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Пользователь\Downloads\Аналитика\Мои проекты\Excel\"/>
    </mc:Choice>
  </mc:AlternateContent>
  <xr:revisionPtr revIDLastSave="0" documentId="13_ncr:1_{AC27EFB8-3BB2-43C4-89E3-4F77A7CC58D4}" xr6:coauthVersionLast="47" xr6:coauthVersionMax="47" xr10:uidLastSave="{00000000-0000-0000-0000-000000000000}"/>
  <bookViews>
    <workbookView xWindow="-108" yWindow="-108" windowWidth="23256" windowHeight="12456" firstSheet="3" activeTab="6" xr2:uid="{00000000-000D-0000-FFFF-FFFF00000000}"/>
  </bookViews>
  <sheets>
    <sheet name="Raw Data" sheetId="1" r:id="rId1"/>
    <sheet name="Data Cleaning" sheetId="2" r:id="rId2"/>
    <sheet name="Typical Client" sheetId="3" r:id="rId3"/>
    <sheet name="Campaign Analysis" sheetId="4" r:id="rId4"/>
    <sheet name="Channel Analysis" sheetId="5" r:id="rId5"/>
    <sheet name="Dashboard Analysis" sheetId="6" state="hidden" r:id="rId6"/>
    <sheet name="Dashboard" sheetId="8" r:id="rId7"/>
  </sheets>
  <definedNames>
    <definedName name="_xlchart.v2.0" hidden="1">'Campaign Analysis'!$A$4:$A$8</definedName>
    <definedName name="_xlchart.v2.1" hidden="1">'Campaign Analysis'!$B$3</definedName>
    <definedName name="_xlchart.v2.2" hidden="1">'Campaign Analysis'!$B$4:$B$8</definedName>
    <definedName name="AcceptedCmp1">'Data Cleaning'!$AE$2:$AE$2237</definedName>
    <definedName name="AcceptedCmp2">'Data Cleaning'!$AF$2:$AF$2237</definedName>
    <definedName name="AcceptedCmp3">'Data Cleaning'!$AB$2:$AB$2237</definedName>
    <definedName name="AcceptedCmp4">'Data Cleaning'!$AC$2:$AC$2237</definedName>
    <definedName name="AcceptedCmp5">'Data Cleaning'!$AD$2:$AD$2237</definedName>
    <definedName name="Age">'Data Cleaning'!$C$2:$C$2237</definedName>
    <definedName name="Age_Group">'Data Cleaning'!$D$2:$D$2237</definedName>
    <definedName name="Complain">'Data Cleaning'!$AH$2:$AH$2237</definedName>
    <definedName name="Dt_Customer">'Data Cleaning'!$N$2:$N$2237</definedName>
    <definedName name="Education">'Data Cleaning'!$E$2:$E$2237</definedName>
    <definedName name="HasChildren">'Data Cleaning'!$M$2:$M$2237</definedName>
    <definedName name="ID">'Data Cleaning'!$A$2:$A$2237</definedName>
    <definedName name="Income">'Data Cleaning'!$G$2:$G$2237</definedName>
    <definedName name="Income_Clean">'Data Cleaning'!$H$2:$H$2237</definedName>
    <definedName name="Income_Segment">'Data Cleaning'!$I$2:$I$2237</definedName>
    <definedName name="Kidhome">'Data Cleaning'!$K$2:$K$2237</definedName>
    <definedName name="Marital_Status">'Data Cleaning'!$F$2:$F$2237</definedName>
    <definedName name="MntFishProducts">'Data Cleaning'!$S$2:$S$2237</definedName>
    <definedName name="MntFruits">'Data Cleaning'!$Q$2:$Q$2237</definedName>
    <definedName name="MntGoldProds">'Data Cleaning'!$U$2:$U$2237</definedName>
    <definedName name="MntMeatProducts">'Data Cleaning'!$R$2:$R$2237</definedName>
    <definedName name="MntSweetProducts">'Data Cleaning'!$T$2:$T$2237</definedName>
    <definedName name="MntWines">'Data Cleaning'!$P$2:$P$2237</definedName>
    <definedName name="NumCatalogPurchases">'Data Cleaning'!$Y$2:$Y$2237</definedName>
    <definedName name="NumDealsPurchases">'Data Cleaning'!$W$2:$W$2237</definedName>
    <definedName name="NumStorePurchases">'Data Cleaning'!$Z$2:$Z$2237</definedName>
    <definedName name="NumWebPurchases">'Data Cleaning'!$X$2:$X$2237</definedName>
    <definedName name="NumWebVisitsMonth">'Data Cleaning'!$AA$2:$AA$2237</definedName>
    <definedName name="Recency">'Data Cleaning'!$O$2:$O$2237</definedName>
    <definedName name="Response">'Data Cleaning'!$AI$2:$AI$2237</definedName>
    <definedName name="Slicer_Age_Group">#N/A</definedName>
    <definedName name="Slicer_Income_Segment">#N/A</definedName>
    <definedName name="Teenhome">'Data Cleaning'!$L$2:$L$2237</definedName>
    <definedName name="TotalCampaigns">'Data Cleaning'!$AG$2:$AG$2237</definedName>
    <definedName name="TotalSpend">'Data Cleaning'!$V$2:$V$2237</definedName>
    <definedName name="Year_Birth">'Data Cleaning'!$B$2:$B$2237</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8" l="1"/>
  <c r="H13" i="8"/>
  <c r="L11" i="8" l="1"/>
  <c r="M13" i="8"/>
  <c r="B63" i="8"/>
  <c r="B64" i="8"/>
  <c r="B65" i="8"/>
  <c r="B62" i="8"/>
  <c r="R13" i="8"/>
  <c r="C13" i="8"/>
  <c r="Q11" i="8"/>
  <c r="B11" i="8"/>
  <c r="B21" i="4" l="1"/>
  <c r="V2200" i="2"/>
  <c r="D5" i="2" l="1" a="1"/>
  <c r="D5" i="2" s="1"/>
  <c r="A89" i="4" a="1"/>
  <c r="A89" i="4" s="1"/>
  <c r="V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 i="2"/>
  <c r="B41" i="5"/>
  <c r="A41" i="5"/>
  <c r="D4" i="5"/>
  <c r="C4" i="5"/>
  <c r="B4" i="5"/>
  <c r="A4" i="5"/>
  <c r="B27" i="4"/>
  <c r="B26" i="4"/>
  <c r="B87" i="3"/>
  <c r="B86" i="3"/>
  <c r="B85" i="3"/>
  <c r="B84" i="3"/>
  <c r="B83" i="3"/>
  <c r="B82" i="3"/>
  <c r="B8" i="4"/>
  <c r="B7" i="4"/>
  <c r="B6" i="4"/>
  <c r="B5" i="4"/>
  <c r="B4" i="4"/>
  <c r="AG2" i="2"/>
  <c r="AO10" i="2"/>
  <c r="AO6" i="2"/>
  <c r="AO4"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G1472" i="2"/>
  <c r="AG1473" i="2"/>
  <c r="AG1474" i="2"/>
  <c r="AG1475" i="2"/>
  <c r="AG1476" i="2"/>
  <c r="AG1477" i="2"/>
  <c r="AG1478" i="2"/>
  <c r="AG1479" i="2"/>
  <c r="AG1480" i="2"/>
  <c r="AG1481" i="2"/>
  <c r="AG1482" i="2"/>
  <c r="AG1483" i="2"/>
  <c r="AG1484" i="2"/>
  <c r="AG1485" i="2"/>
  <c r="AG1486" i="2"/>
  <c r="AG1487" i="2"/>
  <c r="AG1488" i="2"/>
  <c r="AG1489" i="2"/>
  <c r="AG1490" i="2"/>
  <c r="AG1491" i="2"/>
  <c r="AG1492" i="2"/>
  <c r="AG1493" i="2"/>
  <c r="AG1494" i="2"/>
  <c r="AG1495" i="2"/>
  <c r="AG1496" i="2"/>
  <c r="AG1497" i="2"/>
  <c r="AG1498" i="2"/>
  <c r="AG1499" i="2"/>
  <c r="AG1500" i="2"/>
  <c r="AG1501" i="2"/>
  <c r="AG1502" i="2"/>
  <c r="AG1503" i="2"/>
  <c r="AG1504" i="2"/>
  <c r="AG1505" i="2"/>
  <c r="AG1506" i="2"/>
  <c r="AG1507" i="2"/>
  <c r="AG1508" i="2"/>
  <c r="AG1509" i="2"/>
  <c r="AG1510" i="2"/>
  <c r="AG1511" i="2"/>
  <c r="AG1512" i="2"/>
  <c r="AG1513" i="2"/>
  <c r="AG1514" i="2"/>
  <c r="AG1515" i="2"/>
  <c r="AG1516" i="2"/>
  <c r="AG1517" i="2"/>
  <c r="AG1518" i="2"/>
  <c r="AG1519" i="2"/>
  <c r="AG1520" i="2"/>
  <c r="AG1521" i="2"/>
  <c r="AG1522" i="2"/>
  <c r="AG1523" i="2"/>
  <c r="AG1524" i="2"/>
  <c r="AG1525" i="2"/>
  <c r="AG1526" i="2"/>
  <c r="AG1527" i="2"/>
  <c r="AG1528" i="2"/>
  <c r="AG1529" i="2"/>
  <c r="AG1530" i="2"/>
  <c r="AG1531" i="2"/>
  <c r="AG1532" i="2"/>
  <c r="AG1533" i="2"/>
  <c r="AG1534" i="2"/>
  <c r="AG1535" i="2"/>
  <c r="AG1536" i="2"/>
  <c r="AG1537" i="2"/>
  <c r="AG1538" i="2"/>
  <c r="AG1539" i="2"/>
  <c r="AG1540" i="2"/>
  <c r="AG1541" i="2"/>
  <c r="AG1542" i="2"/>
  <c r="AG1543" i="2"/>
  <c r="AG1544" i="2"/>
  <c r="AG1545" i="2"/>
  <c r="AG1546" i="2"/>
  <c r="AG1547" i="2"/>
  <c r="AG1548" i="2"/>
  <c r="AG1549" i="2"/>
  <c r="AG1550" i="2"/>
  <c r="AG1551" i="2"/>
  <c r="AG1552" i="2"/>
  <c r="AG1553" i="2"/>
  <c r="AG1554" i="2"/>
  <c r="AG1555" i="2"/>
  <c r="AG1556" i="2"/>
  <c r="AG1557" i="2"/>
  <c r="AG1558" i="2"/>
  <c r="AG1559" i="2"/>
  <c r="AG1560" i="2"/>
  <c r="AG1561" i="2"/>
  <c r="AG1562" i="2"/>
  <c r="AG1563" i="2"/>
  <c r="AG1564" i="2"/>
  <c r="AG1565" i="2"/>
  <c r="AG1566" i="2"/>
  <c r="AG1567" i="2"/>
  <c r="AG1568" i="2"/>
  <c r="AG1569" i="2"/>
  <c r="AG1570" i="2"/>
  <c r="AG1571" i="2"/>
  <c r="AG1572" i="2"/>
  <c r="AG1573" i="2"/>
  <c r="AG1574" i="2"/>
  <c r="AG1575" i="2"/>
  <c r="AG1576" i="2"/>
  <c r="AG1577" i="2"/>
  <c r="AG1578" i="2"/>
  <c r="AG1579" i="2"/>
  <c r="AG1580" i="2"/>
  <c r="AG1581" i="2"/>
  <c r="AG1582" i="2"/>
  <c r="AG1583" i="2"/>
  <c r="AG1584" i="2"/>
  <c r="AG1585" i="2"/>
  <c r="AG1586" i="2"/>
  <c r="AG1587" i="2"/>
  <c r="AG1588" i="2"/>
  <c r="AG1589" i="2"/>
  <c r="AG1590" i="2"/>
  <c r="AG1591" i="2"/>
  <c r="AG1592" i="2"/>
  <c r="AG1593" i="2"/>
  <c r="AG1594" i="2"/>
  <c r="AG1595" i="2"/>
  <c r="AG1596" i="2"/>
  <c r="AG1597" i="2"/>
  <c r="AG1598" i="2"/>
  <c r="AG1599" i="2"/>
  <c r="AG1600" i="2"/>
  <c r="AG1601" i="2"/>
  <c r="AG1602" i="2"/>
  <c r="AG1603" i="2"/>
  <c r="AG1604" i="2"/>
  <c r="AG1605" i="2"/>
  <c r="AG1606" i="2"/>
  <c r="AG1607" i="2"/>
  <c r="AG1608" i="2"/>
  <c r="AG1609" i="2"/>
  <c r="AG1610" i="2"/>
  <c r="AG1611" i="2"/>
  <c r="AG1612" i="2"/>
  <c r="AG1613" i="2"/>
  <c r="AG1614" i="2"/>
  <c r="AG1615" i="2"/>
  <c r="AG1616" i="2"/>
  <c r="AG1617" i="2"/>
  <c r="AG1618" i="2"/>
  <c r="AG1619" i="2"/>
  <c r="AG1620" i="2"/>
  <c r="AG1621" i="2"/>
  <c r="AG1622" i="2"/>
  <c r="AG1623" i="2"/>
  <c r="AG1624" i="2"/>
  <c r="AG1625" i="2"/>
  <c r="AG1626" i="2"/>
  <c r="AG1627" i="2"/>
  <c r="AG1628" i="2"/>
  <c r="AG1629" i="2"/>
  <c r="AG1630" i="2"/>
  <c r="AG1631" i="2"/>
  <c r="AG1632" i="2"/>
  <c r="AG1633" i="2"/>
  <c r="AG1634" i="2"/>
  <c r="AG1635" i="2"/>
  <c r="AG1636" i="2"/>
  <c r="AG1637" i="2"/>
  <c r="AG1638" i="2"/>
  <c r="AG1639" i="2"/>
  <c r="AG1640" i="2"/>
  <c r="AG1641" i="2"/>
  <c r="AG1642" i="2"/>
  <c r="AG1643" i="2"/>
  <c r="AG1644" i="2"/>
  <c r="AG1645" i="2"/>
  <c r="AG1646" i="2"/>
  <c r="AG1647" i="2"/>
  <c r="AG1648" i="2"/>
  <c r="AG1649" i="2"/>
  <c r="AG1650" i="2"/>
  <c r="AG1651" i="2"/>
  <c r="AG1652" i="2"/>
  <c r="AG1653" i="2"/>
  <c r="AG1654" i="2"/>
  <c r="AG1655" i="2"/>
  <c r="AG1656" i="2"/>
  <c r="AG1657" i="2"/>
  <c r="AG1658" i="2"/>
  <c r="AG1659" i="2"/>
  <c r="AG1660" i="2"/>
  <c r="AG1661" i="2"/>
  <c r="AG1662" i="2"/>
  <c r="AG1663" i="2"/>
  <c r="AG1664" i="2"/>
  <c r="AG1665" i="2"/>
  <c r="AG1666" i="2"/>
  <c r="AG1667" i="2"/>
  <c r="AG1668" i="2"/>
  <c r="AG1669" i="2"/>
  <c r="AG1670" i="2"/>
  <c r="AG1671" i="2"/>
  <c r="AG1672" i="2"/>
  <c r="AG1673" i="2"/>
  <c r="AG1674" i="2"/>
  <c r="AG1675" i="2"/>
  <c r="AG1676" i="2"/>
  <c r="AG1677" i="2"/>
  <c r="AG1678" i="2"/>
  <c r="AG1679" i="2"/>
  <c r="AG1680" i="2"/>
  <c r="AG1681" i="2"/>
  <c r="AG1682" i="2"/>
  <c r="AG1683" i="2"/>
  <c r="AG1684" i="2"/>
  <c r="AG1685" i="2"/>
  <c r="AG1686" i="2"/>
  <c r="AG1687" i="2"/>
  <c r="AG1688" i="2"/>
  <c r="AG1689" i="2"/>
  <c r="AG1690" i="2"/>
  <c r="AG1691" i="2"/>
  <c r="AG1692" i="2"/>
  <c r="AG1693" i="2"/>
  <c r="AG1694" i="2"/>
  <c r="AG1695" i="2"/>
  <c r="AG1696" i="2"/>
  <c r="AG1697" i="2"/>
  <c r="AG1698" i="2"/>
  <c r="AG1699" i="2"/>
  <c r="AG1700" i="2"/>
  <c r="AG1701" i="2"/>
  <c r="AG1702" i="2"/>
  <c r="AG1703" i="2"/>
  <c r="AG1704" i="2"/>
  <c r="AG1705" i="2"/>
  <c r="AG1706" i="2"/>
  <c r="AG1707" i="2"/>
  <c r="AG1708" i="2"/>
  <c r="AG1709" i="2"/>
  <c r="AG1710" i="2"/>
  <c r="AG1711" i="2"/>
  <c r="AG1712" i="2"/>
  <c r="AG1713" i="2"/>
  <c r="AG1714" i="2"/>
  <c r="AG1715" i="2"/>
  <c r="AG1716" i="2"/>
  <c r="AG1717" i="2"/>
  <c r="AG1718" i="2"/>
  <c r="AG1719" i="2"/>
  <c r="AG1720" i="2"/>
  <c r="AG1721" i="2"/>
  <c r="AG1722" i="2"/>
  <c r="AG1723" i="2"/>
  <c r="AG1724" i="2"/>
  <c r="AG1725" i="2"/>
  <c r="AG1726" i="2"/>
  <c r="AG1727" i="2"/>
  <c r="AG1728" i="2"/>
  <c r="AG1729" i="2"/>
  <c r="AG1730" i="2"/>
  <c r="AG1731" i="2"/>
  <c r="AG1732" i="2"/>
  <c r="AG1733" i="2"/>
  <c r="AG1734" i="2"/>
  <c r="AG1735" i="2"/>
  <c r="AG1736" i="2"/>
  <c r="AG1737" i="2"/>
  <c r="AG1738" i="2"/>
  <c r="AG1739" i="2"/>
  <c r="AG1740" i="2"/>
  <c r="AG1741" i="2"/>
  <c r="AG1742" i="2"/>
  <c r="AG1743" i="2"/>
  <c r="AG1744" i="2"/>
  <c r="AG1745" i="2"/>
  <c r="AG1746" i="2"/>
  <c r="AG1747" i="2"/>
  <c r="AG1748" i="2"/>
  <c r="AG1749" i="2"/>
  <c r="AG1750" i="2"/>
  <c r="AG1751" i="2"/>
  <c r="AG1752" i="2"/>
  <c r="AG1753" i="2"/>
  <c r="AG1754" i="2"/>
  <c r="AG1755" i="2"/>
  <c r="AG1756" i="2"/>
  <c r="AG1757" i="2"/>
  <c r="AG1758" i="2"/>
  <c r="AG1759" i="2"/>
  <c r="AG1760" i="2"/>
  <c r="AG1761" i="2"/>
  <c r="AG1762" i="2"/>
  <c r="AG1763" i="2"/>
  <c r="AG1764" i="2"/>
  <c r="AG1765" i="2"/>
  <c r="AG1766" i="2"/>
  <c r="AG1767" i="2"/>
  <c r="AG1768" i="2"/>
  <c r="AG1769" i="2"/>
  <c r="AG1770" i="2"/>
  <c r="AG1771" i="2"/>
  <c r="AG1772" i="2"/>
  <c r="AG1773" i="2"/>
  <c r="AG1774" i="2"/>
  <c r="AG1775" i="2"/>
  <c r="AG1776" i="2"/>
  <c r="AG1777" i="2"/>
  <c r="AG1778" i="2"/>
  <c r="AG1779" i="2"/>
  <c r="AG1780" i="2"/>
  <c r="AG1781" i="2"/>
  <c r="AG1782" i="2"/>
  <c r="AG1783" i="2"/>
  <c r="AG1784" i="2"/>
  <c r="AG1785" i="2"/>
  <c r="AG1786" i="2"/>
  <c r="AG1787" i="2"/>
  <c r="AG1788" i="2"/>
  <c r="AG1789" i="2"/>
  <c r="AG1790" i="2"/>
  <c r="AG1791" i="2"/>
  <c r="AG1792" i="2"/>
  <c r="AG1793" i="2"/>
  <c r="AG1794" i="2"/>
  <c r="AG1795" i="2"/>
  <c r="AG1796" i="2"/>
  <c r="AG1797" i="2"/>
  <c r="AG1798" i="2"/>
  <c r="AG1799" i="2"/>
  <c r="AG1800" i="2"/>
  <c r="AG1801" i="2"/>
  <c r="AG1802" i="2"/>
  <c r="AG1803" i="2"/>
  <c r="AG1804" i="2"/>
  <c r="AG1805" i="2"/>
  <c r="AG1806" i="2"/>
  <c r="AG1807" i="2"/>
  <c r="AG1808" i="2"/>
  <c r="AG1809" i="2"/>
  <c r="AG1810" i="2"/>
  <c r="AG1811" i="2"/>
  <c r="AG1812" i="2"/>
  <c r="AG1813" i="2"/>
  <c r="AG1814" i="2"/>
  <c r="AG1815" i="2"/>
  <c r="AG1816" i="2"/>
  <c r="AG1817" i="2"/>
  <c r="AG1818" i="2"/>
  <c r="AG1819" i="2"/>
  <c r="AG1820" i="2"/>
  <c r="AG1821" i="2"/>
  <c r="AG1822" i="2"/>
  <c r="AG1823" i="2"/>
  <c r="AG1824" i="2"/>
  <c r="AG1825" i="2"/>
  <c r="AG1826" i="2"/>
  <c r="AG1827" i="2"/>
  <c r="AG1828" i="2"/>
  <c r="AG1829" i="2"/>
  <c r="AG1830" i="2"/>
  <c r="AG1831" i="2"/>
  <c r="AG1832" i="2"/>
  <c r="AG1833" i="2"/>
  <c r="AG1834" i="2"/>
  <c r="AG1835" i="2"/>
  <c r="AG1836" i="2"/>
  <c r="AG1837" i="2"/>
  <c r="AG1838" i="2"/>
  <c r="AG1839" i="2"/>
  <c r="AG1840" i="2"/>
  <c r="AG1841" i="2"/>
  <c r="AG1842" i="2"/>
  <c r="AG1843" i="2"/>
  <c r="AG1844" i="2"/>
  <c r="AG1845" i="2"/>
  <c r="AG1846" i="2"/>
  <c r="AG1847" i="2"/>
  <c r="AG1848" i="2"/>
  <c r="AG1849" i="2"/>
  <c r="AG1850" i="2"/>
  <c r="AG1851" i="2"/>
  <c r="AG1852" i="2"/>
  <c r="AG1853" i="2"/>
  <c r="AG1854" i="2"/>
  <c r="AG1855" i="2"/>
  <c r="AG1856" i="2"/>
  <c r="AG1857" i="2"/>
  <c r="AG1858" i="2"/>
  <c r="AG1859" i="2"/>
  <c r="AG1860" i="2"/>
  <c r="AG1861" i="2"/>
  <c r="AG1862" i="2"/>
  <c r="AG1863" i="2"/>
  <c r="AG1864" i="2"/>
  <c r="AG1865" i="2"/>
  <c r="AG1866" i="2"/>
  <c r="AG1867" i="2"/>
  <c r="AG1868" i="2"/>
  <c r="AG1869" i="2"/>
  <c r="AG1870" i="2"/>
  <c r="AG1871" i="2"/>
  <c r="AG1872" i="2"/>
  <c r="AG1873" i="2"/>
  <c r="AG1874" i="2"/>
  <c r="AG1875" i="2"/>
  <c r="AG1876" i="2"/>
  <c r="AG1877" i="2"/>
  <c r="AG1878" i="2"/>
  <c r="AG1879" i="2"/>
  <c r="AG1880" i="2"/>
  <c r="AG1881" i="2"/>
  <c r="AG1882" i="2"/>
  <c r="AG1883" i="2"/>
  <c r="AG1884" i="2"/>
  <c r="AG1885" i="2"/>
  <c r="AG1886" i="2"/>
  <c r="AG1887" i="2"/>
  <c r="AG1888" i="2"/>
  <c r="AG1889" i="2"/>
  <c r="AG1890" i="2"/>
  <c r="AG1891" i="2"/>
  <c r="AG1892" i="2"/>
  <c r="AG1893" i="2"/>
  <c r="AG1894" i="2"/>
  <c r="AG1895" i="2"/>
  <c r="AG1896" i="2"/>
  <c r="AG1897" i="2"/>
  <c r="AG1898" i="2"/>
  <c r="AG1899" i="2"/>
  <c r="AG1900" i="2"/>
  <c r="AG1901" i="2"/>
  <c r="AG1902" i="2"/>
  <c r="AG1903" i="2"/>
  <c r="AG1904" i="2"/>
  <c r="AG1905" i="2"/>
  <c r="AG1906" i="2"/>
  <c r="AG1907" i="2"/>
  <c r="AG1908" i="2"/>
  <c r="AG1909" i="2"/>
  <c r="AG1910" i="2"/>
  <c r="AG1911" i="2"/>
  <c r="AG1912" i="2"/>
  <c r="AG1913" i="2"/>
  <c r="AG1914" i="2"/>
  <c r="AG1915" i="2"/>
  <c r="AG1916" i="2"/>
  <c r="AG1917" i="2"/>
  <c r="AG1918" i="2"/>
  <c r="AG1919" i="2"/>
  <c r="AG1920" i="2"/>
  <c r="AG1921" i="2"/>
  <c r="AG1922" i="2"/>
  <c r="AG1923" i="2"/>
  <c r="AG1924" i="2"/>
  <c r="AG1925" i="2"/>
  <c r="AG1926" i="2"/>
  <c r="AG1927" i="2"/>
  <c r="AG1928" i="2"/>
  <c r="AG1929" i="2"/>
  <c r="AG1930" i="2"/>
  <c r="AG1931" i="2"/>
  <c r="AG1932" i="2"/>
  <c r="AG1933" i="2"/>
  <c r="AG1934" i="2"/>
  <c r="AG1935" i="2"/>
  <c r="AG1936" i="2"/>
  <c r="AG1937" i="2"/>
  <c r="AG1938" i="2"/>
  <c r="AG1939" i="2"/>
  <c r="AG1940" i="2"/>
  <c r="AG1941" i="2"/>
  <c r="AG1942" i="2"/>
  <c r="AG1943" i="2"/>
  <c r="AG1944" i="2"/>
  <c r="AG1945" i="2"/>
  <c r="AG1946" i="2"/>
  <c r="AG1947" i="2"/>
  <c r="AG1948" i="2"/>
  <c r="AG1949" i="2"/>
  <c r="AG1950" i="2"/>
  <c r="AG1951" i="2"/>
  <c r="AG1952" i="2"/>
  <c r="AG1953" i="2"/>
  <c r="AG1954" i="2"/>
  <c r="AG1955" i="2"/>
  <c r="AG1956" i="2"/>
  <c r="AG1957" i="2"/>
  <c r="AG1958" i="2"/>
  <c r="AG1959" i="2"/>
  <c r="AG1960" i="2"/>
  <c r="AG1961" i="2"/>
  <c r="AG1962" i="2"/>
  <c r="AG1963" i="2"/>
  <c r="AG1964" i="2"/>
  <c r="AG1965" i="2"/>
  <c r="AG1966" i="2"/>
  <c r="AG1967" i="2"/>
  <c r="AG1968" i="2"/>
  <c r="AG1969" i="2"/>
  <c r="AG1970" i="2"/>
  <c r="AG1971" i="2"/>
  <c r="AG1972" i="2"/>
  <c r="AG1973" i="2"/>
  <c r="AG1974" i="2"/>
  <c r="AG1975" i="2"/>
  <c r="AG1976" i="2"/>
  <c r="AG1977" i="2"/>
  <c r="AG1978" i="2"/>
  <c r="AG1979" i="2"/>
  <c r="AG1980" i="2"/>
  <c r="AG1981" i="2"/>
  <c r="AG1982" i="2"/>
  <c r="AG1983" i="2"/>
  <c r="AG1984" i="2"/>
  <c r="AG1985" i="2"/>
  <c r="AG1986" i="2"/>
  <c r="AG1987" i="2"/>
  <c r="AG1988" i="2"/>
  <c r="AG1989" i="2"/>
  <c r="AG1990" i="2"/>
  <c r="AG1991" i="2"/>
  <c r="AG1992" i="2"/>
  <c r="AG1993" i="2"/>
  <c r="AG1994" i="2"/>
  <c r="AG1995" i="2"/>
  <c r="AG1996" i="2"/>
  <c r="AG1997" i="2"/>
  <c r="AG1998" i="2"/>
  <c r="AG1999" i="2"/>
  <c r="AG2000" i="2"/>
  <c r="AG2001" i="2"/>
  <c r="AG2002" i="2"/>
  <c r="AG2003" i="2"/>
  <c r="AG2004" i="2"/>
  <c r="AG2005" i="2"/>
  <c r="AG2006" i="2"/>
  <c r="AG2007" i="2"/>
  <c r="AG2008" i="2"/>
  <c r="AG2009" i="2"/>
  <c r="AG2010" i="2"/>
  <c r="AG2011" i="2"/>
  <c r="AG2012" i="2"/>
  <c r="AG2013" i="2"/>
  <c r="AG2014" i="2"/>
  <c r="AG2015" i="2"/>
  <c r="AG2016" i="2"/>
  <c r="AG2017" i="2"/>
  <c r="AG2018" i="2"/>
  <c r="AG2019" i="2"/>
  <c r="AG2020" i="2"/>
  <c r="AG2021" i="2"/>
  <c r="AG2022" i="2"/>
  <c r="AG2023" i="2"/>
  <c r="AG2024" i="2"/>
  <c r="AG2025" i="2"/>
  <c r="AG2026" i="2"/>
  <c r="AG2027" i="2"/>
  <c r="AG2028" i="2"/>
  <c r="AG2029" i="2"/>
  <c r="AG2030" i="2"/>
  <c r="AG2031" i="2"/>
  <c r="AG2032" i="2"/>
  <c r="AG2033" i="2"/>
  <c r="AG2034" i="2"/>
  <c r="AG2035" i="2"/>
  <c r="AG2036" i="2"/>
  <c r="AG2037" i="2"/>
  <c r="AG2038" i="2"/>
  <c r="AG2039" i="2"/>
  <c r="AG2040" i="2"/>
  <c r="AG2041" i="2"/>
  <c r="AG2042" i="2"/>
  <c r="AG2043" i="2"/>
  <c r="AG2044" i="2"/>
  <c r="AG2045" i="2"/>
  <c r="AG2046" i="2"/>
  <c r="AG2047" i="2"/>
  <c r="AG2048" i="2"/>
  <c r="AG2049" i="2"/>
  <c r="AG2050" i="2"/>
  <c r="AG2051" i="2"/>
  <c r="AG2052" i="2"/>
  <c r="AG2053" i="2"/>
  <c r="AG2054" i="2"/>
  <c r="AG2055" i="2"/>
  <c r="AG2056" i="2"/>
  <c r="AG2057" i="2"/>
  <c r="AG2058" i="2"/>
  <c r="AG2059" i="2"/>
  <c r="AG2060" i="2"/>
  <c r="AG2061" i="2"/>
  <c r="AG2062" i="2"/>
  <c r="AG2063" i="2"/>
  <c r="AG2064" i="2"/>
  <c r="AG2065" i="2"/>
  <c r="AG2066" i="2"/>
  <c r="AG2067" i="2"/>
  <c r="AG2068" i="2"/>
  <c r="AG2069" i="2"/>
  <c r="AG2070" i="2"/>
  <c r="AG2071" i="2"/>
  <c r="AG2072" i="2"/>
  <c r="AG2073" i="2"/>
  <c r="AG2074" i="2"/>
  <c r="AG2075" i="2"/>
  <c r="AG2076" i="2"/>
  <c r="AG2077" i="2"/>
  <c r="AG2078" i="2"/>
  <c r="AG2079" i="2"/>
  <c r="AG2080" i="2"/>
  <c r="AG2081" i="2"/>
  <c r="AG2082" i="2"/>
  <c r="AG2083" i="2"/>
  <c r="AG2084" i="2"/>
  <c r="AG2085" i="2"/>
  <c r="AG2086" i="2"/>
  <c r="AG2087" i="2"/>
  <c r="AG2088" i="2"/>
  <c r="AG2089" i="2"/>
  <c r="AG2090" i="2"/>
  <c r="AG2091" i="2"/>
  <c r="AG2092" i="2"/>
  <c r="AG2093" i="2"/>
  <c r="AG2094" i="2"/>
  <c r="AG2095" i="2"/>
  <c r="AG2096" i="2"/>
  <c r="AG2097" i="2"/>
  <c r="AG2098" i="2"/>
  <c r="AG2099" i="2"/>
  <c r="AG2100" i="2"/>
  <c r="AG2101" i="2"/>
  <c r="AG2102" i="2"/>
  <c r="AG2103" i="2"/>
  <c r="AG2104" i="2"/>
  <c r="AG2105" i="2"/>
  <c r="AG2106" i="2"/>
  <c r="AG2107" i="2"/>
  <c r="AG2108" i="2"/>
  <c r="AG2109" i="2"/>
  <c r="AG2110" i="2"/>
  <c r="AG2111" i="2"/>
  <c r="AG2112" i="2"/>
  <c r="AG2113" i="2"/>
  <c r="AG2114" i="2"/>
  <c r="AG2115" i="2"/>
  <c r="AG2116" i="2"/>
  <c r="AG2117" i="2"/>
  <c r="AG2118" i="2"/>
  <c r="AG2119" i="2"/>
  <c r="AG2120" i="2"/>
  <c r="AG2121" i="2"/>
  <c r="AG2122" i="2"/>
  <c r="AG2123" i="2"/>
  <c r="AG2124" i="2"/>
  <c r="AG2125" i="2"/>
  <c r="AG2126" i="2"/>
  <c r="AG2127" i="2"/>
  <c r="AG2128" i="2"/>
  <c r="AG2129" i="2"/>
  <c r="AG2130" i="2"/>
  <c r="AG2131" i="2"/>
  <c r="AG2132" i="2"/>
  <c r="AG2133" i="2"/>
  <c r="AG2134" i="2"/>
  <c r="AG2135" i="2"/>
  <c r="AG2136" i="2"/>
  <c r="AG2137" i="2"/>
  <c r="AG2138" i="2"/>
  <c r="AG2139" i="2"/>
  <c r="AG2140" i="2"/>
  <c r="AG2141" i="2"/>
  <c r="AG2142" i="2"/>
  <c r="AG2143" i="2"/>
  <c r="AG2144" i="2"/>
  <c r="AG2145" i="2"/>
  <c r="AG2146" i="2"/>
  <c r="AG2147" i="2"/>
  <c r="AG2148" i="2"/>
  <c r="AG2149" i="2"/>
  <c r="AG2150" i="2"/>
  <c r="AG2151" i="2"/>
  <c r="AG2152" i="2"/>
  <c r="AG2153" i="2"/>
  <c r="AG2154" i="2"/>
  <c r="AG2155" i="2"/>
  <c r="AG2156" i="2"/>
  <c r="AG2157" i="2"/>
  <c r="AG2158" i="2"/>
  <c r="AG2159" i="2"/>
  <c r="AG2160" i="2"/>
  <c r="AG2161" i="2"/>
  <c r="AG2162" i="2"/>
  <c r="AG2163" i="2"/>
  <c r="AG2164" i="2"/>
  <c r="AG2165" i="2"/>
  <c r="AG2166" i="2"/>
  <c r="AG2167" i="2"/>
  <c r="AG2168" i="2"/>
  <c r="AG2169" i="2"/>
  <c r="AG2170" i="2"/>
  <c r="AG2171" i="2"/>
  <c r="AG2172" i="2"/>
  <c r="AG2173" i="2"/>
  <c r="AG2174" i="2"/>
  <c r="AG2175" i="2"/>
  <c r="AG2176" i="2"/>
  <c r="AG2177" i="2"/>
  <c r="AG2178" i="2"/>
  <c r="AG2179" i="2"/>
  <c r="AG2180" i="2"/>
  <c r="AG2181" i="2"/>
  <c r="AG2182" i="2"/>
  <c r="AG2183" i="2"/>
  <c r="AG2184" i="2"/>
  <c r="AG2185" i="2"/>
  <c r="AG2186" i="2"/>
  <c r="AG2187" i="2"/>
  <c r="AG2188" i="2"/>
  <c r="AG2189" i="2"/>
  <c r="AG2190" i="2"/>
  <c r="AG2191" i="2"/>
  <c r="AG2192" i="2"/>
  <c r="AG2193" i="2"/>
  <c r="AG2194" i="2"/>
  <c r="AG2195" i="2"/>
  <c r="AG2196" i="2"/>
  <c r="AG2197" i="2"/>
  <c r="AG2198" i="2"/>
  <c r="AG2199" i="2"/>
  <c r="AG2200" i="2"/>
  <c r="AG2201" i="2"/>
  <c r="AG2202" i="2"/>
  <c r="AG2203" i="2"/>
  <c r="AG2204" i="2"/>
  <c r="AG2205" i="2"/>
  <c r="AG2206" i="2"/>
  <c r="AG2207" i="2"/>
  <c r="AG2208" i="2"/>
  <c r="AG2209" i="2"/>
  <c r="AG2210" i="2"/>
  <c r="AG2211" i="2"/>
  <c r="AG2212" i="2"/>
  <c r="AG2213" i="2"/>
  <c r="AG2214" i="2"/>
  <c r="AG2215" i="2"/>
  <c r="AG2216" i="2"/>
  <c r="AG2217" i="2"/>
  <c r="AG2218" i="2"/>
  <c r="AG2219" i="2"/>
  <c r="AG2220" i="2"/>
  <c r="AG2221" i="2"/>
  <c r="AG2222" i="2"/>
  <c r="AG2223" i="2"/>
  <c r="AG2224" i="2"/>
  <c r="AG2225" i="2"/>
  <c r="AG2226" i="2"/>
  <c r="AG2227" i="2"/>
  <c r="AG2228" i="2"/>
  <c r="AG2229" i="2"/>
  <c r="AG2230" i="2"/>
  <c r="AG2231" i="2"/>
  <c r="AG2232" i="2"/>
  <c r="AG2233" i="2"/>
  <c r="AG2234" i="2"/>
  <c r="AG2235" i="2"/>
  <c r="AG2236" i="2"/>
  <c r="AG2237"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D893" i="2" a="1"/>
  <c r="D893" i="2" s="1"/>
  <c r="D1817" i="2" a="1"/>
  <c r="D1817" i="2" s="1"/>
  <c r="C3" i="2"/>
  <c r="D3" i="2" s="1" a="1"/>
  <c r="D3" i="2" s="1"/>
  <c r="C4" i="2"/>
  <c r="D4" i="2" s="1" a="1"/>
  <c r="D4" i="2" s="1"/>
  <c r="C5" i="2"/>
  <c r="C6" i="2"/>
  <c r="D6" i="2" s="1" a="1"/>
  <c r="D6" i="2" s="1"/>
  <c r="C7" i="2"/>
  <c r="D7" i="2" s="1" a="1"/>
  <c r="D7" i="2" s="1"/>
  <c r="C8" i="2"/>
  <c r="D8" i="2" s="1" a="1"/>
  <c r="D8" i="2" s="1"/>
  <c r="C9" i="2"/>
  <c r="D9" i="2" s="1" a="1"/>
  <c r="D9" i="2" s="1"/>
  <c r="C10" i="2"/>
  <c r="D10" i="2" s="1" a="1"/>
  <c r="D10" i="2" s="1"/>
  <c r="C11" i="2"/>
  <c r="D11" i="2" s="1" a="1"/>
  <c r="D11" i="2" s="1"/>
  <c r="C12" i="2"/>
  <c r="D12" i="2" s="1" a="1"/>
  <c r="D12" i="2" s="1"/>
  <c r="C13" i="2"/>
  <c r="D13" i="2" s="1" a="1"/>
  <c r="D13" i="2" s="1"/>
  <c r="C14" i="2"/>
  <c r="D14" i="2" s="1" a="1"/>
  <c r="D14" i="2" s="1"/>
  <c r="C15" i="2"/>
  <c r="D15" i="2" s="1" a="1"/>
  <c r="D15" i="2" s="1"/>
  <c r="C16" i="2"/>
  <c r="D16" i="2" s="1" a="1"/>
  <c r="D16" i="2" s="1"/>
  <c r="C17" i="2"/>
  <c r="D17" i="2" s="1" a="1"/>
  <c r="D17" i="2" s="1"/>
  <c r="C18" i="2"/>
  <c r="D18" i="2" s="1" a="1"/>
  <c r="D18" i="2" s="1"/>
  <c r="C19" i="2"/>
  <c r="D19" i="2" s="1" a="1"/>
  <c r="D19" i="2" s="1"/>
  <c r="C20" i="2"/>
  <c r="D20" i="2" s="1" a="1"/>
  <c r="D20" i="2" s="1"/>
  <c r="C21" i="2"/>
  <c r="D21" i="2" s="1" a="1"/>
  <c r="D21" i="2" s="1"/>
  <c r="C22" i="2"/>
  <c r="D22" i="2" s="1" a="1"/>
  <c r="D22" i="2" s="1"/>
  <c r="C23" i="2"/>
  <c r="D23" i="2" s="1" a="1"/>
  <c r="D23" i="2" s="1"/>
  <c r="C24" i="2"/>
  <c r="D24" i="2" s="1" a="1"/>
  <c r="D24" i="2" s="1"/>
  <c r="C25" i="2"/>
  <c r="D25" i="2" s="1" a="1"/>
  <c r="D25" i="2" s="1"/>
  <c r="C26" i="2"/>
  <c r="D26" i="2" s="1" a="1"/>
  <c r="D26" i="2" s="1"/>
  <c r="C27" i="2"/>
  <c r="D27" i="2" s="1" a="1"/>
  <c r="D27" i="2" s="1"/>
  <c r="C28" i="2"/>
  <c r="D28" i="2" s="1" a="1"/>
  <c r="D28" i="2" s="1"/>
  <c r="C29" i="2"/>
  <c r="D29" i="2" s="1" a="1"/>
  <c r="D29" i="2" s="1"/>
  <c r="C30" i="2"/>
  <c r="D30" i="2" s="1" a="1"/>
  <c r="D30" i="2" s="1"/>
  <c r="C31" i="2"/>
  <c r="D31" i="2" s="1" a="1"/>
  <c r="D31" i="2" s="1"/>
  <c r="C32" i="2"/>
  <c r="D32" i="2" s="1" a="1"/>
  <c r="D32" i="2" s="1"/>
  <c r="C33" i="2"/>
  <c r="D33" i="2" s="1" a="1"/>
  <c r="D33" i="2" s="1"/>
  <c r="C34" i="2"/>
  <c r="D34" i="2" s="1" a="1"/>
  <c r="D34" i="2" s="1"/>
  <c r="C35" i="2"/>
  <c r="D35" i="2" s="1" a="1"/>
  <c r="D35" i="2" s="1"/>
  <c r="C36" i="2"/>
  <c r="D36" i="2" s="1" a="1"/>
  <c r="D36" i="2" s="1"/>
  <c r="C37" i="2"/>
  <c r="D37" i="2" s="1" a="1"/>
  <c r="D37" i="2" s="1"/>
  <c r="C38" i="2"/>
  <c r="D38" i="2" s="1" a="1"/>
  <c r="D38" i="2" s="1"/>
  <c r="C39" i="2"/>
  <c r="D39" i="2" s="1" a="1"/>
  <c r="D39" i="2" s="1"/>
  <c r="C40" i="2"/>
  <c r="D40" i="2" s="1" a="1"/>
  <c r="D40" i="2" s="1"/>
  <c r="C41" i="2"/>
  <c r="D41" i="2" s="1" a="1"/>
  <c r="D41" i="2" s="1"/>
  <c r="C42" i="2"/>
  <c r="D42" i="2" s="1" a="1"/>
  <c r="D42" i="2" s="1"/>
  <c r="C43" i="2"/>
  <c r="D43" i="2" s="1" a="1"/>
  <c r="D43" i="2" s="1"/>
  <c r="C44" i="2"/>
  <c r="D44" i="2" s="1" a="1"/>
  <c r="D44" i="2" s="1"/>
  <c r="C45" i="2"/>
  <c r="D45" i="2" s="1" a="1"/>
  <c r="D45" i="2" s="1"/>
  <c r="C46" i="2"/>
  <c r="D46" i="2" s="1" a="1"/>
  <c r="D46" i="2" s="1"/>
  <c r="C47" i="2"/>
  <c r="D47" i="2" s="1" a="1"/>
  <c r="D47" i="2" s="1"/>
  <c r="C48" i="2"/>
  <c r="D48" i="2" s="1" a="1"/>
  <c r="D48" i="2" s="1"/>
  <c r="C49" i="2"/>
  <c r="D49" i="2" s="1" a="1"/>
  <c r="D49" i="2" s="1"/>
  <c r="C50" i="2"/>
  <c r="D50" i="2" s="1" a="1"/>
  <c r="D50" i="2" s="1"/>
  <c r="C51" i="2"/>
  <c r="D51" i="2" s="1" a="1"/>
  <c r="D51" i="2" s="1"/>
  <c r="C52" i="2"/>
  <c r="D52" i="2" s="1" a="1"/>
  <c r="D52" i="2" s="1"/>
  <c r="C53" i="2"/>
  <c r="D53" i="2" s="1" a="1"/>
  <c r="D53" i="2" s="1"/>
  <c r="C54" i="2"/>
  <c r="D54" i="2" s="1" a="1"/>
  <c r="D54" i="2" s="1"/>
  <c r="C55" i="2"/>
  <c r="D55" i="2" s="1" a="1"/>
  <c r="D55" i="2" s="1"/>
  <c r="C56" i="2"/>
  <c r="D56" i="2" s="1" a="1"/>
  <c r="D56" i="2" s="1"/>
  <c r="C57" i="2"/>
  <c r="D57" i="2" s="1" a="1"/>
  <c r="D57" i="2" s="1"/>
  <c r="C58" i="2"/>
  <c r="D58" i="2" s="1" a="1"/>
  <c r="D58" i="2" s="1"/>
  <c r="C59" i="2"/>
  <c r="D59" i="2" s="1" a="1"/>
  <c r="D59" i="2" s="1"/>
  <c r="C60" i="2"/>
  <c r="D60" i="2" s="1" a="1"/>
  <c r="D60" i="2" s="1"/>
  <c r="C61" i="2"/>
  <c r="D61" i="2" s="1" a="1"/>
  <c r="D61" i="2" s="1"/>
  <c r="C62" i="2"/>
  <c r="D62" i="2" s="1" a="1"/>
  <c r="D62" i="2" s="1"/>
  <c r="C63" i="2"/>
  <c r="D63" i="2" s="1" a="1"/>
  <c r="D63" i="2" s="1"/>
  <c r="C64" i="2"/>
  <c r="D64" i="2" s="1" a="1"/>
  <c r="D64" i="2" s="1"/>
  <c r="C65" i="2"/>
  <c r="D65" i="2" s="1" a="1"/>
  <c r="D65" i="2" s="1"/>
  <c r="C66" i="2"/>
  <c r="D66" i="2" s="1" a="1"/>
  <c r="D66" i="2" s="1"/>
  <c r="C67" i="2"/>
  <c r="D67" i="2" s="1" a="1"/>
  <c r="D67" i="2" s="1"/>
  <c r="C68" i="2"/>
  <c r="D68" i="2" s="1" a="1"/>
  <c r="D68" i="2" s="1"/>
  <c r="C69" i="2"/>
  <c r="D69" i="2" s="1" a="1"/>
  <c r="D69" i="2" s="1"/>
  <c r="C70" i="2"/>
  <c r="D70" i="2" s="1" a="1"/>
  <c r="D70" i="2" s="1"/>
  <c r="C71" i="2"/>
  <c r="D71" i="2" s="1" a="1"/>
  <c r="D71" i="2" s="1"/>
  <c r="C72" i="2"/>
  <c r="D72" i="2" s="1" a="1"/>
  <c r="D72" i="2" s="1"/>
  <c r="C73" i="2"/>
  <c r="D73" i="2" s="1" a="1"/>
  <c r="D73" i="2" s="1"/>
  <c r="C74" i="2"/>
  <c r="D74" i="2" s="1" a="1"/>
  <c r="D74" i="2" s="1"/>
  <c r="C75" i="2"/>
  <c r="D75" i="2" s="1" a="1"/>
  <c r="D75" i="2" s="1"/>
  <c r="C76" i="2"/>
  <c r="D76" i="2" s="1" a="1"/>
  <c r="D76" i="2" s="1"/>
  <c r="C77" i="2"/>
  <c r="D77" i="2" s="1" a="1"/>
  <c r="D77" i="2" s="1"/>
  <c r="C78" i="2"/>
  <c r="D78" i="2" s="1" a="1"/>
  <c r="D78" i="2" s="1"/>
  <c r="C79" i="2"/>
  <c r="D79" i="2" s="1" a="1"/>
  <c r="D79" i="2" s="1"/>
  <c r="C80" i="2"/>
  <c r="D80" i="2" s="1" a="1"/>
  <c r="D80" i="2" s="1"/>
  <c r="C81" i="2"/>
  <c r="D81" i="2" s="1" a="1"/>
  <c r="D81" i="2" s="1"/>
  <c r="C82" i="2"/>
  <c r="D82" i="2" s="1" a="1"/>
  <c r="D82" i="2" s="1"/>
  <c r="C83" i="2"/>
  <c r="D83" i="2" s="1" a="1"/>
  <c r="D83" i="2" s="1"/>
  <c r="C84" i="2"/>
  <c r="D84" i="2" s="1" a="1"/>
  <c r="D84" i="2" s="1"/>
  <c r="C85" i="2"/>
  <c r="D85" i="2" s="1" a="1"/>
  <c r="D85" i="2" s="1"/>
  <c r="C86" i="2"/>
  <c r="D86" i="2" s="1" a="1"/>
  <c r="D86" i="2" s="1"/>
  <c r="C87" i="2"/>
  <c r="D87" i="2" s="1" a="1"/>
  <c r="D87" i="2" s="1"/>
  <c r="C88" i="2"/>
  <c r="D88" i="2" s="1" a="1"/>
  <c r="D88" i="2" s="1"/>
  <c r="C89" i="2"/>
  <c r="D89" i="2" s="1" a="1"/>
  <c r="D89" i="2" s="1"/>
  <c r="C90" i="2"/>
  <c r="D90" i="2" s="1" a="1"/>
  <c r="D90" i="2" s="1"/>
  <c r="C91" i="2"/>
  <c r="D91" i="2" s="1" a="1"/>
  <c r="D91" i="2" s="1"/>
  <c r="C92" i="2"/>
  <c r="D92" i="2" s="1" a="1"/>
  <c r="D92" i="2" s="1"/>
  <c r="C93" i="2"/>
  <c r="D93" i="2" s="1" a="1"/>
  <c r="D93" i="2" s="1"/>
  <c r="C94" i="2"/>
  <c r="D94" i="2" s="1" a="1"/>
  <c r="D94" i="2" s="1"/>
  <c r="C95" i="2"/>
  <c r="D95" i="2" s="1" a="1"/>
  <c r="D95" i="2" s="1"/>
  <c r="C96" i="2"/>
  <c r="D96" i="2" s="1" a="1"/>
  <c r="D96" i="2" s="1"/>
  <c r="C97" i="2"/>
  <c r="D97" i="2" s="1" a="1"/>
  <c r="D97" i="2" s="1"/>
  <c r="C98" i="2"/>
  <c r="D98" i="2" s="1" a="1"/>
  <c r="D98" i="2" s="1"/>
  <c r="C99" i="2"/>
  <c r="D99" i="2" s="1" a="1"/>
  <c r="D99" i="2" s="1"/>
  <c r="C100" i="2"/>
  <c r="D100" i="2" s="1" a="1"/>
  <c r="D100" i="2" s="1"/>
  <c r="C101" i="2"/>
  <c r="D101" i="2" s="1" a="1"/>
  <c r="D101" i="2" s="1"/>
  <c r="C102" i="2"/>
  <c r="D102" i="2" s="1" a="1"/>
  <c r="D102" i="2" s="1"/>
  <c r="C103" i="2"/>
  <c r="D103" i="2" s="1" a="1"/>
  <c r="D103" i="2" s="1"/>
  <c r="C104" i="2"/>
  <c r="D104" i="2" s="1" a="1"/>
  <c r="D104" i="2" s="1"/>
  <c r="C105" i="2"/>
  <c r="D105" i="2" s="1" a="1"/>
  <c r="D105" i="2" s="1"/>
  <c r="C106" i="2"/>
  <c r="D106" i="2" s="1" a="1"/>
  <c r="D106" i="2" s="1"/>
  <c r="C107" i="2"/>
  <c r="D107" i="2" s="1" a="1"/>
  <c r="D107" i="2" s="1"/>
  <c r="C108" i="2"/>
  <c r="D108" i="2" s="1" a="1"/>
  <c r="D108" i="2" s="1"/>
  <c r="C109" i="2"/>
  <c r="D109" i="2" s="1" a="1"/>
  <c r="D109" i="2" s="1"/>
  <c r="C110" i="2"/>
  <c r="D110" i="2" s="1" a="1"/>
  <c r="D110" i="2" s="1"/>
  <c r="C111" i="2"/>
  <c r="D111" i="2" s="1" a="1"/>
  <c r="D111" i="2" s="1"/>
  <c r="C112" i="2"/>
  <c r="D112" i="2" s="1" a="1"/>
  <c r="D112" i="2" s="1"/>
  <c r="C113" i="2"/>
  <c r="D113" i="2" s="1" a="1"/>
  <c r="D113" i="2" s="1"/>
  <c r="C114" i="2"/>
  <c r="D114" i="2" s="1" a="1"/>
  <c r="D114" i="2" s="1"/>
  <c r="C115" i="2"/>
  <c r="D115" i="2" s="1" a="1"/>
  <c r="D115" i="2" s="1"/>
  <c r="C116" i="2"/>
  <c r="D116" i="2" s="1" a="1"/>
  <c r="D116" i="2" s="1"/>
  <c r="C117" i="2"/>
  <c r="D117" i="2" s="1" a="1"/>
  <c r="D117" i="2" s="1"/>
  <c r="C118" i="2"/>
  <c r="D118" i="2" s="1" a="1"/>
  <c r="D118" i="2" s="1"/>
  <c r="C119" i="2"/>
  <c r="D119" i="2" s="1" a="1"/>
  <c r="D119" i="2" s="1"/>
  <c r="C120" i="2"/>
  <c r="D120" i="2" s="1" a="1"/>
  <c r="D120" i="2" s="1"/>
  <c r="C121" i="2"/>
  <c r="D121" i="2" s="1" a="1"/>
  <c r="D121" i="2" s="1"/>
  <c r="C122" i="2"/>
  <c r="D122" i="2" s="1" a="1"/>
  <c r="D122" i="2" s="1"/>
  <c r="C123" i="2"/>
  <c r="D123" i="2" s="1" a="1"/>
  <c r="D123" i="2" s="1"/>
  <c r="C124" i="2"/>
  <c r="D124" i="2" s="1" a="1"/>
  <c r="D124" i="2" s="1"/>
  <c r="C125" i="2"/>
  <c r="D125" i="2" s="1" a="1"/>
  <c r="D125" i="2" s="1"/>
  <c r="C126" i="2"/>
  <c r="D126" i="2" s="1" a="1"/>
  <c r="D126" i="2" s="1"/>
  <c r="C127" i="2"/>
  <c r="D127" i="2" s="1" a="1"/>
  <c r="D127" i="2" s="1"/>
  <c r="C128" i="2"/>
  <c r="D128" i="2" s="1" a="1"/>
  <c r="D128" i="2" s="1"/>
  <c r="C129" i="2"/>
  <c r="D129" i="2" s="1" a="1"/>
  <c r="D129" i="2" s="1"/>
  <c r="C130" i="2"/>
  <c r="D130" i="2" s="1" a="1"/>
  <c r="D130" i="2" s="1"/>
  <c r="C131" i="2"/>
  <c r="D131" i="2" s="1" a="1"/>
  <c r="D131" i="2" s="1"/>
  <c r="C132" i="2"/>
  <c r="D132" i="2" s="1" a="1"/>
  <c r="D132" i="2" s="1"/>
  <c r="C133" i="2"/>
  <c r="D133" i="2" s="1" a="1"/>
  <c r="D133" i="2" s="1"/>
  <c r="C134" i="2"/>
  <c r="D134" i="2" s="1" a="1"/>
  <c r="D134" i="2" s="1"/>
  <c r="C135" i="2"/>
  <c r="D135" i="2" s="1" a="1"/>
  <c r="D135" i="2" s="1"/>
  <c r="C136" i="2"/>
  <c r="D136" i="2" s="1" a="1"/>
  <c r="D136" i="2" s="1"/>
  <c r="C137" i="2"/>
  <c r="D137" i="2" s="1" a="1"/>
  <c r="D137" i="2" s="1"/>
  <c r="C138" i="2"/>
  <c r="D138" i="2" s="1" a="1"/>
  <c r="D138" i="2" s="1"/>
  <c r="C139" i="2"/>
  <c r="D139" i="2" s="1" a="1"/>
  <c r="D139" i="2" s="1"/>
  <c r="C140" i="2"/>
  <c r="D140" i="2" s="1" a="1"/>
  <c r="D140" i="2" s="1"/>
  <c r="C141" i="2"/>
  <c r="D141" i="2" s="1" a="1"/>
  <c r="D141" i="2" s="1"/>
  <c r="C142" i="2"/>
  <c r="D142" i="2" s="1" a="1"/>
  <c r="D142" i="2" s="1"/>
  <c r="C143" i="2"/>
  <c r="D143" i="2" s="1" a="1"/>
  <c r="D143" i="2" s="1"/>
  <c r="C144" i="2"/>
  <c r="D144" i="2" s="1" a="1"/>
  <c r="D144" i="2" s="1"/>
  <c r="C145" i="2"/>
  <c r="D145" i="2" s="1" a="1"/>
  <c r="D145" i="2" s="1"/>
  <c r="C146" i="2"/>
  <c r="D146" i="2" s="1" a="1"/>
  <c r="D146" i="2" s="1"/>
  <c r="C147" i="2"/>
  <c r="D147" i="2" s="1" a="1"/>
  <c r="D147" i="2" s="1"/>
  <c r="C148" i="2"/>
  <c r="D148" i="2" s="1" a="1"/>
  <c r="D148" i="2" s="1"/>
  <c r="C149" i="2"/>
  <c r="D149" i="2" s="1" a="1"/>
  <c r="D149" i="2" s="1"/>
  <c r="C150" i="2"/>
  <c r="D150" i="2" s="1" a="1"/>
  <c r="D150" i="2" s="1"/>
  <c r="C151" i="2"/>
  <c r="D151" i="2" s="1" a="1"/>
  <c r="D151" i="2" s="1"/>
  <c r="C152" i="2"/>
  <c r="D152" i="2" s="1" a="1"/>
  <c r="D152" i="2" s="1"/>
  <c r="C153" i="2"/>
  <c r="D153" i="2" s="1" a="1"/>
  <c r="D153" i="2" s="1"/>
  <c r="C154" i="2"/>
  <c r="D154" i="2" s="1" a="1"/>
  <c r="D154" i="2" s="1"/>
  <c r="C155" i="2"/>
  <c r="D155" i="2" s="1" a="1"/>
  <c r="D155" i="2" s="1"/>
  <c r="C156" i="2"/>
  <c r="D156" i="2" s="1" a="1"/>
  <c r="D156" i="2" s="1"/>
  <c r="C157" i="2"/>
  <c r="D157" i="2" s="1" a="1"/>
  <c r="D157" i="2" s="1"/>
  <c r="C158" i="2"/>
  <c r="D158" i="2" s="1" a="1"/>
  <c r="D158" i="2" s="1"/>
  <c r="C159" i="2"/>
  <c r="D159" i="2" s="1" a="1"/>
  <c r="D159" i="2" s="1"/>
  <c r="C160" i="2"/>
  <c r="D160" i="2" s="1" a="1"/>
  <c r="D160" i="2" s="1"/>
  <c r="C161" i="2"/>
  <c r="D161" i="2" s="1" a="1"/>
  <c r="D161" i="2" s="1"/>
  <c r="C162" i="2"/>
  <c r="D162" i="2" s="1" a="1"/>
  <c r="D162" i="2" s="1"/>
  <c r="C163" i="2"/>
  <c r="D163" i="2" s="1" a="1"/>
  <c r="D163" i="2" s="1"/>
  <c r="C164" i="2"/>
  <c r="D164" i="2" s="1" a="1"/>
  <c r="D164" i="2" s="1"/>
  <c r="C165" i="2"/>
  <c r="D165" i="2" s="1" a="1"/>
  <c r="D165" i="2" s="1"/>
  <c r="C166" i="2"/>
  <c r="D166" i="2" s="1" a="1"/>
  <c r="D166" i="2" s="1"/>
  <c r="C167" i="2"/>
  <c r="D167" i="2" s="1" a="1"/>
  <c r="D167" i="2" s="1"/>
  <c r="C168" i="2"/>
  <c r="D168" i="2" s="1" a="1"/>
  <c r="D168" i="2" s="1"/>
  <c r="C169" i="2"/>
  <c r="D169" i="2" s="1" a="1"/>
  <c r="D169" i="2" s="1"/>
  <c r="C170" i="2"/>
  <c r="D170" i="2" s="1" a="1"/>
  <c r="D170" i="2" s="1"/>
  <c r="C171" i="2"/>
  <c r="D171" i="2" s="1" a="1"/>
  <c r="D171" i="2" s="1"/>
  <c r="C172" i="2"/>
  <c r="D172" i="2" s="1" a="1"/>
  <c r="D172" i="2" s="1"/>
  <c r="C173" i="2"/>
  <c r="D173" i="2" s="1" a="1"/>
  <c r="D173" i="2" s="1"/>
  <c r="C174" i="2"/>
  <c r="D174" i="2" s="1" a="1"/>
  <c r="D174" i="2" s="1"/>
  <c r="C175" i="2"/>
  <c r="D175" i="2" s="1" a="1"/>
  <c r="D175" i="2" s="1"/>
  <c r="C176" i="2"/>
  <c r="D176" i="2" s="1" a="1"/>
  <c r="D176" i="2" s="1"/>
  <c r="C177" i="2"/>
  <c r="D177" i="2" s="1" a="1"/>
  <c r="D177" i="2" s="1"/>
  <c r="C178" i="2"/>
  <c r="D178" i="2" s="1" a="1"/>
  <c r="D178" i="2" s="1"/>
  <c r="C179" i="2"/>
  <c r="D179" i="2" s="1" a="1"/>
  <c r="D179" i="2" s="1"/>
  <c r="C180" i="2"/>
  <c r="D180" i="2" s="1" a="1"/>
  <c r="D180" i="2" s="1"/>
  <c r="C181" i="2"/>
  <c r="D181" i="2" s="1" a="1"/>
  <c r="D181" i="2" s="1"/>
  <c r="C182" i="2"/>
  <c r="D182" i="2" s="1" a="1"/>
  <c r="D182" i="2" s="1"/>
  <c r="C183" i="2"/>
  <c r="D183" i="2" s="1" a="1"/>
  <c r="D183" i="2" s="1"/>
  <c r="C184" i="2"/>
  <c r="D184" i="2" s="1" a="1"/>
  <c r="D184" i="2" s="1"/>
  <c r="C185" i="2"/>
  <c r="D185" i="2" s="1" a="1"/>
  <c r="D185" i="2" s="1"/>
  <c r="C186" i="2"/>
  <c r="D186" i="2" s="1" a="1"/>
  <c r="D186" i="2" s="1"/>
  <c r="C187" i="2"/>
  <c r="D187" i="2" s="1" a="1"/>
  <c r="D187" i="2" s="1"/>
  <c r="C188" i="2"/>
  <c r="D188" i="2" s="1" a="1"/>
  <c r="D188" i="2" s="1"/>
  <c r="C189" i="2"/>
  <c r="D189" i="2" s="1" a="1"/>
  <c r="D189" i="2" s="1"/>
  <c r="C190" i="2"/>
  <c r="D190" i="2" s="1" a="1"/>
  <c r="D190" i="2" s="1"/>
  <c r="C191" i="2"/>
  <c r="D191" i="2" s="1" a="1"/>
  <c r="D191" i="2" s="1"/>
  <c r="C192" i="2"/>
  <c r="D192" i="2" s="1" a="1"/>
  <c r="D192" i="2" s="1"/>
  <c r="C193" i="2"/>
  <c r="D193" i="2" s="1" a="1"/>
  <c r="D193" i="2" s="1"/>
  <c r="C194" i="2"/>
  <c r="D194" i="2" s="1" a="1"/>
  <c r="D194" i="2" s="1"/>
  <c r="C195" i="2"/>
  <c r="D195" i="2" s="1" a="1"/>
  <c r="D195" i="2" s="1"/>
  <c r="C196" i="2"/>
  <c r="D196" i="2" s="1" a="1"/>
  <c r="D196" i="2" s="1"/>
  <c r="C197" i="2"/>
  <c r="D197" i="2" s="1" a="1"/>
  <c r="D197" i="2" s="1"/>
  <c r="C198" i="2"/>
  <c r="D198" i="2" s="1" a="1"/>
  <c r="D198" i="2" s="1"/>
  <c r="C199" i="2"/>
  <c r="D199" i="2" s="1" a="1"/>
  <c r="D199" i="2" s="1"/>
  <c r="C200" i="2"/>
  <c r="D200" i="2" s="1" a="1"/>
  <c r="D200" i="2" s="1"/>
  <c r="C201" i="2"/>
  <c r="D201" i="2" s="1" a="1"/>
  <c r="D201" i="2" s="1"/>
  <c r="C202" i="2"/>
  <c r="D202" i="2" s="1" a="1"/>
  <c r="D202" i="2" s="1"/>
  <c r="C203" i="2"/>
  <c r="D203" i="2" s="1" a="1"/>
  <c r="D203" i="2" s="1"/>
  <c r="C204" i="2"/>
  <c r="D204" i="2" s="1" a="1"/>
  <c r="D204" i="2" s="1"/>
  <c r="C205" i="2"/>
  <c r="D205" i="2" s="1" a="1"/>
  <c r="D205" i="2" s="1"/>
  <c r="C206" i="2"/>
  <c r="D206" i="2" s="1" a="1"/>
  <c r="D206" i="2" s="1"/>
  <c r="C207" i="2"/>
  <c r="D207" i="2" s="1" a="1"/>
  <c r="D207" i="2" s="1"/>
  <c r="C208" i="2"/>
  <c r="D208" i="2" s="1" a="1"/>
  <c r="D208" i="2" s="1"/>
  <c r="C209" i="2"/>
  <c r="D209" i="2" s="1" a="1"/>
  <c r="D209" i="2" s="1"/>
  <c r="C210" i="2"/>
  <c r="D210" i="2" s="1" a="1"/>
  <c r="D210" i="2" s="1"/>
  <c r="C211" i="2"/>
  <c r="D211" i="2" s="1" a="1"/>
  <c r="D211" i="2" s="1"/>
  <c r="C212" i="2"/>
  <c r="D212" i="2" s="1" a="1"/>
  <c r="D212" i="2" s="1"/>
  <c r="C213" i="2"/>
  <c r="D213" i="2" s="1" a="1"/>
  <c r="D213" i="2" s="1"/>
  <c r="C214" i="2"/>
  <c r="D214" i="2" s="1" a="1"/>
  <c r="D214" i="2" s="1"/>
  <c r="C215" i="2"/>
  <c r="D215" i="2" s="1" a="1"/>
  <c r="D215" i="2" s="1"/>
  <c r="C216" i="2"/>
  <c r="D216" i="2" s="1" a="1"/>
  <c r="D216" i="2" s="1"/>
  <c r="C217" i="2"/>
  <c r="D217" i="2" s="1" a="1"/>
  <c r="D217" i="2" s="1"/>
  <c r="C218" i="2"/>
  <c r="D218" i="2" s="1" a="1"/>
  <c r="D218" i="2" s="1"/>
  <c r="C219" i="2"/>
  <c r="D219" i="2" s="1" a="1"/>
  <c r="D219" i="2" s="1"/>
  <c r="C220" i="2"/>
  <c r="D220" i="2" s="1" a="1"/>
  <c r="D220" i="2" s="1"/>
  <c r="C221" i="2"/>
  <c r="D221" i="2" s="1" a="1"/>
  <c r="D221" i="2" s="1"/>
  <c r="C222" i="2"/>
  <c r="D222" i="2" s="1" a="1"/>
  <c r="D222" i="2" s="1"/>
  <c r="C223" i="2"/>
  <c r="D223" i="2" s="1" a="1"/>
  <c r="D223" i="2" s="1"/>
  <c r="C224" i="2"/>
  <c r="D224" i="2" s="1" a="1"/>
  <c r="D224" i="2" s="1"/>
  <c r="C225" i="2"/>
  <c r="D225" i="2" s="1" a="1"/>
  <c r="D225" i="2" s="1"/>
  <c r="C226" i="2"/>
  <c r="D226" i="2" s="1" a="1"/>
  <c r="D226" i="2" s="1"/>
  <c r="C227" i="2"/>
  <c r="D227" i="2" s="1" a="1"/>
  <c r="D227" i="2" s="1"/>
  <c r="C228" i="2"/>
  <c r="D228" i="2" s="1" a="1"/>
  <c r="D228" i="2" s="1"/>
  <c r="C229" i="2"/>
  <c r="D229" i="2" s="1" a="1"/>
  <c r="D229" i="2" s="1"/>
  <c r="C230" i="2"/>
  <c r="D230" i="2" s="1" a="1"/>
  <c r="D230" i="2" s="1"/>
  <c r="C231" i="2"/>
  <c r="D231" i="2" s="1" a="1"/>
  <c r="D231" i="2" s="1"/>
  <c r="C232" i="2"/>
  <c r="D232" i="2" s="1" a="1"/>
  <c r="D232" i="2" s="1"/>
  <c r="C233" i="2"/>
  <c r="D233" i="2" s="1" a="1"/>
  <c r="D233" i="2" s="1"/>
  <c r="C234" i="2"/>
  <c r="D234" i="2" s="1" a="1"/>
  <c r="D234" i="2" s="1"/>
  <c r="C235" i="2"/>
  <c r="D235" i="2" s="1" a="1"/>
  <c r="D235" i="2" s="1"/>
  <c r="C236" i="2"/>
  <c r="D236" i="2" s="1" a="1"/>
  <c r="D236" i="2" s="1"/>
  <c r="C237" i="2"/>
  <c r="D237" i="2" s="1" a="1"/>
  <c r="D237" i="2" s="1"/>
  <c r="C238" i="2"/>
  <c r="D238" i="2" s="1" a="1"/>
  <c r="D238" i="2" s="1"/>
  <c r="C239" i="2"/>
  <c r="D239" i="2" s="1" a="1"/>
  <c r="D239" i="2" s="1"/>
  <c r="C240" i="2"/>
  <c r="D240" i="2" s="1" a="1"/>
  <c r="D240" i="2" s="1"/>
  <c r="C241" i="2"/>
  <c r="D241" i="2" s="1" a="1"/>
  <c r="D241" i="2" s="1"/>
  <c r="C242" i="2"/>
  <c r="D242" i="2" s="1" a="1"/>
  <c r="D242" i="2" s="1"/>
  <c r="C243" i="2"/>
  <c r="D243" i="2" s="1" a="1"/>
  <c r="D243" i="2" s="1"/>
  <c r="C244" i="2"/>
  <c r="D244" i="2" s="1" a="1"/>
  <c r="D244" i="2" s="1"/>
  <c r="C245" i="2"/>
  <c r="D245" i="2" s="1" a="1"/>
  <c r="D245" i="2" s="1"/>
  <c r="C246" i="2"/>
  <c r="D246" i="2" s="1" a="1"/>
  <c r="D246" i="2" s="1"/>
  <c r="C247" i="2"/>
  <c r="D247" i="2" s="1" a="1"/>
  <c r="D247" i="2" s="1"/>
  <c r="C248" i="2"/>
  <c r="D248" i="2" s="1" a="1"/>
  <c r="D248" i="2" s="1"/>
  <c r="C249" i="2"/>
  <c r="D249" i="2" s="1" a="1"/>
  <c r="D249" i="2" s="1"/>
  <c r="C250" i="2"/>
  <c r="D250" i="2" s="1" a="1"/>
  <c r="D250" i="2" s="1"/>
  <c r="C251" i="2"/>
  <c r="D251" i="2" s="1" a="1"/>
  <c r="D251" i="2" s="1"/>
  <c r="C252" i="2"/>
  <c r="D252" i="2" s="1" a="1"/>
  <c r="D252" i="2" s="1"/>
  <c r="C253" i="2"/>
  <c r="D253" i="2" s="1" a="1"/>
  <c r="D253" i="2" s="1"/>
  <c r="C254" i="2"/>
  <c r="D254" i="2" s="1" a="1"/>
  <c r="D254" i="2" s="1"/>
  <c r="C255" i="2"/>
  <c r="D255" i="2" s="1" a="1"/>
  <c r="D255" i="2" s="1"/>
  <c r="C256" i="2"/>
  <c r="D256" i="2" s="1" a="1"/>
  <c r="D256" i="2" s="1"/>
  <c r="C257" i="2"/>
  <c r="D257" i="2" s="1" a="1"/>
  <c r="D257" i="2" s="1"/>
  <c r="C258" i="2"/>
  <c r="D258" i="2" s="1" a="1"/>
  <c r="D258" i="2" s="1"/>
  <c r="C259" i="2"/>
  <c r="D259" i="2" s="1" a="1"/>
  <c r="D259" i="2" s="1"/>
  <c r="C260" i="2"/>
  <c r="D260" i="2" s="1" a="1"/>
  <c r="D260" i="2" s="1"/>
  <c r="C261" i="2"/>
  <c r="D261" i="2" s="1" a="1"/>
  <c r="D261" i="2" s="1"/>
  <c r="C262" i="2"/>
  <c r="D262" i="2" s="1" a="1"/>
  <c r="D262" i="2" s="1"/>
  <c r="C263" i="2"/>
  <c r="D263" i="2" s="1" a="1"/>
  <c r="D263" i="2" s="1"/>
  <c r="C264" i="2"/>
  <c r="D264" i="2" s="1" a="1"/>
  <c r="D264" i="2" s="1"/>
  <c r="C265" i="2"/>
  <c r="D265" i="2" s="1" a="1"/>
  <c r="D265" i="2" s="1"/>
  <c r="C266" i="2"/>
  <c r="D266" i="2" s="1" a="1"/>
  <c r="D266" i="2" s="1"/>
  <c r="C267" i="2"/>
  <c r="D267" i="2" s="1" a="1"/>
  <c r="D267" i="2" s="1"/>
  <c r="C268" i="2"/>
  <c r="D268" i="2" s="1" a="1"/>
  <c r="D268" i="2" s="1"/>
  <c r="C269" i="2"/>
  <c r="D269" i="2" s="1" a="1"/>
  <c r="D269" i="2" s="1"/>
  <c r="C270" i="2"/>
  <c r="D270" i="2" s="1" a="1"/>
  <c r="D270" i="2" s="1"/>
  <c r="C271" i="2"/>
  <c r="D271" i="2" s="1" a="1"/>
  <c r="D271" i="2" s="1"/>
  <c r="C272" i="2"/>
  <c r="D272" i="2" s="1" a="1"/>
  <c r="D272" i="2" s="1"/>
  <c r="C273" i="2"/>
  <c r="D273" i="2" s="1" a="1"/>
  <c r="D273" i="2" s="1"/>
  <c r="C274" i="2"/>
  <c r="D274" i="2" s="1" a="1"/>
  <c r="D274" i="2" s="1"/>
  <c r="C275" i="2"/>
  <c r="D275" i="2" s="1" a="1"/>
  <c r="D275" i="2" s="1"/>
  <c r="C276" i="2"/>
  <c r="D276" i="2" s="1" a="1"/>
  <c r="D276" i="2" s="1"/>
  <c r="C277" i="2"/>
  <c r="D277" i="2" s="1" a="1"/>
  <c r="D277" i="2" s="1"/>
  <c r="C278" i="2"/>
  <c r="D278" i="2" s="1" a="1"/>
  <c r="D278" i="2" s="1"/>
  <c r="C279" i="2"/>
  <c r="D279" i="2" s="1" a="1"/>
  <c r="D279" i="2" s="1"/>
  <c r="C280" i="2"/>
  <c r="D280" i="2" s="1" a="1"/>
  <c r="D280" i="2" s="1"/>
  <c r="C281" i="2"/>
  <c r="D281" i="2" s="1" a="1"/>
  <c r="D281" i="2" s="1"/>
  <c r="C282" i="2"/>
  <c r="D282" i="2" s="1" a="1"/>
  <c r="D282" i="2" s="1"/>
  <c r="C283" i="2"/>
  <c r="D283" i="2" s="1" a="1"/>
  <c r="D283" i="2" s="1"/>
  <c r="C284" i="2"/>
  <c r="D284" i="2" s="1" a="1"/>
  <c r="D284" i="2" s="1"/>
  <c r="C285" i="2"/>
  <c r="D285" i="2" s="1" a="1"/>
  <c r="D285" i="2" s="1"/>
  <c r="C286" i="2"/>
  <c r="D286" i="2" s="1" a="1"/>
  <c r="D286" i="2" s="1"/>
  <c r="C287" i="2"/>
  <c r="D287" i="2" s="1" a="1"/>
  <c r="D287" i="2" s="1"/>
  <c r="C288" i="2"/>
  <c r="D288" i="2" s="1" a="1"/>
  <c r="D288" i="2" s="1"/>
  <c r="C289" i="2"/>
  <c r="D289" i="2" s="1" a="1"/>
  <c r="D289" i="2" s="1"/>
  <c r="C290" i="2"/>
  <c r="D290" i="2" s="1" a="1"/>
  <c r="D290" i="2" s="1"/>
  <c r="C291" i="2"/>
  <c r="D291" i="2" s="1" a="1"/>
  <c r="D291" i="2" s="1"/>
  <c r="C292" i="2"/>
  <c r="D292" i="2" s="1" a="1"/>
  <c r="D292" i="2" s="1"/>
  <c r="C293" i="2"/>
  <c r="D293" i="2" s="1" a="1"/>
  <c r="D293" i="2" s="1"/>
  <c r="C294" i="2"/>
  <c r="D294" i="2" s="1" a="1"/>
  <c r="D294" i="2" s="1"/>
  <c r="C295" i="2"/>
  <c r="D295" i="2" s="1" a="1"/>
  <c r="D295" i="2" s="1"/>
  <c r="C296" i="2"/>
  <c r="D296" i="2" s="1" a="1"/>
  <c r="D296" i="2" s="1"/>
  <c r="C297" i="2"/>
  <c r="D297" i="2" s="1" a="1"/>
  <c r="D297" i="2" s="1"/>
  <c r="C298" i="2"/>
  <c r="D298" i="2" s="1" a="1"/>
  <c r="D298" i="2" s="1"/>
  <c r="C299" i="2"/>
  <c r="D299" i="2" s="1" a="1"/>
  <c r="D299" i="2" s="1"/>
  <c r="C300" i="2"/>
  <c r="D300" i="2" s="1" a="1"/>
  <c r="D300" i="2" s="1"/>
  <c r="C301" i="2"/>
  <c r="D301" i="2" s="1" a="1"/>
  <c r="D301" i="2" s="1"/>
  <c r="C302" i="2"/>
  <c r="D302" i="2" s="1" a="1"/>
  <c r="D302" i="2" s="1"/>
  <c r="C303" i="2"/>
  <c r="D303" i="2" s="1" a="1"/>
  <c r="D303" i="2" s="1"/>
  <c r="C304" i="2"/>
  <c r="D304" i="2" s="1" a="1"/>
  <c r="D304" i="2" s="1"/>
  <c r="C305" i="2"/>
  <c r="D305" i="2" s="1" a="1"/>
  <c r="D305" i="2" s="1"/>
  <c r="C306" i="2"/>
  <c r="D306" i="2" s="1" a="1"/>
  <c r="D306" i="2" s="1"/>
  <c r="C307" i="2"/>
  <c r="D307" i="2" s="1" a="1"/>
  <c r="D307" i="2" s="1"/>
  <c r="C308" i="2"/>
  <c r="D308" i="2" s="1" a="1"/>
  <c r="D308" i="2" s="1"/>
  <c r="C309" i="2"/>
  <c r="D309" i="2" s="1" a="1"/>
  <c r="D309" i="2" s="1"/>
  <c r="C310" i="2"/>
  <c r="D310" i="2" s="1" a="1"/>
  <c r="D310" i="2" s="1"/>
  <c r="C311" i="2"/>
  <c r="D311" i="2" s="1" a="1"/>
  <c r="D311" i="2" s="1"/>
  <c r="C312" i="2"/>
  <c r="D312" i="2" s="1" a="1"/>
  <c r="D312" i="2" s="1"/>
  <c r="C313" i="2"/>
  <c r="D313" i="2" s="1" a="1"/>
  <c r="D313" i="2" s="1"/>
  <c r="C314" i="2"/>
  <c r="D314" i="2" s="1" a="1"/>
  <c r="D314" i="2" s="1"/>
  <c r="C315" i="2"/>
  <c r="D315" i="2" s="1" a="1"/>
  <c r="D315" i="2" s="1"/>
  <c r="C316" i="2"/>
  <c r="D316" i="2" s="1" a="1"/>
  <c r="D316" i="2" s="1"/>
  <c r="C317" i="2"/>
  <c r="D317" i="2" s="1" a="1"/>
  <c r="D317" i="2" s="1"/>
  <c r="C318" i="2"/>
  <c r="D318" i="2" s="1" a="1"/>
  <c r="D318" i="2" s="1"/>
  <c r="C319" i="2"/>
  <c r="D319" i="2" s="1" a="1"/>
  <c r="D319" i="2" s="1"/>
  <c r="C320" i="2"/>
  <c r="D320" i="2" s="1" a="1"/>
  <c r="D320" i="2" s="1"/>
  <c r="C321" i="2"/>
  <c r="D321" i="2" s="1" a="1"/>
  <c r="D321" i="2" s="1"/>
  <c r="C322" i="2"/>
  <c r="D322" i="2" s="1" a="1"/>
  <c r="D322" i="2" s="1"/>
  <c r="C323" i="2"/>
  <c r="D323" i="2" s="1" a="1"/>
  <c r="D323" i="2" s="1"/>
  <c r="C324" i="2"/>
  <c r="D324" i="2" s="1" a="1"/>
  <c r="D324" i="2" s="1"/>
  <c r="C325" i="2"/>
  <c r="D325" i="2" s="1" a="1"/>
  <c r="D325" i="2" s="1"/>
  <c r="C326" i="2"/>
  <c r="D326" i="2" s="1" a="1"/>
  <c r="D326" i="2" s="1"/>
  <c r="C327" i="2"/>
  <c r="D327" i="2" s="1" a="1"/>
  <c r="D327" i="2" s="1"/>
  <c r="C328" i="2"/>
  <c r="D328" i="2" s="1" a="1"/>
  <c r="D328" i="2" s="1"/>
  <c r="C329" i="2"/>
  <c r="D329" i="2" s="1" a="1"/>
  <c r="D329" i="2" s="1"/>
  <c r="C330" i="2"/>
  <c r="D330" i="2" s="1" a="1"/>
  <c r="D330" i="2" s="1"/>
  <c r="C331" i="2"/>
  <c r="D331" i="2" s="1" a="1"/>
  <c r="D331" i="2" s="1"/>
  <c r="C332" i="2"/>
  <c r="D332" i="2" s="1" a="1"/>
  <c r="D332" i="2" s="1"/>
  <c r="C333" i="2"/>
  <c r="D333" i="2" s="1" a="1"/>
  <c r="D333" i="2" s="1"/>
  <c r="C334" i="2"/>
  <c r="D334" i="2" s="1" a="1"/>
  <c r="D334" i="2" s="1"/>
  <c r="C335" i="2"/>
  <c r="D335" i="2" s="1" a="1"/>
  <c r="D335" i="2" s="1"/>
  <c r="C336" i="2"/>
  <c r="D336" i="2" s="1" a="1"/>
  <c r="D336" i="2" s="1"/>
  <c r="C337" i="2"/>
  <c r="D337" i="2" s="1" a="1"/>
  <c r="D337" i="2" s="1"/>
  <c r="C338" i="2"/>
  <c r="D338" i="2" s="1" a="1"/>
  <c r="D338" i="2" s="1"/>
  <c r="C339" i="2"/>
  <c r="D339" i="2" s="1" a="1"/>
  <c r="D339" i="2" s="1"/>
  <c r="C340" i="2"/>
  <c r="D340" i="2" s="1" a="1"/>
  <c r="D340" i="2" s="1"/>
  <c r="C341" i="2"/>
  <c r="D341" i="2" s="1" a="1"/>
  <c r="D341" i="2" s="1"/>
  <c r="C342" i="2"/>
  <c r="D342" i="2" s="1" a="1"/>
  <c r="D342" i="2" s="1"/>
  <c r="C343" i="2"/>
  <c r="D343" i="2" s="1" a="1"/>
  <c r="D343" i="2" s="1"/>
  <c r="C344" i="2"/>
  <c r="D344" i="2" s="1" a="1"/>
  <c r="D344" i="2" s="1"/>
  <c r="C345" i="2"/>
  <c r="D345" i="2" s="1" a="1"/>
  <c r="D345" i="2" s="1"/>
  <c r="C346" i="2"/>
  <c r="D346" i="2" s="1" a="1"/>
  <c r="D346" i="2" s="1"/>
  <c r="C347" i="2"/>
  <c r="D347" i="2" s="1" a="1"/>
  <c r="D347" i="2" s="1"/>
  <c r="C348" i="2"/>
  <c r="D348" i="2" s="1" a="1"/>
  <c r="D348" i="2" s="1"/>
  <c r="C349" i="2"/>
  <c r="D349" i="2" s="1" a="1"/>
  <c r="D349" i="2" s="1"/>
  <c r="C350" i="2"/>
  <c r="D350" i="2" s="1" a="1"/>
  <c r="D350" i="2" s="1"/>
  <c r="C351" i="2"/>
  <c r="D351" i="2" s="1" a="1"/>
  <c r="D351" i="2" s="1"/>
  <c r="C352" i="2"/>
  <c r="D352" i="2" s="1" a="1"/>
  <c r="D352" i="2" s="1"/>
  <c r="C353" i="2"/>
  <c r="D353" i="2" s="1" a="1"/>
  <c r="D353" i="2" s="1"/>
  <c r="C354" i="2"/>
  <c r="D354" i="2" s="1" a="1"/>
  <c r="D354" i="2" s="1"/>
  <c r="C355" i="2"/>
  <c r="D355" i="2" s="1" a="1"/>
  <c r="D355" i="2" s="1"/>
  <c r="C356" i="2"/>
  <c r="D356" i="2" s="1" a="1"/>
  <c r="D356" i="2" s="1"/>
  <c r="C357" i="2"/>
  <c r="D357" i="2" s="1" a="1"/>
  <c r="D357" i="2" s="1"/>
  <c r="C358" i="2"/>
  <c r="D358" i="2" s="1" a="1"/>
  <c r="D358" i="2" s="1"/>
  <c r="C359" i="2"/>
  <c r="D359" i="2" s="1" a="1"/>
  <c r="D359" i="2" s="1"/>
  <c r="C360" i="2"/>
  <c r="D360" i="2" s="1" a="1"/>
  <c r="D360" i="2" s="1"/>
  <c r="C361" i="2"/>
  <c r="D361" i="2" s="1" a="1"/>
  <c r="D361" i="2" s="1"/>
  <c r="C362" i="2"/>
  <c r="D362" i="2" s="1" a="1"/>
  <c r="D362" i="2" s="1"/>
  <c r="C363" i="2"/>
  <c r="D363" i="2" s="1" a="1"/>
  <c r="D363" i="2" s="1"/>
  <c r="C364" i="2"/>
  <c r="D364" i="2" s="1" a="1"/>
  <c r="D364" i="2" s="1"/>
  <c r="C365" i="2"/>
  <c r="D365" i="2" s="1" a="1"/>
  <c r="D365" i="2" s="1"/>
  <c r="C366" i="2"/>
  <c r="D366" i="2" s="1" a="1"/>
  <c r="D366" i="2" s="1"/>
  <c r="C367" i="2"/>
  <c r="D367" i="2" s="1" a="1"/>
  <c r="D367" i="2" s="1"/>
  <c r="C368" i="2"/>
  <c r="D368" i="2" s="1" a="1"/>
  <c r="D368" i="2" s="1"/>
  <c r="C369" i="2"/>
  <c r="D369" i="2" s="1" a="1"/>
  <c r="D369" i="2" s="1"/>
  <c r="C370" i="2"/>
  <c r="D370" i="2" s="1" a="1"/>
  <c r="D370" i="2" s="1"/>
  <c r="C371" i="2"/>
  <c r="D371" i="2" s="1" a="1"/>
  <c r="D371" i="2" s="1"/>
  <c r="C372" i="2"/>
  <c r="D372" i="2" s="1" a="1"/>
  <c r="D372" i="2" s="1"/>
  <c r="C373" i="2"/>
  <c r="D373" i="2" s="1" a="1"/>
  <c r="D373" i="2" s="1"/>
  <c r="C374" i="2"/>
  <c r="D374" i="2" s="1" a="1"/>
  <c r="D374" i="2" s="1"/>
  <c r="C375" i="2"/>
  <c r="D375" i="2" s="1" a="1"/>
  <c r="D375" i="2" s="1"/>
  <c r="C376" i="2"/>
  <c r="D376" i="2" s="1" a="1"/>
  <c r="D376" i="2" s="1"/>
  <c r="C377" i="2"/>
  <c r="D377" i="2" s="1" a="1"/>
  <c r="D377" i="2" s="1"/>
  <c r="C378" i="2"/>
  <c r="D378" i="2" s="1" a="1"/>
  <c r="D378" i="2" s="1"/>
  <c r="C379" i="2"/>
  <c r="D379" i="2" s="1" a="1"/>
  <c r="D379" i="2" s="1"/>
  <c r="C380" i="2"/>
  <c r="D380" i="2" s="1" a="1"/>
  <c r="D380" i="2" s="1"/>
  <c r="C381" i="2"/>
  <c r="D381" i="2" s="1" a="1"/>
  <c r="D381" i="2" s="1"/>
  <c r="C382" i="2"/>
  <c r="D382" i="2" s="1" a="1"/>
  <c r="D382" i="2" s="1"/>
  <c r="C383" i="2"/>
  <c r="D383" i="2" s="1" a="1"/>
  <c r="D383" i="2" s="1"/>
  <c r="C384" i="2"/>
  <c r="D384" i="2" s="1" a="1"/>
  <c r="D384" i="2" s="1"/>
  <c r="C385" i="2"/>
  <c r="D385" i="2" s="1" a="1"/>
  <c r="D385" i="2" s="1"/>
  <c r="C386" i="2"/>
  <c r="D386" i="2" s="1" a="1"/>
  <c r="D386" i="2" s="1"/>
  <c r="C387" i="2"/>
  <c r="D387" i="2" s="1" a="1"/>
  <c r="D387" i="2" s="1"/>
  <c r="C388" i="2"/>
  <c r="D388" i="2" s="1" a="1"/>
  <c r="D388" i="2" s="1"/>
  <c r="C389" i="2"/>
  <c r="D389" i="2" s="1" a="1"/>
  <c r="D389" i="2" s="1"/>
  <c r="C390" i="2"/>
  <c r="D390" i="2" s="1" a="1"/>
  <c r="D390" i="2" s="1"/>
  <c r="C391" i="2"/>
  <c r="D391" i="2" s="1" a="1"/>
  <c r="D391" i="2" s="1"/>
  <c r="C392" i="2"/>
  <c r="D392" i="2" s="1" a="1"/>
  <c r="D392" i="2" s="1"/>
  <c r="C393" i="2"/>
  <c r="D393" i="2" s="1" a="1"/>
  <c r="D393" i="2" s="1"/>
  <c r="C394" i="2"/>
  <c r="D394" i="2" s="1" a="1"/>
  <c r="D394" i="2" s="1"/>
  <c r="C395" i="2"/>
  <c r="D395" i="2" s="1" a="1"/>
  <c r="D395" i="2" s="1"/>
  <c r="C396" i="2"/>
  <c r="D396" i="2" s="1" a="1"/>
  <c r="D396" i="2" s="1"/>
  <c r="C397" i="2"/>
  <c r="D397" i="2" s="1" a="1"/>
  <c r="D397" i="2" s="1"/>
  <c r="C398" i="2"/>
  <c r="D398" i="2" s="1" a="1"/>
  <c r="D398" i="2" s="1"/>
  <c r="C399" i="2"/>
  <c r="D399" i="2" s="1" a="1"/>
  <c r="D399" i="2" s="1"/>
  <c r="C400" i="2"/>
  <c r="D400" i="2" s="1" a="1"/>
  <c r="D400" i="2" s="1"/>
  <c r="C401" i="2"/>
  <c r="D401" i="2" s="1" a="1"/>
  <c r="D401" i="2" s="1"/>
  <c r="C402" i="2"/>
  <c r="D402" i="2" s="1" a="1"/>
  <c r="D402" i="2" s="1"/>
  <c r="C403" i="2"/>
  <c r="D403" i="2" s="1" a="1"/>
  <c r="D403" i="2" s="1"/>
  <c r="C404" i="2"/>
  <c r="D404" i="2" s="1" a="1"/>
  <c r="D404" i="2" s="1"/>
  <c r="C405" i="2"/>
  <c r="D405" i="2" s="1" a="1"/>
  <c r="D405" i="2" s="1"/>
  <c r="C406" i="2"/>
  <c r="D406" i="2" s="1" a="1"/>
  <c r="D406" i="2" s="1"/>
  <c r="C407" i="2"/>
  <c r="D407" i="2" s="1" a="1"/>
  <c r="D407" i="2" s="1"/>
  <c r="C408" i="2"/>
  <c r="D408" i="2" s="1" a="1"/>
  <c r="D408" i="2" s="1"/>
  <c r="C409" i="2"/>
  <c r="D409" i="2" s="1" a="1"/>
  <c r="D409" i="2" s="1"/>
  <c r="C410" i="2"/>
  <c r="D410" i="2" s="1" a="1"/>
  <c r="D410" i="2" s="1"/>
  <c r="C411" i="2"/>
  <c r="D411" i="2" s="1" a="1"/>
  <c r="D411" i="2" s="1"/>
  <c r="C412" i="2"/>
  <c r="D412" i="2" s="1" a="1"/>
  <c r="D412" i="2" s="1"/>
  <c r="C413" i="2"/>
  <c r="D413" i="2" s="1" a="1"/>
  <c r="D413" i="2" s="1"/>
  <c r="C414" i="2"/>
  <c r="D414" i="2" s="1" a="1"/>
  <c r="D414" i="2" s="1"/>
  <c r="C415" i="2"/>
  <c r="D415" i="2" s="1" a="1"/>
  <c r="D415" i="2" s="1"/>
  <c r="C416" i="2"/>
  <c r="D416" i="2" s="1" a="1"/>
  <c r="D416" i="2" s="1"/>
  <c r="C417" i="2"/>
  <c r="D417" i="2" s="1" a="1"/>
  <c r="D417" i="2" s="1"/>
  <c r="C418" i="2"/>
  <c r="D418" i="2" s="1" a="1"/>
  <c r="D418" i="2" s="1"/>
  <c r="C419" i="2"/>
  <c r="D419" i="2" s="1" a="1"/>
  <c r="D419" i="2" s="1"/>
  <c r="C420" i="2"/>
  <c r="D420" i="2" s="1" a="1"/>
  <c r="D420" i="2" s="1"/>
  <c r="C421" i="2"/>
  <c r="D421" i="2" s="1" a="1"/>
  <c r="D421" i="2" s="1"/>
  <c r="C422" i="2"/>
  <c r="D422" i="2" s="1" a="1"/>
  <c r="D422" i="2" s="1"/>
  <c r="C423" i="2"/>
  <c r="D423" i="2" s="1" a="1"/>
  <c r="D423" i="2" s="1"/>
  <c r="C424" i="2"/>
  <c r="D424" i="2" s="1" a="1"/>
  <c r="D424" i="2" s="1"/>
  <c r="C425" i="2"/>
  <c r="D425" i="2" s="1" a="1"/>
  <c r="D425" i="2" s="1"/>
  <c r="C426" i="2"/>
  <c r="D426" i="2" s="1" a="1"/>
  <c r="D426" i="2" s="1"/>
  <c r="C427" i="2"/>
  <c r="D427" i="2" s="1" a="1"/>
  <c r="D427" i="2" s="1"/>
  <c r="C428" i="2"/>
  <c r="D428" i="2" s="1" a="1"/>
  <c r="D428" i="2" s="1"/>
  <c r="C429" i="2"/>
  <c r="D429" i="2" s="1" a="1"/>
  <c r="D429" i="2" s="1"/>
  <c r="C430" i="2"/>
  <c r="D430" i="2" s="1" a="1"/>
  <c r="D430" i="2" s="1"/>
  <c r="C431" i="2"/>
  <c r="D431" i="2" s="1" a="1"/>
  <c r="D431" i="2" s="1"/>
  <c r="C432" i="2"/>
  <c r="D432" i="2" s="1" a="1"/>
  <c r="D432" i="2" s="1"/>
  <c r="C433" i="2"/>
  <c r="D433" i="2" s="1" a="1"/>
  <c r="D433" i="2" s="1"/>
  <c r="C434" i="2"/>
  <c r="D434" i="2" s="1" a="1"/>
  <c r="D434" i="2" s="1"/>
  <c r="C435" i="2"/>
  <c r="D435" i="2" s="1" a="1"/>
  <c r="D435" i="2" s="1"/>
  <c r="C436" i="2"/>
  <c r="D436" i="2" s="1" a="1"/>
  <c r="D436" i="2" s="1"/>
  <c r="C437" i="2"/>
  <c r="D437" i="2" s="1" a="1"/>
  <c r="D437" i="2" s="1"/>
  <c r="C438" i="2"/>
  <c r="D438" i="2" s="1" a="1"/>
  <c r="D438" i="2" s="1"/>
  <c r="C439" i="2"/>
  <c r="D439" i="2" s="1" a="1"/>
  <c r="D439" i="2" s="1"/>
  <c r="C440" i="2"/>
  <c r="D440" i="2" s="1" a="1"/>
  <c r="D440" i="2" s="1"/>
  <c r="C441" i="2"/>
  <c r="D441" i="2" s="1" a="1"/>
  <c r="D441" i="2" s="1"/>
  <c r="C442" i="2"/>
  <c r="D442" i="2" s="1" a="1"/>
  <c r="D442" i="2" s="1"/>
  <c r="C443" i="2"/>
  <c r="D443" i="2" s="1" a="1"/>
  <c r="D443" i="2" s="1"/>
  <c r="C444" i="2"/>
  <c r="D444" i="2" s="1" a="1"/>
  <c r="D444" i="2" s="1"/>
  <c r="C445" i="2"/>
  <c r="D445" i="2" s="1" a="1"/>
  <c r="D445" i="2" s="1"/>
  <c r="C446" i="2"/>
  <c r="D446" i="2" s="1" a="1"/>
  <c r="D446" i="2" s="1"/>
  <c r="C447" i="2"/>
  <c r="D447" i="2" s="1" a="1"/>
  <c r="D447" i="2" s="1"/>
  <c r="C448" i="2"/>
  <c r="D448" i="2" s="1" a="1"/>
  <c r="D448" i="2" s="1"/>
  <c r="C449" i="2"/>
  <c r="D449" i="2" s="1" a="1"/>
  <c r="D449" i="2" s="1"/>
  <c r="C450" i="2"/>
  <c r="D450" i="2" s="1" a="1"/>
  <c r="D450" i="2" s="1"/>
  <c r="C451" i="2"/>
  <c r="D451" i="2" s="1" a="1"/>
  <c r="D451" i="2" s="1"/>
  <c r="C452" i="2"/>
  <c r="D452" i="2" s="1" a="1"/>
  <c r="D452" i="2" s="1"/>
  <c r="C453" i="2"/>
  <c r="D453" i="2" s="1" a="1"/>
  <c r="D453" i="2" s="1"/>
  <c r="C454" i="2"/>
  <c r="D454" i="2" s="1" a="1"/>
  <c r="D454" i="2" s="1"/>
  <c r="C455" i="2"/>
  <c r="D455" i="2" s="1" a="1"/>
  <c r="D455" i="2" s="1"/>
  <c r="C456" i="2"/>
  <c r="D456" i="2" s="1" a="1"/>
  <c r="D456" i="2" s="1"/>
  <c r="C457" i="2"/>
  <c r="D457" i="2" s="1" a="1"/>
  <c r="D457" i="2" s="1"/>
  <c r="C458" i="2"/>
  <c r="D458" i="2" s="1" a="1"/>
  <c r="D458" i="2" s="1"/>
  <c r="C459" i="2"/>
  <c r="D459" i="2" s="1" a="1"/>
  <c r="D459" i="2" s="1"/>
  <c r="C460" i="2"/>
  <c r="D460" i="2" s="1" a="1"/>
  <c r="D460" i="2" s="1"/>
  <c r="C461" i="2"/>
  <c r="D461" i="2" s="1" a="1"/>
  <c r="D461" i="2" s="1"/>
  <c r="C462" i="2"/>
  <c r="D462" i="2" s="1" a="1"/>
  <c r="D462" i="2" s="1"/>
  <c r="C463" i="2"/>
  <c r="D463" i="2" s="1" a="1"/>
  <c r="D463" i="2" s="1"/>
  <c r="C464" i="2"/>
  <c r="D464" i="2" s="1" a="1"/>
  <c r="D464" i="2" s="1"/>
  <c r="C465" i="2"/>
  <c r="D465" i="2" s="1" a="1"/>
  <c r="D465" i="2" s="1"/>
  <c r="C466" i="2"/>
  <c r="D466" i="2" s="1" a="1"/>
  <c r="D466" i="2" s="1"/>
  <c r="C467" i="2"/>
  <c r="D467" i="2" s="1" a="1"/>
  <c r="D467" i="2" s="1"/>
  <c r="C468" i="2"/>
  <c r="D468" i="2" s="1" a="1"/>
  <c r="D468" i="2" s="1"/>
  <c r="C469" i="2"/>
  <c r="D469" i="2" s="1" a="1"/>
  <c r="D469" i="2" s="1"/>
  <c r="C470" i="2"/>
  <c r="D470" i="2" s="1" a="1"/>
  <c r="D470" i="2" s="1"/>
  <c r="C471" i="2"/>
  <c r="D471" i="2" s="1" a="1"/>
  <c r="D471" i="2" s="1"/>
  <c r="C472" i="2"/>
  <c r="D472" i="2" s="1" a="1"/>
  <c r="D472" i="2" s="1"/>
  <c r="C473" i="2"/>
  <c r="D473" i="2" s="1" a="1"/>
  <c r="D473" i="2" s="1"/>
  <c r="C474" i="2"/>
  <c r="D474" i="2" s="1" a="1"/>
  <c r="D474" i="2" s="1"/>
  <c r="C475" i="2"/>
  <c r="D475" i="2" s="1" a="1"/>
  <c r="D475" i="2" s="1"/>
  <c r="C476" i="2"/>
  <c r="D476" i="2" s="1" a="1"/>
  <c r="D476" i="2" s="1"/>
  <c r="C477" i="2"/>
  <c r="D477" i="2" s="1" a="1"/>
  <c r="D477" i="2" s="1"/>
  <c r="C478" i="2"/>
  <c r="D478" i="2" s="1" a="1"/>
  <c r="D478" i="2" s="1"/>
  <c r="C479" i="2"/>
  <c r="D479" i="2" s="1" a="1"/>
  <c r="D479" i="2" s="1"/>
  <c r="C480" i="2"/>
  <c r="D480" i="2" s="1" a="1"/>
  <c r="D480" i="2" s="1"/>
  <c r="C481" i="2"/>
  <c r="D481" i="2" s="1" a="1"/>
  <c r="D481" i="2" s="1"/>
  <c r="C482" i="2"/>
  <c r="D482" i="2" s="1" a="1"/>
  <c r="D482" i="2" s="1"/>
  <c r="C483" i="2"/>
  <c r="D483" i="2" s="1" a="1"/>
  <c r="D483" i="2" s="1"/>
  <c r="C484" i="2"/>
  <c r="D484" i="2" s="1" a="1"/>
  <c r="D484" i="2" s="1"/>
  <c r="C485" i="2"/>
  <c r="D485" i="2" s="1" a="1"/>
  <c r="D485" i="2" s="1"/>
  <c r="C486" i="2"/>
  <c r="D486" i="2" s="1" a="1"/>
  <c r="D486" i="2" s="1"/>
  <c r="C487" i="2"/>
  <c r="D487" i="2" s="1" a="1"/>
  <c r="D487" i="2" s="1"/>
  <c r="C488" i="2"/>
  <c r="D488" i="2" s="1" a="1"/>
  <c r="D488" i="2" s="1"/>
  <c r="C489" i="2"/>
  <c r="D489" i="2" s="1" a="1"/>
  <c r="D489" i="2" s="1"/>
  <c r="C490" i="2"/>
  <c r="D490" i="2" s="1" a="1"/>
  <c r="D490" i="2" s="1"/>
  <c r="C491" i="2"/>
  <c r="D491" i="2" s="1" a="1"/>
  <c r="D491" i="2" s="1"/>
  <c r="C492" i="2"/>
  <c r="D492" i="2" s="1" a="1"/>
  <c r="D492" i="2" s="1"/>
  <c r="C493" i="2"/>
  <c r="D493" i="2" s="1" a="1"/>
  <c r="D493" i="2" s="1"/>
  <c r="C494" i="2"/>
  <c r="D494" i="2" s="1" a="1"/>
  <c r="D494" i="2" s="1"/>
  <c r="C495" i="2"/>
  <c r="D495" i="2" s="1" a="1"/>
  <c r="D495" i="2" s="1"/>
  <c r="C496" i="2"/>
  <c r="D496" i="2" s="1" a="1"/>
  <c r="D496" i="2" s="1"/>
  <c r="C497" i="2"/>
  <c r="D497" i="2" s="1" a="1"/>
  <c r="D497" i="2" s="1"/>
  <c r="C498" i="2"/>
  <c r="D498" i="2" s="1" a="1"/>
  <c r="D498" i="2" s="1"/>
  <c r="C499" i="2"/>
  <c r="D499" i="2" s="1" a="1"/>
  <c r="D499" i="2" s="1"/>
  <c r="C500" i="2"/>
  <c r="D500" i="2" s="1" a="1"/>
  <c r="D500" i="2" s="1"/>
  <c r="C501" i="2"/>
  <c r="D501" i="2" s="1" a="1"/>
  <c r="D501" i="2" s="1"/>
  <c r="C502" i="2"/>
  <c r="D502" i="2" s="1" a="1"/>
  <c r="D502" i="2" s="1"/>
  <c r="C503" i="2"/>
  <c r="D503" i="2" s="1" a="1"/>
  <c r="D503" i="2" s="1"/>
  <c r="C504" i="2"/>
  <c r="D504" i="2" s="1" a="1"/>
  <c r="D504" i="2" s="1"/>
  <c r="C505" i="2"/>
  <c r="D505" i="2" s="1" a="1"/>
  <c r="D505" i="2" s="1"/>
  <c r="C506" i="2"/>
  <c r="D506" i="2" s="1" a="1"/>
  <c r="D506" i="2" s="1"/>
  <c r="C507" i="2"/>
  <c r="D507" i="2" s="1" a="1"/>
  <c r="D507" i="2" s="1"/>
  <c r="C508" i="2"/>
  <c r="D508" i="2" s="1" a="1"/>
  <c r="D508" i="2" s="1"/>
  <c r="C509" i="2"/>
  <c r="D509" i="2" s="1" a="1"/>
  <c r="D509" i="2" s="1"/>
  <c r="C510" i="2"/>
  <c r="D510" i="2" s="1" a="1"/>
  <c r="D510" i="2" s="1"/>
  <c r="C511" i="2"/>
  <c r="D511" i="2" s="1" a="1"/>
  <c r="D511" i="2" s="1"/>
  <c r="C512" i="2"/>
  <c r="D512" i="2" s="1" a="1"/>
  <c r="D512" i="2" s="1"/>
  <c r="C513" i="2"/>
  <c r="D513" i="2" s="1" a="1"/>
  <c r="D513" i="2" s="1"/>
  <c r="C514" i="2"/>
  <c r="D514" i="2" s="1" a="1"/>
  <c r="D514" i="2" s="1"/>
  <c r="C515" i="2"/>
  <c r="D515" i="2" s="1" a="1"/>
  <c r="D515" i="2" s="1"/>
  <c r="C516" i="2"/>
  <c r="D516" i="2" s="1" a="1"/>
  <c r="D516" i="2" s="1"/>
  <c r="C517" i="2"/>
  <c r="D517" i="2" s="1" a="1"/>
  <c r="D517" i="2" s="1"/>
  <c r="C518" i="2"/>
  <c r="D518" i="2" s="1" a="1"/>
  <c r="D518" i="2" s="1"/>
  <c r="C519" i="2"/>
  <c r="D519" i="2" s="1" a="1"/>
  <c r="D519" i="2" s="1"/>
  <c r="C520" i="2"/>
  <c r="D520" i="2" s="1" a="1"/>
  <c r="D520" i="2" s="1"/>
  <c r="C521" i="2"/>
  <c r="D521" i="2" s="1" a="1"/>
  <c r="D521" i="2" s="1"/>
  <c r="C522" i="2"/>
  <c r="D522" i="2" s="1" a="1"/>
  <c r="D522" i="2" s="1"/>
  <c r="C523" i="2"/>
  <c r="D523" i="2" s="1" a="1"/>
  <c r="D523" i="2" s="1"/>
  <c r="C524" i="2"/>
  <c r="D524" i="2" s="1" a="1"/>
  <c r="D524" i="2" s="1"/>
  <c r="C525" i="2"/>
  <c r="D525" i="2" s="1" a="1"/>
  <c r="D525" i="2" s="1"/>
  <c r="C526" i="2"/>
  <c r="D526" i="2" s="1" a="1"/>
  <c r="D526" i="2" s="1"/>
  <c r="C527" i="2"/>
  <c r="D527" i="2" s="1" a="1"/>
  <c r="D527" i="2" s="1"/>
  <c r="C528" i="2"/>
  <c r="D528" i="2" s="1" a="1"/>
  <c r="D528" i="2" s="1"/>
  <c r="C529" i="2"/>
  <c r="D529" i="2" s="1" a="1"/>
  <c r="D529" i="2" s="1"/>
  <c r="C530" i="2"/>
  <c r="D530" i="2" s="1" a="1"/>
  <c r="D530" i="2" s="1"/>
  <c r="C531" i="2"/>
  <c r="D531" i="2" s="1" a="1"/>
  <c r="D531" i="2" s="1"/>
  <c r="C532" i="2"/>
  <c r="D532" i="2" s="1" a="1"/>
  <c r="D532" i="2" s="1"/>
  <c r="C533" i="2"/>
  <c r="D533" i="2" s="1" a="1"/>
  <c r="D533" i="2" s="1"/>
  <c r="C534" i="2"/>
  <c r="D534" i="2" s="1" a="1"/>
  <c r="D534" i="2" s="1"/>
  <c r="C535" i="2"/>
  <c r="D535" i="2" s="1" a="1"/>
  <c r="D535" i="2" s="1"/>
  <c r="C536" i="2"/>
  <c r="D536" i="2" s="1" a="1"/>
  <c r="D536" i="2" s="1"/>
  <c r="C537" i="2"/>
  <c r="D537" i="2" s="1" a="1"/>
  <c r="D537" i="2" s="1"/>
  <c r="C538" i="2"/>
  <c r="D538" i="2" s="1" a="1"/>
  <c r="D538" i="2" s="1"/>
  <c r="C539" i="2"/>
  <c r="D539" i="2" s="1" a="1"/>
  <c r="D539" i="2" s="1"/>
  <c r="C540" i="2"/>
  <c r="D540" i="2" s="1" a="1"/>
  <c r="D540" i="2" s="1"/>
  <c r="C541" i="2"/>
  <c r="D541" i="2" s="1" a="1"/>
  <c r="D541" i="2" s="1"/>
  <c r="C542" i="2"/>
  <c r="D542" i="2" s="1" a="1"/>
  <c r="D542" i="2" s="1"/>
  <c r="C543" i="2"/>
  <c r="D543" i="2" s="1" a="1"/>
  <c r="D543" i="2" s="1"/>
  <c r="C544" i="2"/>
  <c r="D544" i="2" s="1" a="1"/>
  <c r="D544" i="2" s="1"/>
  <c r="C545" i="2"/>
  <c r="D545" i="2" s="1" a="1"/>
  <c r="D545" i="2" s="1"/>
  <c r="C546" i="2"/>
  <c r="D546" i="2" s="1" a="1"/>
  <c r="D546" i="2" s="1"/>
  <c r="C547" i="2"/>
  <c r="D547" i="2" s="1" a="1"/>
  <c r="D547" i="2" s="1"/>
  <c r="C548" i="2"/>
  <c r="D548" i="2" s="1" a="1"/>
  <c r="D548" i="2" s="1"/>
  <c r="C549" i="2"/>
  <c r="D549" i="2" s="1" a="1"/>
  <c r="D549" i="2" s="1"/>
  <c r="C550" i="2"/>
  <c r="D550" i="2" s="1" a="1"/>
  <c r="D550" i="2" s="1"/>
  <c r="C551" i="2"/>
  <c r="D551" i="2" s="1" a="1"/>
  <c r="D551" i="2" s="1"/>
  <c r="C552" i="2"/>
  <c r="D552" i="2" s="1" a="1"/>
  <c r="D552" i="2" s="1"/>
  <c r="C553" i="2"/>
  <c r="D553" i="2" s="1" a="1"/>
  <c r="D553" i="2" s="1"/>
  <c r="C554" i="2"/>
  <c r="D554" i="2" s="1" a="1"/>
  <c r="D554" i="2" s="1"/>
  <c r="C555" i="2"/>
  <c r="D555" i="2" s="1" a="1"/>
  <c r="D555" i="2" s="1"/>
  <c r="C556" i="2"/>
  <c r="D556" i="2" s="1" a="1"/>
  <c r="D556" i="2" s="1"/>
  <c r="C557" i="2"/>
  <c r="D557" i="2" s="1" a="1"/>
  <c r="D557" i="2" s="1"/>
  <c r="C558" i="2"/>
  <c r="D558" i="2" s="1" a="1"/>
  <c r="D558" i="2" s="1"/>
  <c r="C559" i="2"/>
  <c r="D559" i="2" s="1" a="1"/>
  <c r="D559" i="2" s="1"/>
  <c r="C560" i="2"/>
  <c r="D560" i="2" s="1" a="1"/>
  <c r="D560" i="2" s="1"/>
  <c r="C561" i="2"/>
  <c r="D561" i="2" s="1" a="1"/>
  <c r="D561" i="2" s="1"/>
  <c r="C562" i="2"/>
  <c r="D562" i="2" s="1" a="1"/>
  <c r="D562" i="2" s="1"/>
  <c r="C563" i="2"/>
  <c r="D563" i="2" s="1" a="1"/>
  <c r="D563" i="2" s="1"/>
  <c r="C564" i="2"/>
  <c r="D564" i="2" s="1" a="1"/>
  <c r="D564" i="2" s="1"/>
  <c r="C565" i="2"/>
  <c r="D565" i="2" s="1" a="1"/>
  <c r="D565" i="2" s="1"/>
  <c r="C566" i="2"/>
  <c r="D566" i="2" s="1" a="1"/>
  <c r="D566" i="2" s="1"/>
  <c r="C567" i="2"/>
  <c r="D567" i="2" s="1" a="1"/>
  <c r="D567" i="2" s="1"/>
  <c r="C568" i="2"/>
  <c r="D568" i="2" s="1" a="1"/>
  <c r="D568" i="2" s="1"/>
  <c r="C569" i="2"/>
  <c r="D569" i="2" s="1" a="1"/>
  <c r="D569" i="2" s="1"/>
  <c r="C570" i="2"/>
  <c r="D570" i="2" s="1" a="1"/>
  <c r="D570" i="2" s="1"/>
  <c r="C571" i="2"/>
  <c r="D571" i="2" s="1" a="1"/>
  <c r="D571" i="2" s="1"/>
  <c r="C572" i="2"/>
  <c r="D572" i="2" s="1" a="1"/>
  <c r="D572" i="2" s="1"/>
  <c r="C573" i="2"/>
  <c r="D573" i="2" s="1" a="1"/>
  <c r="D573" i="2" s="1"/>
  <c r="C574" i="2"/>
  <c r="D574" i="2" s="1" a="1"/>
  <c r="D574" i="2" s="1"/>
  <c r="C575" i="2"/>
  <c r="D575" i="2" s="1" a="1"/>
  <c r="D575" i="2" s="1"/>
  <c r="C576" i="2"/>
  <c r="D576" i="2" s="1" a="1"/>
  <c r="D576" i="2" s="1"/>
  <c r="C577" i="2"/>
  <c r="D577" i="2" s="1" a="1"/>
  <c r="D577" i="2" s="1"/>
  <c r="C578" i="2"/>
  <c r="D578" i="2" s="1" a="1"/>
  <c r="D578" i="2" s="1"/>
  <c r="C579" i="2"/>
  <c r="D579" i="2" s="1" a="1"/>
  <c r="D579" i="2" s="1"/>
  <c r="C580" i="2"/>
  <c r="D580" i="2" s="1" a="1"/>
  <c r="D580" i="2" s="1"/>
  <c r="C581" i="2"/>
  <c r="D581" i="2" s="1" a="1"/>
  <c r="D581" i="2" s="1"/>
  <c r="C582" i="2"/>
  <c r="D582" i="2" s="1" a="1"/>
  <c r="D582" i="2" s="1"/>
  <c r="C583" i="2"/>
  <c r="D583" i="2" s="1" a="1"/>
  <c r="D583" i="2" s="1"/>
  <c r="C584" i="2"/>
  <c r="D584" i="2" s="1" a="1"/>
  <c r="D584" i="2" s="1"/>
  <c r="C585" i="2"/>
  <c r="D585" i="2" s="1" a="1"/>
  <c r="D585" i="2" s="1"/>
  <c r="C586" i="2"/>
  <c r="D586" i="2" s="1" a="1"/>
  <c r="D586" i="2" s="1"/>
  <c r="C587" i="2"/>
  <c r="D587" i="2" s="1" a="1"/>
  <c r="D587" i="2" s="1"/>
  <c r="C588" i="2"/>
  <c r="D588" i="2" s="1" a="1"/>
  <c r="D588" i="2" s="1"/>
  <c r="C589" i="2"/>
  <c r="D589" i="2" s="1" a="1"/>
  <c r="D589" i="2" s="1"/>
  <c r="C590" i="2"/>
  <c r="D590" i="2" s="1" a="1"/>
  <c r="D590" i="2" s="1"/>
  <c r="C591" i="2"/>
  <c r="D591" i="2" s="1" a="1"/>
  <c r="D591" i="2" s="1"/>
  <c r="C592" i="2"/>
  <c r="D592" i="2" s="1" a="1"/>
  <c r="D592" i="2" s="1"/>
  <c r="C593" i="2"/>
  <c r="D593" i="2" s="1" a="1"/>
  <c r="D593" i="2" s="1"/>
  <c r="C594" i="2"/>
  <c r="D594" i="2" s="1" a="1"/>
  <c r="D594" i="2" s="1"/>
  <c r="C595" i="2"/>
  <c r="D595" i="2" s="1" a="1"/>
  <c r="D595" i="2" s="1"/>
  <c r="C596" i="2"/>
  <c r="D596" i="2" s="1" a="1"/>
  <c r="D596" i="2" s="1"/>
  <c r="C597" i="2"/>
  <c r="D597" i="2" s="1" a="1"/>
  <c r="D597" i="2" s="1"/>
  <c r="C598" i="2"/>
  <c r="D598" i="2" s="1" a="1"/>
  <c r="D598" i="2" s="1"/>
  <c r="C599" i="2"/>
  <c r="D599" i="2" s="1" a="1"/>
  <c r="D599" i="2" s="1"/>
  <c r="C600" i="2"/>
  <c r="D600" i="2" s="1" a="1"/>
  <c r="D600" i="2" s="1"/>
  <c r="C601" i="2"/>
  <c r="D601" i="2" s="1" a="1"/>
  <c r="D601" i="2" s="1"/>
  <c r="C602" i="2"/>
  <c r="D602" i="2" s="1" a="1"/>
  <c r="D602" i="2" s="1"/>
  <c r="C603" i="2"/>
  <c r="D603" i="2" s="1" a="1"/>
  <c r="D603" i="2" s="1"/>
  <c r="C604" i="2"/>
  <c r="D604" i="2" s="1" a="1"/>
  <c r="D604" i="2" s="1"/>
  <c r="C605" i="2"/>
  <c r="D605" i="2" s="1" a="1"/>
  <c r="D605" i="2" s="1"/>
  <c r="C606" i="2"/>
  <c r="D606" i="2" s="1" a="1"/>
  <c r="D606" i="2" s="1"/>
  <c r="C607" i="2"/>
  <c r="D607" i="2" s="1" a="1"/>
  <c r="D607" i="2" s="1"/>
  <c r="C608" i="2"/>
  <c r="D608" i="2" s="1" a="1"/>
  <c r="D608" i="2" s="1"/>
  <c r="C609" i="2"/>
  <c r="D609" i="2" s="1" a="1"/>
  <c r="D609" i="2" s="1"/>
  <c r="C610" i="2"/>
  <c r="D610" i="2" s="1" a="1"/>
  <c r="D610" i="2" s="1"/>
  <c r="C611" i="2"/>
  <c r="D611" i="2" s="1" a="1"/>
  <c r="D611" i="2" s="1"/>
  <c r="C612" i="2"/>
  <c r="D612" i="2" s="1" a="1"/>
  <c r="D612" i="2" s="1"/>
  <c r="C613" i="2"/>
  <c r="D613" i="2" s="1" a="1"/>
  <c r="D613" i="2" s="1"/>
  <c r="C614" i="2"/>
  <c r="D614" i="2" s="1" a="1"/>
  <c r="D614" i="2" s="1"/>
  <c r="C615" i="2"/>
  <c r="D615" i="2" s="1" a="1"/>
  <c r="D615" i="2" s="1"/>
  <c r="C616" i="2"/>
  <c r="D616" i="2" s="1" a="1"/>
  <c r="D616" i="2" s="1"/>
  <c r="C617" i="2"/>
  <c r="D617" i="2" s="1" a="1"/>
  <c r="D617" i="2" s="1"/>
  <c r="C618" i="2"/>
  <c r="D618" i="2" s="1" a="1"/>
  <c r="D618" i="2" s="1"/>
  <c r="C619" i="2"/>
  <c r="D619" i="2" s="1" a="1"/>
  <c r="D619" i="2" s="1"/>
  <c r="C620" i="2"/>
  <c r="D620" i="2" s="1" a="1"/>
  <c r="D620" i="2" s="1"/>
  <c r="C621" i="2"/>
  <c r="D621" i="2" s="1" a="1"/>
  <c r="D621" i="2" s="1"/>
  <c r="C622" i="2"/>
  <c r="D622" i="2" s="1" a="1"/>
  <c r="D622" i="2" s="1"/>
  <c r="C623" i="2"/>
  <c r="D623" i="2" s="1" a="1"/>
  <c r="D623" i="2" s="1"/>
  <c r="C624" i="2"/>
  <c r="D624" i="2" s="1" a="1"/>
  <c r="D624" i="2" s="1"/>
  <c r="C625" i="2"/>
  <c r="D625" i="2" s="1" a="1"/>
  <c r="D625" i="2" s="1"/>
  <c r="C626" i="2"/>
  <c r="D626" i="2" s="1" a="1"/>
  <c r="D626" i="2" s="1"/>
  <c r="C627" i="2"/>
  <c r="D627" i="2" s="1" a="1"/>
  <c r="D627" i="2" s="1"/>
  <c r="C628" i="2"/>
  <c r="D628" i="2" s="1" a="1"/>
  <c r="D628" i="2" s="1"/>
  <c r="C629" i="2"/>
  <c r="D629" i="2" s="1" a="1"/>
  <c r="D629" i="2" s="1"/>
  <c r="C630" i="2"/>
  <c r="D630" i="2" s="1" a="1"/>
  <c r="D630" i="2" s="1"/>
  <c r="C631" i="2"/>
  <c r="D631" i="2" s="1" a="1"/>
  <c r="D631" i="2" s="1"/>
  <c r="C632" i="2"/>
  <c r="D632" i="2" s="1" a="1"/>
  <c r="D632" i="2" s="1"/>
  <c r="C633" i="2"/>
  <c r="D633" i="2" s="1" a="1"/>
  <c r="D633" i="2" s="1"/>
  <c r="C634" i="2"/>
  <c r="D634" i="2" s="1" a="1"/>
  <c r="D634" i="2" s="1"/>
  <c r="C635" i="2"/>
  <c r="D635" i="2" s="1" a="1"/>
  <c r="D635" i="2" s="1"/>
  <c r="C636" i="2"/>
  <c r="D636" i="2" s="1" a="1"/>
  <c r="D636" i="2" s="1"/>
  <c r="C637" i="2"/>
  <c r="D637" i="2" s="1" a="1"/>
  <c r="D637" i="2" s="1"/>
  <c r="C638" i="2"/>
  <c r="D638" i="2" s="1" a="1"/>
  <c r="D638" i="2" s="1"/>
  <c r="C639" i="2"/>
  <c r="D639" i="2" s="1" a="1"/>
  <c r="D639" i="2" s="1"/>
  <c r="C640" i="2"/>
  <c r="D640" i="2" s="1" a="1"/>
  <c r="D640" i="2" s="1"/>
  <c r="C641" i="2"/>
  <c r="D641" i="2" s="1" a="1"/>
  <c r="D641" i="2" s="1"/>
  <c r="C642" i="2"/>
  <c r="D642" i="2" s="1" a="1"/>
  <c r="D642" i="2" s="1"/>
  <c r="C643" i="2"/>
  <c r="D643" i="2" s="1" a="1"/>
  <c r="D643" i="2" s="1"/>
  <c r="C644" i="2"/>
  <c r="D644" i="2" s="1" a="1"/>
  <c r="D644" i="2" s="1"/>
  <c r="C645" i="2"/>
  <c r="D645" i="2" s="1" a="1"/>
  <c r="D645" i="2" s="1"/>
  <c r="C646" i="2"/>
  <c r="D646" i="2" s="1" a="1"/>
  <c r="D646" i="2" s="1"/>
  <c r="C647" i="2"/>
  <c r="D647" i="2" s="1" a="1"/>
  <c r="D647" i="2" s="1"/>
  <c r="C648" i="2"/>
  <c r="D648" i="2" s="1" a="1"/>
  <c r="D648" i="2" s="1"/>
  <c r="C649" i="2"/>
  <c r="D649" i="2" s="1" a="1"/>
  <c r="D649" i="2" s="1"/>
  <c r="C650" i="2"/>
  <c r="D650" i="2" s="1" a="1"/>
  <c r="D650" i="2" s="1"/>
  <c r="C651" i="2"/>
  <c r="D651" i="2" s="1" a="1"/>
  <c r="D651" i="2" s="1"/>
  <c r="C652" i="2"/>
  <c r="D652" i="2" s="1" a="1"/>
  <c r="D652" i="2" s="1"/>
  <c r="C653" i="2"/>
  <c r="D653" i="2" s="1" a="1"/>
  <c r="D653" i="2" s="1"/>
  <c r="C654" i="2"/>
  <c r="D654" i="2" s="1" a="1"/>
  <c r="D654" i="2" s="1"/>
  <c r="C655" i="2"/>
  <c r="D655" i="2" s="1" a="1"/>
  <c r="D655" i="2" s="1"/>
  <c r="C656" i="2"/>
  <c r="D656" i="2" s="1" a="1"/>
  <c r="D656" i="2" s="1"/>
  <c r="C657" i="2"/>
  <c r="D657" i="2" s="1" a="1"/>
  <c r="D657" i="2" s="1"/>
  <c r="C658" i="2"/>
  <c r="D658" i="2" s="1" a="1"/>
  <c r="D658" i="2" s="1"/>
  <c r="C659" i="2"/>
  <c r="D659" i="2" s="1" a="1"/>
  <c r="D659" i="2" s="1"/>
  <c r="C660" i="2"/>
  <c r="D660" i="2" s="1" a="1"/>
  <c r="D660" i="2" s="1"/>
  <c r="C661" i="2"/>
  <c r="D661" i="2" s="1" a="1"/>
  <c r="D661" i="2" s="1"/>
  <c r="C662" i="2"/>
  <c r="D662" i="2" s="1" a="1"/>
  <c r="D662" i="2" s="1"/>
  <c r="C663" i="2"/>
  <c r="D663" i="2" s="1" a="1"/>
  <c r="D663" i="2" s="1"/>
  <c r="C664" i="2"/>
  <c r="D664" i="2" s="1" a="1"/>
  <c r="D664" i="2" s="1"/>
  <c r="C665" i="2"/>
  <c r="D665" i="2" s="1" a="1"/>
  <c r="D665" i="2" s="1"/>
  <c r="C666" i="2"/>
  <c r="D666" i="2" s="1" a="1"/>
  <c r="D666" i="2" s="1"/>
  <c r="C667" i="2"/>
  <c r="D667" i="2" s="1" a="1"/>
  <c r="D667" i="2" s="1"/>
  <c r="C668" i="2"/>
  <c r="D668" i="2" s="1" a="1"/>
  <c r="D668" i="2" s="1"/>
  <c r="C669" i="2"/>
  <c r="D669" i="2" s="1" a="1"/>
  <c r="D669" i="2" s="1"/>
  <c r="C670" i="2"/>
  <c r="D670" i="2" s="1" a="1"/>
  <c r="D670" i="2" s="1"/>
  <c r="C671" i="2"/>
  <c r="D671" i="2" s="1" a="1"/>
  <c r="D671" i="2" s="1"/>
  <c r="C672" i="2"/>
  <c r="D672" i="2" s="1" a="1"/>
  <c r="D672" i="2" s="1"/>
  <c r="C673" i="2"/>
  <c r="D673" i="2" s="1" a="1"/>
  <c r="D673" i="2" s="1"/>
  <c r="C674" i="2"/>
  <c r="D674" i="2" s="1" a="1"/>
  <c r="D674" i="2" s="1"/>
  <c r="C675" i="2"/>
  <c r="D675" i="2" s="1" a="1"/>
  <c r="D675" i="2" s="1"/>
  <c r="C676" i="2"/>
  <c r="D676" i="2" s="1" a="1"/>
  <c r="D676" i="2" s="1"/>
  <c r="C677" i="2"/>
  <c r="D677" i="2" s="1" a="1"/>
  <c r="D677" i="2" s="1"/>
  <c r="C678" i="2"/>
  <c r="D678" i="2" s="1" a="1"/>
  <c r="D678" i="2" s="1"/>
  <c r="C679" i="2"/>
  <c r="D679" i="2" s="1" a="1"/>
  <c r="D679" i="2" s="1"/>
  <c r="C680" i="2"/>
  <c r="D680" i="2" s="1" a="1"/>
  <c r="D680" i="2" s="1"/>
  <c r="C681" i="2"/>
  <c r="D681" i="2" s="1" a="1"/>
  <c r="D681" i="2" s="1"/>
  <c r="C682" i="2"/>
  <c r="D682" i="2" s="1" a="1"/>
  <c r="D682" i="2" s="1"/>
  <c r="C683" i="2"/>
  <c r="D683" i="2" s="1" a="1"/>
  <c r="D683" i="2" s="1"/>
  <c r="C684" i="2"/>
  <c r="D684" i="2" s="1" a="1"/>
  <c r="D684" i="2" s="1"/>
  <c r="C685" i="2"/>
  <c r="D685" i="2" s="1" a="1"/>
  <c r="D685" i="2" s="1"/>
  <c r="C686" i="2"/>
  <c r="D686" i="2" s="1" a="1"/>
  <c r="D686" i="2" s="1"/>
  <c r="C687" i="2"/>
  <c r="D687" i="2" s="1" a="1"/>
  <c r="D687" i="2" s="1"/>
  <c r="C688" i="2"/>
  <c r="D688" i="2" s="1" a="1"/>
  <c r="D688" i="2" s="1"/>
  <c r="C689" i="2"/>
  <c r="D689" i="2" s="1" a="1"/>
  <c r="D689" i="2" s="1"/>
  <c r="C690" i="2"/>
  <c r="D690" i="2" s="1" a="1"/>
  <c r="D690" i="2" s="1"/>
  <c r="C691" i="2"/>
  <c r="D691" i="2" s="1" a="1"/>
  <c r="D691" i="2" s="1"/>
  <c r="C692" i="2"/>
  <c r="D692" i="2" s="1" a="1"/>
  <c r="D692" i="2" s="1"/>
  <c r="C693" i="2"/>
  <c r="D693" i="2" s="1" a="1"/>
  <c r="D693" i="2" s="1"/>
  <c r="C694" i="2"/>
  <c r="D694" i="2" s="1" a="1"/>
  <c r="D694" i="2" s="1"/>
  <c r="C695" i="2"/>
  <c r="D695" i="2" s="1" a="1"/>
  <c r="D695" i="2" s="1"/>
  <c r="C696" i="2"/>
  <c r="D696" i="2" s="1" a="1"/>
  <c r="D696" i="2" s="1"/>
  <c r="C697" i="2"/>
  <c r="D697" i="2" s="1" a="1"/>
  <c r="D697" i="2" s="1"/>
  <c r="C698" i="2"/>
  <c r="D698" i="2" s="1" a="1"/>
  <c r="D698" i="2" s="1"/>
  <c r="C699" i="2"/>
  <c r="D699" i="2" s="1" a="1"/>
  <c r="D699" i="2" s="1"/>
  <c r="C700" i="2"/>
  <c r="D700" i="2" s="1" a="1"/>
  <c r="D700" i="2" s="1"/>
  <c r="C701" i="2"/>
  <c r="D701" i="2" s="1" a="1"/>
  <c r="D701" i="2" s="1"/>
  <c r="C702" i="2"/>
  <c r="D702" i="2" s="1" a="1"/>
  <c r="D702" i="2" s="1"/>
  <c r="C703" i="2"/>
  <c r="D703" i="2" s="1" a="1"/>
  <c r="D703" i="2" s="1"/>
  <c r="C704" i="2"/>
  <c r="D704" i="2" s="1" a="1"/>
  <c r="D704" i="2" s="1"/>
  <c r="C705" i="2"/>
  <c r="D705" i="2" s="1" a="1"/>
  <c r="D705" i="2" s="1"/>
  <c r="C706" i="2"/>
  <c r="D706" i="2" s="1" a="1"/>
  <c r="D706" i="2" s="1"/>
  <c r="C707" i="2"/>
  <c r="D707" i="2" s="1" a="1"/>
  <c r="D707" i="2" s="1"/>
  <c r="C708" i="2"/>
  <c r="D708" i="2" s="1" a="1"/>
  <c r="D708" i="2" s="1"/>
  <c r="C709" i="2"/>
  <c r="D709" i="2" s="1" a="1"/>
  <c r="D709" i="2" s="1"/>
  <c r="C710" i="2"/>
  <c r="D710" i="2" s="1" a="1"/>
  <c r="D710" i="2" s="1"/>
  <c r="C711" i="2"/>
  <c r="D711" i="2" s="1" a="1"/>
  <c r="D711" i="2" s="1"/>
  <c r="C712" i="2"/>
  <c r="D712" i="2" s="1" a="1"/>
  <c r="D712" i="2" s="1"/>
  <c r="C713" i="2"/>
  <c r="D713" i="2" s="1" a="1"/>
  <c r="D713" i="2" s="1"/>
  <c r="C714" i="2"/>
  <c r="D714" i="2" s="1" a="1"/>
  <c r="D714" i="2" s="1"/>
  <c r="C715" i="2"/>
  <c r="D715" i="2" s="1" a="1"/>
  <c r="D715" i="2" s="1"/>
  <c r="C716" i="2"/>
  <c r="D716" i="2" s="1" a="1"/>
  <c r="D716" i="2" s="1"/>
  <c r="C717" i="2"/>
  <c r="D717" i="2" s="1" a="1"/>
  <c r="D717" i="2" s="1"/>
  <c r="C718" i="2"/>
  <c r="D718" i="2" s="1" a="1"/>
  <c r="D718" i="2" s="1"/>
  <c r="C719" i="2"/>
  <c r="D719" i="2" s="1" a="1"/>
  <c r="D719" i="2" s="1"/>
  <c r="C720" i="2"/>
  <c r="D720" i="2" s="1" a="1"/>
  <c r="D720" i="2" s="1"/>
  <c r="C721" i="2"/>
  <c r="D721" i="2" s="1" a="1"/>
  <c r="D721" i="2" s="1"/>
  <c r="C722" i="2"/>
  <c r="D722" i="2" s="1" a="1"/>
  <c r="D722" i="2" s="1"/>
  <c r="C723" i="2"/>
  <c r="D723" i="2" s="1" a="1"/>
  <c r="D723" i="2" s="1"/>
  <c r="C724" i="2"/>
  <c r="D724" i="2" s="1" a="1"/>
  <c r="D724" i="2" s="1"/>
  <c r="C725" i="2"/>
  <c r="D725" i="2" s="1" a="1"/>
  <c r="D725" i="2" s="1"/>
  <c r="C726" i="2"/>
  <c r="D726" i="2" s="1" a="1"/>
  <c r="D726" i="2" s="1"/>
  <c r="C727" i="2"/>
  <c r="D727" i="2" s="1" a="1"/>
  <c r="D727" i="2" s="1"/>
  <c r="C728" i="2"/>
  <c r="D728" i="2" s="1" a="1"/>
  <c r="D728" i="2" s="1"/>
  <c r="C729" i="2"/>
  <c r="D729" i="2" s="1" a="1"/>
  <c r="D729" i="2" s="1"/>
  <c r="C730" i="2"/>
  <c r="D730" i="2" s="1" a="1"/>
  <c r="D730" i="2" s="1"/>
  <c r="C731" i="2"/>
  <c r="D731" i="2" s="1" a="1"/>
  <c r="D731" i="2" s="1"/>
  <c r="C732" i="2"/>
  <c r="D732" i="2" s="1" a="1"/>
  <c r="D732" i="2" s="1"/>
  <c r="C733" i="2"/>
  <c r="D733" i="2" s="1" a="1"/>
  <c r="D733" i="2" s="1"/>
  <c r="C734" i="2"/>
  <c r="D734" i="2" s="1" a="1"/>
  <c r="D734" i="2" s="1"/>
  <c r="C735" i="2"/>
  <c r="D735" i="2" s="1" a="1"/>
  <c r="D735" i="2" s="1"/>
  <c r="C736" i="2"/>
  <c r="D736" i="2" s="1" a="1"/>
  <c r="D736" i="2" s="1"/>
  <c r="C737" i="2"/>
  <c r="D737" i="2" s="1" a="1"/>
  <c r="D737" i="2" s="1"/>
  <c r="C738" i="2"/>
  <c r="D738" i="2" s="1" a="1"/>
  <c r="D738" i="2" s="1"/>
  <c r="C739" i="2"/>
  <c r="D739" i="2" s="1" a="1"/>
  <c r="D739" i="2" s="1"/>
  <c r="C740" i="2"/>
  <c r="D740" i="2" s="1" a="1"/>
  <c r="D740" i="2" s="1"/>
  <c r="C741" i="2"/>
  <c r="D741" i="2" s="1" a="1"/>
  <c r="D741" i="2" s="1"/>
  <c r="C742" i="2"/>
  <c r="D742" i="2" s="1" a="1"/>
  <c r="D742" i="2" s="1"/>
  <c r="C743" i="2"/>
  <c r="D743" i="2" s="1" a="1"/>
  <c r="D743" i="2" s="1"/>
  <c r="C744" i="2"/>
  <c r="D744" i="2" s="1" a="1"/>
  <c r="D744" i="2" s="1"/>
  <c r="C745" i="2"/>
  <c r="D745" i="2" s="1" a="1"/>
  <c r="D745" i="2" s="1"/>
  <c r="C746" i="2"/>
  <c r="D746" i="2" s="1" a="1"/>
  <c r="D746" i="2" s="1"/>
  <c r="C747" i="2"/>
  <c r="D747" i="2" s="1" a="1"/>
  <c r="D747" i="2" s="1"/>
  <c r="C748" i="2"/>
  <c r="D748" i="2" s="1" a="1"/>
  <c r="D748" i="2" s="1"/>
  <c r="C749" i="2"/>
  <c r="D749" i="2" s="1" a="1"/>
  <c r="D749" i="2" s="1"/>
  <c r="C750" i="2"/>
  <c r="D750" i="2" s="1" a="1"/>
  <c r="D750" i="2" s="1"/>
  <c r="C751" i="2"/>
  <c r="D751" i="2" s="1" a="1"/>
  <c r="D751" i="2" s="1"/>
  <c r="C752" i="2"/>
  <c r="D752" i="2" s="1" a="1"/>
  <c r="D752" i="2" s="1"/>
  <c r="C753" i="2"/>
  <c r="D753" i="2" s="1" a="1"/>
  <c r="D753" i="2" s="1"/>
  <c r="C754" i="2"/>
  <c r="D754" i="2" s="1" a="1"/>
  <c r="D754" i="2" s="1"/>
  <c r="C755" i="2"/>
  <c r="D755" i="2" s="1" a="1"/>
  <c r="D755" i="2" s="1"/>
  <c r="C756" i="2"/>
  <c r="D756" i="2" s="1" a="1"/>
  <c r="D756" i="2" s="1"/>
  <c r="C757" i="2"/>
  <c r="D757" i="2" s="1" a="1"/>
  <c r="D757" i="2" s="1"/>
  <c r="C758" i="2"/>
  <c r="D758" i="2" s="1" a="1"/>
  <c r="D758" i="2" s="1"/>
  <c r="C759" i="2"/>
  <c r="D759" i="2" s="1" a="1"/>
  <c r="D759" i="2" s="1"/>
  <c r="C760" i="2"/>
  <c r="D760" i="2" s="1" a="1"/>
  <c r="D760" i="2" s="1"/>
  <c r="C761" i="2"/>
  <c r="D761" i="2" s="1" a="1"/>
  <c r="D761" i="2" s="1"/>
  <c r="C762" i="2"/>
  <c r="D762" i="2" s="1" a="1"/>
  <c r="D762" i="2" s="1"/>
  <c r="C763" i="2"/>
  <c r="D763" i="2" s="1" a="1"/>
  <c r="D763" i="2" s="1"/>
  <c r="C764" i="2"/>
  <c r="D764" i="2" s="1" a="1"/>
  <c r="D764" i="2" s="1"/>
  <c r="C765" i="2"/>
  <c r="D765" i="2" s="1" a="1"/>
  <c r="D765" i="2" s="1"/>
  <c r="C766" i="2"/>
  <c r="D766" i="2" s="1" a="1"/>
  <c r="D766" i="2" s="1"/>
  <c r="C767" i="2"/>
  <c r="D767" i="2" s="1" a="1"/>
  <c r="D767" i="2" s="1"/>
  <c r="C768" i="2"/>
  <c r="D768" i="2" s="1" a="1"/>
  <c r="D768" i="2" s="1"/>
  <c r="C769" i="2"/>
  <c r="D769" i="2" s="1" a="1"/>
  <c r="D769" i="2" s="1"/>
  <c r="C770" i="2"/>
  <c r="D770" i="2" s="1" a="1"/>
  <c r="D770" i="2" s="1"/>
  <c r="C771" i="2"/>
  <c r="D771" i="2" s="1" a="1"/>
  <c r="D771" i="2" s="1"/>
  <c r="C772" i="2"/>
  <c r="D772" i="2" s="1" a="1"/>
  <c r="D772" i="2" s="1"/>
  <c r="C773" i="2"/>
  <c r="D773" i="2" s="1" a="1"/>
  <c r="D773" i="2" s="1"/>
  <c r="C774" i="2"/>
  <c r="D774" i="2" s="1" a="1"/>
  <c r="D774" i="2" s="1"/>
  <c r="C775" i="2"/>
  <c r="D775" i="2" s="1" a="1"/>
  <c r="D775" i="2" s="1"/>
  <c r="C776" i="2"/>
  <c r="D776" i="2" s="1" a="1"/>
  <c r="D776" i="2" s="1"/>
  <c r="C777" i="2"/>
  <c r="D777" i="2" s="1" a="1"/>
  <c r="D777" i="2" s="1"/>
  <c r="C778" i="2"/>
  <c r="D778" i="2" s="1" a="1"/>
  <c r="D778" i="2" s="1"/>
  <c r="C779" i="2"/>
  <c r="D779" i="2" s="1" a="1"/>
  <c r="D779" i="2" s="1"/>
  <c r="C780" i="2"/>
  <c r="D780" i="2" s="1" a="1"/>
  <c r="D780" i="2" s="1"/>
  <c r="C781" i="2"/>
  <c r="D781" i="2" s="1" a="1"/>
  <c r="D781" i="2" s="1"/>
  <c r="C782" i="2"/>
  <c r="D782" i="2" s="1" a="1"/>
  <c r="D782" i="2" s="1"/>
  <c r="C783" i="2"/>
  <c r="D783" i="2" s="1" a="1"/>
  <c r="D783" i="2" s="1"/>
  <c r="C784" i="2"/>
  <c r="D784" i="2" s="1" a="1"/>
  <c r="D784" i="2" s="1"/>
  <c r="C785" i="2"/>
  <c r="D785" i="2" s="1" a="1"/>
  <c r="D785" i="2" s="1"/>
  <c r="C786" i="2"/>
  <c r="D786" i="2" s="1" a="1"/>
  <c r="D786" i="2" s="1"/>
  <c r="C787" i="2"/>
  <c r="D787" i="2" s="1" a="1"/>
  <c r="D787" i="2" s="1"/>
  <c r="C788" i="2"/>
  <c r="D788" i="2" s="1" a="1"/>
  <c r="D788" i="2" s="1"/>
  <c r="C789" i="2"/>
  <c r="D789" i="2" s="1" a="1"/>
  <c r="D789" i="2" s="1"/>
  <c r="C790" i="2"/>
  <c r="D790" i="2" s="1" a="1"/>
  <c r="D790" i="2" s="1"/>
  <c r="C791" i="2"/>
  <c r="D791" i="2" s="1" a="1"/>
  <c r="D791" i="2" s="1"/>
  <c r="C792" i="2"/>
  <c r="D792" i="2" s="1" a="1"/>
  <c r="D792" i="2" s="1"/>
  <c r="C793" i="2"/>
  <c r="D793" i="2" s="1" a="1"/>
  <c r="D793" i="2" s="1"/>
  <c r="C794" i="2"/>
  <c r="D794" i="2" s="1" a="1"/>
  <c r="D794" i="2" s="1"/>
  <c r="C795" i="2"/>
  <c r="D795" i="2" s="1" a="1"/>
  <c r="D795" i="2" s="1"/>
  <c r="C796" i="2"/>
  <c r="D796" i="2" s="1" a="1"/>
  <c r="D796" i="2" s="1"/>
  <c r="C797" i="2"/>
  <c r="D797" i="2" s="1" a="1"/>
  <c r="D797" i="2" s="1"/>
  <c r="C798" i="2"/>
  <c r="D798" i="2" s="1" a="1"/>
  <c r="D798" i="2" s="1"/>
  <c r="C799" i="2"/>
  <c r="D799" i="2" s="1" a="1"/>
  <c r="D799" i="2" s="1"/>
  <c r="C800" i="2"/>
  <c r="D800" i="2" s="1" a="1"/>
  <c r="D800" i="2" s="1"/>
  <c r="C801" i="2"/>
  <c r="D801" i="2" s="1" a="1"/>
  <c r="D801" i="2" s="1"/>
  <c r="C802" i="2"/>
  <c r="D802" i="2" s="1" a="1"/>
  <c r="D802" i="2" s="1"/>
  <c r="C803" i="2"/>
  <c r="D803" i="2" s="1" a="1"/>
  <c r="D803" i="2" s="1"/>
  <c r="C804" i="2"/>
  <c r="D804" i="2" s="1" a="1"/>
  <c r="D804" i="2" s="1"/>
  <c r="C805" i="2"/>
  <c r="D805" i="2" s="1" a="1"/>
  <c r="D805" i="2" s="1"/>
  <c r="C806" i="2"/>
  <c r="D806" i="2" s="1" a="1"/>
  <c r="D806" i="2" s="1"/>
  <c r="C807" i="2"/>
  <c r="D807" i="2" s="1" a="1"/>
  <c r="D807" i="2" s="1"/>
  <c r="C808" i="2"/>
  <c r="D808" i="2" s="1" a="1"/>
  <c r="D808" i="2" s="1"/>
  <c r="C809" i="2"/>
  <c r="D809" i="2" s="1" a="1"/>
  <c r="D809" i="2" s="1"/>
  <c r="C810" i="2"/>
  <c r="D810" i="2" s="1" a="1"/>
  <c r="D810" i="2" s="1"/>
  <c r="C811" i="2"/>
  <c r="D811" i="2" s="1" a="1"/>
  <c r="D811" i="2" s="1"/>
  <c r="C812" i="2"/>
  <c r="D812" i="2" s="1" a="1"/>
  <c r="D812" i="2" s="1"/>
  <c r="C813" i="2"/>
  <c r="D813" i="2" s="1" a="1"/>
  <c r="D813" i="2" s="1"/>
  <c r="C814" i="2"/>
  <c r="D814" i="2" s="1" a="1"/>
  <c r="D814" i="2" s="1"/>
  <c r="C815" i="2"/>
  <c r="D815" i="2" s="1" a="1"/>
  <c r="D815" i="2" s="1"/>
  <c r="C816" i="2"/>
  <c r="D816" i="2" s="1" a="1"/>
  <c r="D816" i="2" s="1"/>
  <c r="C817" i="2"/>
  <c r="D817" i="2" s="1" a="1"/>
  <c r="D817" i="2" s="1"/>
  <c r="C818" i="2"/>
  <c r="D818" i="2" s="1" a="1"/>
  <c r="D818" i="2" s="1"/>
  <c r="C819" i="2"/>
  <c r="D819" i="2" s="1" a="1"/>
  <c r="D819" i="2" s="1"/>
  <c r="C820" i="2"/>
  <c r="D820" i="2" s="1" a="1"/>
  <c r="D820" i="2" s="1"/>
  <c r="C821" i="2"/>
  <c r="D821" i="2" s="1" a="1"/>
  <c r="D821" i="2" s="1"/>
  <c r="C822" i="2"/>
  <c r="D822" i="2" s="1" a="1"/>
  <c r="D822" i="2" s="1"/>
  <c r="C823" i="2"/>
  <c r="D823" i="2" s="1" a="1"/>
  <c r="D823" i="2" s="1"/>
  <c r="C824" i="2"/>
  <c r="D824" i="2" s="1" a="1"/>
  <c r="D824" i="2" s="1"/>
  <c r="C825" i="2"/>
  <c r="D825" i="2" s="1" a="1"/>
  <c r="D825" i="2" s="1"/>
  <c r="C826" i="2"/>
  <c r="D826" i="2" s="1" a="1"/>
  <c r="D826" i="2" s="1"/>
  <c r="C827" i="2"/>
  <c r="D827" i="2" s="1" a="1"/>
  <c r="D827" i="2" s="1"/>
  <c r="C828" i="2"/>
  <c r="D828" i="2" s="1" a="1"/>
  <c r="D828" i="2" s="1"/>
  <c r="C829" i="2"/>
  <c r="D829" i="2" s="1" a="1"/>
  <c r="D829" i="2" s="1"/>
  <c r="C830" i="2"/>
  <c r="D830" i="2" s="1" a="1"/>
  <c r="D830" i="2" s="1"/>
  <c r="C831" i="2"/>
  <c r="D831" i="2" s="1" a="1"/>
  <c r="D831" i="2" s="1"/>
  <c r="C832" i="2"/>
  <c r="D832" i="2" s="1" a="1"/>
  <c r="D832" i="2" s="1"/>
  <c r="C833" i="2"/>
  <c r="D833" i="2" s="1" a="1"/>
  <c r="D833" i="2" s="1"/>
  <c r="C834" i="2"/>
  <c r="D834" i="2" s="1" a="1"/>
  <c r="D834" i="2" s="1"/>
  <c r="C835" i="2"/>
  <c r="D835" i="2" s="1" a="1"/>
  <c r="D835" i="2" s="1"/>
  <c r="C836" i="2"/>
  <c r="D836" i="2" s="1" a="1"/>
  <c r="D836" i="2" s="1"/>
  <c r="C837" i="2"/>
  <c r="D837" i="2" s="1" a="1"/>
  <c r="D837" i="2" s="1"/>
  <c r="C838" i="2"/>
  <c r="D838" i="2" s="1" a="1"/>
  <c r="D838" i="2" s="1"/>
  <c r="C839" i="2"/>
  <c r="D839" i="2" s="1" a="1"/>
  <c r="D839" i="2" s="1"/>
  <c r="C840" i="2"/>
  <c r="D840" i="2" s="1" a="1"/>
  <c r="D840" i="2" s="1"/>
  <c r="C841" i="2"/>
  <c r="D841" i="2" s="1" a="1"/>
  <c r="D841" i="2" s="1"/>
  <c r="C842" i="2"/>
  <c r="D842" i="2" s="1" a="1"/>
  <c r="D842" i="2" s="1"/>
  <c r="C843" i="2"/>
  <c r="D843" i="2" s="1" a="1"/>
  <c r="D843" i="2" s="1"/>
  <c r="C844" i="2"/>
  <c r="D844" i="2" s="1" a="1"/>
  <c r="D844" i="2" s="1"/>
  <c r="C845" i="2"/>
  <c r="D845" i="2" s="1" a="1"/>
  <c r="D845" i="2" s="1"/>
  <c r="C846" i="2"/>
  <c r="D846" i="2" s="1" a="1"/>
  <c r="D846" i="2" s="1"/>
  <c r="C847" i="2"/>
  <c r="D847" i="2" s="1" a="1"/>
  <c r="D847" i="2" s="1"/>
  <c r="C848" i="2"/>
  <c r="D848" i="2" s="1" a="1"/>
  <c r="D848" i="2" s="1"/>
  <c r="C849" i="2"/>
  <c r="D849" i="2" s="1" a="1"/>
  <c r="D849" i="2" s="1"/>
  <c r="C850" i="2"/>
  <c r="D850" i="2" s="1" a="1"/>
  <c r="D850" i="2" s="1"/>
  <c r="C851" i="2"/>
  <c r="D851" i="2" s="1" a="1"/>
  <c r="D851" i="2" s="1"/>
  <c r="C852" i="2"/>
  <c r="D852" i="2" s="1" a="1"/>
  <c r="D852" i="2" s="1"/>
  <c r="C853" i="2"/>
  <c r="D853" i="2" s="1" a="1"/>
  <c r="D853" i="2" s="1"/>
  <c r="C854" i="2"/>
  <c r="D854" i="2" s="1" a="1"/>
  <c r="D854" i="2" s="1"/>
  <c r="C855" i="2"/>
  <c r="D855" i="2" s="1" a="1"/>
  <c r="D855" i="2" s="1"/>
  <c r="C856" i="2"/>
  <c r="D856" i="2" s="1" a="1"/>
  <c r="D856" i="2" s="1"/>
  <c r="C857" i="2"/>
  <c r="D857" i="2" s="1" a="1"/>
  <c r="D857" i="2" s="1"/>
  <c r="C858" i="2"/>
  <c r="D858" i="2" s="1" a="1"/>
  <c r="D858" i="2" s="1"/>
  <c r="C859" i="2"/>
  <c r="D859" i="2" s="1" a="1"/>
  <c r="D859" i="2" s="1"/>
  <c r="C860" i="2"/>
  <c r="D860" i="2" s="1" a="1"/>
  <c r="D860" i="2" s="1"/>
  <c r="C861" i="2"/>
  <c r="D861" i="2" s="1" a="1"/>
  <c r="D861" i="2" s="1"/>
  <c r="C862" i="2"/>
  <c r="D862" i="2" s="1" a="1"/>
  <c r="D862" i="2" s="1"/>
  <c r="C863" i="2"/>
  <c r="D863" i="2" s="1" a="1"/>
  <c r="D863" i="2" s="1"/>
  <c r="C864" i="2"/>
  <c r="D864" i="2" s="1" a="1"/>
  <c r="D864" i="2" s="1"/>
  <c r="C865" i="2"/>
  <c r="D865" i="2" s="1" a="1"/>
  <c r="D865" i="2" s="1"/>
  <c r="C866" i="2"/>
  <c r="D866" i="2" s="1" a="1"/>
  <c r="D866" i="2" s="1"/>
  <c r="C867" i="2"/>
  <c r="D867" i="2" s="1" a="1"/>
  <c r="D867" i="2" s="1"/>
  <c r="C868" i="2"/>
  <c r="D868" i="2" s="1" a="1"/>
  <c r="D868" i="2" s="1"/>
  <c r="C869" i="2"/>
  <c r="D869" i="2" s="1" a="1"/>
  <c r="D869" i="2" s="1"/>
  <c r="C870" i="2"/>
  <c r="D870" i="2" s="1" a="1"/>
  <c r="D870" i="2" s="1"/>
  <c r="C871" i="2"/>
  <c r="D871" i="2" s="1" a="1"/>
  <c r="D871" i="2" s="1"/>
  <c r="C872" i="2"/>
  <c r="D872" i="2" s="1" a="1"/>
  <c r="D872" i="2" s="1"/>
  <c r="C873" i="2"/>
  <c r="D873" i="2" s="1" a="1"/>
  <c r="D873" i="2" s="1"/>
  <c r="C874" i="2"/>
  <c r="D874" i="2" s="1" a="1"/>
  <c r="D874" i="2" s="1"/>
  <c r="C875" i="2"/>
  <c r="D875" i="2" s="1" a="1"/>
  <c r="D875" i="2" s="1"/>
  <c r="C876" i="2"/>
  <c r="D876" i="2" s="1" a="1"/>
  <c r="D876" i="2" s="1"/>
  <c r="C877" i="2"/>
  <c r="D877" i="2" s="1" a="1"/>
  <c r="D877" i="2" s="1"/>
  <c r="C878" i="2"/>
  <c r="D878" i="2" s="1" a="1"/>
  <c r="D878" i="2" s="1"/>
  <c r="C879" i="2"/>
  <c r="D879" i="2" s="1" a="1"/>
  <c r="D879" i="2" s="1"/>
  <c r="C880" i="2"/>
  <c r="D880" i="2" s="1" a="1"/>
  <c r="D880" i="2" s="1"/>
  <c r="C881" i="2"/>
  <c r="D881" i="2" s="1" a="1"/>
  <c r="D881" i="2" s="1"/>
  <c r="C882" i="2"/>
  <c r="D882" i="2" s="1" a="1"/>
  <c r="D882" i="2" s="1"/>
  <c r="C883" i="2"/>
  <c r="D883" i="2" s="1" a="1"/>
  <c r="D883" i="2" s="1"/>
  <c r="C884" i="2"/>
  <c r="D884" i="2" s="1" a="1"/>
  <c r="D884" i="2" s="1"/>
  <c r="C885" i="2"/>
  <c r="D885" i="2" s="1" a="1"/>
  <c r="D885" i="2" s="1"/>
  <c r="C886" i="2"/>
  <c r="D886" i="2" s="1" a="1"/>
  <c r="D886" i="2" s="1"/>
  <c r="C887" i="2"/>
  <c r="D887" i="2" s="1" a="1"/>
  <c r="D887" i="2" s="1"/>
  <c r="C888" i="2"/>
  <c r="D888" i="2" s="1" a="1"/>
  <c r="D888" i="2" s="1"/>
  <c r="C889" i="2"/>
  <c r="D889" i="2" s="1" a="1"/>
  <c r="D889" i="2" s="1"/>
  <c r="C890" i="2"/>
  <c r="D890" i="2" s="1" a="1"/>
  <c r="D890" i="2" s="1"/>
  <c r="C891" i="2"/>
  <c r="D891" i="2" s="1" a="1"/>
  <c r="D891" i="2" s="1"/>
  <c r="C892" i="2"/>
  <c r="D892" i="2" s="1" a="1"/>
  <c r="D892" i="2" s="1"/>
  <c r="C893" i="2"/>
  <c r="C894" i="2"/>
  <c r="D894" i="2" s="1" a="1"/>
  <c r="D894" i="2" s="1"/>
  <c r="C895" i="2"/>
  <c r="D895" i="2" s="1" a="1"/>
  <c r="D895" i="2" s="1"/>
  <c r="C896" i="2"/>
  <c r="D896" i="2" s="1" a="1"/>
  <c r="D896" i="2" s="1"/>
  <c r="C897" i="2"/>
  <c r="D897" i="2" s="1" a="1"/>
  <c r="D897" i="2" s="1"/>
  <c r="C898" i="2"/>
  <c r="D898" i="2" s="1" a="1"/>
  <c r="D898" i="2" s="1"/>
  <c r="C899" i="2"/>
  <c r="D899" i="2" s="1" a="1"/>
  <c r="D899" i="2" s="1"/>
  <c r="C900" i="2"/>
  <c r="D900" i="2" s="1" a="1"/>
  <c r="D900" i="2" s="1"/>
  <c r="C901" i="2"/>
  <c r="D901" i="2" s="1" a="1"/>
  <c r="D901" i="2" s="1"/>
  <c r="C902" i="2"/>
  <c r="D902" i="2" s="1" a="1"/>
  <c r="D902" i="2" s="1"/>
  <c r="C903" i="2"/>
  <c r="D903" i="2" s="1" a="1"/>
  <c r="D903" i="2" s="1"/>
  <c r="C904" i="2"/>
  <c r="D904" i="2" s="1" a="1"/>
  <c r="D904" i="2" s="1"/>
  <c r="C905" i="2"/>
  <c r="D905" i="2" s="1" a="1"/>
  <c r="D905" i="2" s="1"/>
  <c r="C906" i="2"/>
  <c r="D906" i="2" s="1" a="1"/>
  <c r="D906" i="2" s="1"/>
  <c r="C907" i="2"/>
  <c r="D907" i="2" s="1" a="1"/>
  <c r="D907" i="2" s="1"/>
  <c r="C908" i="2"/>
  <c r="D908" i="2" s="1" a="1"/>
  <c r="D908" i="2" s="1"/>
  <c r="C909" i="2"/>
  <c r="D909" i="2" s="1" a="1"/>
  <c r="D909" i="2" s="1"/>
  <c r="C910" i="2"/>
  <c r="D910" i="2" s="1" a="1"/>
  <c r="D910" i="2" s="1"/>
  <c r="C911" i="2"/>
  <c r="D911" i="2" s="1" a="1"/>
  <c r="D911" i="2" s="1"/>
  <c r="C912" i="2"/>
  <c r="D912" i="2" s="1" a="1"/>
  <c r="D912" i="2" s="1"/>
  <c r="C913" i="2"/>
  <c r="D913" i="2" s="1" a="1"/>
  <c r="D913" i="2" s="1"/>
  <c r="C914" i="2"/>
  <c r="D914" i="2" s="1" a="1"/>
  <c r="D914" i="2" s="1"/>
  <c r="C915" i="2"/>
  <c r="D915" i="2" s="1" a="1"/>
  <c r="D915" i="2" s="1"/>
  <c r="C916" i="2"/>
  <c r="D916" i="2" s="1" a="1"/>
  <c r="D916" i="2" s="1"/>
  <c r="C917" i="2"/>
  <c r="D917" i="2" s="1" a="1"/>
  <c r="D917" i="2" s="1"/>
  <c r="C918" i="2"/>
  <c r="D918" i="2" s="1" a="1"/>
  <c r="D918" i="2" s="1"/>
  <c r="C919" i="2"/>
  <c r="D919" i="2" s="1" a="1"/>
  <c r="D919" i="2" s="1"/>
  <c r="C920" i="2"/>
  <c r="D920" i="2" s="1" a="1"/>
  <c r="D920" i="2" s="1"/>
  <c r="C921" i="2"/>
  <c r="D921" i="2" s="1" a="1"/>
  <c r="D921" i="2" s="1"/>
  <c r="C922" i="2"/>
  <c r="D922" i="2" s="1" a="1"/>
  <c r="D922" i="2" s="1"/>
  <c r="C923" i="2"/>
  <c r="D923" i="2" s="1" a="1"/>
  <c r="D923" i="2" s="1"/>
  <c r="C924" i="2"/>
  <c r="D924" i="2" s="1" a="1"/>
  <c r="D924" i="2" s="1"/>
  <c r="C925" i="2"/>
  <c r="D925" i="2" s="1" a="1"/>
  <c r="D925" i="2" s="1"/>
  <c r="C926" i="2"/>
  <c r="D926" i="2" s="1" a="1"/>
  <c r="D926" i="2" s="1"/>
  <c r="C927" i="2"/>
  <c r="D927" i="2" s="1" a="1"/>
  <c r="D927" i="2" s="1"/>
  <c r="C928" i="2"/>
  <c r="D928" i="2" s="1" a="1"/>
  <c r="D928" i="2" s="1"/>
  <c r="C929" i="2"/>
  <c r="D929" i="2" s="1" a="1"/>
  <c r="D929" i="2" s="1"/>
  <c r="C930" i="2"/>
  <c r="D930" i="2" s="1" a="1"/>
  <c r="D930" i="2" s="1"/>
  <c r="C931" i="2"/>
  <c r="D931" i="2" s="1" a="1"/>
  <c r="D931" i="2" s="1"/>
  <c r="C932" i="2"/>
  <c r="D932" i="2" s="1" a="1"/>
  <c r="D932" i="2" s="1"/>
  <c r="C933" i="2"/>
  <c r="D933" i="2" s="1" a="1"/>
  <c r="D933" i="2" s="1"/>
  <c r="C934" i="2"/>
  <c r="D934" i="2" s="1" a="1"/>
  <c r="D934" i="2" s="1"/>
  <c r="C935" i="2"/>
  <c r="D935" i="2" s="1" a="1"/>
  <c r="D935" i="2" s="1"/>
  <c r="C936" i="2"/>
  <c r="D936" i="2" s="1" a="1"/>
  <c r="D936" i="2" s="1"/>
  <c r="C937" i="2"/>
  <c r="D937" i="2" s="1" a="1"/>
  <c r="D937" i="2" s="1"/>
  <c r="C938" i="2"/>
  <c r="D938" i="2" s="1" a="1"/>
  <c r="D938" i="2" s="1"/>
  <c r="C939" i="2"/>
  <c r="D939" i="2" s="1" a="1"/>
  <c r="D939" i="2" s="1"/>
  <c r="C940" i="2"/>
  <c r="D940" i="2" s="1" a="1"/>
  <c r="D940" i="2" s="1"/>
  <c r="C941" i="2"/>
  <c r="D941" i="2" s="1" a="1"/>
  <c r="D941" i="2" s="1"/>
  <c r="C942" i="2"/>
  <c r="D942" i="2" s="1" a="1"/>
  <c r="D942" i="2" s="1"/>
  <c r="C943" i="2"/>
  <c r="D943" i="2" s="1" a="1"/>
  <c r="D943" i="2" s="1"/>
  <c r="C944" i="2"/>
  <c r="D944" i="2" s="1" a="1"/>
  <c r="D944" i="2" s="1"/>
  <c r="C945" i="2"/>
  <c r="D945" i="2" s="1" a="1"/>
  <c r="D945" i="2" s="1"/>
  <c r="C946" i="2"/>
  <c r="D946" i="2" s="1" a="1"/>
  <c r="D946" i="2" s="1"/>
  <c r="C947" i="2"/>
  <c r="D947" i="2" s="1" a="1"/>
  <c r="D947" i="2" s="1"/>
  <c r="C948" i="2"/>
  <c r="D948" i="2" s="1" a="1"/>
  <c r="D948" i="2" s="1"/>
  <c r="C949" i="2"/>
  <c r="D949" i="2" s="1" a="1"/>
  <c r="D949" i="2" s="1"/>
  <c r="C950" i="2"/>
  <c r="D950" i="2" s="1" a="1"/>
  <c r="D950" i="2" s="1"/>
  <c r="C951" i="2"/>
  <c r="D951" i="2" s="1" a="1"/>
  <c r="D951" i="2" s="1"/>
  <c r="C952" i="2"/>
  <c r="D952" i="2" s="1" a="1"/>
  <c r="D952" i="2" s="1"/>
  <c r="C953" i="2"/>
  <c r="D953" i="2" s="1" a="1"/>
  <c r="D953" i="2" s="1"/>
  <c r="C954" i="2"/>
  <c r="D954" i="2" s="1" a="1"/>
  <c r="D954" i="2" s="1"/>
  <c r="C955" i="2"/>
  <c r="D955" i="2" s="1" a="1"/>
  <c r="D955" i="2" s="1"/>
  <c r="C956" i="2"/>
  <c r="D956" i="2" s="1" a="1"/>
  <c r="D956" i="2" s="1"/>
  <c r="C957" i="2"/>
  <c r="D957" i="2" s="1" a="1"/>
  <c r="D957" i="2" s="1"/>
  <c r="C958" i="2"/>
  <c r="D958" i="2" s="1" a="1"/>
  <c r="D958" i="2" s="1"/>
  <c r="C959" i="2"/>
  <c r="D959" i="2" s="1" a="1"/>
  <c r="D959" i="2" s="1"/>
  <c r="C960" i="2"/>
  <c r="D960" i="2" s="1" a="1"/>
  <c r="D960" i="2" s="1"/>
  <c r="C961" i="2"/>
  <c r="D961" i="2" s="1" a="1"/>
  <c r="D961" i="2" s="1"/>
  <c r="C962" i="2"/>
  <c r="D962" i="2" s="1" a="1"/>
  <c r="D962" i="2" s="1"/>
  <c r="C963" i="2"/>
  <c r="D963" i="2" s="1" a="1"/>
  <c r="D963" i="2" s="1"/>
  <c r="C964" i="2"/>
  <c r="D964" i="2" s="1" a="1"/>
  <c r="D964" i="2" s="1"/>
  <c r="C965" i="2"/>
  <c r="D965" i="2" s="1" a="1"/>
  <c r="D965" i="2" s="1"/>
  <c r="C966" i="2"/>
  <c r="D966" i="2" s="1" a="1"/>
  <c r="D966" i="2" s="1"/>
  <c r="C967" i="2"/>
  <c r="D967" i="2" s="1" a="1"/>
  <c r="D967" i="2" s="1"/>
  <c r="C968" i="2"/>
  <c r="D968" i="2" s="1" a="1"/>
  <c r="D968" i="2" s="1"/>
  <c r="C969" i="2"/>
  <c r="D969" i="2" s="1" a="1"/>
  <c r="D969" i="2" s="1"/>
  <c r="C970" i="2"/>
  <c r="D970" i="2" s="1" a="1"/>
  <c r="D970" i="2" s="1"/>
  <c r="C971" i="2"/>
  <c r="D971" i="2" s="1" a="1"/>
  <c r="D971" i="2" s="1"/>
  <c r="C972" i="2"/>
  <c r="D972" i="2" s="1" a="1"/>
  <c r="D972" i="2" s="1"/>
  <c r="C973" i="2"/>
  <c r="D973" i="2" s="1" a="1"/>
  <c r="D973" i="2" s="1"/>
  <c r="C974" i="2"/>
  <c r="D974" i="2" s="1" a="1"/>
  <c r="D974" i="2" s="1"/>
  <c r="C975" i="2"/>
  <c r="D975" i="2" s="1" a="1"/>
  <c r="D975" i="2" s="1"/>
  <c r="C976" i="2"/>
  <c r="D976" i="2" s="1" a="1"/>
  <c r="D976" i="2" s="1"/>
  <c r="C977" i="2"/>
  <c r="D977" i="2" s="1" a="1"/>
  <c r="D977" i="2" s="1"/>
  <c r="C978" i="2"/>
  <c r="D978" i="2" s="1" a="1"/>
  <c r="D978" i="2" s="1"/>
  <c r="C979" i="2"/>
  <c r="D979" i="2" s="1" a="1"/>
  <c r="D979" i="2" s="1"/>
  <c r="C980" i="2"/>
  <c r="D980" i="2" s="1" a="1"/>
  <c r="D980" i="2" s="1"/>
  <c r="C981" i="2"/>
  <c r="D981" i="2" s="1" a="1"/>
  <c r="D981" i="2" s="1"/>
  <c r="C982" i="2"/>
  <c r="D982" i="2" s="1" a="1"/>
  <c r="D982" i="2" s="1"/>
  <c r="C983" i="2"/>
  <c r="D983" i="2" s="1" a="1"/>
  <c r="D983" i="2" s="1"/>
  <c r="C984" i="2"/>
  <c r="D984" i="2" s="1" a="1"/>
  <c r="D984" i="2" s="1"/>
  <c r="C985" i="2"/>
  <c r="D985" i="2" s="1" a="1"/>
  <c r="D985" i="2" s="1"/>
  <c r="C986" i="2"/>
  <c r="D986" i="2" s="1" a="1"/>
  <c r="D986" i="2" s="1"/>
  <c r="C987" i="2"/>
  <c r="D987" i="2" s="1" a="1"/>
  <c r="D987" i="2" s="1"/>
  <c r="C988" i="2"/>
  <c r="D988" i="2" s="1" a="1"/>
  <c r="D988" i="2" s="1"/>
  <c r="C989" i="2"/>
  <c r="D989" i="2" s="1" a="1"/>
  <c r="D989" i="2" s="1"/>
  <c r="C990" i="2"/>
  <c r="D990" i="2" s="1" a="1"/>
  <c r="D990" i="2" s="1"/>
  <c r="C991" i="2"/>
  <c r="D991" i="2" s="1" a="1"/>
  <c r="D991" i="2" s="1"/>
  <c r="C992" i="2"/>
  <c r="D992" i="2" s="1" a="1"/>
  <c r="D992" i="2" s="1"/>
  <c r="C993" i="2"/>
  <c r="D993" i="2" s="1" a="1"/>
  <c r="D993" i="2" s="1"/>
  <c r="C994" i="2"/>
  <c r="D994" i="2" s="1" a="1"/>
  <c r="D994" i="2" s="1"/>
  <c r="C995" i="2"/>
  <c r="D995" i="2" s="1" a="1"/>
  <c r="D995" i="2" s="1"/>
  <c r="C996" i="2"/>
  <c r="D996" i="2" s="1" a="1"/>
  <c r="D996" i="2" s="1"/>
  <c r="C997" i="2"/>
  <c r="D997" i="2" s="1" a="1"/>
  <c r="D997" i="2" s="1"/>
  <c r="C998" i="2"/>
  <c r="D998" i="2" s="1" a="1"/>
  <c r="D998" i="2" s="1"/>
  <c r="C999" i="2"/>
  <c r="D999" i="2" s="1" a="1"/>
  <c r="D999" i="2" s="1"/>
  <c r="C1000" i="2"/>
  <c r="D1000" i="2" s="1" a="1"/>
  <c r="D1000" i="2" s="1"/>
  <c r="C1001" i="2"/>
  <c r="D1001" i="2" s="1" a="1"/>
  <c r="D1001" i="2" s="1"/>
  <c r="C1002" i="2"/>
  <c r="D1002" i="2" s="1" a="1"/>
  <c r="D1002" i="2" s="1"/>
  <c r="C1003" i="2"/>
  <c r="D1003" i="2" s="1" a="1"/>
  <c r="D1003" i="2" s="1"/>
  <c r="C1004" i="2"/>
  <c r="D1004" i="2" s="1" a="1"/>
  <c r="D1004" i="2" s="1"/>
  <c r="C1005" i="2"/>
  <c r="D1005" i="2" s="1" a="1"/>
  <c r="D1005" i="2" s="1"/>
  <c r="C1006" i="2"/>
  <c r="D1006" i="2" s="1" a="1"/>
  <c r="D1006" i="2" s="1"/>
  <c r="C1007" i="2"/>
  <c r="D1007" i="2" s="1" a="1"/>
  <c r="D1007" i="2" s="1"/>
  <c r="C1008" i="2"/>
  <c r="D1008" i="2" s="1" a="1"/>
  <c r="D1008" i="2" s="1"/>
  <c r="C1009" i="2"/>
  <c r="D1009" i="2" s="1" a="1"/>
  <c r="D1009" i="2" s="1"/>
  <c r="C1010" i="2"/>
  <c r="D1010" i="2" s="1" a="1"/>
  <c r="D1010" i="2" s="1"/>
  <c r="C1011" i="2"/>
  <c r="D1011" i="2" s="1" a="1"/>
  <c r="D1011" i="2" s="1"/>
  <c r="C1012" i="2"/>
  <c r="D1012" i="2" s="1" a="1"/>
  <c r="D1012" i="2" s="1"/>
  <c r="C1013" i="2"/>
  <c r="D1013" i="2" s="1" a="1"/>
  <c r="D1013" i="2" s="1"/>
  <c r="C1014" i="2"/>
  <c r="D1014" i="2" s="1" a="1"/>
  <c r="D1014" i="2" s="1"/>
  <c r="C1015" i="2"/>
  <c r="D1015" i="2" s="1" a="1"/>
  <c r="D1015" i="2" s="1"/>
  <c r="C1016" i="2"/>
  <c r="D1016" i="2" s="1" a="1"/>
  <c r="D1016" i="2" s="1"/>
  <c r="C1017" i="2"/>
  <c r="D1017" i="2" s="1" a="1"/>
  <c r="D1017" i="2" s="1"/>
  <c r="C1018" i="2"/>
  <c r="D1018" i="2" s="1" a="1"/>
  <c r="D1018" i="2" s="1"/>
  <c r="C1019" i="2"/>
  <c r="D1019" i="2" s="1" a="1"/>
  <c r="D1019" i="2" s="1"/>
  <c r="C1020" i="2"/>
  <c r="D1020" i="2" s="1" a="1"/>
  <c r="D1020" i="2" s="1"/>
  <c r="C1021" i="2"/>
  <c r="D1021" i="2" s="1" a="1"/>
  <c r="D1021" i="2" s="1"/>
  <c r="C1022" i="2"/>
  <c r="D1022" i="2" s="1" a="1"/>
  <c r="D1022" i="2" s="1"/>
  <c r="C1023" i="2"/>
  <c r="D1023" i="2" s="1" a="1"/>
  <c r="D1023" i="2" s="1"/>
  <c r="C1024" i="2"/>
  <c r="D1024" i="2" s="1" a="1"/>
  <c r="D1024" i="2" s="1"/>
  <c r="C1025" i="2"/>
  <c r="D1025" i="2" s="1" a="1"/>
  <c r="D1025" i="2" s="1"/>
  <c r="C1026" i="2"/>
  <c r="D1026" i="2" s="1" a="1"/>
  <c r="D1026" i="2" s="1"/>
  <c r="C1027" i="2"/>
  <c r="D1027" i="2" s="1" a="1"/>
  <c r="D1027" i="2" s="1"/>
  <c r="C1028" i="2"/>
  <c r="D1028" i="2" s="1" a="1"/>
  <c r="D1028" i="2" s="1"/>
  <c r="C1029" i="2"/>
  <c r="D1029" i="2" s="1" a="1"/>
  <c r="D1029" i="2" s="1"/>
  <c r="C1030" i="2"/>
  <c r="D1030" i="2" s="1" a="1"/>
  <c r="D1030" i="2" s="1"/>
  <c r="C1031" i="2"/>
  <c r="D1031" i="2" s="1" a="1"/>
  <c r="D1031" i="2" s="1"/>
  <c r="C1032" i="2"/>
  <c r="D1032" i="2" s="1" a="1"/>
  <c r="D1032" i="2" s="1"/>
  <c r="C1033" i="2"/>
  <c r="D1033" i="2" s="1" a="1"/>
  <c r="D1033" i="2" s="1"/>
  <c r="C1034" i="2"/>
  <c r="D1034" i="2" s="1" a="1"/>
  <c r="D1034" i="2" s="1"/>
  <c r="C1035" i="2"/>
  <c r="D1035" i="2" s="1" a="1"/>
  <c r="D1035" i="2" s="1"/>
  <c r="C1036" i="2"/>
  <c r="D1036" i="2" s="1" a="1"/>
  <c r="D1036" i="2" s="1"/>
  <c r="C1037" i="2"/>
  <c r="D1037" i="2" s="1" a="1"/>
  <c r="D1037" i="2" s="1"/>
  <c r="C1038" i="2"/>
  <c r="D1038" i="2" s="1" a="1"/>
  <c r="D1038" i="2" s="1"/>
  <c r="C1039" i="2"/>
  <c r="D1039" i="2" s="1" a="1"/>
  <c r="D1039" i="2" s="1"/>
  <c r="C1040" i="2"/>
  <c r="D1040" i="2" s="1" a="1"/>
  <c r="D1040" i="2" s="1"/>
  <c r="C1041" i="2"/>
  <c r="D1041" i="2" s="1" a="1"/>
  <c r="D1041" i="2" s="1"/>
  <c r="C1042" i="2"/>
  <c r="D1042" i="2" s="1" a="1"/>
  <c r="D1042" i="2" s="1"/>
  <c r="C1043" i="2"/>
  <c r="D1043" i="2" s="1" a="1"/>
  <c r="D1043" i="2" s="1"/>
  <c r="C1044" i="2"/>
  <c r="D1044" i="2" s="1" a="1"/>
  <c r="D1044" i="2" s="1"/>
  <c r="C1045" i="2"/>
  <c r="D1045" i="2" s="1" a="1"/>
  <c r="D1045" i="2" s="1"/>
  <c r="C1046" i="2"/>
  <c r="D1046" i="2" s="1" a="1"/>
  <c r="D1046" i="2" s="1"/>
  <c r="C1047" i="2"/>
  <c r="D1047" i="2" s="1" a="1"/>
  <c r="D1047" i="2" s="1"/>
  <c r="C1048" i="2"/>
  <c r="D1048" i="2" s="1" a="1"/>
  <c r="D1048" i="2" s="1"/>
  <c r="C1049" i="2"/>
  <c r="D1049" i="2" s="1" a="1"/>
  <c r="D1049" i="2" s="1"/>
  <c r="C1050" i="2"/>
  <c r="D1050" i="2" s="1" a="1"/>
  <c r="D1050" i="2" s="1"/>
  <c r="C1051" i="2"/>
  <c r="D1051" i="2" s="1" a="1"/>
  <c r="D1051" i="2" s="1"/>
  <c r="C1052" i="2"/>
  <c r="D1052" i="2" s="1" a="1"/>
  <c r="D1052" i="2" s="1"/>
  <c r="C1053" i="2"/>
  <c r="D1053" i="2" s="1" a="1"/>
  <c r="D1053" i="2" s="1"/>
  <c r="C1054" i="2"/>
  <c r="D1054" i="2" s="1" a="1"/>
  <c r="D1054" i="2" s="1"/>
  <c r="C1055" i="2"/>
  <c r="D1055" i="2" s="1" a="1"/>
  <c r="D1055" i="2" s="1"/>
  <c r="C1056" i="2"/>
  <c r="D1056" i="2" s="1" a="1"/>
  <c r="D1056" i="2" s="1"/>
  <c r="C1057" i="2"/>
  <c r="D1057" i="2" s="1" a="1"/>
  <c r="D1057" i="2" s="1"/>
  <c r="C1058" i="2"/>
  <c r="D1058" i="2" s="1" a="1"/>
  <c r="D1058" i="2" s="1"/>
  <c r="C1059" i="2"/>
  <c r="D1059" i="2" s="1" a="1"/>
  <c r="D1059" i="2" s="1"/>
  <c r="C1060" i="2"/>
  <c r="D1060" i="2" s="1" a="1"/>
  <c r="D1060" i="2" s="1"/>
  <c r="C1061" i="2"/>
  <c r="D1061" i="2" s="1" a="1"/>
  <c r="D1061" i="2" s="1"/>
  <c r="C1062" i="2"/>
  <c r="D1062" i="2" s="1" a="1"/>
  <c r="D1062" i="2" s="1"/>
  <c r="C1063" i="2"/>
  <c r="D1063" i="2" s="1" a="1"/>
  <c r="D1063" i="2" s="1"/>
  <c r="C1064" i="2"/>
  <c r="D1064" i="2" s="1" a="1"/>
  <c r="D1064" i="2" s="1"/>
  <c r="C1065" i="2"/>
  <c r="D1065" i="2" s="1" a="1"/>
  <c r="D1065" i="2" s="1"/>
  <c r="C1066" i="2"/>
  <c r="D1066" i="2" s="1" a="1"/>
  <c r="D1066" i="2" s="1"/>
  <c r="C1067" i="2"/>
  <c r="D1067" i="2" s="1" a="1"/>
  <c r="D1067" i="2" s="1"/>
  <c r="C1068" i="2"/>
  <c r="D1068" i="2" s="1" a="1"/>
  <c r="D1068" i="2" s="1"/>
  <c r="C1069" i="2"/>
  <c r="D1069" i="2" s="1" a="1"/>
  <c r="D1069" i="2" s="1"/>
  <c r="C1070" i="2"/>
  <c r="D1070" i="2" s="1" a="1"/>
  <c r="D1070" i="2" s="1"/>
  <c r="C1071" i="2"/>
  <c r="D1071" i="2" s="1" a="1"/>
  <c r="D1071" i="2" s="1"/>
  <c r="C1072" i="2"/>
  <c r="D1072" i="2" s="1" a="1"/>
  <c r="D1072" i="2" s="1"/>
  <c r="C1073" i="2"/>
  <c r="D1073" i="2" s="1" a="1"/>
  <c r="D1073" i="2" s="1"/>
  <c r="C1074" i="2"/>
  <c r="D1074" i="2" s="1" a="1"/>
  <c r="D1074" i="2" s="1"/>
  <c r="C1075" i="2"/>
  <c r="D1075" i="2" s="1" a="1"/>
  <c r="D1075" i="2" s="1"/>
  <c r="C1076" i="2"/>
  <c r="D1076" i="2" s="1" a="1"/>
  <c r="D1076" i="2" s="1"/>
  <c r="C1077" i="2"/>
  <c r="D1077" i="2" s="1" a="1"/>
  <c r="D1077" i="2" s="1"/>
  <c r="C1078" i="2"/>
  <c r="D1078" i="2" s="1" a="1"/>
  <c r="D1078" i="2" s="1"/>
  <c r="C1079" i="2"/>
  <c r="D1079" i="2" s="1" a="1"/>
  <c r="D1079" i="2" s="1"/>
  <c r="C1080" i="2"/>
  <c r="D1080" i="2" s="1" a="1"/>
  <c r="D1080" i="2" s="1"/>
  <c r="C1081" i="2"/>
  <c r="D1081" i="2" s="1" a="1"/>
  <c r="D1081" i="2" s="1"/>
  <c r="C1082" i="2"/>
  <c r="D1082" i="2" s="1" a="1"/>
  <c r="D1082" i="2" s="1"/>
  <c r="C1083" i="2"/>
  <c r="D1083" i="2" s="1" a="1"/>
  <c r="D1083" i="2" s="1"/>
  <c r="C1084" i="2"/>
  <c r="D1084" i="2" s="1" a="1"/>
  <c r="D1084" i="2" s="1"/>
  <c r="C1085" i="2"/>
  <c r="D1085" i="2" s="1" a="1"/>
  <c r="D1085" i="2" s="1"/>
  <c r="C1086" i="2"/>
  <c r="D1086" i="2" s="1" a="1"/>
  <c r="D1086" i="2" s="1"/>
  <c r="C1087" i="2"/>
  <c r="D1087" i="2" s="1" a="1"/>
  <c r="D1087" i="2" s="1"/>
  <c r="C1088" i="2"/>
  <c r="D1088" i="2" s="1" a="1"/>
  <c r="D1088" i="2" s="1"/>
  <c r="C1089" i="2"/>
  <c r="D1089" i="2" s="1" a="1"/>
  <c r="D1089" i="2" s="1"/>
  <c r="C1090" i="2"/>
  <c r="D1090" i="2" s="1" a="1"/>
  <c r="D1090" i="2" s="1"/>
  <c r="C1091" i="2"/>
  <c r="D1091" i="2" s="1" a="1"/>
  <c r="D1091" i="2" s="1"/>
  <c r="C1092" i="2"/>
  <c r="D1092" i="2" s="1" a="1"/>
  <c r="D1092" i="2" s="1"/>
  <c r="C1093" i="2"/>
  <c r="D1093" i="2" s="1" a="1"/>
  <c r="D1093" i="2" s="1"/>
  <c r="C1094" i="2"/>
  <c r="D1094" i="2" s="1" a="1"/>
  <c r="D1094" i="2" s="1"/>
  <c r="C1095" i="2"/>
  <c r="D1095" i="2" s="1" a="1"/>
  <c r="D1095" i="2" s="1"/>
  <c r="C1096" i="2"/>
  <c r="D1096" i="2" s="1" a="1"/>
  <c r="D1096" i="2" s="1"/>
  <c r="C1097" i="2"/>
  <c r="D1097" i="2" s="1" a="1"/>
  <c r="D1097" i="2" s="1"/>
  <c r="C1098" i="2"/>
  <c r="D1098" i="2" s="1" a="1"/>
  <c r="D1098" i="2" s="1"/>
  <c r="C1099" i="2"/>
  <c r="D1099" i="2" s="1" a="1"/>
  <c r="D1099" i="2" s="1"/>
  <c r="C1100" i="2"/>
  <c r="D1100" i="2" s="1" a="1"/>
  <c r="D1100" i="2" s="1"/>
  <c r="C1101" i="2"/>
  <c r="D1101" i="2" s="1" a="1"/>
  <c r="D1101" i="2" s="1"/>
  <c r="C1102" i="2"/>
  <c r="D1102" i="2" s="1" a="1"/>
  <c r="D1102" i="2" s="1"/>
  <c r="C1103" i="2"/>
  <c r="D1103" i="2" s="1" a="1"/>
  <c r="D1103" i="2" s="1"/>
  <c r="C1104" i="2"/>
  <c r="D1104" i="2" s="1" a="1"/>
  <c r="D1104" i="2" s="1"/>
  <c r="C1105" i="2"/>
  <c r="D1105" i="2" s="1" a="1"/>
  <c r="D1105" i="2" s="1"/>
  <c r="C1106" i="2"/>
  <c r="D1106" i="2" s="1" a="1"/>
  <c r="D1106" i="2" s="1"/>
  <c r="C1107" i="2"/>
  <c r="D1107" i="2" s="1" a="1"/>
  <c r="D1107" i="2" s="1"/>
  <c r="C1108" i="2"/>
  <c r="D1108" i="2" s="1" a="1"/>
  <c r="D1108" i="2" s="1"/>
  <c r="C1109" i="2"/>
  <c r="D1109" i="2" s="1" a="1"/>
  <c r="D1109" i="2" s="1"/>
  <c r="C1110" i="2"/>
  <c r="D1110" i="2" s="1" a="1"/>
  <c r="D1110" i="2" s="1"/>
  <c r="C1111" i="2"/>
  <c r="D1111" i="2" s="1" a="1"/>
  <c r="D1111" i="2" s="1"/>
  <c r="C1112" i="2"/>
  <c r="D1112" i="2" s="1" a="1"/>
  <c r="D1112" i="2" s="1"/>
  <c r="C1113" i="2"/>
  <c r="D1113" i="2" s="1" a="1"/>
  <c r="D1113" i="2" s="1"/>
  <c r="C1114" i="2"/>
  <c r="D1114" i="2" s="1" a="1"/>
  <c r="D1114" i="2" s="1"/>
  <c r="C1115" i="2"/>
  <c r="D1115" i="2" s="1" a="1"/>
  <c r="D1115" i="2" s="1"/>
  <c r="C1116" i="2"/>
  <c r="D1116" i="2" s="1" a="1"/>
  <c r="D1116" i="2" s="1"/>
  <c r="C1117" i="2"/>
  <c r="D1117" i="2" s="1" a="1"/>
  <c r="D1117" i="2" s="1"/>
  <c r="C1118" i="2"/>
  <c r="D1118" i="2" s="1" a="1"/>
  <c r="D1118" i="2" s="1"/>
  <c r="C1119" i="2"/>
  <c r="D1119" i="2" s="1" a="1"/>
  <c r="D1119" i="2" s="1"/>
  <c r="C1120" i="2"/>
  <c r="D1120" i="2" s="1" a="1"/>
  <c r="D1120" i="2" s="1"/>
  <c r="C1121" i="2"/>
  <c r="D1121" i="2" s="1" a="1"/>
  <c r="D1121" i="2" s="1"/>
  <c r="C1122" i="2"/>
  <c r="D1122" i="2" s="1" a="1"/>
  <c r="D1122" i="2" s="1"/>
  <c r="C1123" i="2"/>
  <c r="D1123" i="2" s="1" a="1"/>
  <c r="D1123" i="2" s="1"/>
  <c r="C1124" i="2"/>
  <c r="D1124" i="2" s="1" a="1"/>
  <c r="D1124" i="2" s="1"/>
  <c r="C1125" i="2"/>
  <c r="D1125" i="2" s="1" a="1"/>
  <c r="D1125" i="2" s="1"/>
  <c r="C1126" i="2"/>
  <c r="D1126" i="2" s="1" a="1"/>
  <c r="D1126" i="2" s="1"/>
  <c r="C1127" i="2"/>
  <c r="D1127" i="2" s="1" a="1"/>
  <c r="D1127" i="2" s="1"/>
  <c r="C1128" i="2"/>
  <c r="D1128" i="2" s="1" a="1"/>
  <c r="D1128" i="2" s="1"/>
  <c r="C1129" i="2"/>
  <c r="D1129" i="2" s="1" a="1"/>
  <c r="D1129" i="2" s="1"/>
  <c r="C1130" i="2"/>
  <c r="D1130" i="2" s="1" a="1"/>
  <c r="D1130" i="2" s="1"/>
  <c r="C1131" i="2"/>
  <c r="D1131" i="2" s="1" a="1"/>
  <c r="D1131" i="2" s="1"/>
  <c r="C1132" i="2"/>
  <c r="D1132" i="2" s="1" a="1"/>
  <c r="D1132" i="2" s="1"/>
  <c r="C1133" i="2"/>
  <c r="D1133" i="2" s="1" a="1"/>
  <c r="D1133" i="2" s="1"/>
  <c r="C1134" i="2"/>
  <c r="D1134" i="2" s="1" a="1"/>
  <c r="D1134" i="2" s="1"/>
  <c r="C1135" i="2"/>
  <c r="D1135" i="2" s="1" a="1"/>
  <c r="D1135" i="2" s="1"/>
  <c r="C1136" i="2"/>
  <c r="D1136" i="2" s="1" a="1"/>
  <c r="D1136" i="2" s="1"/>
  <c r="C1137" i="2"/>
  <c r="D1137" i="2" s="1" a="1"/>
  <c r="D1137" i="2" s="1"/>
  <c r="C1138" i="2"/>
  <c r="D1138" i="2" s="1" a="1"/>
  <c r="D1138" i="2" s="1"/>
  <c r="C1139" i="2"/>
  <c r="D1139" i="2" s="1" a="1"/>
  <c r="D1139" i="2" s="1"/>
  <c r="C1140" i="2"/>
  <c r="D1140" i="2" s="1" a="1"/>
  <c r="D1140" i="2" s="1"/>
  <c r="C1141" i="2"/>
  <c r="D1141" i="2" s="1" a="1"/>
  <c r="D1141" i="2" s="1"/>
  <c r="C1142" i="2"/>
  <c r="D1142" i="2" s="1" a="1"/>
  <c r="D1142" i="2" s="1"/>
  <c r="C1143" i="2"/>
  <c r="D1143" i="2" s="1" a="1"/>
  <c r="D1143" i="2" s="1"/>
  <c r="C1144" i="2"/>
  <c r="D1144" i="2" s="1" a="1"/>
  <c r="D1144" i="2" s="1"/>
  <c r="C1145" i="2"/>
  <c r="D1145" i="2" s="1" a="1"/>
  <c r="D1145" i="2" s="1"/>
  <c r="C1146" i="2"/>
  <c r="D1146" i="2" s="1" a="1"/>
  <c r="D1146" i="2" s="1"/>
  <c r="C1147" i="2"/>
  <c r="D1147" i="2" s="1" a="1"/>
  <c r="D1147" i="2" s="1"/>
  <c r="C1148" i="2"/>
  <c r="D1148" i="2" s="1" a="1"/>
  <c r="D1148" i="2" s="1"/>
  <c r="C1149" i="2"/>
  <c r="D1149" i="2" s="1" a="1"/>
  <c r="D1149" i="2" s="1"/>
  <c r="C1150" i="2"/>
  <c r="D1150" i="2" s="1" a="1"/>
  <c r="D1150" i="2" s="1"/>
  <c r="C1151" i="2"/>
  <c r="D1151" i="2" s="1" a="1"/>
  <c r="D1151" i="2" s="1"/>
  <c r="C1152" i="2"/>
  <c r="D1152" i="2" s="1" a="1"/>
  <c r="D1152" i="2" s="1"/>
  <c r="C1153" i="2"/>
  <c r="D1153" i="2" s="1" a="1"/>
  <c r="D1153" i="2" s="1"/>
  <c r="C1154" i="2"/>
  <c r="D1154" i="2" s="1" a="1"/>
  <c r="D1154" i="2" s="1"/>
  <c r="C1155" i="2"/>
  <c r="D1155" i="2" s="1" a="1"/>
  <c r="D1155" i="2" s="1"/>
  <c r="C1156" i="2"/>
  <c r="D1156" i="2" s="1" a="1"/>
  <c r="D1156" i="2" s="1"/>
  <c r="C1157" i="2"/>
  <c r="D1157" i="2" s="1" a="1"/>
  <c r="D1157" i="2" s="1"/>
  <c r="C1158" i="2"/>
  <c r="D1158" i="2" s="1" a="1"/>
  <c r="D1158" i="2" s="1"/>
  <c r="C1159" i="2"/>
  <c r="D1159" i="2" s="1" a="1"/>
  <c r="D1159" i="2" s="1"/>
  <c r="C1160" i="2"/>
  <c r="D1160" i="2" s="1" a="1"/>
  <c r="D1160" i="2" s="1"/>
  <c r="C1161" i="2"/>
  <c r="D1161" i="2" s="1" a="1"/>
  <c r="D1161" i="2" s="1"/>
  <c r="C1162" i="2"/>
  <c r="D1162" i="2" s="1" a="1"/>
  <c r="D1162" i="2" s="1"/>
  <c r="C1163" i="2"/>
  <c r="D1163" i="2" s="1" a="1"/>
  <c r="D1163" i="2" s="1"/>
  <c r="C1164" i="2"/>
  <c r="D1164" i="2" s="1" a="1"/>
  <c r="D1164" i="2" s="1"/>
  <c r="C1165" i="2"/>
  <c r="D1165" i="2" s="1" a="1"/>
  <c r="D1165" i="2" s="1"/>
  <c r="C1166" i="2"/>
  <c r="D1166" i="2" s="1" a="1"/>
  <c r="D1166" i="2" s="1"/>
  <c r="C1167" i="2"/>
  <c r="D1167" i="2" s="1" a="1"/>
  <c r="D1167" i="2" s="1"/>
  <c r="C1168" i="2"/>
  <c r="D1168" i="2" s="1" a="1"/>
  <c r="D1168" i="2" s="1"/>
  <c r="C1169" i="2"/>
  <c r="D1169" i="2" s="1" a="1"/>
  <c r="D1169" i="2" s="1"/>
  <c r="C1170" i="2"/>
  <c r="D1170" i="2" s="1" a="1"/>
  <c r="D1170" i="2" s="1"/>
  <c r="C1171" i="2"/>
  <c r="D1171" i="2" s="1" a="1"/>
  <c r="D1171" i="2" s="1"/>
  <c r="C1172" i="2"/>
  <c r="D1172" i="2" s="1" a="1"/>
  <c r="D1172" i="2" s="1"/>
  <c r="C1173" i="2"/>
  <c r="D1173" i="2" s="1" a="1"/>
  <c r="D1173" i="2" s="1"/>
  <c r="C1174" i="2"/>
  <c r="D1174" i="2" s="1" a="1"/>
  <c r="D1174" i="2" s="1"/>
  <c r="C1175" i="2"/>
  <c r="D1175" i="2" s="1" a="1"/>
  <c r="D1175" i="2" s="1"/>
  <c r="C1176" i="2"/>
  <c r="D1176" i="2" s="1" a="1"/>
  <c r="D1176" i="2" s="1"/>
  <c r="C1177" i="2"/>
  <c r="D1177" i="2" s="1" a="1"/>
  <c r="D1177" i="2" s="1"/>
  <c r="C1178" i="2"/>
  <c r="D1178" i="2" s="1" a="1"/>
  <c r="D1178" i="2" s="1"/>
  <c r="C1179" i="2"/>
  <c r="D1179" i="2" s="1" a="1"/>
  <c r="D1179" i="2" s="1"/>
  <c r="C1180" i="2"/>
  <c r="D1180" i="2" s="1" a="1"/>
  <c r="D1180" i="2" s="1"/>
  <c r="C1181" i="2"/>
  <c r="D1181" i="2" s="1" a="1"/>
  <c r="D1181" i="2" s="1"/>
  <c r="C1182" i="2"/>
  <c r="D1182" i="2" s="1" a="1"/>
  <c r="D1182" i="2" s="1"/>
  <c r="C1183" i="2"/>
  <c r="D1183" i="2" s="1" a="1"/>
  <c r="D1183" i="2" s="1"/>
  <c r="C1184" i="2"/>
  <c r="D1184" i="2" s="1" a="1"/>
  <c r="D1184" i="2" s="1"/>
  <c r="C1185" i="2"/>
  <c r="D1185" i="2" s="1" a="1"/>
  <c r="D1185" i="2" s="1"/>
  <c r="C1186" i="2"/>
  <c r="D1186" i="2" s="1" a="1"/>
  <c r="D1186" i="2" s="1"/>
  <c r="C1187" i="2"/>
  <c r="D1187" i="2" s="1" a="1"/>
  <c r="D1187" i="2" s="1"/>
  <c r="C1188" i="2"/>
  <c r="D1188" i="2" s="1" a="1"/>
  <c r="D1188" i="2" s="1"/>
  <c r="C1189" i="2"/>
  <c r="D1189" i="2" s="1" a="1"/>
  <c r="D1189" i="2" s="1"/>
  <c r="C1190" i="2"/>
  <c r="D1190" i="2" s="1" a="1"/>
  <c r="D1190" i="2" s="1"/>
  <c r="C1191" i="2"/>
  <c r="D1191" i="2" s="1" a="1"/>
  <c r="D1191" i="2" s="1"/>
  <c r="C1192" i="2"/>
  <c r="D1192" i="2" s="1" a="1"/>
  <c r="D1192" i="2" s="1"/>
  <c r="C1193" i="2"/>
  <c r="D1193" i="2" s="1" a="1"/>
  <c r="D1193" i="2" s="1"/>
  <c r="C1194" i="2"/>
  <c r="D1194" i="2" s="1" a="1"/>
  <c r="D1194" i="2" s="1"/>
  <c r="C1195" i="2"/>
  <c r="D1195" i="2" s="1" a="1"/>
  <c r="D1195" i="2" s="1"/>
  <c r="C1196" i="2"/>
  <c r="D1196" i="2" s="1" a="1"/>
  <c r="D1196" i="2" s="1"/>
  <c r="C1197" i="2"/>
  <c r="D1197" i="2" s="1" a="1"/>
  <c r="D1197" i="2" s="1"/>
  <c r="C1198" i="2"/>
  <c r="D1198" i="2" s="1" a="1"/>
  <c r="D1198" i="2" s="1"/>
  <c r="C1199" i="2"/>
  <c r="D1199" i="2" s="1" a="1"/>
  <c r="D1199" i="2" s="1"/>
  <c r="C1200" i="2"/>
  <c r="D1200" i="2" s="1" a="1"/>
  <c r="D1200" i="2" s="1"/>
  <c r="C1201" i="2"/>
  <c r="D1201" i="2" s="1" a="1"/>
  <c r="D1201" i="2" s="1"/>
  <c r="C1202" i="2"/>
  <c r="D1202" i="2" s="1" a="1"/>
  <c r="D1202" i="2" s="1"/>
  <c r="C1203" i="2"/>
  <c r="D1203" i="2" s="1" a="1"/>
  <c r="D1203" i="2" s="1"/>
  <c r="C1204" i="2"/>
  <c r="D1204" i="2" s="1" a="1"/>
  <c r="D1204" i="2" s="1"/>
  <c r="C1205" i="2"/>
  <c r="D1205" i="2" s="1" a="1"/>
  <c r="D1205" i="2" s="1"/>
  <c r="C1206" i="2"/>
  <c r="D1206" i="2" s="1" a="1"/>
  <c r="D1206" i="2" s="1"/>
  <c r="C1207" i="2"/>
  <c r="D1207" i="2" s="1" a="1"/>
  <c r="D1207" i="2" s="1"/>
  <c r="C1208" i="2"/>
  <c r="D1208" i="2" s="1" a="1"/>
  <c r="D1208" i="2" s="1"/>
  <c r="C1209" i="2"/>
  <c r="D1209" i="2" s="1" a="1"/>
  <c r="D1209" i="2" s="1"/>
  <c r="C1210" i="2"/>
  <c r="D1210" i="2" s="1" a="1"/>
  <c r="D1210" i="2" s="1"/>
  <c r="C1211" i="2"/>
  <c r="D1211" i="2" s="1" a="1"/>
  <c r="D1211" i="2" s="1"/>
  <c r="C1212" i="2"/>
  <c r="D1212" i="2" s="1" a="1"/>
  <c r="D1212" i="2" s="1"/>
  <c r="C1213" i="2"/>
  <c r="D1213" i="2" s="1" a="1"/>
  <c r="D1213" i="2" s="1"/>
  <c r="C1214" i="2"/>
  <c r="D1214" i="2" s="1" a="1"/>
  <c r="D1214" i="2" s="1"/>
  <c r="C1215" i="2"/>
  <c r="D1215" i="2" s="1" a="1"/>
  <c r="D1215" i="2" s="1"/>
  <c r="C1216" i="2"/>
  <c r="D1216" i="2" s="1" a="1"/>
  <c r="D1216" i="2" s="1"/>
  <c r="C1217" i="2"/>
  <c r="D1217" i="2" s="1" a="1"/>
  <c r="D1217" i="2" s="1"/>
  <c r="C1218" i="2"/>
  <c r="D1218" i="2" s="1" a="1"/>
  <c r="D1218" i="2" s="1"/>
  <c r="C1219" i="2"/>
  <c r="D1219" i="2" s="1" a="1"/>
  <c r="D1219" i="2" s="1"/>
  <c r="C1220" i="2"/>
  <c r="D1220" i="2" s="1" a="1"/>
  <c r="D1220" i="2" s="1"/>
  <c r="C1221" i="2"/>
  <c r="D1221" i="2" s="1" a="1"/>
  <c r="D1221" i="2" s="1"/>
  <c r="C1222" i="2"/>
  <c r="D1222" i="2" s="1" a="1"/>
  <c r="D1222" i="2" s="1"/>
  <c r="C1223" i="2"/>
  <c r="D1223" i="2" s="1" a="1"/>
  <c r="D1223" i="2" s="1"/>
  <c r="C1224" i="2"/>
  <c r="D1224" i="2" s="1" a="1"/>
  <c r="D1224" i="2" s="1"/>
  <c r="C1225" i="2"/>
  <c r="D1225" i="2" s="1" a="1"/>
  <c r="D1225" i="2" s="1"/>
  <c r="C1226" i="2"/>
  <c r="D1226" i="2" s="1" a="1"/>
  <c r="D1226" i="2" s="1"/>
  <c r="C1227" i="2"/>
  <c r="D1227" i="2" s="1" a="1"/>
  <c r="D1227" i="2" s="1"/>
  <c r="C1228" i="2"/>
  <c r="D1228" i="2" s="1" a="1"/>
  <c r="D1228" i="2" s="1"/>
  <c r="C1229" i="2"/>
  <c r="D1229" i="2" s="1" a="1"/>
  <c r="D1229" i="2" s="1"/>
  <c r="C1230" i="2"/>
  <c r="D1230" i="2" s="1" a="1"/>
  <c r="D1230" i="2" s="1"/>
  <c r="C1231" i="2"/>
  <c r="D1231" i="2" s="1" a="1"/>
  <c r="D1231" i="2" s="1"/>
  <c r="C1232" i="2"/>
  <c r="D1232" i="2" s="1" a="1"/>
  <c r="D1232" i="2" s="1"/>
  <c r="C1233" i="2"/>
  <c r="D1233" i="2" s="1" a="1"/>
  <c r="D1233" i="2" s="1"/>
  <c r="C1234" i="2"/>
  <c r="D1234" i="2" s="1" a="1"/>
  <c r="D1234" i="2" s="1"/>
  <c r="C1235" i="2"/>
  <c r="D1235" i="2" s="1" a="1"/>
  <c r="D1235" i="2" s="1"/>
  <c r="C1236" i="2"/>
  <c r="D1236" i="2" s="1" a="1"/>
  <c r="D1236" i="2" s="1"/>
  <c r="C1237" i="2"/>
  <c r="D1237" i="2" s="1" a="1"/>
  <c r="D1237" i="2" s="1"/>
  <c r="C1238" i="2"/>
  <c r="D1238" i="2" s="1" a="1"/>
  <c r="D1238" i="2" s="1"/>
  <c r="C1239" i="2"/>
  <c r="D1239" i="2" s="1" a="1"/>
  <c r="D1239" i="2" s="1"/>
  <c r="C1240" i="2"/>
  <c r="D1240" i="2" s="1" a="1"/>
  <c r="D1240" i="2" s="1"/>
  <c r="C1241" i="2"/>
  <c r="D1241" i="2" s="1" a="1"/>
  <c r="D1241" i="2" s="1"/>
  <c r="C1242" i="2"/>
  <c r="D1242" i="2" s="1" a="1"/>
  <c r="D1242" i="2" s="1"/>
  <c r="C1243" i="2"/>
  <c r="D1243" i="2" s="1" a="1"/>
  <c r="D1243" i="2" s="1"/>
  <c r="C1244" i="2"/>
  <c r="D1244" i="2" s="1" a="1"/>
  <c r="D1244" i="2" s="1"/>
  <c r="C1245" i="2"/>
  <c r="D1245" i="2" s="1" a="1"/>
  <c r="D1245" i="2" s="1"/>
  <c r="C1246" i="2"/>
  <c r="D1246" i="2" s="1" a="1"/>
  <c r="D1246" i="2" s="1"/>
  <c r="C1247" i="2"/>
  <c r="D1247" i="2" s="1" a="1"/>
  <c r="D1247" i="2" s="1"/>
  <c r="C1248" i="2"/>
  <c r="D1248" i="2" s="1" a="1"/>
  <c r="D1248" i="2" s="1"/>
  <c r="C1249" i="2"/>
  <c r="D1249" i="2" s="1" a="1"/>
  <c r="D1249" i="2" s="1"/>
  <c r="C1250" i="2"/>
  <c r="D1250" i="2" s="1" a="1"/>
  <c r="D1250" i="2" s="1"/>
  <c r="C1251" i="2"/>
  <c r="D1251" i="2" s="1" a="1"/>
  <c r="D1251" i="2" s="1"/>
  <c r="C1252" i="2"/>
  <c r="D1252" i="2" s="1" a="1"/>
  <c r="D1252" i="2" s="1"/>
  <c r="C1253" i="2"/>
  <c r="D1253" i="2" s="1" a="1"/>
  <c r="D1253" i="2" s="1"/>
  <c r="C1254" i="2"/>
  <c r="D1254" i="2" s="1" a="1"/>
  <c r="D1254" i="2" s="1"/>
  <c r="C1255" i="2"/>
  <c r="D1255" i="2" s="1" a="1"/>
  <c r="D1255" i="2" s="1"/>
  <c r="C1256" i="2"/>
  <c r="D1256" i="2" s="1" a="1"/>
  <c r="D1256" i="2" s="1"/>
  <c r="C1257" i="2"/>
  <c r="D1257" i="2" s="1" a="1"/>
  <c r="D1257" i="2" s="1"/>
  <c r="C1258" i="2"/>
  <c r="D1258" i="2" s="1" a="1"/>
  <c r="D1258" i="2" s="1"/>
  <c r="C1259" i="2"/>
  <c r="D1259" i="2" s="1" a="1"/>
  <c r="D1259" i="2" s="1"/>
  <c r="C1260" i="2"/>
  <c r="D1260" i="2" s="1" a="1"/>
  <c r="D1260" i="2" s="1"/>
  <c r="C1261" i="2"/>
  <c r="D1261" i="2" s="1" a="1"/>
  <c r="D1261" i="2" s="1"/>
  <c r="C1262" i="2"/>
  <c r="D1262" i="2" s="1" a="1"/>
  <c r="D1262" i="2" s="1"/>
  <c r="C1263" i="2"/>
  <c r="D1263" i="2" s="1" a="1"/>
  <c r="D1263" i="2" s="1"/>
  <c r="C1264" i="2"/>
  <c r="D1264" i="2" s="1" a="1"/>
  <c r="D1264" i="2" s="1"/>
  <c r="C1265" i="2"/>
  <c r="D1265" i="2" s="1" a="1"/>
  <c r="D1265" i="2" s="1"/>
  <c r="C1266" i="2"/>
  <c r="D1266" i="2" s="1" a="1"/>
  <c r="D1266" i="2" s="1"/>
  <c r="C1267" i="2"/>
  <c r="D1267" i="2" s="1" a="1"/>
  <c r="D1267" i="2" s="1"/>
  <c r="C1268" i="2"/>
  <c r="D1268" i="2" s="1" a="1"/>
  <c r="D1268" i="2" s="1"/>
  <c r="C1269" i="2"/>
  <c r="D1269" i="2" s="1" a="1"/>
  <c r="D1269" i="2" s="1"/>
  <c r="C1270" i="2"/>
  <c r="D1270" i="2" s="1" a="1"/>
  <c r="D1270" i="2" s="1"/>
  <c r="C1271" i="2"/>
  <c r="D1271" i="2" s="1" a="1"/>
  <c r="D1271" i="2" s="1"/>
  <c r="C1272" i="2"/>
  <c r="D1272" i="2" s="1" a="1"/>
  <c r="D1272" i="2" s="1"/>
  <c r="C1273" i="2"/>
  <c r="D1273" i="2" s="1" a="1"/>
  <c r="D1273" i="2" s="1"/>
  <c r="C1274" i="2"/>
  <c r="D1274" i="2" s="1" a="1"/>
  <c r="D1274" i="2" s="1"/>
  <c r="C1275" i="2"/>
  <c r="D1275" i="2" s="1" a="1"/>
  <c r="D1275" i="2" s="1"/>
  <c r="C1276" i="2"/>
  <c r="D1276" i="2" s="1" a="1"/>
  <c r="D1276" i="2" s="1"/>
  <c r="C1277" i="2"/>
  <c r="D1277" i="2" s="1" a="1"/>
  <c r="D1277" i="2" s="1"/>
  <c r="C1278" i="2"/>
  <c r="D1278" i="2" s="1" a="1"/>
  <c r="D1278" i="2" s="1"/>
  <c r="C1279" i="2"/>
  <c r="D1279" i="2" s="1" a="1"/>
  <c r="D1279" i="2" s="1"/>
  <c r="C1280" i="2"/>
  <c r="D1280" i="2" s="1" a="1"/>
  <c r="D1280" i="2" s="1"/>
  <c r="C1281" i="2"/>
  <c r="D1281" i="2" s="1" a="1"/>
  <c r="D1281" i="2" s="1"/>
  <c r="C1282" i="2"/>
  <c r="D1282" i="2" s="1" a="1"/>
  <c r="D1282" i="2" s="1"/>
  <c r="C1283" i="2"/>
  <c r="D1283" i="2" s="1" a="1"/>
  <c r="D1283" i="2" s="1"/>
  <c r="C1284" i="2"/>
  <c r="D1284" i="2" s="1" a="1"/>
  <c r="D1284" i="2" s="1"/>
  <c r="C1285" i="2"/>
  <c r="D1285" i="2" s="1" a="1"/>
  <c r="D1285" i="2" s="1"/>
  <c r="C1286" i="2"/>
  <c r="D1286" i="2" s="1" a="1"/>
  <c r="D1286" i="2" s="1"/>
  <c r="C1287" i="2"/>
  <c r="D1287" i="2" s="1" a="1"/>
  <c r="D1287" i="2" s="1"/>
  <c r="C1288" i="2"/>
  <c r="D1288" i="2" s="1" a="1"/>
  <c r="D1288" i="2" s="1"/>
  <c r="C1289" i="2"/>
  <c r="D1289" i="2" s="1" a="1"/>
  <c r="D1289" i="2" s="1"/>
  <c r="C1290" i="2"/>
  <c r="D1290" i="2" s="1" a="1"/>
  <c r="D1290" i="2" s="1"/>
  <c r="C1291" i="2"/>
  <c r="D1291" i="2" s="1" a="1"/>
  <c r="D1291" i="2" s="1"/>
  <c r="C1292" i="2"/>
  <c r="D1292" i="2" s="1" a="1"/>
  <c r="D1292" i="2" s="1"/>
  <c r="C1293" i="2"/>
  <c r="D1293" i="2" s="1" a="1"/>
  <c r="D1293" i="2" s="1"/>
  <c r="C1294" i="2"/>
  <c r="D1294" i="2" s="1" a="1"/>
  <c r="D1294" i="2" s="1"/>
  <c r="C1295" i="2"/>
  <c r="D1295" i="2" s="1" a="1"/>
  <c r="D1295" i="2" s="1"/>
  <c r="C1296" i="2"/>
  <c r="D1296" i="2" s="1" a="1"/>
  <c r="D1296" i="2" s="1"/>
  <c r="C1297" i="2"/>
  <c r="D1297" i="2" s="1" a="1"/>
  <c r="D1297" i="2" s="1"/>
  <c r="C1298" i="2"/>
  <c r="D1298" i="2" s="1" a="1"/>
  <c r="D1298" i="2" s="1"/>
  <c r="C1299" i="2"/>
  <c r="D1299" i="2" s="1" a="1"/>
  <c r="D1299" i="2" s="1"/>
  <c r="C1300" i="2"/>
  <c r="D1300" i="2" s="1" a="1"/>
  <c r="D1300" i="2" s="1"/>
  <c r="C1301" i="2"/>
  <c r="D1301" i="2" s="1" a="1"/>
  <c r="D1301" i="2" s="1"/>
  <c r="C1302" i="2"/>
  <c r="D1302" i="2" s="1" a="1"/>
  <c r="D1302" i="2" s="1"/>
  <c r="C1303" i="2"/>
  <c r="D1303" i="2" s="1" a="1"/>
  <c r="D1303" i="2" s="1"/>
  <c r="C1304" i="2"/>
  <c r="D1304" i="2" s="1" a="1"/>
  <c r="D1304" i="2" s="1"/>
  <c r="C1305" i="2"/>
  <c r="D1305" i="2" s="1" a="1"/>
  <c r="D1305" i="2" s="1"/>
  <c r="C1306" i="2"/>
  <c r="D1306" i="2" s="1" a="1"/>
  <c r="D1306" i="2" s="1"/>
  <c r="C1307" i="2"/>
  <c r="D1307" i="2" s="1" a="1"/>
  <c r="D1307" i="2" s="1"/>
  <c r="C1308" i="2"/>
  <c r="D1308" i="2" s="1" a="1"/>
  <c r="D1308" i="2" s="1"/>
  <c r="C1309" i="2"/>
  <c r="D1309" i="2" s="1" a="1"/>
  <c r="D1309" i="2" s="1"/>
  <c r="C1310" i="2"/>
  <c r="D1310" i="2" s="1" a="1"/>
  <c r="D1310" i="2" s="1"/>
  <c r="C1311" i="2"/>
  <c r="D1311" i="2" s="1" a="1"/>
  <c r="D1311" i="2" s="1"/>
  <c r="C1312" i="2"/>
  <c r="D1312" i="2" s="1" a="1"/>
  <c r="D1312" i="2" s="1"/>
  <c r="C1313" i="2"/>
  <c r="D1313" i="2" s="1" a="1"/>
  <c r="D1313" i="2" s="1"/>
  <c r="C1314" i="2"/>
  <c r="D1314" i="2" s="1" a="1"/>
  <c r="D1314" i="2" s="1"/>
  <c r="C1315" i="2"/>
  <c r="D1315" i="2" s="1" a="1"/>
  <c r="D1315" i="2" s="1"/>
  <c r="C1316" i="2"/>
  <c r="D1316" i="2" s="1" a="1"/>
  <c r="D1316" i="2" s="1"/>
  <c r="C1317" i="2"/>
  <c r="D1317" i="2" s="1" a="1"/>
  <c r="D1317" i="2" s="1"/>
  <c r="C1318" i="2"/>
  <c r="D1318" i="2" s="1" a="1"/>
  <c r="D1318" i="2" s="1"/>
  <c r="C1319" i="2"/>
  <c r="D1319" i="2" s="1" a="1"/>
  <c r="D1319" i="2" s="1"/>
  <c r="C1320" i="2"/>
  <c r="D1320" i="2" s="1" a="1"/>
  <c r="D1320" i="2" s="1"/>
  <c r="C1321" i="2"/>
  <c r="D1321" i="2" s="1" a="1"/>
  <c r="D1321" i="2" s="1"/>
  <c r="C1322" i="2"/>
  <c r="D1322" i="2" s="1" a="1"/>
  <c r="D1322" i="2" s="1"/>
  <c r="C1323" i="2"/>
  <c r="D1323" i="2" s="1" a="1"/>
  <c r="D1323" i="2" s="1"/>
  <c r="C1324" i="2"/>
  <c r="D1324" i="2" s="1" a="1"/>
  <c r="D1324" i="2" s="1"/>
  <c r="C1325" i="2"/>
  <c r="D1325" i="2" s="1" a="1"/>
  <c r="D1325" i="2" s="1"/>
  <c r="C1326" i="2"/>
  <c r="D1326" i="2" s="1" a="1"/>
  <c r="D1326" i="2" s="1"/>
  <c r="C1327" i="2"/>
  <c r="D1327" i="2" s="1" a="1"/>
  <c r="D1327" i="2" s="1"/>
  <c r="C1328" i="2"/>
  <c r="D1328" i="2" s="1" a="1"/>
  <c r="D1328" i="2" s="1"/>
  <c r="C1329" i="2"/>
  <c r="D1329" i="2" s="1" a="1"/>
  <c r="D1329" i="2" s="1"/>
  <c r="C1330" i="2"/>
  <c r="D1330" i="2" s="1" a="1"/>
  <c r="D1330" i="2" s="1"/>
  <c r="C1331" i="2"/>
  <c r="D1331" i="2" s="1" a="1"/>
  <c r="D1331" i="2" s="1"/>
  <c r="C1332" i="2"/>
  <c r="D1332" i="2" s="1" a="1"/>
  <c r="D1332" i="2" s="1"/>
  <c r="C1333" i="2"/>
  <c r="D1333" i="2" s="1" a="1"/>
  <c r="D1333" i="2" s="1"/>
  <c r="C1334" i="2"/>
  <c r="D1334" i="2" s="1" a="1"/>
  <c r="D1334" i="2" s="1"/>
  <c r="C1335" i="2"/>
  <c r="D1335" i="2" s="1" a="1"/>
  <c r="D1335" i="2" s="1"/>
  <c r="C1336" i="2"/>
  <c r="D1336" i="2" s="1" a="1"/>
  <c r="D1336" i="2" s="1"/>
  <c r="C1337" i="2"/>
  <c r="D1337" i="2" s="1" a="1"/>
  <c r="D1337" i="2" s="1"/>
  <c r="C1338" i="2"/>
  <c r="D1338" i="2" s="1" a="1"/>
  <c r="D1338" i="2" s="1"/>
  <c r="C1339" i="2"/>
  <c r="D1339" i="2" s="1" a="1"/>
  <c r="D1339" i="2" s="1"/>
  <c r="C1340" i="2"/>
  <c r="D1340" i="2" s="1" a="1"/>
  <c r="D1340" i="2" s="1"/>
  <c r="C1341" i="2"/>
  <c r="D1341" i="2" s="1" a="1"/>
  <c r="D1341" i="2" s="1"/>
  <c r="C1342" i="2"/>
  <c r="D1342" i="2" s="1" a="1"/>
  <c r="D1342" i="2" s="1"/>
  <c r="C1343" i="2"/>
  <c r="D1343" i="2" s="1" a="1"/>
  <c r="D1343" i="2" s="1"/>
  <c r="C1344" i="2"/>
  <c r="D1344" i="2" s="1" a="1"/>
  <c r="D1344" i="2" s="1"/>
  <c r="C1345" i="2"/>
  <c r="D1345" i="2" s="1" a="1"/>
  <c r="D1345" i="2" s="1"/>
  <c r="C1346" i="2"/>
  <c r="D1346" i="2" s="1" a="1"/>
  <c r="D1346" i="2" s="1"/>
  <c r="C1347" i="2"/>
  <c r="D1347" i="2" s="1" a="1"/>
  <c r="D1347" i="2" s="1"/>
  <c r="C1348" i="2"/>
  <c r="D1348" i="2" s="1" a="1"/>
  <c r="D1348" i="2" s="1"/>
  <c r="C1349" i="2"/>
  <c r="D1349" i="2" s="1" a="1"/>
  <c r="D1349" i="2" s="1"/>
  <c r="C1350" i="2"/>
  <c r="D1350" i="2" s="1" a="1"/>
  <c r="D1350" i="2" s="1"/>
  <c r="C1351" i="2"/>
  <c r="D1351" i="2" s="1" a="1"/>
  <c r="D1351" i="2" s="1"/>
  <c r="C1352" i="2"/>
  <c r="D1352" i="2" s="1" a="1"/>
  <c r="D1352" i="2" s="1"/>
  <c r="C1353" i="2"/>
  <c r="D1353" i="2" s="1" a="1"/>
  <c r="D1353" i="2" s="1"/>
  <c r="C1354" i="2"/>
  <c r="D1354" i="2" s="1" a="1"/>
  <c r="D1354" i="2" s="1"/>
  <c r="C1355" i="2"/>
  <c r="D1355" i="2" s="1" a="1"/>
  <c r="D1355" i="2" s="1"/>
  <c r="C1356" i="2"/>
  <c r="D1356" i="2" s="1" a="1"/>
  <c r="D1356" i="2" s="1"/>
  <c r="C1357" i="2"/>
  <c r="D1357" i="2" s="1" a="1"/>
  <c r="D1357" i="2" s="1"/>
  <c r="C1358" i="2"/>
  <c r="D1358" i="2" s="1" a="1"/>
  <c r="D1358" i="2" s="1"/>
  <c r="C1359" i="2"/>
  <c r="D1359" i="2" s="1" a="1"/>
  <c r="D1359" i="2" s="1"/>
  <c r="C1360" i="2"/>
  <c r="D1360" i="2" s="1" a="1"/>
  <c r="D1360" i="2" s="1"/>
  <c r="C1361" i="2"/>
  <c r="D1361" i="2" s="1" a="1"/>
  <c r="D1361" i="2" s="1"/>
  <c r="C1362" i="2"/>
  <c r="D1362" i="2" s="1" a="1"/>
  <c r="D1362" i="2" s="1"/>
  <c r="C1363" i="2"/>
  <c r="D1363" i="2" s="1" a="1"/>
  <c r="D1363" i="2" s="1"/>
  <c r="C1364" i="2"/>
  <c r="D1364" i="2" s="1" a="1"/>
  <c r="D1364" i="2" s="1"/>
  <c r="C1365" i="2"/>
  <c r="D1365" i="2" s="1" a="1"/>
  <c r="D1365" i="2" s="1"/>
  <c r="C1366" i="2"/>
  <c r="D1366" i="2" s="1" a="1"/>
  <c r="D1366" i="2" s="1"/>
  <c r="C1367" i="2"/>
  <c r="D1367" i="2" s="1" a="1"/>
  <c r="D1367" i="2" s="1"/>
  <c r="C1368" i="2"/>
  <c r="D1368" i="2" s="1" a="1"/>
  <c r="D1368" i="2" s="1"/>
  <c r="C1369" i="2"/>
  <c r="D1369" i="2" s="1" a="1"/>
  <c r="D1369" i="2" s="1"/>
  <c r="C1370" i="2"/>
  <c r="D1370" i="2" s="1" a="1"/>
  <c r="D1370" i="2" s="1"/>
  <c r="C1371" i="2"/>
  <c r="D1371" i="2" s="1" a="1"/>
  <c r="D1371" i="2" s="1"/>
  <c r="C1372" i="2"/>
  <c r="D1372" i="2" s="1" a="1"/>
  <c r="D1372" i="2" s="1"/>
  <c r="C1373" i="2"/>
  <c r="D1373" i="2" s="1" a="1"/>
  <c r="D1373" i="2" s="1"/>
  <c r="C1374" i="2"/>
  <c r="D1374" i="2" s="1" a="1"/>
  <c r="D1374" i="2" s="1"/>
  <c r="C1375" i="2"/>
  <c r="D1375" i="2" s="1" a="1"/>
  <c r="D1375" i="2" s="1"/>
  <c r="C1376" i="2"/>
  <c r="D1376" i="2" s="1" a="1"/>
  <c r="D1376" i="2" s="1"/>
  <c r="C1377" i="2"/>
  <c r="D1377" i="2" s="1" a="1"/>
  <c r="D1377" i="2" s="1"/>
  <c r="C1378" i="2"/>
  <c r="D1378" i="2" s="1" a="1"/>
  <c r="D1378" i="2" s="1"/>
  <c r="C1379" i="2"/>
  <c r="D1379" i="2" s="1" a="1"/>
  <c r="D1379" i="2" s="1"/>
  <c r="C1380" i="2"/>
  <c r="D1380" i="2" s="1" a="1"/>
  <c r="D1380" i="2" s="1"/>
  <c r="C1381" i="2"/>
  <c r="D1381" i="2" s="1" a="1"/>
  <c r="D1381" i="2" s="1"/>
  <c r="C1382" i="2"/>
  <c r="D1382" i="2" s="1" a="1"/>
  <c r="D1382" i="2" s="1"/>
  <c r="C1383" i="2"/>
  <c r="D1383" i="2" s="1" a="1"/>
  <c r="D1383" i="2" s="1"/>
  <c r="C1384" i="2"/>
  <c r="D1384" i="2" s="1" a="1"/>
  <c r="D1384" i="2" s="1"/>
  <c r="C1385" i="2"/>
  <c r="D1385" i="2" s="1" a="1"/>
  <c r="D1385" i="2" s="1"/>
  <c r="C1386" i="2"/>
  <c r="D1386" i="2" s="1" a="1"/>
  <c r="D1386" i="2" s="1"/>
  <c r="C1387" i="2"/>
  <c r="D1387" i="2" s="1" a="1"/>
  <c r="D1387" i="2" s="1"/>
  <c r="C1388" i="2"/>
  <c r="D1388" i="2" s="1" a="1"/>
  <c r="D1388" i="2" s="1"/>
  <c r="C1389" i="2"/>
  <c r="D1389" i="2" s="1" a="1"/>
  <c r="D1389" i="2" s="1"/>
  <c r="C1390" i="2"/>
  <c r="D1390" i="2" s="1" a="1"/>
  <c r="D1390" i="2" s="1"/>
  <c r="C1391" i="2"/>
  <c r="D1391" i="2" s="1" a="1"/>
  <c r="D1391" i="2" s="1"/>
  <c r="C1392" i="2"/>
  <c r="D1392" i="2" s="1" a="1"/>
  <c r="D1392" i="2" s="1"/>
  <c r="C1393" i="2"/>
  <c r="D1393" i="2" s="1" a="1"/>
  <c r="D1393" i="2" s="1"/>
  <c r="C1394" i="2"/>
  <c r="D1394" i="2" s="1" a="1"/>
  <c r="D1394" i="2" s="1"/>
  <c r="C1395" i="2"/>
  <c r="D1395" i="2" s="1" a="1"/>
  <c r="D1395" i="2" s="1"/>
  <c r="C1396" i="2"/>
  <c r="D1396" i="2" s="1" a="1"/>
  <c r="D1396" i="2" s="1"/>
  <c r="C1397" i="2"/>
  <c r="D1397" i="2" s="1" a="1"/>
  <c r="D1397" i="2" s="1"/>
  <c r="C1398" i="2"/>
  <c r="D1398" i="2" s="1" a="1"/>
  <c r="D1398" i="2" s="1"/>
  <c r="C1399" i="2"/>
  <c r="D1399" i="2" s="1" a="1"/>
  <c r="D1399" i="2" s="1"/>
  <c r="C1400" i="2"/>
  <c r="D1400" i="2" s="1" a="1"/>
  <c r="D1400" i="2" s="1"/>
  <c r="C1401" i="2"/>
  <c r="D1401" i="2" s="1" a="1"/>
  <c r="D1401" i="2" s="1"/>
  <c r="C1402" i="2"/>
  <c r="D1402" i="2" s="1" a="1"/>
  <c r="D1402" i="2" s="1"/>
  <c r="C1403" i="2"/>
  <c r="D1403" i="2" s="1" a="1"/>
  <c r="D1403" i="2" s="1"/>
  <c r="C1404" i="2"/>
  <c r="D1404" i="2" s="1" a="1"/>
  <c r="D1404" i="2" s="1"/>
  <c r="C1405" i="2"/>
  <c r="D1405" i="2" s="1" a="1"/>
  <c r="D1405" i="2" s="1"/>
  <c r="C1406" i="2"/>
  <c r="D1406" i="2" s="1" a="1"/>
  <c r="D1406" i="2" s="1"/>
  <c r="C1407" i="2"/>
  <c r="D1407" i="2" s="1" a="1"/>
  <c r="D1407" i="2" s="1"/>
  <c r="C1408" i="2"/>
  <c r="D1408" i="2" s="1" a="1"/>
  <c r="D1408" i="2" s="1"/>
  <c r="C1409" i="2"/>
  <c r="D1409" i="2" s="1" a="1"/>
  <c r="D1409" i="2" s="1"/>
  <c r="C1410" i="2"/>
  <c r="D1410" i="2" s="1" a="1"/>
  <c r="D1410" i="2" s="1"/>
  <c r="C1411" i="2"/>
  <c r="D1411" i="2" s="1" a="1"/>
  <c r="D1411" i="2" s="1"/>
  <c r="C1412" i="2"/>
  <c r="D1412" i="2" s="1" a="1"/>
  <c r="D1412" i="2" s="1"/>
  <c r="C1413" i="2"/>
  <c r="D1413" i="2" s="1" a="1"/>
  <c r="D1413" i="2" s="1"/>
  <c r="C1414" i="2"/>
  <c r="D1414" i="2" s="1" a="1"/>
  <c r="D1414" i="2" s="1"/>
  <c r="C1415" i="2"/>
  <c r="D1415" i="2" s="1" a="1"/>
  <c r="D1415" i="2" s="1"/>
  <c r="C1416" i="2"/>
  <c r="D1416" i="2" s="1" a="1"/>
  <c r="D1416" i="2" s="1"/>
  <c r="C1417" i="2"/>
  <c r="D1417" i="2" s="1" a="1"/>
  <c r="D1417" i="2" s="1"/>
  <c r="C1418" i="2"/>
  <c r="D1418" i="2" s="1" a="1"/>
  <c r="D1418" i="2" s="1"/>
  <c r="C1419" i="2"/>
  <c r="D1419" i="2" s="1" a="1"/>
  <c r="D1419" i="2" s="1"/>
  <c r="C1420" i="2"/>
  <c r="D1420" i="2" s="1" a="1"/>
  <c r="D1420" i="2" s="1"/>
  <c r="C1421" i="2"/>
  <c r="D1421" i="2" s="1" a="1"/>
  <c r="D1421" i="2" s="1"/>
  <c r="C1422" i="2"/>
  <c r="D1422" i="2" s="1" a="1"/>
  <c r="D1422" i="2" s="1"/>
  <c r="C1423" i="2"/>
  <c r="D1423" i="2" s="1" a="1"/>
  <c r="D1423" i="2" s="1"/>
  <c r="C1424" i="2"/>
  <c r="D1424" i="2" s="1" a="1"/>
  <c r="D1424" i="2" s="1"/>
  <c r="C1425" i="2"/>
  <c r="D1425" i="2" s="1" a="1"/>
  <c r="D1425" i="2" s="1"/>
  <c r="C1426" i="2"/>
  <c r="D1426" i="2" s="1" a="1"/>
  <c r="D1426" i="2" s="1"/>
  <c r="C1427" i="2"/>
  <c r="D1427" i="2" s="1" a="1"/>
  <c r="D1427" i="2" s="1"/>
  <c r="C1428" i="2"/>
  <c r="D1428" i="2" s="1" a="1"/>
  <c r="D1428" i="2" s="1"/>
  <c r="C1429" i="2"/>
  <c r="D1429" i="2" s="1" a="1"/>
  <c r="D1429" i="2" s="1"/>
  <c r="C1430" i="2"/>
  <c r="D1430" i="2" s="1" a="1"/>
  <c r="D1430" i="2" s="1"/>
  <c r="C1431" i="2"/>
  <c r="D1431" i="2" s="1" a="1"/>
  <c r="D1431" i="2" s="1"/>
  <c r="C1432" i="2"/>
  <c r="D1432" i="2" s="1" a="1"/>
  <c r="D1432" i="2" s="1"/>
  <c r="C1433" i="2"/>
  <c r="D1433" i="2" s="1" a="1"/>
  <c r="D1433" i="2" s="1"/>
  <c r="C1434" i="2"/>
  <c r="D1434" i="2" s="1" a="1"/>
  <c r="D1434" i="2" s="1"/>
  <c r="C1435" i="2"/>
  <c r="D1435" i="2" s="1" a="1"/>
  <c r="D1435" i="2" s="1"/>
  <c r="C1436" i="2"/>
  <c r="D1436" i="2" s="1" a="1"/>
  <c r="D1436" i="2" s="1"/>
  <c r="C1437" i="2"/>
  <c r="D1437" i="2" s="1" a="1"/>
  <c r="D1437" i="2" s="1"/>
  <c r="C1438" i="2"/>
  <c r="D1438" i="2" s="1" a="1"/>
  <c r="D1438" i="2" s="1"/>
  <c r="C1439" i="2"/>
  <c r="D1439" i="2" s="1" a="1"/>
  <c r="D1439" i="2" s="1"/>
  <c r="C1440" i="2"/>
  <c r="D1440" i="2" s="1" a="1"/>
  <c r="D1440" i="2" s="1"/>
  <c r="C1441" i="2"/>
  <c r="D1441" i="2" s="1" a="1"/>
  <c r="D1441" i="2" s="1"/>
  <c r="C1442" i="2"/>
  <c r="D1442" i="2" s="1" a="1"/>
  <c r="D1442" i="2" s="1"/>
  <c r="C1443" i="2"/>
  <c r="D1443" i="2" s="1" a="1"/>
  <c r="D1443" i="2" s="1"/>
  <c r="C1444" i="2"/>
  <c r="D1444" i="2" s="1" a="1"/>
  <c r="D1444" i="2" s="1"/>
  <c r="C1445" i="2"/>
  <c r="D1445" i="2" s="1" a="1"/>
  <c r="D1445" i="2" s="1"/>
  <c r="C1446" i="2"/>
  <c r="D1446" i="2" s="1" a="1"/>
  <c r="D1446" i="2" s="1"/>
  <c r="C1447" i="2"/>
  <c r="D1447" i="2" s="1" a="1"/>
  <c r="D1447" i="2" s="1"/>
  <c r="C1448" i="2"/>
  <c r="D1448" i="2" s="1" a="1"/>
  <c r="D1448" i="2" s="1"/>
  <c r="C1449" i="2"/>
  <c r="D1449" i="2" s="1" a="1"/>
  <c r="D1449" i="2" s="1"/>
  <c r="C1450" i="2"/>
  <c r="D1450" i="2" s="1" a="1"/>
  <c r="D1450" i="2" s="1"/>
  <c r="C1451" i="2"/>
  <c r="D1451" i="2" s="1" a="1"/>
  <c r="D1451" i="2" s="1"/>
  <c r="C1452" i="2"/>
  <c r="D1452" i="2" s="1" a="1"/>
  <c r="D1452" i="2" s="1"/>
  <c r="C1453" i="2"/>
  <c r="D1453" i="2" s="1" a="1"/>
  <c r="D1453" i="2" s="1"/>
  <c r="C1454" i="2"/>
  <c r="D1454" i="2" s="1" a="1"/>
  <c r="D1454" i="2" s="1"/>
  <c r="C1455" i="2"/>
  <c r="D1455" i="2" s="1" a="1"/>
  <c r="D1455" i="2" s="1"/>
  <c r="C1456" i="2"/>
  <c r="D1456" i="2" s="1" a="1"/>
  <c r="D1456" i="2" s="1"/>
  <c r="C1457" i="2"/>
  <c r="D1457" i="2" s="1" a="1"/>
  <c r="D1457" i="2" s="1"/>
  <c r="C1458" i="2"/>
  <c r="D1458" i="2" s="1" a="1"/>
  <c r="D1458" i="2" s="1"/>
  <c r="C1459" i="2"/>
  <c r="D1459" i="2" s="1" a="1"/>
  <c r="D1459" i="2" s="1"/>
  <c r="C1460" i="2"/>
  <c r="D1460" i="2" s="1" a="1"/>
  <c r="D1460" i="2" s="1"/>
  <c r="C1461" i="2"/>
  <c r="D1461" i="2" s="1" a="1"/>
  <c r="D1461" i="2" s="1"/>
  <c r="C1462" i="2"/>
  <c r="D1462" i="2" s="1" a="1"/>
  <c r="D1462" i="2" s="1"/>
  <c r="C1463" i="2"/>
  <c r="D1463" i="2" s="1" a="1"/>
  <c r="D1463" i="2" s="1"/>
  <c r="C1464" i="2"/>
  <c r="D1464" i="2" s="1" a="1"/>
  <c r="D1464" i="2" s="1"/>
  <c r="C1465" i="2"/>
  <c r="D1465" i="2" s="1" a="1"/>
  <c r="D1465" i="2" s="1"/>
  <c r="C1466" i="2"/>
  <c r="D1466" i="2" s="1" a="1"/>
  <c r="D1466" i="2" s="1"/>
  <c r="C1467" i="2"/>
  <c r="D1467" i="2" s="1" a="1"/>
  <c r="D1467" i="2" s="1"/>
  <c r="C1468" i="2"/>
  <c r="D1468" i="2" s="1" a="1"/>
  <c r="D1468" i="2" s="1"/>
  <c r="C1469" i="2"/>
  <c r="D1469" i="2" s="1" a="1"/>
  <c r="D1469" i="2" s="1"/>
  <c r="C1470" i="2"/>
  <c r="D1470" i="2" s="1" a="1"/>
  <c r="D1470" i="2" s="1"/>
  <c r="C1471" i="2"/>
  <c r="D1471" i="2" s="1" a="1"/>
  <c r="D1471" i="2" s="1"/>
  <c r="C1472" i="2"/>
  <c r="D1472" i="2" s="1" a="1"/>
  <c r="D1472" i="2" s="1"/>
  <c r="C1473" i="2"/>
  <c r="D1473" i="2" s="1" a="1"/>
  <c r="D1473" i="2" s="1"/>
  <c r="C1474" i="2"/>
  <c r="D1474" i="2" s="1" a="1"/>
  <c r="D1474" i="2" s="1"/>
  <c r="C1475" i="2"/>
  <c r="D1475" i="2" s="1" a="1"/>
  <c r="D1475" i="2" s="1"/>
  <c r="C1476" i="2"/>
  <c r="D1476" i="2" s="1" a="1"/>
  <c r="D1476" i="2" s="1"/>
  <c r="C1477" i="2"/>
  <c r="D1477" i="2" s="1" a="1"/>
  <c r="D1477" i="2" s="1"/>
  <c r="C1478" i="2"/>
  <c r="D1478" i="2" s="1" a="1"/>
  <c r="D1478" i="2" s="1"/>
  <c r="C1479" i="2"/>
  <c r="D1479" i="2" s="1" a="1"/>
  <c r="D1479" i="2" s="1"/>
  <c r="C1480" i="2"/>
  <c r="D1480" i="2" s="1" a="1"/>
  <c r="D1480" i="2" s="1"/>
  <c r="C1481" i="2"/>
  <c r="D1481" i="2" s="1" a="1"/>
  <c r="D1481" i="2" s="1"/>
  <c r="C1482" i="2"/>
  <c r="D1482" i="2" s="1" a="1"/>
  <c r="D1482" i="2" s="1"/>
  <c r="C1483" i="2"/>
  <c r="D1483" i="2" s="1" a="1"/>
  <c r="D1483" i="2" s="1"/>
  <c r="C1484" i="2"/>
  <c r="D1484" i="2" s="1" a="1"/>
  <c r="D1484" i="2" s="1"/>
  <c r="C1485" i="2"/>
  <c r="D1485" i="2" s="1" a="1"/>
  <c r="D1485" i="2" s="1"/>
  <c r="C1486" i="2"/>
  <c r="D1486" i="2" s="1" a="1"/>
  <c r="D1486" i="2" s="1"/>
  <c r="C1487" i="2"/>
  <c r="D1487" i="2" s="1" a="1"/>
  <c r="D1487" i="2" s="1"/>
  <c r="C1488" i="2"/>
  <c r="D1488" i="2" s="1" a="1"/>
  <c r="D1488" i="2" s="1"/>
  <c r="C1489" i="2"/>
  <c r="D1489" i="2" s="1" a="1"/>
  <c r="D1489" i="2" s="1"/>
  <c r="C1490" i="2"/>
  <c r="D1490" i="2" s="1" a="1"/>
  <c r="D1490" i="2" s="1"/>
  <c r="C1491" i="2"/>
  <c r="D1491" i="2" s="1" a="1"/>
  <c r="D1491" i="2" s="1"/>
  <c r="C1492" i="2"/>
  <c r="D1492" i="2" s="1" a="1"/>
  <c r="D1492" i="2" s="1"/>
  <c r="C1493" i="2"/>
  <c r="D1493" i="2" s="1" a="1"/>
  <c r="D1493" i="2" s="1"/>
  <c r="C1494" i="2"/>
  <c r="D1494" i="2" s="1" a="1"/>
  <c r="D1494" i="2" s="1"/>
  <c r="C1495" i="2"/>
  <c r="D1495" i="2" s="1" a="1"/>
  <c r="D1495" i="2" s="1"/>
  <c r="C1496" i="2"/>
  <c r="D1496" i="2" s="1" a="1"/>
  <c r="D1496" i="2" s="1"/>
  <c r="C1497" i="2"/>
  <c r="D1497" i="2" s="1" a="1"/>
  <c r="D1497" i="2" s="1"/>
  <c r="C1498" i="2"/>
  <c r="D1498" i="2" s="1" a="1"/>
  <c r="D1498" i="2" s="1"/>
  <c r="C1499" i="2"/>
  <c r="D1499" i="2" s="1" a="1"/>
  <c r="D1499" i="2" s="1"/>
  <c r="C1500" i="2"/>
  <c r="D1500" i="2" s="1" a="1"/>
  <c r="D1500" i="2" s="1"/>
  <c r="C1501" i="2"/>
  <c r="D1501" i="2" s="1" a="1"/>
  <c r="D1501" i="2" s="1"/>
  <c r="C1502" i="2"/>
  <c r="D1502" i="2" s="1" a="1"/>
  <c r="D1502" i="2" s="1"/>
  <c r="C1503" i="2"/>
  <c r="D1503" i="2" s="1" a="1"/>
  <c r="D1503" i="2" s="1"/>
  <c r="C1504" i="2"/>
  <c r="D1504" i="2" s="1" a="1"/>
  <c r="D1504" i="2" s="1"/>
  <c r="C1505" i="2"/>
  <c r="D1505" i="2" s="1" a="1"/>
  <c r="D1505" i="2" s="1"/>
  <c r="C1506" i="2"/>
  <c r="D1506" i="2" s="1" a="1"/>
  <c r="D1506" i="2" s="1"/>
  <c r="C1507" i="2"/>
  <c r="D1507" i="2" s="1" a="1"/>
  <c r="D1507" i="2" s="1"/>
  <c r="C1508" i="2"/>
  <c r="D1508" i="2" s="1" a="1"/>
  <c r="D1508" i="2" s="1"/>
  <c r="C1509" i="2"/>
  <c r="D1509" i="2" s="1" a="1"/>
  <c r="D1509" i="2" s="1"/>
  <c r="C1510" i="2"/>
  <c r="D1510" i="2" s="1" a="1"/>
  <c r="D1510" i="2" s="1"/>
  <c r="C1511" i="2"/>
  <c r="D1511" i="2" s="1" a="1"/>
  <c r="D1511" i="2" s="1"/>
  <c r="C1512" i="2"/>
  <c r="D1512" i="2" s="1" a="1"/>
  <c r="D1512" i="2" s="1"/>
  <c r="C1513" i="2"/>
  <c r="D1513" i="2" s="1" a="1"/>
  <c r="D1513" i="2" s="1"/>
  <c r="C1514" i="2"/>
  <c r="D1514" i="2" s="1" a="1"/>
  <c r="D1514" i="2" s="1"/>
  <c r="C1515" i="2"/>
  <c r="D1515" i="2" s="1" a="1"/>
  <c r="D1515" i="2" s="1"/>
  <c r="C1516" i="2"/>
  <c r="D1516" i="2" s="1" a="1"/>
  <c r="D1516" i="2" s="1"/>
  <c r="C1517" i="2"/>
  <c r="D1517" i="2" s="1" a="1"/>
  <c r="D1517" i="2" s="1"/>
  <c r="C1518" i="2"/>
  <c r="D1518" i="2" s="1" a="1"/>
  <c r="D1518" i="2" s="1"/>
  <c r="C1519" i="2"/>
  <c r="D1519" i="2" s="1" a="1"/>
  <c r="D1519" i="2" s="1"/>
  <c r="C1520" i="2"/>
  <c r="D1520" i="2" s="1" a="1"/>
  <c r="D1520" i="2" s="1"/>
  <c r="C1521" i="2"/>
  <c r="D1521" i="2" s="1" a="1"/>
  <c r="D1521" i="2" s="1"/>
  <c r="C1522" i="2"/>
  <c r="D1522" i="2" s="1" a="1"/>
  <c r="D1522" i="2" s="1"/>
  <c r="C1523" i="2"/>
  <c r="D1523" i="2" s="1" a="1"/>
  <c r="D1523" i="2" s="1"/>
  <c r="C1524" i="2"/>
  <c r="D1524" i="2" s="1" a="1"/>
  <c r="D1524" i="2" s="1"/>
  <c r="C1525" i="2"/>
  <c r="D1525" i="2" s="1" a="1"/>
  <c r="D1525" i="2" s="1"/>
  <c r="C1526" i="2"/>
  <c r="D1526" i="2" s="1" a="1"/>
  <c r="D1526" i="2" s="1"/>
  <c r="C1527" i="2"/>
  <c r="D1527" i="2" s="1" a="1"/>
  <c r="D1527" i="2" s="1"/>
  <c r="C1528" i="2"/>
  <c r="D1528" i="2" s="1" a="1"/>
  <c r="D1528" i="2" s="1"/>
  <c r="C1529" i="2"/>
  <c r="D1529" i="2" s="1" a="1"/>
  <c r="D1529" i="2" s="1"/>
  <c r="C1530" i="2"/>
  <c r="D1530" i="2" s="1" a="1"/>
  <c r="D1530" i="2" s="1"/>
  <c r="C1531" i="2"/>
  <c r="D1531" i="2" s="1" a="1"/>
  <c r="D1531" i="2" s="1"/>
  <c r="C1532" i="2"/>
  <c r="D1532" i="2" s="1" a="1"/>
  <c r="D1532" i="2" s="1"/>
  <c r="C1533" i="2"/>
  <c r="D1533" i="2" s="1" a="1"/>
  <c r="D1533" i="2" s="1"/>
  <c r="C1534" i="2"/>
  <c r="D1534" i="2" s="1" a="1"/>
  <c r="D1534" i="2" s="1"/>
  <c r="C1535" i="2"/>
  <c r="D1535" i="2" s="1" a="1"/>
  <c r="D1535" i="2" s="1"/>
  <c r="C1536" i="2"/>
  <c r="D1536" i="2" s="1" a="1"/>
  <c r="D1536" i="2" s="1"/>
  <c r="C1537" i="2"/>
  <c r="D1537" i="2" s="1" a="1"/>
  <c r="D1537" i="2" s="1"/>
  <c r="C1538" i="2"/>
  <c r="D1538" i="2" s="1" a="1"/>
  <c r="D1538" i="2" s="1"/>
  <c r="C1539" i="2"/>
  <c r="D1539" i="2" s="1" a="1"/>
  <c r="D1539" i="2" s="1"/>
  <c r="C1540" i="2"/>
  <c r="D1540" i="2" s="1" a="1"/>
  <c r="D1540" i="2" s="1"/>
  <c r="C1541" i="2"/>
  <c r="D1541" i="2" s="1" a="1"/>
  <c r="D1541" i="2" s="1"/>
  <c r="C1542" i="2"/>
  <c r="D1542" i="2" s="1" a="1"/>
  <c r="D1542" i="2" s="1"/>
  <c r="C1543" i="2"/>
  <c r="D1543" i="2" s="1" a="1"/>
  <c r="D1543" i="2" s="1"/>
  <c r="C1544" i="2"/>
  <c r="D1544" i="2" s="1" a="1"/>
  <c r="D1544" i="2" s="1"/>
  <c r="C1545" i="2"/>
  <c r="D1545" i="2" s="1" a="1"/>
  <c r="D1545" i="2" s="1"/>
  <c r="C1546" i="2"/>
  <c r="D1546" i="2" s="1" a="1"/>
  <c r="D1546" i="2" s="1"/>
  <c r="C1547" i="2"/>
  <c r="D1547" i="2" s="1" a="1"/>
  <c r="D1547" i="2" s="1"/>
  <c r="C1548" i="2"/>
  <c r="D1548" i="2" s="1" a="1"/>
  <c r="D1548" i="2" s="1"/>
  <c r="C1549" i="2"/>
  <c r="D1549" i="2" s="1" a="1"/>
  <c r="D1549" i="2" s="1"/>
  <c r="C1550" i="2"/>
  <c r="D1550" i="2" s="1" a="1"/>
  <c r="D1550" i="2" s="1"/>
  <c r="C1551" i="2"/>
  <c r="D1551" i="2" s="1" a="1"/>
  <c r="D1551" i="2" s="1"/>
  <c r="C1552" i="2"/>
  <c r="D1552" i="2" s="1" a="1"/>
  <c r="D1552" i="2" s="1"/>
  <c r="C1553" i="2"/>
  <c r="D1553" i="2" s="1" a="1"/>
  <c r="D1553" i="2" s="1"/>
  <c r="C1554" i="2"/>
  <c r="D1554" i="2" s="1" a="1"/>
  <c r="D1554" i="2" s="1"/>
  <c r="C1555" i="2"/>
  <c r="D1555" i="2" s="1" a="1"/>
  <c r="D1555" i="2" s="1"/>
  <c r="C1556" i="2"/>
  <c r="D1556" i="2" s="1" a="1"/>
  <c r="D1556" i="2" s="1"/>
  <c r="C1557" i="2"/>
  <c r="D1557" i="2" s="1" a="1"/>
  <c r="D1557" i="2" s="1"/>
  <c r="C1558" i="2"/>
  <c r="D1558" i="2" s="1" a="1"/>
  <c r="D1558" i="2" s="1"/>
  <c r="C1559" i="2"/>
  <c r="D1559" i="2" s="1" a="1"/>
  <c r="D1559" i="2" s="1"/>
  <c r="C1560" i="2"/>
  <c r="D1560" i="2" s="1" a="1"/>
  <c r="D1560" i="2" s="1"/>
  <c r="C1561" i="2"/>
  <c r="D1561" i="2" s="1" a="1"/>
  <c r="D1561" i="2" s="1"/>
  <c r="C1562" i="2"/>
  <c r="D1562" i="2" s="1" a="1"/>
  <c r="D1562" i="2" s="1"/>
  <c r="C1563" i="2"/>
  <c r="D1563" i="2" s="1" a="1"/>
  <c r="D1563" i="2" s="1"/>
  <c r="C1564" i="2"/>
  <c r="D1564" i="2" s="1" a="1"/>
  <c r="D1564" i="2" s="1"/>
  <c r="C1565" i="2"/>
  <c r="D1565" i="2" s="1" a="1"/>
  <c r="D1565" i="2" s="1"/>
  <c r="C1566" i="2"/>
  <c r="D1566" i="2" s="1" a="1"/>
  <c r="D1566" i="2" s="1"/>
  <c r="C1567" i="2"/>
  <c r="D1567" i="2" s="1" a="1"/>
  <c r="D1567" i="2" s="1"/>
  <c r="C1568" i="2"/>
  <c r="D1568" i="2" s="1" a="1"/>
  <c r="D1568" i="2" s="1"/>
  <c r="C1569" i="2"/>
  <c r="D1569" i="2" s="1" a="1"/>
  <c r="D1569" i="2" s="1"/>
  <c r="C1570" i="2"/>
  <c r="D1570" i="2" s="1" a="1"/>
  <c r="D1570" i="2" s="1"/>
  <c r="C1571" i="2"/>
  <c r="D1571" i="2" s="1" a="1"/>
  <c r="D1571" i="2" s="1"/>
  <c r="C1572" i="2"/>
  <c r="D1572" i="2" s="1" a="1"/>
  <c r="D1572" i="2" s="1"/>
  <c r="C1573" i="2"/>
  <c r="D1573" i="2" s="1" a="1"/>
  <c r="D1573" i="2" s="1"/>
  <c r="C1574" i="2"/>
  <c r="D1574" i="2" s="1" a="1"/>
  <c r="D1574" i="2" s="1"/>
  <c r="C1575" i="2"/>
  <c r="D1575" i="2" s="1" a="1"/>
  <c r="D1575" i="2" s="1"/>
  <c r="C1576" i="2"/>
  <c r="D1576" i="2" s="1" a="1"/>
  <c r="D1576" i="2" s="1"/>
  <c r="C1577" i="2"/>
  <c r="D1577" i="2" s="1" a="1"/>
  <c r="D1577" i="2" s="1"/>
  <c r="C1578" i="2"/>
  <c r="D1578" i="2" s="1" a="1"/>
  <c r="D1578" i="2" s="1"/>
  <c r="C1579" i="2"/>
  <c r="D1579" i="2" s="1" a="1"/>
  <c r="D1579" i="2" s="1"/>
  <c r="C1580" i="2"/>
  <c r="D1580" i="2" s="1" a="1"/>
  <c r="D1580" i="2" s="1"/>
  <c r="C1581" i="2"/>
  <c r="D1581" i="2" s="1" a="1"/>
  <c r="D1581" i="2" s="1"/>
  <c r="C1582" i="2"/>
  <c r="D1582" i="2" s="1" a="1"/>
  <c r="D1582" i="2" s="1"/>
  <c r="C1583" i="2"/>
  <c r="D1583" i="2" s="1" a="1"/>
  <c r="D1583" i="2" s="1"/>
  <c r="C1584" i="2"/>
  <c r="D1584" i="2" s="1" a="1"/>
  <c r="D1584" i="2" s="1"/>
  <c r="C1585" i="2"/>
  <c r="D1585" i="2" s="1" a="1"/>
  <c r="D1585" i="2" s="1"/>
  <c r="C1586" i="2"/>
  <c r="D1586" i="2" s="1" a="1"/>
  <c r="D1586" i="2" s="1"/>
  <c r="C1587" i="2"/>
  <c r="D1587" i="2" s="1" a="1"/>
  <c r="D1587" i="2" s="1"/>
  <c r="C1588" i="2"/>
  <c r="D1588" i="2" s="1" a="1"/>
  <c r="D1588" i="2" s="1"/>
  <c r="C1589" i="2"/>
  <c r="D1589" i="2" s="1" a="1"/>
  <c r="D1589" i="2" s="1"/>
  <c r="C1590" i="2"/>
  <c r="D1590" i="2" s="1" a="1"/>
  <c r="D1590" i="2" s="1"/>
  <c r="C1591" i="2"/>
  <c r="D1591" i="2" s="1" a="1"/>
  <c r="D1591" i="2" s="1"/>
  <c r="C1592" i="2"/>
  <c r="D1592" i="2" s="1" a="1"/>
  <c r="D1592" i="2" s="1"/>
  <c r="C1593" i="2"/>
  <c r="D1593" i="2" s="1" a="1"/>
  <c r="D1593" i="2" s="1"/>
  <c r="C1594" i="2"/>
  <c r="D1594" i="2" s="1" a="1"/>
  <c r="D1594" i="2" s="1"/>
  <c r="C1595" i="2"/>
  <c r="D1595" i="2" s="1" a="1"/>
  <c r="D1595" i="2" s="1"/>
  <c r="C1596" i="2"/>
  <c r="D1596" i="2" s="1" a="1"/>
  <c r="D1596" i="2" s="1"/>
  <c r="C1597" i="2"/>
  <c r="D1597" i="2" s="1" a="1"/>
  <c r="D1597" i="2" s="1"/>
  <c r="C1598" i="2"/>
  <c r="D1598" i="2" s="1" a="1"/>
  <c r="D1598" i="2" s="1"/>
  <c r="C1599" i="2"/>
  <c r="D1599" i="2" s="1" a="1"/>
  <c r="D1599" i="2" s="1"/>
  <c r="C1600" i="2"/>
  <c r="D1600" i="2" s="1" a="1"/>
  <c r="D1600" i="2" s="1"/>
  <c r="C1601" i="2"/>
  <c r="D1601" i="2" s="1" a="1"/>
  <c r="D1601" i="2" s="1"/>
  <c r="C1602" i="2"/>
  <c r="D1602" i="2" s="1" a="1"/>
  <c r="D1602" i="2" s="1"/>
  <c r="C1603" i="2"/>
  <c r="D1603" i="2" s="1" a="1"/>
  <c r="D1603" i="2" s="1"/>
  <c r="C1604" i="2"/>
  <c r="D1604" i="2" s="1" a="1"/>
  <c r="D1604" i="2" s="1"/>
  <c r="C1605" i="2"/>
  <c r="D1605" i="2" s="1" a="1"/>
  <c r="D1605" i="2" s="1"/>
  <c r="C1606" i="2"/>
  <c r="D1606" i="2" s="1" a="1"/>
  <c r="D1606" i="2" s="1"/>
  <c r="C1607" i="2"/>
  <c r="D1607" i="2" s="1" a="1"/>
  <c r="D1607" i="2" s="1"/>
  <c r="C1608" i="2"/>
  <c r="D1608" i="2" s="1" a="1"/>
  <c r="D1608" i="2" s="1"/>
  <c r="C1609" i="2"/>
  <c r="D1609" i="2" s="1" a="1"/>
  <c r="D1609" i="2" s="1"/>
  <c r="C1610" i="2"/>
  <c r="D1610" i="2" s="1" a="1"/>
  <c r="D1610" i="2" s="1"/>
  <c r="C1611" i="2"/>
  <c r="D1611" i="2" s="1" a="1"/>
  <c r="D1611" i="2" s="1"/>
  <c r="C1612" i="2"/>
  <c r="D1612" i="2" s="1" a="1"/>
  <c r="D1612" i="2" s="1"/>
  <c r="C1613" i="2"/>
  <c r="D1613" i="2" s="1" a="1"/>
  <c r="D1613" i="2" s="1"/>
  <c r="C1614" i="2"/>
  <c r="D1614" i="2" s="1" a="1"/>
  <c r="D1614" i="2" s="1"/>
  <c r="C1615" i="2"/>
  <c r="D1615" i="2" s="1" a="1"/>
  <c r="D1615" i="2" s="1"/>
  <c r="C1616" i="2"/>
  <c r="D1616" i="2" s="1" a="1"/>
  <c r="D1616" i="2" s="1"/>
  <c r="C1617" i="2"/>
  <c r="D1617" i="2" s="1" a="1"/>
  <c r="D1617" i="2" s="1"/>
  <c r="C1618" i="2"/>
  <c r="D1618" i="2" s="1" a="1"/>
  <c r="D1618" i="2" s="1"/>
  <c r="C1619" i="2"/>
  <c r="D1619" i="2" s="1" a="1"/>
  <c r="D1619" i="2" s="1"/>
  <c r="C1620" i="2"/>
  <c r="D1620" i="2" s="1" a="1"/>
  <c r="D1620" i="2" s="1"/>
  <c r="C1621" i="2"/>
  <c r="D1621" i="2" s="1" a="1"/>
  <c r="D1621" i="2" s="1"/>
  <c r="C1622" i="2"/>
  <c r="D1622" i="2" s="1" a="1"/>
  <c r="D1622" i="2" s="1"/>
  <c r="C1623" i="2"/>
  <c r="D1623" i="2" s="1" a="1"/>
  <c r="D1623" i="2" s="1"/>
  <c r="C1624" i="2"/>
  <c r="D1624" i="2" s="1" a="1"/>
  <c r="D1624" i="2" s="1"/>
  <c r="C1625" i="2"/>
  <c r="D1625" i="2" s="1" a="1"/>
  <c r="D1625" i="2" s="1"/>
  <c r="C1626" i="2"/>
  <c r="D1626" i="2" s="1" a="1"/>
  <c r="D1626" i="2" s="1"/>
  <c r="C1627" i="2"/>
  <c r="D1627" i="2" s="1" a="1"/>
  <c r="D1627" i="2" s="1"/>
  <c r="C1628" i="2"/>
  <c r="D1628" i="2" s="1" a="1"/>
  <c r="D1628" i="2" s="1"/>
  <c r="C1629" i="2"/>
  <c r="D1629" i="2" s="1" a="1"/>
  <c r="D1629" i="2" s="1"/>
  <c r="C1630" i="2"/>
  <c r="D1630" i="2" s="1" a="1"/>
  <c r="D1630" i="2" s="1"/>
  <c r="C1631" i="2"/>
  <c r="D1631" i="2" s="1" a="1"/>
  <c r="D1631" i="2" s="1"/>
  <c r="C1632" i="2"/>
  <c r="D1632" i="2" s="1" a="1"/>
  <c r="D1632" i="2" s="1"/>
  <c r="C1633" i="2"/>
  <c r="D1633" i="2" s="1" a="1"/>
  <c r="D1633" i="2" s="1"/>
  <c r="C1634" i="2"/>
  <c r="D1634" i="2" s="1" a="1"/>
  <c r="D1634" i="2" s="1"/>
  <c r="C1635" i="2"/>
  <c r="D1635" i="2" s="1" a="1"/>
  <c r="D1635" i="2" s="1"/>
  <c r="C1636" i="2"/>
  <c r="D1636" i="2" s="1" a="1"/>
  <c r="D1636" i="2" s="1"/>
  <c r="C1637" i="2"/>
  <c r="D1637" i="2" s="1" a="1"/>
  <c r="D1637" i="2" s="1"/>
  <c r="C1638" i="2"/>
  <c r="D1638" i="2" s="1" a="1"/>
  <c r="D1638" i="2" s="1"/>
  <c r="C1639" i="2"/>
  <c r="D1639" i="2" s="1" a="1"/>
  <c r="D1639" i="2" s="1"/>
  <c r="C1640" i="2"/>
  <c r="D1640" i="2" s="1" a="1"/>
  <c r="D1640" i="2" s="1"/>
  <c r="C1641" i="2"/>
  <c r="D1641" i="2" s="1" a="1"/>
  <c r="D1641" i="2" s="1"/>
  <c r="C1642" i="2"/>
  <c r="D1642" i="2" s="1" a="1"/>
  <c r="D1642" i="2" s="1"/>
  <c r="C1643" i="2"/>
  <c r="D1643" i="2" s="1" a="1"/>
  <c r="D1643" i="2" s="1"/>
  <c r="C1644" i="2"/>
  <c r="D1644" i="2" s="1" a="1"/>
  <c r="D1644" i="2" s="1"/>
  <c r="C1645" i="2"/>
  <c r="D1645" i="2" s="1" a="1"/>
  <c r="D1645" i="2" s="1"/>
  <c r="C1646" i="2"/>
  <c r="D1646" i="2" s="1" a="1"/>
  <c r="D1646" i="2" s="1"/>
  <c r="C1647" i="2"/>
  <c r="D1647" i="2" s="1" a="1"/>
  <c r="D1647" i="2" s="1"/>
  <c r="C1648" i="2"/>
  <c r="D1648" i="2" s="1" a="1"/>
  <c r="D1648" i="2" s="1"/>
  <c r="C1649" i="2"/>
  <c r="D1649" i="2" s="1" a="1"/>
  <c r="D1649" i="2" s="1"/>
  <c r="C1650" i="2"/>
  <c r="D1650" i="2" s="1" a="1"/>
  <c r="D1650" i="2" s="1"/>
  <c r="C1651" i="2"/>
  <c r="D1651" i="2" s="1" a="1"/>
  <c r="D1651" i="2" s="1"/>
  <c r="C1652" i="2"/>
  <c r="D1652" i="2" s="1" a="1"/>
  <c r="D1652" i="2" s="1"/>
  <c r="C1653" i="2"/>
  <c r="D1653" i="2" s="1" a="1"/>
  <c r="D1653" i="2" s="1"/>
  <c r="C1654" i="2"/>
  <c r="D1654" i="2" s="1" a="1"/>
  <c r="D1654" i="2" s="1"/>
  <c r="C1655" i="2"/>
  <c r="D1655" i="2" s="1" a="1"/>
  <c r="D1655" i="2" s="1"/>
  <c r="C1656" i="2"/>
  <c r="D1656" i="2" s="1" a="1"/>
  <c r="D1656" i="2" s="1"/>
  <c r="C1657" i="2"/>
  <c r="D1657" i="2" s="1" a="1"/>
  <c r="D1657" i="2" s="1"/>
  <c r="C1658" i="2"/>
  <c r="D1658" i="2" s="1" a="1"/>
  <c r="D1658" i="2" s="1"/>
  <c r="C1659" i="2"/>
  <c r="D1659" i="2" s="1" a="1"/>
  <c r="D1659" i="2" s="1"/>
  <c r="C1660" i="2"/>
  <c r="D1660" i="2" s="1" a="1"/>
  <c r="D1660" i="2" s="1"/>
  <c r="C1661" i="2"/>
  <c r="D1661" i="2" s="1" a="1"/>
  <c r="D1661" i="2" s="1"/>
  <c r="C1662" i="2"/>
  <c r="D1662" i="2" s="1" a="1"/>
  <c r="D1662" i="2" s="1"/>
  <c r="C1663" i="2"/>
  <c r="D1663" i="2" s="1" a="1"/>
  <c r="D1663" i="2" s="1"/>
  <c r="C1664" i="2"/>
  <c r="D1664" i="2" s="1" a="1"/>
  <c r="D1664" i="2" s="1"/>
  <c r="C1665" i="2"/>
  <c r="D1665" i="2" s="1" a="1"/>
  <c r="D1665" i="2" s="1"/>
  <c r="C1666" i="2"/>
  <c r="D1666" i="2" s="1" a="1"/>
  <c r="D1666" i="2" s="1"/>
  <c r="C1667" i="2"/>
  <c r="D1667" i="2" s="1" a="1"/>
  <c r="D1667" i="2" s="1"/>
  <c r="C1668" i="2"/>
  <c r="D1668" i="2" s="1" a="1"/>
  <c r="D1668" i="2" s="1"/>
  <c r="C1669" i="2"/>
  <c r="D1669" i="2" s="1" a="1"/>
  <c r="D1669" i="2" s="1"/>
  <c r="C1670" i="2"/>
  <c r="D1670" i="2" s="1" a="1"/>
  <c r="D1670" i="2" s="1"/>
  <c r="C1671" i="2"/>
  <c r="D1671" i="2" s="1" a="1"/>
  <c r="D1671" i="2" s="1"/>
  <c r="C1672" i="2"/>
  <c r="D1672" i="2" s="1" a="1"/>
  <c r="D1672" i="2" s="1"/>
  <c r="C1673" i="2"/>
  <c r="D1673" i="2" s="1" a="1"/>
  <c r="D1673" i="2" s="1"/>
  <c r="C1674" i="2"/>
  <c r="D1674" i="2" s="1" a="1"/>
  <c r="D1674" i="2" s="1"/>
  <c r="C1675" i="2"/>
  <c r="D1675" i="2" s="1" a="1"/>
  <c r="D1675" i="2" s="1"/>
  <c r="C1676" i="2"/>
  <c r="D1676" i="2" s="1" a="1"/>
  <c r="D1676" i="2" s="1"/>
  <c r="C1677" i="2"/>
  <c r="D1677" i="2" s="1" a="1"/>
  <c r="D1677" i="2" s="1"/>
  <c r="C1678" i="2"/>
  <c r="D1678" i="2" s="1" a="1"/>
  <c r="D1678" i="2" s="1"/>
  <c r="C1679" i="2"/>
  <c r="D1679" i="2" s="1" a="1"/>
  <c r="D1679" i="2" s="1"/>
  <c r="C1680" i="2"/>
  <c r="D1680" i="2" s="1" a="1"/>
  <c r="D1680" i="2" s="1"/>
  <c r="C1681" i="2"/>
  <c r="D1681" i="2" s="1" a="1"/>
  <c r="D1681" i="2" s="1"/>
  <c r="C1682" i="2"/>
  <c r="D1682" i="2" s="1" a="1"/>
  <c r="D1682" i="2" s="1"/>
  <c r="C1683" i="2"/>
  <c r="D1683" i="2" s="1" a="1"/>
  <c r="D1683" i="2" s="1"/>
  <c r="C1684" i="2"/>
  <c r="D1684" i="2" s="1" a="1"/>
  <c r="D1684" i="2" s="1"/>
  <c r="C1685" i="2"/>
  <c r="D1685" i="2" s="1" a="1"/>
  <c r="D1685" i="2" s="1"/>
  <c r="C1686" i="2"/>
  <c r="D1686" i="2" s="1" a="1"/>
  <c r="D1686" i="2" s="1"/>
  <c r="C1687" i="2"/>
  <c r="D1687" i="2" s="1" a="1"/>
  <c r="D1687" i="2" s="1"/>
  <c r="C1688" i="2"/>
  <c r="D1688" i="2" s="1" a="1"/>
  <c r="D1688" i="2" s="1"/>
  <c r="C1689" i="2"/>
  <c r="D1689" i="2" s="1" a="1"/>
  <c r="D1689" i="2" s="1"/>
  <c r="C1690" i="2"/>
  <c r="D1690" i="2" s="1" a="1"/>
  <c r="D1690" i="2" s="1"/>
  <c r="C1691" i="2"/>
  <c r="D1691" i="2" s="1" a="1"/>
  <c r="D1691" i="2" s="1"/>
  <c r="C1692" i="2"/>
  <c r="D1692" i="2" s="1" a="1"/>
  <c r="D1692" i="2" s="1"/>
  <c r="C1693" i="2"/>
  <c r="D1693" i="2" s="1" a="1"/>
  <c r="D1693" i="2" s="1"/>
  <c r="C1694" i="2"/>
  <c r="D1694" i="2" s="1" a="1"/>
  <c r="D1694" i="2" s="1"/>
  <c r="C1695" i="2"/>
  <c r="D1695" i="2" s="1" a="1"/>
  <c r="D1695" i="2" s="1"/>
  <c r="C1696" i="2"/>
  <c r="D1696" i="2" s="1" a="1"/>
  <c r="D1696" i="2" s="1"/>
  <c r="C1697" i="2"/>
  <c r="D1697" i="2" s="1" a="1"/>
  <c r="D1697" i="2" s="1"/>
  <c r="C1698" i="2"/>
  <c r="D1698" i="2" s="1" a="1"/>
  <c r="D1698" i="2" s="1"/>
  <c r="C1699" i="2"/>
  <c r="D1699" i="2" s="1" a="1"/>
  <c r="D1699" i="2" s="1"/>
  <c r="C1700" i="2"/>
  <c r="D1700" i="2" s="1" a="1"/>
  <c r="D1700" i="2" s="1"/>
  <c r="C1701" i="2"/>
  <c r="D1701" i="2" s="1" a="1"/>
  <c r="D1701" i="2" s="1"/>
  <c r="C1702" i="2"/>
  <c r="D1702" i="2" s="1" a="1"/>
  <c r="D1702" i="2" s="1"/>
  <c r="C1703" i="2"/>
  <c r="D1703" i="2" s="1" a="1"/>
  <c r="D1703" i="2" s="1"/>
  <c r="C1704" i="2"/>
  <c r="D1704" i="2" s="1" a="1"/>
  <c r="D1704" i="2" s="1"/>
  <c r="C1705" i="2"/>
  <c r="D1705" i="2" s="1" a="1"/>
  <c r="D1705" i="2" s="1"/>
  <c r="C1706" i="2"/>
  <c r="D1706" i="2" s="1" a="1"/>
  <c r="D1706" i="2" s="1"/>
  <c r="C1707" i="2"/>
  <c r="D1707" i="2" s="1" a="1"/>
  <c r="D1707" i="2" s="1"/>
  <c r="C1708" i="2"/>
  <c r="D1708" i="2" s="1" a="1"/>
  <c r="D1708" i="2" s="1"/>
  <c r="C1709" i="2"/>
  <c r="D1709" i="2" s="1" a="1"/>
  <c r="D1709" i="2" s="1"/>
  <c r="C1710" i="2"/>
  <c r="D1710" i="2" s="1" a="1"/>
  <c r="D1710" i="2" s="1"/>
  <c r="C1711" i="2"/>
  <c r="D1711" i="2" s="1" a="1"/>
  <c r="D1711" i="2" s="1"/>
  <c r="C1712" i="2"/>
  <c r="D1712" i="2" s="1" a="1"/>
  <c r="D1712" i="2" s="1"/>
  <c r="C1713" i="2"/>
  <c r="D1713" i="2" s="1" a="1"/>
  <c r="D1713" i="2" s="1"/>
  <c r="C1714" i="2"/>
  <c r="D1714" i="2" s="1" a="1"/>
  <c r="D1714" i="2" s="1"/>
  <c r="C1715" i="2"/>
  <c r="D1715" i="2" s="1" a="1"/>
  <c r="D1715" i="2" s="1"/>
  <c r="C1716" i="2"/>
  <c r="D1716" i="2" s="1" a="1"/>
  <c r="D1716" i="2" s="1"/>
  <c r="C1717" i="2"/>
  <c r="D1717" i="2" s="1" a="1"/>
  <c r="D1717" i="2" s="1"/>
  <c r="C1718" i="2"/>
  <c r="D1718" i="2" s="1" a="1"/>
  <c r="D1718" i="2" s="1"/>
  <c r="C1719" i="2"/>
  <c r="D1719" i="2" s="1" a="1"/>
  <c r="D1719" i="2" s="1"/>
  <c r="C1720" i="2"/>
  <c r="D1720" i="2" s="1" a="1"/>
  <c r="D1720" i="2" s="1"/>
  <c r="C1721" i="2"/>
  <c r="D1721" i="2" s="1" a="1"/>
  <c r="D1721" i="2" s="1"/>
  <c r="C1722" i="2"/>
  <c r="D1722" i="2" s="1" a="1"/>
  <c r="D1722" i="2" s="1"/>
  <c r="C1723" i="2"/>
  <c r="D1723" i="2" s="1" a="1"/>
  <c r="D1723" i="2" s="1"/>
  <c r="C1724" i="2"/>
  <c r="D1724" i="2" s="1" a="1"/>
  <c r="D1724" i="2" s="1"/>
  <c r="C1725" i="2"/>
  <c r="D1725" i="2" s="1" a="1"/>
  <c r="D1725" i="2" s="1"/>
  <c r="C1726" i="2"/>
  <c r="D1726" i="2" s="1" a="1"/>
  <c r="D1726" i="2" s="1"/>
  <c r="C1727" i="2"/>
  <c r="D1727" i="2" s="1" a="1"/>
  <c r="D1727" i="2" s="1"/>
  <c r="C1728" i="2"/>
  <c r="D1728" i="2" s="1" a="1"/>
  <c r="D1728" i="2" s="1"/>
  <c r="C1729" i="2"/>
  <c r="D1729" i="2" s="1" a="1"/>
  <c r="D1729" i="2" s="1"/>
  <c r="C1730" i="2"/>
  <c r="D1730" i="2" s="1" a="1"/>
  <c r="D1730" i="2" s="1"/>
  <c r="C1731" i="2"/>
  <c r="D1731" i="2" s="1" a="1"/>
  <c r="D1731" i="2" s="1"/>
  <c r="C1732" i="2"/>
  <c r="D1732" i="2" s="1" a="1"/>
  <c r="D1732" i="2" s="1"/>
  <c r="C1733" i="2"/>
  <c r="D1733" i="2" s="1" a="1"/>
  <c r="D1733" i="2" s="1"/>
  <c r="C1734" i="2"/>
  <c r="D1734" i="2" s="1" a="1"/>
  <c r="D1734" i="2" s="1"/>
  <c r="C1735" i="2"/>
  <c r="D1735" i="2" s="1" a="1"/>
  <c r="D1735" i="2" s="1"/>
  <c r="C1736" i="2"/>
  <c r="D1736" i="2" s="1" a="1"/>
  <c r="D1736" i="2" s="1"/>
  <c r="C1737" i="2"/>
  <c r="D1737" i="2" s="1" a="1"/>
  <c r="D1737" i="2" s="1"/>
  <c r="C1738" i="2"/>
  <c r="D1738" i="2" s="1" a="1"/>
  <c r="D1738" i="2" s="1"/>
  <c r="C1739" i="2"/>
  <c r="D1739" i="2" s="1" a="1"/>
  <c r="D1739" i="2" s="1"/>
  <c r="C1740" i="2"/>
  <c r="D1740" i="2" s="1" a="1"/>
  <c r="D1740" i="2" s="1"/>
  <c r="C1741" i="2"/>
  <c r="D1741" i="2" s="1" a="1"/>
  <c r="D1741" i="2" s="1"/>
  <c r="C1742" i="2"/>
  <c r="D1742" i="2" s="1" a="1"/>
  <c r="D1742" i="2" s="1"/>
  <c r="C1743" i="2"/>
  <c r="D1743" i="2" s="1" a="1"/>
  <c r="D1743" i="2" s="1"/>
  <c r="C1744" i="2"/>
  <c r="D1744" i="2" s="1" a="1"/>
  <c r="D1744" i="2" s="1"/>
  <c r="C1745" i="2"/>
  <c r="D1745" i="2" s="1" a="1"/>
  <c r="D1745" i="2" s="1"/>
  <c r="C1746" i="2"/>
  <c r="D1746" i="2" s="1" a="1"/>
  <c r="D1746" i="2" s="1"/>
  <c r="C1747" i="2"/>
  <c r="D1747" i="2" s="1" a="1"/>
  <c r="D1747" i="2" s="1"/>
  <c r="C1748" i="2"/>
  <c r="D1748" i="2" s="1" a="1"/>
  <c r="D1748" i="2" s="1"/>
  <c r="C1749" i="2"/>
  <c r="D1749" i="2" s="1" a="1"/>
  <c r="D1749" i="2" s="1"/>
  <c r="C1750" i="2"/>
  <c r="D1750" i="2" s="1" a="1"/>
  <c r="D1750" i="2" s="1"/>
  <c r="C1751" i="2"/>
  <c r="D1751" i="2" s="1" a="1"/>
  <c r="D1751" i="2" s="1"/>
  <c r="C1752" i="2"/>
  <c r="D1752" i="2" s="1" a="1"/>
  <c r="D1752" i="2" s="1"/>
  <c r="C1753" i="2"/>
  <c r="D1753" i="2" s="1" a="1"/>
  <c r="D1753" i="2" s="1"/>
  <c r="C1754" i="2"/>
  <c r="D1754" i="2" s="1" a="1"/>
  <c r="D1754" i="2" s="1"/>
  <c r="C1755" i="2"/>
  <c r="D1755" i="2" s="1" a="1"/>
  <c r="D1755" i="2" s="1"/>
  <c r="C1756" i="2"/>
  <c r="D1756" i="2" s="1" a="1"/>
  <c r="D1756" i="2" s="1"/>
  <c r="C1757" i="2"/>
  <c r="D1757" i="2" s="1" a="1"/>
  <c r="D1757" i="2" s="1"/>
  <c r="C1758" i="2"/>
  <c r="D1758" i="2" s="1" a="1"/>
  <c r="D1758" i="2" s="1"/>
  <c r="C1759" i="2"/>
  <c r="D1759" i="2" s="1" a="1"/>
  <c r="D1759" i="2" s="1"/>
  <c r="C1760" i="2"/>
  <c r="D1760" i="2" s="1" a="1"/>
  <c r="D1760" i="2" s="1"/>
  <c r="C1761" i="2"/>
  <c r="D1761" i="2" s="1" a="1"/>
  <c r="D1761" i="2" s="1"/>
  <c r="C1762" i="2"/>
  <c r="D1762" i="2" s="1" a="1"/>
  <c r="D1762" i="2" s="1"/>
  <c r="C1763" i="2"/>
  <c r="D1763" i="2" s="1" a="1"/>
  <c r="D1763" i="2" s="1"/>
  <c r="C1764" i="2"/>
  <c r="D1764" i="2" s="1" a="1"/>
  <c r="D1764" i="2" s="1"/>
  <c r="C1765" i="2"/>
  <c r="D1765" i="2" s="1" a="1"/>
  <c r="D1765" i="2" s="1"/>
  <c r="C1766" i="2"/>
  <c r="D1766" i="2" s="1" a="1"/>
  <c r="D1766" i="2" s="1"/>
  <c r="C1767" i="2"/>
  <c r="D1767" i="2" s="1" a="1"/>
  <c r="D1767" i="2" s="1"/>
  <c r="C1768" i="2"/>
  <c r="D1768" i="2" s="1" a="1"/>
  <c r="D1768" i="2" s="1"/>
  <c r="C1769" i="2"/>
  <c r="D1769" i="2" s="1" a="1"/>
  <c r="D1769" i="2" s="1"/>
  <c r="C1770" i="2"/>
  <c r="D1770" i="2" s="1" a="1"/>
  <c r="D1770" i="2" s="1"/>
  <c r="C1771" i="2"/>
  <c r="D1771" i="2" s="1" a="1"/>
  <c r="D1771" i="2" s="1"/>
  <c r="C1772" i="2"/>
  <c r="D1772" i="2" s="1" a="1"/>
  <c r="D1772" i="2" s="1"/>
  <c r="C1773" i="2"/>
  <c r="D1773" i="2" s="1" a="1"/>
  <c r="D1773" i="2" s="1"/>
  <c r="C1774" i="2"/>
  <c r="D1774" i="2" s="1" a="1"/>
  <c r="D1774" i="2" s="1"/>
  <c r="C1775" i="2"/>
  <c r="D1775" i="2" s="1" a="1"/>
  <c r="D1775" i="2" s="1"/>
  <c r="C1776" i="2"/>
  <c r="D1776" i="2" s="1" a="1"/>
  <c r="D1776" i="2" s="1"/>
  <c r="C1777" i="2"/>
  <c r="D1777" i="2" s="1" a="1"/>
  <c r="D1777" i="2" s="1"/>
  <c r="C1778" i="2"/>
  <c r="D1778" i="2" s="1" a="1"/>
  <c r="D1778" i="2" s="1"/>
  <c r="C1779" i="2"/>
  <c r="D1779" i="2" s="1" a="1"/>
  <c r="D1779" i="2" s="1"/>
  <c r="C1780" i="2"/>
  <c r="D1780" i="2" s="1" a="1"/>
  <c r="D1780" i="2" s="1"/>
  <c r="C1781" i="2"/>
  <c r="D1781" i="2" s="1" a="1"/>
  <c r="D1781" i="2" s="1"/>
  <c r="C1782" i="2"/>
  <c r="D1782" i="2" s="1" a="1"/>
  <c r="D1782" i="2" s="1"/>
  <c r="C1783" i="2"/>
  <c r="D1783" i="2" s="1" a="1"/>
  <c r="D1783" i="2" s="1"/>
  <c r="C1784" i="2"/>
  <c r="D1784" i="2" s="1" a="1"/>
  <c r="D1784" i="2" s="1"/>
  <c r="C1785" i="2"/>
  <c r="D1785" i="2" s="1" a="1"/>
  <c r="D1785" i="2" s="1"/>
  <c r="C1786" i="2"/>
  <c r="D1786" i="2" s="1" a="1"/>
  <c r="D1786" i="2" s="1"/>
  <c r="C1787" i="2"/>
  <c r="D1787" i="2" s="1" a="1"/>
  <c r="D1787" i="2" s="1"/>
  <c r="C1788" i="2"/>
  <c r="D1788" i="2" s="1" a="1"/>
  <c r="D1788" i="2" s="1"/>
  <c r="C1789" i="2"/>
  <c r="D1789" i="2" s="1" a="1"/>
  <c r="D1789" i="2" s="1"/>
  <c r="C1790" i="2"/>
  <c r="D1790" i="2" s="1" a="1"/>
  <c r="D1790" i="2" s="1"/>
  <c r="C1791" i="2"/>
  <c r="D1791" i="2" s="1" a="1"/>
  <c r="D1791" i="2" s="1"/>
  <c r="C1792" i="2"/>
  <c r="D1792" i="2" s="1" a="1"/>
  <c r="D1792" i="2" s="1"/>
  <c r="C1793" i="2"/>
  <c r="D1793" i="2" s="1" a="1"/>
  <c r="D1793" i="2" s="1"/>
  <c r="C1794" i="2"/>
  <c r="D1794" i="2" s="1" a="1"/>
  <c r="D1794" i="2" s="1"/>
  <c r="C1795" i="2"/>
  <c r="D1795" i="2" s="1" a="1"/>
  <c r="D1795" i="2" s="1"/>
  <c r="C1796" i="2"/>
  <c r="D1796" i="2" s="1" a="1"/>
  <c r="D1796" i="2" s="1"/>
  <c r="C1797" i="2"/>
  <c r="D1797" i="2" s="1" a="1"/>
  <c r="D1797" i="2" s="1"/>
  <c r="C1798" i="2"/>
  <c r="D1798" i="2" s="1" a="1"/>
  <c r="D1798" i="2" s="1"/>
  <c r="C1799" i="2"/>
  <c r="D1799" i="2" s="1" a="1"/>
  <c r="D1799" i="2" s="1"/>
  <c r="C1800" i="2"/>
  <c r="D1800" i="2" s="1" a="1"/>
  <c r="D1800" i="2" s="1"/>
  <c r="C1801" i="2"/>
  <c r="D1801" i="2" s="1" a="1"/>
  <c r="D1801" i="2" s="1"/>
  <c r="C1802" i="2"/>
  <c r="D1802" i="2" s="1" a="1"/>
  <c r="D1802" i="2" s="1"/>
  <c r="C1803" i="2"/>
  <c r="D1803" i="2" s="1" a="1"/>
  <c r="D1803" i="2" s="1"/>
  <c r="C1804" i="2"/>
  <c r="D1804" i="2" s="1" a="1"/>
  <c r="D1804" i="2" s="1"/>
  <c r="C1805" i="2"/>
  <c r="D1805" i="2" s="1" a="1"/>
  <c r="D1805" i="2" s="1"/>
  <c r="C1806" i="2"/>
  <c r="D1806" i="2" s="1" a="1"/>
  <c r="D1806" i="2" s="1"/>
  <c r="C1807" i="2"/>
  <c r="D1807" i="2" s="1" a="1"/>
  <c r="D1807" i="2" s="1"/>
  <c r="C1808" i="2"/>
  <c r="D1808" i="2" s="1" a="1"/>
  <c r="D1808" i="2" s="1"/>
  <c r="C1809" i="2"/>
  <c r="D1809" i="2" s="1" a="1"/>
  <c r="D1809" i="2" s="1"/>
  <c r="C1810" i="2"/>
  <c r="D1810" i="2" s="1" a="1"/>
  <c r="D1810" i="2" s="1"/>
  <c r="C1811" i="2"/>
  <c r="D1811" i="2" s="1" a="1"/>
  <c r="D1811" i="2" s="1"/>
  <c r="C1812" i="2"/>
  <c r="D1812" i="2" s="1" a="1"/>
  <c r="D1812" i="2" s="1"/>
  <c r="C1813" i="2"/>
  <c r="D1813" i="2" s="1" a="1"/>
  <c r="D1813" i="2" s="1"/>
  <c r="C1814" i="2"/>
  <c r="D1814" i="2" s="1" a="1"/>
  <c r="D1814" i="2" s="1"/>
  <c r="C1815" i="2"/>
  <c r="D1815" i="2" s="1" a="1"/>
  <c r="D1815" i="2" s="1"/>
  <c r="C1816" i="2"/>
  <c r="D1816" i="2" s="1" a="1"/>
  <c r="D1816" i="2" s="1"/>
  <c r="C1817" i="2"/>
  <c r="C1818" i="2"/>
  <c r="D1818" i="2" s="1" a="1"/>
  <c r="D1818" i="2" s="1"/>
  <c r="C1819" i="2"/>
  <c r="D1819" i="2" s="1" a="1"/>
  <c r="D1819" i="2" s="1"/>
  <c r="C1820" i="2"/>
  <c r="D1820" i="2" s="1" a="1"/>
  <c r="D1820" i="2" s="1"/>
  <c r="C1821" i="2"/>
  <c r="D1821" i="2" s="1" a="1"/>
  <c r="D1821" i="2" s="1"/>
  <c r="C1822" i="2"/>
  <c r="D1822" i="2" s="1" a="1"/>
  <c r="D1822" i="2" s="1"/>
  <c r="C1823" i="2"/>
  <c r="D1823" i="2" s="1" a="1"/>
  <c r="D1823" i="2" s="1"/>
  <c r="C1824" i="2"/>
  <c r="D1824" i="2" s="1" a="1"/>
  <c r="D1824" i="2" s="1"/>
  <c r="C1825" i="2"/>
  <c r="D1825" i="2" s="1" a="1"/>
  <c r="D1825" i="2" s="1"/>
  <c r="C1826" i="2"/>
  <c r="D1826" i="2" s="1" a="1"/>
  <c r="D1826" i="2" s="1"/>
  <c r="C1827" i="2"/>
  <c r="D1827" i="2" s="1" a="1"/>
  <c r="D1827" i="2" s="1"/>
  <c r="C1828" i="2"/>
  <c r="D1828" i="2" s="1" a="1"/>
  <c r="D1828" i="2" s="1"/>
  <c r="C1829" i="2"/>
  <c r="D1829" i="2" s="1" a="1"/>
  <c r="D1829" i="2" s="1"/>
  <c r="C1830" i="2"/>
  <c r="D1830" i="2" s="1" a="1"/>
  <c r="D1830" i="2" s="1"/>
  <c r="C1831" i="2"/>
  <c r="D1831" i="2" s="1" a="1"/>
  <c r="D1831" i="2" s="1"/>
  <c r="C1832" i="2"/>
  <c r="D1832" i="2" s="1" a="1"/>
  <c r="D1832" i="2" s="1"/>
  <c r="C1833" i="2"/>
  <c r="D1833" i="2" s="1" a="1"/>
  <c r="D1833" i="2" s="1"/>
  <c r="C1834" i="2"/>
  <c r="D1834" i="2" s="1" a="1"/>
  <c r="D1834" i="2" s="1"/>
  <c r="C1835" i="2"/>
  <c r="D1835" i="2" s="1" a="1"/>
  <c r="D1835" i="2" s="1"/>
  <c r="C1836" i="2"/>
  <c r="D1836" i="2" s="1" a="1"/>
  <c r="D1836" i="2" s="1"/>
  <c r="C1837" i="2"/>
  <c r="D1837" i="2" s="1" a="1"/>
  <c r="D1837" i="2" s="1"/>
  <c r="C1838" i="2"/>
  <c r="D1838" i="2" s="1" a="1"/>
  <c r="D1838" i="2" s="1"/>
  <c r="C1839" i="2"/>
  <c r="D1839" i="2" s="1" a="1"/>
  <c r="D1839" i="2" s="1"/>
  <c r="C1840" i="2"/>
  <c r="D1840" i="2" s="1" a="1"/>
  <c r="D1840" i="2" s="1"/>
  <c r="C1841" i="2"/>
  <c r="D1841" i="2" s="1" a="1"/>
  <c r="D1841" i="2" s="1"/>
  <c r="C1842" i="2"/>
  <c r="D1842" i="2" s="1" a="1"/>
  <c r="D1842" i="2" s="1"/>
  <c r="C1843" i="2"/>
  <c r="D1843" i="2" s="1" a="1"/>
  <c r="D1843" i="2" s="1"/>
  <c r="C1844" i="2"/>
  <c r="D1844" i="2" s="1" a="1"/>
  <c r="D1844" i="2" s="1"/>
  <c r="C1845" i="2"/>
  <c r="D1845" i="2" s="1" a="1"/>
  <c r="D1845" i="2" s="1"/>
  <c r="C1846" i="2"/>
  <c r="D1846" i="2" s="1" a="1"/>
  <c r="D1846" i="2" s="1"/>
  <c r="C1847" i="2"/>
  <c r="D1847" i="2" s="1" a="1"/>
  <c r="D1847" i="2" s="1"/>
  <c r="C1848" i="2"/>
  <c r="D1848" i="2" s="1" a="1"/>
  <c r="D1848" i="2" s="1"/>
  <c r="C1849" i="2"/>
  <c r="D1849" i="2" s="1" a="1"/>
  <c r="D1849" i="2" s="1"/>
  <c r="C1850" i="2"/>
  <c r="D1850" i="2" s="1" a="1"/>
  <c r="D1850" i="2" s="1"/>
  <c r="C1851" i="2"/>
  <c r="D1851" i="2" s="1" a="1"/>
  <c r="D1851" i="2" s="1"/>
  <c r="C1852" i="2"/>
  <c r="D1852" i="2" s="1" a="1"/>
  <c r="D1852" i="2" s="1"/>
  <c r="C1853" i="2"/>
  <c r="D1853" i="2" s="1" a="1"/>
  <c r="D1853" i="2" s="1"/>
  <c r="C1854" i="2"/>
  <c r="D1854" i="2" s="1" a="1"/>
  <c r="D1854" i="2" s="1"/>
  <c r="C1855" i="2"/>
  <c r="D1855" i="2" s="1" a="1"/>
  <c r="D1855" i="2" s="1"/>
  <c r="C1856" i="2"/>
  <c r="D1856" i="2" s="1" a="1"/>
  <c r="D1856" i="2" s="1"/>
  <c r="C1857" i="2"/>
  <c r="D1857" i="2" s="1" a="1"/>
  <c r="D1857" i="2" s="1"/>
  <c r="C1858" i="2"/>
  <c r="D1858" i="2" s="1" a="1"/>
  <c r="D1858" i="2" s="1"/>
  <c r="C1859" i="2"/>
  <c r="D1859" i="2" s="1" a="1"/>
  <c r="D1859" i="2" s="1"/>
  <c r="C1860" i="2"/>
  <c r="D1860" i="2" s="1" a="1"/>
  <c r="D1860" i="2" s="1"/>
  <c r="C1861" i="2"/>
  <c r="D1861" i="2" s="1" a="1"/>
  <c r="D1861" i="2" s="1"/>
  <c r="C1862" i="2"/>
  <c r="D1862" i="2" s="1" a="1"/>
  <c r="D1862" i="2" s="1"/>
  <c r="C1863" i="2"/>
  <c r="D1863" i="2" s="1" a="1"/>
  <c r="D1863" i="2" s="1"/>
  <c r="C1864" i="2"/>
  <c r="D1864" i="2" s="1" a="1"/>
  <c r="D1864" i="2" s="1"/>
  <c r="C1865" i="2"/>
  <c r="D1865" i="2" s="1" a="1"/>
  <c r="D1865" i="2" s="1"/>
  <c r="C1866" i="2"/>
  <c r="D1866" i="2" s="1" a="1"/>
  <c r="D1866" i="2" s="1"/>
  <c r="C1867" i="2"/>
  <c r="D1867" i="2" s="1" a="1"/>
  <c r="D1867" i="2" s="1"/>
  <c r="C1868" i="2"/>
  <c r="D1868" i="2" s="1" a="1"/>
  <c r="D1868" i="2" s="1"/>
  <c r="C1869" i="2"/>
  <c r="D1869" i="2" s="1" a="1"/>
  <c r="D1869" i="2" s="1"/>
  <c r="C1870" i="2"/>
  <c r="D1870" i="2" s="1" a="1"/>
  <c r="D1870" i="2" s="1"/>
  <c r="C1871" i="2"/>
  <c r="D1871" i="2" s="1" a="1"/>
  <c r="D1871" i="2" s="1"/>
  <c r="C1872" i="2"/>
  <c r="D1872" i="2" s="1" a="1"/>
  <c r="D1872" i="2" s="1"/>
  <c r="C1873" i="2"/>
  <c r="D1873" i="2" s="1" a="1"/>
  <c r="D1873" i="2" s="1"/>
  <c r="C1874" i="2"/>
  <c r="D1874" i="2" s="1" a="1"/>
  <c r="D1874" i="2" s="1"/>
  <c r="C1875" i="2"/>
  <c r="D1875" i="2" s="1" a="1"/>
  <c r="D1875" i="2" s="1"/>
  <c r="C1876" i="2"/>
  <c r="D1876" i="2" s="1" a="1"/>
  <c r="D1876" i="2" s="1"/>
  <c r="C1877" i="2"/>
  <c r="D1877" i="2" s="1" a="1"/>
  <c r="D1877" i="2" s="1"/>
  <c r="C1878" i="2"/>
  <c r="D1878" i="2" s="1" a="1"/>
  <c r="D1878" i="2" s="1"/>
  <c r="C1879" i="2"/>
  <c r="D1879" i="2" s="1" a="1"/>
  <c r="D1879" i="2" s="1"/>
  <c r="C1880" i="2"/>
  <c r="D1880" i="2" s="1" a="1"/>
  <c r="D1880" i="2" s="1"/>
  <c r="C1881" i="2"/>
  <c r="D1881" i="2" s="1" a="1"/>
  <c r="D1881" i="2" s="1"/>
  <c r="C1882" i="2"/>
  <c r="D1882" i="2" s="1" a="1"/>
  <c r="D1882" i="2" s="1"/>
  <c r="C1883" i="2"/>
  <c r="D1883" i="2" s="1" a="1"/>
  <c r="D1883" i="2" s="1"/>
  <c r="C1884" i="2"/>
  <c r="D1884" i="2" s="1" a="1"/>
  <c r="D1884" i="2" s="1"/>
  <c r="C1885" i="2"/>
  <c r="D1885" i="2" s="1" a="1"/>
  <c r="D1885" i="2" s="1"/>
  <c r="C1886" i="2"/>
  <c r="D1886" i="2" s="1" a="1"/>
  <c r="D1886" i="2" s="1"/>
  <c r="C1887" i="2"/>
  <c r="D1887" i="2" s="1" a="1"/>
  <c r="D1887" i="2" s="1"/>
  <c r="C1888" i="2"/>
  <c r="D1888" i="2" s="1" a="1"/>
  <c r="D1888" i="2" s="1"/>
  <c r="C1889" i="2"/>
  <c r="D1889" i="2" s="1" a="1"/>
  <c r="D1889" i="2" s="1"/>
  <c r="C1890" i="2"/>
  <c r="D1890" i="2" s="1" a="1"/>
  <c r="D1890" i="2" s="1"/>
  <c r="C1891" i="2"/>
  <c r="D1891" i="2" s="1" a="1"/>
  <c r="D1891" i="2" s="1"/>
  <c r="C1892" i="2"/>
  <c r="D1892" i="2" s="1" a="1"/>
  <c r="D1892" i="2" s="1"/>
  <c r="C1893" i="2"/>
  <c r="D1893" i="2" s="1" a="1"/>
  <c r="D1893" i="2" s="1"/>
  <c r="C1894" i="2"/>
  <c r="D1894" i="2" s="1" a="1"/>
  <c r="D1894" i="2" s="1"/>
  <c r="C1895" i="2"/>
  <c r="D1895" i="2" s="1" a="1"/>
  <c r="D1895" i="2" s="1"/>
  <c r="C1896" i="2"/>
  <c r="D1896" i="2" s="1" a="1"/>
  <c r="D1896" i="2" s="1"/>
  <c r="C1897" i="2"/>
  <c r="D1897" i="2" s="1" a="1"/>
  <c r="D1897" i="2" s="1"/>
  <c r="C1898" i="2"/>
  <c r="D1898" i="2" s="1" a="1"/>
  <c r="D1898" i="2" s="1"/>
  <c r="C1899" i="2"/>
  <c r="D1899" i="2" s="1" a="1"/>
  <c r="D1899" i="2" s="1"/>
  <c r="C1900" i="2"/>
  <c r="D1900" i="2" s="1" a="1"/>
  <c r="D1900" i="2" s="1"/>
  <c r="C1901" i="2"/>
  <c r="D1901" i="2" s="1" a="1"/>
  <c r="D1901" i="2" s="1"/>
  <c r="C1902" i="2"/>
  <c r="D1902" i="2" s="1" a="1"/>
  <c r="D1902" i="2" s="1"/>
  <c r="C1903" i="2"/>
  <c r="D1903" i="2" s="1" a="1"/>
  <c r="D1903" i="2" s="1"/>
  <c r="C1904" i="2"/>
  <c r="D1904" i="2" s="1" a="1"/>
  <c r="D1904" i="2" s="1"/>
  <c r="C1905" i="2"/>
  <c r="D1905" i="2" s="1" a="1"/>
  <c r="D1905" i="2" s="1"/>
  <c r="C1906" i="2"/>
  <c r="D1906" i="2" s="1" a="1"/>
  <c r="D1906" i="2" s="1"/>
  <c r="C1907" i="2"/>
  <c r="D1907" i="2" s="1" a="1"/>
  <c r="D1907" i="2" s="1"/>
  <c r="C1908" i="2"/>
  <c r="D1908" i="2" s="1" a="1"/>
  <c r="D1908" i="2" s="1"/>
  <c r="C1909" i="2"/>
  <c r="D1909" i="2" s="1" a="1"/>
  <c r="D1909" i="2" s="1"/>
  <c r="C1910" i="2"/>
  <c r="D1910" i="2" s="1" a="1"/>
  <c r="D1910" i="2" s="1"/>
  <c r="C1911" i="2"/>
  <c r="D1911" i="2" s="1" a="1"/>
  <c r="D1911" i="2" s="1"/>
  <c r="C1912" i="2"/>
  <c r="D1912" i="2" s="1" a="1"/>
  <c r="D1912" i="2" s="1"/>
  <c r="C1913" i="2"/>
  <c r="D1913" i="2" s="1" a="1"/>
  <c r="D1913" i="2" s="1"/>
  <c r="C1914" i="2"/>
  <c r="D1914" i="2" s="1" a="1"/>
  <c r="D1914" i="2" s="1"/>
  <c r="C1915" i="2"/>
  <c r="D1915" i="2" s="1" a="1"/>
  <c r="D1915" i="2" s="1"/>
  <c r="C1916" i="2"/>
  <c r="D1916" i="2" s="1" a="1"/>
  <c r="D1916" i="2" s="1"/>
  <c r="C1917" i="2"/>
  <c r="D1917" i="2" s="1" a="1"/>
  <c r="D1917" i="2" s="1"/>
  <c r="C1918" i="2"/>
  <c r="D1918" i="2" s="1" a="1"/>
  <c r="D1918" i="2" s="1"/>
  <c r="C1919" i="2"/>
  <c r="D1919" i="2" s="1" a="1"/>
  <c r="D1919" i="2" s="1"/>
  <c r="C1920" i="2"/>
  <c r="D1920" i="2" s="1" a="1"/>
  <c r="D1920" i="2" s="1"/>
  <c r="C1921" i="2"/>
  <c r="D1921" i="2" s="1" a="1"/>
  <c r="D1921" i="2" s="1"/>
  <c r="C1922" i="2"/>
  <c r="D1922" i="2" s="1" a="1"/>
  <c r="D1922" i="2" s="1"/>
  <c r="C1923" i="2"/>
  <c r="D1923" i="2" s="1" a="1"/>
  <c r="D1923" i="2" s="1"/>
  <c r="C1924" i="2"/>
  <c r="D1924" i="2" s="1" a="1"/>
  <c r="D1924" i="2" s="1"/>
  <c r="C1925" i="2"/>
  <c r="D1925" i="2" s="1" a="1"/>
  <c r="D1925" i="2" s="1"/>
  <c r="C1926" i="2"/>
  <c r="D1926" i="2" s="1" a="1"/>
  <c r="D1926" i="2" s="1"/>
  <c r="C1927" i="2"/>
  <c r="D1927" i="2" s="1" a="1"/>
  <c r="D1927" i="2" s="1"/>
  <c r="C1928" i="2"/>
  <c r="D1928" i="2" s="1" a="1"/>
  <c r="D1928" i="2" s="1"/>
  <c r="C1929" i="2"/>
  <c r="D1929" i="2" s="1" a="1"/>
  <c r="D1929" i="2" s="1"/>
  <c r="C1930" i="2"/>
  <c r="D1930" i="2" s="1" a="1"/>
  <c r="D1930" i="2" s="1"/>
  <c r="C1931" i="2"/>
  <c r="D1931" i="2" s="1" a="1"/>
  <c r="D1931" i="2" s="1"/>
  <c r="C1932" i="2"/>
  <c r="D1932" i="2" s="1" a="1"/>
  <c r="D1932" i="2" s="1"/>
  <c r="C1933" i="2"/>
  <c r="D1933" i="2" s="1" a="1"/>
  <c r="D1933" i="2" s="1"/>
  <c r="C1934" i="2"/>
  <c r="D1934" i="2" s="1" a="1"/>
  <c r="D1934" i="2" s="1"/>
  <c r="C1935" i="2"/>
  <c r="D1935" i="2" s="1" a="1"/>
  <c r="D1935" i="2" s="1"/>
  <c r="C1936" i="2"/>
  <c r="D1936" i="2" s="1" a="1"/>
  <c r="D1936" i="2" s="1"/>
  <c r="C1937" i="2"/>
  <c r="D1937" i="2" s="1" a="1"/>
  <c r="D1937" i="2" s="1"/>
  <c r="C1938" i="2"/>
  <c r="D1938" i="2" s="1" a="1"/>
  <c r="D1938" i="2" s="1"/>
  <c r="C1939" i="2"/>
  <c r="D1939" i="2" s="1" a="1"/>
  <c r="D1939" i="2" s="1"/>
  <c r="C1940" i="2"/>
  <c r="D1940" i="2" s="1" a="1"/>
  <c r="D1940" i="2" s="1"/>
  <c r="C1941" i="2"/>
  <c r="D1941" i="2" s="1" a="1"/>
  <c r="D1941" i="2" s="1"/>
  <c r="C1942" i="2"/>
  <c r="D1942" i="2" s="1" a="1"/>
  <c r="D1942" i="2" s="1"/>
  <c r="C1943" i="2"/>
  <c r="D1943" i="2" s="1" a="1"/>
  <c r="D1943" i="2" s="1"/>
  <c r="C1944" i="2"/>
  <c r="D1944" i="2" s="1" a="1"/>
  <c r="D1944" i="2" s="1"/>
  <c r="C1945" i="2"/>
  <c r="D1945" i="2" s="1" a="1"/>
  <c r="D1945" i="2" s="1"/>
  <c r="C1946" i="2"/>
  <c r="D1946" i="2" s="1" a="1"/>
  <c r="D1946" i="2" s="1"/>
  <c r="C1947" i="2"/>
  <c r="D1947" i="2" s="1" a="1"/>
  <c r="D1947" i="2" s="1"/>
  <c r="C1948" i="2"/>
  <c r="D1948" i="2" s="1" a="1"/>
  <c r="D1948" i="2" s="1"/>
  <c r="C1949" i="2"/>
  <c r="D1949" i="2" s="1" a="1"/>
  <c r="D1949" i="2" s="1"/>
  <c r="C1950" i="2"/>
  <c r="D1950" i="2" s="1" a="1"/>
  <c r="D1950" i="2" s="1"/>
  <c r="C1951" i="2"/>
  <c r="D1951" i="2" s="1" a="1"/>
  <c r="D1951" i="2" s="1"/>
  <c r="C1952" i="2"/>
  <c r="D1952" i="2" s="1" a="1"/>
  <c r="D1952" i="2" s="1"/>
  <c r="C1953" i="2"/>
  <c r="D1953" i="2" s="1" a="1"/>
  <c r="D1953" i="2" s="1"/>
  <c r="C1954" i="2"/>
  <c r="D1954" i="2" s="1" a="1"/>
  <c r="D1954" i="2" s="1"/>
  <c r="C1955" i="2"/>
  <c r="D1955" i="2" s="1" a="1"/>
  <c r="D1955" i="2" s="1"/>
  <c r="C1956" i="2"/>
  <c r="D1956" i="2" s="1" a="1"/>
  <c r="D1956" i="2" s="1"/>
  <c r="C1957" i="2"/>
  <c r="D1957" i="2" s="1" a="1"/>
  <c r="D1957" i="2" s="1"/>
  <c r="C1958" i="2"/>
  <c r="D1958" i="2" s="1" a="1"/>
  <c r="D1958" i="2" s="1"/>
  <c r="C1959" i="2"/>
  <c r="D1959" i="2" s="1" a="1"/>
  <c r="D1959" i="2" s="1"/>
  <c r="C1960" i="2"/>
  <c r="D1960" i="2" s="1" a="1"/>
  <c r="D1960" i="2" s="1"/>
  <c r="C1961" i="2"/>
  <c r="D1961" i="2" s="1" a="1"/>
  <c r="D1961" i="2" s="1"/>
  <c r="C1962" i="2"/>
  <c r="D1962" i="2" s="1" a="1"/>
  <c r="D1962" i="2" s="1"/>
  <c r="C1963" i="2"/>
  <c r="D1963" i="2" s="1" a="1"/>
  <c r="D1963" i="2" s="1"/>
  <c r="C1964" i="2"/>
  <c r="D1964" i="2" s="1" a="1"/>
  <c r="D1964" i="2" s="1"/>
  <c r="C1965" i="2"/>
  <c r="D1965" i="2" s="1" a="1"/>
  <c r="D1965" i="2" s="1"/>
  <c r="C1966" i="2"/>
  <c r="D1966" i="2" s="1" a="1"/>
  <c r="D1966" i="2" s="1"/>
  <c r="C1967" i="2"/>
  <c r="D1967" i="2" s="1" a="1"/>
  <c r="D1967" i="2" s="1"/>
  <c r="C1968" i="2"/>
  <c r="D1968" i="2" s="1" a="1"/>
  <c r="D1968" i="2" s="1"/>
  <c r="C1969" i="2"/>
  <c r="D1969" i="2" s="1" a="1"/>
  <c r="D1969" i="2" s="1"/>
  <c r="C1970" i="2"/>
  <c r="D1970" i="2" s="1" a="1"/>
  <c r="D1970" i="2" s="1"/>
  <c r="C1971" i="2"/>
  <c r="D1971" i="2" s="1" a="1"/>
  <c r="D1971" i="2" s="1"/>
  <c r="C1972" i="2"/>
  <c r="D1972" i="2" s="1" a="1"/>
  <c r="D1972" i="2" s="1"/>
  <c r="C1973" i="2"/>
  <c r="D1973" i="2" s="1" a="1"/>
  <c r="D1973" i="2" s="1"/>
  <c r="C1974" i="2"/>
  <c r="D1974" i="2" s="1" a="1"/>
  <c r="D1974" i="2" s="1"/>
  <c r="C1975" i="2"/>
  <c r="D1975" i="2" s="1" a="1"/>
  <c r="D1975" i="2" s="1"/>
  <c r="C1976" i="2"/>
  <c r="D1976" i="2" s="1" a="1"/>
  <c r="D1976" i="2" s="1"/>
  <c r="C1977" i="2"/>
  <c r="D1977" i="2" s="1" a="1"/>
  <c r="D1977" i="2" s="1"/>
  <c r="C1978" i="2"/>
  <c r="D1978" i="2" s="1" a="1"/>
  <c r="D1978" i="2" s="1"/>
  <c r="C1979" i="2"/>
  <c r="D1979" i="2" s="1" a="1"/>
  <c r="D1979" i="2" s="1"/>
  <c r="C1980" i="2"/>
  <c r="D1980" i="2" s="1" a="1"/>
  <c r="D1980" i="2" s="1"/>
  <c r="C1981" i="2"/>
  <c r="D1981" i="2" s="1" a="1"/>
  <c r="D1981" i="2" s="1"/>
  <c r="C1982" i="2"/>
  <c r="D1982" i="2" s="1" a="1"/>
  <c r="D1982" i="2" s="1"/>
  <c r="C1983" i="2"/>
  <c r="D1983" i="2" s="1" a="1"/>
  <c r="D1983" i="2" s="1"/>
  <c r="C1984" i="2"/>
  <c r="D1984" i="2" s="1" a="1"/>
  <c r="D1984" i="2" s="1"/>
  <c r="C1985" i="2"/>
  <c r="D1985" i="2" s="1" a="1"/>
  <c r="D1985" i="2" s="1"/>
  <c r="C1986" i="2"/>
  <c r="D1986" i="2" s="1" a="1"/>
  <c r="D1986" i="2" s="1"/>
  <c r="C1987" i="2"/>
  <c r="D1987" i="2" s="1" a="1"/>
  <c r="D1987" i="2" s="1"/>
  <c r="C1988" i="2"/>
  <c r="D1988" i="2" s="1" a="1"/>
  <c r="D1988" i="2" s="1"/>
  <c r="C1989" i="2"/>
  <c r="D1989" i="2" s="1" a="1"/>
  <c r="D1989" i="2" s="1"/>
  <c r="C1990" i="2"/>
  <c r="D1990" i="2" s="1" a="1"/>
  <c r="D1990" i="2" s="1"/>
  <c r="C1991" i="2"/>
  <c r="D1991" i="2" s="1" a="1"/>
  <c r="D1991" i="2" s="1"/>
  <c r="C1992" i="2"/>
  <c r="D1992" i="2" s="1" a="1"/>
  <c r="D1992" i="2" s="1"/>
  <c r="C1993" i="2"/>
  <c r="D1993" i="2" s="1" a="1"/>
  <c r="D1993" i="2" s="1"/>
  <c r="C1994" i="2"/>
  <c r="D1994" i="2" s="1" a="1"/>
  <c r="D1994" i="2" s="1"/>
  <c r="C1995" i="2"/>
  <c r="D1995" i="2" s="1" a="1"/>
  <c r="D1995" i="2" s="1"/>
  <c r="C1996" i="2"/>
  <c r="D1996" i="2" s="1" a="1"/>
  <c r="D1996" i="2" s="1"/>
  <c r="C1997" i="2"/>
  <c r="D1997" i="2" s="1" a="1"/>
  <c r="D1997" i="2" s="1"/>
  <c r="C1998" i="2"/>
  <c r="D1998" i="2" s="1" a="1"/>
  <c r="D1998" i="2" s="1"/>
  <c r="C1999" i="2"/>
  <c r="D1999" i="2" s="1" a="1"/>
  <c r="D1999" i="2" s="1"/>
  <c r="C2000" i="2"/>
  <c r="D2000" i="2" s="1" a="1"/>
  <c r="D2000" i="2" s="1"/>
  <c r="C2001" i="2"/>
  <c r="D2001" i="2" s="1" a="1"/>
  <c r="D2001" i="2" s="1"/>
  <c r="C2002" i="2"/>
  <c r="D2002" i="2" s="1" a="1"/>
  <c r="D2002" i="2" s="1"/>
  <c r="C2003" i="2"/>
  <c r="D2003" i="2" s="1" a="1"/>
  <c r="D2003" i="2" s="1"/>
  <c r="C2004" i="2"/>
  <c r="D2004" i="2" s="1" a="1"/>
  <c r="D2004" i="2" s="1"/>
  <c r="C2005" i="2"/>
  <c r="D2005" i="2" s="1" a="1"/>
  <c r="D2005" i="2" s="1"/>
  <c r="C2006" i="2"/>
  <c r="D2006" i="2" s="1" a="1"/>
  <c r="D2006" i="2" s="1"/>
  <c r="C2007" i="2"/>
  <c r="D2007" i="2" s="1" a="1"/>
  <c r="D2007" i="2" s="1"/>
  <c r="C2008" i="2"/>
  <c r="D2008" i="2" s="1" a="1"/>
  <c r="D2008" i="2" s="1"/>
  <c r="C2009" i="2"/>
  <c r="D2009" i="2" s="1" a="1"/>
  <c r="D2009" i="2" s="1"/>
  <c r="C2010" i="2"/>
  <c r="D2010" i="2" s="1" a="1"/>
  <c r="D2010" i="2" s="1"/>
  <c r="C2011" i="2"/>
  <c r="D2011" i="2" s="1" a="1"/>
  <c r="D2011" i="2" s="1"/>
  <c r="C2012" i="2"/>
  <c r="D2012" i="2" s="1" a="1"/>
  <c r="D2012" i="2" s="1"/>
  <c r="C2013" i="2"/>
  <c r="D2013" i="2" s="1" a="1"/>
  <c r="D2013" i="2" s="1"/>
  <c r="C2014" i="2"/>
  <c r="D2014" i="2" s="1" a="1"/>
  <c r="D2014" i="2" s="1"/>
  <c r="C2015" i="2"/>
  <c r="D2015" i="2" s="1" a="1"/>
  <c r="D2015" i="2" s="1"/>
  <c r="C2016" i="2"/>
  <c r="D2016" i="2" s="1" a="1"/>
  <c r="D2016" i="2" s="1"/>
  <c r="C2017" i="2"/>
  <c r="D2017" i="2" s="1" a="1"/>
  <c r="D2017" i="2" s="1"/>
  <c r="C2018" i="2"/>
  <c r="D2018" i="2" s="1" a="1"/>
  <c r="D2018" i="2" s="1"/>
  <c r="C2019" i="2"/>
  <c r="D2019" i="2" s="1" a="1"/>
  <c r="D2019" i="2" s="1"/>
  <c r="C2020" i="2"/>
  <c r="D2020" i="2" s="1" a="1"/>
  <c r="D2020" i="2" s="1"/>
  <c r="C2021" i="2"/>
  <c r="D2021" i="2" s="1" a="1"/>
  <c r="D2021" i="2" s="1"/>
  <c r="C2022" i="2"/>
  <c r="D2022" i="2" s="1" a="1"/>
  <c r="D2022" i="2" s="1"/>
  <c r="C2023" i="2"/>
  <c r="D2023" i="2" s="1" a="1"/>
  <c r="D2023" i="2" s="1"/>
  <c r="C2024" i="2"/>
  <c r="D2024" i="2" s="1" a="1"/>
  <c r="D2024" i="2" s="1"/>
  <c r="C2025" i="2"/>
  <c r="D2025" i="2" s="1" a="1"/>
  <c r="D2025" i="2" s="1"/>
  <c r="C2026" i="2"/>
  <c r="D2026" i="2" s="1" a="1"/>
  <c r="D2026" i="2" s="1"/>
  <c r="C2027" i="2"/>
  <c r="D2027" i="2" s="1" a="1"/>
  <c r="D2027" i="2" s="1"/>
  <c r="C2028" i="2"/>
  <c r="D2028" i="2" s="1" a="1"/>
  <c r="D2028" i="2" s="1"/>
  <c r="C2029" i="2"/>
  <c r="D2029" i="2" s="1" a="1"/>
  <c r="D2029" i="2" s="1"/>
  <c r="C2030" i="2"/>
  <c r="D2030" i="2" s="1" a="1"/>
  <c r="D2030" i="2" s="1"/>
  <c r="C2031" i="2"/>
  <c r="D2031" i="2" s="1" a="1"/>
  <c r="D2031" i="2" s="1"/>
  <c r="C2032" i="2"/>
  <c r="D2032" i="2" s="1" a="1"/>
  <c r="D2032" i="2" s="1"/>
  <c r="C2033" i="2"/>
  <c r="D2033" i="2" s="1" a="1"/>
  <c r="D2033" i="2" s="1"/>
  <c r="C2034" i="2"/>
  <c r="D2034" i="2" s="1" a="1"/>
  <c r="D2034" i="2" s="1"/>
  <c r="C2035" i="2"/>
  <c r="D2035" i="2" s="1" a="1"/>
  <c r="D2035" i="2" s="1"/>
  <c r="C2036" i="2"/>
  <c r="D2036" i="2" s="1" a="1"/>
  <c r="D2036" i="2" s="1"/>
  <c r="C2037" i="2"/>
  <c r="D2037" i="2" s="1" a="1"/>
  <c r="D2037" i="2" s="1"/>
  <c r="C2038" i="2"/>
  <c r="D2038" i="2" s="1" a="1"/>
  <c r="D2038" i="2" s="1"/>
  <c r="C2039" i="2"/>
  <c r="D2039" i="2" s="1" a="1"/>
  <c r="D2039" i="2" s="1"/>
  <c r="C2040" i="2"/>
  <c r="D2040" i="2" s="1" a="1"/>
  <c r="D2040" i="2" s="1"/>
  <c r="C2041" i="2"/>
  <c r="D2041" i="2" s="1" a="1"/>
  <c r="D2041" i="2" s="1"/>
  <c r="C2042" i="2"/>
  <c r="D2042" i="2" s="1" a="1"/>
  <c r="D2042" i="2" s="1"/>
  <c r="C2043" i="2"/>
  <c r="D2043" i="2" s="1" a="1"/>
  <c r="D2043" i="2" s="1"/>
  <c r="C2044" i="2"/>
  <c r="D2044" i="2" s="1" a="1"/>
  <c r="D2044" i="2" s="1"/>
  <c r="C2045" i="2"/>
  <c r="D2045" i="2" s="1" a="1"/>
  <c r="D2045" i="2" s="1"/>
  <c r="C2046" i="2"/>
  <c r="D2046" i="2" s="1" a="1"/>
  <c r="D2046" i="2" s="1"/>
  <c r="C2047" i="2"/>
  <c r="D2047" i="2" s="1" a="1"/>
  <c r="D2047" i="2" s="1"/>
  <c r="C2048" i="2"/>
  <c r="D2048" i="2" s="1" a="1"/>
  <c r="D2048" i="2" s="1"/>
  <c r="C2049" i="2"/>
  <c r="D2049" i="2" s="1" a="1"/>
  <c r="D2049" i="2" s="1"/>
  <c r="C2050" i="2"/>
  <c r="D2050" i="2" s="1" a="1"/>
  <c r="D2050" i="2" s="1"/>
  <c r="C2051" i="2"/>
  <c r="D2051" i="2" s="1" a="1"/>
  <c r="D2051" i="2" s="1"/>
  <c r="C2052" i="2"/>
  <c r="D2052" i="2" s="1" a="1"/>
  <c r="D2052" i="2" s="1"/>
  <c r="C2053" i="2"/>
  <c r="D2053" i="2" s="1" a="1"/>
  <c r="D2053" i="2" s="1"/>
  <c r="C2054" i="2"/>
  <c r="D2054" i="2" s="1" a="1"/>
  <c r="D2054" i="2" s="1"/>
  <c r="C2055" i="2"/>
  <c r="D2055" i="2" s="1" a="1"/>
  <c r="D2055" i="2" s="1"/>
  <c r="C2056" i="2"/>
  <c r="D2056" i="2" s="1" a="1"/>
  <c r="D2056" i="2" s="1"/>
  <c r="C2057" i="2"/>
  <c r="D2057" i="2" s="1" a="1"/>
  <c r="D2057" i="2" s="1"/>
  <c r="C2058" i="2"/>
  <c r="D2058" i="2" s="1" a="1"/>
  <c r="D2058" i="2" s="1"/>
  <c r="C2059" i="2"/>
  <c r="D2059" i="2" s="1" a="1"/>
  <c r="D2059" i="2" s="1"/>
  <c r="C2060" i="2"/>
  <c r="D2060" i="2" s="1" a="1"/>
  <c r="D2060" i="2" s="1"/>
  <c r="C2061" i="2"/>
  <c r="D2061" i="2" s="1" a="1"/>
  <c r="D2061" i="2" s="1"/>
  <c r="C2062" i="2"/>
  <c r="D2062" i="2" s="1" a="1"/>
  <c r="D2062" i="2" s="1"/>
  <c r="C2063" i="2"/>
  <c r="D2063" i="2" s="1" a="1"/>
  <c r="D2063" i="2" s="1"/>
  <c r="C2064" i="2"/>
  <c r="D2064" i="2" s="1" a="1"/>
  <c r="D2064" i="2" s="1"/>
  <c r="C2065" i="2"/>
  <c r="D2065" i="2" s="1" a="1"/>
  <c r="D2065" i="2" s="1"/>
  <c r="C2066" i="2"/>
  <c r="D2066" i="2" s="1" a="1"/>
  <c r="D2066" i="2" s="1"/>
  <c r="C2067" i="2"/>
  <c r="D2067" i="2" s="1" a="1"/>
  <c r="D2067" i="2" s="1"/>
  <c r="C2068" i="2"/>
  <c r="D2068" i="2" s="1" a="1"/>
  <c r="D2068" i="2" s="1"/>
  <c r="C2069" i="2"/>
  <c r="D2069" i="2" s="1" a="1"/>
  <c r="D2069" i="2" s="1"/>
  <c r="C2070" i="2"/>
  <c r="D2070" i="2" s="1" a="1"/>
  <c r="D2070" i="2" s="1"/>
  <c r="C2071" i="2"/>
  <c r="D2071" i="2" s="1" a="1"/>
  <c r="D2071" i="2" s="1"/>
  <c r="C2072" i="2"/>
  <c r="D2072" i="2" s="1" a="1"/>
  <c r="D2072" i="2" s="1"/>
  <c r="C2073" i="2"/>
  <c r="D2073" i="2" s="1" a="1"/>
  <c r="D2073" i="2" s="1"/>
  <c r="C2074" i="2"/>
  <c r="D2074" i="2" s="1" a="1"/>
  <c r="D2074" i="2" s="1"/>
  <c r="C2075" i="2"/>
  <c r="D2075" i="2" s="1" a="1"/>
  <c r="D2075" i="2" s="1"/>
  <c r="C2076" i="2"/>
  <c r="D2076" i="2" s="1" a="1"/>
  <c r="D2076" i="2" s="1"/>
  <c r="C2077" i="2"/>
  <c r="D2077" i="2" s="1" a="1"/>
  <c r="D2077" i="2" s="1"/>
  <c r="C2078" i="2"/>
  <c r="D2078" i="2" s="1" a="1"/>
  <c r="D2078" i="2" s="1"/>
  <c r="C2079" i="2"/>
  <c r="D2079" i="2" s="1" a="1"/>
  <c r="D2079" i="2" s="1"/>
  <c r="C2080" i="2"/>
  <c r="D2080" i="2" s="1" a="1"/>
  <c r="D2080" i="2" s="1"/>
  <c r="C2081" i="2"/>
  <c r="D2081" i="2" s="1" a="1"/>
  <c r="D2081" i="2" s="1"/>
  <c r="C2082" i="2"/>
  <c r="D2082" i="2" s="1" a="1"/>
  <c r="D2082" i="2" s="1"/>
  <c r="C2083" i="2"/>
  <c r="D2083" i="2" s="1" a="1"/>
  <c r="D2083" i="2" s="1"/>
  <c r="C2084" i="2"/>
  <c r="D2084" i="2" s="1" a="1"/>
  <c r="D2084" i="2" s="1"/>
  <c r="C2085" i="2"/>
  <c r="D2085" i="2" s="1" a="1"/>
  <c r="D2085" i="2" s="1"/>
  <c r="C2086" i="2"/>
  <c r="D2086" i="2" s="1" a="1"/>
  <c r="D2086" i="2" s="1"/>
  <c r="C2087" i="2"/>
  <c r="D2087" i="2" s="1" a="1"/>
  <c r="D2087" i="2" s="1"/>
  <c r="C2088" i="2"/>
  <c r="D2088" i="2" s="1" a="1"/>
  <c r="D2088" i="2" s="1"/>
  <c r="C2089" i="2"/>
  <c r="D2089" i="2" s="1" a="1"/>
  <c r="D2089" i="2" s="1"/>
  <c r="C2090" i="2"/>
  <c r="D2090" i="2" s="1" a="1"/>
  <c r="D2090" i="2" s="1"/>
  <c r="C2091" i="2"/>
  <c r="D2091" i="2" s="1" a="1"/>
  <c r="D2091" i="2" s="1"/>
  <c r="C2092" i="2"/>
  <c r="D2092" i="2" s="1" a="1"/>
  <c r="D2092" i="2" s="1"/>
  <c r="C2093" i="2"/>
  <c r="D2093" i="2" s="1" a="1"/>
  <c r="D2093" i="2" s="1"/>
  <c r="C2094" i="2"/>
  <c r="D2094" i="2" s="1" a="1"/>
  <c r="D2094" i="2" s="1"/>
  <c r="C2095" i="2"/>
  <c r="D2095" i="2" s="1" a="1"/>
  <c r="D2095" i="2" s="1"/>
  <c r="C2096" i="2"/>
  <c r="D2096" i="2" s="1" a="1"/>
  <c r="D2096" i="2" s="1"/>
  <c r="C2097" i="2"/>
  <c r="D2097" i="2" s="1" a="1"/>
  <c r="D2097" i="2" s="1"/>
  <c r="C2098" i="2"/>
  <c r="D2098" i="2" s="1" a="1"/>
  <c r="D2098" i="2" s="1"/>
  <c r="C2099" i="2"/>
  <c r="D2099" i="2" s="1" a="1"/>
  <c r="D2099" i="2" s="1"/>
  <c r="C2100" i="2"/>
  <c r="D2100" i="2" s="1" a="1"/>
  <c r="D2100" i="2" s="1"/>
  <c r="C2101" i="2"/>
  <c r="D2101" i="2" s="1" a="1"/>
  <c r="D2101" i="2" s="1"/>
  <c r="C2102" i="2"/>
  <c r="D2102" i="2" s="1" a="1"/>
  <c r="D2102" i="2" s="1"/>
  <c r="C2103" i="2"/>
  <c r="D2103" i="2" s="1" a="1"/>
  <c r="D2103" i="2" s="1"/>
  <c r="C2104" i="2"/>
  <c r="D2104" i="2" s="1" a="1"/>
  <c r="D2104" i="2" s="1"/>
  <c r="C2105" i="2"/>
  <c r="D2105" i="2" s="1" a="1"/>
  <c r="D2105" i="2" s="1"/>
  <c r="C2106" i="2"/>
  <c r="D2106" i="2" s="1" a="1"/>
  <c r="D2106" i="2" s="1"/>
  <c r="C2107" i="2"/>
  <c r="D2107" i="2" s="1" a="1"/>
  <c r="D2107" i="2" s="1"/>
  <c r="C2108" i="2"/>
  <c r="D2108" i="2" s="1" a="1"/>
  <c r="D2108" i="2" s="1"/>
  <c r="C2109" i="2"/>
  <c r="D2109" i="2" s="1" a="1"/>
  <c r="D2109" i="2" s="1"/>
  <c r="C2110" i="2"/>
  <c r="D2110" i="2" s="1" a="1"/>
  <c r="D2110" i="2" s="1"/>
  <c r="C2111" i="2"/>
  <c r="D2111" i="2" s="1" a="1"/>
  <c r="D2111" i="2" s="1"/>
  <c r="C2112" i="2"/>
  <c r="D2112" i="2" s="1" a="1"/>
  <c r="D2112" i="2" s="1"/>
  <c r="C2113" i="2"/>
  <c r="D2113" i="2" s="1" a="1"/>
  <c r="D2113" i="2" s="1"/>
  <c r="C2114" i="2"/>
  <c r="D2114" i="2" s="1" a="1"/>
  <c r="D2114" i="2" s="1"/>
  <c r="C2115" i="2"/>
  <c r="D2115" i="2" s="1" a="1"/>
  <c r="D2115" i="2" s="1"/>
  <c r="C2116" i="2"/>
  <c r="D2116" i="2" s="1" a="1"/>
  <c r="D2116" i="2" s="1"/>
  <c r="C2117" i="2"/>
  <c r="D2117" i="2" s="1" a="1"/>
  <c r="D2117" i="2" s="1"/>
  <c r="C2118" i="2"/>
  <c r="D2118" i="2" s="1" a="1"/>
  <c r="D2118" i="2" s="1"/>
  <c r="C2119" i="2"/>
  <c r="D2119" i="2" s="1" a="1"/>
  <c r="D2119" i="2" s="1"/>
  <c r="C2120" i="2"/>
  <c r="D2120" i="2" s="1" a="1"/>
  <c r="D2120" i="2" s="1"/>
  <c r="C2121" i="2"/>
  <c r="D2121" i="2" s="1" a="1"/>
  <c r="D2121" i="2" s="1"/>
  <c r="C2122" i="2"/>
  <c r="D2122" i="2" s="1" a="1"/>
  <c r="D2122" i="2" s="1"/>
  <c r="C2123" i="2"/>
  <c r="D2123" i="2" s="1" a="1"/>
  <c r="D2123" i="2" s="1"/>
  <c r="C2124" i="2"/>
  <c r="D2124" i="2" s="1" a="1"/>
  <c r="D2124" i="2" s="1"/>
  <c r="C2125" i="2"/>
  <c r="D2125" i="2" s="1" a="1"/>
  <c r="D2125" i="2" s="1"/>
  <c r="C2126" i="2"/>
  <c r="D2126" i="2" s="1" a="1"/>
  <c r="D2126" i="2" s="1"/>
  <c r="C2127" i="2"/>
  <c r="D2127" i="2" s="1" a="1"/>
  <c r="D2127" i="2" s="1"/>
  <c r="C2128" i="2"/>
  <c r="D2128" i="2" s="1" a="1"/>
  <c r="D2128" i="2" s="1"/>
  <c r="C2129" i="2"/>
  <c r="D2129" i="2" s="1" a="1"/>
  <c r="D2129" i="2" s="1"/>
  <c r="C2130" i="2"/>
  <c r="D2130" i="2" s="1" a="1"/>
  <c r="D2130" i="2" s="1"/>
  <c r="C2131" i="2"/>
  <c r="D2131" i="2" s="1" a="1"/>
  <c r="D2131" i="2" s="1"/>
  <c r="C2132" i="2"/>
  <c r="D2132" i="2" s="1" a="1"/>
  <c r="D2132" i="2" s="1"/>
  <c r="C2133" i="2"/>
  <c r="D2133" i="2" s="1" a="1"/>
  <c r="D2133" i="2" s="1"/>
  <c r="C2134" i="2"/>
  <c r="D2134" i="2" s="1" a="1"/>
  <c r="D2134" i="2" s="1"/>
  <c r="C2135" i="2"/>
  <c r="D2135" i="2" s="1" a="1"/>
  <c r="D2135" i="2" s="1"/>
  <c r="C2136" i="2"/>
  <c r="D2136" i="2" s="1" a="1"/>
  <c r="D2136" i="2" s="1"/>
  <c r="C2137" i="2"/>
  <c r="D2137" i="2" s="1" a="1"/>
  <c r="D2137" i="2" s="1"/>
  <c r="C2138" i="2"/>
  <c r="D2138" i="2" s="1" a="1"/>
  <c r="D2138" i="2" s="1"/>
  <c r="C2139" i="2"/>
  <c r="D2139" i="2" s="1" a="1"/>
  <c r="D2139" i="2" s="1"/>
  <c r="C2140" i="2"/>
  <c r="D2140" i="2" s="1" a="1"/>
  <c r="D2140" i="2" s="1"/>
  <c r="C2141" i="2"/>
  <c r="D2141" i="2" s="1" a="1"/>
  <c r="D2141" i="2" s="1"/>
  <c r="C2142" i="2"/>
  <c r="D2142" i="2" s="1" a="1"/>
  <c r="D2142" i="2" s="1"/>
  <c r="C2143" i="2"/>
  <c r="D2143" i="2" s="1" a="1"/>
  <c r="D2143" i="2" s="1"/>
  <c r="C2144" i="2"/>
  <c r="D2144" i="2" s="1" a="1"/>
  <c r="D2144" i="2" s="1"/>
  <c r="C2145" i="2"/>
  <c r="D2145" i="2" s="1" a="1"/>
  <c r="D2145" i="2" s="1"/>
  <c r="C2146" i="2"/>
  <c r="D2146" i="2" s="1" a="1"/>
  <c r="D2146" i="2" s="1"/>
  <c r="C2147" i="2"/>
  <c r="D2147" i="2" s="1" a="1"/>
  <c r="D2147" i="2" s="1"/>
  <c r="C2148" i="2"/>
  <c r="D2148" i="2" s="1" a="1"/>
  <c r="D2148" i="2" s="1"/>
  <c r="C2149" i="2"/>
  <c r="D2149" i="2" s="1" a="1"/>
  <c r="D2149" i="2" s="1"/>
  <c r="C2150" i="2"/>
  <c r="D2150" i="2" s="1" a="1"/>
  <c r="D2150" i="2" s="1"/>
  <c r="C2151" i="2"/>
  <c r="D2151" i="2" s="1" a="1"/>
  <c r="D2151" i="2" s="1"/>
  <c r="C2152" i="2"/>
  <c r="D2152" i="2" s="1" a="1"/>
  <c r="D2152" i="2" s="1"/>
  <c r="C2153" i="2"/>
  <c r="D2153" i="2" s="1" a="1"/>
  <c r="D2153" i="2" s="1"/>
  <c r="C2154" i="2"/>
  <c r="D2154" i="2" s="1" a="1"/>
  <c r="D2154" i="2" s="1"/>
  <c r="C2155" i="2"/>
  <c r="D2155" i="2" s="1" a="1"/>
  <c r="D2155" i="2" s="1"/>
  <c r="C2156" i="2"/>
  <c r="D2156" i="2" s="1" a="1"/>
  <c r="D2156" i="2" s="1"/>
  <c r="C2157" i="2"/>
  <c r="D2157" i="2" s="1" a="1"/>
  <c r="D2157" i="2" s="1"/>
  <c r="C2158" i="2"/>
  <c r="D2158" i="2" s="1" a="1"/>
  <c r="D2158" i="2" s="1"/>
  <c r="C2159" i="2"/>
  <c r="D2159" i="2" s="1" a="1"/>
  <c r="D2159" i="2" s="1"/>
  <c r="C2160" i="2"/>
  <c r="D2160" i="2" s="1" a="1"/>
  <c r="D2160" i="2" s="1"/>
  <c r="C2161" i="2"/>
  <c r="D2161" i="2" s="1" a="1"/>
  <c r="D2161" i="2" s="1"/>
  <c r="C2162" i="2"/>
  <c r="D2162" i="2" s="1" a="1"/>
  <c r="D2162" i="2" s="1"/>
  <c r="C2163" i="2"/>
  <c r="D2163" i="2" s="1" a="1"/>
  <c r="D2163" i="2" s="1"/>
  <c r="C2164" i="2"/>
  <c r="D2164" i="2" s="1" a="1"/>
  <c r="D2164" i="2" s="1"/>
  <c r="C2165" i="2"/>
  <c r="D2165" i="2" s="1" a="1"/>
  <c r="D2165" i="2" s="1"/>
  <c r="C2166" i="2"/>
  <c r="D2166" i="2" s="1" a="1"/>
  <c r="D2166" i="2" s="1"/>
  <c r="C2167" i="2"/>
  <c r="D2167" i="2" s="1" a="1"/>
  <c r="D2167" i="2" s="1"/>
  <c r="C2168" i="2"/>
  <c r="D2168" i="2" s="1" a="1"/>
  <c r="D2168" i="2" s="1"/>
  <c r="C2169" i="2"/>
  <c r="D2169" i="2" s="1" a="1"/>
  <c r="D2169" i="2" s="1"/>
  <c r="C2170" i="2"/>
  <c r="D2170" i="2" s="1" a="1"/>
  <c r="D2170" i="2" s="1"/>
  <c r="C2171" i="2"/>
  <c r="D2171" i="2" s="1" a="1"/>
  <c r="D2171" i="2" s="1"/>
  <c r="C2172" i="2"/>
  <c r="D2172" i="2" s="1" a="1"/>
  <c r="D2172" i="2" s="1"/>
  <c r="C2173" i="2"/>
  <c r="D2173" i="2" s="1" a="1"/>
  <c r="D2173" i="2" s="1"/>
  <c r="C2174" i="2"/>
  <c r="D2174" i="2" s="1" a="1"/>
  <c r="D2174" i="2" s="1"/>
  <c r="C2175" i="2"/>
  <c r="D2175" i="2" s="1" a="1"/>
  <c r="D2175" i="2" s="1"/>
  <c r="C2176" i="2"/>
  <c r="D2176" i="2" s="1" a="1"/>
  <c r="D2176" i="2" s="1"/>
  <c r="C2177" i="2"/>
  <c r="D2177" i="2" s="1" a="1"/>
  <c r="D2177" i="2" s="1"/>
  <c r="C2178" i="2"/>
  <c r="D2178" i="2" s="1" a="1"/>
  <c r="D2178" i="2" s="1"/>
  <c r="C2179" i="2"/>
  <c r="D2179" i="2" s="1" a="1"/>
  <c r="D2179" i="2" s="1"/>
  <c r="C2180" i="2"/>
  <c r="D2180" i="2" s="1" a="1"/>
  <c r="D2180" i="2" s="1"/>
  <c r="C2181" i="2"/>
  <c r="D2181" i="2" s="1" a="1"/>
  <c r="D2181" i="2" s="1"/>
  <c r="C2182" i="2"/>
  <c r="D2182" i="2" s="1" a="1"/>
  <c r="D2182" i="2" s="1"/>
  <c r="C2183" i="2"/>
  <c r="D2183" i="2" s="1" a="1"/>
  <c r="D2183" i="2" s="1"/>
  <c r="C2184" i="2"/>
  <c r="D2184" i="2" s="1" a="1"/>
  <c r="D2184" i="2" s="1"/>
  <c r="C2185" i="2"/>
  <c r="D2185" i="2" s="1" a="1"/>
  <c r="D2185" i="2" s="1"/>
  <c r="C2186" i="2"/>
  <c r="D2186" i="2" s="1" a="1"/>
  <c r="D2186" i="2" s="1"/>
  <c r="C2187" i="2"/>
  <c r="D2187" i="2" s="1" a="1"/>
  <c r="D2187" i="2" s="1"/>
  <c r="C2188" i="2"/>
  <c r="D2188" i="2" s="1" a="1"/>
  <c r="D2188" i="2" s="1"/>
  <c r="C2189" i="2"/>
  <c r="D2189" i="2" s="1" a="1"/>
  <c r="D2189" i="2" s="1"/>
  <c r="C2190" i="2"/>
  <c r="D2190" i="2" s="1" a="1"/>
  <c r="D2190" i="2" s="1"/>
  <c r="C2191" i="2"/>
  <c r="D2191" i="2" s="1" a="1"/>
  <c r="D2191" i="2" s="1"/>
  <c r="C2192" i="2"/>
  <c r="D2192" i="2" s="1" a="1"/>
  <c r="D2192" i="2" s="1"/>
  <c r="C2193" i="2"/>
  <c r="D2193" i="2" s="1" a="1"/>
  <c r="D2193" i="2" s="1"/>
  <c r="C2194" i="2"/>
  <c r="D2194" i="2" s="1" a="1"/>
  <c r="D2194" i="2" s="1"/>
  <c r="C2195" i="2"/>
  <c r="D2195" i="2" s="1" a="1"/>
  <c r="D2195" i="2" s="1"/>
  <c r="C2196" i="2"/>
  <c r="D2196" i="2" s="1" a="1"/>
  <c r="D2196" i="2" s="1"/>
  <c r="C2197" i="2"/>
  <c r="D2197" i="2" s="1" a="1"/>
  <c r="D2197" i="2" s="1"/>
  <c r="C2198" i="2"/>
  <c r="D2198" i="2" s="1" a="1"/>
  <c r="D2198" i="2" s="1"/>
  <c r="C2199" i="2"/>
  <c r="D2199" i="2" s="1" a="1"/>
  <c r="D2199" i="2" s="1"/>
  <c r="C2200" i="2"/>
  <c r="D2200" i="2" s="1" a="1"/>
  <c r="D2200" i="2" s="1"/>
  <c r="C2201" i="2"/>
  <c r="D2201" i="2" s="1" a="1"/>
  <c r="D2201" i="2" s="1"/>
  <c r="C2202" i="2"/>
  <c r="D2202" i="2" s="1" a="1"/>
  <c r="D2202" i="2" s="1"/>
  <c r="C2203" i="2"/>
  <c r="D2203" i="2" s="1" a="1"/>
  <c r="D2203" i="2" s="1"/>
  <c r="C2204" i="2"/>
  <c r="D2204" i="2" s="1" a="1"/>
  <c r="D2204" i="2" s="1"/>
  <c r="C2205" i="2"/>
  <c r="D2205" i="2" s="1" a="1"/>
  <c r="D2205" i="2" s="1"/>
  <c r="C2206" i="2"/>
  <c r="D2206" i="2" s="1" a="1"/>
  <c r="D2206" i="2" s="1"/>
  <c r="C2207" i="2"/>
  <c r="D2207" i="2" s="1" a="1"/>
  <c r="D2207" i="2" s="1"/>
  <c r="C2208" i="2"/>
  <c r="D2208" i="2" s="1" a="1"/>
  <c r="D2208" i="2" s="1"/>
  <c r="C2209" i="2"/>
  <c r="D2209" i="2" s="1" a="1"/>
  <c r="D2209" i="2" s="1"/>
  <c r="C2210" i="2"/>
  <c r="D2210" i="2" s="1" a="1"/>
  <c r="D2210" i="2" s="1"/>
  <c r="C2211" i="2"/>
  <c r="D2211" i="2" s="1" a="1"/>
  <c r="D2211" i="2" s="1"/>
  <c r="C2212" i="2"/>
  <c r="D2212" i="2" s="1" a="1"/>
  <c r="D2212" i="2" s="1"/>
  <c r="C2213" i="2"/>
  <c r="D2213" i="2" s="1" a="1"/>
  <c r="D2213" i="2" s="1"/>
  <c r="C2214" i="2"/>
  <c r="D2214" i="2" s="1" a="1"/>
  <c r="D2214" i="2" s="1"/>
  <c r="C2215" i="2"/>
  <c r="D2215" i="2" s="1" a="1"/>
  <c r="D2215" i="2" s="1"/>
  <c r="C2216" i="2"/>
  <c r="D2216" i="2" s="1" a="1"/>
  <c r="D2216" i="2" s="1"/>
  <c r="C2217" i="2"/>
  <c r="D2217" i="2" s="1" a="1"/>
  <c r="D2217" i="2" s="1"/>
  <c r="C2218" i="2"/>
  <c r="D2218" i="2" s="1" a="1"/>
  <c r="D2218" i="2" s="1"/>
  <c r="C2219" i="2"/>
  <c r="D2219" i="2" s="1" a="1"/>
  <c r="D2219" i="2" s="1"/>
  <c r="C2220" i="2"/>
  <c r="D2220" i="2" s="1" a="1"/>
  <c r="D2220" i="2" s="1"/>
  <c r="C2221" i="2"/>
  <c r="D2221" i="2" s="1" a="1"/>
  <c r="D2221" i="2" s="1"/>
  <c r="C2222" i="2"/>
  <c r="D2222" i="2" s="1" a="1"/>
  <c r="D2222" i="2" s="1"/>
  <c r="C2223" i="2"/>
  <c r="D2223" i="2" s="1" a="1"/>
  <c r="D2223" i="2" s="1"/>
  <c r="C2224" i="2"/>
  <c r="D2224" i="2" s="1" a="1"/>
  <c r="D2224" i="2" s="1"/>
  <c r="C2225" i="2"/>
  <c r="D2225" i="2" s="1" a="1"/>
  <c r="D2225" i="2" s="1"/>
  <c r="C2226" i="2"/>
  <c r="D2226" i="2" s="1" a="1"/>
  <c r="D2226" i="2" s="1"/>
  <c r="C2227" i="2"/>
  <c r="D2227" i="2" s="1" a="1"/>
  <c r="D2227" i="2" s="1"/>
  <c r="C2228" i="2"/>
  <c r="D2228" i="2" s="1" a="1"/>
  <c r="D2228" i="2" s="1"/>
  <c r="C2229" i="2"/>
  <c r="D2229" i="2" s="1" a="1"/>
  <c r="D2229" i="2" s="1"/>
  <c r="C2230" i="2"/>
  <c r="D2230" i="2" s="1" a="1"/>
  <c r="D2230" i="2" s="1"/>
  <c r="C2231" i="2"/>
  <c r="D2231" i="2" s="1" a="1"/>
  <c r="D2231" i="2" s="1"/>
  <c r="C2232" i="2"/>
  <c r="D2232" i="2" s="1" a="1"/>
  <c r="D2232" i="2" s="1"/>
  <c r="C2233" i="2"/>
  <c r="D2233" i="2" s="1" a="1"/>
  <c r="D2233" i="2" s="1"/>
  <c r="C2234" i="2"/>
  <c r="D2234" i="2" s="1" a="1"/>
  <c r="D2234" i="2" s="1"/>
  <c r="C2235" i="2"/>
  <c r="D2235" i="2" s="1" a="1"/>
  <c r="D2235" i="2" s="1"/>
  <c r="C2236" i="2"/>
  <c r="D2236" i="2" s="1" a="1"/>
  <c r="D2236" i="2" s="1"/>
  <c r="C2237" i="2"/>
  <c r="D2237" i="2" s="1" a="1"/>
  <c r="D2237" i="2" s="1"/>
  <c r="C2" i="2"/>
  <c r="D2" i="2" s="1" a="1"/>
  <c r="D2" i="2" s="1"/>
  <c r="I880" i="2" l="1" a="1"/>
  <c r="I880" i="2" s="1"/>
  <c r="J880" i="2" s="1"/>
  <c r="I2208" i="2" a="1"/>
  <c r="I2208" i="2" s="1"/>
  <c r="J2208" i="2" s="1"/>
  <c r="I2124" i="2" a="1"/>
  <c r="I2124" i="2" s="1"/>
  <c r="J2124" i="2" s="1"/>
  <c r="I2028" i="2" a="1"/>
  <c r="I2028" i="2" s="1"/>
  <c r="J2028" i="2" s="1"/>
  <c r="I1824" i="2" a="1"/>
  <c r="I1824" i="2" s="1"/>
  <c r="J1824" i="2" s="1"/>
  <c r="I1812" i="2" a="1"/>
  <c r="I1812" i="2" s="1"/>
  <c r="J1812" i="2" s="1"/>
  <c r="I1416" i="2" a="1"/>
  <c r="I1416" i="2" s="1"/>
  <c r="J1416" i="2" s="1"/>
  <c r="I1344" i="2" a="1"/>
  <c r="I1344" i="2" s="1"/>
  <c r="J1344" i="2" s="1"/>
  <c r="I864" i="2" a="1"/>
  <c r="I864" i="2" s="1"/>
  <c r="J864" i="2" s="1"/>
  <c r="I2027" i="2" a="1"/>
  <c r="I2027" i="2" s="1"/>
  <c r="J2027" i="2" s="1"/>
  <c r="I1895" i="2" a="1"/>
  <c r="I1895" i="2" s="1"/>
  <c r="J1895" i="2" s="1"/>
  <c r="I1631" i="2" a="1"/>
  <c r="I1631" i="2" s="1"/>
  <c r="J1631" i="2" s="1"/>
  <c r="I1475" i="2" a="1"/>
  <c r="I1475" i="2" s="1"/>
  <c r="J1475" i="2" s="1"/>
  <c r="I60" i="2" a="1"/>
  <c r="I60" i="2" s="1"/>
  <c r="J60" i="2" s="1"/>
  <c r="I2207" i="2" a="1"/>
  <c r="I2207" i="2" s="1"/>
  <c r="J2207" i="2" s="1"/>
  <c r="I2051" i="2" a="1"/>
  <c r="I2051" i="2" s="1"/>
  <c r="J2051" i="2" s="1"/>
  <c r="I1823" i="2" a="1"/>
  <c r="I1823" i="2" s="1"/>
  <c r="J1823" i="2" s="1"/>
  <c r="I1763" i="2" a="1"/>
  <c r="I1763" i="2" s="1"/>
  <c r="J1763" i="2" s="1"/>
  <c r="I1559" i="2" a="1"/>
  <c r="I1559" i="2" s="1"/>
  <c r="J1559" i="2" s="1"/>
  <c r="I312" i="2" a="1"/>
  <c r="I312" i="2" s="1"/>
  <c r="J312" i="2" s="1"/>
  <c r="I1643" i="2" a="1"/>
  <c r="I1643" i="2" s="1"/>
  <c r="J1643" i="2" s="1"/>
  <c r="I879" i="2" a="1"/>
  <c r="I879" i="2" s="1"/>
  <c r="J879" i="2" s="1"/>
  <c r="I2206" i="2" a="1"/>
  <c r="I2206" i="2" s="1"/>
  <c r="J2206" i="2" s="1"/>
  <c r="I1954" i="2" a="1"/>
  <c r="I1954" i="2" s="1"/>
  <c r="J1954" i="2" s="1"/>
  <c r="I1942" i="2" a="1"/>
  <c r="I1942" i="2" s="1"/>
  <c r="J1942" i="2" s="1"/>
  <c r="I1774" i="2" a="1"/>
  <c r="I1774" i="2" s="1"/>
  <c r="J1774" i="2" s="1"/>
  <c r="I1738" i="2" a="1"/>
  <c r="I1738" i="2" s="1"/>
  <c r="J1738" i="2" s="1"/>
  <c r="I1690" i="2" a="1"/>
  <c r="I1690" i="2" s="1"/>
  <c r="J1690" i="2" s="1"/>
  <c r="I1642" i="2" a="1"/>
  <c r="I1642" i="2" s="1"/>
  <c r="J1642" i="2" s="1"/>
  <c r="I1630" i="2" a="1"/>
  <c r="I1630" i="2" s="1"/>
  <c r="J1630" i="2" s="1"/>
  <c r="I1558" i="2" a="1"/>
  <c r="I1558" i="2" s="1"/>
  <c r="J1558" i="2" s="1"/>
  <c r="I1474" i="2" a="1"/>
  <c r="I1474" i="2" s="1"/>
  <c r="J1474" i="2" s="1"/>
  <c r="I1426" i="2" a="1"/>
  <c r="I1426" i="2" s="1"/>
  <c r="J1426" i="2" s="1"/>
  <c r="I2205" i="2" a="1"/>
  <c r="I2205" i="2" s="1"/>
  <c r="J2205" i="2" s="1"/>
  <c r="I1557" i="2" a="1"/>
  <c r="I1557" i="2" s="1"/>
  <c r="J1557" i="2" s="1"/>
  <c r="I12" i="2" a="1"/>
  <c r="I12" i="2" s="1"/>
  <c r="J12" i="2" s="1"/>
  <c r="I1943" i="2" a="1"/>
  <c r="I1943" i="2" s="1"/>
  <c r="J1943" i="2" s="1"/>
  <c r="I1775" i="2" a="1"/>
  <c r="I1775" i="2" s="1"/>
  <c r="J1775" i="2" s="1"/>
  <c r="I1511" i="2" a="1"/>
  <c r="I1511" i="2" s="1"/>
  <c r="J1511" i="2" s="1"/>
  <c r="I803" i="2" a="1"/>
  <c r="I803" i="2" s="1"/>
  <c r="J803" i="2" s="1"/>
  <c r="I2181" i="2" a="1"/>
  <c r="I2181" i="2" s="1"/>
  <c r="J2181" i="2" s="1"/>
  <c r="I1989" i="2" a="1"/>
  <c r="I1989" i="2" s="1"/>
  <c r="J1989" i="2" s="1"/>
  <c r="I1869" i="2" a="1"/>
  <c r="I1869" i="2" s="1"/>
  <c r="J1869" i="2" s="1"/>
  <c r="I1737" i="2" a="1"/>
  <c r="I1737" i="2" s="1"/>
  <c r="J1737" i="2" s="1"/>
  <c r="I1665" i="2" a="1"/>
  <c r="I1665" i="2" s="1"/>
  <c r="J1665" i="2" s="1"/>
  <c r="I1425" i="2" a="1"/>
  <c r="I1425" i="2" s="1"/>
  <c r="J1425" i="2" s="1"/>
  <c r="I1329" i="2" a="1"/>
  <c r="I1329" i="2" s="1"/>
  <c r="J1329" i="2" s="1"/>
  <c r="I1209" i="2" a="1"/>
  <c r="I1209" i="2" s="1"/>
  <c r="J1209" i="2" s="1"/>
  <c r="I288" i="2" a="1"/>
  <c r="I288" i="2" s="1"/>
  <c r="J288" i="2" s="1"/>
  <c r="I264" i="2" a="1"/>
  <c r="I264" i="2" s="1"/>
  <c r="J264" i="2" s="1"/>
  <c r="I252" i="2" a="1"/>
  <c r="I252" i="2" s="1"/>
  <c r="J252" i="2" s="1"/>
  <c r="I216" i="2" a="1"/>
  <c r="I216" i="2" s="1"/>
  <c r="J216" i="2" s="1"/>
  <c r="I192" i="2" a="1"/>
  <c r="I192" i="2" s="1"/>
  <c r="J192" i="2" s="1"/>
  <c r="I168" i="2" a="1"/>
  <c r="I168" i="2" s="1"/>
  <c r="J168" i="2" s="1"/>
  <c r="I144" i="2" a="1"/>
  <c r="I144" i="2" s="1"/>
  <c r="J144" i="2" s="1"/>
  <c r="I132" i="2" a="1"/>
  <c r="I132" i="2" s="1"/>
  <c r="J132" i="2" s="1"/>
  <c r="I108" i="2" a="1"/>
  <c r="I108" i="2" s="1"/>
  <c r="J108" i="2" s="1"/>
  <c r="I84" i="2" a="1"/>
  <c r="I84" i="2" s="1"/>
  <c r="J84" i="2" s="1"/>
  <c r="I48" i="2" a="1"/>
  <c r="I48" i="2" s="1"/>
  <c r="J48" i="2" s="1"/>
  <c r="I2049" i="2" a="1"/>
  <c r="I2049" i="2" s="1"/>
  <c r="J2049" i="2" s="1"/>
  <c r="I1181" i="2" a="1"/>
  <c r="I1181" i="2" s="1"/>
  <c r="J1181" i="2" s="1"/>
  <c r="I2195" i="2" a="1"/>
  <c r="I2195" i="2" s="1"/>
  <c r="J2195" i="2" s="1"/>
  <c r="I2147" i="2" a="1"/>
  <c r="I2147" i="2" s="1"/>
  <c r="J2147" i="2" s="1"/>
  <c r="I2099" i="2" a="1"/>
  <c r="I2099" i="2" s="1"/>
  <c r="J2099" i="2" s="1"/>
  <c r="I2039" i="2" a="1"/>
  <c r="I2039" i="2" s="1"/>
  <c r="J2039" i="2" s="1"/>
  <c r="I2003" i="2" a="1"/>
  <c r="I2003" i="2" s="1"/>
  <c r="J2003" i="2" s="1"/>
  <c r="I1919" i="2" a="1"/>
  <c r="I1919" i="2" s="1"/>
  <c r="J1919" i="2" s="1"/>
  <c r="I1847" i="2" a="1"/>
  <c r="I1847" i="2" s="1"/>
  <c r="J1847" i="2" s="1"/>
  <c r="I1787" i="2" a="1"/>
  <c r="I1787" i="2" s="1"/>
  <c r="J1787" i="2" s="1"/>
  <c r="I1715" i="2" a="1"/>
  <c r="I1715" i="2" s="1"/>
  <c r="J1715" i="2" s="1"/>
  <c r="I1667" i="2" a="1"/>
  <c r="I1667" i="2" s="1"/>
  <c r="J1667" i="2" s="1"/>
  <c r="I1607" i="2" a="1"/>
  <c r="I1607" i="2" s="1"/>
  <c r="J1607" i="2" s="1"/>
  <c r="I1547" i="2" a="1"/>
  <c r="I1547" i="2" s="1"/>
  <c r="J1547" i="2" s="1"/>
  <c r="I1487" i="2" a="1"/>
  <c r="I1487" i="2" s="1"/>
  <c r="J1487" i="2" s="1"/>
  <c r="I1427" i="2" a="1"/>
  <c r="I1427" i="2" s="1"/>
  <c r="J1427" i="2" s="1"/>
  <c r="I1355" i="2" a="1"/>
  <c r="I1355" i="2" s="1"/>
  <c r="J1355" i="2" s="1"/>
  <c r="I1331" i="2" a="1"/>
  <c r="I1331" i="2" s="1"/>
  <c r="J1331" i="2" s="1"/>
  <c r="I1283" i="2" a="1"/>
  <c r="I1283" i="2" s="1"/>
  <c r="J1283" i="2" s="1"/>
  <c r="I1235" i="2" a="1"/>
  <c r="I1235" i="2" s="1"/>
  <c r="J1235" i="2" s="1"/>
  <c r="I1187" i="2" a="1"/>
  <c r="I1187" i="2" s="1"/>
  <c r="J1187" i="2" s="1"/>
  <c r="I1127" i="2" a="1"/>
  <c r="I1127" i="2" s="1"/>
  <c r="J1127" i="2" s="1"/>
  <c r="I1079" i="2" a="1"/>
  <c r="I1079" i="2" s="1"/>
  <c r="J1079" i="2" s="1"/>
  <c r="I1043" i="2" a="1"/>
  <c r="I1043" i="2" s="1"/>
  <c r="J1043" i="2" s="1"/>
  <c r="I983" i="2" a="1"/>
  <c r="I983" i="2" s="1"/>
  <c r="J983" i="2" s="1"/>
  <c r="I947" i="2" a="1"/>
  <c r="I947" i="2" s="1"/>
  <c r="J947" i="2" s="1"/>
  <c r="I887" i="2" a="1"/>
  <c r="I887" i="2" s="1"/>
  <c r="J887" i="2" s="1"/>
  <c r="I839" i="2" a="1"/>
  <c r="I839" i="2" s="1"/>
  <c r="J839" i="2" s="1"/>
  <c r="I791" i="2" a="1"/>
  <c r="I791" i="2" s="1"/>
  <c r="J791" i="2" s="1"/>
  <c r="I743" i="2" a="1"/>
  <c r="I743" i="2" s="1"/>
  <c r="J743" i="2" s="1"/>
  <c r="I683" i="2" a="1"/>
  <c r="I683" i="2" s="1"/>
  <c r="J683" i="2" s="1"/>
  <c r="I647" i="2" a="1"/>
  <c r="I647" i="2" s="1"/>
  <c r="J647" i="2" s="1"/>
  <c r="I587" i="2" a="1"/>
  <c r="I587" i="2" s="1"/>
  <c r="J587" i="2" s="1"/>
  <c r="I551" i="2" a="1"/>
  <c r="I551" i="2" s="1"/>
  <c r="J551" i="2" s="1"/>
  <c r="I503" i="2" a="1"/>
  <c r="I503" i="2" s="1"/>
  <c r="J503" i="2" s="1"/>
  <c r="I455" i="2" a="1"/>
  <c r="I455" i="2" s="1"/>
  <c r="J455" i="2" s="1"/>
  <c r="I407" i="2" a="1"/>
  <c r="I407" i="2" s="1"/>
  <c r="J407" i="2" s="1"/>
  <c r="I359" i="2" a="1"/>
  <c r="I359" i="2" s="1"/>
  <c r="J359" i="2" s="1"/>
  <c r="I311" i="2" a="1"/>
  <c r="I311" i="2" s="1"/>
  <c r="J311" i="2" s="1"/>
  <c r="I263" i="2" a="1"/>
  <c r="I263" i="2" s="1"/>
  <c r="J263" i="2" s="1"/>
  <c r="I215" i="2" a="1"/>
  <c r="I215" i="2" s="1"/>
  <c r="J215" i="2" s="1"/>
  <c r="I167" i="2" a="1"/>
  <c r="I167" i="2" s="1"/>
  <c r="J167" i="2" s="1"/>
  <c r="I119" i="2" a="1"/>
  <c r="I119" i="2" s="1"/>
  <c r="J119" i="2" s="1"/>
  <c r="I95" i="2" a="1"/>
  <c r="I95" i="2" s="1"/>
  <c r="J95" i="2" s="1"/>
  <c r="I47" i="2" a="1"/>
  <c r="I47" i="2" s="1"/>
  <c r="J47" i="2" s="1"/>
  <c r="I2" i="2" a="1"/>
  <c r="I2" i="2" s="1"/>
  <c r="J2" i="2" s="1"/>
  <c r="I2029" i="2" a="1"/>
  <c r="I2029" i="2" s="1"/>
  <c r="J2029" i="2" s="1"/>
  <c r="I1976" i="2" a="1"/>
  <c r="I1976" i="2" s="1"/>
  <c r="J1976" i="2" s="1"/>
  <c r="I1688" i="2" a="1"/>
  <c r="I1688" i="2" s="1"/>
  <c r="J1688" i="2" s="1"/>
  <c r="I1603" i="2" a="1"/>
  <c r="I1603" i="2" s="1"/>
  <c r="J1603" i="2" s="1"/>
  <c r="I1516" i="2" a="1"/>
  <c r="I1516" i="2" s="1"/>
  <c r="J1516" i="2" s="1"/>
  <c r="I1453" i="2" a="1"/>
  <c r="I1453" i="2" s="1"/>
  <c r="J1453" i="2" s="1"/>
  <c r="I1276" i="2" a="1"/>
  <c r="I1276" i="2" s="1"/>
  <c r="J1276" i="2" s="1"/>
  <c r="I1177" i="2" a="1"/>
  <c r="I1177" i="2" s="1"/>
  <c r="J1177" i="2" s="1"/>
  <c r="I1027" i="2" a="1"/>
  <c r="I1027" i="2" s="1"/>
  <c r="J1027" i="2" s="1"/>
  <c r="I2230" i="2" a="1"/>
  <c r="I2230" i="2" s="1"/>
  <c r="J2230" i="2" s="1"/>
  <c r="I2218" i="2" a="1"/>
  <c r="I2218" i="2" s="1"/>
  <c r="J2218" i="2" s="1"/>
  <c r="I2194" i="2" a="1"/>
  <c r="I2194" i="2" s="1"/>
  <c r="J2194" i="2" s="1"/>
  <c r="I2182" i="2" a="1"/>
  <c r="I2182" i="2" s="1"/>
  <c r="J2182" i="2" s="1"/>
  <c r="I2170" i="2" a="1"/>
  <c r="I2170" i="2" s="1"/>
  <c r="J2170" i="2" s="1"/>
  <c r="I2158" i="2" a="1"/>
  <c r="I2158" i="2" s="1"/>
  <c r="J2158" i="2" s="1"/>
  <c r="I2146" i="2" a="1"/>
  <c r="I2146" i="2" s="1"/>
  <c r="J2146" i="2" s="1"/>
  <c r="I2134" i="2" a="1"/>
  <c r="I2134" i="2" s="1"/>
  <c r="J2134" i="2" s="1"/>
  <c r="I2122" i="2" a="1"/>
  <c r="I2122" i="2" s="1"/>
  <c r="J2122" i="2" s="1"/>
  <c r="I2110" i="2" a="1"/>
  <c r="I2110" i="2" s="1"/>
  <c r="J2110" i="2" s="1"/>
  <c r="I2098" i="2" a="1"/>
  <c r="I2098" i="2" s="1"/>
  <c r="J2098" i="2" s="1"/>
  <c r="I2086" i="2" a="1"/>
  <c r="I2086" i="2" s="1"/>
  <c r="J2086" i="2" s="1"/>
  <c r="I2074" i="2" a="1"/>
  <c r="I2074" i="2" s="1"/>
  <c r="J2074" i="2" s="1"/>
  <c r="I2062" i="2" a="1"/>
  <c r="I2062" i="2" s="1"/>
  <c r="J2062" i="2" s="1"/>
  <c r="I2038" i="2" a="1"/>
  <c r="I2038" i="2" s="1"/>
  <c r="J2038" i="2" s="1"/>
  <c r="I2026" i="2" a="1"/>
  <c r="I2026" i="2" s="1"/>
  <c r="J2026" i="2" s="1"/>
  <c r="I2014" i="2" a="1"/>
  <c r="I2014" i="2" s="1"/>
  <c r="J2014" i="2" s="1"/>
  <c r="I2002" i="2" a="1"/>
  <c r="I2002" i="2" s="1"/>
  <c r="J2002" i="2" s="1"/>
  <c r="I1990" i="2" a="1"/>
  <c r="I1990" i="2" s="1"/>
  <c r="J1990" i="2" s="1"/>
  <c r="I1978" i="2" a="1"/>
  <c r="I1978" i="2" s="1"/>
  <c r="J1978" i="2" s="1"/>
  <c r="I1966" i="2" a="1"/>
  <c r="I1966" i="2" s="1"/>
  <c r="J1966" i="2" s="1"/>
  <c r="I1930" i="2" a="1"/>
  <c r="I1930" i="2" s="1"/>
  <c r="J1930" i="2" s="1"/>
  <c r="I1918" i="2" a="1"/>
  <c r="I1918" i="2" s="1"/>
  <c r="J1918" i="2" s="1"/>
  <c r="I1894" i="2" a="1"/>
  <c r="I1894" i="2" s="1"/>
  <c r="J1894" i="2" s="1"/>
  <c r="I1882" i="2" a="1"/>
  <c r="I1882" i="2" s="1"/>
  <c r="J1882" i="2" s="1"/>
  <c r="I1870" i="2" a="1"/>
  <c r="I1870" i="2" s="1"/>
  <c r="J1870" i="2" s="1"/>
  <c r="I1858" i="2" a="1"/>
  <c r="I1858" i="2" s="1"/>
  <c r="J1858" i="2" s="1"/>
  <c r="I1846" i="2" a="1"/>
  <c r="I1846" i="2" s="1"/>
  <c r="J1846" i="2" s="1"/>
  <c r="I1834" i="2" a="1"/>
  <c r="I1834" i="2" s="1"/>
  <c r="J1834" i="2" s="1"/>
  <c r="I1822" i="2" a="1"/>
  <c r="I1822" i="2" s="1"/>
  <c r="J1822" i="2" s="1"/>
  <c r="I1810" i="2" a="1"/>
  <c r="I1810" i="2" s="1"/>
  <c r="J1810" i="2" s="1"/>
  <c r="I1798" i="2" a="1"/>
  <c r="I1798" i="2" s="1"/>
  <c r="J1798" i="2" s="1"/>
  <c r="I1786" i="2" a="1"/>
  <c r="I1786" i="2" s="1"/>
  <c r="J1786" i="2" s="1"/>
  <c r="I1762" i="2" a="1"/>
  <c r="I1762" i="2" s="1"/>
  <c r="J1762" i="2" s="1"/>
  <c r="I1750" i="2" a="1"/>
  <c r="I1750" i="2" s="1"/>
  <c r="J1750" i="2" s="1"/>
  <c r="I1726" i="2" a="1"/>
  <c r="I1726" i="2" s="1"/>
  <c r="J1726" i="2" s="1"/>
  <c r="I1714" i="2" a="1"/>
  <c r="I1714" i="2" s="1"/>
  <c r="J1714" i="2" s="1"/>
  <c r="I1702" i="2" a="1"/>
  <c r="I1702" i="2" s="1"/>
  <c r="J1702" i="2" s="1"/>
  <c r="I1678" i="2" a="1"/>
  <c r="I1678" i="2" s="1"/>
  <c r="J1678" i="2" s="1"/>
  <c r="I1666" i="2" a="1"/>
  <c r="I1666" i="2" s="1"/>
  <c r="J1666" i="2" s="1"/>
  <c r="I1654" i="2" a="1"/>
  <c r="I1654" i="2" s="1"/>
  <c r="J1654" i="2" s="1"/>
  <c r="I1618" i="2" a="1"/>
  <c r="I1618" i="2" s="1"/>
  <c r="J1618" i="2" s="1"/>
  <c r="I1594" i="2" a="1"/>
  <c r="I1594" i="2" s="1"/>
  <c r="J1594" i="2" s="1"/>
  <c r="I1582" i="2" a="1"/>
  <c r="I1582" i="2" s="1"/>
  <c r="J1582" i="2" s="1"/>
  <c r="I1570" i="2" a="1"/>
  <c r="I1570" i="2" s="1"/>
  <c r="J1570" i="2" s="1"/>
  <c r="I1546" i="2" a="1"/>
  <c r="I1546" i="2" s="1"/>
  <c r="J1546" i="2" s="1"/>
  <c r="I1534" i="2" a="1"/>
  <c r="I1534" i="2" s="1"/>
  <c r="J1534" i="2" s="1"/>
  <c r="I1522" i="2" a="1"/>
  <c r="I1522" i="2" s="1"/>
  <c r="J1522" i="2" s="1"/>
  <c r="I1510" i="2" a="1"/>
  <c r="I1510" i="2" s="1"/>
  <c r="J1510" i="2" s="1"/>
  <c r="I1498" i="2" a="1"/>
  <c r="I1498" i="2" s="1"/>
  <c r="J1498" i="2" s="1"/>
  <c r="I1486" i="2" a="1"/>
  <c r="I1486" i="2" s="1"/>
  <c r="J1486" i="2" s="1"/>
  <c r="I1462" i="2" a="1"/>
  <c r="I1462" i="2" s="1"/>
  <c r="J1462" i="2" s="1"/>
  <c r="I1450" i="2" a="1"/>
  <c r="I1450" i="2" s="1"/>
  <c r="J1450" i="2" s="1"/>
  <c r="I1438" i="2" a="1"/>
  <c r="I1438" i="2" s="1"/>
  <c r="J1438" i="2" s="1"/>
  <c r="I1414" i="2" a="1"/>
  <c r="I1414" i="2" s="1"/>
  <c r="J1414" i="2" s="1"/>
  <c r="I1402" i="2" a="1"/>
  <c r="I1402" i="2" s="1"/>
  <c r="J1402" i="2" s="1"/>
  <c r="I1390" i="2" a="1"/>
  <c r="I1390" i="2" s="1"/>
  <c r="J1390" i="2" s="1"/>
  <c r="I1366" i="2" a="1"/>
  <c r="I1366" i="2" s="1"/>
  <c r="J1366" i="2" s="1"/>
  <c r="I1342" i="2" a="1"/>
  <c r="I1342" i="2" s="1"/>
  <c r="J1342" i="2" s="1"/>
  <c r="I1318" i="2" a="1"/>
  <c r="I1318" i="2" s="1"/>
  <c r="J1318" i="2" s="1"/>
  <c r="I1294" i="2" a="1"/>
  <c r="I1294" i="2" s="1"/>
  <c r="J1294" i="2" s="1"/>
  <c r="I1270" i="2" a="1"/>
  <c r="I1270" i="2" s="1"/>
  <c r="J1270" i="2" s="1"/>
  <c r="I1246" i="2" a="1"/>
  <c r="I1246" i="2" s="1"/>
  <c r="J1246" i="2" s="1"/>
  <c r="I1222" i="2" a="1"/>
  <c r="I1222" i="2" s="1"/>
  <c r="J1222" i="2" s="1"/>
  <c r="I1198" i="2" a="1"/>
  <c r="I1198" i="2" s="1"/>
  <c r="J1198" i="2" s="1"/>
  <c r="I1174" i="2" a="1"/>
  <c r="I1174" i="2" s="1"/>
  <c r="J1174" i="2" s="1"/>
  <c r="I1150" i="2" a="1"/>
  <c r="I1150" i="2" s="1"/>
  <c r="J1150" i="2" s="1"/>
  <c r="I1126" i="2" a="1"/>
  <c r="I1126" i="2" s="1"/>
  <c r="J1126" i="2" s="1"/>
  <c r="I1102" i="2" a="1"/>
  <c r="I1102" i="2" s="1"/>
  <c r="J1102" i="2" s="1"/>
  <c r="I1078" i="2" a="1"/>
  <c r="I1078" i="2" s="1"/>
  <c r="J1078" i="2" s="1"/>
  <c r="I1054" i="2" a="1"/>
  <c r="I1054" i="2" s="1"/>
  <c r="J1054" i="2" s="1"/>
  <c r="I1030" i="2" a="1"/>
  <c r="I1030" i="2" s="1"/>
  <c r="J1030" i="2" s="1"/>
  <c r="I994" i="2" a="1"/>
  <c r="I994" i="2" s="1"/>
  <c r="J994" i="2" s="1"/>
  <c r="I970" i="2" a="1"/>
  <c r="I970" i="2" s="1"/>
  <c r="J970" i="2" s="1"/>
  <c r="I946" i="2" a="1"/>
  <c r="I946" i="2" s="1"/>
  <c r="J946" i="2" s="1"/>
  <c r="I922" i="2" a="1"/>
  <c r="I922" i="2" s="1"/>
  <c r="J922" i="2" s="1"/>
  <c r="I898" i="2" a="1"/>
  <c r="I898" i="2" s="1"/>
  <c r="J898" i="2" s="1"/>
  <c r="I874" i="2" a="1"/>
  <c r="I874" i="2" s="1"/>
  <c r="J874" i="2" s="1"/>
  <c r="I850" i="2" a="1"/>
  <c r="I850" i="2" s="1"/>
  <c r="J850" i="2" s="1"/>
  <c r="I826" i="2" a="1"/>
  <c r="I826" i="2" s="1"/>
  <c r="J826" i="2" s="1"/>
  <c r="I802" i="2" a="1"/>
  <c r="I802" i="2" s="1"/>
  <c r="J802" i="2" s="1"/>
  <c r="I790" i="2" a="1"/>
  <c r="I790" i="2" s="1"/>
  <c r="J790" i="2" s="1"/>
  <c r="I766" i="2" a="1"/>
  <c r="I766" i="2" s="1"/>
  <c r="J766" i="2" s="1"/>
  <c r="I742" i="2" a="1"/>
  <c r="I742" i="2" s="1"/>
  <c r="J742" i="2" s="1"/>
  <c r="I718" i="2" a="1"/>
  <c r="I718" i="2" s="1"/>
  <c r="J718" i="2" s="1"/>
  <c r="I694" i="2" a="1"/>
  <c r="I694" i="2" s="1"/>
  <c r="J694" i="2" s="1"/>
  <c r="I670" i="2" a="1"/>
  <c r="I670" i="2" s="1"/>
  <c r="J670" i="2" s="1"/>
  <c r="I646" i="2" a="1"/>
  <c r="I646" i="2" s="1"/>
  <c r="J646" i="2" s="1"/>
  <c r="I622" i="2" a="1"/>
  <c r="I622" i="2" s="1"/>
  <c r="J622" i="2" s="1"/>
  <c r="I598" i="2" a="1"/>
  <c r="I598" i="2" s="1"/>
  <c r="J598" i="2" s="1"/>
  <c r="I574" i="2" a="1"/>
  <c r="I574" i="2" s="1"/>
  <c r="J574" i="2" s="1"/>
  <c r="I550" i="2" a="1"/>
  <c r="I550" i="2" s="1"/>
  <c r="J550" i="2" s="1"/>
  <c r="I526" i="2" a="1"/>
  <c r="I526" i="2" s="1"/>
  <c r="J526" i="2" s="1"/>
  <c r="I502" i="2" a="1"/>
  <c r="I502" i="2" s="1"/>
  <c r="J502" i="2" s="1"/>
  <c r="I490" i="2" a="1"/>
  <c r="I490" i="2" s="1"/>
  <c r="J490" i="2" s="1"/>
  <c r="I466" i="2" a="1"/>
  <c r="I466" i="2" s="1"/>
  <c r="J466" i="2" s="1"/>
  <c r="I442" i="2" a="1"/>
  <c r="I442" i="2" s="1"/>
  <c r="J442" i="2" s="1"/>
  <c r="I418" i="2" a="1"/>
  <c r="I418" i="2" s="1"/>
  <c r="J418" i="2" s="1"/>
  <c r="I394" i="2" a="1"/>
  <c r="I394" i="2" s="1"/>
  <c r="J394" i="2" s="1"/>
  <c r="I370" i="2" a="1"/>
  <c r="I370" i="2" s="1"/>
  <c r="J370" i="2" s="1"/>
  <c r="I346" i="2" a="1"/>
  <c r="I346" i="2" s="1"/>
  <c r="J346" i="2" s="1"/>
  <c r="I322" i="2" a="1"/>
  <c r="I322" i="2" s="1"/>
  <c r="J322" i="2" s="1"/>
  <c r="I298" i="2" a="1"/>
  <c r="I298" i="2" s="1"/>
  <c r="J298" i="2" s="1"/>
  <c r="I274" i="2" a="1"/>
  <c r="I274" i="2" s="1"/>
  <c r="J274" i="2" s="1"/>
  <c r="I250" i="2" a="1"/>
  <c r="I250" i="2" s="1"/>
  <c r="J250" i="2" s="1"/>
  <c r="I226" i="2" a="1"/>
  <c r="I226" i="2" s="1"/>
  <c r="J226" i="2" s="1"/>
  <c r="I202" i="2" a="1"/>
  <c r="I202" i="2" s="1"/>
  <c r="J202" i="2" s="1"/>
  <c r="I178" i="2" a="1"/>
  <c r="I178" i="2" s="1"/>
  <c r="J178" i="2" s="1"/>
  <c r="I154" i="2" a="1"/>
  <c r="I154" i="2" s="1"/>
  <c r="J154" i="2" s="1"/>
  <c r="I118" i="2" a="1"/>
  <c r="I118" i="2" s="1"/>
  <c r="J118" i="2" s="1"/>
  <c r="I70" i="2" a="1"/>
  <c r="I70" i="2" s="1"/>
  <c r="J70" i="2" s="1"/>
  <c r="I34" i="2" a="1"/>
  <c r="I34" i="2" s="1"/>
  <c r="J34" i="2" s="1"/>
  <c r="I10" i="2" a="1"/>
  <c r="I10" i="2" s="1"/>
  <c r="J10" i="2" s="1"/>
  <c r="I915" i="2" a="1"/>
  <c r="I915" i="2" s="1"/>
  <c r="J915" i="2" s="1"/>
  <c r="I725" i="2" a="1"/>
  <c r="I725" i="2" s="1"/>
  <c r="J725" i="2" s="1"/>
  <c r="I1165" i="2" a="1"/>
  <c r="I1165" i="2" s="1"/>
  <c r="J1165" i="2" s="1"/>
  <c r="I1395" i="2" a="1"/>
  <c r="I1395" i="2" s="1"/>
  <c r="J1395" i="2" s="1"/>
  <c r="I1491" i="2" a="1"/>
  <c r="I1491" i="2" s="1"/>
  <c r="J1491" i="2" s="1"/>
  <c r="I1580" i="2" a="1"/>
  <c r="I1580" i="2" s="1"/>
  <c r="J1580" i="2" s="1"/>
  <c r="I1717" i="2" a="1"/>
  <c r="I1717" i="2" s="1"/>
  <c r="J1717" i="2" s="1"/>
  <c r="I1796" i="2" a="1"/>
  <c r="I1796" i="2" s="1"/>
  <c r="J1796" i="2" s="1"/>
  <c r="I1933" i="2" a="1"/>
  <c r="I1933" i="2" s="1"/>
  <c r="J1933" i="2" s="1"/>
  <c r="I2078" i="2" a="1"/>
  <c r="I2078" i="2" s="1"/>
  <c r="J2078" i="2" s="1"/>
  <c r="I2164" i="2" a="1"/>
  <c r="I2164" i="2" s="1"/>
  <c r="J2164" i="2" s="1"/>
  <c r="I1023" i="2" a="1"/>
  <c r="I1023" i="2" s="1"/>
  <c r="J1023" i="2" s="1"/>
  <c r="I1448" i="2" a="1"/>
  <c r="I1448" i="2" s="1"/>
  <c r="J1448" i="2" s="1"/>
  <c r="I1537" i="2" a="1"/>
  <c r="I1537" i="2" s="1"/>
  <c r="J1537" i="2" s="1"/>
  <c r="I1664" i="2" a="1"/>
  <c r="I1664" i="2" s="1"/>
  <c r="J1664" i="2" s="1"/>
  <c r="I1890" i="2" a="1"/>
  <c r="I1890" i="2" s="1"/>
  <c r="J1890" i="2" s="1"/>
  <c r="I1964" i="2" a="1"/>
  <c r="I1964" i="2" s="1"/>
  <c r="J1964" i="2" s="1"/>
  <c r="I2120" i="2" a="1"/>
  <c r="I2120" i="2" s="1"/>
  <c r="J2120" i="2" s="1"/>
  <c r="I2202" i="2" a="1"/>
  <c r="I2202" i="2" s="1"/>
  <c r="J2202" i="2" s="1"/>
  <c r="I829" i="2" a="1"/>
  <c r="I829" i="2" s="1"/>
  <c r="J829" i="2" s="1"/>
  <c r="I614" i="2" a="1"/>
  <c r="I614" i="2" s="1"/>
  <c r="J614" i="2" s="1"/>
  <c r="I615" i="2" a="1"/>
  <c r="I615" i="2" s="1"/>
  <c r="J615" i="2" s="1"/>
  <c r="I637" i="2" a="1"/>
  <c r="I637" i="2" s="1"/>
  <c r="J637" i="2" s="1"/>
  <c r="I674" i="2" a="1"/>
  <c r="I674" i="2" s="1"/>
  <c r="J674" i="2" s="1"/>
  <c r="I675" i="2" a="1"/>
  <c r="I675" i="2" s="1"/>
  <c r="J675" i="2" s="1"/>
  <c r="I1965" i="2" a="1"/>
  <c r="I1965" i="2" s="1"/>
  <c r="J1965" i="2" s="1"/>
  <c r="I1588" i="2" a="1"/>
  <c r="I1588" i="2" s="1"/>
  <c r="J1588" i="2" s="1"/>
  <c r="I1134" i="2" a="1"/>
  <c r="I1134" i="2" s="1"/>
  <c r="J1134" i="2" s="1"/>
  <c r="I2229" i="2" a="1"/>
  <c r="I2229" i="2" s="1"/>
  <c r="J2229" i="2" s="1"/>
  <c r="I2157" i="2" a="1"/>
  <c r="I2157" i="2" s="1"/>
  <c r="J2157" i="2" s="1"/>
  <c r="I2109" i="2" a="1"/>
  <c r="I2109" i="2" s="1"/>
  <c r="J2109" i="2" s="1"/>
  <c r="I2061" i="2" a="1"/>
  <c r="I2061" i="2" s="1"/>
  <c r="J2061" i="2" s="1"/>
  <c r="I2001" i="2" a="1"/>
  <c r="I2001" i="2" s="1"/>
  <c r="J2001" i="2" s="1"/>
  <c r="I1929" i="2" a="1"/>
  <c r="I1929" i="2" s="1"/>
  <c r="J1929" i="2" s="1"/>
  <c r="I1881" i="2" a="1"/>
  <c r="I1881" i="2" s="1"/>
  <c r="J1881" i="2" s="1"/>
  <c r="I1833" i="2" a="1"/>
  <c r="I1833" i="2" s="1"/>
  <c r="J1833" i="2" s="1"/>
  <c r="I1785" i="2" a="1"/>
  <c r="I1785" i="2" s="1"/>
  <c r="J1785" i="2" s="1"/>
  <c r="I1725" i="2" a="1"/>
  <c r="I1725" i="2" s="1"/>
  <c r="J1725" i="2" s="1"/>
  <c r="I1653" i="2" a="1"/>
  <c r="I1653" i="2" s="1"/>
  <c r="J1653" i="2" s="1"/>
  <c r="I1605" i="2" a="1"/>
  <c r="I1605" i="2" s="1"/>
  <c r="J1605" i="2" s="1"/>
  <c r="I1545" i="2" a="1"/>
  <c r="I1545" i="2" s="1"/>
  <c r="J1545" i="2" s="1"/>
  <c r="I1509" i="2" a="1"/>
  <c r="I1509" i="2" s="1"/>
  <c r="J1509" i="2" s="1"/>
  <c r="I1485" i="2" a="1"/>
  <c r="I1485" i="2" s="1"/>
  <c r="J1485" i="2" s="1"/>
  <c r="I1377" i="2" a="1"/>
  <c r="I1377" i="2" s="1"/>
  <c r="J1377" i="2" s="1"/>
  <c r="I1341" i="2" a="1"/>
  <c r="I1341" i="2" s="1"/>
  <c r="J1341" i="2" s="1"/>
  <c r="I1293" i="2" a="1"/>
  <c r="I1293" i="2" s="1"/>
  <c r="J1293" i="2" s="1"/>
  <c r="I1245" i="2" a="1"/>
  <c r="I1245" i="2" s="1"/>
  <c r="J1245" i="2" s="1"/>
  <c r="I1185" i="2" a="1"/>
  <c r="I1185" i="2" s="1"/>
  <c r="J1185" i="2" s="1"/>
  <c r="I1137" i="2" a="1"/>
  <c r="I1137" i="2" s="1"/>
  <c r="J1137" i="2" s="1"/>
  <c r="I1089" i="2" a="1"/>
  <c r="I1089" i="2" s="1"/>
  <c r="J1089" i="2" s="1"/>
  <c r="I1053" i="2" a="1"/>
  <c r="I1053" i="2" s="1"/>
  <c r="J1053" i="2" s="1"/>
  <c r="I393" i="2" a="1"/>
  <c r="I393" i="2" s="1"/>
  <c r="J393" i="2" s="1"/>
  <c r="I9" i="2" a="1"/>
  <c r="I9" i="2" s="1"/>
  <c r="J9" i="2" s="1"/>
  <c r="I1254" i="2" a="1"/>
  <c r="I1254" i="2" s="1"/>
  <c r="J1254" i="2" s="1"/>
  <c r="I2192" i="2" a="1"/>
  <c r="I2192" i="2" s="1"/>
  <c r="J2192" i="2" s="1"/>
  <c r="I1856" i="2" a="1"/>
  <c r="I1856" i="2" s="1"/>
  <c r="J1856" i="2" s="1"/>
  <c r="I1472" i="2" a="1"/>
  <c r="I1472" i="2" s="1"/>
  <c r="J1472" i="2" s="1"/>
  <c r="I224" i="2" a="1"/>
  <c r="I224" i="2" s="1"/>
  <c r="J224" i="2" s="1"/>
  <c r="I1892" i="2" a="1"/>
  <c r="I1892" i="2" s="1"/>
  <c r="J1892" i="2" s="1"/>
  <c r="I1508" i="2" a="1"/>
  <c r="I1508" i="2" s="1"/>
  <c r="J1508" i="2" s="1"/>
  <c r="I1471" i="2" a="1"/>
  <c r="I1471" i="2" s="1"/>
  <c r="J1471" i="2" s="1"/>
  <c r="I379" i="2" a="1"/>
  <c r="I379" i="2" s="1"/>
  <c r="J379" i="2" s="1"/>
  <c r="I2090" i="2" a="1"/>
  <c r="I2090" i="2" s="1"/>
  <c r="J2090" i="2" s="1"/>
  <c r="I1816" i="2" a="1"/>
  <c r="I1816" i="2" s="1"/>
  <c r="J1816" i="2" s="1"/>
  <c r="I2178" i="2" a="1"/>
  <c r="I2178" i="2" s="1"/>
  <c r="J2178" i="2" s="1"/>
  <c r="I2106" i="2" a="1"/>
  <c r="I2106" i="2" s="1"/>
  <c r="J2106" i="2" s="1"/>
  <c r="I1674" i="2" a="1"/>
  <c r="I1674" i="2" s="1"/>
  <c r="J1674" i="2" s="1"/>
  <c r="I2069" i="2" a="1"/>
  <c r="I2069" i="2" s="1"/>
  <c r="J2069" i="2" s="1"/>
  <c r="I1939" i="2" a="1"/>
  <c r="I1939" i="2" s="1"/>
  <c r="J1939" i="2" s="1"/>
  <c r="I1868" i="2" a="1"/>
  <c r="I1868" i="2" s="1"/>
  <c r="J1868" i="2" s="1"/>
  <c r="I1719" i="2" a="1"/>
  <c r="I1719" i="2" s="1"/>
  <c r="J1719" i="2" s="1"/>
  <c r="I1504" i="2" a="1"/>
  <c r="I1504" i="2" s="1"/>
  <c r="J1504" i="2" s="1"/>
  <c r="I1311" i="2" a="1"/>
  <c r="I1311" i="2" s="1"/>
  <c r="J1311" i="2" s="1"/>
  <c r="I763" i="2" a="1"/>
  <c r="I763" i="2" s="1"/>
  <c r="J763" i="2" s="1"/>
  <c r="I2141" i="2" a="1"/>
  <c r="I2141" i="2" s="1"/>
  <c r="J2141" i="2" s="1"/>
  <c r="I2008" i="2" a="1"/>
  <c r="I2008" i="2" s="1"/>
  <c r="J2008" i="2" s="1"/>
  <c r="I1867" i="2" a="1"/>
  <c r="I1867" i="2" s="1"/>
  <c r="J1867" i="2" s="1"/>
  <c r="I1791" i="2" a="1"/>
  <c r="I1791" i="2" s="1"/>
  <c r="J1791" i="2" s="1"/>
  <c r="I1637" i="2" a="1"/>
  <c r="I1637" i="2" s="1"/>
  <c r="J1637" i="2" s="1"/>
  <c r="I1503" i="2" a="1"/>
  <c r="I1503" i="2" s="1"/>
  <c r="J1503" i="2" s="1"/>
  <c r="I1398" i="2" a="1"/>
  <c r="I1398" i="2" s="1"/>
  <c r="J1398" i="2" s="1"/>
  <c r="I1310" i="2" a="1"/>
  <c r="I1310" i="2" s="1"/>
  <c r="J1310" i="2" s="1"/>
  <c r="I1110" i="2" a="1"/>
  <c r="I1110" i="2" s="1"/>
  <c r="J1110" i="2" s="1"/>
  <c r="I961" i="2" a="1"/>
  <c r="I961" i="2" s="1"/>
  <c r="J961" i="2" s="1"/>
  <c r="I762" i="2" a="1"/>
  <c r="I762" i="2" s="1"/>
  <c r="J762" i="2" s="1"/>
  <c r="I36" i="2" a="1"/>
  <c r="I36" i="2" s="1"/>
  <c r="J36" i="2" s="1"/>
  <c r="I2168" i="2" a="1"/>
  <c r="I2168" i="2" s="1"/>
  <c r="J2168" i="2" s="1"/>
  <c r="I1906" i="2" a="1"/>
  <c r="I1906" i="2" s="1"/>
  <c r="J1906" i="2" s="1"/>
  <c r="I1766" i="2" a="1"/>
  <c r="I1766" i="2" s="1"/>
  <c r="J1766" i="2" s="1"/>
  <c r="I1457" i="2" a="1"/>
  <c r="I1457" i="2" s="1"/>
  <c r="J1457" i="2" s="1"/>
  <c r="I1028" i="2" a="1"/>
  <c r="I1028" i="2" s="1"/>
  <c r="J1028" i="2" s="1"/>
  <c r="I2159" i="2" a="1"/>
  <c r="I2159" i="2" s="1"/>
  <c r="J2159" i="2" s="1"/>
  <c r="I2111" i="2" a="1"/>
  <c r="I2111" i="2" s="1"/>
  <c r="J2111" i="2" s="1"/>
  <c r="I2063" i="2" a="1"/>
  <c r="I2063" i="2" s="1"/>
  <c r="J2063" i="2" s="1"/>
  <c r="I1967" i="2" a="1"/>
  <c r="I1967" i="2" s="1"/>
  <c r="J1967" i="2" s="1"/>
  <c r="I1907" i="2" a="1"/>
  <c r="I1907" i="2" s="1"/>
  <c r="J1907" i="2" s="1"/>
  <c r="I1859" i="2" a="1"/>
  <c r="I1859" i="2" s="1"/>
  <c r="J1859" i="2" s="1"/>
  <c r="I1799" i="2" a="1"/>
  <c r="I1799" i="2" s="1"/>
  <c r="J1799" i="2" s="1"/>
  <c r="I1727" i="2" a="1"/>
  <c r="I1727" i="2" s="1"/>
  <c r="J1727" i="2" s="1"/>
  <c r="I1679" i="2" a="1"/>
  <c r="I1679" i="2" s="1"/>
  <c r="J1679" i="2" s="1"/>
  <c r="I1583" i="2" a="1"/>
  <c r="I1583" i="2" s="1"/>
  <c r="J1583" i="2" s="1"/>
  <c r="I1499" i="2" a="1"/>
  <c r="I1499" i="2" s="1"/>
  <c r="J1499" i="2" s="1"/>
  <c r="I1439" i="2" a="1"/>
  <c r="I1439" i="2" s="1"/>
  <c r="J1439" i="2" s="1"/>
  <c r="I1391" i="2" a="1"/>
  <c r="I1391" i="2" s="1"/>
  <c r="J1391" i="2" s="1"/>
  <c r="I1343" i="2" a="1"/>
  <c r="I1343" i="2" s="1"/>
  <c r="J1343" i="2" s="1"/>
  <c r="I1295" i="2" a="1"/>
  <c r="I1295" i="2" s="1"/>
  <c r="J1295" i="2" s="1"/>
  <c r="I1247" i="2" a="1"/>
  <c r="I1247" i="2" s="1"/>
  <c r="J1247" i="2" s="1"/>
  <c r="I1199" i="2" a="1"/>
  <c r="I1199" i="2" s="1"/>
  <c r="J1199" i="2" s="1"/>
  <c r="I1151" i="2" a="1"/>
  <c r="I1151" i="2" s="1"/>
  <c r="J1151" i="2" s="1"/>
  <c r="I1103" i="2" a="1"/>
  <c r="I1103" i="2" s="1"/>
  <c r="J1103" i="2" s="1"/>
  <c r="I1055" i="2" a="1"/>
  <c r="I1055" i="2" s="1"/>
  <c r="J1055" i="2" s="1"/>
  <c r="I1007" i="2" a="1"/>
  <c r="I1007" i="2" s="1"/>
  <c r="J1007" i="2" s="1"/>
  <c r="I959" i="2" a="1"/>
  <c r="I959" i="2" s="1"/>
  <c r="J959" i="2" s="1"/>
  <c r="I911" i="2" a="1"/>
  <c r="I911" i="2" s="1"/>
  <c r="J911" i="2" s="1"/>
  <c r="I863" i="2" a="1"/>
  <c r="I863" i="2" s="1"/>
  <c r="J863" i="2" s="1"/>
  <c r="I815" i="2" a="1"/>
  <c r="I815" i="2" s="1"/>
  <c r="J815" i="2" s="1"/>
  <c r="I767" i="2" a="1"/>
  <c r="I767" i="2" s="1"/>
  <c r="J767" i="2" s="1"/>
  <c r="I719" i="2" a="1"/>
  <c r="I719" i="2" s="1"/>
  <c r="J719" i="2" s="1"/>
  <c r="I671" i="2" a="1"/>
  <c r="I671" i="2" s="1"/>
  <c r="J671" i="2" s="1"/>
  <c r="I611" i="2" a="1"/>
  <c r="I611" i="2" s="1"/>
  <c r="J611" i="2" s="1"/>
  <c r="I563" i="2" a="1"/>
  <c r="I563" i="2" s="1"/>
  <c r="J563" i="2" s="1"/>
  <c r="I515" i="2" a="1"/>
  <c r="I515" i="2" s="1"/>
  <c r="J515" i="2" s="1"/>
  <c r="I467" i="2" a="1"/>
  <c r="I467" i="2" s="1"/>
  <c r="J467" i="2" s="1"/>
  <c r="I419" i="2" a="1"/>
  <c r="I419" i="2" s="1"/>
  <c r="J419" i="2" s="1"/>
  <c r="I371" i="2" a="1"/>
  <c r="I371" i="2" s="1"/>
  <c r="J371" i="2" s="1"/>
  <c r="I323" i="2" a="1"/>
  <c r="I323" i="2" s="1"/>
  <c r="J323" i="2" s="1"/>
  <c r="I287" i="2" a="1"/>
  <c r="I287" i="2" s="1"/>
  <c r="J287" i="2" s="1"/>
  <c r="I239" i="2" a="1"/>
  <c r="I239" i="2" s="1"/>
  <c r="J239" i="2" s="1"/>
  <c r="I179" i="2" a="1"/>
  <c r="I179" i="2" s="1"/>
  <c r="J179" i="2" s="1"/>
  <c r="I131" i="2" a="1"/>
  <c r="I131" i="2" s="1"/>
  <c r="J131" i="2" s="1"/>
  <c r="I83" i="2" a="1"/>
  <c r="I83" i="2" s="1"/>
  <c r="J83" i="2" s="1"/>
  <c r="I35" i="2" a="1"/>
  <c r="I35" i="2" s="1"/>
  <c r="J35" i="2" s="1"/>
  <c r="I130" i="2" a="1"/>
  <c r="I130" i="2" s="1"/>
  <c r="J130" i="2" s="1"/>
  <c r="I82" i="2" a="1"/>
  <c r="I82" i="2" s="1"/>
  <c r="J82" i="2" s="1"/>
  <c r="I22" i="2" a="1"/>
  <c r="I22" i="2" s="1"/>
  <c r="J22" i="2" s="1"/>
  <c r="I2094" i="2" a="1"/>
  <c r="I2094" i="2" s="1"/>
  <c r="J2094" i="2" s="1"/>
  <c r="I1819" i="2" a="1"/>
  <c r="I1819" i="2" s="1"/>
  <c r="J1819" i="2" s="1"/>
  <c r="I1449" i="2" a="1"/>
  <c r="I1449" i="2" s="1"/>
  <c r="J1449" i="2" s="1"/>
  <c r="I1026" i="2" a="1"/>
  <c r="I1026" i="2" s="1"/>
  <c r="J1026" i="2" s="1"/>
  <c r="I2193" i="2" a="1"/>
  <c r="I2193" i="2" s="1"/>
  <c r="J2193" i="2" s="1"/>
  <c r="I2133" i="2" a="1"/>
  <c r="I2133" i="2" s="1"/>
  <c r="J2133" i="2" s="1"/>
  <c r="I2085" i="2" a="1"/>
  <c r="I2085" i="2" s="1"/>
  <c r="J2085" i="2" s="1"/>
  <c r="I2037" i="2" a="1"/>
  <c r="I2037" i="2" s="1"/>
  <c r="J2037" i="2" s="1"/>
  <c r="I1977" i="2" a="1"/>
  <c r="I1977" i="2" s="1"/>
  <c r="J1977" i="2" s="1"/>
  <c r="I1917" i="2" a="1"/>
  <c r="I1917" i="2" s="1"/>
  <c r="J1917" i="2" s="1"/>
  <c r="I1845" i="2" a="1"/>
  <c r="I1845" i="2" s="1"/>
  <c r="J1845" i="2" s="1"/>
  <c r="I1797" i="2" a="1"/>
  <c r="I1797" i="2" s="1"/>
  <c r="J1797" i="2" s="1"/>
  <c r="I1749" i="2" a="1"/>
  <c r="I1749" i="2" s="1"/>
  <c r="J1749" i="2" s="1"/>
  <c r="I1701" i="2" a="1"/>
  <c r="I1701" i="2" s="1"/>
  <c r="J1701" i="2" s="1"/>
  <c r="I1629" i="2" a="1"/>
  <c r="I1629" i="2" s="1"/>
  <c r="J1629" i="2" s="1"/>
  <c r="I1581" i="2" a="1"/>
  <c r="I1581" i="2" s="1"/>
  <c r="J1581" i="2" s="1"/>
  <c r="I1533" i="2" a="1"/>
  <c r="I1533" i="2" s="1"/>
  <c r="J1533" i="2" s="1"/>
  <c r="I1461" i="2" a="1"/>
  <c r="I1461" i="2" s="1"/>
  <c r="J1461" i="2" s="1"/>
  <c r="I1401" i="2" a="1"/>
  <c r="I1401" i="2" s="1"/>
  <c r="J1401" i="2" s="1"/>
  <c r="I1317" i="2" a="1"/>
  <c r="I1317" i="2" s="1"/>
  <c r="J1317" i="2" s="1"/>
  <c r="I1281" i="2" a="1"/>
  <c r="I1281" i="2" s="1"/>
  <c r="J1281" i="2" s="1"/>
  <c r="I1221" i="2" a="1"/>
  <c r="I1221" i="2" s="1"/>
  <c r="J1221" i="2" s="1"/>
  <c r="I1173" i="2" a="1"/>
  <c r="I1173" i="2" s="1"/>
  <c r="J1173" i="2" s="1"/>
  <c r="I1125" i="2" a="1"/>
  <c r="I1125" i="2" s="1"/>
  <c r="J1125" i="2" s="1"/>
  <c r="I1077" i="2" a="1"/>
  <c r="I1077" i="2" s="1"/>
  <c r="J1077" i="2" s="1"/>
  <c r="I1017" i="2" a="1"/>
  <c r="I1017" i="2" s="1"/>
  <c r="J1017" i="2" s="1"/>
  <c r="I93" i="2" a="1"/>
  <c r="I93" i="2" s="1"/>
  <c r="J93" i="2" s="1"/>
  <c r="I1025" i="2" a="1"/>
  <c r="I1025" i="2" s="1"/>
  <c r="J1025" i="2" s="1"/>
  <c r="I1880" i="2" a="1"/>
  <c r="I1880" i="2" s="1"/>
  <c r="J1880" i="2" s="1"/>
  <c r="I1544" i="2" a="1"/>
  <c r="I1544" i="2" s="1"/>
  <c r="J1544" i="2" s="1"/>
  <c r="I1352" i="2" a="1"/>
  <c r="I1352" i="2" s="1"/>
  <c r="J1352" i="2" s="1"/>
  <c r="I716" i="2" a="1"/>
  <c r="I716" i="2" s="1"/>
  <c r="J716" i="2" s="1"/>
  <c r="I2093" i="2" a="1"/>
  <c r="I2093" i="2" s="1"/>
  <c r="J2093" i="2" s="1"/>
  <c r="I1124" i="2" a="1"/>
  <c r="I1124" i="2" s="1"/>
  <c r="J1124" i="2" s="1"/>
  <c r="I1675" i="2" a="1"/>
  <c r="I1675" i="2" s="1"/>
  <c r="J1675" i="2" s="1"/>
  <c r="I1351" i="2" a="1"/>
  <c r="I1351" i="2" s="1"/>
  <c r="J1351" i="2" s="1"/>
  <c r="I1231" i="2" a="1"/>
  <c r="I1231" i="2" s="1"/>
  <c r="J1231" i="2" s="1"/>
  <c r="I307" i="2" a="1"/>
  <c r="I307" i="2" s="1"/>
  <c r="J307" i="2" s="1"/>
  <c r="I1733" i="2" a="1"/>
  <c r="I1733" i="2" s="1"/>
  <c r="J1733" i="2" s="1"/>
  <c r="I1420" i="2" a="1"/>
  <c r="I1420" i="2" s="1"/>
  <c r="J1420" i="2" s="1"/>
  <c r="I1123" i="2" a="1"/>
  <c r="I1123" i="2" s="1"/>
  <c r="J1123" i="2" s="1"/>
  <c r="I963" i="2" a="1"/>
  <c r="I963" i="2" s="1"/>
  <c r="J963" i="2" s="1"/>
  <c r="I2032" i="2" a="1"/>
  <c r="I2032" i="2" s="1"/>
  <c r="J2032" i="2" s="1"/>
  <c r="I1792" i="2" a="1"/>
  <c r="I1792" i="2" s="1"/>
  <c r="J1792" i="2" s="1"/>
  <c r="I1708" i="2" a="1"/>
  <c r="I1708" i="2" s="1"/>
  <c r="J1708" i="2" s="1"/>
  <c r="I1660" i="2" a="1"/>
  <c r="I1660" i="2" s="1"/>
  <c r="J1660" i="2" s="1"/>
  <c r="I1564" i="2" a="1"/>
  <c r="I1564" i="2" s="1"/>
  <c r="J1564" i="2" s="1"/>
  <c r="I1480" i="2" a="1"/>
  <c r="I1480" i="2" s="1"/>
  <c r="J1480" i="2" s="1"/>
  <c r="I1156" i="2" a="1"/>
  <c r="I1156" i="2" s="1"/>
  <c r="J1156" i="2" s="1"/>
  <c r="I988" i="2" a="1"/>
  <c r="I988" i="2" s="1"/>
  <c r="J988" i="2" s="1"/>
  <c r="I487" i="2" a="1"/>
  <c r="I487" i="2" s="1"/>
  <c r="J487" i="2" s="1"/>
  <c r="I2132" i="2" a="1"/>
  <c r="I2132" i="2" s="1"/>
  <c r="J2132" i="2" s="1"/>
  <c r="I2056" i="2" a="1"/>
  <c r="I2056" i="2" s="1"/>
  <c r="J2056" i="2" s="1"/>
  <c r="I1938" i="2" a="1"/>
  <c r="I1938" i="2" s="1"/>
  <c r="J1938" i="2" s="1"/>
  <c r="I1866" i="2" a="1"/>
  <c r="I1866" i="2" s="1"/>
  <c r="J1866" i="2" s="1"/>
  <c r="I1783" i="2" a="1"/>
  <c r="I1783" i="2" s="1"/>
  <c r="J1783" i="2" s="1"/>
  <c r="I1718" i="2" a="1"/>
  <c r="I1718" i="2" s="1"/>
  <c r="J1718" i="2" s="1"/>
  <c r="I1634" i="2" a="1"/>
  <c r="I1634" i="2" s="1"/>
  <c r="J1634" i="2" s="1"/>
  <c r="I1397" i="2" a="1"/>
  <c r="I1397" i="2" s="1"/>
  <c r="J1397" i="2" s="1"/>
  <c r="I1109" i="2" a="1"/>
  <c r="I1109" i="2" s="1"/>
  <c r="J1109" i="2" s="1"/>
  <c r="I940" i="2" a="1"/>
  <c r="I940" i="2" s="1"/>
  <c r="J940" i="2" s="1"/>
  <c r="I2077" i="2" a="1"/>
  <c r="I2077" i="2" s="1"/>
  <c r="J2077" i="2" s="1"/>
  <c r="I1429" i="2" a="1"/>
  <c r="I1429" i="2" s="1"/>
  <c r="J1429" i="2" s="1"/>
  <c r="I1393" i="2" a="1"/>
  <c r="I1393" i="2" s="1"/>
  <c r="J1393" i="2" s="1"/>
  <c r="I2180" i="2" a="1"/>
  <c r="I2180" i="2" s="1"/>
  <c r="J2180" i="2" s="1"/>
  <c r="I2104" i="2" a="1"/>
  <c r="I2104" i="2" s="1"/>
  <c r="J2104" i="2" s="1"/>
  <c r="I2050" i="2" a="1"/>
  <c r="I2050" i="2" s="1"/>
  <c r="J2050" i="2" s="1"/>
  <c r="I1980" i="2" a="1"/>
  <c r="I1980" i="2" s="1"/>
  <c r="J1980" i="2" s="1"/>
  <c r="I1915" i="2" a="1"/>
  <c r="I1915" i="2" s="1"/>
  <c r="J1915" i="2" s="1"/>
  <c r="I1849" i="2" a="1"/>
  <c r="I1849" i="2" s="1"/>
  <c r="J1849" i="2" s="1"/>
  <c r="I1769" i="2" a="1"/>
  <c r="I1769" i="2" s="1"/>
  <c r="J1769" i="2" s="1"/>
  <c r="I1689" i="2" a="1"/>
  <c r="I1689" i="2" s="1"/>
  <c r="J1689" i="2" s="1"/>
  <c r="I1458" i="2" a="1"/>
  <c r="I1458" i="2" s="1"/>
  <c r="J1458" i="2" s="1"/>
  <c r="I1300" i="2" a="1"/>
  <c r="I1300" i="2" s="1"/>
  <c r="J1300" i="2" s="1"/>
  <c r="I1204" i="2" a="1"/>
  <c r="I1204" i="2" s="1"/>
  <c r="J1204" i="2" s="1"/>
  <c r="I1029" i="2" a="1"/>
  <c r="I1029" i="2" s="1"/>
  <c r="J1029" i="2" s="1"/>
  <c r="I2232" i="2" a="1"/>
  <c r="I2232" i="2" s="1"/>
  <c r="J2232" i="2" s="1"/>
  <c r="I2220" i="2" a="1"/>
  <c r="I2220" i="2" s="1"/>
  <c r="J2220" i="2" s="1"/>
  <c r="I2196" i="2" a="1"/>
  <c r="I2196" i="2" s="1"/>
  <c r="J2196" i="2" s="1"/>
  <c r="I2184" i="2" a="1"/>
  <c r="I2184" i="2" s="1"/>
  <c r="J2184" i="2" s="1"/>
  <c r="I2172" i="2" a="1"/>
  <c r="I2172" i="2" s="1"/>
  <c r="J2172" i="2" s="1"/>
  <c r="I2160" i="2" a="1"/>
  <c r="I2160" i="2" s="1"/>
  <c r="J2160" i="2" s="1"/>
  <c r="I2148" i="2" a="1"/>
  <c r="I2148" i="2" s="1"/>
  <c r="J2148" i="2" s="1"/>
  <c r="I2136" i="2" a="1"/>
  <c r="I2136" i="2" s="1"/>
  <c r="J2136" i="2" s="1"/>
  <c r="I2112" i="2" a="1"/>
  <c r="I2112" i="2" s="1"/>
  <c r="J2112" i="2" s="1"/>
  <c r="I2100" i="2" a="1"/>
  <c r="I2100" i="2" s="1"/>
  <c r="J2100" i="2" s="1"/>
  <c r="I2088" i="2" a="1"/>
  <c r="I2088" i="2" s="1"/>
  <c r="J2088" i="2" s="1"/>
  <c r="I2076" i="2" a="1"/>
  <c r="I2076" i="2" s="1"/>
  <c r="J2076" i="2" s="1"/>
  <c r="I2064" i="2" a="1"/>
  <c r="I2064" i="2" s="1"/>
  <c r="J2064" i="2" s="1"/>
  <c r="I2052" i="2" a="1"/>
  <c r="I2052" i="2" s="1"/>
  <c r="J2052" i="2" s="1"/>
  <c r="I2040" i="2" a="1"/>
  <c r="I2040" i="2" s="1"/>
  <c r="J2040" i="2" s="1"/>
  <c r="I2016" i="2" a="1"/>
  <c r="I2016" i="2" s="1"/>
  <c r="J2016" i="2" s="1"/>
  <c r="I2004" i="2" a="1"/>
  <c r="I2004" i="2" s="1"/>
  <c r="J2004" i="2" s="1"/>
  <c r="I1992" i="2" a="1"/>
  <c r="I1992" i="2" s="1"/>
  <c r="J1992" i="2" s="1"/>
  <c r="I1968" i="2" a="1"/>
  <c r="I1968" i="2" s="1"/>
  <c r="J1968" i="2" s="1"/>
  <c r="I1956" i="2" a="1"/>
  <c r="I1956" i="2" s="1"/>
  <c r="J1956" i="2" s="1"/>
  <c r="I1944" i="2" a="1"/>
  <c r="I1944" i="2" s="1"/>
  <c r="J1944" i="2" s="1"/>
  <c r="I1932" i="2" a="1"/>
  <c r="I1932" i="2" s="1"/>
  <c r="J1932" i="2" s="1"/>
  <c r="I1920" i="2" a="1"/>
  <c r="I1920" i="2" s="1"/>
  <c r="J1920" i="2" s="1"/>
  <c r="I1908" i="2" a="1"/>
  <c r="I1908" i="2" s="1"/>
  <c r="J1908" i="2" s="1"/>
  <c r="I1896" i="2" a="1"/>
  <c r="I1896" i="2" s="1"/>
  <c r="J1896" i="2" s="1"/>
  <c r="I1884" i="2" a="1"/>
  <c r="I1884" i="2" s="1"/>
  <c r="J1884" i="2" s="1"/>
  <c r="I1872" i="2" a="1"/>
  <c r="I1872" i="2" s="1"/>
  <c r="J1872" i="2" s="1"/>
  <c r="I1860" i="2" a="1"/>
  <c r="I1860" i="2" s="1"/>
  <c r="J1860" i="2" s="1"/>
  <c r="I1848" i="2" a="1"/>
  <c r="I1848" i="2" s="1"/>
  <c r="J1848" i="2" s="1"/>
  <c r="I1836" i="2" a="1"/>
  <c r="I1836" i="2" s="1"/>
  <c r="J1836" i="2" s="1"/>
  <c r="I1800" i="2" a="1"/>
  <c r="I1800" i="2" s="1"/>
  <c r="J1800" i="2" s="1"/>
  <c r="I1788" i="2" a="1"/>
  <c r="I1788" i="2" s="1"/>
  <c r="J1788" i="2" s="1"/>
  <c r="I1776" i="2" a="1"/>
  <c r="I1776" i="2" s="1"/>
  <c r="J1776" i="2" s="1"/>
  <c r="I1764" i="2" a="1"/>
  <c r="I1764" i="2" s="1"/>
  <c r="J1764" i="2" s="1"/>
  <c r="I1752" i="2" a="1"/>
  <c r="I1752" i="2" s="1"/>
  <c r="J1752" i="2" s="1"/>
  <c r="I1740" i="2" a="1"/>
  <c r="I1740" i="2" s="1"/>
  <c r="J1740" i="2" s="1"/>
  <c r="I1728" i="2" a="1"/>
  <c r="I1728" i="2" s="1"/>
  <c r="J1728" i="2" s="1"/>
  <c r="I1716" i="2" a="1"/>
  <c r="I1716" i="2" s="1"/>
  <c r="J1716" i="2" s="1"/>
  <c r="I1704" i="2" a="1"/>
  <c r="I1704" i="2" s="1"/>
  <c r="J1704" i="2" s="1"/>
  <c r="I1692" i="2" a="1"/>
  <c r="I1692" i="2" s="1"/>
  <c r="J1692" i="2" s="1"/>
  <c r="I1680" i="2" a="1"/>
  <c r="I1680" i="2" s="1"/>
  <c r="J1680" i="2" s="1"/>
  <c r="I1668" i="2" a="1"/>
  <c r="I1668" i="2" s="1"/>
  <c r="J1668" i="2" s="1"/>
  <c r="I1656" i="2" a="1"/>
  <c r="I1656" i="2" s="1"/>
  <c r="J1656" i="2" s="1"/>
  <c r="I1644" i="2" a="1"/>
  <c r="I1644" i="2" s="1"/>
  <c r="J1644" i="2" s="1"/>
  <c r="I1632" i="2" a="1"/>
  <c r="I1632" i="2" s="1"/>
  <c r="J1632" i="2" s="1"/>
  <c r="I1620" i="2" a="1"/>
  <c r="I1620" i="2" s="1"/>
  <c r="J1620" i="2" s="1"/>
  <c r="I1608" i="2" a="1"/>
  <c r="I1608" i="2" s="1"/>
  <c r="J1608" i="2" s="1"/>
  <c r="I1596" i="2" a="1"/>
  <c r="I1596" i="2" s="1"/>
  <c r="J1596" i="2" s="1"/>
  <c r="I1584" i="2" a="1"/>
  <c r="I1584" i="2" s="1"/>
  <c r="J1584" i="2" s="1"/>
  <c r="I1572" i="2" a="1"/>
  <c r="I1572" i="2" s="1"/>
  <c r="J1572" i="2" s="1"/>
  <c r="I1560" i="2" a="1"/>
  <c r="I1560" i="2" s="1"/>
  <c r="J1560" i="2" s="1"/>
  <c r="I1548" i="2" a="1"/>
  <c r="I1548" i="2" s="1"/>
  <c r="J1548" i="2" s="1"/>
  <c r="I1536" i="2" a="1"/>
  <c r="I1536" i="2" s="1"/>
  <c r="J1536" i="2" s="1"/>
  <c r="I1524" i="2" a="1"/>
  <c r="I1524" i="2" s="1"/>
  <c r="J1524" i="2" s="1"/>
  <c r="I1512" i="2" a="1"/>
  <c r="I1512" i="2" s="1"/>
  <c r="J1512" i="2" s="1"/>
  <c r="I1500" i="2" a="1"/>
  <c r="I1500" i="2" s="1"/>
  <c r="J1500" i="2" s="1"/>
  <c r="I1488" i="2" a="1"/>
  <c r="I1488" i="2" s="1"/>
  <c r="J1488" i="2" s="1"/>
  <c r="I1476" i="2" a="1"/>
  <c r="I1476" i="2" s="1"/>
  <c r="J1476" i="2" s="1"/>
  <c r="I1464" i="2" a="1"/>
  <c r="I1464" i="2" s="1"/>
  <c r="J1464" i="2" s="1"/>
  <c r="I1452" i="2" a="1"/>
  <c r="I1452" i="2" s="1"/>
  <c r="J1452" i="2" s="1"/>
  <c r="I1440" i="2" a="1"/>
  <c r="I1440" i="2" s="1"/>
  <c r="J1440" i="2" s="1"/>
  <c r="I1428" i="2" a="1"/>
  <c r="I1428" i="2" s="1"/>
  <c r="J1428" i="2" s="1"/>
  <c r="I1404" i="2" a="1"/>
  <c r="I1404" i="2" s="1"/>
  <c r="J1404" i="2" s="1"/>
  <c r="I1392" i="2" a="1"/>
  <c r="I1392" i="2" s="1"/>
  <c r="J1392" i="2" s="1"/>
  <c r="I1380" i="2" a="1"/>
  <c r="I1380" i="2" s="1"/>
  <c r="J1380" i="2" s="1"/>
  <c r="I1368" i="2" a="1"/>
  <c r="I1368" i="2" s="1"/>
  <c r="J1368" i="2" s="1"/>
  <c r="I1356" i="2" a="1"/>
  <c r="I1356" i="2" s="1"/>
  <c r="J1356" i="2" s="1"/>
  <c r="I1332" i="2" a="1"/>
  <c r="I1332" i="2" s="1"/>
  <c r="J1332" i="2" s="1"/>
  <c r="I1320" i="2" a="1"/>
  <c r="I1320" i="2" s="1"/>
  <c r="J1320" i="2" s="1"/>
  <c r="I1308" i="2" a="1"/>
  <c r="I1308" i="2" s="1"/>
  <c r="J1308" i="2" s="1"/>
  <c r="I1296" i="2" a="1"/>
  <c r="I1296" i="2" s="1"/>
  <c r="J1296" i="2" s="1"/>
  <c r="I1284" i="2" a="1"/>
  <c r="I1284" i="2" s="1"/>
  <c r="J1284" i="2" s="1"/>
  <c r="I1272" i="2" a="1"/>
  <c r="I1272" i="2" s="1"/>
  <c r="J1272" i="2" s="1"/>
  <c r="I1260" i="2" a="1"/>
  <c r="I1260" i="2" s="1"/>
  <c r="J1260" i="2" s="1"/>
  <c r="I1248" i="2" a="1"/>
  <c r="I1248" i="2" s="1"/>
  <c r="J1248" i="2" s="1"/>
  <c r="I1236" i="2" a="1"/>
  <c r="I1236" i="2" s="1"/>
  <c r="J1236" i="2" s="1"/>
  <c r="I1224" i="2" a="1"/>
  <c r="I1224" i="2" s="1"/>
  <c r="J1224" i="2" s="1"/>
  <c r="I1212" i="2" a="1"/>
  <c r="I1212" i="2" s="1"/>
  <c r="J1212" i="2" s="1"/>
  <c r="I1200" i="2" a="1"/>
  <c r="I1200" i="2" s="1"/>
  <c r="J1200" i="2" s="1"/>
  <c r="I1188" i="2" a="1"/>
  <c r="I1188" i="2" s="1"/>
  <c r="J1188" i="2" s="1"/>
  <c r="I1176" i="2" a="1"/>
  <c r="I1176" i="2" s="1"/>
  <c r="J1176" i="2" s="1"/>
  <c r="I1164" i="2" a="1"/>
  <c r="I1164" i="2" s="1"/>
  <c r="J1164" i="2" s="1"/>
  <c r="I1152" i="2" a="1"/>
  <c r="I1152" i="2" s="1"/>
  <c r="J1152" i="2" s="1"/>
  <c r="I1140" i="2" a="1"/>
  <c r="I1140" i="2" s="1"/>
  <c r="J1140" i="2" s="1"/>
  <c r="I1128" i="2" a="1"/>
  <c r="I1128" i="2" s="1"/>
  <c r="J1128" i="2" s="1"/>
  <c r="I1116" i="2" a="1"/>
  <c r="I1116" i="2" s="1"/>
  <c r="J1116" i="2" s="1"/>
  <c r="I1104" i="2" a="1"/>
  <c r="I1104" i="2" s="1"/>
  <c r="J1104" i="2" s="1"/>
  <c r="I1092" i="2" a="1"/>
  <c r="I1092" i="2" s="1"/>
  <c r="J1092" i="2" s="1"/>
  <c r="I1080" i="2" a="1"/>
  <c r="I1080" i="2" s="1"/>
  <c r="J1080" i="2" s="1"/>
  <c r="I1068" i="2" a="1"/>
  <c r="I1068" i="2" s="1"/>
  <c r="J1068" i="2" s="1"/>
  <c r="I1056" i="2" a="1"/>
  <c r="I1056" i="2" s="1"/>
  <c r="J1056" i="2" s="1"/>
  <c r="I1044" i="2" a="1"/>
  <c r="I1044" i="2" s="1"/>
  <c r="J1044" i="2" s="1"/>
  <c r="I1032" i="2" a="1"/>
  <c r="I1032" i="2" s="1"/>
  <c r="J1032" i="2" s="1"/>
  <c r="I1020" i="2" a="1"/>
  <c r="I1020" i="2" s="1"/>
  <c r="J1020" i="2" s="1"/>
  <c r="I1008" i="2" a="1"/>
  <c r="I1008" i="2" s="1"/>
  <c r="J1008" i="2" s="1"/>
  <c r="I996" i="2" a="1"/>
  <c r="I996" i="2" s="1"/>
  <c r="J996" i="2" s="1"/>
  <c r="I984" i="2" a="1"/>
  <c r="I984" i="2" s="1"/>
  <c r="J984" i="2" s="1"/>
  <c r="I972" i="2" a="1"/>
  <c r="I972" i="2" s="1"/>
  <c r="J972" i="2" s="1"/>
  <c r="I960" i="2" a="1"/>
  <c r="I960" i="2" s="1"/>
  <c r="J960" i="2" s="1"/>
  <c r="I948" i="2" a="1"/>
  <c r="I948" i="2" s="1"/>
  <c r="J948" i="2" s="1"/>
  <c r="I936" i="2" a="1"/>
  <c r="I936" i="2" s="1"/>
  <c r="J936" i="2" s="1"/>
  <c r="I924" i="2" a="1"/>
  <c r="I924" i="2" s="1"/>
  <c r="J924" i="2" s="1"/>
  <c r="I912" i="2" a="1"/>
  <c r="I912" i="2" s="1"/>
  <c r="J912" i="2" s="1"/>
  <c r="I900" i="2" a="1"/>
  <c r="I900" i="2" s="1"/>
  <c r="J900" i="2" s="1"/>
  <c r="I888" i="2" a="1"/>
  <c r="I888" i="2" s="1"/>
  <c r="J888" i="2" s="1"/>
  <c r="I876" i="2" a="1"/>
  <c r="I876" i="2" s="1"/>
  <c r="J876" i="2" s="1"/>
  <c r="I852" i="2" a="1"/>
  <c r="I852" i="2" s="1"/>
  <c r="J852" i="2" s="1"/>
  <c r="I840" i="2" a="1"/>
  <c r="I840" i="2" s="1"/>
  <c r="J840" i="2" s="1"/>
  <c r="I828" i="2" a="1"/>
  <c r="I828" i="2" s="1"/>
  <c r="J828" i="2" s="1"/>
  <c r="I816" i="2" a="1"/>
  <c r="I816" i="2" s="1"/>
  <c r="J816" i="2" s="1"/>
  <c r="I804" i="2" a="1"/>
  <c r="I804" i="2" s="1"/>
  <c r="J804" i="2" s="1"/>
  <c r="I792" i="2" a="1"/>
  <c r="I792" i="2" s="1"/>
  <c r="J792" i="2" s="1"/>
  <c r="I780" i="2" a="1"/>
  <c r="I780" i="2" s="1"/>
  <c r="J780" i="2" s="1"/>
  <c r="I768" i="2" a="1"/>
  <c r="I768" i="2" s="1"/>
  <c r="J768" i="2" s="1"/>
  <c r="I756" i="2" a="1"/>
  <c r="I756" i="2" s="1"/>
  <c r="J756" i="2" s="1"/>
  <c r="I744" i="2" a="1"/>
  <c r="I744" i="2" s="1"/>
  <c r="J744" i="2" s="1"/>
  <c r="I732" i="2" a="1"/>
  <c r="I732" i="2" s="1"/>
  <c r="J732" i="2" s="1"/>
  <c r="I720" i="2" a="1"/>
  <c r="I720" i="2" s="1"/>
  <c r="J720" i="2" s="1"/>
  <c r="I708" i="2" a="1"/>
  <c r="I708" i="2" s="1"/>
  <c r="J708" i="2" s="1"/>
  <c r="I696" i="2" a="1"/>
  <c r="I696" i="2" s="1"/>
  <c r="J696" i="2" s="1"/>
  <c r="I684" i="2" a="1"/>
  <c r="I684" i="2" s="1"/>
  <c r="J684" i="2" s="1"/>
  <c r="I672" i="2" a="1"/>
  <c r="I672" i="2" s="1"/>
  <c r="J672" i="2" s="1"/>
  <c r="I660" i="2" a="1"/>
  <c r="I660" i="2" s="1"/>
  <c r="J660" i="2" s="1"/>
  <c r="I648" i="2" a="1"/>
  <c r="I648" i="2" s="1"/>
  <c r="J648" i="2" s="1"/>
  <c r="I636" i="2" a="1"/>
  <c r="I636" i="2" s="1"/>
  <c r="J636" i="2" s="1"/>
  <c r="I624" i="2" a="1"/>
  <c r="I624" i="2" s="1"/>
  <c r="J624" i="2" s="1"/>
  <c r="I612" i="2" a="1"/>
  <c r="I612" i="2" s="1"/>
  <c r="J612" i="2" s="1"/>
  <c r="I600" i="2" a="1"/>
  <c r="I600" i="2" s="1"/>
  <c r="J600" i="2" s="1"/>
  <c r="I588" i="2" a="1"/>
  <c r="I588" i="2" s="1"/>
  <c r="J588" i="2" s="1"/>
  <c r="I576" i="2" a="1"/>
  <c r="I576" i="2" s="1"/>
  <c r="J576" i="2" s="1"/>
  <c r="I564" i="2" a="1"/>
  <c r="I564" i="2" s="1"/>
  <c r="J564" i="2" s="1"/>
  <c r="I552" i="2" a="1"/>
  <c r="I552" i="2" s="1"/>
  <c r="J552" i="2" s="1"/>
  <c r="I540" i="2" a="1"/>
  <c r="I540" i="2" s="1"/>
  <c r="J540" i="2" s="1"/>
  <c r="I528" i="2" a="1"/>
  <c r="I528" i="2" s="1"/>
  <c r="J528" i="2" s="1"/>
  <c r="I516" i="2" a="1"/>
  <c r="I516" i="2" s="1"/>
  <c r="J516" i="2" s="1"/>
  <c r="I504" i="2" a="1"/>
  <c r="I504" i="2" s="1"/>
  <c r="J504" i="2" s="1"/>
  <c r="I492" i="2" a="1"/>
  <c r="I492" i="2" s="1"/>
  <c r="J492" i="2" s="1"/>
  <c r="I480" i="2" a="1"/>
  <c r="I480" i="2" s="1"/>
  <c r="J480" i="2" s="1"/>
  <c r="I468" i="2" a="1"/>
  <c r="I468" i="2" s="1"/>
  <c r="J468" i="2" s="1"/>
  <c r="I456" i="2" a="1"/>
  <c r="I456" i="2" s="1"/>
  <c r="J456" i="2" s="1"/>
  <c r="I444" i="2" a="1"/>
  <c r="I444" i="2" s="1"/>
  <c r="J444" i="2" s="1"/>
  <c r="I432" i="2" a="1"/>
  <c r="I432" i="2" s="1"/>
  <c r="J432" i="2" s="1"/>
  <c r="I420" i="2" a="1"/>
  <c r="I420" i="2" s="1"/>
  <c r="J420" i="2" s="1"/>
  <c r="I408" i="2" a="1"/>
  <c r="I408" i="2" s="1"/>
  <c r="J408" i="2" s="1"/>
  <c r="I396" i="2" a="1"/>
  <c r="I396" i="2" s="1"/>
  <c r="J396" i="2" s="1"/>
  <c r="I384" i="2" a="1"/>
  <c r="I384" i="2" s="1"/>
  <c r="J384" i="2" s="1"/>
  <c r="I372" i="2" a="1"/>
  <c r="I372" i="2" s="1"/>
  <c r="J372" i="2" s="1"/>
  <c r="I360" i="2" a="1"/>
  <c r="I360" i="2" s="1"/>
  <c r="J360" i="2" s="1"/>
  <c r="I348" i="2" a="1"/>
  <c r="I348" i="2" s="1"/>
  <c r="J348" i="2" s="1"/>
  <c r="I336" i="2" a="1"/>
  <c r="I336" i="2" s="1"/>
  <c r="J336" i="2" s="1"/>
  <c r="I324" i="2" a="1"/>
  <c r="I324" i="2" s="1"/>
  <c r="J324" i="2" s="1"/>
  <c r="I300" i="2" a="1"/>
  <c r="I300" i="2" s="1"/>
  <c r="J300" i="2" s="1"/>
  <c r="I276" i="2" a="1"/>
  <c r="I276" i="2" s="1"/>
  <c r="J276" i="2" s="1"/>
  <c r="I240" i="2" a="1"/>
  <c r="I240" i="2" s="1"/>
  <c r="J240" i="2" s="1"/>
  <c r="I228" i="2" a="1"/>
  <c r="I228" i="2" s="1"/>
  <c r="J228" i="2" s="1"/>
  <c r="I204" i="2" a="1"/>
  <c r="I204" i="2" s="1"/>
  <c r="J204" i="2" s="1"/>
  <c r="I180" i="2" a="1"/>
  <c r="I180" i="2" s="1"/>
  <c r="J180" i="2" s="1"/>
  <c r="I156" i="2" a="1"/>
  <c r="I156" i="2" s="1"/>
  <c r="J156" i="2" s="1"/>
  <c r="I120" i="2" a="1"/>
  <c r="I120" i="2" s="1"/>
  <c r="J120" i="2" s="1"/>
  <c r="I96" i="2" a="1"/>
  <c r="I96" i="2" s="1"/>
  <c r="J96" i="2" s="1"/>
  <c r="I72" i="2" a="1"/>
  <c r="I72" i="2" s="1"/>
  <c r="J72" i="2" s="1"/>
  <c r="I24" i="2" a="1"/>
  <c r="I24" i="2" s="1"/>
  <c r="J24" i="2" s="1"/>
  <c r="I1979" i="2" a="1"/>
  <c r="I1979" i="2" s="1"/>
  <c r="J1979" i="2" s="1"/>
  <c r="I1606" i="2" a="1"/>
  <c r="I1606" i="2" s="1"/>
  <c r="J1606" i="2" s="1"/>
  <c r="I1538" i="2" a="1"/>
  <c r="I1538" i="2" s="1"/>
  <c r="J1538" i="2" s="1"/>
  <c r="I1277" i="2" a="1"/>
  <c r="I1277" i="2" s="1"/>
  <c r="J1277" i="2" s="1"/>
  <c r="I2231" i="2" a="1"/>
  <c r="I2231" i="2" s="1"/>
  <c r="J2231" i="2" s="1"/>
  <c r="I2171" i="2" a="1"/>
  <c r="I2171" i="2" s="1"/>
  <c r="J2171" i="2" s="1"/>
  <c r="I2123" i="2" a="1"/>
  <c r="I2123" i="2" s="1"/>
  <c r="J2123" i="2" s="1"/>
  <c r="I2087" i="2" a="1"/>
  <c r="I2087" i="2" s="1"/>
  <c r="J2087" i="2" s="1"/>
  <c r="I1991" i="2" a="1"/>
  <c r="I1991" i="2" s="1"/>
  <c r="J1991" i="2" s="1"/>
  <c r="I1931" i="2" a="1"/>
  <c r="I1931" i="2" s="1"/>
  <c r="J1931" i="2" s="1"/>
  <c r="I1883" i="2" a="1"/>
  <c r="I1883" i="2" s="1"/>
  <c r="J1883" i="2" s="1"/>
  <c r="I1835" i="2" a="1"/>
  <c r="I1835" i="2" s="1"/>
  <c r="J1835" i="2" s="1"/>
  <c r="I1751" i="2" a="1"/>
  <c r="I1751" i="2" s="1"/>
  <c r="J1751" i="2" s="1"/>
  <c r="I1703" i="2" a="1"/>
  <c r="I1703" i="2" s="1"/>
  <c r="J1703" i="2" s="1"/>
  <c r="I1655" i="2" a="1"/>
  <c r="I1655" i="2" s="1"/>
  <c r="J1655" i="2" s="1"/>
  <c r="I1595" i="2" a="1"/>
  <c r="I1595" i="2" s="1"/>
  <c r="J1595" i="2" s="1"/>
  <c r="I1535" i="2" a="1"/>
  <c r="I1535" i="2" s="1"/>
  <c r="J1535" i="2" s="1"/>
  <c r="I1451" i="2" a="1"/>
  <c r="I1451" i="2" s="1"/>
  <c r="J1451" i="2" s="1"/>
  <c r="I1403" i="2" a="1"/>
  <c r="I1403" i="2" s="1"/>
  <c r="J1403" i="2" s="1"/>
  <c r="I1367" i="2" a="1"/>
  <c r="I1367" i="2" s="1"/>
  <c r="J1367" i="2" s="1"/>
  <c r="I1307" i="2" a="1"/>
  <c r="I1307" i="2" s="1"/>
  <c r="J1307" i="2" s="1"/>
  <c r="I1259" i="2" a="1"/>
  <c r="I1259" i="2" s="1"/>
  <c r="J1259" i="2" s="1"/>
  <c r="I1211" i="2" a="1"/>
  <c r="I1211" i="2" s="1"/>
  <c r="J1211" i="2" s="1"/>
  <c r="I1163" i="2" a="1"/>
  <c r="I1163" i="2" s="1"/>
  <c r="J1163" i="2" s="1"/>
  <c r="I1115" i="2" a="1"/>
  <c r="I1115" i="2" s="1"/>
  <c r="J1115" i="2" s="1"/>
  <c r="I1067" i="2" a="1"/>
  <c r="I1067" i="2" s="1"/>
  <c r="J1067" i="2" s="1"/>
  <c r="I1019" i="2" a="1"/>
  <c r="I1019" i="2" s="1"/>
  <c r="J1019" i="2" s="1"/>
  <c r="I971" i="2" a="1"/>
  <c r="I971" i="2" s="1"/>
  <c r="J971" i="2" s="1"/>
  <c r="I935" i="2" a="1"/>
  <c r="I935" i="2" s="1"/>
  <c r="J935" i="2" s="1"/>
  <c r="I899" i="2" a="1"/>
  <c r="I899" i="2" s="1"/>
  <c r="J899" i="2" s="1"/>
  <c r="I851" i="2" a="1"/>
  <c r="I851" i="2" s="1"/>
  <c r="J851" i="2" s="1"/>
  <c r="I755" i="2" a="1"/>
  <c r="I755" i="2" s="1"/>
  <c r="J755" i="2" s="1"/>
  <c r="I707" i="2" a="1"/>
  <c r="I707" i="2" s="1"/>
  <c r="J707" i="2" s="1"/>
  <c r="I659" i="2" a="1"/>
  <c r="I659" i="2" s="1"/>
  <c r="J659" i="2" s="1"/>
  <c r="I623" i="2" a="1"/>
  <c r="I623" i="2" s="1"/>
  <c r="J623" i="2" s="1"/>
  <c r="I575" i="2" a="1"/>
  <c r="I575" i="2" s="1"/>
  <c r="J575" i="2" s="1"/>
  <c r="I527" i="2" a="1"/>
  <c r="I527" i="2" s="1"/>
  <c r="J527" i="2" s="1"/>
  <c r="I479" i="2" a="1"/>
  <c r="I479" i="2" s="1"/>
  <c r="J479" i="2" s="1"/>
  <c r="I431" i="2" a="1"/>
  <c r="I431" i="2" s="1"/>
  <c r="J431" i="2" s="1"/>
  <c r="I383" i="2" a="1"/>
  <c r="I383" i="2" s="1"/>
  <c r="J383" i="2" s="1"/>
  <c r="I335" i="2" a="1"/>
  <c r="I335" i="2" s="1"/>
  <c r="J335" i="2" s="1"/>
  <c r="I275" i="2" a="1"/>
  <c r="I275" i="2" s="1"/>
  <c r="J275" i="2" s="1"/>
  <c r="I227" i="2" a="1"/>
  <c r="I227" i="2" s="1"/>
  <c r="J227" i="2" s="1"/>
  <c r="I191" i="2" a="1"/>
  <c r="I191" i="2" s="1"/>
  <c r="J191" i="2" s="1"/>
  <c r="I143" i="2" a="1"/>
  <c r="I143" i="2" s="1"/>
  <c r="J143" i="2" s="1"/>
  <c r="I71" i="2" a="1"/>
  <c r="I71" i="2" s="1"/>
  <c r="J71" i="2" s="1"/>
  <c r="I23" i="2" a="1"/>
  <c r="I23" i="2" s="1"/>
  <c r="J23" i="2" s="1"/>
  <c r="I94" i="2" a="1"/>
  <c r="I94" i="2" s="1"/>
  <c r="J94" i="2" s="1"/>
  <c r="I46" i="2" a="1"/>
  <c r="I46" i="2" s="1"/>
  <c r="J46" i="2" s="1"/>
  <c r="I1900" i="2" a="1"/>
  <c r="I1900" i="2" s="1"/>
  <c r="J1900" i="2" s="1"/>
  <c r="I866" i="2" a="1"/>
  <c r="I866" i="2" s="1"/>
  <c r="J866" i="2" s="1"/>
  <c r="I2169" i="2" a="1"/>
  <c r="I2169" i="2" s="1"/>
  <c r="J2169" i="2" s="1"/>
  <c r="I2121" i="2" a="1"/>
  <c r="I2121" i="2" s="1"/>
  <c r="J2121" i="2" s="1"/>
  <c r="I2073" i="2" a="1"/>
  <c r="I2073" i="2" s="1"/>
  <c r="J2073" i="2" s="1"/>
  <c r="I2013" i="2" a="1"/>
  <c r="I2013" i="2" s="1"/>
  <c r="J2013" i="2" s="1"/>
  <c r="I1953" i="2" a="1"/>
  <c r="I1953" i="2" s="1"/>
  <c r="J1953" i="2" s="1"/>
  <c r="I1905" i="2" a="1"/>
  <c r="I1905" i="2" s="1"/>
  <c r="J1905" i="2" s="1"/>
  <c r="I1857" i="2" a="1"/>
  <c r="I1857" i="2" s="1"/>
  <c r="J1857" i="2" s="1"/>
  <c r="I1809" i="2" a="1"/>
  <c r="I1809" i="2" s="1"/>
  <c r="J1809" i="2" s="1"/>
  <c r="I1761" i="2" a="1"/>
  <c r="I1761" i="2" s="1"/>
  <c r="J1761" i="2" s="1"/>
  <c r="I1677" i="2" a="1"/>
  <c r="I1677" i="2" s="1"/>
  <c r="J1677" i="2" s="1"/>
  <c r="I1617" i="2" a="1"/>
  <c r="I1617" i="2" s="1"/>
  <c r="J1617" i="2" s="1"/>
  <c r="I1569" i="2" a="1"/>
  <c r="I1569" i="2" s="1"/>
  <c r="J1569" i="2" s="1"/>
  <c r="I1521" i="2" a="1"/>
  <c r="I1521" i="2" s="1"/>
  <c r="J1521" i="2" s="1"/>
  <c r="I1473" i="2" a="1"/>
  <c r="I1473" i="2" s="1"/>
  <c r="J1473" i="2" s="1"/>
  <c r="I1413" i="2" a="1"/>
  <c r="I1413" i="2" s="1"/>
  <c r="J1413" i="2" s="1"/>
  <c r="I1365" i="2" a="1"/>
  <c r="I1365" i="2" s="1"/>
  <c r="J1365" i="2" s="1"/>
  <c r="I1269" i="2" a="1"/>
  <c r="I1269" i="2" s="1"/>
  <c r="J1269" i="2" s="1"/>
  <c r="I1233" i="2" a="1"/>
  <c r="I1233" i="2" s="1"/>
  <c r="J1233" i="2" s="1"/>
  <c r="I1161" i="2" a="1"/>
  <c r="I1161" i="2" s="1"/>
  <c r="J1161" i="2" s="1"/>
  <c r="I1113" i="2" a="1"/>
  <c r="I1113" i="2" s="1"/>
  <c r="J1113" i="2" s="1"/>
  <c r="I1065" i="2" a="1"/>
  <c r="I1065" i="2" s="1"/>
  <c r="J1065" i="2" s="1"/>
  <c r="I525" i="2" a="1"/>
  <c r="I525" i="2" s="1"/>
  <c r="J525" i="2" s="1"/>
  <c r="I45" i="2" a="1"/>
  <c r="I45" i="2" s="1"/>
  <c r="J45" i="2" s="1"/>
  <c r="I1587" i="2" a="1"/>
  <c r="I1587" i="2" s="1"/>
  <c r="J1587" i="2" s="1"/>
  <c r="I865" i="2" a="1"/>
  <c r="I865" i="2" s="1"/>
  <c r="J865" i="2" s="1"/>
  <c r="I1904" i="2" a="1"/>
  <c r="I1904" i="2" s="1"/>
  <c r="J1904" i="2" s="1"/>
  <c r="I1376" i="2" a="1"/>
  <c r="I1376" i="2" s="1"/>
  <c r="J1376" i="2" s="1"/>
  <c r="I1232" i="2" a="1"/>
  <c r="I1232" i="2" s="1"/>
  <c r="J1232" i="2" s="1"/>
  <c r="I260" i="2" a="1"/>
  <c r="I260" i="2" s="1"/>
  <c r="J260" i="2" s="1"/>
  <c r="I1817" i="2" a="1"/>
  <c r="I1817" i="2" s="1"/>
  <c r="J1817" i="2" s="1"/>
  <c r="I974" i="2" a="1"/>
  <c r="I974" i="2" s="1"/>
  <c r="J974" i="2" s="1"/>
  <c r="I1879" i="2" a="1"/>
  <c r="I1879" i="2" s="1"/>
  <c r="J1879" i="2" s="1"/>
  <c r="I1183" i="2" a="1"/>
  <c r="I1183" i="2" s="1"/>
  <c r="J1183" i="2" s="1"/>
  <c r="I943" i="2" a="1"/>
  <c r="I943" i="2" s="1"/>
  <c r="J943" i="2" s="1"/>
  <c r="I2012" i="2" a="1"/>
  <c r="I2012" i="2" s="1"/>
  <c r="J2012" i="2" s="1"/>
  <c r="I1505" i="2" a="1"/>
  <c r="I1505" i="2" s="1"/>
  <c r="J1505" i="2" s="1"/>
  <c r="I1253" i="2" a="1"/>
  <c r="I1253" i="2" s="1"/>
  <c r="J1253" i="2" s="1"/>
  <c r="I1118" i="2" a="1"/>
  <c r="I1118" i="2" s="1"/>
  <c r="J1118" i="2" s="1"/>
  <c r="I2080" i="2" a="1"/>
  <c r="I2080" i="2" s="1"/>
  <c r="J2080" i="2" s="1"/>
  <c r="I2115" i="2" a="1"/>
  <c r="I2115" i="2" s="1"/>
  <c r="J2115" i="2" s="1"/>
  <c r="I1563" i="2" a="1"/>
  <c r="I1563" i="2" s="1"/>
  <c r="J1563" i="2" s="1"/>
  <c r="I975" i="2" a="1"/>
  <c r="I975" i="2" s="1"/>
  <c r="J975" i="2" s="1"/>
  <c r="I2125" i="2" a="1"/>
  <c r="I2125" i="2" s="1"/>
  <c r="J2125" i="2" s="1"/>
  <c r="I2055" i="2" a="1"/>
  <c r="I2055" i="2" s="1"/>
  <c r="J2055" i="2" s="1"/>
  <c r="I1982" i="2" a="1"/>
  <c r="I1982" i="2" s="1"/>
  <c r="J1982" i="2" s="1"/>
  <c r="I1937" i="2" a="1"/>
  <c r="I1937" i="2" s="1"/>
  <c r="J1937" i="2" s="1"/>
  <c r="I1694" i="2" a="1"/>
  <c r="I1694" i="2" s="1"/>
  <c r="J1694" i="2" s="1"/>
  <c r="I1556" i="2" a="1"/>
  <c r="I1556" i="2" s="1"/>
  <c r="J1556" i="2" s="1"/>
  <c r="I1396" i="2" a="1"/>
  <c r="I1396" i="2" s="1"/>
  <c r="J1396" i="2" s="1"/>
  <c r="I1309" i="2" a="1"/>
  <c r="I1309" i="2" s="1"/>
  <c r="J1309" i="2" s="1"/>
  <c r="I1206" i="2" a="1"/>
  <c r="I1206" i="2" s="1"/>
  <c r="J1206" i="2" s="1"/>
  <c r="I1073" i="2" a="1"/>
  <c r="I1073" i="2" s="1"/>
  <c r="J1073" i="2" s="1"/>
  <c r="I939" i="2" a="1"/>
  <c r="I939" i="2" s="1"/>
  <c r="J939" i="2" s="1"/>
  <c r="I759" i="2" a="1"/>
  <c r="I759" i="2" s="1"/>
  <c r="J759" i="2" s="1"/>
  <c r="I2103" i="2" a="1"/>
  <c r="I2103" i="2" s="1"/>
  <c r="J2103" i="2" s="1"/>
  <c r="I1364" i="2" a="1"/>
  <c r="I1364" i="2" s="1"/>
  <c r="J1364" i="2" s="1"/>
  <c r="I2219" i="2" a="1"/>
  <c r="I2219" i="2" s="1"/>
  <c r="J2219" i="2" s="1"/>
  <c r="I2183" i="2" a="1"/>
  <c r="I2183" i="2" s="1"/>
  <c r="J2183" i="2" s="1"/>
  <c r="I2135" i="2" a="1"/>
  <c r="I2135" i="2" s="1"/>
  <c r="J2135" i="2" s="1"/>
  <c r="I2075" i="2" a="1"/>
  <c r="I2075" i="2" s="1"/>
  <c r="J2075" i="2" s="1"/>
  <c r="I2015" i="2" a="1"/>
  <c r="I2015" i="2" s="1"/>
  <c r="J2015" i="2" s="1"/>
  <c r="I1955" i="2" a="1"/>
  <c r="I1955" i="2" s="1"/>
  <c r="J1955" i="2" s="1"/>
  <c r="I1871" i="2" a="1"/>
  <c r="I1871" i="2" s="1"/>
  <c r="J1871" i="2" s="1"/>
  <c r="I1811" i="2" a="1"/>
  <c r="I1811" i="2" s="1"/>
  <c r="J1811" i="2" s="1"/>
  <c r="I1739" i="2" a="1"/>
  <c r="I1739" i="2" s="1"/>
  <c r="J1739" i="2" s="1"/>
  <c r="I1691" i="2" a="1"/>
  <c r="I1691" i="2" s="1"/>
  <c r="J1691" i="2" s="1"/>
  <c r="I1619" i="2" a="1"/>
  <c r="I1619" i="2" s="1"/>
  <c r="J1619" i="2" s="1"/>
  <c r="I1571" i="2" a="1"/>
  <c r="I1571" i="2" s="1"/>
  <c r="J1571" i="2" s="1"/>
  <c r="I1523" i="2" a="1"/>
  <c r="I1523" i="2" s="1"/>
  <c r="J1523" i="2" s="1"/>
  <c r="I1463" i="2" a="1"/>
  <c r="I1463" i="2" s="1"/>
  <c r="J1463" i="2" s="1"/>
  <c r="I1415" i="2" a="1"/>
  <c r="I1415" i="2" s="1"/>
  <c r="J1415" i="2" s="1"/>
  <c r="I1379" i="2" a="1"/>
  <c r="I1379" i="2" s="1"/>
  <c r="J1379" i="2" s="1"/>
  <c r="I1319" i="2" a="1"/>
  <c r="I1319" i="2" s="1"/>
  <c r="J1319" i="2" s="1"/>
  <c r="I1271" i="2" a="1"/>
  <c r="I1271" i="2" s="1"/>
  <c r="J1271" i="2" s="1"/>
  <c r="I1223" i="2" a="1"/>
  <c r="I1223" i="2" s="1"/>
  <c r="J1223" i="2" s="1"/>
  <c r="I1175" i="2" a="1"/>
  <c r="I1175" i="2" s="1"/>
  <c r="J1175" i="2" s="1"/>
  <c r="I1139" i="2" a="1"/>
  <c r="I1139" i="2" s="1"/>
  <c r="J1139" i="2" s="1"/>
  <c r="I1091" i="2" a="1"/>
  <c r="I1091" i="2" s="1"/>
  <c r="J1091" i="2" s="1"/>
  <c r="I1031" i="2" a="1"/>
  <c r="I1031" i="2" s="1"/>
  <c r="J1031" i="2" s="1"/>
  <c r="I995" i="2" a="1"/>
  <c r="I995" i="2" s="1"/>
  <c r="J995" i="2" s="1"/>
  <c r="I923" i="2" a="1"/>
  <c r="I923" i="2" s="1"/>
  <c r="J923" i="2" s="1"/>
  <c r="I875" i="2" a="1"/>
  <c r="I875" i="2" s="1"/>
  <c r="J875" i="2" s="1"/>
  <c r="I827" i="2" a="1"/>
  <c r="I827" i="2" s="1"/>
  <c r="J827" i="2" s="1"/>
  <c r="I779" i="2" a="1"/>
  <c r="I779" i="2" s="1"/>
  <c r="J779" i="2" s="1"/>
  <c r="I731" i="2" a="1"/>
  <c r="I731" i="2" s="1"/>
  <c r="J731" i="2" s="1"/>
  <c r="I695" i="2" a="1"/>
  <c r="I695" i="2" s="1"/>
  <c r="J695" i="2" s="1"/>
  <c r="I635" i="2" a="1"/>
  <c r="I635" i="2" s="1"/>
  <c r="J635" i="2" s="1"/>
  <c r="I599" i="2" a="1"/>
  <c r="I599" i="2" s="1"/>
  <c r="J599" i="2" s="1"/>
  <c r="I539" i="2" a="1"/>
  <c r="I539" i="2" s="1"/>
  <c r="J539" i="2" s="1"/>
  <c r="I491" i="2" a="1"/>
  <c r="I491" i="2" s="1"/>
  <c r="J491" i="2" s="1"/>
  <c r="I443" i="2" a="1"/>
  <c r="I443" i="2" s="1"/>
  <c r="J443" i="2" s="1"/>
  <c r="I395" i="2" a="1"/>
  <c r="I395" i="2" s="1"/>
  <c r="J395" i="2" s="1"/>
  <c r="I347" i="2" a="1"/>
  <c r="I347" i="2" s="1"/>
  <c r="J347" i="2" s="1"/>
  <c r="I299" i="2" a="1"/>
  <c r="I299" i="2" s="1"/>
  <c r="J299" i="2" s="1"/>
  <c r="I251" i="2" a="1"/>
  <c r="I251" i="2" s="1"/>
  <c r="J251" i="2" s="1"/>
  <c r="I203" i="2" a="1"/>
  <c r="I203" i="2" s="1"/>
  <c r="J203" i="2" s="1"/>
  <c r="I155" i="2" a="1"/>
  <c r="I155" i="2" s="1"/>
  <c r="J155" i="2" s="1"/>
  <c r="I107" i="2" a="1"/>
  <c r="I107" i="2" s="1"/>
  <c r="J107" i="2" s="1"/>
  <c r="I59" i="2" a="1"/>
  <c r="I59" i="2" s="1"/>
  <c r="J59" i="2" s="1"/>
  <c r="I11" i="2" a="1"/>
  <c r="I11" i="2" s="1"/>
  <c r="J11" i="2" s="1"/>
  <c r="I1378" i="2" a="1"/>
  <c r="I1378" i="2" s="1"/>
  <c r="J1378" i="2" s="1"/>
  <c r="I1354" i="2" a="1"/>
  <c r="I1354" i="2" s="1"/>
  <c r="J1354" i="2" s="1"/>
  <c r="I1330" i="2" a="1"/>
  <c r="I1330" i="2" s="1"/>
  <c r="J1330" i="2" s="1"/>
  <c r="I1306" i="2" a="1"/>
  <c r="I1306" i="2" s="1"/>
  <c r="J1306" i="2" s="1"/>
  <c r="I1282" i="2" a="1"/>
  <c r="I1282" i="2" s="1"/>
  <c r="J1282" i="2" s="1"/>
  <c r="I1258" i="2" a="1"/>
  <c r="I1258" i="2" s="1"/>
  <c r="J1258" i="2" s="1"/>
  <c r="I1234" i="2" a="1"/>
  <c r="I1234" i="2" s="1"/>
  <c r="J1234" i="2" s="1"/>
  <c r="I1210" i="2" a="1"/>
  <c r="I1210" i="2" s="1"/>
  <c r="J1210" i="2" s="1"/>
  <c r="I1186" i="2" a="1"/>
  <c r="I1186" i="2" s="1"/>
  <c r="J1186" i="2" s="1"/>
  <c r="I1162" i="2" a="1"/>
  <c r="I1162" i="2" s="1"/>
  <c r="J1162" i="2" s="1"/>
  <c r="I1138" i="2" a="1"/>
  <c r="I1138" i="2" s="1"/>
  <c r="J1138" i="2" s="1"/>
  <c r="I1114" i="2" a="1"/>
  <c r="I1114" i="2" s="1"/>
  <c r="J1114" i="2" s="1"/>
  <c r="I1090" i="2" a="1"/>
  <c r="I1090" i="2" s="1"/>
  <c r="J1090" i="2" s="1"/>
  <c r="I1066" i="2" a="1"/>
  <c r="I1066" i="2" s="1"/>
  <c r="J1066" i="2" s="1"/>
  <c r="I1042" i="2" a="1"/>
  <c r="I1042" i="2" s="1"/>
  <c r="J1042" i="2" s="1"/>
  <c r="I1018" i="2" a="1"/>
  <c r="I1018" i="2" s="1"/>
  <c r="J1018" i="2" s="1"/>
  <c r="I1006" i="2" a="1"/>
  <c r="I1006" i="2" s="1"/>
  <c r="J1006" i="2" s="1"/>
  <c r="I982" i="2" a="1"/>
  <c r="I982" i="2" s="1"/>
  <c r="J982" i="2" s="1"/>
  <c r="I958" i="2" a="1"/>
  <c r="I958" i="2" s="1"/>
  <c r="J958" i="2" s="1"/>
  <c r="I934" i="2" a="1"/>
  <c r="I934" i="2" s="1"/>
  <c r="J934" i="2" s="1"/>
  <c r="I910" i="2" a="1"/>
  <c r="I910" i="2" s="1"/>
  <c r="J910" i="2" s="1"/>
  <c r="I886" i="2" a="1"/>
  <c r="I886" i="2" s="1"/>
  <c r="J886" i="2" s="1"/>
  <c r="I862" i="2" a="1"/>
  <c r="I862" i="2" s="1"/>
  <c r="J862" i="2" s="1"/>
  <c r="I838" i="2" a="1"/>
  <c r="I838" i="2" s="1"/>
  <c r="J838" i="2" s="1"/>
  <c r="I814" i="2" a="1"/>
  <c r="I814" i="2" s="1"/>
  <c r="J814" i="2" s="1"/>
  <c r="I778" i="2" a="1"/>
  <c r="I778" i="2" s="1"/>
  <c r="J778" i="2" s="1"/>
  <c r="I754" i="2" a="1"/>
  <c r="I754" i="2" s="1"/>
  <c r="J754" i="2" s="1"/>
  <c r="I730" i="2" a="1"/>
  <c r="I730" i="2" s="1"/>
  <c r="J730" i="2" s="1"/>
  <c r="I706" i="2" a="1"/>
  <c r="I706" i="2" s="1"/>
  <c r="J706" i="2" s="1"/>
  <c r="I682" i="2" a="1"/>
  <c r="I682" i="2" s="1"/>
  <c r="J682" i="2" s="1"/>
  <c r="I658" i="2" a="1"/>
  <c r="I658" i="2" s="1"/>
  <c r="J658" i="2" s="1"/>
  <c r="I634" i="2" a="1"/>
  <c r="I634" i="2" s="1"/>
  <c r="J634" i="2" s="1"/>
  <c r="I610" i="2" a="1"/>
  <c r="I610" i="2" s="1"/>
  <c r="J610" i="2" s="1"/>
  <c r="I586" i="2" a="1"/>
  <c r="I586" i="2" s="1"/>
  <c r="J586" i="2" s="1"/>
  <c r="I562" i="2" a="1"/>
  <c r="I562" i="2" s="1"/>
  <c r="J562" i="2" s="1"/>
  <c r="I538" i="2" a="1"/>
  <c r="I538" i="2" s="1"/>
  <c r="J538" i="2" s="1"/>
  <c r="I514" i="2" a="1"/>
  <c r="I514" i="2" s="1"/>
  <c r="J514" i="2" s="1"/>
  <c r="I478" i="2" a="1"/>
  <c r="I478" i="2" s="1"/>
  <c r="J478" i="2" s="1"/>
  <c r="I454" i="2" a="1"/>
  <c r="I454" i="2" s="1"/>
  <c r="J454" i="2" s="1"/>
  <c r="I430" i="2" a="1"/>
  <c r="I430" i="2" s="1"/>
  <c r="J430" i="2" s="1"/>
  <c r="I406" i="2" a="1"/>
  <c r="I406" i="2" s="1"/>
  <c r="J406" i="2" s="1"/>
  <c r="I382" i="2" a="1"/>
  <c r="I382" i="2" s="1"/>
  <c r="J382" i="2" s="1"/>
  <c r="I358" i="2" a="1"/>
  <c r="I358" i="2" s="1"/>
  <c r="J358" i="2" s="1"/>
  <c r="I334" i="2" a="1"/>
  <c r="I334" i="2" s="1"/>
  <c r="J334" i="2" s="1"/>
  <c r="I310" i="2" a="1"/>
  <c r="I310" i="2" s="1"/>
  <c r="J310" i="2" s="1"/>
  <c r="I286" i="2" a="1"/>
  <c r="I286" i="2" s="1"/>
  <c r="J286" i="2" s="1"/>
  <c r="I262" i="2" a="1"/>
  <c r="I262" i="2" s="1"/>
  <c r="J262" i="2" s="1"/>
  <c r="I238" i="2" a="1"/>
  <c r="I238" i="2" s="1"/>
  <c r="J238" i="2" s="1"/>
  <c r="I214" i="2" a="1"/>
  <c r="I214" i="2" s="1"/>
  <c r="J214" i="2" s="1"/>
  <c r="I190" i="2" a="1"/>
  <c r="I190" i="2" s="1"/>
  <c r="J190" i="2" s="1"/>
  <c r="I166" i="2" a="1"/>
  <c r="I166" i="2" s="1"/>
  <c r="J166" i="2" s="1"/>
  <c r="I142" i="2" a="1"/>
  <c r="I142" i="2" s="1"/>
  <c r="J142" i="2" s="1"/>
  <c r="I106" i="2" a="1"/>
  <c r="I106" i="2" s="1"/>
  <c r="J106" i="2" s="1"/>
  <c r="I58" i="2" a="1"/>
  <c r="I58" i="2" s="1"/>
  <c r="J58" i="2" s="1"/>
  <c r="I2165" i="2" a="1"/>
  <c r="I2165" i="2" s="1"/>
  <c r="J2165" i="2" s="1"/>
  <c r="I1683" i="2" a="1"/>
  <c r="I1683" i="2" s="1"/>
  <c r="J1683" i="2" s="1"/>
  <c r="I1361" i="2" a="1"/>
  <c r="I1361" i="2" s="1"/>
  <c r="J1361" i="2" s="1"/>
  <c r="I2217" i="2" a="1"/>
  <c r="I2217" i="2" s="1"/>
  <c r="J2217" i="2" s="1"/>
  <c r="I2145" i="2" a="1"/>
  <c r="I2145" i="2" s="1"/>
  <c r="J2145" i="2" s="1"/>
  <c r="I2097" i="2" a="1"/>
  <c r="I2097" i="2" s="1"/>
  <c r="J2097" i="2" s="1"/>
  <c r="I2025" i="2" a="1"/>
  <c r="I2025" i="2" s="1"/>
  <c r="J2025" i="2" s="1"/>
  <c r="I1941" i="2" a="1"/>
  <c r="I1941" i="2" s="1"/>
  <c r="J1941" i="2" s="1"/>
  <c r="I1893" i="2" a="1"/>
  <c r="I1893" i="2" s="1"/>
  <c r="J1893" i="2" s="1"/>
  <c r="I1821" i="2" a="1"/>
  <c r="I1821" i="2" s="1"/>
  <c r="J1821" i="2" s="1"/>
  <c r="I1773" i="2" a="1"/>
  <c r="I1773" i="2" s="1"/>
  <c r="J1773" i="2" s="1"/>
  <c r="I1713" i="2" a="1"/>
  <c r="I1713" i="2" s="1"/>
  <c r="J1713" i="2" s="1"/>
  <c r="I1641" i="2" a="1"/>
  <c r="I1641" i="2" s="1"/>
  <c r="J1641" i="2" s="1"/>
  <c r="I1593" i="2" a="1"/>
  <c r="I1593" i="2" s="1"/>
  <c r="J1593" i="2" s="1"/>
  <c r="I1497" i="2" a="1"/>
  <c r="I1497" i="2" s="1"/>
  <c r="J1497" i="2" s="1"/>
  <c r="I1437" i="2" a="1"/>
  <c r="I1437" i="2" s="1"/>
  <c r="J1437" i="2" s="1"/>
  <c r="I1389" i="2" a="1"/>
  <c r="I1389" i="2" s="1"/>
  <c r="J1389" i="2" s="1"/>
  <c r="I1353" i="2" a="1"/>
  <c r="I1353" i="2" s="1"/>
  <c r="J1353" i="2" s="1"/>
  <c r="I1305" i="2" a="1"/>
  <c r="I1305" i="2" s="1"/>
  <c r="J1305" i="2" s="1"/>
  <c r="I1257" i="2" a="1"/>
  <c r="I1257" i="2" s="1"/>
  <c r="J1257" i="2" s="1"/>
  <c r="I1197" i="2" a="1"/>
  <c r="I1197" i="2" s="1"/>
  <c r="J1197" i="2" s="1"/>
  <c r="I1149" i="2" a="1"/>
  <c r="I1149" i="2" s="1"/>
  <c r="J1149" i="2" s="1"/>
  <c r="I1101" i="2" a="1"/>
  <c r="I1101" i="2" s="1"/>
  <c r="J1101" i="2" s="1"/>
  <c r="I1041" i="2" a="1"/>
  <c r="I1041" i="2" s="1"/>
  <c r="J1041" i="2" s="1"/>
  <c r="I501" i="2" a="1"/>
  <c r="I501" i="2" s="1"/>
  <c r="J501" i="2" s="1"/>
  <c r="I309" i="2" a="1"/>
  <c r="I309" i="2" s="1"/>
  <c r="J309" i="2" s="1"/>
  <c r="I2216" i="2" a="1"/>
  <c r="I2216" i="2" s="1"/>
  <c r="J2216" i="2" s="1"/>
  <c r="I1818" i="2" a="1"/>
  <c r="I1818" i="2" s="1"/>
  <c r="J1818" i="2" s="1"/>
  <c r="I1360" i="2" a="1"/>
  <c r="I1360" i="2" s="1"/>
  <c r="J1360" i="2" s="1"/>
  <c r="I1952" i="2" a="1"/>
  <c r="I1952" i="2" s="1"/>
  <c r="J1952" i="2" s="1"/>
  <c r="I1676" i="2" a="1"/>
  <c r="I1676" i="2" s="1"/>
  <c r="J1676" i="2" s="1"/>
  <c r="I1088" i="2" a="1"/>
  <c r="I1088" i="2" s="1"/>
  <c r="J1088" i="2" s="1"/>
  <c r="I308" i="2" a="1"/>
  <c r="I308" i="2" s="1"/>
  <c r="J308" i="2" s="1"/>
  <c r="I2215" i="2" a="1"/>
  <c r="I2215" i="2" s="1"/>
  <c r="J2215" i="2" s="1"/>
  <c r="I1651" i="2" a="1"/>
  <c r="I1651" i="2" s="1"/>
  <c r="J1651" i="2" s="1"/>
  <c r="I2083" i="2" a="1"/>
  <c r="I2083" i="2" s="1"/>
  <c r="J2083" i="2" s="1"/>
  <c r="I1591" i="2" a="1"/>
  <c r="I1591" i="2" s="1"/>
  <c r="J1591" i="2" s="1"/>
  <c r="I1375" i="2" a="1"/>
  <c r="I1375" i="2" s="1"/>
  <c r="J1375" i="2" s="1"/>
  <c r="I715" i="2" a="1"/>
  <c r="I715" i="2" s="1"/>
  <c r="J715" i="2" s="1"/>
  <c r="I2142" i="2" a="1"/>
  <c r="I2142" i="2" s="1"/>
  <c r="J2142" i="2" s="1"/>
  <c r="I1586" i="2" a="1"/>
  <c r="I1586" i="2" s="1"/>
  <c r="J1586" i="2" s="1"/>
  <c r="I964" i="2" a="1"/>
  <c r="I964" i="2" s="1"/>
  <c r="J964" i="2" s="1"/>
  <c r="I378" i="2" a="1"/>
  <c r="I378" i="2" s="1"/>
  <c r="J378" i="2" s="1"/>
  <c r="I2130" i="2" a="1"/>
  <c r="I2130" i="2" s="1"/>
  <c r="J2130" i="2" s="1"/>
  <c r="I1926" i="2" a="1"/>
  <c r="I1926" i="2" s="1"/>
  <c r="J1926" i="2" s="1"/>
  <c r="I1722" i="2" a="1"/>
  <c r="I1722" i="2" s="1"/>
  <c r="J1722" i="2" s="1"/>
  <c r="I2116" i="2" a="1"/>
  <c r="I2116" i="2" s="1"/>
  <c r="J2116" i="2" s="1"/>
  <c r="I2163" i="2" a="1"/>
  <c r="I2163" i="2" s="1"/>
  <c r="J2163" i="2" s="1"/>
  <c r="I2031" i="2" a="1"/>
  <c r="I2031" i="2" s="1"/>
  <c r="J2031" i="2" s="1"/>
  <c r="I1839" i="2" a="1"/>
  <c r="I1839" i="2" s="1"/>
  <c r="J1839" i="2" s="1"/>
  <c r="I2030" i="2" a="1"/>
  <c r="I2030" i="2" s="1"/>
  <c r="J2030" i="2" s="1"/>
  <c r="I1838" i="2" a="1"/>
  <c r="I1838" i="2" s="1"/>
  <c r="J1838" i="2" s="1"/>
  <c r="I1382" i="2" a="1"/>
  <c r="I1382" i="2" s="1"/>
  <c r="J1382" i="2" s="1"/>
  <c r="I566" i="2" a="1"/>
  <c r="I566" i="2" s="1"/>
  <c r="J566" i="2" s="1"/>
  <c r="I1981" i="2" a="1"/>
  <c r="I1981" i="2" s="1"/>
  <c r="J1981" i="2" s="1"/>
  <c r="I1850" i="2" a="1"/>
  <c r="I1850" i="2" s="1"/>
  <c r="J1850" i="2" s="1"/>
  <c r="I1551" i="2" a="1"/>
  <c r="I1551" i="2" s="1"/>
  <c r="J1551" i="2" s="1"/>
  <c r="I1459" i="2" a="1"/>
  <c r="I1459" i="2" s="1"/>
  <c r="J1459" i="2" s="1"/>
  <c r="I1373" i="2" a="1"/>
  <c r="I1373" i="2" s="1"/>
  <c r="J1373" i="2" s="1"/>
  <c r="I1301" i="2" a="1"/>
  <c r="I1301" i="2" s="1"/>
  <c r="J1301" i="2" s="1"/>
  <c r="I1205" i="2" a="1"/>
  <c r="I1205" i="2" s="1"/>
  <c r="J1205" i="2" s="1"/>
  <c r="I925" i="2" a="1"/>
  <c r="I925" i="2" s="1"/>
  <c r="J925" i="2" s="1"/>
  <c r="I747" i="2" a="1"/>
  <c r="I747" i="2" s="1"/>
  <c r="J747" i="2" s="1"/>
  <c r="I565" i="2" a="1"/>
  <c r="I565" i="2" s="1"/>
  <c r="J565" i="2" s="1"/>
  <c r="I546" i="2" a="1"/>
  <c r="I546" i="2" s="1"/>
  <c r="J546" i="2" s="1"/>
  <c r="I534" i="2" a="1"/>
  <c r="I534" i="2" s="1"/>
  <c r="J534" i="2" s="1"/>
  <c r="I499" i="2" a="1"/>
  <c r="I499" i="2" s="1"/>
  <c r="J499" i="2" s="1"/>
  <c r="I488" i="2" a="1"/>
  <c r="I488" i="2" s="1"/>
  <c r="J488" i="2" s="1"/>
  <c r="I1984" i="2" a="1"/>
  <c r="I1984" i="2" s="1"/>
  <c r="J1984" i="2" s="1"/>
  <c r="I1936" i="2" a="1"/>
  <c r="I1936" i="2" s="1"/>
  <c r="J1936" i="2" s="1"/>
  <c r="I1876" i="2" a="1"/>
  <c r="I1876" i="2" s="1"/>
  <c r="J1876" i="2" s="1"/>
  <c r="I1828" i="2" a="1"/>
  <c r="I1828" i="2" s="1"/>
  <c r="J1828" i="2" s="1"/>
  <c r="I1744" i="2" a="1"/>
  <c r="I1744" i="2" s="1"/>
  <c r="J1744" i="2" s="1"/>
  <c r="I1684" i="2" a="1"/>
  <c r="I1684" i="2" s="1"/>
  <c r="J1684" i="2" s="1"/>
  <c r="I1612" i="2" a="1"/>
  <c r="I1612" i="2" s="1"/>
  <c r="J1612" i="2" s="1"/>
  <c r="I1528" i="2" a="1"/>
  <c r="I1528" i="2" s="1"/>
  <c r="J1528" i="2" s="1"/>
  <c r="I1468" i="2" a="1"/>
  <c r="I1468" i="2" s="1"/>
  <c r="J1468" i="2" s="1"/>
  <c r="I1408" i="2" a="1"/>
  <c r="I1408" i="2" s="1"/>
  <c r="J1408" i="2" s="1"/>
  <c r="I1348" i="2" a="1"/>
  <c r="I1348" i="2" s="1"/>
  <c r="J1348" i="2" s="1"/>
  <c r="I1288" i="2" a="1"/>
  <c r="I1288" i="2" s="1"/>
  <c r="J1288" i="2" s="1"/>
  <c r="I1216" i="2" a="1"/>
  <c r="I1216" i="2" s="1"/>
  <c r="J1216" i="2" s="1"/>
  <c r="I1168" i="2" a="1"/>
  <c r="I1168" i="2" s="1"/>
  <c r="J1168" i="2" s="1"/>
  <c r="I1120" i="2" a="1"/>
  <c r="I1120" i="2" s="1"/>
  <c r="J1120" i="2" s="1"/>
  <c r="I1072" i="2" a="1"/>
  <c r="I1072" i="2" s="1"/>
  <c r="J1072" i="2" s="1"/>
  <c r="I1012" i="2" a="1"/>
  <c r="I1012" i="2" s="1"/>
  <c r="J1012" i="2" s="1"/>
  <c r="I952" i="2" a="1"/>
  <c r="I952" i="2" s="1"/>
  <c r="J952" i="2" s="1"/>
  <c r="I892" i="2" a="1"/>
  <c r="I892" i="2" s="1"/>
  <c r="J892" i="2" s="1"/>
  <c r="I832" i="2" a="1"/>
  <c r="I832" i="2" s="1"/>
  <c r="J832" i="2" s="1"/>
  <c r="I784" i="2" a="1"/>
  <c r="I784" i="2" s="1"/>
  <c r="J784" i="2" s="1"/>
  <c r="I736" i="2" a="1"/>
  <c r="I736" i="2" s="1"/>
  <c r="J736" i="2" s="1"/>
  <c r="I688" i="2" a="1"/>
  <c r="I688" i="2" s="1"/>
  <c r="J688" i="2" s="1"/>
  <c r="I640" i="2" a="1"/>
  <c r="I640" i="2" s="1"/>
  <c r="J640" i="2" s="1"/>
  <c r="I592" i="2" a="1"/>
  <c r="I592" i="2" s="1"/>
  <c r="J592" i="2" s="1"/>
  <c r="I532" i="2" a="1"/>
  <c r="I532" i="2" s="1"/>
  <c r="J532" i="2" s="1"/>
  <c r="I496" i="2" a="1"/>
  <c r="I496" i="2" s="1"/>
  <c r="J496" i="2" s="1"/>
  <c r="I448" i="2" a="1"/>
  <c r="I448" i="2" s="1"/>
  <c r="J448" i="2" s="1"/>
  <c r="I388" i="2" a="1"/>
  <c r="I388" i="2" s="1"/>
  <c r="J388" i="2" s="1"/>
  <c r="I340" i="2" a="1"/>
  <c r="I340" i="2" s="1"/>
  <c r="J340" i="2" s="1"/>
  <c r="I292" i="2" a="1"/>
  <c r="I292" i="2" s="1"/>
  <c r="J292" i="2" s="1"/>
  <c r="I244" i="2" a="1"/>
  <c r="I244" i="2" s="1"/>
  <c r="J244" i="2" s="1"/>
  <c r="I208" i="2" a="1"/>
  <c r="I208" i="2" s="1"/>
  <c r="J208" i="2" s="1"/>
  <c r="I148" i="2" a="1"/>
  <c r="I148" i="2" s="1"/>
  <c r="J148" i="2" s="1"/>
  <c r="I112" i="2" a="1"/>
  <c r="I112" i="2" s="1"/>
  <c r="J112" i="2" s="1"/>
  <c r="I52" i="2" a="1"/>
  <c r="I52" i="2" s="1"/>
  <c r="J52" i="2" s="1"/>
  <c r="I16" i="2" a="1"/>
  <c r="I16" i="2" s="1"/>
  <c r="J16" i="2" s="1"/>
  <c r="I2234" i="2" a="1"/>
  <c r="I2234" i="2" s="1"/>
  <c r="J2234" i="2" s="1"/>
  <c r="I2190" i="2" a="1"/>
  <c r="I2190" i="2" s="1"/>
  <c r="J2190" i="2" s="1"/>
  <c r="I2118" i="2" a="1"/>
  <c r="I2118" i="2" s="1"/>
  <c r="J2118" i="2" s="1"/>
  <c r="I1889" i="2" a="1"/>
  <c r="I1889" i="2" s="1"/>
  <c r="J1889" i="2" s="1"/>
  <c r="I1795" i="2" a="1"/>
  <c r="I1795" i="2" s="1"/>
  <c r="J1795" i="2" s="1"/>
  <c r="I1710" i="2" a="1"/>
  <c r="I1710" i="2" s="1"/>
  <c r="J1710" i="2" s="1"/>
  <c r="I1663" i="2" a="1"/>
  <c r="I1663" i="2" s="1"/>
  <c r="J1663" i="2" s="1"/>
  <c r="I1616" i="2" a="1"/>
  <c r="I1616" i="2" s="1"/>
  <c r="J1616" i="2" s="1"/>
  <c r="I1579" i="2" a="1"/>
  <c r="I1579" i="2" s="1"/>
  <c r="J1579" i="2" s="1"/>
  <c r="I1490" i="2" a="1"/>
  <c r="I1490" i="2" s="1"/>
  <c r="J1490" i="2" s="1"/>
  <c r="I1447" i="2" a="1"/>
  <c r="I1447" i="2" s="1"/>
  <c r="J1447" i="2" s="1"/>
  <c r="I1394" i="2" a="1"/>
  <c r="I1394" i="2" s="1"/>
  <c r="J1394" i="2" s="1"/>
  <c r="I1333" i="2" a="1"/>
  <c r="I1333" i="2" s="1"/>
  <c r="J1333" i="2" s="1"/>
  <c r="I914" i="2" a="1"/>
  <c r="I914" i="2" s="1"/>
  <c r="J914" i="2" s="1"/>
  <c r="I824" i="2" a="1"/>
  <c r="I824" i="2" s="1"/>
  <c r="J824" i="2" s="1"/>
  <c r="I698" i="2" a="1"/>
  <c r="I698" i="2" s="1"/>
  <c r="J698" i="2" s="1"/>
  <c r="I2105" i="2" a="1"/>
  <c r="I2105" i="2" s="1"/>
  <c r="J2105" i="2" s="1"/>
  <c r="I1517" i="2" a="1"/>
  <c r="I1517" i="2" s="1"/>
  <c r="J1517" i="2" s="1"/>
  <c r="I2224" i="2" a="1"/>
  <c r="I2224" i="2" s="1"/>
  <c r="J2224" i="2" s="1"/>
  <c r="I2188" i="2" a="1"/>
  <c r="I2188" i="2" s="1"/>
  <c r="J2188" i="2" s="1"/>
  <c r="I2128" i="2" a="1"/>
  <c r="I2128" i="2" s="1"/>
  <c r="J2128" i="2" s="1"/>
  <c r="I2068" i="2" a="1"/>
  <c r="I2068" i="2" s="1"/>
  <c r="J2068" i="2" s="1"/>
  <c r="I1996" i="2" a="1"/>
  <c r="I1996" i="2" s="1"/>
  <c r="J1996" i="2" s="1"/>
  <c r="I1948" i="2" a="1"/>
  <c r="I1948" i="2" s="1"/>
  <c r="J1948" i="2" s="1"/>
  <c r="I1888" i="2" a="1"/>
  <c r="I1888" i="2" s="1"/>
  <c r="J1888" i="2" s="1"/>
  <c r="I1840" i="2" a="1"/>
  <c r="I1840" i="2" s="1"/>
  <c r="J1840" i="2" s="1"/>
  <c r="I1780" i="2" a="1"/>
  <c r="I1780" i="2" s="1"/>
  <c r="J1780" i="2" s="1"/>
  <c r="I1732" i="2" a="1"/>
  <c r="I1732" i="2" s="1"/>
  <c r="J1732" i="2" s="1"/>
  <c r="I1648" i="2" a="1"/>
  <c r="I1648" i="2" s="1"/>
  <c r="J1648" i="2" s="1"/>
  <c r="I1600" i="2" a="1"/>
  <c r="I1600" i="2" s="1"/>
  <c r="J1600" i="2" s="1"/>
  <c r="I1540" i="2" a="1"/>
  <c r="I1540" i="2" s="1"/>
  <c r="J1540" i="2" s="1"/>
  <c r="I1456" i="2" a="1"/>
  <c r="I1456" i="2" s="1"/>
  <c r="J1456" i="2" s="1"/>
  <c r="I1384" i="2" a="1"/>
  <c r="I1384" i="2" s="1"/>
  <c r="J1384" i="2" s="1"/>
  <c r="I1312" i="2" a="1"/>
  <c r="I1312" i="2" s="1"/>
  <c r="J1312" i="2" s="1"/>
  <c r="I1252" i="2" a="1"/>
  <c r="I1252" i="2" s="1"/>
  <c r="J1252" i="2" s="1"/>
  <c r="I1192" i="2" a="1"/>
  <c r="I1192" i="2" s="1"/>
  <c r="J1192" i="2" s="1"/>
  <c r="I1132" i="2" a="1"/>
  <c r="I1132" i="2" s="1"/>
  <c r="J1132" i="2" s="1"/>
  <c r="I1084" i="2" a="1"/>
  <c r="I1084" i="2" s="1"/>
  <c r="J1084" i="2" s="1"/>
  <c r="I1036" i="2" a="1"/>
  <c r="I1036" i="2" s="1"/>
  <c r="J1036" i="2" s="1"/>
  <c r="I976" i="2" a="1"/>
  <c r="I976" i="2" s="1"/>
  <c r="J976" i="2" s="1"/>
  <c r="I928" i="2" a="1"/>
  <c r="I928" i="2" s="1"/>
  <c r="J928" i="2" s="1"/>
  <c r="I868" i="2" a="1"/>
  <c r="I868" i="2" s="1"/>
  <c r="J868" i="2" s="1"/>
  <c r="I808" i="2" a="1"/>
  <c r="I808" i="2" s="1"/>
  <c r="J808" i="2" s="1"/>
  <c r="I760" i="2" a="1"/>
  <c r="I760" i="2" s="1"/>
  <c r="J760" i="2" s="1"/>
  <c r="I700" i="2" a="1"/>
  <c r="I700" i="2" s="1"/>
  <c r="J700" i="2" s="1"/>
  <c r="I652" i="2" a="1"/>
  <c r="I652" i="2" s="1"/>
  <c r="J652" i="2" s="1"/>
  <c r="I604" i="2" a="1"/>
  <c r="I604" i="2" s="1"/>
  <c r="J604" i="2" s="1"/>
  <c r="I568" i="2" a="1"/>
  <c r="I568" i="2" s="1"/>
  <c r="J568" i="2" s="1"/>
  <c r="I520" i="2" a="1"/>
  <c r="I520" i="2" s="1"/>
  <c r="J520" i="2" s="1"/>
  <c r="I472" i="2" a="1"/>
  <c r="I472" i="2" s="1"/>
  <c r="J472" i="2" s="1"/>
  <c r="I424" i="2" a="1"/>
  <c r="I424" i="2" s="1"/>
  <c r="J424" i="2" s="1"/>
  <c r="I376" i="2" a="1"/>
  <c r="I376" i="2" s="1"/>
  <c r="J376" i="2" s="1"/>
  <c r="I316" i="2" a="1"/>
  <c r="I316" i="2" s="1"/>
  <c r="J316" i="2" s="1"/>
  <c r="I268" i="2" a="1"/>
  <c r="I268" i="2" s="1"/>
  <c r="J268" i="2" s="1"/>
  <c r="I232" i="2" a="1"/>
  <c r="I232" i="2" s="1"/>
  <c r="J232" i="2" s="1"/>
  <c r="I184" i="2" a="1"/>
  <c r="I184" i="2" s="1"/>
  <c r="J184" i="2" s="1"/>
  <c r="I124" i="2" a="1"/>
  <c r="I124" i="2" s="1"/>
  <c r="J124" i="2" s="1"/>
  <c r="I88" i="2" a="1"/>
  <c r="I88" i="2" s="1"/>
  <c r="J88" i="2" s="1"/>
  <c r="I4" i="2" a="1"/>
  <c r="I4" i="2" s="1"/>
  <c r="J4" i="2" s="1"/>
  <c r="I2235" i="2" a="1"/>
  <c r="I2235" i="2" s="1"/>
  <c r="J2235" i="2" s="1"/>
  <c r="I2211" i="2" a="1"/>
  <c r="I2211" i="2" s="1"/>
  <c r="J2211" i="2" s="1"/>
  <c r="I2187" i="2" a="1"/>
  <c r="I2187" i="2" s="1"/>
  <c r="J2187" i="2" s="1"/>
  <c r="I2151" i="2" a="1"/>
  <c r="I2151" i="2" s="1"/>
  <c r="J2151" i="2" s="1"/>
  <c r="I2127" i="2" a="1"/>
  <c r="I2127" i="2" s="1"/>
  <c r="J2127" i="2" s="1"/>
  <c r="I2091" i="2" a="1"/>
  <c r="I2091" i="2" s="1"/>
  <c r="J2091" i="2" s="1"/>
  <c r="I2067" i="2" a="1"/>
  <c r="I2067" i="2" s="1"/>
  <c r="J2067" i="2" s="1"/>
  <c r="I2019" i="2" a="1"/>
  <c r="I2019" i="2" s="1"/>
  <c r="J2019" i="2" s="1"/>
  <c r="I1983" i="2" a="1"/>
  <c r="I1983" i="2" s="1"/>
  <c r="J1983" i="2" s="1"/>
  <c r="I1959" i="2" a="1"/>
  <c r="I1959" i="2" s="1"/>
  <c r="J1959" i="2" s="1"/>
  <c r="I1935" i="2" a="1"/>
  <c r="I1935" i="2" s="1"/>
  <c r="J1935" i="2" s="1"/>
  <c r="I1923" i="2" a="1"/>
  <c r="I1923" i="2" s="1"/>
  <c r="J1923" i="2" s="1"/>
  <c r="I1887" i="2" a="1"/>
  <c r="I1887" i="2" s="1"/>
  <c r="J1887" i="2" s="1"/>
  <c r="I1851" i="2" a="1"/>
  <c r="I1851" i="2" s="1"/>
  <c r="J1851" i="2" s="1"/>
  <c r="I1815" i="2" a="1"/>
  <c r="I1815" i="2" s="1"/>
  <c r="J1815" i="2" s="1"/>
  <c r="I1779" i="2" a="1"/>
  <c r="I1779" i="2" s="1"/>
  <c r="J1779" i="2" s="1"/>
  <c r="I1755" i="2" a="1"/>
  <c r="I1755" i="2" s="1"/>
  <c r="J1755" i="2" s="1"/>
  <c r="I1731" i="2" a="1"/>
  <c r="I1731" i="2" s="1"/>
  <c r="J1731" i="2" s="1"/>
  <c r="I1671" i="2" a="1"/>
  <c r="I1671" i="2" s="1"/>
  <c r="J1671" i="2" s="1"/>
  <c r="I1647" i="2" a="1"/>
  <c r="I1647" i="2" s="1"/>
  <c r="J1647" i="2" s="1"/>
  <c r="I1623" i="2" a="1"/>
  <c r="I1623" i="2" s="1"/>
  <c r="J1623" i="2" s="1"/>
  <c r="I1611" i="2" a="1"/>
  <c r="I1611" i="2" s="1"/>
  <c r="J1611" i="2" s="1"/>
  <c r="I1539" i="2" a="1"/>
  <c r="I1539" i="2" s="1"/>
  <c r="J1539" i="2" s="1"/>
  <c r="I1515" i="2" a="1"/>
  <c r="I1515" i="2" s="1"/>
  <c r="J1515" i="2" s="1"/>
  <c r="I1467" i="2" a="1"/>
  <c r="I1467" i="2" s="1"/>
  <c r="J1467" i="2" s="1"/>
  <c r="I1443" i="2" a="1"/>
  <c r="I1443" i="2" s="1"/>
  <c r="J1443" i="2" s="1"/>
  <c r="I1419" i="2" a="1"/>
  <c r="I1419" i="2" s="1"/>
  <c r="J1419" i="2" s="1"/>
  <c r="I1371" i="2" a="1"/>
  <c r="I1371" i="2" s="1"/>
  <c r="J1371" i="2" s="1"/>
  <c r="I1347" i="2" a="1"/>
  <c r="I1347" i="2" s="1"/>
  <c r="J1347" i="2" s="1"/>
  <c r="I1323" i="2" a="1"/>
  <c r="I1323" i="2" s="1"/>
  <c r="J1323" i="2" s="1"/>
  <c r="I1299" i="2" a="1"/>
  <c r="I1299" i="2" s="1"/>
  <c r="J1299" i="2" s="1"/>
  <c r="I1275" i="2" a="1"/>
  <c r="I1275" i="2" s="1"/>
  <c r="J1275" i="2" s="1"/>
  <c r="I1251" i="2" a="1"/>
  <c r="I1251" i="2" s="1"/>
  <c r="J1251" i="2" s="1"/>
  <c r="I1215" i="2" a="1"/>
  <c r="I1215" i="2" s="1"/>
  <c r="J1215" i="2" s="1"/>
  <c r="I1191" i="2" a="1"/>
  <c r="I1191" i="2" s="1"/>
  <c r="J1191" i="2" s="1"/>
  <c r="I1179" i="2" a="1"/>
  <c r="I1179" i="2" s="1"/>
  <c r="J1179" i="2" s="1"/>
  <c r="I1155" i="2" a="1"/>
  <c r="I1155" i="2" s="1"/>
  <c r="J1155" i="2" s="1"/>
  <c r="I1131" i="2" a="1"/>
  <c r="I1131" i="2" s="1"/>
  <c r="J1131" i="2" s="1"/>
  <c r="I1095" i="2" a="1"/>
  <c r="I1095" i="2" s="1"/>
  <c r="J1095" i="2" s="1"/>
  <c r="I1071" i="2" a="1"/>
  <c r="I1071" i="2" s="1"/>
  <c r="J1071" i="2" s="1"/>
  <c r="I1035" i="2" a="1"/>
  <c r="I1035" i="2" s="1"/>
  <c r="J1035" i="2" s="1"/>
  <c r="I999" i="2" a="1"/>
  <c r="I999" i="2" s="1"/>
  <c r="J999" i="2" s="1"/>
  <c r="I951" i="2" a="1"/>
  <c r="I951" i="2" s="1"/>
  <c r="J951" i="2" s="1"/>
  <c r="I891" i="2" a="1"/>
  <c r="I891" i="2" s="1"/>
  <c r="J891" i="2" s="1"/>
  <c r="I855" i="2" a="1"/>
  <c r="I855" i="2" s="1"/>
  <c r="J855" i="2" s="1"/>
  <c r="I831" i="2" a="1"/>
  <c r="I831" i="2" s="1"/>
  <c r="J831" i="2" s="1"/>
  <c r="I807" i="2" a="1"/>
  <c r="I807" i="2" s="1"/>
  <c r="J807" i="2" s="1"/>
  <c r="I771" i="2" a="1"/>
  <c r="I771" i="2" s="1"/>
  <c r="J771" i="2" s="1"/>
  <c r="I723" i="2" a="1"/>
  <c r="I723" i="2" s="1"/>
  <c r="J723" i="2" s="1"/>
  <c r="I699" i="2" a="1"/>
  <c r="I699" i="2" s="1"/>
  <c r="J699" i="2" s="1"/>
  <c r="I663" i="2" a="1"/>
  <c r="I663" i="2" s="1"/>
  <c r="J663" i="2" s="1"/>
  <c r="I639" i="2" a="1"/>
  <c r="I639" i="2" s="1"/>
  <c r="J639" i="2" s="1"/>
  <c r="I603" i="2" a="1"/>
  <c r="I603" i="2" s="1"/>
  <c r="J603" i="2" s="1"/>
  <c r="I579" i="2" a="1"/>
  <c r="I579" i="2" s="1"/>
  <c r="J579" i="2" s="1"/>
  <c r="I531" i="2" a="1"/>
  <c r="I531" i="2" s="1"/>
  <c r="J531" i="2" s="1"/>
  <c r="I135" i="2" a="1"/>
  <c r="I135" i="2" s="1"/>
  <c r="J135" i="2" s="1"/>
  <c r="I123" i="2" a="1"/>
  <c r="I123" i="2" s="1"/>
  <c r="J123" i="2" s="1"/>
  <c r="I111" i="2" a="1"/>
  <c r="I111" i="2" s="1"/>
  <c r="J111" i="2" s="1"/>
  <c r="I99" i="2" a="1"/>
  <c r="I99" i="2" s="1"/>
  <c r="J99" i="2" s="1"/>
  <c r="I87" i="2" a="1"/>
  <c r="I87" i="2" s="1"/>
  <c r="J87" i="2" s="1"/>
  <c r="I75" i="2" a="1"/>
  <c r="I75" i="2" s="1"/>
  <c r="J75" i="2" s="1"/>
  <c r="I63" i="2" a="1"/>
  <c r="I63" i="2" s="1"/>
  <c r="J63" i="2" s="1"/>
  <c r="I51" i="2" a="1"/>
  <c r="I51" i="2" s="1"/>
  <c r="J51" i="2" s="1"/>
  <c r="I39" i="2" a="1"/>
  <c r="I39" i="2" s="1"/>
  <c r="J39" i="2" s="1"/>
  <c r="I27" i="2" a="1"/>
  <c r="I27" i="2" s="1"/>
  <c r="J27" i="2" s="1"/>
  <c r="I15" i="2" a="1"/>
  <c r="I15" i="2" s="1"/>
  <c r="J15" i="2" s="1"/>
  <c r="I3" i="2" a="1"/>
  <c r="I3" i="2" s="1"/>
  <c r="J3" i="2" s="1"/>
  <c r="I596" i="2" a="1"/>
  <c r="I596" i="2" s="1"/>
  <c r="J596" i="2" s="1"/>
  <c r="I668" i="2" a="1"/>
  <c r="I668" i="2" s="1"/>
  <c r="J668" i="2" s="1"/>
  <c r="I797" i="2" a="1"/>
  <c r="I797" i="2" s="1"/>
  <c r="J797" i="2" s="1"/>
  <c r="I1003" i="2" a="1"/>
  <c r="I1003" i="2" s="1"/>
  <c r="J1003" i="2" s="1"/>
  <c r="I1061" i="2" a="1"/>
  <c r="I1061" i="2" s="1"/>
  <c r="J1061" i="2" s="1"/>
  <c r="I1268" i="2" a="1"/>
  <c r="I1268" i="2" s="1"/>
  <c r="J1268" i="2" s="1"/>
  <c r="I1328" i="2" a="1"/>
  <c r="I1328" i="2" s="1"/>
  <c r="J1328" i="2" s="1"/>
  <c r="I1577" i="2" a="1"/>
  <c r="I1577" i="2" s="1"/>
  <c r="J1577" i="2" s="1"/>
  <c r="I1602" i="2" a="1"/>
  <c r="I1602" i="2" s="1"/>
  <c r="J1602" i="2" s="1"/>
  <c r="I1628" i="2" a="1"/>
  <c r="I1628" i="2" s="1"/>
  <c r="J1628" i="2" s="1"/>
  <c r="I1782" i="2" a="1"/>
  <c r="I1782" i="2" s="1"/>
  <c r="J1782" i="2" s="1"/>
  <c r="I2131" i="2" a="1"/>
  <c r="I2131" i="2" s="1"/>
  <c r="J2131" i="2" s="1"/>
  <c r="I2179" i="2" a="1"/>
  <c r="I2179" i="2" s="1"/>
  <c r="J2179" i="2" s="1"/>
  <c r="I2226" i="2" a="1"/>
  <c r="I2226" i="2" s="1"/>
  <c r="J2226" i="2" s="1"/>
  <c r="I2155" i="2" a="1"/>
  <c r="I2155" i="2" s="1"/>
  <c r="J2155" i="2" s="1"/>
  <c r="I595" i="2" a="1"/>
  <c r="I595" i="2" s="1"/>
  <c r="J595" i="2" s="1"/>
  <c r="I857" i="2" a="1"/>
  <c r="I857" i="2" s="1"/>
  <c r="J857" i="2" s="1"/>
  <c r="I997" i="2" a="1"/>
  <c r="I997" i="2" s="1"/>
  <c r="J997" i="2" s="1"/>
  <c r="I1495" i="2" a="1"/>
  <c r="I1495" i="2" s="1"/>
  <c r="J1495" i="2" s="1"/>
  <c r="I1601" i="2" a="1"/>
  <c r="I1601" i="2" s="1"/>
  <c r="J1601" i="2" s="1"/>
  <c r="I1650" i="2" a="1"/>
  <c r="I1650" i="2" s="1"/>
  <c r="J1650" i="2" s="1"/>
  <c r="I1781" i="2" a="1"/>
  <c r="I1781" i="2" s="1"/>
  <c r="J1781" i="2" s="1"/>
  <c r="I1806" i="2" a="1"/>
  <c r="I1806" i="2" s="1"/>
  <c r="J1806" i="2" s="1"/>
  <c r="I1927" i="2" a="1"/>
  <c r="I1927" i="2" s="1"/>
  <c r="J1927" i="2" s="1"/>
  <c r="I1975" i="2" a="1"/>
  <c r="I1975" i="2" s="1"/>
  <c r="J1975" i="2" s="1"/>
  <c r="I2107" i="2" a="1"/>
  <c r="I2107" i="2" s="1"/>
  <c r="J2107" i="2" s="1"/>
  <c r="I2153" i="2" a="1"/>
  <c r="I2153" i="2" s="1"/>
  <c r="J2153" i="2" s="1"/>
  <c r="I2201" i="2" a="1"/>
  <c r="I2201" i="2" s="1"/>
  <c r="J2201" i="2" s="1"/>
  <c r="I253" i="2" a="1"/>
  <c r="I253" i="2" s="1"/>
  <c r="J253" i="2" s="1"/>
  <c r="I257" i="2" a="1"/>
  <c r="I257" i="2" s="1"/>
  <c r="J257" i="2" s="1"/>
  <c r="I258" i="2" a="1"/>
  <c r="I258" i="2" s="1"/>
  <c r="J258" i="2" s="1"/>
  <c r="I337" i="2" a="1"/>
  <c r="I337" i="2" s="1"/>
  <c r="J337" i="2" s="1"/>
  <c r="I417" i="2" a="1"/>
  <c r="I417" i="2" s="1"/>
  <c r="J417" i="2" s="1"/>
  <c r="I342" i="2" a="1"/>
  <c r="I342" i="2" s="1"/>
  <c r="J342" i="2" s="1"/>
  <c r="I270" i="2" a="1"/>
  <c r="I270" i="2" s="1"/>
  <c r="J270" i="2" s="1"/>
  <c r="I354" i="2" a="1"/>
  <c r="I354" i="2" s="1"/>
  <c r="J354" i="2" s="1"/>
  <c r="I421" i="2" a="1"/>
  <c r="I421" i="2" s="1"/>
  <c r="J421" i="2" s="1"/>
  <c r="I1963" i="2" a="1"/>
  <c r="I1963" i="2" s="1"/>
  <c r="J1963" i="2" s="1"/>
  <c r="I1794" i="2" a="1"/>
  <c r="I1794" i="2" s="1"/>
  <c r="J1794" i="2" s="1"/>
  <c r="I1709" i="2" a="1"/>
  <c r="I1709" i="2" s="1"/>
  <c r="J1709" i="2" s="1"/>
  <c r="I1662" i="2" a="1"/>
  <c r="I1662" i="2" s="1"/>
  <c r="J1662" i="2" s="1"/>
  <c r="I1615" i="2" a="1"/>
  <c r="I1615" i="2" s="1"/>
  <c r="J1615" i="2" s="1"/>
  <c r="I1578" i="2" a="1"/>
  <c r="I1578" i="2" s="1"/>
  <c r="J1578" i="2" s="1"/>
  <c r="I1482" i="2" a="1"/>
  <c r="I1482" i="2" s="1"/>
  <c r="J1482" i="2" s="1"/>
  <c r="I1280" i="2" a="1"/>
  <c r="I1280" i="2" s="1"/>
  <c r="J1280" i="2" s="1"/>
  <c r="I989" i="2" a="1"/>
  <c r="I989" i="2" s="1"/>
  <c r="J989" i="2" s="1"/>
  <c r="I913" i="2" a="1"/>
  <c r="I913" i="2" s="1"/>
  <c r="J913" i="2" s="1"/>
  <c r="I822" i="2" a="1"/>
  <c r="I822" i="2" s="1"/>
  <c r="J822" i="2" s="1"/>
  <c r="I697" i="2" a="1"/>
  <c r="I697" i="2" s="1"/>
  <c r="J697" i="2" s="1"/>
  <c r="I605" i="2" a="1"/>
  <c r="I605" i="2" s="1"/>
  <c r="J605" i="2" s="1"/>
  <c r="I486" i="2" a="1"/>
  <c r="I486" i="2" s="1"/>
  <c r="J486" i="2" s="1"/>
  <c r="I2057" i="2" a="1"/>
  <c r="I2057" i="2" s="1"/>
  <c r="J2057" i="2" s="1"/>
  <c r="I1493" i="2" a="1"/>
  <c r="I1493" i="2" s="1"/>
  <c r="J1493" i="2" s="1"/>
  <c r="I2212" i="2" a="1"/>
  <c r="I2212" i="2" s="1"/>
  <c r="J2212" i="2" s="1"/>
  <c r="I2176" i="2" a="1"/>
  <c r="I2176" i="2" s="1"/>
  <c r="J2176" i="2" s="1"/>
  <c r="I2152" i="2" a="1"/>
  <c r="I2152" i="2" s="1"/>
  <c r="J2152" i="2" s="1"/>
  <c r="I2044" i="2" a="1"/>
  <c r="I2044" i="2" s="1"/>
  <c r="J2044" i="2" s="1"/>
  <c r="I1960" i="2" a="1"/>
  <c r="I1960" i="2" s="1"/>
  <c r="J1960" i="2" s="1"/>
  <c r="I1912" i="2" a="1"/>
  <c r="I1912" i="2" s="1"/>
  <c r="J1912" i="2" s="1"/>
  <c r="I1852" i="2" a="1"/>
  <c r="I1852" i="2" s="1"/>
  <c r="J1852" i="2" s="1"/>
  <c r="I1768" i="2" a="1"/>
  <c r="I1768" i="2" s="1"/>
  <c r="J1768" i="2" s="1"/>
  <c r="I1720" i="2" a="1"/>
  <c r="I1720" i="2" s="1"/>
  <c r="J1720" i="2" s="1"/>
  <c r="I1672" i="2" a="1"/>
  <c r="I1672" i="2" s="1"/>
  <c r="J1672" i="2" s="1"/>
  <c r="I1624" i="2" a="1"/>
  <c r="I1624" i="2" s="1"/>
  <c r="J1624" i="2" s="1"/>
  <c r="I1552" i="2" a="1"/>
  <c r="I1552" i="2" s="1"/>
  <c r="J1552" i="2" s="1"/>
  <c r="I1444" i="2" a="1"/>
  <c r="I1444" i="2" s="1"/>
  <c r="J1444" i="2" s="1"/>
  <c r="I1372" i="2" a="1"/>
  <c r="I1372" i="2" s="1"/>
  <c r="J1372" i="2" s="1"/>
  <c r="I1324" i="2" a="1"/>
  <c r="I1324" i="2" s="1"/>
  <c r="J1324" i="2" s="1"/>
  <c r="I1240" i="2" a="1"/>
  <c r="I1240" i="2" s="1"/>
  <c r="J1240" i="2" s="1"/>
  <c r="I1180" i="2" a="1"/>
  <c r="I1180" i="2" s="1"/>
  <c r="J1180" i="2" s="1"/>
  <c r="I1108" i="2" a="1"/>
  <c r="I1108" i="2" s="1"/>
  <c r="J1108" i="2" s="1"/>
  <c r="I1060" i="2" a="1"/>
  <c r="I1060" i="2" s="1"/>
  <c r="J1060" i="2" s="1"/>
  <c r="I1024" i="2" a="1"/>
  <c r="I1024" i="2" s="1"/>
  <c r="J1024" i="2" s="1"/>
  <c r="I916" i="2" a="1"/>
  <c r="I916" i="2" s="1"/>
  <c r="J916" i="2" s="1"/>
  <c r="I844" i="2" a="1"/>
  <c r="I844" i="2" s="1"/>
  <c r="J844" i="2" s="1"/>
  <c r="I796" i="2" a="1"/>
  <c r="I796" i="2" s="1"/>
  <c r="J796" i="2" s="1"/>
  <c r="I748" i="2" a="1"/>
  <c r="I748" i="2" s="1"/>
  <c r="J748" i="2" s="1"/>
  <c r="I712" i="2" a="1"/>
  <c r="I712" i="2" s="1"/>
  <c r="J712" i="2" s="1"/>
  <c r="I676" i="2" a="1"/>
  <c r="I676" i="2" s="1"/>
  <c r="J676" i="2" s="1"/>
  <c r="I616" i="2" a="1"/>
  <c r="I616" i="2" s="1"/>
  <c r="J616" i="2" s="1"/>
  <c r="I556" i="2" a="1"/>
  <c r="I556" i="2" s="1"/>
  <c r="J556" i="2" s="1"/>
  <c r="I508" i="2" a="1"/>
  <c r="I508" i="2" s="1"/>
  <c r="J508" i="2" s="1"/>
  <c r="I460" i="2" a="1"/>
  <c r="I460" i="2" s="1"/>
  <c r="J460" i="2" s="1"/>
  <c r="I412" i="2" a="1"/>
  <c r="I412" i="2" s="1"/>
  <c r="J412" i="2" s="1"/>
  <c r="I364" i="2" a="1"/>
  <c r="I364" i="2" s="1"/>
  <c r="J364" i="2" s="1"/>
  <c r="I328" i="2" a="1"/>
  <c r="I328" i="2" s="1"/>
  <c r="J328" i="2" s="1"/>
  <c r="I280" i="2" a="1"/>
  <c r="I280" i="2" s="1"/>
  <c r="J280" i="2" s="1"/>
  <c r="I220" i="2" a="1"/>
  <c r="I220" i="2" s="1"/>
  <c r="J220" i="2" s="1"/>
  <c r="I172" i="2" a="1"/>
  <c r="I172" i="2" s="1"/>
  <c r="J172" i="2" s="1"/>
  <c r="I136" i="2" a="1"/>
  <c r="I136" i="2" s="1"/>
  <c r="J136" i="2" s="1"/>
  <c r="I76" i="2" a="1"/>
  <c r="I76" i="2" s="1"/>
  <c r="J76" i="2" s="1"/>
  <c r="I40" i="2" a="1"/>
  <c r="I40" i="2" s="1"/>
  <c r="J40" i="2" s="1"/>
  <c r="I2223" i="2" a="1"/>
  <c r="I2223" i="2" s="1"/>
  <c r="J2223" i="2" s="1"/>
  <c r="I2199" i="2" a="1"/>
  <c r="I2199" i="2" s="1"/>
  <c r="J2199" i="2" s="1"/>
  <c r="I2175" i="2" a="1"/>
  <c r="I2175" i="2" s="1"/>
  <c r="J2175" i="2" s="1"/>
  <c r="I2139" i="2" a="1"/>
  <c r="I2139" i="2" s="1"/>
  <c r="J2139" i="2" s="1"/>
  <c r="I2079" i="2" a="1"/>
  <c r="I2079" i="2" s="1"/>
  <c r="J2079" i="2" s="1"/>
  <c r="I2043" i="2" a="1"/>
  <c r="I2043" i="2" s="1"/>
  <c r="J2043" i="2" s="1"/>
  <c r="I2007" i="2" a="1"/>
  <c r="I2007" i="2" s="1"/>
  <c r="J2007" i="2" s="1"/>
  <c r="I1995" i="2" a="1"/>
  <c r="I1995" i="2" s="1"/>
  <c r="J1995" i="2" s="1"/>
  <c r="I1971" i="2" a="1"/>
  <c r="I1971" i="2" s="1"/>
  <c r="J1971" i="2" s="1"/>
  <c r="I1947" i="2" a="1"/>
  <c r="I1947" i="2" s="1"/>
  <c r="J1947" i="2" s="1"/>
  <c r="I1911" i="2" a="1"/>
  <c r="I1911" i="2" s="1"/>
  <c r="J1911" i="2" s="1"/>
  <c r="I1899" i="2" a="1"/>
  <c r="I1899" i="2" s="1"/>
  <c r="J1899" i="2" s="1"/>
  <c r="I1875" i="2" a="1"/>
  <c r="I1875" i="2" s="1"/>
  <c r="J1875" i="2" s="1"/>
  <c r="I1863" i="2" a="1"/>
  <c r="I1863" i="2" s="1"/>
  <c r="J1863" i="2" s="1"/>
  <c r="I1827" i="2" a="1"/>
  <c r="I1827" i="2" s="1"/>
  <c r="J1827" i="2" s="1"/>
  <c r="I1803" i="2" a="1"/>
  <c r="I1803" i="2" s="1"/>
  <c r="J1803" i="2" s="1"/>
  <c r="I1767" i="2" a="1"/>
  <c r="I1767" i="2" s="1"/>
  <c r="J1767" i="2" s="1"/>
  <c r="I1743" i="2" a="1"/>
  <c r="I1743" i="2" s="1"/>
  <c r="J1743" i="2" s="1"/>
  <c r="I1707" i="2" a="1"/>
  <c r="I1707" i="2" s="1"/>
  <c r="J1707" i="2" s="1"/>
  <c r="I1695" i="2" a="1"/>
  <c r="I1695" i="2" s="1"/>
  <c r="J1695" i="2" s="1"/>
  <c r="I1659" i="2" a="1"/>
  <c r="I1659" i="2" s="1"/>
  <c r="J1659" i="2" s="1"/>
  <c r="I1635" i="2" a="1"/>
  <c r="I1635" i="2" s="1"/>
  <c r="J1635" i="2" s="1"/>
  <c r="I1599" i="2" a="1"/>
  <c r="I1599" i="2" s="1"/>
  <c r="J1599" i="2" s="1"/>
  <c r="I1575" i="2" a="1"/>
  <c r="I1575" i="2" s="1"/>
  <c r="J1575" i="2" s="1"/>
  <c r="I1527" i="2" a="1"/>
  <c r="I1527" i="2" s="1"/>
  <c r="J1527" i="2" s="1"/>
  <c r="I1479" i="2" a="1"/>
  <c r="I1479" i="2" s="1"/>
  <c r="J1479" i="2" s="1"/>
  <c r="I1455" i="2" a="1"/>
  <c r="I1455" i="2" s="1"/>
  <c r="J1455" i="2" s="1"/>
  <c r="I1431" i="2" a="1"/>
  <c r="I1431" i="2" s="1"/>
  <c r="J1431" i="2" s="1"/>
  <c r="I1407" i="2" a="1"/>
  <c r="I1407" i="2" s="1"/>
  <c r="J1407" i="2" s="1"/>
  <c r="I1383" i="2" a="1"/>
  <c r="I1383" i="2" s="1"/>
  <c r="J1383" i="2" s="1"/>
  <c r="I1359" i="2" a="1"/>
  <c r="I1359" i="2" s="1"/>
  <c r="J1359" i="2" s="1"/>
  <c r="I1335" i="2" a="1"/>
  <c r="I1335" i="2" s="1"/>
  <c r="J1335" i="2" s="1"/>
  <c r="I1287" i="2" a="1"/>
  <c r="I1287" i="2" s="1"/>
  <c r="J1287" i="2" s="1"/>
  <c r="I1263" i="2" a="1"/>
  <c r="I1263" i="2" s="1"/>
  <c r="J1263" i="2" s="1"/>
  <c r="I1239" i="2" a="1"/>
  <c r="I1239" i="2" s="1"/>
  <c r="J1239" i="2" s="1"/>
  <c r="I1227" i="2" a="1"/>
  <c r="I1227" i="2" s="1"/>
  <c r="J1227" i="2" s="1"/>
  <c r="I1203" i="2" a="1"/>
  <c r="I1203" i="2" s="1"/>
  <c r="J1203" i="2" s="1"/>
  <c r="I1167" i="2" a="1"/>
  <c r="I1167" i="2" s="1"/>
  <c r="J1167" i="2" s="1"/>
  <c r="I1143" i="2" a="1"/>
  <c r="I1143" i="2" s="1"/>
  <c r="J1143" i="2" s="1"/>
  <c r="I1119" i="2" a="1"/>
  <c r="I1119" i="2" s="1"/>
  <c r="J1119" i="2" s="1"/>
  <c r="I1107" i="2" a="1"/>
  <c r="I1107" i="2" s="1"/>
  <c r="J1107" i="2" s="1"/>
  <c r="I1083" i="2" a="1"/>
  <c r="I1083" i="2" s="1"/>
  <c r="J1083" i="2" s="1"/>
  <c r="I1059" i="2" a="1"/>
  <c r="I1059" i="2" s="1"/>
  <c r="J1059" i="2" s="1"/>
  <c r="I1047" i="2" a="1"/>
  <c r="I1047" i="2" s="1"/>
  <c r="J1047" i="2" s="1"/>
  <c r="I1011" i="2" a="1"/>
  <c r="I1011" i="2" s="1"/>
  <c r="J1011" i="2" s="1"/>
  <c r="I987" i="2" a="1"/>
  <c r="I987" i="2" s="1"/>
  <c r="J987" i="2" s="1"/>
  <c r="I927" i="2" a="1"/>
  <c r="I927" i="2" s="1"/>
  <c r="J927" i="2" s="1"/>
  <c r="I903" i="2" a="1"/>
  <c r="I903" i="2" s="1"/>
  <c r="J903" i="2" s="1"/>
  <c r="I867" i="2" a="1"/>
  <c r="I867" i="2" s="1"/>
  <c r="J867" i="2" s="1"/>
  <c r="I843" i="2" a="1"/>
  <c r="I843" i="2" s="1"/>
  <c r="J843" i="2" s="1"/>
  <c r="I819" i="2" a="1"/>
  <c r="I819" i="2" s="1"/>
  <c r="J819" i="2" s="1"/>
  <c r="I795" i="2" a="1"/>
  <c r="I795" i="2" s="1"/>
  <c r="J795" i="2" s="1"/>
  <c r="I783" i="2" a="1"/>
  <c r="I783" i="2" s="1"/>
  <c r="J783" i="2" s="1"/>
  <c r="I735" i="2" a="1"/>
  <c r="I735" i="2" s="1"/>
  <c r="J735" i="2" s="1"/>
  <c r="I711" i="2" a="1"/>
  <c r="I711" i="2" s="1"/>
  <c r="J711" i="2" s="1"/>
  <c r="I687" i="2" a="1"/>
  <c r="I687" i="2" s="1"/>
  <c r="J687" i="2" s="1"/>
  <c r="I651" i="2" a="1"/>
  <c r="I651" i="2" s="1"/>
  <c r="J651" i="2" s="1"/>
  <c r="I627" i="2" a="1"/>
  <c r="I627" i="2" s="1"/>
  <c r="J627" i="2" s="1"/>
  <c r="I591" i="2" a="1"/>
  <c r="I591" i="2" s="1"/>
  <c r="J591" i="2" s="1"/>
  <c r="I567" i="2" a="1"/>
  <c r="I567" i="2" s="1"/>
  <c r="J567" i="2" s="1"/>
  <c r="I555" i="2" a="1"/>
  <c r="I555" i="2" s="1"/>
  <c r="J555" i="2" s="1"/>
  <c r="I543" i="2" a="1"/>
  <c r="I543" i="2" s="1"/>
  <c r="J543" i="2" s="1"/>
  <c r="I519" i="2" a="1"/>
  <c r="I519" i="2" s="1"/>
  <c r="J519" i="2" s="1"/>
  <c r="I507" i="2" a="1"/>
  <c r="I507" i="2" s="1"/>
  <c r="J507" i="2" s="1"/>
  <c r="I495" i="2" a="1"/>
  <c r="I495" i="2" s="1"/>
  <c r="J495" i="2" s="1"/>
  <c r="I483" i="2" a="1"/>
  <c r="I483" i="2" s="1"/>
  <c r="J483" i="2" s="1"/>
  <c r="I471" i="2" a="1"/>
  <c r="I471" i="2" s="1"/>
  <c r="J471" i="2" s="1"/>
  <c r="I459" i="2" a="1"/>
  <c r="I459" i="2" s="1"/>
  <c r="J459" i="2" s="1"/>
  <c r="I447" i="2" a="1"/>
  <c r="I447" i="2" s="1"/>
  <c r="J447" i="2" s="1"/>
  <c r="I435" i="2" a="1"/>
  <c r="I435" i="2" s="1"/>
  <c r="J435" i="2" s="1"/>
  <c r="I423" i="2" a="1"/>
  <c r="I423" i="2" s="1"/>
  <c r="J423" i="2" s="1"/>
  <c r="I411" i="2" a="1"/>
  <c r="I411" i="2" s="1"/>
  <c r="J411" i="2" s="1"/>
  <c r="I399" i="2" a="1"/>
  <c r="I399" i="2" s="1"/>
  <c r="J399" i="2" s="1"/>
  <c r="I387" i="2" a="1"/>
  <c r="I387" i="2" s="1"/>
  <c r="J387" i="2" s="1"/>
  <c r="I375" i="2" a="1"/>
  <c r="I375" i="2" s="1"/>
  <c r="J375" i="2" s="1"/>
  <c r="I363" i="2" a="1"/>
  <c r="I363" i="2" s="1"/>
  <c r="J363" i="2" s="1"/>
  <c r="I351" i="2" a="1"/>
  <c r="I351" i="2" s="1"/>
  <c r="J351" i="2" s="1"/>
  <c r="I339" i="2" a="1"/>
  <c r="I339" i="2" s="1"/>
  <c r="J339" i="2" s="1"/>
  <c r="I327" i="2" a="1"/>
  <c r="I327" i="2" s="1"/>
  <c r="J327" i="2" s="1"/>
  <c r="I315" i="2" a="1"/>
  <c r="I315" i="2" s="1"/>
  <c r="J315" i="2" s="1"/>
  <c r="I303" i="2" a="1"/>
  <c r="I303" i="2" s="1"/>
  <c r="J303" i="2" s="1"/>
  <c r="I291" i="2" a="1"/>
  <c r="I291" i="2" s="1"/>
  <c r="J291" i="2" s="1"/>
  <c r="I279" i="2" a="1"/>
  <c r="I279" i="2" s="1"/>
  <c r="J279" i="2" s="1"/>
  <c r="I267" i="2" a="1"/>
  <c r="I267" i="2" s="1"/>
  <c r="J267" i="2" s="1"/>
  <c r="I255" i="2" a="1"/>
  <c r="I255" i="2" s="1"/>
  <c r="J255" i="2" s="1"/>
  <c r="I243" i="2" a="1"/>
  <c r="I243" i="2" s="1"/>
  <c r="J243" i="2" s="1"/>
  <c r="I231" i="2" a="1"/>
  <c r="I231" i="2" s="1"/>
  <c r="J231" i="2" s="1"/>
  <c r="I219" i="2" a="1"/>
  <c r="I219" i="2" s="1"/>
  <c r="J219" i="2" s="1"/>
  <c r="I207" i="2" a="1"/>
  <c r="I207" i="2" s="1"/>
  <c r="J207" i="2" s="1"/>
  <c r="I195" i="2" a="1"/>
  <c r="I195" i="2" s="1"/>
  <c r="J195" i="2" s="1"/>
  <c r="I183" i="2" a="1"/>
  <c r="I183" i="2" s="1"/>
  <c r="J183" i="2" s="1"/>
  <c r="I171" i="2" a="1"/>
  <c r="I171" i="2" s="1"/>
  <c r="J171" i="2" s="1"/>
  <c r="I159" i="2" a="1"/>
  <c r="I159" i="2" s="1"/>
  <c r="J159" i="2" s="1"/>
  <c r="I147" i="2" a="1"/>
  <c r="I147" i="2" s="1"/>
  <c r="J147" i="2" s="1"/>
  <c r="I2222" i="2" a="1"/>
  <c r="I2222" i="2" s="1"/>
  <c r="J2222" i="2" s="1"/>
  <c r="I2210" i="2" a="1"/>
  <c r="I2210" i="2" s="1"/>
  <c r="J2210" i="2" s="1"/>
  <c r="I2198" i="2" a="1"/>
  <c r="I2198" i="2" s="1"/>
  <c r="J2198" i="2" s="1"/>
  <c r="I2186" i="2" a="1"/>
  <c r="I2186" i="2" s="1"/>
  <c r="J2186" i="2" s="1"/>
  <c r="I2174" i="2" a="1"/>
  <c r="I2174" i="2" s="1"/>
  <c r="J2174" i="2" s="1"/>
  <c r="I2162" i="2" a="1"/>
  <c r="I2162" i="2" s="1"/>
  <c r="J2162" i="2" s="1"/>
  <c r="I2150" i="2" a="1"/>
  <c r="I2150" i="2" s="1"/>
  <c r="J2150" i="2" s="1"/>
  <c r="I2138" i="2" a="1"/>
  <c r="I2138" i="2" s="1"/>
  <c r="J2138" i="2" s="1"/>
  <c r="I2126" i="2" a="1"/>
  <c r="I2126" i="2" s="1"/>
  <c r="J2126" i="2" s="1"/>
  <c r="I2114" i="2" a="1"/>
  <c r="I2114" i="2" s="1"/>
  <c r="J2114" i="2" s="1"/>
  <c r="I2102" i="2" a="1"/>
  <c r="I2102" i="2" s="1"/>
  <c r="J2102" i="2" s="1"/>
  <c r="I2066" i="2" a="1"/>
  <c r="I2066" i="2" s="1"/>
  <c r="J2066" i="2" s="1"/>
  <c r="I2054" i="2" a="1"/>
  <c r="I2054" i="2" s="1"/>
  <c r="J2054" i="2" s="1"/>
  <c r="I2042" i="2" a="1"/>
  <c r="I2042" i="2" s="1"/>
  <c r="J2042" i="2" s="1"/>
  <c r="I2018" i="2" a="1"/>
  <c r="I2018" i="2" s="1"/>
  <c r="J2018" i="2" s="1"/>
  <c r="I2006" i="2" a="1"/>
  <c r="I2006" i="2" s="1"/>
  <c r="J2006" i="2" s="1"/>
  <c r="I1994" i="2" a="1"/>
  <c r="I1994" i="2" s="1"/>
  <c r="J1994" i="2" s="1"/>
  <c r="I1970" i="2" a="1"/>
  <c r="I1970" i="2" s="1"/>
  <c r="J1970" i="2" s="1"/>
  <c r="I1958" i="2" a="1"/>
  <c r="I1958" i="2" s="1"/>
  <c r="J1958" i="2" s="1"/>
  <c r="I1946" i="2" a="1"/>
  <c r="I1946" i="2" s="1"/>
  <c r="J1946" i="2" s="1"/>
  <c r="I1934" i="2" a="1"/>
  <c r="I1934" i="2" s="1"/>
  <c r="J1934" i="2" s="1"/>
  <c r="I1922" i="2" a="1"/>
  <c r="I1922" i="2" s="1"/>
  <c r="J1922" i="2" s="1"/>
  <c r="I1910" i="2" a="1"/>
  <c r="I1910" i="2" s="1"/>
  <c r="J1910" i="2" s="1"/>
  <c r="I1898" i="2" a="1"/>
  <c r="I1898" i="2" s="1"/>
  <c r="J1898" i="2" s="1"/>
  <c r="I1886" i="2" a="1"/>
  <c r="I1886" i="2" s="1"/>
  <c r="J1886" i="2" s="1"/>
  <c r="I1874" i="2" a="1"/>
  <c r="I1874" i="2" s="1"/>
  <c r="J1874" i="2" s="1"/>
  <c r="I1862" i="2" a="1"/>
  <c r="I1862" i="2" s="1"/>
  <c r="J1862" i="2" s="1"/>
  <c r="I1826" i="2" a="1"/>
  <c r="I1826" i="2" s="1"/>
  <c r="J1826" i="2" s="1"/>
  <c r="I1814" i="2" a="1"/>
  <c r="I1814" i="2" s="1"/>
  <c r="J1814" i="2" s="1"/>
  <c r="I1802" i="2" a="1"/>
  <c r="I1802" i="2" s="1"/>
  <c r="J1802" i="2" s="1"/>
  <c r="I1790" i="2" a="1"/>
  <c r="I1790" i="2" s="1"/>
  <c r="J1790" i="2" s="1"/>
  <c r="I1778" i="2" a="1"/>
  <c r="I1778" i="2" s="1"/>
  <c r="J1778" i="2" s="1"/>
  <c r="I1754" i="2" a="1"/>
  <c r="I1754" i="2" s="1"/>
  <c r="J1754" i="2" s="1"/>
  <c r="I1742" i="2" a="1"/>
  <c r="I1742" i="2" s="1"/>
  <c r="J1742" i="2" s="1"/>
  <c r="I1730" i="2" a="1"/>
  <c r="I1730" i="2" s="1"/>
  <c r="J1730" i="2" s="1"/>
  <c r="I1706" i="2" a="1"/>
  <c r="I1706" i="2" s="1"/>
  <c r="J1706" i="2" s="1"/>
  <c r="I1682" i="2" a="1"/>
  <c r="I1682" i="2" s="1"/>
  <c r="J1682" i="2" s="1"/>
  <c r="I1670" i="2" a="1"/>
  <c r="I1670" i="2" s="1"/>
  <c r="J1670" i="2" s="1"/>
  <c r="I1658" i="2" a="1"/>
  <c r="I1658" i="2" s="1"/>
  <c r="J1658" i="2" s="1"/>
  <c r="I1646" i="2" a="1"/>
  <c r="I1646" i="2" s="1"/>
  <c r="J1646" i="2" s="1"/>
  <c r="I1622" i="2" a="1"/>
  <c r="I1622" i="2" s="1"/>
  <c r="J1622" i="2" s="1"/>
  <c r="I1610" i="2" a="1"/>
  <c r="I1610" i="2" s="1"/>
  <c r="J1610" i="2" s="1"/>
  <c r="I1598" i="2" a="1"/>
  <c r="I1598" i="2" s="1"/>
  <c r="J1598" i="2" s="1"/>
  <c r="I1574" i="2" a="1"/>
  <c r="I1574" i="2" s="1"/>
  <c r="J1574" i="2" s="1"/>
  <c r="I1562" i="2" a="1"/>
  <c r="I1562" i="2" s="1"/>
  <c r="J1562" i="2" s="1"/>
  <c r="I1550" i="2" a="1"/>
  <c r="I1550" i="2" s="1"/>
  <c r="J1550" i="2" s="1"/>
  <c r="I1526" i="2" a="1"/>
  <c r="I1526" i="2" s="1"/>
  <c r="J1526" i="2" s="1"/>
  <c r="I1514" i="2" a="1"/>
  <c r="I1514" i="2" s="1"/>
  <c r="J1514" i="2" s="1"/>
  <c r="I1502" i="2" a="1"/>
  <c r="I1502" i="2" s="1"/>
  <c r="J1502" i="2" s="1"/>
  <c r="I1478" i="2" a="1"/>
  <c r="I1478" i="2" s="1"/>
  <c r="J1478" i="2" s="1"/>
  <c r="I1466" i="2" a="1"/>
  <c r="I1466" i="2" s="1"/>
  <c r="J1466" i="2" s="1"/>
  <c r="I1454" i="2" a="1"/>
  <c r="I1454" i="2" s="1"/>
  <c r="J1454" i="2" s="1"/>
  <c r="I1442" i="2" a="1"/>
  <c r="I1442" i="2" s="1"/>
  <c r="J1442" i="2" s="1"/>
  <c r="I1430" i="2" a="1"/>
  <c r="I1430" i="2" s="1"/>
  <c r="J1430" i="2" s="1"/>
  <c r="I1418" i="2" a="1"/>
  <c r="I1418" i="2" s="1"/>
  <c r="J1418" i="2" s="1"/>
  <c r="I1406" i="2" a="1"/>
  <c r="I1406" i="2" s="1"/>
  <c r="J1406" i="2" s="1"/>
  <c r="I1370" i="2" a="1"/>
  <c r="I1370" i="2" s="1"/>
  <c r="J1370" i="2" s="1"/>
  <c r="I1358" i="2" a="1"/>
  <c r="I1358" i="2" s="1"/>
  <c r="J1358" i="2" s="1"/>
  <c r="I1346" i="2" a="1"/>
  <c r="I1346" i="2" s="1"/>
  <c r="J1346" i="2" s="1"/>
  <c r="I1334" i="2" a="1"/>
  <c r="I1334" i="2" s="1"/>
  <c r="J1334" i="2" s="1"/>
  <c r="I1322" i="2" a="1"/>
  <c r="I1322" i="2" s="1"/>
  <c r="J1322" i="2" s="1"/>
  <c r="I1298" i="2" a="1"/>
  <c r="I1298" i="2" s="1"/>
  <c r="J1298" i="2" s="1"/>
  <c r="I1286" i="2" a="1"/>
  <c r="I1286" i="2" s="1"/>
  <c r="J1286" i="2" s="1"/>
  <c r="I1274" i="2" a="1"/>
  <c r="I1274" i="2" s="1"/>
  <c r="J1274" i="2" s="1"/>
  <c r="I1262" i="2" a="1"/>
  <c r="I1262" i="2" s="1"/>
  <c r="J1262" i="2" s="1"/>
  <c r="I1250" i="2" a="1"/>
  <c r="I1250" i="2" s="1"/>
  <c r="J1250" i="2" s="1"/>
  <c r="I1238" i="2" a="1"/>
  <c r="I1238" i="2" s="1"/>
  <c r="J1238" i="2" s="1"/>
  <c r="I1226" i="2" a="1"/>
  <c r="I1226" i="2" s="1"/>
  <c r="J1226" i="2" s="1"/>
  <c r="I1214" i="2" a="1"/>
  <c r="I1214" i="2" s="1"/>
  <c r="J1214" i="2" s="1"/>
  <c r="I1202" i="2" a="1"/>
  <c r="I1202" i="2" s="1"/>
  <c r="J1202" i="2" s="1"/>
  <c r="I1190" i="2" a="1"/>
  <c r="I1190" i="2" s="1"/>
  <c r="J1190" i="2" s="1"/>
  <c r="I1178" i="2" a="1"/>
  <c r="I1178" i="2" s="1"/>
  <c r="J1178" i="2" s="1"/>
  <c r="I1166" i="2" a="1"/>
  <c r="I1166" i="2" s="1"/>
  <c r="J1166" i="2" s="1"/>
  <c r="I1154" i="2" a="1"/>
  <c r="I1154" i="2" s="1"/>
  <c r="J1154" i="2" s="1"/>
  <c r="I1142" i="2" a="1"/>
  <c r="I1142" i="2" s="1"/>
  <c r="J1142" i="2" s="1"/>
  <c r="I1130" i="2" a="1"/>
  <c r="I1130" i="2" s="1"/>
  <c r="J1130" i="2" s="1"/>
  <c r="I1106" i="2" a="1"/>
  <c r="I1106" i="2" s="1"/>
  <c r="J1106" i="2" s="1"/>
  <c r="I1094" i="2" a="1"/>
  <c r="I1094" i="2" s="1"/>
  <c r="J1094" i="2" s="1"/>
  <c r="I1082" i="2" a="1"/>
  <c r="I1082" i="2" s="1"/>
  <c r="J1082" i="2" s="1"/>
  <c r="I1070" i="2" a="1"/>
  <c r="I1070" i="2" s="1"/>
  <c r="J1070" i="2" s="1"/>
  <c r="I1058" i="2" a="1"/>
  <c r="I1058" i="2" s="1"/>
  <c r="J1058" i="2" s="1"/>
  <c r="I1046" i="2" a="1"/>
  <c r="I1046" i="2" s="1"/>
  <c r="J1046" i="2" s="1"/>
  <c r="I1034" i="2" a="1"/>
  <c r="I1034" i="2" s="1"/>
  <c r="J1034" i="2" s="1"/>
  <c r="I1022" i="2" a="1"/>
  <c r="I1022" i="2" s="1"/>
  <c r="J1022" i="2" s="1"/>
  <c r="I1010" i="2" a="1"/>
  <c r="I1010" i="2" s="1"/>
  <c r="J1010" i="2" s="1"/>
  <c r="I998" i="2" a="1"/>
  <c r="I998" i="2" s="1"/>
  <c r="J998" i="2" s="1"/>
  <c r="I986" i="2" a="1"/>
  <c r="I986" i="2" s="1"/>
  <c r="J986" i="2" s="1"/>
  <c r="I962" i="2" a="1"/>
  <c r="I962" i="2" s="1"/>
  <c r="J962" i="2" s="1"/>
  <c r="I950" i="2" a="1"/>
  <c r="I950" i="2" s="1"/>
  <c r="J950" i="2" s="1"/>
  <c r="I938" i="2" a="1"/>
  <c r="I938" i="2" s="1"/>
  <c r="J938" i="2" s="1"/>
  <c r="I926" i="2" a="1"/>
  <c r="I926" i="2" s="1"/>
  <c r="J926" i="2" s="1"/>
  <c r="I902" i="2" a="1"/>
  <c r="I902" i="2" s="1"/>
  <c r="J902" i="2" s="1"/>
  <c r="I890" i="2" a="1"/>
  <c r="I890" i="2" s="1"/>
  <c r="J890" i="2" s="1"/>
  <c r="I878" i="2" a="1"/>
  <c r="I878" i="2" s="1"/>
  <c r="J878" i="2" s="1"/>
  <c r="I854" i="2" a="1"/>
  <c r="I854" i="2" s="1"/>
  <c r="J854" i="2" s="1"/>
  <c r="I842" i="2" a="1"/>
  <c r="I842" i="2" s="1"/>
  <c r="J842" i="2" s="1"/>
  <c r="I830" i="2" a="1"/>
  <c r="I830" i="2" s="1"/>
  <c r="J830" i="2" s="1"/>
  <c r="I818" i="2" a="1"/>
  <c r="I818" i="2" s="1"/>
  <c r="J818" i="2" s="1"/>
  <c r="I806" i="2" a="1"/>
  <c r="I806" i="2" s="1"/>
  <c r="J806" i="2" s="1"/>
  <c r="I794" i="2" a="1"/>
  <c r="I794" i="2" s="1"/>
  <c r="J794" i="2" s="1"/>
  <c r="I782" i="2" a="1"/>
  <c r="I782" i="2" s="1"/>
  <c r="J782" i="2" s="1"/>
  <c r="I770" i="2" a="1"/>
  <c r="I770" i="2" s="1"/>
  <c r="J770" i="2" s="1"/>
  <c r="I758" i="2" a="1"/>
  <c r="I758" i="2" s="1"/>
  <c r="J758" i="2" s="1"/>
  <c r="I746" i="2" a="1"/>
  <c r="I746" i="2" s="1"/>
  <c r="J746" i="2" s="1"/>
  <c r="I734" i="2" a="1"/>
  <c r="I734" i="2" s="1"/>
  <c r="J734" i="2" s="1"/>
  <c r="I722" i="2" a="1"/>
  <c r="I722" i="2" s="1"/>
  <c r="J722" i="2" s="1"/>
  <c r="I710" i="2" a="1"/>
  <c r="I710" i="2" s="1"/>
  <c r="J710" i="2" s="1"/>
  <c r="I686" i="2" a="1"/>
  <c r="I686" i="2" s="1"/>
  <c r="J686" i="2" s="1"/>
  <c r="I662" i="2" a="1"/>
  <c r="I662" i="2" s="1"/>
  <c r="J662" i="2" s="1"/>
  <c r="I650" i="2" a="1"/>
  <c r="I650" i="2" s="1"/>
  <c r="J650" i="2" s="1"/>
  <c r="I638" i="2" a="1"/>
  <c r="I638" i="2" s="1"/>
  <c r="J638" i="2" s="1"/>
  <c r="I626" i="2" a="1"/>
  <c r="I626" i="2" s="1"/>
  <c r="J626" i="2" s="1"/>
  <c r="I602" i="2" a="1"/>
  <c r="I602" i="2" s="1"/>
  <c r="J602" i="2" s="1"/>
  <c r="I590" i="2" a="1"/>
  <c r="I590" i="2" s="1"/>
  <c r="J590" i="2" s="1"/>
  <c r="I578" i="2" a="1"/>
  <c r="I578" i="2" s="1"/>
  <c r="J578" i="2" s="1"/>
  <c r="I554" i="2" a="1"/>
  <c r="I554" i="2" s="1"/>
  <c r="J554" i="2" s="1"/>
  <c r="I542" i="2" a="1"/>
  <c r="I542" i="2" s="1"/>
  <c r="J542" i="2" s="1"/>
  <c r="I530" i="2" a="1"/>
  <c r="I530" i="2" s="1"/>
  <c r="J530" i="2" s="1"/>
  <c r="I518" i="2" a="1"/>
  <c r="I518" i="2" s="1"/>
  <c r="J518" i="2" s="1"/>
  <c r="I506" i="2" a="1"/>
  <c r="I506" i="2" s="1"/>
  <c r="J506" i="2" s="1"/>
  <c r="I494" i="2" a="1"/>
  <c r="I494" i="2" s="1"/>
  <c r="J494" i="2" s="1"/>
  <c r="I482" i="2" a="1"/>
  <c r="I482" i="2" s="1"/>
  <c r="J482" i="2" s="1"/>
  <c r="I470" i="2" a="1"/>
  <c r="I470" i="2" s="1"/>
  <c r="J470" i="2" s="1"/>
  <c r="I458" i="2" a="1"/>
  <c r="I458" i="2" s="1"/>
  <c r="J458" i="2" s="1"/>
  <c r="I446" i="2" a="1"/>
  <c r="I446" i="2" s="1"/>
  <c r="J446" i="2" s="1"/>
  <c r="I434" i="2" a="1"/>
  <c r="I434" i="2" s="1"/>
  <c r="J434" i="2" s="1"/>
  <c r="I422" i="2" a="1"/>
  <c r="I422" i="2" s="1"/>
  <c r="J422" i="2" s="1"/>
  <c r="I410" i="2" a="1"/>
  <c r="I410" i="2" s="1"/>
  <c r="J410" i="2" s="1"/>
  <c r="I398" i="2" a="1"/>
  <c r="I398" i="2" s="1"/>
  <c r="J398" i="2" s="1"/>
  <c r="I386" i="2" a="1"/>
  <c r="I386" i="2" s="1"/>
  <c r="J386" i="2" s="1"/>
  <c r="I374" i="2" a="1"/>
  <c r="I374" i="2" s="1"/>
  <c r="J374" i="2" s="1"/>
  <c r="I362" i="2" a="1"/>
  <c r="I362" i="2" s="1"/>
  <c r="J362" i="2" s="1"/>
  <c r="I350" i="2" a="1"/>
  <c r="I350" i="2" s="1"/>
  <c r="J350" i="2" s="1"/>
  <c r="I338" i="2" a="1"/>
  <c r="I338" i="2" s="1"/>
  <c r="J338" i="2" s="1"/>
  <c r="I326" i="2" a="1"/>
  <c r="I326" i="2" s="1"/>
  <c r="J326" i="2" s="1"/>
  <c r="I314" i="2" a="1"/>
  <c r="I314" i="2" s="1"/>
  <c r="J314" i="2" s="1"/>
  <c r="I302" i="2" a="1"/>
  <c r="I302" i="2" s="1"/>
  <c r="J302" i="2" s="1"/>
  <c r="I290" i="2" a="1"/>
  <c r="I290" i="2" s="1"/>
  <c r="J290" i="2" s="1"/>
  <c r="I278" i="2" a="1"/>
  <c r="I278" i="2" s="1"/>
  <c r="J278" i="2" s="1"/>
  <c r="I266" i="2" a="1"/>
  <c r="I266" i="2" s="1"/>
  <c r="J266" i="2" s="1"/>
  <c r="I254" i="2" a="1"/>
  <c r="I254" i="2" s="1"/>
  <c r="J254" i="2" s="1"/>
  <c r="I242" i="2" a="1"/>
  <c r="I242" i="2" s="1"/>
  <c r="J242" i="2" s="1"/>
  <c r="I230" i="2" a="1"/>
  <c r="I230" i="2" s="1"/>
  <c r="J230" i="2" s="1"/>
  <c r="I218" i="2" a="1"/>
  <c r="I218" i="2" s="1"/>
  <c r="J218" i="2" s="1"/>
  <c r="I206" i="2" a="1"/>
  <c r="I206" i="2" s="1"/>
  <c r="J206" i="2" s="1"/>
  <c r="I194" i="2" a="1"/>
  <c r="I194" i="2" s="1"/>
  <c r="J194" i="2" s="1"/>
  <c r="I182" i="2" a="1"/>
  <c r="I182" i="2" s="1"/>
  <c r="J182" i="2" s="1"/>
  <c r="I170" i="2" a="1"/>
  <c r="I170" i="2" s="1"/>
  <c r="J170" i="2" s="1"/>
  <c r="I158" i="2" a="1"/>
  <c r="I158" i="2" s="1"/>
  <c r="J158" i="2" s="1"/>
  <c r="I146" i="2" a="1"/>
  <c r="I146" i="2" s="1"/>
  <c r="J146" i="2" s="1"/>
  <c r="I134" i="2" a="1"/>
  <c r="I134" i="2" s="1"/>
  <c r="J134" i="2" s="1"/>
  <c r="I122" i="2" a="1"/>
  <c r="I122" i="2" s="1"/>
  <c r="J122" i="2" s="1"/>
  <c r="I110" i="2" a="1"/>
  <c r="I110" i="2" s="1"/>
  <c r="J110" i="2" s="1"/>
  <c r="I98" i="2" a="1"/>
  <c r="I98" i="2" s="1"/>
  <c r="J98" i="2" s="1"/>
  <c r="I86" i="2" a="1"/>
  <c r="I86" i="2" s="1"/>
  <c r="J86" i="2" s="1"/>
  <c r="I74" i="2" a="1"/>
  <c r="I74" i="2" s="1"/>
  <c r="J74" i="2" s="1"/>
  <c r="I62" i="2" a="1"/>
  <c r="I62" i="2" s="1"/>
  <c r="J62" i="2" s="1"/>
  <c r="I50" i="2" a="1"/>
  <c r="I50" i="2" s="1"/>
  <c r="J50" i="2" s="1"/>
  <c r="I2228" i="2" a="1"/>
  <c r="I2228" i="2" s="1"/>
  <c r="J2228" i="2" s="1"/>
  <c r="I2189" i="2" a="1"/>
  <c r="I2189" i="2" s="1"/>
  <c r="J2189" i="2" s="1"/>
  <c r="I2000" i="2" a="1"/>
  <c r="I2000" i="2" s="1"/>
  <c r="J2000" i="2" s="1"/>
  <c r="I1793" i="2" a="1"/>
  <c r="I1793" i="2" s="1"/>
  <c r="J1793" i="2" s="1"/>
  <c r="I1748" i="2" a="1"/>
  <c r="I1748" i="2" s="1"/>
  <c r="J1748" i="2" s="1"/>
  <c r="I1661" i="2" a="1"/>
  <c r="I1661" i="2" s="1"/>
  <c r="J1661" i="2" s="1"/>
  <c r="I1481" i="2" a="1"/>
  <c r="I1481" i="2" s="1"/>
  <c r="J1481" i="2" s="1"/>
  <c r="I1279" i="2" a="1"/>
  <c r="I1279" i="2" s="1"/>
  <c r="J1279" i="2" s="1"/>
  <c r="I821" i="2" a="1"/>
  <c r="I821" i="2" s="1"/>
  <c r="J821" i="2" s="1"/>
  <c r="I693" i="2" a="1"/>
  <c r="I693" i="2" s="1"/>
  <c r="J693" i="2" s="1"/>
  <c r="I485" i="2" a="1"/>
  <c r="I485" i="2" s="1"/>
  <c r="J485" i="2" s="1"/>
  <c r="I1901" i="2" a="1"/>
  <c r="I1901" i="2" s="1"/>
  <c r="J1901" i="2" s="1"/>
  <c r="I1673" i="2" a="1"/>
  <c r="I1673" i="2" s="1"/>
  <c r="J1673" i="2" s="1"/>
  <c r="I1565" i="2" a="1"/>
  <c r="I1565" i="2" s="1"/>
  <c r="J1565" i="2" s="1"/>
  <c r="I2236" i="2" a="1"/>
  <c r="I2236" i="2" s="1"/>
  <c r="J2236" i="2" s="1"/>
  <c r="I2200" i="2" a="1"/>
  <c r="I2200" i="2" s="1"/>
  <c r="J2200" i="2" s="1"/>
  <c r="I2140" i="2" a="1"/>
  <c r="I2140" i="2" s="1"/>
  <c r="J2140" i="2" s="1"/>
  <c r="I2092" i="2" a="1"/>
  <c r="I2092" i="2" s="1"/>
  <c r="J2092" i="2" s="1"/>
  <c r="I2020" i="2" a="1"/>
  <c r="I2020" i="2" s="1"/>
  <c r="J2020" i="2" s="1"/>
  <c r="I1972" i="2" a="1"/>
  <c r="I1972" i="2" s="1"/>
  <c r="J1972" i="2" s="1"/>
  <c r="I1924" i="2" a="1"/>
  <c r="I1924" i="2" s="1"/>
  <c r="J1924" i="2" s="1"/>
  <c r="I1864" i="2" a="1"/>
  <c r="I1864" i="2" s="1"/>
  <c r="J1864" i="2" s="1"/>
  <c r="I1804" i="2" a="1"/>
  <c r="I1804" i="2" s="1"/>
  <c r="J1804" i="2" s="1"/>
  <c r="I1756" i="2" a="1"/>
  <c r="I1756" i="2" s="1"/>
  <c r="J1756" i="2" s="1"/>
  <c r="I1696" i="2" a="1"/>
  <c r="I1696" i="2" s="1"/>
  <c r="J1696" i="2" s="1"/>
  <c r="I1636" i="2" a="1"/>
  <c r="I1636" i="2" s="1"/>
  <c r="J1636" i="2" s="1"/>
  <c r="I1576" i="2" a="1"/>
  <c r="I1576" i="2" s="1"/>
  <c r="J1576" i="2" s="1"/>
  <c r="I1492" i="2" a="1"/>
  <c r="I1492" i="2" s="1"/>
  <c r="J1492" i="2" s="1"/>
  <c r="I1432" i="2" a="1"/>
  <c r="I1432" i="2" s="1"/>
  <c r="J1432" i="2" s="1"/>
  <c r="I1336" i="2" a="1"/>
  <c r="I1336" i="2" s="1"/>
  <c r="J1336" i="2" s="1"/>
  <c r="I1264" i="2" a="1"/>
  <c r="I1264" i="2" s="1"/>
  <c r="J1264" i="2" s="1"/>
  <c r="I1228" i="2" a="1"/>
  <c r="I1228" i="2" s="1"/>
  <c r="J1228" i="2" s="1"/>
  <c r="I1144" i="2" a="1"/>
  <c r="I1144" i="2" s="1"/>
  <c r="J1144" i="2" s="1"/>
  <c r="I1096" i="2" a="1"/>
  <c r="I1096" i="2" s="1"/>
  <c r="J1096" i="2" s="1"/>
  <c r="I1048" i="2" a="1"/>
  <c r="I1048" i="2" s="1"/>
  <c r="J1048" i="2" s="1"/>
  <c r="I1000" i="2" a="1"/>
  <c r="I1000" i="2" s="1"/>
  <c r="J1000" i="2" s="1"/>
  <c r="I904" i="2" a="1"/>
  <c r="I904" i="2" s="1"/>
  <c r="J904" i="2" s="1"/>
  <c r="I856" i="2" a="1"/>
  <c r="I856" i="2" s="1"/>
  <c r="J856" i="2" s="1"/>
  <c r="I820" i="2" a="1"/>
  <c r="I820" i="2" s="1"/>
  <c r="J820" i="2" s="1"/>
  <c r="I772" i="2" a="1"/>
  <c r="I772" i="2" s="1"/>
  <c r="J772" i="2" s="1"/>
  <c r="I724" i="2" a="1"/>
  <c r="I724" i="2" s="1"/>
  <c r="J724" i="2" s="1"/>
  <c r="I664" i="2" a="1"/>
  <c r="I664" i="2" s="1"/>
  <c r="J664" i="2" s="1"/>
  <c r="I628" i="2" a="1"/>
  <c r="I628" i="2" s="1"/>
  <c r="J628" i="2" s="1"/>
  <c r="I580" i="2" a="1"/>
  <c r="I580" i="2" s="1"/>
  <c r="J580" i="2" s="1"/>
  <c r="I544" i="2" a="1"/>
  <c r="I544" i="2" s="1"/>
  <c r="J544" i="2" s="1"/>
  <c r="I484" i="2" a="1"/>
  <c r="I484" i="2" s="1"/>
  <c r="J484" i="2" s="1"/>
  <c r="I436" i="2" a="1"/>
  <c r="I436" i="2" s="1"/>
  <c r="J436" i="2" s="1"/>
  <c r="I400" i="2" a="1"/>
  <c r="I400" i="2" s="1"/>
  <c r="J400" i="2" s="1"/>
  <c r="I352" i="2" a="1"/>
  <c r="I352" i="2" s="1"/>
  <c r="J352" i="2" s="1"/>
  <c r="I304" i="2" a="1"/>
  <c r="I304" i="2" s="1"/>
  <c r="J304" i="2" s="1"/>
  <c r="I256" i="2" a="1"/>
  <c r="I256" i="2" s="1"/>
  <c r="J256" i="2" s="1"/>
  <c r="I196" i="2" a="1"/>
  <c r="I196" i="2" s="1"/>
  <c r="J196" i="2" s="1"/>
  <c r="I160" i="2" a="1"/>
  <c r="I160" i="2" s="1"/>
  <c r="J160" i="2" s="1"/>
  <c r="I100" i="2" a="1"/>
  <c r="I100" i="2" s="1"/>
  <c r="J100" i="2" s="1"/>
  <c r="I64" i="2" a="1"/>
  <c r="I64" i="2" s="1"/>
  <c r="J64" i="2" s="1"/>
  <c r="I28" i="2" a="1"/>
  <c r="I28" i="2" s="1"/>
  <c r="J28" i="2" s="1"/>
  <c r="I2233" i="2" a="1"/>
  <c r="I2233" i="2" s="1"/>
  <c r="J2233" i="2" s="1"/>
  <c r="I2221" i="2" a="1"/>
  <c r="I2221" i="2" s="1"/>
  <c r="J2221" i="2" s="1"/>
  <c r="I2209" i="2" a="1"/>
  <c r="I2209" i="2" s="1"/>
  <c r="J2209" i="2" s="1"/>
  <c r="I2197" i="2" a="1"/>
  <c r="I2197" i="2" s="1"/>
  <c r="J2197" i="2" s="1"/>
  <c r="I2185" i="2" a="1"/>
  <c r="I2185" i="2" s="1"/>
  <c r="J2185" i="2" s="1"/>
  <c r="I2173" i="2" a="1"/>
  <c r="I2173" i="2" s="1"/>
  <c r="J2173" i="2" s="1"/>
  <c r="I2161" i="2" a="1"/>
  <c r="I2161" i="2" s="1"/>
  <c r="J2161" i="2" s="1"/>
  <c r="I2149" i="2" a="1"/>
  <c r="I2149" i="2" s="1"/>
  <c r="J2149" i="2" s="1"/>
  <c r="I2137" i="2" a="1"/>
  <c r="I2137" i="2" s="1"/>
  <c r="J2137" i="2" s="1"/>
  <c r="I2113" i="2" a="1"/>
  <c r="I2113" i="2" s="1"/>
  <c r="J2113" i="2" s="1"/>
  <c r="I2101" i="2" a="1"/>
  <c r="I2101" i="2" s="1"/>
  <c r="J2101" i="2" s="1"/>
  <c r="I2089" i="2" a="1"/>
  <c r="I2089" i="2" s="1"/>
  <c r="J2089" i="2" s="1"/>
  <c r="I2065" i="2" a="1"/>
  <c r="I2065" i="2" s="1"/>
  <c r="J2065" i="2" s="1"/>
  <c r="I2053" i="2" a="1"/>
  <c r="I2053" i="2" s="1"/>
  <c r="J2053" i="2" s="1"/>
  <c r="I2041" i="2" a="1"/>
  <c r="I2041" i="2" s="1"/>
  <c r="J2041" i="2" s="1"/>
  <c r="I2017" i="2" a="1"/>
  <c r="I2017" i="2" s="1"/>
  <c r="J2017" i="2" s="1"/>
  <c r="I2005" i="2" a="1"/>
  <c r="I2005" i="2" s="1"/>
  <c r="J2005" i="2" s="1"/>
  <c r="I1993" i="2" a="1"/>
  <c r="I1993" i="2" s="1"/>
  <c r="J1993" i="2" s="1"/>
  <c r="I1969" i="2" a="1"/>
  <c r="I1969" i="2" s="1"/>
  <c r="J1969" i="2" s="1"/>
  <c r="I1957" i="2" a="1"/>
  <c r="I1957" i="2" s="1"/>
  <c r="J1957" i="2" s="1"/>
  <c r="I1945" i="2" a="1"/>
  <c r="I1945" i="2" s="1"/>
  <c r="J1945" i="2" s="1"/>
  <c r="I1921" i="2" a="1"/>
  <c r="I1921" i="2" s="1"/>
  <c r="J1921" i="2" s="1"/>
  <c r="I1909" i="2" a="1"/>
  <c r="I1909" i="2" s="1"/>
  <c r="J1909" i="2" s="1"/>
  <c r="I1897" i="2" a="1"/>
  <c r="I1897" i="2" s="1"/>
  <c r="J1897" i="2" s="1"/>
  <c r="I1885" i="2" a="1"/>
  <c r="I1885" i="2" s="1"/>
  <c r="J1885" i="2" s="1"/>
  <c r="I1873" i="2" a="1"/>
  <c r="I1873" i="2" s="1"/>
  <c r="J1873" i="2" s="1"/>
  <c r="I1861" i="2" a="1"/>
  <c r="I1861" i="2" s="1"/>
  <c r="J1861" i="2" s="1"/>
  <c r="I1837" i="2" a="1"/>
  <c r="I1837" i="2" s="1"/>
  <c r="J1837" i="2" s="1"/>
  <c r="I1825" i="2" a="1"/>
  <c r="I1825" i="2" s="1"/>
  <c r="J1825" i="2" s="1"/>
  <c r="I1813" i="2" a="1"/>
  <c r="I1813" i="2" s="1"/>
  <c r="J1813" i="2" s="1"/>
  <c r="I1801" i="2" a="1"/>
  <c r="I1801" i="2" s="1"/>
  <c r="J1801" i="2" s="1"/>
  <c r="I1789" i="2" a="1"/>
  <c r="I1789" i="2" s="1"/>
  <c r="J1789" i="2" s="1"/>
  <c r="I1777" i="2" a="1"/>
  <c r="I1777" i="2" s="1"/>
  <c r="J1777" i="2" s="1"/>
  <c r="I1765" i="2" a="1"/>
  <c r="I1765" i="2" s="1"/>
  <c r="J1765" i="2" s="1"/>
  <c r="I1753" i="2" a="1"/>
  <c r="I1753" i="2" s="1"/>
  <c r="J1753" i="2" s="1"/>
  <c r="I1741" i="2" a="1"/>
  <c r="I1741" i="2" s="1"/>
  <c r="J1741" i="2" s="1"/>
  <c r="I1729" i="2" a="1"/>
  <c r="I1729" i="2" s="1"/>
  <c r="J1729" i="2" s="1"/>
  <c r="I1705" i="2" a="1"/>
  <c r="I1705" i="2" s="1"/>
  <c r="J1705" i="2" s="1"/>
  <c r="I1693" i="2" a="1"/>
  <c r="I1693" i="2" s="1"/>
  <c r="J1693" i="2" s="1"/>
  <c r="I1681" i="2" a="1"/>
  <c r="I1681" i="2" s="1"/>
  <c r="J1681" i="2" s="1"/>
  <c r="I1669" i="2" a="1"/>
  <c r="I1669" i="2" s="1"/>
  <c r="J1669" i="2" s="1"/>
  <c r="I1657" i="2" a="1"/>
  <c r="I1657" i="2" s="1"/>
  <c r="J1657" i="2" s="1"/>
  <c r="I1645" i="2" a="1"/>
  <c r="I1645" i="2" s="1"/>
  <c r="J1645" i="2" s="1"/>
  <c r="I1633" i="2" a="1"/>
  <c r="I1633" i="2" s="1"/>
  <c r="J1633" i="2" s="1"/>
  <c r="I1621" i="2" a="1"/>
  <c r="I1621" i="2" s="1"/>
  <c r="J1621" i="2" s="1"/>
  <c r="I1609" i="2" a="1"/>
  <c r="I1609" i="2" s="1"/>
  <c r="J1609" i="2" s="1"/>
  <c r="I1597" i="2" a="1"/>
  <c r="I1597" i="2" s="1"/>
  <c r="J1597" i="2" s="1"/>
  <c r="I1585" i="2" a="1"/>
  <c r="I1585" i="2" s="1"/>
  <c r="J1585" i="2" s="1"/>
  <c r="I1573" i="2" a="1"/>
  <c r="I1573" i="2" s="1"/>
  <c r="J1573" i="2" s="1"/>
  <c r="I1561" i="2" a="1"/>
  <c r="I1561" i="2" s="1"/>
  <c r="J1561" i="2" s="1"/>
  <c r="I1549" i="2" a="1"/>
  <c r="I1549" i="2" s="1"/>
  <c r="J1549" i="2" s="1"/>
  <c r="I1525" i="2" a="1"/>
  <c r="I1525" i="2" s="1"/>
  <c r="J1525" i="2" s="1"/>
  <c r="I1513" i="2" a="1"/>
  <c r="I1513" i="2" s="1"/>
  <c r="J1513" i="2" s="1"/>
  <c r="I1501" i="2" a="1"/>
  <c r="I1501" i="2" s="1"/>
  <c r="J1501" i="2" s="1"/>
  <c r="I1489" i="2" a="1"/>
  <c r="I1489" i="2" s="1"/>
  <c r="J1489" i="2" s="1"/>
  <c r="I1477" i="2" a="1"/>
  <c r="I1477" i="2" s="1"/>
  <c r="J1477" i="2" s="1"/>
  <c r="I1465" i="2" a="1"/>
  <c r="I1465" i="2" s="1"/>
  <c r="J1465" i="2" s="1"/>
  <c r="I1441" i="2" a="1"/>
  <c r="I1441" i="2" s="1"/>
  <c r="J1441" i="2" s="1"/>
  <c r="I1417" i="2" a="1"/>
  <c r="I1417" i="2" s="1"/>
  <c r="J1417" i="2" s="1"/>
  <c r="I1405" i="2" a="1"/>
  <c r="I1405" i="2" s="1"/>
  <c r="J1405" i="2" s="1"/>
  <c r="I1381" i="2" a="1"/>
  <c r="I1381" i="2" s="1"/>
  <c r="J1381" i="2" s="1"/>
  <c r="I1369" i="2" a="1"/>
  <c r="I1369" i="2" s="1"/>
  <c r="J1369" i="2" s="1"/>
  <c r="I1357" i="2" a="1"/>
  <c r="I1357" i="2" s="1"/>
  <c r="J1357" i="2" s="1"/>
  <c r="I1345" i="2" a="1"/>
  <c r="I1345" i="2" s="1"/>
  <c r="J1345" i="2" s="1"/>
  <c r="I1321" i="2" a="1"/>
  <c r="I1321" i="2" s="1"/>
  <c r="J1321" i="2" s="1"/>
  <c r="I1297" i="2" a="1"/>
  <c r="I1297" i="2" s="1"/>
  <c r="J1297" i="2" s="1"/>
  <c r="I1285" i="2" a="1"/>
  <c r="I1285" i="2" s="1"/>
  <c r="J1285" i="2" s="1"/>
  <c r="I1273" i="2" a="1"/>
  <c r="I1273" i="2" s="1"/>
  <c r="J1273" i="2" s="1"/>
  <c r="I1261" i="2" a="1"/>
  <c r="I1261" i="2" s="1"/>
  <c r="J1261" i="2" s="1"/>
  <c r="I1249" i="2" a="1"/>
  <c r="I1249" i="2" s="1"/>
  <c r="J1249" i="2" s="1"/>
  <c r="I1237" i="2" a="1"/>
  <c r="I1237" i="2" s="1"/>
  <c r="J1237" i="2" s="1"/>
  <c r="I1225" i="2" a="1"/>
  <c r="I1225" i="2" s="1"/>
  <c r="J1225" i="2" s="1"/>
  <c r="I1213" i="2" a="1"/>
  <c r="I1213" i="2" s="1"/>
  <c r="J1213" i="2" s="1"/>
  <c r="I1201" i="2" a="1"/>
  <c r="I1201" i="2" s="1"/>
  <c r="J1201" i="2" s="1"/>
  <c r="I1189" i="2" a="1"/>
  <c r="I1189" i="2" s="1"/>
  <c r="J1189" i="2" s="1"/>
  <c r="I1153" i="2" a="1"/>
  <c r="I1153" i="2" s="1"/>
  <c r="J1153" i="2" s="1"/>
  <c r="I1141" i="2" a="1"/>
  <c r="I1141" i="2" s="1"/>
  <c r="J1141" i="2" s="1"/>
  <c r="I1129" i="2" a="1"/>
  <c r="I1129" i="2" s="1"/>
  <c r="J1129" i="2" s="1"/>
  <c r="I1117" i="2" a="1"/>
  <c r="I1117" i="2" s="1"/>
  <c r="J1117" i="2" s="1"/>
  <c r="I1105" i="2" a="1"/>
  <c r="I1105" i="2" s="1"/>
  <c r="J1105" i="2" s="1"/>
  <c r="I1093" i="2" a="1"/>
  <c r="I1093" i="2" s="1"/>
  <c r="J1093" i="2" s="1"/>
  <c r="I1081" i="2" a="1"/>
  <c r="I1081" i="2" s="1"/>
  <c r="J1081" i="2" s="1"/>
  <c r="I1069" i="2" a="1"/>
  <c r="I1069" i="2" s="1"/>
  <c r="J1069" i="2" s="1"/>
  <c r="I1057" i="2" a="1"/>
  <c r="I1057" i="2" s="1"/>
  <c r="J1057" i="2" s="1"/>
  <c r="I1045" i="2" a="1"/>
  <c r="I1045" i="2" s="1"/>
  <c r="J1045" i="2" s="1"/>
  <c r="I1009" i="2" a="1"/>
  <c r="I1009" i="2" s="1"/>
  <c r="J1009" i="2" s="1"/>
  <c r="I841" i="2" a="1"/>
  <c r="I841" i="2" s="1"/>
  <c r="J841" i="2" s="1"/>
  <c r="I481" i="2" a="1"/>
  <c r="I481" i="2" s="1"/>
  <c r="J481" i="2" s="1"/>
  <c r="I397" i="2" a="1"/>
  <c r="I397" i="2" s="1"/>
  <c r="J397" i="2" s="1"/>
  <c r="I325" i="2" a="1"/>
  <c r="I325" i="2" s="1"/>
  <c r="J325" i="2" s="1"/>
  <c r="I229" i="2" a="1"/>
  <c r="I229" i="2" s="1"/>
  <c r="J229" i="2" s="1"/>
  <c r="I109" i="2" a="1"/>
  <c r="I109" i="2" s="1"/>
  <c r="J109" i="2" s="1"/>
  <c r="I97" i="2" a="1"/>
  <c r="I97" i="2" s="1"/>
  <c r="J97" i="2" s="1"/>
  <c r="I73" i="2" a="1"/>
  <c r="I73" i="2" s="1"/>
  <c r="J73" i="2" s="1"/>
  <c r="I2227" i="2" a="1"/>
  <c r="I2227" i="2" s="1"/>
  <c r="J2227" i="2" s="1"/>
  <c r="I2143" i="2" a="1"/>
  <c r="I2143" i="2" s="1"/>
  <c r="J2143" i="2" s="1"/>
  <c r="I1916" i="2" a="1"/>
  <c r="I1916" i="2" s="1"/>
  <c r="J1916" i="2" s="1"/>
  <c r="I1878" i="2" a="1"/>
  <c r="I1878" i="2" s="1"/>
  <c r="J1878" i="2" s="1"/>
  <c r="I1374" i="2" a="1"/>
  <c r="I1374" i="2" s="1"/>
  <c r="J1374" i="2" s="1"/>
  <c r="I1278" i="2" a="1"/>
  <c r="I1278" i="2" s="1"/>
  <c r="J1278" i="2" s="1"/>
  <c r="I1075" i="2" a="1"/>
  <c r="I1075" i="2" s="1"/>
  <c r="J1075" i="2" s="1"/>
  <c r="I882" i="2" a="1"/>
  <c r="I882" i="2" s="1"/>
  <c r="J882" i="2" s="1"/>
  <c r="I809" i="2" a="1"/>
  <c r="I809" i="2" s="1"/>
  <c r="J809" i="2" s="1"/>
  <c r="I679" i="2" a="1"/>
  <c r="I679" i="2" s="1"/>
  <c r="J679" i="2" s="1"/>
  <c r="I1005" i="2" a="1"/>
  <c r="I1005" i="2" s="1"/>
  <c r="J1005" i="2" s="1"/>
  <c r="I993" i="2" a="1"/>
  <c r="I993" i="2" s="1"/>
  <c r="J993" i="2" s="1"/>
  <c r="I981" i="2" a="1"/>
  <c r="I981" i="2" s="1"/>
  <c r="J981" i="2" s="1"/>
  <c r="I969" i="2" a="1"/>
  <c r="I969" i="2" s="1"/>
  <c r="J969" i="2" s="1"/>
  <c r="I957" i="2" a="1"/>
  <c r="I957" i="2" s="1"/>
  <c r="J957" i="2" s="1"/>
  <c r="I945" i="2" a="1"/>
  <c r="I945" i="2" s="1"/>
  <c r="J945" i="2" s="1"/>
  <c r="I933" i="2" a="1"/>
  <c r="I933" i="2" s="1"/>
  <c r="J933" i="2" s="1"/>
  <c r="I921" i="2" a="1"/>
  <c r="I921" i="2" s="1"/>
  <c r="J921" i="2" s="1"/>
  <c r="I909" i="2" a="1"/>
  <c r="I909" i="2" s="1"/>
  <c r="J909" i="2" s="1"/>
  <c r="I897" i="2" a="1"/>
  <c r="I897" i="2" s="1"/>
  <c r="J897" i="2" s="1"/>
  <c r="I885" i="2" a="1"/>
  <c r="I885" i="2" s="1"/>
  <c r="J885" i="2" s="1"/>
  <c r="I873" i="2" a="1"/>
  <c r="I873" i="2" s="1"/>
  <c r="J873" i="2" s="1"/>
  <c r="I861" i="2" a="1"/>
  <c r="I861" i="2" s="1"/>
  <c r="J861" i="2" s="1"/>
  <c r="I849" i="2" a="1"/>
  <c r="I849" i="2" s="1"/>
  <c r="J849" i="2" s="1"/>
  <c r="I837" i="2" a="1"/>
  <c r="I837" i="2" s="1"/>
  <c r="J837" i="2" s="1"/>
  <c r="I825" i="2" a="1"/>
  <c r="I825" i="2" s="1"/>
  <c r="J825" i="2" s="1"/>
  <c r="I813" i="2" a="1"/>
  <c r="I813" i="2" s="1"/>
  <c r="J813" i="2" s="1"/>
  <c r="I801" i="2" a="1"/>
  <c r="I801" i="2" s="1"/>
  <c r="J801" i="2" s="1"/>
  <c r="I789" i="2" a="1"/>
  <c r="I789" i="2" s="1"/>
  <c r="J789" i="2" s="1"/>
  <c r="I777" i="2" a="1"/>
  <c r="I777" i="2" s="1"/>
  <c r="J777" i="2" s="1"/>
  <c r="I765" i="2" a="1"/>
  <c r="I765" i="2" s="1"/>
  <c r="J765" i="2" s="1"/>
  <c r="I753" i="2" a="1"/>
  <c r="I753" i="2" s="1"/>
  <c r="J753" i="2" s="1"/>
  <c r="I741" i="2" a="1"/>
  <c r="I741" i="2" s="1"/>
  <c r="J741" i="2" s="1"/>
  <c r="I729" i="2" a="1"/>
  <c r="I729" i="2" s="1"/>
  <c r="J729" i="2" s="1"/>
  <c r="I717" i="2" a="1"/>
  <c r="I717" i="2" s="1"/>
  <c r="J717" i="2" s="1"/>
  <c r="I705" i="2" a="1"/>
  <c r="I705" i="2" s="1"/>
  <c r="J705" i="2" s="1"/>
  <c r="I681" i="2" a="1"/>
  <c r="I681" i="2" s="1"/>
  <c r="J681" i="2" s="1"/>
  <c r="I669" i="2" a="1"/>
  <c r="I669" i="2" s="1"/>
  <c r="J669" i="2" s="1"/>
  <c r="I657" i="2" a="1"/>
  <c r="I657" i="2" s="1"/>
  <c r="J657" i="2" s="1"/>
  <c r="I645" i="2" a="1"/>
  <c r="I645" i="2" s="1"/>
  <c r="J645" i="2" s="1"/>
  <c r="I633" i="2" a="1"/>
  <c r="I633" i="2" s="1"/>
  <c r="J633" i="2" s="1"/>
  <c r="I621" i="2" a="1"/>
  <c r="I621" i="2" s="1"/>
  <c r="J621" i="2" s="1"/>
  <c r="I609" i="2" a="1"/>
  <c r="I609" i="2" s="1"/>
  <c r="J609" i="2" s="1"/>
  <c r="I597" i="2" a="1"/>
  <c r="I597" i="2" s="1"/>
  <c r="J597" i="2" s="1"/>
  <c r="I585" i="2" a="1"/>
  <c r="I585" i="2" s="1"/>
  <c r="J585" i="2" s="1"/>
  <c r="I573" i="2" a="1"/>
  <c r="I573" i="2" s="1"/>
  <c r="J573" i="2" s="1"/>
  <c r="I561" i="2" a="1"/>
  <c r="I561" i="2" s="1"/>
  <c r="J561" i="2" s="1"/>
  <c r="I549" i="2" a="1"/>
  <c r="I549" i="2" s="1"/>
  <c r="J549" i="2" s="1"/>
  <c r="I537" i="2" a="1"/>
  <c r="I537" i="2" s="1"/>
  <c r="J537" i="2" s="1"/>
  <c r="I513" i="2" a="1"/>
  <c r="I513" i="2" s="1"/>
  <c r="J513" i="2" s="1"/>
  <c r="I489" i="2" a="1"/>
  <c r="I489" i="2" s="1"/>
  <c r="J489" i="2" s="1"/>
  <c r="I477" i="2" a="1"/>
  <c r="I477" i="2" s="1"/>
  <c r="J477" i="2" s="1"/>
  <c r="I465" i="2" a="1"/>
  <c r="I465" i="2" s="1"/>
  <c r="J465" i="2" s="1"/>
  <c r="I453" i="2" a="1"/>
  <c r="I453" i="2" s="1"/>
  <c r="J453" i="2" s="1"/>
  <c r="I441" i="2" a="1"/>
  <c r="I441" i="2" s="1"/>
  <c r="J441" i="2" s="1"/>
  <c r="I429" i="2" a="1"/>
  <c r="I429" i="2" s="1"/>
  <c r="J429" i="2" s="1"/>
  <c r="I405" i="2" a="1"/>
  <c r="I405" i="2" s="1"/>
  <c r="J405" i="2" s="1"/>
  <c r="I381" i="2" a="1"/>
  <c r="I381" i="2" s="1"/>
  <c r="J381" i="2" s="1"/>
  <c r="I369" i="2" a="1"/>
  <c r="I369" i="2" s="1"/>
  <c r="J369" i="2" s="1"/>
  <c r="I357" i="2" a="1"/>
  <c r="I357" i="2" s="1"/>
  <c r="J357" i="2" s="1"/>
  <c r="I345" i="2" a="1"/>
  <c r="I345" i="2" s="1"/>
  <c r="J345" i="2" s="1"/>
  <c r="I333" i="2" a="1"/>
  <c r="I333" i="2" s="1"/>
  <c r="J333" i="2" s="1"/>
  <c r="I321" i="2" a="1"/>
  <c r="I321" i="2" s="1"/>
  <c r="J321" i="2" s="1"/>
  <c r="I297" i="2" a="1"/>
  <c r="I297" i="2" s="1"/>
  <c r="J297" i="2" s="1"/>
  <c r="I285" i="2" a="1"/>
  <c r="I285" i="2" s="1"/>
  <c r="J285" i="2" s="1"/>
  <c r="I273" i="2" a="1"/>
  <c r="I273" i="2" s="1"/>
  <c r="J273" i="2" s="1"/>
  <c r="I261" i="2" a="1"/>
  <c r="I261" i="2" s="1"/>
  <c r="J261" i="2" s="1"/>
  <c r="I249" i="2" a="1"/>
  <c r="I249" i="2" s="1"/>
  <c r="J249" i="2" s="1"/>
  <c r="I237" i="2" a="1"/>
  <c r="I237" i="2" s="1"/>
  <c r="J237" i="2" s="1"/>
  <c r="I225" i="2" a="1"/>
  <c r="I225" i="2" s="1"/>
  <c r="J225" i="2" s="1"/>
  <c r="I213" i="2" a="1"/>
  <c r="I213" i="2" s="1"/>
  <c r="J213" i="2" s="1"/>
  <c r="I201" i="2" a="1"/>
  <c r="I201" i="2" s="1"/>
  <c r="J201" i="2" s="1"/>
  <c r="I189" i="2" a="1"/>
  <c r="I189" i="2" s="1"/>
  <c r="J189" i="2" s="1"/>
  <c r="I177" i="2" a="1"/>
  <c r="I177" i="2" s="1"/>
  <c r="J177" i="2" s="1"/>
  <c r="I165" i="2" a="1"/>
  <c r="I165" i="2" s="1"/>
  <c r="J165" i="2" s="1"/>
  <c r="I153" i="2" a="1"/>
  <c r="I153" i="2" s="1"/>
  <c r="J153" i="2" s="1"/>
  <c r="I141" i="2" a="1"/>
  <c r="I141" i="2" s="1"/>
  <c r="J141" i="2" s="1"/>
  <c r="I129" i="2" a="1"/>
  <c r="I129" i="2" s="1"/>
  <c r="J129" i="2" s="1"/>
  <c r="I117" i="2" a="1"/>
  <c r="I117" i="2" s="1"/>
  <c r="J117" i="2" s="1"/>
  <c r="I105" i="2" a="1"/>
  <c r="I105" i="2" s="1"/>
  <c r="J105" i="2" s="1"/>
  <c r="I2060" i="2" a="1"/>
  <c r="I2060" i="2" s="1"/>
  <c r="J2060" i="2" s="1"/>
  <c r="I2024" i="2" a="1"/>
  <c r="I2024" i="2" s="1"/>
  <c r="J2024" i="2" s="1"/>
  <c r="I1832" i="2" a="1"/>
  <c r="I1832" i="2" s="1"/>
  <c r="J1832" i="2" s="1"/>
  <c r="I1784" i="2" a="1"/>
  <c r="I1784" i="2" s="1"/>
  <c r="J1784" i="2" s="1"/>
  <c r="I1736" i="2" a="1"/>
  <c r="I1736" i="2" s="1"/>
  <c r="J1736" i="2" s="1"/>
  <c r="I1712" i="2" a="1"/>
  <c r="I1712" i="2" s="1"/>
  <c r="J1712" i="2" s="1"/>
  <c r="I1640" i="2" a="1"/>
  <c r="I1640" i="2" s="1"/>
  <c r="J1640" i="2" s="1"/>
  <c r="I1604" i="2" a="1"/>
  <c r="I1604" i="2" s="1"/>
  <c r="J1604" i="2" s="1"/>
  <c r="I1532" i="2" a="1"/>
  <c r="I1532" i="2" s="1"/>
  <c r="J1532" i="2" s="1"/>
  <c r="I1496" i="2" a="1"/>
  <c r="I1496" i="2" s="1"/>
  <c r="J1496" i="2" s="1"/>
  <c r="I1400" i="2" a="1"/>
  <c r="I1400" i="2" s="1"/>
  <c r="J1400" i="2" s="1"/>
  <c r="I1304" i="2" a="1"/>
  <c r="I1304" i="2" s="1"/>
  <c r="J1304" i="2" s="1"/>
  <c r="I1256" i="2" a="1"/>
  <c r="I1256" i="2" s="1"/>
  <c r="J1256" i="2" s="1"/>
  <c r="I1208" i="2" a="1"/>
  <c r="I1208" i="2" s="1"/>
  <c r="J1208" i="2" s="1"/>
  <c r="I1172" i="2" a="1"/>
  <c r="I1172" i="2" s="1"/>
  <c r="J1172" i="2" s="1"/>
  <c r="I1136" i="2" a="1"/>
  <c r="I1136" i="2" s="1"/>
  <c r="J1136" i="2" s="1"/>
  <c r="I1076" i="2" a="1"/>
  <c r="I1076" i="2" s="1"/>
  <c r="J1076" i="2" s="1"/>
  <c r="I1040" i="2" a="1"/>
  <c r="I1040" i="2" s="1"/>
  <c r="J1040" i="2" s="1"/>
  <c r="I992" i="2" a="1"/>
  <c r="I992" i="2" s="1"/>
  <c r="J992" i="2" s="1"/>
  <c r="I968" i="2" a="1"/>
  <c r="I968" i="2" s="1"/>
  <c r="J968" i="2" s="1"/>
  <c r="I932" i="2" a="1"/>
  <c r="I932" i="2" s="1"/>
  <c r="J932" i="2" s="1"/>
  <c r="I896" i="2" a="1"/>
  <c r="I896" i="2" s="1"/>
  <c r="J896" i="2" s="1"/>
  <c r="I860" i="2" a="1"/>
  <c r="I860" i="2" s="1"/>
  <c r="J860" i="2" s="1"/>
  <c r="I812" i="2" a="1"/>
  <c r="I812" i="2" s="1"/>
  <c r="J812" i="2" s="1"/>
  <c r="I776" i="2" a="1"/>
  <c r="I776" i="2" s="1"/>
  <c r="J776" i="2" s="1"/>
  <c r="I728" i="2" a="1"/>
  <c r="I728" i="2" s="1"/>
  <c r="J728" i="2" s="1"/>
  <c r="I692" i="2" a="1"/>
  <c r="I692" i="2" s="1"/>
  <c r="J692" i="2" s="1"/>
  <c r="I644" i="2" a="1"/>
  <c r="I644" i="2" s="1"/>
  <c r="J644" i="2" s="1"/>
  <c r="I608" i="2" a="1"/>
  <c r="I608" i="2" s="1"/>
  <c r="J608" i="2" s="1"/>
  <c r="I572" i="2" a="1"/>
  <c r="I572" i="2" s="1"/>
  <c r="J572" i="2" s="1"/>
  <c r="I512" i="2" a="1"/>
  <c r="I512" i="2" s="1"/>
  <c r="J512" i="2" s="1"/>
  <c r="I464" i="2" a="1"/>
  <c r="I464" i="2" s="1"/>
  <c r="J464" i="2" s="1"/>
  <c r="I440" i="2" a="1"/>
  <c r="I440" i="2" s="1"/>
  <c r="J440" i="2" s="1"/>
  <c r="I404" i="2" a="1"/>
  <c r="I404" i="2" s="1"/>
  <c r="J404" i="2" s="1"/>
  <c r="I368" i="2" a="1"/>
  <c r="I368" i="2" s="1"/>
  <c r="J368" i="2" s="1"/>
  <c r="I332" i="2" a="1"/>
  <c r="I332" i="2" s="1"/>
  <c r="J332" i="2" s="1"/>
  <c r="I272" i="2" a="1"/>
  <c r="I272" i="2" s="1"/>
  <c r="J272" i="2" s="1"/>
  <c r="I212" i="2" a="1"/>
  <c r="I212" i="2" s="1"/>
  <c r="J212" i="2" s="1"/>
  <c r="I176" i="2" a="1"/>
  <c r="I176" i="2" s="1"/>
  <c r="J176" i="2" s="1"/>
  <c r="I152" i="2" a="1"/>
  <c r="I152" i="2" s="1"/>
  <c r="J152" i="2" s="1"/>
  <c r="I116" i="2" a="1"/>
  <c r="I116" i="2" s="1"/>
  <c r="J116" i="2" s="1"/>
  <c r="I68" i="2" a="1"/>
  <c r="I68" i="2" s="1"/>
  <c r="J68" i="2" s="1"/>
  <c r="I20" i="2" a="1"/>
  <c r="I20" i="2" s="1"/>
  <c r="J20" i="2" s="1"/>
  <c r="I33" i="2" a="1"/>
  <c r="I33" i="2" s="1"/>
  <c r="J33" i="2" s="1"/>
  <c r="I21" i="2" a="1"/>
  <c r="I21" i="2" s="1"/>
  <c r="J21" i="2" s="1"/>
  <c r="I2204" i="2" a="1"/>
  <c r="I2204" i="2" s="1"/>
  <c r="J2204" i="2" s="1"/>
  <c r="I2144" i="2" a="1"/>
  <c r="I2144" i="2" s="1"/>
  <c r="J2144" i="2" s="1"/>
  <c r="I2096" i="2" a="1"/>
  <c r="I2096" i="2" s="1"/>
  <c r="J2096" i="2" s="1"/>
  <c r="I2072" i="2" a="1"/>
  <c r="I2072" i="2" s="1"/>
  <c r="J2072" i="2" s="1"/>
  <c r="I2036" i="2" a="1"/>
  <c r="I2036" i="2" s="1"/>
  <c r="J2036" i="2" s="1"/>
  <c r="I1940" i="2" a="1"/>
  <c r="I1940" i="2" s="1"/>
  <c r="J1940" i="2" s="1"/>
  <c r="I1820" i="2" a="1"/>
  <c r="I1820" i="2" s="1"/>
  <c r="J1820" i="2" s="1"/>
  <c r="I1772" i="2" a="1"/>
  <c r="I1772" i="2" s="1"/>
  <c r="J1772" i="2" s="1"/>
  <c r="I1700" i="2" a="1"/>
  <c r="I1700" i="2" s="1"/>
  <c r="J1700" i="2" s="1"/>
  <c r="I1568" i="2" a="1"/>
  <c r="I1568" i="2" s="1"/>
  <c r="J1568" i="2" s="1"/>
  <c r="I1484" i="2" a="1"/>
  <c r="I1484" i="2" s="1"/>
  <c r="J1484" i="2" s="1"/>
  <c r="I1436" i="2" a="1"/>
  <c r="I1436" i="2" s="1"/>
  <c r="J1436" i="2" s="1"/>
  <c r="I1412" i="2" a="1"/>
  <c r="I1412" i="2" s="1"/>
  <c r="J1412" i="2" s="1"/>
  <c r="I1340" i="2" a="1"/>
  <c r="I1340" i="2" s="1"/>
  <c r="J1340" i="2" s="1"/>
  <c r="I1292" i="2" a="1"/>
  <c r="I1292" i="2" s="1"/>
  <c r="J1292" i="2" s="1"/>
  <c r="I1220" i="2" a="1"/>
  <c r="I1220" i="2" s="1"/>
  <c r="J1220" i="2" s="1"/>
  <c r="I1184" i="2" a="1"/>
  <c r="I1184" i="2" s="1"/>
  <c r="J1184" i="2" s="1"/>
  <c r="I1148" i="2" a="1"/>
  <c r="I1148" i="2" s="1"/>
  <c r="J1148" i="2" s="1"/>
  <c r="I1100" i="2" a="1"/>
  <c r="I1100" i="2" s="1"/>
  <c r="J1100" i="2" s="1"/>
  <c r="I1052" i="2" a="1"/>
  <c r="I1052" i="2" s="1"/>
  <c r="J1052" i="2" s="1"/>
  <c r="I1016" i="2" a="1"/>
  <c r="I1016" i="2" s="1"/>
  <c r="J1016" i="2" s="1"/>
  <c r="I980" i="2" a="1"/>
  <c r="I980" i="2" s="1"/>
  <c r="J980" i="2" s="1"/>
  <c r="I944" i="2" a="1"/>
  <c r="I944" i="2" s="1"/>
  <c r="J944" i="2" s="1"/>
  <c r="I920" i="2" a="1"/>
  <c r="I920" i="2" s="1"/>
  <c r="J920" i="2" s="1"/>
  <c r="I884" i="2" a="1"/>
  <c r="I884" i="2" s="1"/>
  <c r="J884" i="2" s="1"/>
  <c r="I848" i="2" a="1"/>
  <c r="I848" i="2" s="1"/>
  <c r="J848" i="2" s="1"/>
  <c r="I800" i="2" a="1"/>
  <c r="I800" i="2" s="1"/>
  <c r="J800" i="2" s="1"/>
  <c r="I764" i="2" a="1"/>
  <c r="I764" i="2" s="1"/>
  <c r="J764" i="2" s="1"/>
  <c r="I740" i="2" a="1"/>
  <c r="I740" i="2" s="1"/>
  <c r="J740" i="2" s="1"/>
  <c r="I704" i="2" a="1"/>
  <c r="I704" i="2" s="1"/>
  <c r="J704" i="2" s="1"/>
  <c r="I656" i="2" a="1"/>
  <c r="I656" i="2" s="1"/>
  <c r="J656" i="2" s="1"/>
  <c r="I620" i="2" a="1"/>
  <c r="I620" i="2" s="1"/>
  <c r="J620" i="2" s="1"/>
  <c r="I548" i="2" a="1"/>
  <c r="I548" i="2" s="1"/>
  <c r="J548" i="2" s="1"/>
  <c r="I524" i="2" a="1"/>
  <c r="I524" i="2" s="1"/>
  <c r="J524" i="2" s="1"/>
  <c r="I476" i="2" a="1"/>
  <c r="I476" i="2" s="1"/>
  <c r="J476" i="2" s="1"/>
  <c r="I428" i="2" a="1"/>
  <c r="I428" i="2" s="1"/>
  <c r="J428" i="2" s="1"/>
  <c r="I392" i="2" a="1"/>
  <c r="I392" i="2" s="1"/>
  <c r="J392" i="2" s="1"/>
  <c r="I356" i="2" a="1"/>
  <c r="I356" i="2" s="1"/>
  <c r="J356" i="2" s="1"/>
  <c r="I320" i="2" a="1"/>
  <c r="I320" i="2" s="1"/>
  <c r="J320" i="2" s="1"/>
  <c r="I284" i="2" a="1"/>
  <c r="I284" i="2" s="1"/>
  <c r="J284" i="2" s="1"/>
  <c r="I236" i="2" a="1"/>
  <c r="I236" i="2" s="1"/>
  <c r="J236" i="2" s="1"/>
  <c r="I200" i="2" a="1"/>
  <c r="I200" i="2" s="1"/>
  <c r="J200" i="2" s="1"/>
  <c r="I164" i="2" a="1"/>
  <c r="I164" i="2" s="1"/>
  <c r="J164" i="2" s="1"/>
  <c r="I128" i="2" a="1"/>
  <c r="I128" i="2" s="1"/>
  <c r="J128" i="2" s="1"/>
  <c r="I80" i="2" a="1"/>
  <c r="I80" i="2" s="1"/>
  <c r="J80" i="2" s="1"/>
  <c r="I56" i="2" a="1"/>
  <c r="I56" i="2" s="1"/>
  <c r="J56" i="2" s="1"/>
  <c r="I8" i="2" a="1"/>
  <c r="I8" i="2" s="1"/>
  <c r="J8" i="2" s="1"/>
  <c r="I319" i="2" a="1"/>
  <c r="I319" i="2" s="1"/>
  <c r="J319" i="2" s="1"/>
  <c r="I283" i="2" a="1"/>
  <c r="I283" i="2" s="1"/>
  <c r="J283" i="2" s="1"/>
  <c r="I259" i="2" a="1"/>
  <c r="I259" i="2" s="1"/>
  <c r="J259" i="2" s="1"/>
  <c r="I223" i="2" a="1"/>
  <c r="I223" i="2" s="1"/>
  <c r="J223" i="2" s="1"/>
  <c r="I199" i="2" a="1"/>
  <c r="I199" i="2" s="1"/>
  <c r="J199" i="2" s="1"/>
  <c r="I163" i="2" a="1"/>
  <c r="I163" i="2" s="1"/>
  <c r="J163" i="2" s="1"/>
  <c r="I139" i="2" a="1"/>
  <c r="I139" i="2" s="1"/>
  <c r="J139" i="2" s="1"/>
  <c r="I115" i="2" a="1"/>
  <c r="I115" i="2" s="1"/>
  <c r="J115" i="2" s="1"/>
  <c r="I79" i="2" a="1"/>
  <c r="I79" i="2" s="1"/>
  <c r="J79" i="2" s="1"/>
  <c r="I55" i="2" a="1"/>
  <c r="I55" i="2" s="1"/>
  <c r="J55" i="2" s="1"/>
  <c r="I31" i="2" a="1"/>
  <c r="I31" i="2" s="1"/>
  <c r="J31" i="2" s="1"/>
  <c r="I7" i="2" a="1"/>
  <c r="I7" i="2" s="1"/>
  <c r="J7" i="2" s="1"/>
  <c r="I1805" i="2" a="1"/>
  <c r="I1805" i="2" s="1"/>
  <c r="J1805" i="2" s="1"/>
  <c r="I1649" i="2" a="1"/>
  <c r="I1649" i="2" s="1"/>
  <c r="J1649" i="2" s="1"/>
  <c r="I1494" i="2" a="1"/>
  <c r="I1494" i="2" s="1"/>
  <c r="J1494" i="2" s="1"/>
  <c r="I649" i="2" a="1"/>
  <c r="I649" i="2" s="1"/>
  <c r="J649" i="2" s="1"/>
  <c r="I594" i="2" a="1"/>
  <c r="I594" i="2" s="1"/>
  <c r="J594" i="2" s="1"/>
  <c r="I2156" i="2" a="1"/>
  <c r="I2156" i="2" s="1"/>
  <c r="J2156" i="2" s="1"/>
  <c r="I2108" i="2" a="1"/>
  <c r="I2108" i="2" s="1"/>
  <c r="J2108" i="2" s="1"/>
  <c r="I2084" i="2" a="1"/>
  <c r="I2084" i="2" s="1"/>
  <c r="J2084" i="2" s="1"/>
  <c r="I2048" i="2" a="1"/>
  <c r="I2048" i="2" s="1"/>
  <c r="J2048" i="2" s="1"/>
  <c r="I1988" i="2" a="1"/>
  <c r="I1988" i="2" s="1"/>
  <c r="J1988" i="2" s="1"/>
  <c r="I1928" i="2" a="1"/>
  <c r="I1928" i="2" s="1"/>
  <c r="J1928" i="2" s="1"/>
  <c r="I1844" i="2" a="1"/>
  <c r="I1844" i="2" s="1"/>
  <c r="J1844" i="2" s="1"/>
  <c r="I1808" i="2" a="1"/>
  <c r="I1808" i="2" s="1"/>
  <c r="J1808" i="2" s="1"/>
  <c r="I1760" i="2" a="1"/>
  <c r="I1760" i="2" s="1"/>
  <c r="J1760" i="2" s="1"/>
  <c r="I1724" i="2" a="1"/>
  <c r="I1724" i="2" s="1"/>
  <c r="J1724" i="2" s="1"/>
  <c r="I1652" i="2" a="1"/>
  <c r="I1652" i="2" s="1"/>
  <c r="J1652" i="2" s="1"/>
  <c r="I1592" i="2" a="1"/>
  <c r="I1592" i="2" s="1"/>
  <c r="J1592" i="2" s="1"/>
  <c r="I1520" i="2" a="1"/>
  <c r="I1520" i="2" s="1"/>
  <c r="J1520" i="2" s="1"/>
  <c r="I1460" i="2" a="1"/>
  <c r="I1460" i="2" s="1"/>
  <c r="J1460" i="2" s="1"/>
  <c r="I1424" i="2" a="1"/>
  <c r="I1424" i="2" s="1"/>
  <c r="J1424" i="2" s="1"/>
  <c r="I1388" i="2" a="1"/>
  <c r="I1388" i="2" s="1"/>
  <c r="J1388" i="2" s="1"/>
  <c r="I1316" i="2" a="1"/>
  <c r="I1316" i="2" s="1"/>
  <c r="J1316" i="2" s="1"/>
  <c r="I1244" i="2" a="1"/>
  <c r="I1244" i="2" s="1"/>
  <c r="J1244" i="2" s="1"/>
  <c r="I1196" i="2" a="1"/>
  <c r="I1196" i="2" s="1"/>
  <c r="J1196" i="2" s="1"/>
  <c r="I1160" i="2" a="1"/>
  <c r="I1160" i="2" s="1"/>
  <c r="J1160" i="2" s="1"/>
  <c r="I1112" i="2" a="1"/>
  <c r="I1112" i="2" s="1"/>
  <c r="J1112" i="2" s="1"/>
  <c r="I1064" i="2" a="1"/>
  <c r="I1064" i="2" s="1"/>
  <c r="J1064" i="2" s="1"/>
  <c r="I1004" i="2" a="1"/>
  <c r="I1004" i="2" s="1"/>
  <c r="J1004" i="2" s="1"/>
  <c r="I956" i="2" a="1"/>
  <c r="I956" i="2" s="1"/>
  <c r="J956" i="2" s="1"/>
  <c r="I908" i="2" a="1"/>
  <c r="I908" i="2" s="1"/>
  <c r="J908" i="2" s="1"/>
  <c r="I872" i="2" a="1"/>
  <c r="I872" i="2" s="1"/>
  <c r="J872" i="2" s="1"/>
  <c r="I836" i="2" a="1"/>
  <c r="I836" i="2" s="1"/>
  <c r="J836" i="2" s="1"/>
  <c r="I788" i="2" a="1"/>
  <c r="I788" i="2" s="1"/>
  <c r="J788" i="2" s="1"/>
  <c r="I752" i="2" a="1"/>
  <c r="I752" i="2" s="1"/>
  <c r="J752" i="2" s="1"/>
  <c r="I680" i="2" a="1"/>
  <c r="I680" i="2" s="1"/>
  <c r="J680" i="2" s="1"/>
  <c r="I632" i="2" a="1"/>
  <c r="I632" i="2" s="1"/>
  <c r="J632" i="2" s="1"/>
  <c r="I584" i="2" a="1"/>
  <c r="I584" i="2" s="1"/>
  <c r="J584" i="2" s="1"/>
  <c r="I560" i="2" a="1"/>
  <c r="I560" i="2" s="1"/>
  <c r="J560" i="2" s="1"/>
  <c r="I536" i="2" a="1"/>
  <c r="I536" i="2" s="1"/>
  <c r="J536" i="2" s="1"/>
  <c r="I500" i="2" a="1"/>
  <c r="I500" i="2" s="1"/>
  <c r="J500" i="2" s="1"/>
  <c r="I452" i="2" a="1"/>
  <c r="I452" i="2" s="1"/>
  <c r="J452" i="2" s="1"/>
  <c r="I416" i="2" a="1"/>
  <c r="I416" i="2" s="1"/>
  <c r="J416" i="2" s="1"/>
  <c r="I380" i="2" a="1"/>
  <c r="I380" i="2" s="1"/>
  <c r="J380" i="2" s="1"/>
  <c r="I344" i="2" a="1"/>
  <c r="I344" i="2" s="1"/>
  <c r="J344" i="2" s="1"/>
  <c r="I296" i="2" a="1"/>
  <c r="I296" i="2" s="1"/>
  <c r="J296" i="2" s="1"/>
  <c r="I248" i="2" a="1"/>
  <c r="I248" i="2" s="1"/>
  <c r="J248" i="2" s="1"/>
  <c r="I188" i="2" a="1"/>
  <c r="I188" i="2" s="1"/>
  <c r="J188" i="2" s="1"/>
  <c r="I140" i="2" a="1"/>
  <c r="I140" i="2" s="1"/>
  <c r="J140" i="2" s="1"/>
  <c r="I104" i="2" a="1"/>
  <c r="I104" i="2" s="1"/>
  <c r="J104" i="2" s="1"/>
  <c r="I44" i="2" a="1"/>
  <c r="I44" i="2" s="1"/>
  <c r="J44" i="2" s="1"/>
  <c r="I2203" i="2" a="1"/>
  <c r="I2203" i="2" s="1"/>
  <c r="J2203" i="2" s="1"/>
  <c r="I2191" i="2" a="1"/>
  <c r="I2191" i="2" s="1"/>
  <c r="J2191" i="2" s="1"/>
  <c r="I2167" i="2" a="1"/>
  <c r="I2167" i="2" s="1"/>
  <c r="J2167" i="2" s="1"/>
  <c r="I2119" i="2" a="1"/>
  <c r="I2119" i="2" s="1"/>
  <c r="J2119" i="2" s="1"/>
  <c r="I2095" i="2" a="1"/>
  <c r="I2095" i="2" s="1"/>
  <c r="J2095" i="2" s="1"/>
  <c r="I2071" i="2" a="1"/>
  <c r="I2071" i="2" s="1"/>
  <c r="J2071" i="2" s="1"/>
  <c r="I2059" i="2" a="1"/>
  <c r="I2059" i="2" s="1"/>
  <c r="J2059" i="2" s="1"/>
  <c r="I2035" i="2" a="1"/>
  <c r="I2035" i="2" s="1"/>
  <c r="J2035" i="2" s="1"/>
  <c r="I2011" i="2" a="1"/>
  <c r="I2011" i="2" s="1"/>
  <c r="J2011" i="2" s="1"/>
  <c r="I1999" i="2" a="1"/>
  <c r="I1999" i="2" s="1"/>
  <c r="J1999" i="2" s="1"/>
  <c r="I1951" i="2" a="1"/>
  <c r="I1951" i="2" s="1"/>
  <c r="J1951" i="2" s="1"/>
  <c r="I1903" i="2" a="1"/>
  <c r="I1903" i="2" s="1"/>
  <c r="J1903" i="2" s="1"/>
  <c r="I1855" i="2" a="1"/>
  <c r="I1855" i="2" s="1"/>
  <c r="J1855" i="2" s="1"/>
  <c r="I1831" i="2" a="1"/>
  <c r="I1831" i="2" s="1"/>
  <c r="J1831" i="2" s="1"/>
  <c r="I1771" i="2" a="1"/>
  <c r="I1771" i="2" s="1"/>
  <c r="J1771" i="2" s="1"/>
  <c r="I1747" i="2" a="1"/>
  <c r="I1747" i="2" s="1"/>
  <c r="J1747" i="2" s="1"/>
  <c r="I1735" i="2" a="1"/>
  <c r="I1735" i="2" s="1"/>
  <c r="J1735" i="2" s="1"/>
  <c r="I1711" i="2" a="1"/>
  <c r="I1711" i="2" s="1"/>
  <c r="J1711" i="2" s="1"/>
  <c r="I1687" i="2" a="1"/>
  <c r="I1687" i="2" s="1"/>
  <c r="J1687" i="2" s="1"/>
  <c r="I1639" i="2" a="1"/>
  <c r="I1639" i="2" s="1"/>
  <c r="J1639" i="2" s="1"/>
  <c r="I1567" i="2" a="1"/>
  <c r="I1567" i="2" s="1"/>
  <c r="J1567" i="2" s="1"/>
  <c r="I1543" i="2" a="1"/>
  <c r="I1543" i="2" s="1"/>
  <c r="J1543" i="2" s="1"/>
  <c r="I1531" i="2" a="1"/>
  <c r="I1531" i="2" s="1"/>
  <c r="J1531" i="2" s="1"/>
  <c r="I1507" i="2" a="1"/>
  <c r="I1507" i="2" s="1"/>
  <c r="J1507" i="2" s="1"/>
  <c r="I1435" i="2" a="1"/>
  <c r="I1435" i="2" s="1"/>
  <c r="J1435" i="2" s="1"/>
  <c r="I1411" i="2" a="1"/>
  <c r="I1411" i="2" s="1"/>
  <c r="J1411" i="2" s="1"/>
  <c r="I1387" i="2" a="1"/>
  <c r="I1387" i="2" s="1"/>
  <c r="J1387" i="2" s="1"/>
  <c r="I1363" i="2" a="1"/>
  <c r="I1363" i="2" s="1"/>
  <c r="J1363" i="2" s="1"/>
  <c r="I1327" i="2" a="1"/>
  <c r="I1327" i="2" s="1"/>
  <c r="J1327" i="2" s="1"/>
  <c r="I1303" i="2" a="1"/>
  <c r="I1303" i="2" s="1"/>
  <c r="J1303" i="2" s="1"/>
  <c r="I1267" i="2" a="1"/>
  <c r="I1267" i="2" s="1"/>
  <c r="J1267" i="2" s="1"/>
  <c r="I1243" i="2" a="1"/>
  <c r="I1243" i="2" s="1"/>
  <c r="J1243" i="2" s="1"/>
  <c r="I1219" i="2" a="1"/>
  <c r="I1219" i="2" s="1"/>
  <c r="J1219" i="2" s="1"/>
  <c r="I1195" i="2" a="1"/>
  <c r="I1195" i="2" s="1"/>
  <c r="J1195" i="2" s="1"/>
  <c r="I1159" i="2" a="1"/>
  <c r="I1159" i="2" s="1"/>
  <c r="J1159" i="2" s="1"/>
  <c r="I1135" i="2" a="1"/>
  <c r="I1135" i="2" s="1"/>
  <c r="J1135" i="2" s="1"/>
  <c r="I1099" i="2" a="1"/>
  <c r="I1099" i="2" s="1"/>
  <c r="J1099" i="2" s="1"/>
  <c r="I1063" i="2" a="1"/>
  <c r="I1063" i="2" s="1"/>
  <c r="J1063" i="2" s="1"/>
  <c r="I1039" i="2" a="1"/>
  <c r="I1039" i="2" s="1"/>
  <c r="J1039" i="2" s="1"/>
  <c r="I1015" i="2" a="1"/>
  <c r="I1015" i="2" s="1"/>
  <c r="J1015" i="2" s="1"/>
  <c r="I979" i="2" a="1"/>
  <c r="I979" i="2" s="1"/>
  <c r="J979" i="2" s="1"/>
  <c r="I967" i="2" a="1"/>
  <c r="I967" i="2" s="1"/>
  <c r="J967" i="2" s="1"/>
  <c r="I931" i="2" a="1"/>
  <c r="I931" i="2" s="1"/>
  <c r="J931" i="2" s="1"/>
  <c r="I907" i="2" a="1"/>
  <c r="I907" i="2" s="1"/>
  <c r="J907" i="2" s="1"/>
  <c r="I883" i="2" a="1"/>
  <c r="I883" i="2" s="1"/>
  <c r="J883" i="2" s="1"/>
  <c r="I871" i="2" a="1"/>
  <c r="I871" i="2" s="1"/>
  <c r="J871" i="2" s="1"/>
  <c r="I847" i="2" a="1"/>
  <c r="I847" i="2" s="1"/>
  <c r="J847" i="2" s="1"/>
  <c r="I823" i="2" a="1"/>
  <c r="I823" i="2" s="1"/>
  <c r="J823" i="2" s="1"/>
  <c r="I799" i="2" a="1"/>
  <c r="I799" i="2" s="1"/>
  <c r="J799" i="2" s="1"/>
  <c r="I775" i="2" a="1"/>
  <c r="I775" i="2" s="1"/>
  <c r="J775" i="2" s="1"/>
  <c r="I751" i="2" a="1"/>
  <c r="I751" i="2" s="1"/>
  <c r="J751" i="2" s="1"/>
  <c r="I727" i="2" a="1"/>
  <c r="I727" i="2" s="1"/>
  <c r="J727" i="2" s="1"/>
  <c r="I691" i="2" a="1"/>
  <c r="I691" i="2" s="1"/>
  <c r="J691" i="2" s="1"/>
  <c r="I655" i="2" a="1"/>
  <c r="I655" i="2" s="1"/>
  <c r="J655" i="2" s="1"/>
  <c r="I643" i="2" a="1"/>
  <c r="I643" i="2" s="1"/>
  <c r="J643" i="2" s="1"/>
  <c r="I619" i="2" a="1"/>
  <c r="I619" i="2" s="1"/>
  <c r="J619" i="2" s="1"/>
  <c r="I607" i="2" a="1"/>
  <c r="I607" i="2" s="1"/>
  <c r="J607" i="2" s="1"/>
  <c r="I571" i="2" a="1"/>
  <c r="I571" i="2" s="1"/>
  <c r="J571" i="2" s="1"/>
  <c r="I559" i="2" a="1"/>
  <c r="I559" i="2" s="1"/>
  <c r="J559" i="2" s="1"/>
  <c r="I535" i="2" a="1"/>
  <c r="I535" i="2" s="1"/>
  <c r="J535" i="2" s="1"/>
  <c r="I511" i="2" a="1"/>
  <c r="I511" i="2" s="1"/>
  <c r="J511" i="2" s="1"/>
  <c r="I475" i="2" a="1"/>
  <c r="I475" i="2" s="1"/>
  <c r="J475" i="2" s="1"/>
  <c r="I451" i="2" a="1"/>
  <c r="I451" i="2" s="1"/>
  <c r="J451" i="2" s="1"/>
  <c r="I427" i="2" a="1"/>
  <c r="I427" i="2" s="1"/>
  <c r="J427" i="2" s="1"/>
  <c r="I415" i="2" a="1"/>
  <c r="I415" i="2" s="1"/>
  <c r="J415" i="2" s="1"/>
  <c r="I391" i="2" a="1"/>
  <c r="I391" i="2" s="1"/>
  <c r="J391" i="2" s="1"/>
  <c r="I367" i="2" a="1"/>
  <c r="I367" i="2" s="1"/>
  <c r="J367" i="2" s="1"/>
  <c r="I355" i="2" a="1"/>
  <c r="I355" i="2" s="1"/>
  <c r="J355" i="2" s="1"/>
  <c r="I331" i="2" a="1"/>
  <c r="I331" i="2" s="1"/>
  <c r="J331" i="2" s="1"/>
  <c r="I271" i="2" a="1"/>
  <c r="I271" i="2" s="1"/>
  <c r="J271" i="2" s="1"/>
  <c r="I247" i="2" a="1"/>
  <c r="I247" i="2" s="1"/>
  <c r="J247" i="2" s="1"/>
  <c r="I211" i="2" a="1"/>
  <c r="I211" i="2" s="1"/>
  <c r="J211" i="2" s="1"/>
  <c r="I187" i="2" a="1"/>
  <c r="I187" i="2" s="1"/>
  <c r="J187" i="2" s="1"/>
  <c r="I151" i="2" a="1"/>
  <c r="I151" i="2" s="1"/>
  <c r="J151" i="2" s="1"/>
  <c r="I127" i="2" a="1"/>
  <c r="I127" i="2" s="1"/>
  <c r="J127" i="2" s="1"/>
  <c r="I103" i="2" a="1"/>
  <c r="I103" i="2" s="1"/>
  <c r="J103" i="2" s="1"/>
  <c r="I67" i="2" a="1"/>
  <c r="I67" i="2" s="1"/>
  <c r="J67" i="2" s="1"/>
  <c r="I43" i="2" a="1"/>
  <c r="I43" i="2" s="1"/>
  <c r="J43" i="2" s="1"/>
  <c r="I2058" i="2" a="1"/>
  <c r="I2058" i="2" s="1"/>
  <c r="J2058" i="2" s="1"/>
  <c r="I2046" i="2" a="1"/>
  <c r="I2046" i="2" s="1"/>
  <c r="J2046" i="2" s="1"/>
  <c r="I2034" i="2" a="1"/>
  <c r="I2034" i="2" s="1"/>
  <c r="J2034" i="2" s="1"/>
  <c r="I2022" i="2" a="1"/>
  <c r="I2022" i="2" s="1"/>
  <c r="J2022" i="2" s="1"/>
  <c r="I2010" i="2" a="1"/>
  <c r="I2010" i="2" s="1"/>
  <c r="J2010" i="2" s="1"/>
  <c r="I1998" i="2" a="1"/>
  <c r="I1998" i="2" s="1"/>
  <c r="J1998" i="2" s="1"/>
  <c r="I1986" i="2" a="1"/>
  <c r="I1986" i="2" s="1"/>
  <c r="J1986" i="2" s="1"/>
  <c r="I1974" i="2" a="1"/>
  <c r="I1974" i="2" s="1"/>
  <c r="J1974" i="2" s="1"/>
  <c r="I1962" i="2" a="1"/>
  <c r="I1962" i="2" s="1"/>
  <c r="J1962" i="2" s="1"/>
  <c r="I1950" i="2" a="1"/>
  <c r="I1950" i="2" s="1"/>
  <c r="J1950" i="2" s="1"/>
  <c r="I1914" i="2" a="1"/>
  <c r="I1914" i="2" s="1"/>
  <c r="J1914" i="2" s="1"/>
  <c r="I1902" i="2" a="1"/>
  <c r="I1902" i="2" s="1"/>
  <c r="J1902" i="2" s="1"/>
  <c r="I1854" i="2" a="1"/>
  <c r="I1854" i="2" s="1"/>
  <c r="J1854" i="2" s="1"/>
  <c r="I1842" i="2" a="1"/>
  <c r="I1842" i="2" s="1"/>
  <c r="J1842" i="2" s="1"/>
  <c r="I1830" i="2" a="1"/>
  <c r="I1830" i="2" s="1"/>
  <c r="J1830" i="2" s="1"/>
  <c r="I1770" i="2" a="1"/>
  <c r="I1770" i="2" s="1"/>
  <c r="J1770" i="2" s="1"/>
  <c r="I1758" i="2" a="1"/>
  <c r="I1758" i="2" s="1"/>
  <c r="J1758" i="2" s="1"/>
  <c r="I1746" i="2" a="1"/>
  <c r="I1746" i="2" s="1"/>
  <c r="J1746" i="2" s="1"/>
  <c r="I1734" i="2" a="1"/>
  <c r="I1734" i="2" s="1"/>
  <c r="J1734" i="2" s="1"/>
  <c r="I1698" i="2" a="1"/>
  <c r="I1698" i="2" s="1"/>
  <c r="J1698" i="2" s="1"/>
  <c r="I1686" i="2" a="1"/>
  <c r="I1686" i="2" s="1"/>
  <c r="J1686" i="2" s="1"/>
  <c r="I1638" i="2" a="1"/>
  <c r="I1638" i="2" s="1"/>
  <c r="J1638" i="2" s="1"/>
  <c r="I1626" i="2" a="1"/>
  <c r="I1626" i="2" s="1"/>
  <c r="J1626" i="2" s="1"/>
  <c r="I1614" i="2" a="1"/>
  <c r="I1614" i="2" s="1"/>
  <c r="J1614" i="2" s="1"/>
  <c r="I1590" i="2" a="1"/>
  <c r="I1590" i="2" s="1"/>
  <c r="J1590" i="2" s="1"/>
  <c r="I1506" i="2" a="1"/>
  <c r="I1506" i="2" s="1"/>
  <c r="J1506" i="2" s="1"/>
  <c r="I1362" i="2" a="1"/>
  <c r="I1362" i="2" s="1"/>
  <c r="J1362" i="2" s="1"/>
  <c r="I1266" i="2" a="1"/>
  <c r="I1266" i="2" s="1"/>
  <c r="J1266" i="2" s="1"/>
  <c r="I678" i="2" a="1"/>
  <c r="I678" i="2" s="1"/>
  <c r="J678" i="2" s="1"/>
  <c r="I522" i="2" a="1"/>
  <c r="I522" i="2" s="1"/>
  <c r="J522" i="2" s="1"/>
  <c r="I222" i="2" a="1"/>
  <c r="I222" i="2" s="1"/>
  <c r="J222" i="2" s="1"/>
  <c r="I1518" i="2" a="1"/>
  <c r="I1518" i="2" s="1"/>
  <c r="J1518" i="2" s="1"/>
  <c r="I1350" i="2" a="1"/>
  <c r="I1350" i="2" s="1"/>
  <c r="J1350" i="2" s="1"/>
  <c r="I894" i="2" a="1"/>
  <c r="I894" i="2" s="1"/>
  <c r="J894" i="2" s="1"/>
  <c r="I714" i="2" a="1"/>
  <c r="I714" i="2" s="1"/>
  <c r="J714" i="2" s="1"/>
  <c r="I505" i="2" a="1"/>
  <c r="I505" i="2" s="1"/>
  <c r="J505" i="2" s="1"/>
  <c r="I81" i="2" a="1"/>
  <c r="I81" i="2" s="1"/>
  <c r="J81" i="2" s="1"/>
  <c r="I69" i="2" a="1"/>
  <c r="I69" i="2" s="1"/>
  <c r="J69" i="2" s="1"/>
  <c r="I57" i="2" a="1"/>
  <c r="I57" i="2" s="1"/>
  <c r="J57" i="2" s="1"/>
  <c r="I92" i="2" a="1"/>
  <c r="I92" i="2" s="1"/>
  <c r="J92" i="2" s="1"/>
  <c r="I32" i="2" a="1"/>
  <c r="I32" i="2" s="1"/>
  <c r="J32" i="2" s="1"/>
  <c r="I2047" i="2" a="1"/>
  <c r="I2047" i="2" s="1"/>
  <c r="J2047" i="2" s="1"/>
  <c r="I2023" i="2" a="1"/>
  <c r="I2023" i="2" s="1"/>
  <c r="J2023" i="2" s="1"/>
  <c r="I1987" i="2" a="1"/>
  <c r="I1987" i="2" s="1"/>
  <c r="J1987" i="2" s="1"/>
  <c r="I1891" i="2" a="1"/>
  <c r="I1891" i="2" s="1"/>
  <c r="J1891" i="2" s="1"/>
  <c r="I1843" i="2" a="1"/>
  <c r="I1843" i="2" s="1"/>
  <c r="J1843" i="2" s="1"/>
  <c r="I1807" i="2" a="1"/>
  <c r="I1807" i="2" s="1"/>
  <c r="J1807" i="2" s="1"/>
  <c r="I1759" i="2" a="1"/>
  <c r="I1759" i="2" s="1"/>
  <c r="J1759" i="2" s="1"/>
  <c r="I1723" i="2" a="1"/>
  <c r="I1723" i="2" s="1"/>
  <c r="J1723" i="2" s="1"/>
  <c r="I1699" i="2" a="1"/>
  <c r="I1699" i="2" s="1"/>
  <c r="J1699" i="2" s="1"/>
  <c r="I1627" i="2" a="1"/>
  <c r="I1627" i="2" s="1"/>
  <c r="J1627" i="2" s="1"/>
  <c r="I1555" i="2" a="1"/>
  <c r="I1555" i="2" s="1"/>
  <c r="J1555" i="2" s="1"/>
  <c r="I1519" i="2" a="1"/>
  <c r="I1519" i="2" s="1"/>
  <c r="J1519" i="2" s="1"/>
  <c r="I1483" i="2" a="1"/>
  <c r="I1483" i="2" s="1"/>
  <c r="J1483" i="2" s="1"/>
  <c r="I1423" i="2" a="1"/>
  <c r="I1423" i="2" s="1"/>
  <c r="J1423" i="2" s="1"/>
  <c r="I1399" i="2" a="1"/>
  <c r="I1399" i="2" s="1"/>
  <c r="J1399" i="2" s="1"/>
  <c r="I1339" i="2" a="1"/>
  <c r="I1339" i="2" s="1"/>
  <c r="J1339" i="2" s="1"/>
  <c r="I1315" i="2" a="1"/>
  <c r="I1315" i="2" s="1"/>
  <c r="J1315" i="2" s="1"/>
  <c r="I1291" i="2" a="1"/>
  <c r="I1291" i="2" s="1"/>
  <c r="J1291" i="2" s="1"/>
  <c r="I1255" i="2" a="1"/>
  <c r="I1255" i="2" s="1"/>
  <c r="J1255" i="2" s="1"/>
  <c r="I1207" i="2" a="1"/>
  <c r="I1207" i="2" s="1"/>
  <c r="J1207" i="2" s="1"/>
  <c r="I1171" i="2" a="1"/>
  <c r="I1171" i="2" s="1"/>
  <c r="J1171" i="2" s="1"/>
  <c r="I1147" i="2" a="1"/>
  <c r="I1147" i="2" s="1"/>
  <c r="J1147" i="2" s="1"/>
  <c r="I1111" i="2" a="1"/>
  <c r="I1111" i="2" s="1"/>
  <c r="J1111" i="2" s="1"/>
  <c r="I1087" i="2" a="1"/>
  <c r="I1087" i="2" s="1"/>
  <c r="J1087" i="2" s="1"/>
  <c r="I1051" i="2" a="1"/>
  <c r="I1051" i="2" s="1"/>
  <c r="J1051" i="2" s="1"/>
  <c r="I991" i="2" a="1"/>
  <c r="I991" i="2" s="1"/>
  <c r="J991" i="2" s="1"/>
  <c r="I955" i="2" a="1"/>
  <c r="I955" i="2" s="1"/>
  <c r="J955" i="2" s="1"/>
  <c r="I919" i="2" a="1"/>
  <c r="I919" i="2" s="1"/>
  <c r="J919" i="2" s="1"/>
  <c r="I895" i="2" a="1"/>
  <c r="I895" i="2" s="1"/>
  <c r="J895" i="2" s="1"/>
  <c r="I859" i="2" a="1"/>
  <c r="I859" i="2" s="1"/>
  <c r="J859" i="2" s="1"/>
  <c r="I835" i="2" a="1"/>
  <c r="I835" i="2" s="1"/>
  <c r="J835" i="2" s="1"/>
  <c r="I811" i="2" a="1"/>
  <c r="I811" i="2" s="1"/>
  <c r="J811" i="2" s="1"/>
  <c r="I787" i="2" a="1"/>
  <c r="I787" i="2" s="1"/>
  <c r="J787" i="2" s="1"/>
  <c r="I739" i="2" a="1"/>
  <c r="I739" i="2" s="1"/>
  <c r="J739" i="2" s="1"/>
  <c r="I703" i="2" a="1"/>
  <c r="I703" i="2" s="1"/>
  <c r="J703" i="2" s="1"/>
  <c r="I667" i="2" a="1"/>
  <c r="I667" i="2" s="1"/>
  <c r="J667" i="2" s="1"/>
  <c r="I631" i="2" a="1"/>
  <c r="I631" i="2" s="1"/>
  <c r="J631" i="2" s="1"/>
  <c r="I583" i="2" a="1"/>
  <c r="I583" i="2" s="1"/>
  <c r="J583" i="2" s="1"/>
  <c r="I547" i="2" a="1"/>
  <c r="I547" i="2" s="1"/>
  <c r="J547" i="2" s="1"/>
  <c r="I523" i="2" a="1"/>
  <c r="I523" i="2" s="1"/>
  <c r="J523" i="2" s="1"/>
  <c r="I463" i="2" a="1"/>
  <c r="I463" i="2" s="1"/>
  <c r="J463" i="2" s="1"/>
  <c r="I439" i="2" a="1"/>
  <c r="I439" i="2" s="1"/>
  <c r="J439" i="2" s="1"/>
  <c r="I403" i="2" a="1"/>
  <c r="I403" i="2" s="1"/>
  <c r="J403" i="2" s="1"/>
  <c r="I343" i="2" a="1"/>
  <c r="I343" i="2" s="1"/>
  <c r="J343" i="2" s="1"/>
  <c r="I295" i="2" a="1"/>
  <c r="I295" i="2" s="1"/>
  <c r="J295" i="2" s="1"/>
  <c r="I235" i="2" a="1"/>
  <c r="I235" i="2" s="1"/>
  <c r="J235" i="2" s="1"/>
  <c r="I175" i="2" a="1"/>
  <c r="I175" i="2" s="1"/>
  <c r="J175" i="2" s="1"/>
  <c r="I91" i="2" a="1"/>
  <c r="I91" i="2" s="1"/>
  <c r="J91" i="2" s="1"/>
  <c r="I19" i="2" a="1"/>
  <c r="I19" i="2" s="1"/>
  <c r="J19" i="2" s="1"/>
  <c r="I133" i="2" a="1"/>
  <c r="I133" i="2" s="1"/>
  <c r="J133" i="2" s="1"/>
  <c r="I157" i="2" a="1"/>
  <c r="I157" i="2" s="1"/>
  <c r="J157" i="2" s="1"/>
  <c r="I457" i="2" a="1"/>
  <c r="I457" i="2" s="1"/>
  <c r="J457" i="2" s="1"/>
  <c r="I973" i="2" a="1"/>
  <c r="I973" i="2" s="1"/>
  <c r="J973" i="2" s="1"/>
  <c r="I1021" i="2" a="1"/>
  <c r="I1021" i="2" s="1"/>
  <c r="J1021" i="2" s="1"/>
  <c r="I174" i="2" a="1"/>
  <c r="I174" i="2" s="1"/>
  <c r="J174" i="2" s="1"/>
  <c r="I181" i="2" a="1"/>
  <c r="I181" i="2" s="1"/>
  <c r="J181" i="2" s="1"/>
  <c r="I2214" i="2" a="1"/>
  <c r="I2214" i="2" s="1"/>
  <c r="J2214" i="2" s="1"/>
  <c r="I2166" i="2" a="1"/>
  <c r="I2166" i="2" s="1"/>
  <c r="J2166" i="2" s="1"/>
  <c r="I2154" i="2" a="1"/>
  <c r="I2154" i="2" s="1"/>
  <c r="J2154" i="2" s="1"/>
  <c r="I2082" i="2" a="1"/>
  <c r="I2082" i="2" s="1"/>
  <c r="J2082" i="2" s="1"/>
  <c r="I2070" i="2" a="1"/>
  <c r="I2070" i="2" s="1"/>
  <c r="J2070" i="2" s="1"/>
  <c r="I2237" i="2" a="1"/>
  <c r="I2237" i="2" s="1"/>
  <c r="J2237" i="2" s="1"/>
  <c r="I2225" i="2" a="1"/>
  <c r="I2225" i="2" s="1"/>
  <c r="J2225" i="2" s="1"/>
  <c r="I2213" i="2" a="1"/>
  <c r="I2213" i="2" s="1"/>
  <c r="J2213" i="2" s="1"/>
  <c r="I2177" i="2" a="1"/>
  <c r="I2177" i="2" s="1"/>
  <c r="J2177" i="2" s="1"/>
  <c r="I2129" i="2" a="1"/>
  <c r="I2129" i="2" s="1"/>
  <c r="J2129" i="2" s="1"/>
  <c r="I2117" i="2" a="1"/>
  <c r="I2117" i="2" s="1"/>
  <c r="J2117" i="2" s="1"/>
  <c r="I2081" i="2" a="1"/>
  <c r="I2081" i="2" s="1"/>
  <c r="J2081" i="2" s="1"/>
  <c r="I2045" i="2" a="1"/>
  <c r="I2045" i="2" s="1"/>
  <c r="J2045" i="2" s="1"/>
  <c r="I2033" i="2" a="1"/>
  <c r="I2033" i="2" s="1"/>
  <c r="J2033" i="2" s="1"/>
  <c r="I2021" i="2" a="1"/>
  <c r="I2021" i="2" s="1"/>
  <c r="J2021" i="2" s="1"/>
  <c r="I2009" i="2" a="1"/>
  <c r="I2009" i="2" s="1"/>
  <c r="J2009" i="2" s="1"/>
  <c r="I1997" i="2" a="1"/>
  <c r="I1997" i="2" s="1"/>
  <c r="J1997" i="2" s="1"/>
  <c r="I1985" i="2" a="1"/>
  <c r="I1985" i="2" s="1"/>
  <c r="J1985" i="2" s="1"/>
  <c r="I1973" i="2" a="1"/>
  <c r="I1973" i="2" s="1"/>
  <c r="J1973" i="2" s="1"/>
  <c r="I1961" i="2" a="1"/>
  <c r="I1961" i="2" s="1"/>
  <c r="J1961" i="2" s="1"/>
  <c r="I1949" i="2" a="1"/>
  <c r="I1949" i="2" s="1"/>
  <c r="J1949" i="2" s="1"/>
  <c r="I1925" i="2" a="1"/>
  <c r="I1925" i="2" s="1"/>
  <c r="J1925" i="2" s="1"/>
  <c r="I1913" i="2" a="1"/>
  <c r="I1913" i="2" s="1"/>
  <c r="J1913" i="2" s="1"/>
  <c r="I1877" i="2" a="1"/>
  <c r="I1877" i="2" s="1"/>
  <c r="J1877" i="2" s="1"/>
  <c r="I1865" i="2" a="1"/>
  <c r="I1865" i="2" s="1"/>
  <c r="J1865" i="2" s="1"/>
  <c r="I1853" i="2" a="1"/>
  <c r="I1853" i="2" s="1"/>
  <c r="J1853" i="2" s="1"/>
  <c r="I1841" i="2" a="1"/>
  <c r="I1841" i="2" s="1"/>
  <c r="J1841" i="2" s="1"/>
  <c r="I1829" i="2" a="1"/>
  <c r="I1829" i="2" s="1"/>
  <c r="J1829" i="2" s="1"/>
  <c r="I1757" i="2" a="1"/>
  <c r="I1757" i="2" s="1"/>
  <c r="J1757" i="2" s="1"/>
  <c r="I1745" i="2" a="1"/>
  <c r="I1745" i="2" s="1"/>
  <c r="J1745" i="2" s="1"/>
  <c r="I1721" i="2" a="1"/>
  <c r="I1721" i="2" s="1"/>
  <c r="J1721" i="2" s="1"/>
  <c r="I1697" i="2" a="1"/>
  <c r="I1697" i="2" s="1"/>
  <c r="J1697" i="2" s="1"/>
  <c r="I1685" i="2" a="1"/>
  <c r="I1685" i="2" s="1"/>
  <c r="J1685" i="2" s="1"/>
  <c r="I1625" i="2" a="1"/>
  <c r="I1625" i="2" s="1"/>
  <c r="J1625" i="2" s="1"/>
  <c r="I1613" i="2" a="1"/>
  <c r="I1613" i="2" s="1"/>
  <c r="J1613" i="2" s="1"/>
  <c r="I1589" i="2" a="1"/>
  <c r="I1589" i="2" s="1"/>
  <c r="J1589" i="2" s="1"/>
  <c r="I1553" i="2" a="1"/>
  <c r="I1553" i="2" s="1"/>
  <c r="J1553" i="2" s="1"/>
  <c r="I1541" i="2" a="1"/>
  <c r="I1541" i="2" s="1"/>
  <c r="J1541" i="2" s="1"/>
  <c r="I1529" i="2" a="1"/>
  <c r="I1529" i="2" s="1"/>
  <c r="J1529" i="2" s="1"/>
  <c r="I1469" i="2" a="1"/>
  <c r="I1469" i="2" s="1"/>
  <c r="J1469" i="2" s="1"/>
  <c r="I1445" i="2" a="1"/>
  <c r="I1445" i="2" s="1"/>
  <c r="J1445" i="2" s="1"/>
  <c r="I1433" i="2" a="1"/>
  <c r="I1433" i="2" s="1"/>
  <c r="J1433" i="2" s="1"/>
  <c r="I1421" i="2" a="1"/>
  <c r="I1421" i="2" s="1"/>
  <c r="J1421" i="2" s="1"/>
  <c r="I1409" i="2" a="1"/>
  <c r="I1409" i="2" s="1"/>
  <c r="J1409" i="2" s="1"/>
  <c r="I1385" i="2" a="1"/>
  <c r="I1385" i="2" s="1"/>
  <c r="J1385" i="2" s="1"/>
  <c r="I1265" i="2" a="1"/>
  <c r="I1265" i="2" s="1"/>
  <c r="J1265" i="2" s="1"/>
  <c r="I1013" i="2" a="1"/>
  <c r="I1013" i="2" s="1"/>
  <c r="J1013" i="2" s="1"/>
  <c r="I929" i="2" a="1"/>
  <c r="I929" i="2" s="1"/>
  <c r="J929" i="2" s="1"/>
  <c r="I1182" i="2" a="1"/>
  <c r="I1182" i="2" s="1"/>
  <c r="J1182" i="2" s="1"/>
  <c r="I941" i="2" a="1"/>
  <c r="I941" i="2" s="1"/>
  <c r="J941" i="2" s="1"/>
  <c r="I893" i="2" a="1"/>
  <c r="I893" i="2" s="1"/>
  <c r="J893" i="2" s="1"/>
  <c r="I569" i="2" a="1"/>
  <c r="I569" i="2" s="1"/>
  <c r="J569" i="2" s="1"/>
  <c r="I377" i="2" a="1"/>
  <c r="I377" i="2" s="1"/>
  <c r="J377" i="2" s="1"/>
  <c r="I1566" i="2" a="1"/>
  <c r="I1566" i="2" s="1"/>
  <c r="J1566" i="2" s="1"/>
  <c r="I1554" i="2" a="1"/>
  <c r="I1554" i="2" s="1"/>
  <c r="J1554" i="2" s="1"/>
  <c r="I1542" i="2" a="1"/>
  <c r="I1542" i="2" s="1"/>
  <c r="J1542" i="2" s="1"/>
  <c r="I1530" i="2" a="1"/>
  <c r="I1530" i="2" s="1"/>
  <c r="J1530" i="2" s="1"/>
  <c r="I1470" i="2" a="1"/>
  <c r="I1470" i="2" s="1"/>
  <c r="J1470" i="2" s="1"/>
  <c r="I1446" i="2" a="1"/>
  <c r="I1446" i="2" s="1"/>
  <c r="J1446" i="2" s="1"/>
  <c r="I1434" i="2" a="1"/>
  <c r="I1434" i="2" s="1"/>
  <c r="J1434" i="2" s="1"/>
  <c r="I1422" i="2" a="1"/>
  <c r="I1422" i="2" s="1"/>
  <c r="J1422" i="2" s="1"/>
  <c r="I1410" i="2" a="1"/>
  <c r="I1410" i="2" s="1"/>
  <c r="J1410" i="2" s="1"/>
  <c r="I1386" i="2" a="1"/>
  <c r="I1386" i="2" s="1"/>
  <c r="J1386" i="2" s="1"/>
  <c r="I1338" i="2" a="1"/>
  <c r="I1338" i="2" s="1"/>
  <c r="J1338" i="2" s="1"/>
  <c r="I1326" i="2" a="1"/>
  <c r="I1326" i="2" s="1"/>
  <c r="J1326" i="2" s="1"/>
  <c r="I1314" i="2" a="1"/>
  <c r="I1314" i="2" s="1"/>
  <c r="J1314" i="2" s="1"/>
  <c r="I1302" i="2" a="1"/>
  <c r="I1302" i="2" s="1"/>
  <c r="J1302" i="2" s="1"/>
  <c r="I1290" i="2" a="1"/>
  <c r="I1290" i="2" s="1"/>
  <c r="J1290" i="2" s="1"/>
  <c r="I1242" i="2" a="1"/>
  <c r="I1242" i="2" s="1"/>
  <c r="J1242" i="2" s="1"/>
  <c r="I1230" i="2" a="1"/>
  <c r="I1230" i="2" s="1"/>
  <c r="J1230" i="2" s="1"/>
  <c r="I1218" i="2" a="1"/>
  <c r="I1218" i="2" s="1"/>
  <c r="J1218" i="2" s="1"/>
  <c r="I1194" i="2" a="1"/>
  <c r="I1194" i="2" s="1"/>
  <c r="J1194" i="2" s="1"/>
  <c r="I1170" i="2" a="1"/>
  <c r="I1170" i="2" s="1"/>
  <c r="J1170" i="2" s="1"/>
  <c r="I1158" i="2" a="1"/>
  <c r="I1158" i="2" s="1"/>
  <c r="J1158" i="2" s="1"/>
  <c r="I1146" i="2" a="1"/>
  <c r="I1146" i="2" s="1"/>
  <c r="J1146" i="2" s="1"/>
  <c r="I1122" i="2" a="1"/>
  <c r="I1122" i="2" s="1"/>
  <c r="J1122" i="2" s="1"/>
  <c r="I1098" i="2" a="1"/>
  <c r="I1098" i="2" s="1"/>
  <c r="J1098" i="2" s="1"/>
  <c r="I1086" i="2" a="1"/>
  <c r="I1086" i="2" s="1"/>
  <c r="J1086" i="2" s="1"/>
  <c r="I1074" i="2" a="1"/>
  <c r="I1074" i="2" s="1"/>
  <c r="J1074" i="2" s="1"/>
  <c r="I1062" i="2" a="1"/>
  <c r="I1062" i="2" s="1"/>
  <c r="J1062" i="2" s="1"/>
  <c r="I1050" i="2" a="1"/>
  <c r="I1050" i="2" s="1"/>
  <c r="J1050" i="2" s="1"/>
  <c r="I1038" i="2" a="1"/>
  <c r="I1038" i="2" s="1"/>
  <c r="J1038" i="2" s="1"/>
  <c r="I1014" i="2" a="1"/>
  <c r="I1014" i="2" s="1"/>
  <c r="J1014" i="2" s="1"/>
  <c r="I1002" i="2" a="1"/>
  <c r="I1002" i="2" s="1"/>
  <c r="J1002" i="2" s="1"/>
  <c r="I990" i="2" a="1"/>
  <c r="I990" i="2" s="1"/>
  <c r="J990" i="2" s="1"/>
  <c r="I978" i="2" a="1"/>
  <c r="I978" i="2" s="1"/>
  <c r="J978" i="2" s="1"/>
  <c r="I966" i="2" a="1"/>
  <c r="I966" i="2" s="1"/>
  <c r="J966" i="2" s="1"/>
  <c r="I954" i="2" a="1"/>
  <c r="I954" i="2" s="1"/>
  <c r="J954" i="2" s="1"/>
  <c r="I942" i="2" a="1"/>
  <c r="I942" i="2" s="1"/>
  <c r="J942" i="2" s="1"/>
  <c r="I930" i="2" a="1"/>
  <c r="I930" i="2" s="1"/>
  <c r="J930" i="2" s="1"/>
  <c r="I918" i="2" a="1"/>
  <c r="I918" i="2" s="1"/>
  <c r="J918" i="2" s="1"/>
  <c r="I906" i="2" a="1"/>
  <c r="I906" i="2" s="1"/>
  <c r="J906" i="2" s="1"/>
  <c r="I870" i="2" a="1"/>
  <c r="I870" i="2" s="1"/>
  <c r="J870" i="2" s="1"/>
  <c r="I858" i="2" a="1"/>
  <c r="I858" i="2" s="1"/>
  <c r="J858" i="2" s="1"/>
  <c r="I846" i="2" a="1"/>
  <c r="I846" i="2" s="1"/>
  <c r="J846" i="2" s="1"/>
  <c r="I834" i="2" a="1"/>
  <c r="I834" i="2" s="1"/>
  <c r="J834" i="2" s="1"/>
  <c r="I810" i="2" a="1"/>
  <c r="I810" i="2" s="1"/>
  <c r="J810" i="2" s="1"/>
  <c r="I798" i="2" a="1"/>
  <c r="I798" i="2" s="1"/>
  <c r="J798" i="2" s="1"/>
  <c r="I786" i="2" a="1"/>
  <c r="I786" i="2" s="1"/>
  <c r="J786" i="2" s="1"/>
  <c r="I774" i="2" a="1"/>
  <c r="I774" i="2" s="1"/>
  <c r="J774" i="2" s="1"/>
  <c r="I750" i="2" a="1"/>
  <c r="I750" i="2" s="1"/>
  <c r="J750" i="2" s="1"/>
  <c r="I738" i="2" a="1"/>
  <c r="I738" i="2" s="1"/>
  <c r="J738" i="2" s="1"/>
  <c r="I726" i="2" a="1"/>
  <c r="I726" i="2" s="1"/>
  <c r="J726" i="2" s="1"/>
  <c r="I702" i="2" a="1"/>
  <c r="I702" i="2" s="1"/>
  <c r="J702" i="2" s="1"/>
  <c r="I690" i="2" a="1"/>
  <c r="I690" i="2" s="1"/>
  <c r="J690" i="2" s="1"/>
  <c r="I666" i="2" a="1"/>
  <c r="I666" i="2" s="1"/>
  <c r="J666" i="2" s="1"/>
  <c r="I654" i="2" a="1"/>
  <c r="I654" i="2" s="1"/>
  <c r="J654" i="2" s="1"/>
  <c r="I642" i="2" a="1"/>
  <c r="I642" i="2" s="1"/>
  <c r="J642" i="2" s="1"/>
  <c r="I630" i="2" a="1"/>
  <c r="I630" i="2" s="1"/>
  <c r="J630" i="2" s="1"/>
  <c r="I618" i="2" a="1"/>
  <c r="I618" i="2" s="1"/>
  <c r="J618" i="2" s="1"/>
  <c r="I606" i="2" a="1"/>
  <c r="I606" i="2" s="1"/>
  <c r="J606" i="2" s="1"/>
  <c r="I582" i="2" a="1"/>
  <c r="I582" i="2" s="1"/>
  <c r="J582" i="2" s="1"/>
  <c r="I570" i="2" a="1"/>
  <c r="I570" i="2" s="1"/>
  <c r="J570" i="2" s="1"/>
  <c r="I558" i="2" a="1"/>
  <c r="I558" i="2" s="1"/>
  <c r="J558" i="2" s="1"/>
  <c r="I510" i="2" a="1"/>
  <c r="I510" i="2" s="1"/>
  <c r="J510" i="2" s="1"/>
  <c r="I498" i="2" a="1"/>
  <c r="I498" i="2" s="1"/>
  <c r="J498" i="2" s="1"/>
  <c r="I474" i="2" a="1"/>
  <c r="I474" i="2" s="1"/>
  <c r="J474" i="2" s="1"/>
  <c r="I462" i="2" a="1"/>
  <c r="I462" i="2" s="1"/>
  <c r="J462" i="2" s="1"/>
  <c r="I450" i="2" a="1"/>
  <c r="I450" i="2" s="1"/>
  <c r="J450" i="2" s="1"/>
  <c r="I438" i="2" a="1"/>
  <c r="I438" i="2" s="1"/>
  <c r="J438" i="2" s="1"/>
  <c r="I426" i="2" a="1"/>
  <c r="I426" i="2" s="1"/>
  <c r="J426" i="2" s="1"/>
  <c r="I414" i="2" a="1"/>
  <c r="I414" i="2" s="1"/>
  <c r="J414" i="2" s="1"/>
  <c r="I402" i="2" a="1"/>
  <c r="I402" i="2" s="1"/>
  <c r="J402" i="2" s="1"/>
  <c r="I390" i="2" a="1"/>
  <c r="I390" i="2" s="1"/>
  <c r="J390" i="2" s="1"/>
  <c r="I366" i="2" a="1"/>
  <c r="I366" i="2" s="1"/>
  <c r="J366" i="2" s="1"/>
  <c r="I330" i="2" a="1"/>
  <c r="I330" i="2" s="1"/>
  <c r="J330" i="2" s="1"/>
  <c r="I318" i="2" a="1"/>
  <c r="I318" i="2" s="1"/>
  <c r="J318" i="2" s="1"/>
  <c r="I306" i="2" a="1"/>
  <c r="I306" i="2" s="1"/>
  <c r="J306" i="2" s="1"/>
  <c r="I294" i="2" a="1"/>
  <c r="I294" i="2" s="1"/>
  <c r="J294" i="2" s="1"/>
  <c r="I282" i="2" a="1"/>
  <c r="I282" i="2" s="1"/>
  <c r="J282" i="2" s="1"/>
  <c r="I246" i="2" a="1"/>
  <c r="I246" i="2" s="1"/>
  <c r="J246" i="2" s="1"/>
  <c r="I234" i="2" a="1"/>
  <c r="I234" i="2" s="1"/>
  <c r="J234" i="2" s="1"/>
  <c r="I210" i="2" a="1"/>
  <c r="I210" i="2" s="1"/>
  <c r="J210" i="2" s="1"/>
  <c r="I198" i="2" a="1"/>
  <c r="I198" i="2" s="1"/>
  <c r="J198" i="2" s="1"/>
  <c r="I186" i="2" a="1"/>
  <c r="I186" i="2" s="1"/>
  <c r="J186" i="2" s="1"/>
  <c r="I162" i="2" a="1"/>
  <c r="I162" i="2" s="1"/>
  <c r="J162" i="2" s="1"/>
  <c r="I150" i="2" a="1"/>
  <c r="I150" i="2" s="1"/>
  <c r="J150" i="2" s="1"/>
  <c r="I138" i="2" a="1"/>
  <c r="I138" i="2" s="1"/>
  <c r="J138" i="2" s="1"/>
  <c r="I126" i="2" a="1"/>
  <c r="I126" i="2" s="1"/>
  <c r="J126" i="2" s="1"/>
  <c r="I114" i="2" a="1"/>
  <c r="I114" i="2" s="1"/>
  <c r="J114" i="2" s="1"/>
  <c r="I102" i="2" a="1"/>
  <c r="I102" i="2" s="1"/>
  <c r="J102" i="2" s="1"/>
  <c r="I90" i="2" a="1"/>
  <c r="I90" i="2" s="1"/>
  <c r="J90" i="2" s="1"/>
  <c r="I78" i="2" a="1"/>
  <c r="I78" i="2" s="1"/>
  <c r="J78" i="2" s="1"/>
  <c r="I66" i="2" a="1"/>
  <c r="I66" i="2" s="1"/>
  <c r="J66" i="2" s="1"/>
  <c r="I54" i="2" a="1"/>
  <c r="I54" i="2" s="1"/>
  <c r="J54" i="2" s="1"/>
  <c r="I42" i="2" a="1"/>
  <c r="I42" i="2" s="1"/>
  <c r="J42" i="2" s="1"/>
  <c r="I30" i="2" a="1"/>
  <c r="I30" i="2" s="1"/>
  <c r="J30" i="2" s="1"/>
  <c r="I18" i="2" a="1"/>
  <c r="I18" i="2" s="1"/>
  <c r="J18" i="2" s="1"/>
  <c r="I6" i="2" a="1"/>
  <c r="I6" i="2" s="1"/>
  <c r="J6" i="2" s="1"/>
  <c r="I1349" i="2" a="1"/>
  <c r="I1349" i="2" s="1"/>
  <c r="J1349" i="2" s="1"/>
  <c r="I1337" i="2" a="1"/>
  <c r="I1337" i="2" s="1"/>
  <c r="J1337" i="2" s="1"/>
  <c r="I1325" i="2" a="1"/>
  <c r="I1325" i="2" s="1"/>
  <c r="J1325" i="2" s="1"/>
  <c r="I1313" i="2" a="1"/>
  <c r="I1313" i="2" s="1"/>
  <c r="J1313" i="2" s="1"/>
  <c r="I1289" i="2" a="1"/>
  <c r="I1289" i="2" s="1"/>
  <c r="J1289" i="2" s="1"/>
  <c r="I1241" i="2" a="1"/>
  <c r="I1241" i="2" s="1"/>
  <c r="J1241" i="2" s="1"/>
  <c r="I1229" i="2" a="1"/>
  <c r="I1229" i="2" s="1"/>
  <c r="J1229" i="2" s="1"/>
  <c r="I1217" i="2" a="1"/>
  <c r="I1217" i="2" s="1"/>
  <c r="J1217" i="2" s="1"/>
  <c r="I1193" i="2" a="1"/>
  <c r="I1193" i="2" s="1"/>
  <c r="J1193" i="2" s="1"/>
  <c r="I1169" i="2" a="1"/>
  <c r="I1169" i="2" s="1"/>
  <c r="J1169" i="2" s="1"/>
  <c r="I1157" i="2" a="1"/>
  <c r="I1157" i="2" s="1"/>
  <c r="J1157" i="2" s="1"/>
  <c r="I1145" i="2" a="1"/>
  <c r="I1145" i="2" s="1"/>
  <c r="J1145" i="2" s="1"/>
  <c r="I1133" i="2" a="1"/>
  <c r="I1133" i="2" s="1"/>
  <c r="J1133" i="2" s="1"/>
  <c r="I1121" i="2" a="1"/>
  <c r="I1121" i="2" s="1"/>
  <c r="J1121" i="2" s="1"/>
  <c r="I1097" i="2" a="1"/>
  <c r="I1097" i="2" s="1"/>
  <c r="J1097" i="2" s="1"/>
  <c r="I1085" i="2" a="1"/>
  <c r="I1085" i="2" s="1"/>
  <c r="J1085" i="2" s="1"/>
  <c r="I1049" i="2" a="1"/>
  <c r="I1049" i="2" s="1"/>
  <c r="J1049" i="2" s="1"/>
  <c r="I1037" i="2" a="1"/>
  <c r="I1037" i="2" s="1"/>
  <c r="J1037" i="2" s="1"/>
  <c r="I1001" i="2" a="1"/>
  <c r="I1001" i="2" s="1"/>
  <c r="J1001" i="2" s="1"/>
  <c r="I977" i="2" a="1"/>
  <c r="I977" i="2" s="1"/>
  <c r="J977" i="2" s="1"/>
  <c r="I965" i="2" a="1"/>
  <c r="I965" i="2" s="1"/>
  <c r="J965" i="2" s="1"/>
  <c r="I953" i="2" a="1"/>
  <c r="I953" i="2" s="1"/>
  <c r="J953" i="2" s="1"/>
  <c r="I917" i="2" a="1"/>
  <c r="I917" i="2" s="1"/>
  <c r="J917" i="2" s="1"/>
  <c r="I905" i="2" a="1"/>
  <c r="I905" i="2" s="1"/>
  <c r="J905" i="2" s="1"/>
  <c r="I881" i="2" a="1"/>
  <c r="I881" i="2" s="1"/>
  <c r="J881" i="2" s="1"/>
  <c r="I869" i="2" a="1"/>
  <c r="I869" i="2" s="1"/>
  <c r="J869" i="2" s="1"/>
  <c r="I845" i="2" a="1"/>
  <c r="I845" i="2" s="1"/>
  <c r="J845" i="2" s="1"/>
  <c r="I833" i="2" a="1"/>
  <c r="I833" i="2" s="1"/>
  <c r="J833" i="2" s="1"/>
  <c r="I785" i="2" a="1"/>
  <c r="I785" i="2" s="1"/>
  <c r="J785" i="2" s="1"/>
  <c r="I773" i="2" a="1"/>
  <c r="I773" i="2" s="1"/>
  <c r="J773" i="2" s="1"/>
  <c r="I761" i="2" a="1"/>
  <c r="I761" i="2" s="1"/>
  <c r="J761" i="2" s="1"/>
  <c r="I749" i="2" a="1"/>
  <c r="I749" i="2" s="1"/>
  <c r="J749" i="2" s="1"/>
  <c r="I737" i="2" a="1"/>
  <c r="I737" i="2" s="1"/>
  <c r="J737" i="2" s="1"/>
  <c r="I713" i="2" a="1"/>
  <c r="I713" i="2" s="1"/>
  <c r="J713" i="2" s="1"/>
  <c r="I701" i="2" a="1"/>
  <c r="I701" i="2" s="1"/>
  <c r="J701" i="2" s="1"/>
  <c r="I689" i="2" a="1"/>
  <c r="I689" i="2" s="1"/>
  <c r="J689" i="2" s="1"/>
  <c r="I677" i="2" a="1"/>
  <c r="I677" i="2" s="1"/>
  <c r="J677" i="2" s="1"/>
  <c r="I665" i="2" a="1"/>
  <c r="I665" i="2" s="1"/>
  <c r="J665" i="2" s="1"/>
  <c r="I653" i="2" a="1"/>
  <c r="I653" i="2" s="1"/>
  <c r="J653" i="2" s="1"/>
  <c r="I641" i="2" a="1"/>
  <c r="I641" i="2" s="1"/>
  <c r="J641" i="2" s="1"/>
  <c r="I629" i="2" a="1"/>
  <c r="I629" i="2" s="1"/>
  <c r="J629" i="2" s="1"/>
  <c r="I617" i="2" a="1"/>
  <c r="I617" i="2" s="1"/>
  <c r="J617" i="2" s="1"/>
  <c r="I593" i="2" a="1"/>
  <c r="I593" i="2" s="1"/>
  <c r="J593" i="2" s="1"/>
  <c r="I581" i="2" a="1"/>
  <c r="I581" i="2" s="1"/>
  <c r="J581" i="2" s="1"/>
  <c r="I557" i="2" a="1"/>
  <c r="I557" i="2" s="1"/>
  <c r="J557" i="2" s="1"/>
  <c r="I545" i="2" a="1"/>
  <c r="I545" i="2" s="1"/>
  <c r="J545" i="2" s="1"/>
  <c r="I533" i="2" a="1"/>
  <c r="I533" i="2" s="1"/>
  <c r="J533" i="2" s="1"/>
  <c r="I521" i="2" a="1"/>
  <c r="I521" i="2" s="1"/>
  <c r="J521" i="2" s="1"/>
  <c r="I509" i="2" a="1"/>
  <c r="I509" i="2" s="1"/>
  <c r="J509" i="2" s="1"/>
  <c r="I497" i="2" a="1"/>
  <c r="I497" i="2" s="1"/>
  <c r="J497" i="2" s="1"/>
  <c r="I473" i="2" a="1"/>
  <c r="I473" i="2" s="1"/>
  <c r="J473" i="2" s="1"/>
  <c r="I461" i="2" a="1"/>
  <c r="I461" i="2" s="1"/>
  <c r="J461" i="2" s="1"/>
  <c r="I449" i="2" a="1"/>
  <c r="I449" i="2" s="1"/>
  <c r="J449" i="2" s="1"/>
  <c r="I437" i="2" a="1"/>
  <c r="I437" i="2" s="1"/>
  <c r="J437" i="2" s="1"/>
  <c r="I425" i="2" a="1"/>
  <c r="I425" i="2" s="1"/>
  <c r="J425" i="2" s="1"/>
  <c r="I413" i="2" a="1"/>
  <c r="I413" i="2" s="1"/>
  <c r="J413" i="2" s="1"/>
  <c r="I401" i="2" a="1"/>
  <c r="I401" i="2" s="1"/>
  <c r="J401" i="2" s="1"/>
  <c r="I389" i="2" a="1"/>
  <c r="I389" i="2" s="1"/>
  <c r="J389" i="2" s="1"/>
  <c r="I365" i="2" a="1"/>
  <c r="I365" i="2" s="1"/>
  <c r="J365" i="2" s="1"/>
  <c r="I353" i="2" a="1"/>
  <c r="I353" i="2" s="1"/>
  <c r="J353" i="2" s="1"/>
  <c r="I341" i="2" a="1"/>
  <c r="I341" i="2" s="1"/>
  <c r="J341" i="2" s="1"/>
  <c r="I329" i="2" a="1"/>
  <c r="I329" i="2" s="1"/>
  <c r="J329" i="2" s="1"/>
  <c r="I317" i="2" a="1"/>
  <c r="I317" i="2" s="1"/>
  <c r="J317" i="2" s="1"/>
  <c r="I305" i="2" a="1"/>
  <c r="I305" i="2" s="1"/>
  <c r="J305" i="2" s="1"/>
  <c r="I293" i="2" a="1"/>
  <c r="I293" i="2" s="1"/>
  <c r="J293" i="2" s="1"/>
  <c r="I281" i="2" a="1"/>
  <c r="I281" i="2" s="1"/>
  <c r="J281" i="2" s="1"/>
  <c r="I269" i="2" a="1"/>
  <c r="I269" i="2" s="1"/>
  <c r="J269" i="2" s="1"/>
  <c r="I245" i="2" a="1"/>
  <c r="I245" i="2" s="1"/>
  <c r="J245" i="2" s="1"/>
  <c r="I233" i="2" a="1"/>
  <c r="I233" i="2" s="1"/>
  <c r="J233" i="2" s="1"/>
  <c r="I221" i="2" a="1"/>
  <c r="I221" i="2" s="1"/>
  <c r="J221" i="2" s="1"/>
  <c r="I209" i="2" a="1"/>
  <c r="I209" i="2" s="1"/>
  <c r="J209" i="2" s="1"/>
  <c r="I197" i="2" a="1"/>
  <c r="I197" i="2" s="1"/>
  <c r="J197" i="2" s="1"/>
  <c r="I185" i="2" a="1"/>
  <c r="I185" i="2" s="1"/>
  <c r="J185" i="2" s="1"/>
  <c r="I173" i="2" a="1"/>
  <c r="I173" i="2" s="1"/>
  <c r="J173" i="2" s="1"/>
  <c r="I161" i="2" a="1"/>
  <c r="I161" i="2" s="1"/>
  <c r="J161" i="2" s="1"/>
  <c r="I149" i="2" a="1"/>
  <c r="I149" i="2" s="1"/>
  <c r="J149" i="2" s="1"/>
  <c r="I137" i="2" a="1"/>
  <c r="I137" i="2" s="1"/>
  <c r="J137" i="2" s="1"/>
  <c r="I125" i="2" a="1"/>
  <c r="I125" i="2" s="1"/>
  <c r="J125" i="2" s="1"/>
  <c r="I113" i="2" a="1"/>
  <c r="I113" i="2" s="1"/>
  <c r="J113" i="2" s="1"/>
  <c r="I101" i="2" a="1"/>
  <c r="I101" i="2" s="1"/>
  <c r="J101" i="2" s="1"/>
  <c r="I89" i="2" a="1"/>
  <c r="I89" i="2" s="1"/>
  <c r="J89" i="2" s="1"/>
  <c r="I77" i="2" a="1"/>
  <c r="I77" i="2" s="1"/>
  <c r="J77" i="2" s="1"/>
  <c r="I65" i="2" a="1"/>
  <c r="I65" i="2" s="1"/>
  <c r="J65" i="2" s="1"/>
  <c r="I53" i="2" a="1"/>
  <c r="I53" i="2" s="1"/>
  <c r="J53" i="2" s="1"/>
  <c r="I41" i="2" a="1"/>
  <c r="I41" i="2" s="1"/>
  <c r="J41" i="2" s="1"/>
  <c r="I29" i="2" a="1"/>
  <c r="I29" i="2" s="1"/>
  <c r="J29" i="2" s="1"/>
  <c r="I17" i="2" a="1"/>
  <c r="I17" i="2" s="1"/>
  <c r="J17" i="2" s="1"/>
  <c r="I5" i="2" a="1"/>
  <c r="I5" i="2" s="1"/>
  <c r="B22" i="4"/>
  <c r="I38" i="2" a="1"/>
  <c r="I38" i="2" s="1"/>
  <c r="J38" i="2" s="1"/>
  <c r="I26" i="2" a="1"/>
  <c r="I26" i="2" s="1"/>
  <c r="J26" i="2" s="1"/>
  <c r="I14" i="2" a="1"/>
  <c r="I14" i="2" s="1"/>
  <c r="J14" i="2" s="1"/>
  <c r="I1033" i="2" a="1"/>
  <c r="I1033" i="2" s="1"/>
  <c r="J1033" i="2" s="1"/>
  <c r="I985" i="2" a="1"/>
  <c r="I985" i="2" s="1"/>
  <c r="J985" i="2" s="1"/>
  <c r="I949" i="2" a="1"/>
  <c r="I949" i="2" s="1"/>
  <c r="J949" i="2" s="1"/>
  <c r="I937" i="2" a="1"/>
  <c r="I937" i="2" s="1"/>
  <c r="J937" i="2" s="1"/>
  <c r="I901" i="2" a="1"/>
  <c r="I901" i="2" s="1"/>
  <c r="J901" i="2" s="1"/>
  <c r="I889" i="2" a="1"/>
  <c r="I889" i="2" s="1"/>
  <c r="J889" i="2" s="1"/>
  <c r="I877" i="2" a="1"/>
  <c r="I877" i="2" s="1"/>
  <c r="J877" i="2" s="1"/>
  <c r="I853" i="2" a="1"/>
  <c r="I853" i="2" s="1"/>
  <c r="J853" i="2" s="1"/>
  <c r="I817" i="2" a="1"/>
  <c r="I817" i="2" s="1"/>
  <c r="J817" i="2" s="1"/>
  <c r="I805" i="2" a="1"/>
  <c r="I805" i="2" s="1"/>
  <c r="J805" i="2" s="1"/>
  <c r="I793" i="2" a="1"/>
  <c r="I793" i="2" s="1"/>
  <c r="J793" i="2" s="1"/>
  <c r="I781" i="2" a="1"/>
  <c r="I781" i="2" s="1"/>
  <c r="J781" i="2" s="1"/>
  <c r="I769" i="2" a="1"/>
  <c r="I769" i="2" s="1"/>
  <c r="J769" i="2" s="1"/>
  <c r="I757" i="2" a="1"/>
  <c r="I757" i="2" s="1"/>
  <c r="J757" i="2" s="1"/>
  <c r="I745" i="2" a="1"/>
  <c r="I745" i="2" s="1"/>
  <c r="J745" i="2" s="1"/>
  <c r="I733" i="2" a="1"/>
  <c r="I733" i="2" s="1"/>
  <c r="J733" i="2" s="1"/>
  <c r="I721" i="2" a="1"/>
  <c r="I721" i="2" s="1"/>
  <c r="J721" i="2" s="1"/>
  <c r="I709" i="2" a="1"/>
  <c r="I709" i="2" s="1"/>
  <c r="J709" i="2" s="1"/>
  <c r="I685" i="2" a="1"/>
  <c r="I685" i="2" s="1"/>
  <c r="J685" i="2" s="1"/>
  <c r="I673" i="2" a="1"/>
  <c r="I673" i="2" s="1"/>
  <c r="J673" i="2" s="1"/>
  <c r="I661" i="2" a="1"/>
  <c r="I661" i="2" s="1"/>
  <c r="J661" i="2" s="1"/>
  <c r="I625" i="2" a="1"/>
  <c r="I625" i="2" s="1"/>
  <c r="J625" i="2" s="1"/>
  <c r="I613" i="2" a="1"/>
  <c r="I613" i="2" s="1"/>
  <c r="J613" i="2" s="1"/>
  <c r="I601" i="2" a="1"/>
  <c r="I601" i="2" s="1"/>
  <c r="J601" i="2" s="1"/>
  <c r="I589" i="2" a="1"/>
  <c r="I589" i="2" s="1"/>
  <c r="J589" i="2" s="1"/>
  <c r="I577" i="2" a="1"/>
  <c r="I577" i="2" s="1"/>
  <c r="J577" i="2" s="1"/>
  <c r="I553" i="2" a="1"/>
  <c r="I553" i="2" s="1"/>
  <c r="J553" i="2" s="1"/>
  <c r="I541" i="2" a="1"/>
  <c r="I541" i="2" s="1"/>
  <c r="J541" i="2" s="1"/>
  <c r="I529" i="2" a="1"/>
  <c r="I529" i="2" s="1"/>
  <c r="J529" i="2" s="1"/>
  <c r="I517" i="2" a="1"/>
  <c r="I517" i="2" s="1"/>
  <c r="J517" i="2" s="1"/>
  <c r="I493" i="2" a="1"/>
  <c r="I493" i="2" s="1"/>
  <c r="J493" i="2" s="1"/>
  <c r="I469" i="2" a="1"/>
  <c r="I469" i="2" s="1"/>
  <c r="J469" i="2" s="1"/>
  <c r="I445" i="2" a="1"/>
  <c r="I445" i="2" s="1"/>
  <c r="J445" i="2" s="1"/>
  <c r="I433" i="2" a="1"/>
  <c r="I433" i="2" s="1"/>
  <c r="J433" i="2" s="1"/>
  <c r="I409" i="2" a="1"/>
  <c r="I409" i="2" s="1"/>
  <c r="J409" i="2" s="1"/>
  <c r="I385" i="2" a="1"/>
  <c r="I385" i="2" s="1"/>
  <c r="J385" i="2" s="1"/>
  <c r="I373" i="2" a="1"/>
  <c r="I373" i="2" s="1"/>
  <c r="J373" i="2" s="1"/>
  <c r="I361" i="2" a="1"/>
  <c r="I361" i="2" s="1"/>
  <c r="J361" i="2" s="1"/>
  <c r="I349" i="2" a="1"/>
  <c r="I349" i="2" s="1"/>
  <c r="J349" i="2" s="1"/>
  <c r="I313" i="2" a="1"/>
  <c r="I313" i="2" s="1"/>
  <c r="J313" i="2" s="1"/>
  <c r="I301" i="2" a="1"/>
  <c r="I301" i="2" s="1"/>
  <c r="J301" i="2" s="1"/>
  <c r="I289" i="2" a="1"/>
  <c r="I289" i="2" s="1"/>
  <c r="J289" i="2" s="1"/>
  <c r="I277" i="2" a="1"/>
  <c r="I277" i="2" s="1"/>
  <c r="J277" i="2" s="1"/>
  <c r="I265" i="2" a="1"/>
  <c r="I265" i="2" s="1"/>
  <c r="J265" i="2" s="1"/>
  <c r="I241" i="2" a="1"/>
  <c r="I241" i="2" s="1"/>
  <c r="J241" i="2" s="1"/>
  <c r="I217" i="2" a="1"/>
  <c r="I217" i="2" s="1"/>
  <c r="J217" i="2" s="1"/>
  <c r="I205" i="2" a="1"/>
  <c r="I205" i="2" s="1"/>
  <c r="J205" i="2" s="1"/>
  <c r="I193" i="2" a="1"/>
  <c r="I193" i="2" s="1"/>
  <c r="J193" i="2" s="1"/>
  <c r="I169" i="2" a="1"/>
  <c r="I169" i="2" s="1"/>
  <c r="J169" i="2" s="1"/>
  <c r="I145" i="2" a="1"/>
  <c r="I145" i="2" s="1"/>
  <c r="J145" i="2" s="1"/>
  <c r="I121" i="2" a="1"/>
  <c r="I121" i="2" s="1"/>
  <c r="J121" i="2" s="1"/>
  <c r="I85" i="2" a="1"/>
  <c r="I85" i="2" s="1"/>
  <c r="J85" i="2" s="1"/>
  <c r="I61" i="2" a="1"/>
  <c r="I61" i="2" s="1"/>
  <c r="J61" i="2" s="1"/>
  <c r="I49" i="2" a="1"/>
  <c r="I49" i="2" s="1"/>
  <c r="J49" i="2" s="1"/>
  <c r="I37" i="2" a="1"/>
  <c r="I37" i="2" s="1"/>
  <c r="J37" i="2" s="1"/>
  <c r="I25" i="2" a="1"/>
  <c r="I25" i="2" s="1"/>
  <c r="J25" i="2" s="1"/>
  <c r="I13" i="2" a="1"/>
  <c r="I13" i="2" s="1"/>
  <c r="J13" i="2" s="1"/>
  <c r="C82" i="3"/>
  <c r="C83" i="3"/>
  <c r="C84" i="3"/>
  <c r="C85" i="3"/>
  <c r="C86" i="3"/>
  <c r="C87" i="3"/>
  <c r="J5" i="2" l="1"/>
  <c r="B105" i="3"/>
  <c r="C105" i="3" s="1"/>
  <c r="B104" i="3"/>
  <c r="C10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<sst xmlns="http://schemas.openxmlformats.org/spreadsheetml/2006/main" count="13665" uniqueCount="824">
  <si>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</si>
  <si>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</si>
  <si>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</si>
  <si>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</si>
  <si>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</si>
  <si>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</si>
  <si>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</si>
  <si>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</si>
  <si>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</si>
  <si>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</si>
  <si>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</si>
  <si>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</si>
  <si>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</si>
  <si>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</si>
  <si>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</si>
  <si>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</si>
  <si>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</si>
  <si>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</si>
  <si>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</si>
  <si>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</si>
  <si>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</si>
  <si>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</si>
  <si>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</si>
  <si>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</si>
  <si>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</si>
  <si>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</si>
  <si>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</si>
  <si>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</si>
  <si>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</si>
  <si>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</si>
  <si>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</si>
  <si>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2012-09-04</t>
  </si>
  <si>
    <t>2014-03-08</t>
  </si>
  <si>
    <t>Together</t>
  </si>
  <si>
    <t>2013-08-21</t>
  </si>
  <si>
    <t>2014-02-10</t>
  </si>
  <si>
    <t>PhD</t>
  </si>
  <si>
    <t>Married</t>
  </si>
  <si>
    <t>2014-01-19</t>
  </si>
  <si>
    <t>Master</t>
  </si>
  <si>
    <t>2013-09-09</t>
  </si>
  <si>
    <t>Divorced</t>
  </si>
  <si>
    <t>2012-11-13</t>
  </si>
  <si>
    <t>2013-05-08</t>
  </si>
  <si>
    <t>2013-06-06</t>
  </si>
  <si>
    <t>2014-03-13</t>
  </si>
  <si>
    <t>2013-11-15</t>
  </si>
  <si>
    <t>Basic</t>
  </si>
  <si>
    <t>2012-10-10</t>
  </si>
  <si>
    <t>2012-11-24</t>
  </si>
  <si>
    <t>2012-12-24</t>
  </si>
  <si>
    <t>2012-08-31</t>
  </si>
  <si>
    <t>2013-03-28</t>
  </si>
  <si>
    <t>2n Cycle</t>
  </si>
  <si>
    <t>2012-11-03</t>
  </si>
  <si>
    <t>2012-08-08</t>
  </si>
  <si>
    <t>2013-01-06</t>
  </si>
  <si>
    <t>2012-12-23</t>
  </si>
  <si>
    <t>2014-01-11</t>
  </si>
  <si>
    <t>2013-03-18</t>
  </si>
  <si>
    <t>2013-01-02</t>
  </si>
  <si>
    <t>2013-05-27</t>
  </si>
  <si>
    <t>2013-02-20</t>
  </si>
  <si>
    <t>2013-05-31</t>
  </si>
  <si>
    <t>2013-11-22</t>
  </si>
  <si>
    <t>2014-05-22</t>
  </si>
  <si>
    <t>2013-05-11</t>
  </si>
  <si>
    <t>2012-10-29</t>
  </si>
  <si>
    <t>2013-08-29</t>
  </si>
  <si>
    <t>2013-12-31</t>
  </si>
  <si>
    <t>2013-09-02</t>
  </si>
  <si>
    <t>Widow</t>
  </si>
  <si>
    <t>2014-02-11</t>
  </si>
  <si>
    <t>2013-02-01</t>
  </si>
  <si>
    <t>2013-04-29</t>
  </si>
  <si>
    <t>2013-03-12</t>
  </si>
  <si>
    <t>2013-11-05</t>
  </si>
  <si>
    <t>2013-10-02</t>
  </si>
  <si>
    <t>2014-06-28</t>
  </si>
  <si>
    <t>2012-11-09</t>
  </si>
  <si>
    <t>2013-05-24</t>
  </si>
  <si>
    <t>2014-01-01</t>
  </si>
  <si>
    <t>2012-11-08</t>
  </si>
  <si>
    <t>2014-05-12</t>
  </si>
  <si>
    <t>2012-08-11</t>
  </si>
  <si>
    <t>2014-06-07</t>
  </si>
  <si>
    <t>2013-06-12</t>
  </si>
  <si>
    <t>2012-11-19</t>
  </si>
  <si>
    <t>2013-04-02</t>
  </si>
  <si>
    <t>2014-04-28</t>
  </si>
  <si>
    <t>2013-06-17</t>
  </si>
  <si>
    <t>2014-03-03</t>
  </si>
  <si>
    <t>2013-07-04</t>
  </si>
  <si>
    <t>2012-09-07</t>
  </si>
  <si>
    <t>2013-02-18</t>
  </si>
  <si>
    <t>2013-06-11</t>
  </si>
  <si>
    <t>2013-12-06</t>
  </si>
  <si>
    <t>2013-05-21</t>
  </si>
  <si>
    <t>2014-05-11</t>
  </si>
  <si>
    <t>2014-03-19</t>
  </si>
  <si>
    <t>2013-09-27</t>
  </si>
  <si>
    <t>2013-04-08</t>
  </si>
  <si>
    <t>2012-09-11</t>
  </si>
  <si>
    <t>2012-09-14</t>
  </si>
  <si>
    <t>2013-03-17</t>
  </si>
  <si>
    <t>2013-04-05</t>
  </si>
  <si>
    <t>2014-04-30</t>
  </si>
  <si>
    <t>2012-12-19</t>
  </si>
  <si>
    <t>2012-08-27</t>
  </si>
  <si>
    <t>2012-10-12</t>
  </si>
  <si>
    <t>2013-09-04</t>
  </si>
  <si>
    <t>2012-08-29</t>
  </si>
  <si>
    <t>2013-06-23</t>
  </si>
  <si>
    <t>2013-07-03</t>
  </si>
  <si>
    <t>2014-02-25</t>
  </si>
  <si>
    <t>2013-08-11</t>
  </si>
  <si>
    <t>2013-07-16</t>
  </si>
  <si>
    <t>2014-05-28</t>
  </si>
  <si>
    <t>2014-01-21</t>
  </si>
  <si>
    <t>2014-05-27</t>
  </si>
  <si>
    <t>2013-11-23</t>
  </si>
  <si>
    <t>2014-03-23</t>
  </si>
  <si>
    <t>2014-05-24</t>
  </si>
  <si>
    <t>2012-11-22</t>
  </si>
  <si>
    <t>2013-04-11</t>
  </si>
  <si>
    <t>2013-12-01</t>
  </si>
  <si>
    <t>2013-06-20</t>
  </si>
  <si>
    <t>2013-07-23</t>
  </si>
  <si>
    <t>2014-03-30</t>
  </si>
  <si>
    <t>2013-04-20</t>
  </si>
  <si>
    <t>2013-05-17</t>
  </si>
  <si>
    <t>2014-05-08</t>
  </si>
  <si>
    <t>2013-12-10</t>
  </si>
  <si>
    <t>2013-09-24</t>
  </si>
  <si>
    <t>2013-02-02</t>
  </si>
  <si>
    <t>2012-12-07</t>
  </si>
  <si>
    <t>2013-11-02</t>
  </si>
  <si>
    <t>2012-11-10</t>
  </si>
  <si>
    <t>2014-06-25</t>
  </si>
  <si>
    <t>2012-12-12</t>
  </si>
  <si>
    <t>2013-09-10</t>
  </si>
  <si>
    <t>2014-01-24</t>
  </si>
  <si>
    <t>2013-02-19</t>
  </si>
  <si>
    <t>2013-07-11</t>
  </si>
  <si>
    <t>2013-11-14</t>
  </si>
  <si>
    <t>2014-02-24</t>
  </si>
  <si>
    <t>2013-04-22</t>
  </si>
  <si>
    <t>2013-04-21</t>
  </si>
  <si>
    <t>2014-06-08</t>
  </si>
  <si>
    <t>2014-05-10</t>
  </si>
  <si>
    <t>2013-09-30</t>
  </si>
  <si>
    <t>2013-03-10</t>
  </si>
  <si>
    <t>2013-08-14</t>
  </si>
  <si>
    <t>2013-07-07</t>
  </si>
  <si>
    <t>2014-05-19</t>
  </si>
  <si>
    <t>2013-07-28</t>
  </si>
  <si>
    <t>2012-10-19</t>
  </si>
  <si>
    <t>2013-04-19</t>
  </si>
  <si>
    <t>2013-08-28</t>
  </si>
  <si>
    <t>2013-03-19</t>
  </si>
  <si>
    <t>2012-10-18</t>
  </si>
  <si>
    <t>2012-10-28</t>
  </si>
  <si>
    <t>2012-08-22</t>
  </si>
  <si>
    <t>2014-06-21</t>
  </si>
  <si>
    <t>2014-04-24</t>
  </si>
  <si>
    <t>2014-03-07</t>
  </si>
  <si>
    <t>2012-12-14</t>
  </si>
  <si>
    <t>2012-10-09</t>
  </si>
  <si>
    <t>2013-07-08</t>
  </si>
  <si>
    <t>2013-09-12</t>
  </si>
  <si>
    <t>2013-10-17</t>
  </si>
  <si>
    <t>2013-08-20</t>
  </si>
  <si>
    <t>2013-07-01</t>
  </si>
  <si>
    <t>2012-11-05</t>
  </si>
  <si>
    <t>2014-01-05</t>
  </si>
  <si>
    <t>2013-05-01</t>
  </si>
  <si>
    <t>2014-03-01</t>
  </si>
  <si>
    <t>2013-11-13</t>
  </si>
  <si>
    <t>2013-11-18</t>
  </si>
  <si>
    <t>2014-04-21</t>
  </si>
  <si>
    <t>2013-07-13</t>
  </si>
  <si>
    <t>2014-01-30</t>
  </si>
  <si>
    <t>2014-04-04</t>
  </si>
  <si>
    <t>2012-09-12</t>
  </si>
  <si>
    <t>2012-12-16</t>
  </si>
  <si>
    <t>2014-05-23</t>
  </si>
  <si>
    <t>2014-06-24</t>
  </si>
  <si>
    <t>2013-09-28</t>
  </si>
  <si>
    <t>2014-01-22</t>
  </si>
  <si>
    <t>2014-06-15</t>
  </si>
  <si>
    <t>2012-12-05</t>
  </si>
  <si>
    <t>2013-08-02</t>
  </si>
  <si>
    <t>2013-02-23</t>
  </si>
  <si>
    <t>2012-09-09</t>
  </si>
  <si>
    <t>2013-09-26</t>
  </si>
  <si>
    <t>2013-05-30</t>
  </si>
  <si>
    <t>2013-12-29</t>
  </si>
  <si>
    <t>2014-05-13</t>
  </si>
  <si>
    <t>2013-09-19</t>
  </si>
  <si>
    <t>2013-01-17</t>
  </si>
  <si>
    <t>2014-03-31</t>
  </si>
  <si>
    <t>2014-06-29</t>
  </si>
  <si>
    <t>2013-12-09</t>
  </si>
  <si>
    <t>2013-10-14</t>
  </si>
  <si>
    <t>2012-11-02</t>
  </si>
  <si>
    <t>2013-07-17</t>
  </si>
  <si>
    <t>2013-12-08</t>
  </si>
  <si>
    <t>2013-05-13</t>
  </si>
  <si>
    <t>2012-09-10</t>
  </si>
  <si>
    <t>2013-03-31</t>
  </si>
  <si>
    <t>2014-03-18</t>
  </si>
  <si>
    <t>2012-10-05</t>
  </si>
  <si>
    <t>2013-01-21</t>
  </si>
  <si>
    <t>2013-05-04</t>
  </si>
  <si>
    <t>2014-04-01</t>
  </si>
  <si>
    <t>2013-08-31</t>
  </si>
  <si>
    <t>2012-11-14</t>
  </si>
  <si>
    <t>2014-04-11</t>
  </si>
  <si>
    <t>2014-04-14</t>
  </si>
  <si>
    <t>2013-01-05</t>
  </si>
  <si>
    <t>2012-09-08</t>
  </si>
  <si>
    <t>2013-03-26</t>
  </si>
  <si>
    <t>2012-10-25</t>
  </si>
  <si>
    <t>2012-12-09</t>
  </si>
  <si>
    <t>2014-02-16</t>
  </si>
  <si>
    <t>2013-03-20</t>
  </si>
  <si>
    <t>2013-05-15</t>
  </si>
  <si>
    <t>2014-04-16</t>
  </si>
  <si>
    <t>2013-03-23</t>
  </si>
  <si>
    <t>2013-12-04</t>
  </si>
  <si>
    <t>2013-10-04</t>
  </si>
  <si>
    <t>2013-12-26</t>
  </si>
  <si>
    <t>2014-05-17</t>
  </si>
  <si>
    <t>2013-10-28</t>
  </si>
  <si>
    <t>2013-07-31</t>
  </si>
  <si>
    <t>2013-11-28</t>
  </si>
  <si>
    <t>2012-08-17</t>
  </si>
  <si>
    <t>2014-06-05</t>
  </si>
  <si>
    <t>2013-05-20</t>
  </si>
  <si>
    <t>2013-01-09</t>
  </si>
  <si>
    <t>2013-09-16</t>
  </si>
  <si>
    <t>2013-10-27</t>
  </si>
  <si>
    <t>2012-09-22</t>
  </si>
  <si>
    <t>2012-10-13</t>
  </si>
  <si>
    <t>2012-10-16</t>
  </si>
  <si>
    <t>2012-10-22</t>
  </si>
  <si>
    <t>2013-06-04</t>
  </si>
  <si>
    <t>2013-05-22</t>
  </si>
  <si>
    <t>2014-06-17</t>
  </si>
  <si>
    <t>2012-11-23</t>
  </si>
  <si>
    <t>2013-02-03</t>
  </si>
  <si>
    <t>2013-03-14</t>
  </si>
  <si>
    <t>2014-06-26</t>
  </si>
  <si>
    <t>2012-10-15</t>
  </si>
  <si>
    <t>2013-06-19</t>
  </si>
  <si>
    <t>2014-03-20</t>
  </si>
  <si>
    <t>2014-02-04</t>
  </si>
  <si>
    <t>2014-04-06</t>
  </si>
  <si>
    <t>2013-02-06</t>
  </si>
  <si>
    <t>2013-02-11</t>
  </si>
  <si>
    <t>2014-04-17</t>
  </si>
  <si>
    <t>2013-07-12</t>
  </si>
  <si>
    <t>2013-01-29</t>
  </si>
  <si>
    <t>2013-01-08</t>
  </si>
  <si>
    <t>2013-06-13</t>
  </si>
  <si>
    <t>2013-12-27</t>
  </si>
  <si>
    <t>2012-10-31</t>
  </si>
  <si>
    <t>2014-01-15</t>
  </si>
  <si>
    <t>2012-08-23</t>
  </si>
  <si>
    <t>2013-03-07</t>
  </si>
  <si>
    <t>2013-01-13</t>
  </si>
  <si>
    <t>2013-01-12</t>
  </si>
  <si>
    <t>2014-03-17</t>
  </si>
  <si>
    <t>2013-10-12</t>
  </si>
  <si>
    <t>2014-04-13</t>
  </si>
  <si>
    <t>2012-09-18</t>
  </si>
  <si>
    <t>2014-03-05</t>
  </si>
  <si>
    <t>2013-04-27</t>
  </si>
  <si>
    <t>2014-01-18</t>
  </si>
  <si>
    <t>2013-06-03</t>
  </si>
  <si>
    <t>2013-12-17</t>
  </si>
  <si>
    <t>2014-03-11</t>
  </si>
  <si>
    <t>2013-07-29</t>
  </si>
  <si>
    <t>2012-08-14</t>
  </si>
  <si>
    <t>2013-08-23</t>
  </si>
  <si>
    <t>2014-02-09</t>
  </si>
  <si>
    <t>2013-02-07</t>
  </si>
  <si>
    <t>2013-01-11</t>
  </si>
  <si>
    <t>2013-07-05</t>
  </si>
  <si>
    <t>2013-07-02</t>
  </si>
  <si>
    <t>2013-11-07</t>
  </si>
  <si>
    <t>2013-05-09</t>
  </si>
  <si>
    <t>2013-02-13</t>
  </si>
  <si>
    <t>2013-04-16</t>
  </si>
  <si>
    <t>2013-09-11</t>
  </si>
  <si>
    <t>2013-04-03</t>
  </si>
  <si>
    <t>2013-01-10</t>
  </si>
  <si>
    <t>2013-06-30</t>
  </si>
  <si>
    <t>2012-12-06</t>
  </si>
  <si>
    <t>2012-11-12</t>
  </si>
  <si>
    <t>2013-03-03</t>
  </si>
  <si>
    <t>2012-08-10</t>
  </si>
  <si>
    <t>2013-12-07</t>
  </si>
  <si>
    <t>2013-08-15</t>
  </si>
  <si>
    <t>2013-11-10</t>
  </si>
  <si>
    <t>2014-06-16</t>
  </si>
  <si>
    <t>2012-12-25</t>
  </si>
  <si>
    <t>2014-01-03</t>
  </si>
  <si>
    <t>2012-10-27</t>
  </si>
  <si>
    <t>2012-12-22</t>
  </si>
  <si>
    <t>2013-11-29</t>
  </si>
  <si>
    <t>2013-10-08</t>
  </si>
  <si>
    <t>2012-09-28</t>
  </si>
  <si>
    <t>2014-03-22</t>
  </si>
  <si>
    <t>2012-12-28</t>
  </si>
  <si>
    <t>2012-08-21</t>
  </si>
  <si>
    <t>2013-03-16</t>
  </si>
  <si>
    <t>2012-11-17</t>
  </si>
  <si>
    <t>2012-12-01</t>
  </si>
  <si>
    <t>2014-04-22</t>
  </si>
  <si>
    <t>2012-11-11</t>
  </si>
  <si>
    <t>2013-06-22</t>
  </si>
  <si>
    <t>2012-08-18</t>
  </si>
  <si>
    <t>2012-12-30</t>
  </si>
  <si>
    <t>2013-06-14</t>
  </si>
  <si>
    <t>2013-10-16</t>
  </si>
  <si>
    <t>2012-08-30</t>
  </si>
  <si>
    <t>2014-05-04</t>
  </si>
  <si>
    <t>2013-04-18</t>
  </si>
  <si>
    <t>2013-10-06</t>
  </si>
  <si>
    <t>2012-09-15</t>
  </si>
  <si>
    <t>2012-09-27</t>
  </si>
  <si>
    <t>2013-03-11</t>
  </si>
  <si>
    <t>2013-10-22</t>
  </si>
  <si>
    <t>2014-06-09</t>
  </si>
  <si>
    <t>2014-05-30</t>
  </si>
  <si>
    <t>2012-10-17</t>
  </si>
  <si>
    <t>2013-03-30</t>
  </si>
  <si>
    <t>2013-01-23</t>
  </si>
  <si>
    <t>2013-11-20</t>
  </si>
  <si>
    <t>2014-02-14</t>
  </si>
  <si>
    <t>2013-02-22</t>
  </si>
  <si>
    <t>2013-03-05</t>
  </si>
  <si>
    <t>2014-05-06</t>
  </si>
  <si>
    <t>2013-04-13</t>
  </si>
  <si>
    <t>2014-04-05</t>
  </si>
  <si>
    <t>2013-04-25</t>
  </si>
  <si>
    <t>2013-11-25</t>
  </si>
  <si>
    <t>2014-02-02</t>
  </si>
  <si>
    <t>2013-06-21</t>
  </si>
  <si>
    <t>2013-12-21</t>
  </si>
  <si>
    <t>2013-09-07</t>
  </si>
  <si>
    <t>2013-08-22</t>
  </si>
  <si>
    <t>2013-12-20</t>
  </si>
  <si>
    <t>2013-08-06</t>
  </si>
  <si>
    <t>2013-10-09</t>
  </si>
  <si>
    <t>2013-06-09</t>
  </si>
  <si>
    <t>2013-12-22</t>
  </si>
  <si>
    <t>2013-05-02</t>
  </si>
  <si>
    <t>2013-02-16</t>
  </si>
  <si>
    <t>2012-08-20</t>
  </si>
  <si>
    <t>2013-04-01</t>
  </si>
  <si>
    <t>2014-05-25</t>
  </si>
  <si>
    <t>2012-09-25</t>
  </si>
  <si>
    <t>2013-09-22</t>
  </si>
  <si>
    <t>2014-01-28</t>
  </si>
  <si>
    <t>2013-04-23</t>
  </si>
  <si>
    <t>2014-03-06</t>
  </si>
  <si>
    <t>2012-08-15</t>
  </si>
  <si>
    <t>2013-03-27</t>
  </si>
  <si>
    <t>2013-10-10</t>
  </si>
  <si>
    <t>2012-08-04</t>
  </si>
  <si>
    <t>2014-05-18</t>
  </si>
  <si>
    <t>2014-05-09</t>
  </si>
  <si>
    <t>2012-10-23</t>
  </si>
  <si>
    <t>2013-12-30</t>
  </si>
  <si>
    <t>2012-08-19</t>
  </si>
  <si>
    <t>2013-10-30</t>
  </si>
  <si>
    <t>2013-06-26</t>
  </si>
  <si>
    <t>2014-01-26</t>
  </si>
  <si>
    <t>2012-09-24</t>
  </si>
  <si>
    <t>2012-12-03</t>
  </si>
  <si>
    <t>2013-11-27</t>
  </si>
  <si>
    <t>2012-08-06</t>
  </si>
  <si>
    <t>2012-12-29</t>
  </si>
  <si>
    <t>2012-08-24</t>
  </si>
  <si>
    <t>2012-11-07</t>
  </si>
  <si>
    <t>2013-12-02</t>
  </si>
  <si>
    <t>2013-07-19</t>
  </si>
  <si>
    <t>2013-05-25</t>
  </si>
  <si>
    <t>2013-10-20</t>
  </si>
  <si>
    <t>2013-04-14</t>
  </si>
  <si>
    <t>2014-01-27</t>
  </si>
  <si>
    <t>2013-08-16</t>
  </si>
  <si>
    <t>2012-09-30</t>
  </si>
  <si>
    <t>2012-12-04</t>
  </si>
  <si>
    <t>2012-08-12</t>
  </si>
  <si>
    <t>2013-11-03</t>
  </si>
  <si>
    <t>2013-02-15</t>
  </si>
  <si>
    <t>2013-09-18</t>
  </si>
  <si>
    <t>2014-06-18</t>
  </si>
  <si>
    <t>2013-04-24</t>
  </si>
  <si>
    <t>2014-02-15</t>
  </si>
  <si>
    <t>2013-08-08</t>
  </si>
  <si>
    <t>2013-12-23</t>
  </si>
  <si>
    <t>2012-11-28</t>
  </si>
  <si>
    <t>2013-08-07</t>
  </si>
  <si>
    <t>2014-01-07</t>
  </si>
  <si>
    <t>2013-12-03</t>
  </si>
  <si>
    <t>2014-03-29</t>
  </si>
  <si>
    <t>2014-04-08</t>
  </si>
  <si>
    <t>2014-02-07</t>
  </si>
  <si>
    <t>2013-11-06</t>
  </si>
  <si>
    <t>2013-03-01</t>
  </si>
  <si>
    <t>2013-08-03</t>
  </si>
  <si>
    <t>2013-06-16</t>
  </si>
  <si>
    <t>2013-06-25</t>
  </si>
  <si>
    <t>2013-09-13</t>
  </si>
  <si>
    <t>2013-08-01</t>
  </si>
  <si>
    <t>2013-01-31</t>
  </si>
  <si>
    <t>2013-07-09</t>
  </si>
  <si>
    <t>2013-04-15</t>
  </si>
  <si>
    <t>2014-04-03</t>
  </si>
  <si>
    <t>2014-04-18</t>
  </si>
  <si>
    <t>2012-09-23</t>
  </si>
  <si>
    <t>2013-09-14</t>
  </si>
  <si>
    <t>2012-10-26</t>
  </si>
  <si>
    <t>2013-10-19</t>
  </si>
  <si>
    <t>2013-02-21</t>
  </si>
  <si>
    <t>2013-09-17</t>
  </si>
  <si>
    <t>2013-01-26</t>
  </si>
  <si>
    <t>2014-05-07</t>
  </si>
  <si>
    <t>2013-08-19</t>
  </si>
  <si>
    <t>2013-07-18</t>
  </si>
  <si>
    <t>2012-12-11</t>
  </si>
  <si>
    <t>2013-07-26</t>
  </si>
  <si>
    <t>2013-05-06</t>
  </si>
  <si>
    <t>2013-07-14</t>
  </si>
  <si>
    <t>2014-03-10</t>
  </si>
  <si>
    <t>2013-12-28</t>
  </si>
  <si>
    <t>2013-01-20</t>
  </si>
  <si>
    <t>2012-09-21</t>
  </si>
  <si>
    <t>2012-09-06</t>
  </si>
  <si>
    <t>2012-12-18</t>
  </si>
  <si>
    <t>2013-11-19</t>
  </si>
  <si>
    <t>2014-06-13</t>
  </si>
  <si>
    <t>2013-05-07</t>
  </si>
  <si>
    <t>2013-08-18</t>
  </si>
  <si>
    <t>2013-12-13</t>
  </si>
  <si>
    <t>2014-02-17</t>
  </si>
  <si>
    <t>2012-08-03</t>
  </si>
  <si>
    <t>2014-01-04</t>
  </si>
  <si>
    <t>2013-10-21</t>
  </si>
  <si>
    <t>2013-12-25</t>
  </si>
  <si>
    <t>2013-01-01</t>
  </si>
  <si>
    <t>2013-05-16</t>
  </si>
  <si>
    <t>2013-09-25</t>
  </si>
  <si>
    <t>2013-11-08</t>
  </si>
  <si>
    <t>2013-12-16</t>
  </si>
  <si>
    <t>2012-10-30</t>
  </si>
  <si>
    <t>2014-01-02</t>
  </si>
  <si>
    <t>2013-10-18</t>
  </si>
  <si>
    <t>2013-07-25</t>
  </si>
  <si>
    <t>2013-10-24</t>
  </si>
  <si>
    <t>2013-12-19</t>
  </si>
  <si>
    <t>2014-05-16</t>
  </si>
  <si>
    <t>2012-10-04</t>
  </si>
  <si>
    <t>2013-08-25</t>
  </si>
  <si>
    <t>2013-05-29</t>
  </si>
  <si>
    <t>2014-03-26</t>
  </si>
  <si>
    <t>2014-04-09</t>
  </si>
  <si>
    <t>2014-03-12</t>
  </si>
  <si>
    <t>2014-04-29</t>
  </si>
  <si>
    <t>2014-06-27</t>
  </si>
  <si>
    <t>2013-04-10</t>
  </si>
  <si>
    <t>2013-11-21</t>
  </si>
  <si>
    <t>2012-10-21</t>
  </si>
  <si>
    <t>2013-05-14</t>
  </si>
  <si>
    <t>2012-08-01</t>
  </si>
  <si>
    <t>2014-01-25</t>
  </si>
  <si>
    <t>2013-10-11</t>
  </si>
  <si>
    <t>2012-08-07</t>
  </si>
  <si>
    <t>2013-03-29</t>
  </si>
  <si>
    <t>2014-06-03</t>
  </si>
  <si>
    <t>2012-08-09</t>
  </si>
  <si>
    <t>2013-03-06</t>
  </si>
  <si>
    <t>2013-05-12</t>
  </si>
  <si>
    <t>2014-03-09</t>
  </si>
  <si>
    <t>2013-09-15</t>
  </si>
  <si>
    <t>2014-01-29</t>
  </si>
  <si>
    <t>2013-10-03</t>
  </si>
  <si>
    <t>2013-02-28</t>
  </si>
  <si>
    <t>2014-05-02</t>
  </si>
  <si>
    <t>2013-02-09</t>
  </si>
  <si>
    <t>2013-03-15</t>
  </si>
  <si>
    <t>2013-05-10</t>
  </si>
  <si>
    <t>2012-09-05</t>
  </si>
  <si>
    <t>2013-09-01</t>
  </si>
  <si>
    <t>2013-05-26</t>
  </si>
  <si>
    <t>2013-12-12</t>
  </si>
  <si>
    <t>2012-12-08</t>
  </si>
  <si>
    <t>2013-08-30</t>
  </si>
  <si>
    <t>2013-12-18</t>
  </si>
  <si>
    <t>2013-06-18</t>
  </si>
  <si>
    <t>2014-05-29</t>
  </si>
  <si>
    <t>2013-01-15</t>
  </si>
  <si>
    <t>2013-10-29</t>
  </si>
  <si>
    <t>2013-03-02</t>
  </si>
  <si>
    <t>2013-12-14</t>
  </si>
  <si>
    <t>2013-01-19</t>
  </si>
  <si>
    <t>2013-04-06</t>
  </si>
  <si>
    <t>2013-11-04</t>
  </si>
  <si>
    <t>2013-03-22</t>
  </si>
  <si>
    <t>2014-05-31</t>
  </si>
  <si>
    <t>2013-02-04</t>
  </si>
  <si>
    <t>2013-05-05</t>
  </si>
  <si>
    <t>2013-02-14</t>
  </si>
  <si>
    <t>2014-03-21</t>
  </si>
  <si>
    <t>2013-08-05</t>
  </si>
  <si>
    <t>2012-11-29</t>
  </si>
  <si>
    <t>2013-07-27</t>
  </si>
  <si>
    <t>2014-01-13</t>
  </si>
  <si>
    <t>2012-09-29</t>
  </si>
  <si>
    <t>2013-10-23</t>
  </si>
  <si>
    <t>2012-11-06</t>
  </si>
  <si>
    <t>2014-05-26</t>
  </si>
  <si>
    <t>2014-03-04</t>
  </si>
  <si>
    <t>2014-01-06</t>
  </si>
  <si>
    <t>2014-06-11</t>
  </si>
  <si>
    <t>2014-06-19</t>
  </si>
  <si>
    <t>2012-11-26</t>
  </si>
  <si>
    <t>2013-12-11</t>
  </si>
  <si>
    <t>2014-01-14</t>
  </si>
  <si>
    <t>2014-01-23</t>
  </si>
  <si>
    <t>2013-03-24</t>
  </si>
  <si>
    <t>2013-06-29</t>
  </si>
  <si>
    <t>2013-01-25</t>
  </si>
  <si>
    <t>2013-11-17</t>
  </si>
  <si>
    <t>2013-05-18</t>
  </si>
  <si>
    <t>2013-04-17</t>
  </si>
  <si>
    <t>2013-01-24</t>
  </si>
  <si>
    <t>2013-08-09</t>
  </si>
  <si>
    <t>2013-06-10</t>
  </si>
  <si>
    <t>2013-07-20</t>
  </si>
  <si>
    <t>2013-05-28</t>
  </si>
  <si>
    <t>2013-03-04</t>
  </si>
  <si>
    <t>2012-10-01</t>
  </si>
  <si>
    <t>2013-02-10</t>
  </si>
  <si>
    <t>2012-10-14</t>
  </si>
  <si>
    <t>2014-02-03</t>
  </si>
  <si>
    <t>2014-06-22</t>
  </si>
  <si>
    <t>2013-10-25</t>
  </si>
  <si>
    <t>2014-02-18</t>
  </si>
  <si>
    <t>2013-11-09</t>
  </si>
  <si>
    <t>2013-08-13</t>
  </si>
  <si>
    <t>2012-08-25</t>
  </si>
  <si>
    <t>2014-04-19</t>
  </si>
  <si>
    <t>2014-04-07</t>
  </si>
  <si>
    <t>2013-01-03</t>
  </si>
  <si>
    <t>2012-11-04</t>
  </si>
  <si>
    <t>2013-01-22</t>
  </si>
  <si>
    <t>2014-02-26</t>
  </si>
  <si>
    <t>2014-04-23</t>
  </si>
  <si>
    <t>2013-07-30</t>
  </si>
  <si>
    <t>2013-10-13</t>
  </si>
  <si>
    <t>2012-11-27</t>
  </si>
  <si>
    <t>2014-05-01</t>
  </si>
  <si>
    <t>2012-11-30</t>
  </si>
  <si>
    <t>2013-08-17</t>
  </si>
  <si>
    <t>2013-01-04</t>
  </si>
  <si>
    <t>2014-05-03</t>
  </si>
  <si>
    <t>2014-04-26</t>
  </si>
  <si>
    <t>2014-06-02</t>
  </si>
  <si>
    <t>2013-10-26</t>
  </si>
  <si>
    <t>2014-03-24</t>
  </si>
  <si>
    <t>2013-02-25</t>
  </si>
  <si>
    <t>2013-09-20</t>
  </si>
  <si>
    <t>2013-01-16</t>
  </si>
  <si>
    <t>2013-12-24</t>
  </si>
  <si>
    <t>2012-11-18</t>
  </si>
  <si>
    <t>2012-08-05</t>
  </si>
  <si>
    <t>2013-05-03</t>
  </si>
  <si>
    <t>2013-11-12</t>
  </si>
  <si>
    <t>2013-07-06</t>
  </si>
  <si>
    <t>2013-07-21</t>
  </si>
  <si>
    <t>2012-10-20</t>
  </si>
  <si>
    <t>2013-05-23</t>
  </si>
  <si>
    <t>2012-08-26</t>
  </si>
  <si>
    <t>2014-01-12</t>
  </si>
  <si>
    <t>2014-02-13</t>
  </si>
  <si>
    <t>2014-02-27</t>
  </si>
  <si>
    <t>2014-04-20</t>
  </si>
  <si>
    <t>2013-06-28</t>
  </si>
  <si>
    <t>2013-04-28</t>
  </si>
  <si>
    <t>2013-03-21</t>
  </si>
  <si>
    <t>2013-08-27</t>
  </si>
  <si>
    <t>2012-07-30</t>
  </si>
  <si>
    <t>2013-12-05</t>
  </si>
  <si>
    <t>2013-02-08</t>
  </si>
  <si>
    <t>2012-11-21</t>
  </si>
  <si>
    <t>2013-02-26</t>
  </si>
  <si>
    <t>2012-09-20</t>
  </si>
  <si>
    <t>2013-06-08</t>
  </si>
  <si>
    <t>2013-09-05</t>
  </si>
  <si>
    <t>2014-04-12</t>
  </si>
  <si>
    <t>2013-06-24</t>
  </si>
  <si>
    <t>2014-02-19</t>
  </si>
  <si>
    <t>2012-12-27</t>
  </si>
  <si>
    <t>2012-11-01</t>
  </si>
  <si>
    <t>2013-07-22</t>
  </si>
  <si>
    <t>2014-01-31</t>
  </si>
  <si>
    <t>2013-08-26</t>
  </si>
  <si>
    <t>2013-10-01</t>
  </si>
  <si>
    <t>2014-06-10</t>
  </si>
  <si>
    <t>2014-02-01</t>
  </si>
  <si>
    <t>2012-09-03</t>
  </si>
  <si>
    <t>2012-09-26</t>
  </si>
  <si>
    <t>2012-07-31</t>
  </si>
  <si>
    <t>2012-12-02</t>
  </si>
  <si>
    <t>2014-05-05</t>
  </si>
  <si>
    <t>2012-10-06</t>
  </si>
  <si>
    <t>2014-03-02</t>
  </si>
  <si>
    <t>2014-05-15</t>
  </si>
  <si>
    <t>2012-12-10</t>
  </si>
  <si>
    <t>2012-08-13</t>
  </si>
  <si>
    <t>2014-02-23</t>
  </si>
  <si>
    <t>2014-03-16</t>
  </si>
  <si>
    <t>2013-09-21</t>
  </si>
  <si>
    <t>2012-10-24</t>
  </si>
  <si>
    <t>2013-10-15</t>
  </si>
  <si>
    <t>2013-02-17</t>
  </si>
  <si>
    <t>2012-08-28</t>
  </si>
  <si>
    <t>2014-02-12</t>
  </si>
  <si>
    <t>2014-02-08</t>
  </si>
  <si>
    <t>2012-09-01</t>
  </si>
  <si>
    <t>2012-11-16</t>
  </si>
  <si>
    <t>2013-02-12</t>
  </si>
  <si>
    <t>2012-08-02</t>
  </si>
  <si>
    <t>2012-08-16</t>
  </si>
  <si>
    <t>2012-11-25</t>
  </si>
  <si>
    <t>2014-04-27</t>
  </si>
  <si>
    <t>2013-04-30</t>
  </si>
  <si>
    <t>2012-11-20</t>
  </si>
  <si>
    <t>2014-06-14</t>
  </si>
  <si>
    <t>2014-03-28</t>
  </si>
  <si>
    <t>2013-03-08</t>
  </si>
  <si>
    <t>2012-09-02</t>
  </si>
  <si>
    <t>2014-04-15</t>
  </si>
  <si>
    <t>2014-04-25</t>
  </si>
  <si>
    <t>2013-06-27</t>
  </si>
  <si>
    <t>2013-06-01</t>
  </si>
  <si>
    <t>2013-10-05</t>
  </si>
  <si>
    <t>2014-02-22</t>
  </si>
  <si>
    <t>2013-04-12</t>
  </si>
  <si>
    <t>2013-09-23</t>
  </si>
  <si>
    <t>2013-07-24</t>
  </si>
  <si>
    <t>2014-06-23</t>
  </si>
  <si>
    <t>2014-01-10</t>
  </si>
  <si>
    <t>2013-03-25</t>
  </si>
  <si>
    <t>2014-01-17</t>
  </si>
  <si>
    <t>2014-06-04</t>
  </si>
  <si>
    <t>2014-03-25</t>
  </si>
  <si>
    <t>2012-12-31</t>
  </si>
  <si>
    <t>2012-09-19</t>
  </si>
  <si>
    <t>2013-02-27</t>
  </si>
  <si>
    <t>2012-10-02</t>
  </si>
  <si>
    <t>2013-04-09</t>
  </si>
  <si>
    <t>2014-04-02</t>
  </si>
  <si>
    <t>2013-01-07</t>
  </si>
  <si>
    <t>2013-11-26</t>
  </si>
  <si>
    <t>2013-08-04</t>
  </si>
  <si>
    <t>2012-12-17</t>
  </si>
  <si>
    <t>2014-06-06</t>
  </si>
  <si>
    <t>2013-05-19</t>
  </si>
  <si>
    <t>2013-08-12</t>
  </si>
  <si>
    <t>2013-12-15</t>
  </si>
  <si>
    <t>2012-10-07</t>
  </si>
  <si>
    <t>2013-09-06</t>
  </si>
  <si>
    <t>2013-07-15</t>
  </si>
  <si>
    <t>2013-01-27</t>
  </si>
  <si>
    <t>2014-02-05</t>
  </si>
  <si>
    <t>2012-12-26</t>
  </si>
  <si>
    <t>2014-02-06</t>
  </si>
  <si>
    <t>2013-01-14</t>
  </si>
  <si>
    <t>2014-06-20</t>
  </si>
  <si>
    <t>2013-08-24</t>
  </si>
  <si>
    <t>2014-02-28</t>
  </si>
  <si>
    <t>2013-04-07</t>
  </si>
  <si>
    <t>2014-04-10</t>
  </si>
  <si>
    <t>2014-06-12</t>
  </si>
  <si>
    <t>2013-11-30</t>
  </si>
  <si>
    <t>2013-03-09</t>
  </si>
  <si>
    <t>2014-03-27</t>
  </si>
  <si>
    <t>2012-12-15</t>
  </si>
  <si>
    <t>2012-09-17</t>
  </si>
  <si>
    <t>2013-06-02</t>
  </si>
  <si>
    <t>2012-12-21</t>
  </si>
  <si>
    <t>2013-11-01</t>
  </si>
  <si>
    <t>2013-08-10</t>
  </si>
  <si>
    <t>2012-10-11</t>
  </si>
  <si>
    <t>2012-12-20</t>
  </si>
  <si>
    <t>2014-01-09</t>
  </si>
  <si>
    <t>Absurd</t>
  </si>
  <si>
    <t>YOLO</t>
  </si>
  <si>
    <t>Alone</t>
  </si>
  <si>
    <t>Unknown</t>
  </si>
  <si>
    <t>Income_Clean</t>
  </si>
  <si>
    <t>Age</t>
  </si>
  <si>
    <t>Age_Group</t>
  </si>
  <si>
    <t>TotalSpend</t>
  </si>
  <si>
    <t>TotalCampaigns</t>
  </si>
  <si>
    <t>Income_Segment</t>
  </si>
  <si>
    <t>HasChildren</t>
  </si>
  <si>
    <t>Check</t>
  </si>
  <si>
    <t>Result</t>
  </si>
  <si>
    <t>Action</t>
  </si>
  <si>
    <t>Total Rows (before cleaning)</t>
  </si>
  <si>
    <t>Duplicate Rows</t>
  </si>
  <si>
    <t>None needed</t>
  </si>
  <si>
    <t>Missing Income values</t>
  </si>
  <si>
    <t>Filled with median</t>
  </si>
  <si>
    <t>Age outliers removed</t>
  </si>
  <si>
    <t>Rows deleted</t>
  </si>
  <si>
    <t>Income outliers removed</t>
  </si>
  <si>
    <t>7 values</t>
  </si>
  <si>
    <t>Marital_Status cleaned</t>
  </si>
  <si>
    <t>Recategorized</t>
  </si>
  <si>
    <t>Ready for analysis</t>
  </si>
  <si>
    <t>Final Rows</t>
  </si>
  <si>
    <t>Who is our typical client?</t>
  </si>
  <si>
    <t>Middle-aged</t>
  </si>
  <si>
    <t>Senior</t>
  </si>
  <si>
    <t>Young</t>
  </si>
  <si>
    <t xml:space="preserve">Count </t>
  </si>
  <si>
    <t>%</t>
  </si>
  <si>
    <t>Over 50% of customers hold a university degree (Graduation level).</t>
  </si>
  <si>
    <t>Most of the customers are married.</t>
  </si>
  <si>
    <t>Average of Income_Clean</t>
  </si>
  <si>
    <t>Category</t>
  </si>
  <si>
    <t>Avg Spend</t>
  </si>
  <si>
    <t>Wine dominates customer spending, accounting for nearly 50% of total product expenditure, followed by meat products.</t>
  </si>
  <si>
    <t>Who will respond to an offer for a product or service?</t>
  </si>
  <si>
    <t>Campaign</t>
  </si>
  <si>
    <t>Response Rate</t>
  </si>
  <si>
    <t>Campaign 1</t>
  </si>
  <si>
    <t>Campaign 2</t>
  </si>
  <si>
    <t>Campaign 3</t>
  </si>
  <si>
    <t>Campaign 4</t>
  </si>
  <si>
    <t>Campaign 5</t>
  </si>
  <si>
    <t>Campaign 2 significantly underperformed. Campaign 4 achieved the highest response rate.</t>
  </si>
  <si>
    <t>Avg expenses of those who accepted 
the offer in the last campaign</t>
  </si>
  <si>
    <t>Avg expenses of those who didn't accept
the offer in the last campaign</t>
  </si>
  <si>
    <t>Avg income of those who accepted 
the offer in the last campaign</t>
  </si>
  <si>
    <t>Avg income of those who didn't accept 
the offer in the last campaign</t>
  </si>
  <si>
    <t>Average of Response</t>
  </si>
  <si>
    <t>Young people tend to respond better to the marketing campaign.</t>
  </si>
  <si>
    <t>Total_Campaigns</t>
  </si>
  <si>
    <t>Customers who previously agreed to a marketing campaign, in most cases agree again.</t>
  </si>
  <si>
    <t>Average income of those who responded is also higher.</t>
  </si>
  <si>
    <t>Where and how do customers buy?</t>
  </si>
  <si>
    <t>Average of NumStorePurchases</t>
  </si>
  <si>
    <t>Average of NumCatalogPurchases</t>
  </si>
  <si>
    <t>Average of NumWebPurchases</t>
  </si>
  <si>
    <t>Average of NumDealsPurchases</t>
  </si>
  <si>
    <t>Avg of purchases made with discount by those who didn't accept the offer in the last campaign</t>
  </si>
  <si>
    <t>Avg of purchases made with discount by those who accepted the offer in the last campaign</t>
  </si>
  <si>
    <t xml:space="preserve">There's almost no difference between purchases made with discount </t>
  </si>
  <si>
    <t>by those who responded in the last campaign and who didn't.</t>
  </si>
  <si>
    <t>Average of NumWebVisitsMonth</t>
  </si>
  <si>
    <t xml:space="preserve">People of middle and older age tend to visit </t>
  </si>
  <si>
    <t>the website more often than young people.</t>
  </si>
  <si>
    <t>Income levels are fairly consistent across age groups, with Middle-aged customers earning slightly less on average (€47,637 vs €55,644 for Seniors).</t>
  </si>
  <si>
    <t>Doctors of Philosophy respond more often to a marketing campaign.</t>
  </si>
  <si>
    <t>Surprisingly, Senior customers lead in online purchases (avg. 4.47 per period), outpacing Young customers (3.65) - suggesting digital adoption among older segments is stronger than expected.</t>
  </si>
  <si>
    <t>Low</t>
  </si>
  <si>
    <t>Medium</t>
  </si>
  <si>
    <t>High</t>
  </si>
  <si>
    <t>Below Average Income</t>
  </si>
  <si>
    <t>Average Income</t>
  </si>
  <si>
    <t>Above Average Income</t>
  </si>
  <si>
    <t>Income_Label</t>
  </si>
  <si>
    <t>Weighted average spend of customers who accepted at least 2 campaigns:</t>
  </si>
  <si>
    <t>Segment</t>
  </si>
  <si>
    <t>Responded</t>
  </si>
  <si>
    <t>Senior + High Income</t>
  </si>
  <si>
    <t>Middle-aged + High Income</t>
  </si>
  <si>
    <t>Among high-income customers, Seniors represent the dominant group (77%), making them the most valuable target audience for premium campaigns.</t>
  </si>
  <si>
    <t>Data Quality Summary</t>
  </si>
  <si>
    <t>Average of AcceptedCmp4</t>
  </si>
  <si>
    <t>Overall Response Rate (%)</t>
  </si>
  <si>
    <t>Avg. Spend of Responders ($)</t>
  </si>
  <si>
    <t>Average of MntWines</t>
  </si>
  <si>
    <t>Average of MntFruits</t>
  </si>
  <si>
    <t>Average of MntMeatProducts</t>
  </si>
  <si>
    <t>Average of MntFishProducts</t>
  </si>
  <si>
    <t>Average of MntSweetProducts</t>
  </si>
  <si>
    <t>Average of MntGoldProds</t>
  </si>
  <si>
    <t>Response Rate by Age Group</t>
  </si>
  <si>
    <t xml:space="preserve">Channels </t>
  </si>
  <si>
    <t>Average of AcceptedCmp5</t>
  </si>
  <si>
    <t>Average of AcceptedCmp1</t>
  </si>
  <si>
    <t>Average of AcceptedCmp2</t>
  </si>
  <si>
    <t>StorePurchases</t>
  </si>
  <si>
    <t>WebPurchases</t>
  </si>
  <si>
    <t>CatalogPurchases</t>
  </si>
  <si>
    <t>DealsPurchases</t>
  </si>
  <si>
    <t>Marketing Campaign Performance Analysis</t>
  </si>
  <si>
    <t>Best Performing Campaign (%)</t>
  </si>
  <si>
    <t>Customer Behavior &amp; Response Analysis | 2,236 Customers | Dataset: Kaggle</t>
  </si>
  <si>
    <t>Spend by Category</t>
  </si>
  <si>
    <t>Channel Popularity</t>
  </si>
  <si>
    <t>Response Rate by Campaign</t>
  </si>
  <si>
    <t>KEY INSIGHTS</t>
  </si>
  <si>
    <r>
      <t xml:space="preserve">Responders spend nearly </t>
    </r>
    <r>
      <rPr>
        <b/>
        <sz val="18"/>
        <color theme="1"/>
        <rFont val="Calibri Light"/>
        <family val="2"/>
        <charset val="204"/>
      </rPr>
      <t xml:space="preserve">2x more </t>
    </r>
    <r>
      <rPr>
        <sz val="18"/>
        <color theme="1"/>
        <rFont val="Calibri Light"/>
        <family val="2"/>
        <charset val="204"/>
      </rPr>
      <t xml:space="preserve">than non-responders (€987 vs €539) </t>
    </r>
  </si>
  <si>
    <r>
      <rPr>
        <b/>
        <sz val="18"/>
        <color theme="1"/>
        <rFont val="Calibri Light"/>
        <family val="2"/>
        <charset val="204"/>
      </rPr>
      <t>Physical store</t>
    </r>
    <r>
      <rPr>
        <sz val="18"/>
        <color theme="1"/>
        <rFont val="Calibri Light"/>
        <family val="2"/>
        <charset val="204"/>
      </rPr>
      <t xml:space="preserve"> remains the </t>
    </r>
    <r>
      <rPr>
        <b/>
        <sz val="18"/>
        <color theme="1"/>
        <rFont val="Calibri Light"/>
        <family val="2"/>
        <charset val="204"/>
      </rPr>
      <t>#1</t>
    </r>
    <r>
      <rPr>
        <sz val="18"/>
        <color theme="1"/>
        <rFont val="Calibri Light"/>
        <family val="2"/>
        <charset val="204"/>
      </rPr>
      <t xml:space="preserve"> purchase channel, but Seniors unexpectedly lead in online buying</t>
    </r>
  </si>
  <si>
    <t>Average of AcceptedCmp3</t>
  </si>
  <si>
    <t>Customers in Segment</t>
  </si>
  <si>
    <r>
      <t>High-income Seniors drive</t>
    </r>
    <r>
      <rPr>
        <b/>
        <sz val="18"/>
        <color theme="1" tint="4.9989318521683403E-2"/>
        <rFont val="Calibri Light"/>
        <family val="2"/>
        <charset val="204"/>
      </rPr>
      <t xml:space="preserve"> 77%</t>
    </r>
    <r>
      <rPr>
        <sz val="18"/>
        <color theme="1"/>
        <rFont val="Calibri Light"/>
        <family val="2"/>
        <charset val="204"/>
      </rPr>
      <t xml:space="preserve"> of responses among top earners - priority audience for future campaigns (view diagram)</t>
    </r>
  </si>
  <si>
    <t>The customer base is heavily concentrated in the Senior segment  (56+), making this group critical for retention and campaign performance.</t>
  </si>
  <si>
    <t>Wine products should be prioritized in promotional campaigns and loyalty programs.</t>
  </si>
  <si>
    <t>Physical stores remain the primary sales channel, suggesting that in-store promotions can achieve the broadest customer reach.</t>
  </si>
  <si>
    <t>Customers who responded spent more than twice as much as those who didn't - suggesting high-value customers are more campaign-responsive.</t>
  </si>
  <si>
    <t>Avg Spend: Responders vs Non-Responders ($)</t>
  </si>
  <si>
    <r>
      <rPr>
        <b/>
        <sz val="18"/>
        <color theme="1"/>
        <rFont val="Calibri Light"/>
        <family val="2"/>
        <charset val="204"/>
      </rPr>
      <t>Campaign 2</t>
    </r>
    <r>
      <rPr>
        <sz val="18"/>
        <color theme="1"/>
        <rFont val="Calibri Light"/>
        <family val="2"/>
        <charset val="204"/>
      </rPr>
      <t xml:space="preserve"> dramatically underperformed - </t>
    </r>
    <r>
      <rPr>
        <sz val="18"/>
        <color rgb="FFFF0000"/>
        <rFont val="Calibri Light"/>
        <family val="2"/>
        <charset val="204"/>
      </rPr>
      <t>1.3%</t>
    </r>
    <r>
      <rPr>
        <sz val="18"/>
        <color theme="1"/>
        <rFont val="Calibri Light"/>
        <family val="2"/>
        <charset val="204"/>
      </rPr>
      <t xml:space="preserve"> vs </t>
    </r>
    <r>
      <rPr>
        <sz val="18"/>
        <color rgb="FF00B050"/>
        <rFont val="Calibri Light"/>
        <family val="2"/>
        <charset val="204"/>
      </rPr>
      <t>7%</t>
    </r>
    <r>
      <rPr>
        <sz val="18"/>
        <color theme="1"/>
        <rFont val="Calibri Light"/>
        <family val="2"/>
        <charset val="204"/>
      </rPr>
      <t xml:space="preserve"> average across all campaigns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</si>
</sst>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
    <numFmt numFmtId="165" formatCode="0.0%"/>
    <numFmt numFmtId="166" formatCode="[$$-540A]#,##0.00"/>
    <numFmt numFmtId="167" formatCode="[$$-540A]#,##0"/>
  </numFmts>
  <fonts count="20" x14ac:knownFonts="1">
    <font>
      <sz val="11"/>
      <color theme="1"/>
      <name val="Calibri"/>
      <family val="2"/>
      <scheme val="minor"/>
    </font>
    <font>
      <sz val="11"/>
      <color theme="1"/>
      <name val="Calibri"/>
      <family val="2"/>
      <charset val="204"/>
      <scheme val="minor"/>
    </font>
    <font>
      <b/>
      <sz val="11"/>
      <name val="Calibri"/>
      <family val="2"/>
      <charset val="204"/>
    </font>
    <font>
      <b/>
      <sz val="11"/>
      <color theme="1"/>
      <name val="Calibri"/>
      <family val="2"/>
      <charset val="204"/>
      <scheme val="minor"/>
    </font>
    <font>
      <sz val="11"/>
      <color theme="1"/>
      <name val="Calibri"/>
      <family val="2"/>
      <scheme val="minor"/>
    </font>
    <font>
      <sz val="8"/>
      <name val="Calibri"/>
      <family val="2"/>
      <scheme val="minor"/>
    </font>
    <font>
      <i/>
      <u/>
      <sz val="11"/>
      <color theme="1"/>
      <name val="Calibri"/>
      <family val="2"/>
      <charset val="204"/>
      <scheme val="minor"/>
    </font>
    <font>
      <b/>
      <sz val="12"/>
      <color theme="1"/>
      <name val="Calibri Light"/>
      <family val="2"/>
      <charset val="204"/>
    </font>
    <font>
      <sz val="26"/>
      <color theme="1"/>
      <name val="Calibri"/>
      <family val="2"/>
      <scheme val="minor"/>
    </font>
    <font>
      <b/>
      <sz val="12"/>
      <color theme="0"/>
      <name val="Calibri Light"/>
      <family val="2"/>
      <charset val="204"/>
    </font>
    <font>
      <b/>
      <sz val="22"/>
      <color theme="0"/>
      <name val="Calibri Light"/>
      <family val="2"/>
      <charset val="204"/>
    </font>
    <font>
      <sz val="18"/>
      <color theme="1"/>
      <name val="Calibri Light"/>
      <family val="2"/>
      <charset val="204"/>
    </font>
    <font>
      <b/>
      <sz val="20"/>
      <color theme="1"/>
      <name val="Calibri Light"/>
      <family val="2"/>
      <charset val="204"/>
    </font>
    <font>
      <b/>
      <sz val="18"/>
      <color theme="1"/>
      <name val="Calibri Light"/>
      <family val="2"/>
      <charset val="204"/>
    </font>
    <font>
      <sz val="18"/>
      <color rgb="FFFF0000"/>
      <name val="Calibri Light"/>
      <family val="2"/>
      <charset val="204"/>
    </font>
    <font>
      <b/>
      <sz val="18"/>
      <color theme="1" tint="4.9989318521683403E-2"/>
      <name val="Calibri Light"/>
      <family val="2"/>
      <charset val="204"/>
    </font>
    <font>
      <sz val="18"/>
      <color rgb="FF00B050"/>
      <name val="Calibri Light"/>
      <family val="2"/>
      <charset val="204"/>
    </font>
    <font>
      <sz val="20"/>
      <color theme="1"/>
      <name val="Wingdings"/>
      <charset val="2"/>
    </font>
    <font>
      <sz val="26"/>
      <color rgb="FF00B050"/>
      <name val="Calibri"/>
      <family val="2"/>
      <scheme val="minor"/>
    </font>
    <font>
      <sz val="18"/>
      <color rgb="FFFF0000"/>
      <name val="Calibri"/>
      <family val="2"/>
      <scheme val="minor"/>
    </font>
  </fonts>
  <fills count="8">
    <fill>
      <patternFill patternType="none"/>
    </fill>
    <fill>
      <patternFill patternType="gray125"/>
    </fill>
    <fill>
      <patternFill patternType="solid">
        <fgColor rgb="FF00B0F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theme="3" tint="-0.49998474074526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0" fontId="2" fillId="0" borderId="1" xfId="0" applyFont="1" applyBorder="1" applyAlignment="1">
      <alignment horizontal="center" vertical="top"/>
    </xf>
    <xf numFmtId="0" fontId="2" fillId="2" borderId="1" xfId="0" applyFont="1" applyFill="1" applyBorder="1" applyAlignment="1">
      <alignment horizontal="center" vertical="top"/>
    </xf>
    <xf numFmtId="0" fontId="2" fillId="0" borderId="2" xfId="0" applyFont="1" applyBorder="1" applyAlignment="1">
      <alignment horizontal="center" vertical="top"/>
    </xf>
    <xf numFmtId="0" fontId="2" fillId="0" borderId="0" xfId="0" applyFont="1" applyAlignment="1">
      <alignment horizontal="center" vertical="top"/>
    </xf>
    <xf numFmtId="0" fontId="0" fillId="0" borderId="1" xfId="0" applyBorder="1"/>
    <xf numFmtId="0" fontId="3" fillId="0" borderId="1" xfId="0" applyFont="1" applyBorder="1"/>
    <xf numFmtId="0" fontId="3"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right"/>
    </xf>
    <xf numFmtId="164" fontId="0" fillId="0" borderId="0" xfId="0" applyNumberFormat="1"/>
    <xf numFmtId="9" fontId="0" fillId="0" borderId="0" xfId="0" applyNumberFormat="1"/>
    <xf numFmtId="165" fontId="0" fillId="0" borderId="0" xfId="1" applyNumberFormat="1" applyFont="1"/>
    <xf numFmtId="167" fontId="0" fillId="0" borderId="1" xfId="0" applyNumberFormat="1" applyBorder="1"/>
    <xf numFmtId="166" fontId="3" fillId="0" borderId="1" xfId="0" applyNumberFormat="1" applyFont="1" applyBorder="1" applyAlignment="1">
      <alignment wrapText="1"/>
    </xf>
    <xf numFmtId="0" fontId="3" fillId="0" borderId="1" xfId="0" applyFont="1" applyBorder="1" applyAlignment="1">
      <alignment wrapText="1"/>
    </xf>
    <xf numFmtId="2" fontId="0" fillId="0" borderId="0" xfId="0" applyNumberFormat="1"/>
    <xf numFmtId="0" fontId="0" fillId="0" borderId="7" xfId="0" applyBorder="1"/>
    <xf numFmtId="0" fontId="0" fillId="0" borderId="8" xfId="0" applyBorder="1"/>
    <xf numFmtId="0" fontId="0" fillId="0" borderId="9" xfId="0" applyBorder="1"/>
    <xf numFmtId="0" fontId="3" fillId="0" borderId="1" xfId="0" applyFont="1" applyBorder="1" applyAlignment="1">
      <alignment horizontal="center" vertical="center" wrapText="1"/>
    </xf>
    <xf numFmtId="0" fontId="0" fillId="0" borderId="1" xfId="0" applyBorder="1" applyAlignment="1">
      <alignment horizontal="right"/>
    </xf>
    <xf numFmtId="165" fontId="0" fillId="0" borderId="1" xfId="1" applyNumberFormat="1" applyFont="1" applyBorder="1"/>
    <xf numFmtId="0" fontId="6" fillId="0" borderId="0" xfId="0" applyFont="1"/>
    <xf numFmtId="9" fontId="0" fillId="0" borderId="1" xfId="1" applyFont="1" applyBorder="1"/>
    <xf numFmtId="0" fontId="3" fillId="3" borderId="1" xfId="0" applyFont="1" applyFill="1" applyBorder="1"/>
    <xf numFmtId="165" fontId="0" fillId="0" borderId="0" xfId="0" applyNumberFormat="1"/>
    <xf numFmtId="0" fontId="0" fillId="0" borderId="0" xfId="0" applyAlignment="1">
      <alignment horizontal="center" vertical="center"/>
    </xf>
    <xf numFmtId="0" fontId="0" fillId="6" borderId="0" xfId="0" applyFill="1"/>
    <xf numFmtId="0" fontId="9" fillId="7" borderId="0" xfId="0" applyFont="1" applyFill="1" applyAlignment="1">
      <alignment vertical="center"/>
    </xf>
    <xf numFmtId="0" fontId="0" fillId="0" borderId="0" xfId="0" applyAlignment="1">
      <alignment horizontal="left" vertical="center"/>
    </xf>
    <xf numFmtId="0" fontId="11" fillId="0" borderId="0" xfId="0" applyFont="1" applyAlignment="1">
      <alignment horizontal="left" vertical="center"/>
    </xf>
    <xf numFmtId="0" fontId="12" fillId="0" borderId="0" xfId="0" applyFont="1" applyAlignment="1">
      <alignment horizontal="center" vertical="center"/>
    </xf>
    <xf numFmtId="0" fontId="0" fillId="0" borderId="0" xfId="0" applyAlignment="1">
      <alignment vertical="center"/>
    </xf>
    <xf numFmtId="0" fontId="1" fillId="0" borderId="0" xfId="0" applyFont="1" applyAlignment="1">
      <alignment horizontal="left" vertical="center"/>
    </xf>
    <xf numFmtId="0" fontId="17" fillId="0" borderId="0" xfId="0" applyFont="1" applyAlignment="1">
      <alignment horizontal="left" vertical="center"/>
    </xf>
    <xf numFmtId="0" fontId="0" fillId="7" borderId="4" xfId="0" applyFill="1" applyBorder="1"/>
    <xf numFmtId="0" fontId="0" fillId="7" borderId="5" xfId="0" applyFill="1" applyBorder="1"/>
    <xf numFmtId="0" fontId="0" fillId="7" borderId="6" xfId="0" applyFill="1" applyBorder="1"/>
    <xf numFmtId="0" fontId="10" fillId="7" borderId="0" xfId="0" applyFont="1" applyFill="1" applyAlignment="1">
      <alignment horizontal="center" vertical="center"/>
    </xf>
    <xf numFmtId="0" fontId="9" fillId="7" borderId="0" xfId="0" applyFont="1" applyFill="1" applyAlignment="1">
      <alignment horizontal="center" vertical="center"/>
    </xf>
    <xf numFmtId="165" fontId="8" fillId="0" borderId="0" xfId="1" applyNumberFormat="1" applyFont="1" applyFill="1" applyAlignment="1">
      <alignment horizontal="center" vertical="center"/>
    </xf>
    <xf numFmtId="164" fontId="18" fillId="0" borderId="0" xfId="0" applyNumberFormat="1" applyFont="1" applyAlignment="1">
      <alignment horizontal="center" vertical="center"/>
    </xf>
    <xf numFmtId="3" fontId="8"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164" fontId="19" fillId="0" borderId="0" xfId="0" applyNumberFormat="1" applyFont="1" applyAlignment="1">
      <alignment horizontal="center"/>
    </xf>
    <xf numFmtId="0" fontId="3" fillId="5" borderId="1" xfId="0" applyFont="1" applyFill="1" applyBorder="1" applyAlignment="1">
      <alignment horizontal="center"/>
    </xf>
    <xf numFmtId="0" fontId="3" fillId="4" borderId="2" xfId="0" applyFont="1" applyFill="1" applyBorder="1" applyAlignment="1">
      <alignment horizontal="center"/>
    </xf>
    <xf numFmtId="0" fontId="3" fillId="4" borderId="10" xfId="0" applyFont="1" applyFill="1" applyBorder="1" applyAlignment="1">
      <alignment horizontal="center"/>
    </xf>
    <xf numFmtId="0" fontId="3" fillId="4" borderId="3" xfId="0" applyFont="1" applyFill="1" applyBorder="1" applyAlignment="1">
      <alignment horizontal="center"/>
    </xf>
  </cellXfs>
  <cellStyles count="2">
    <cellStyle name="Normal" xfId="0" builtinId="0"/>
    <cellStyle name="Percent" xfId="1" builtinId="5"/>
  </cellStyles>
  <dxfs count="29">
    <dxf>
      <numFmt numFmtId="2" formatCode="0.00"/>
    </dxf>
    <dxf>
      <numFmt numFmtId="165" formatCode="0.0%"/>
    </dxf>
    <dxf>
      <numFmt numFmtId="164" formatCode="[$$-409]#,##0"/>
    </dxf>
    <dxf>
      <alignment vertical="center"/>
    </dxf>
    <dxf>
      <alignment horizontal="center"/>
    </dxf>
    <dxf>
      <numFmt numFmtId="165" formatCode="0.0%"/>
    </dxf>
    <dxf>
      <numFmt numFmtId="2" formatCode="0.00"/>
    </dxf>
    <dxf>
      <numFmt numFmtId="165" formatCode="0.0%"/>
    </dxf>
    <dxf>
      <numFmt numFmtId="164" formatCode="[$$-409]#,##0"/>
    </dxf>
    <dxf>
      <numFmt numFmtId="164" formatCode="[$$-409]#,##0"/>
    </dxf>
    <dxf>
      <border diagonalUp="0" diagonalDown="0">
        <left style="thin">
          <color auto="1"/>
        </left>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ill>
        <patternFill patternType="solid">
          <fgColor indexed="64"/>
          <bgColor theme="3" tint="-0.499984740745262"/>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5" formatCode="0.0%"/>
    </dxf>
    <dxf>
      <numFmt numFmtId="2" formatCode="0.00"/>
    </dxf>
    <dxf>
      <numFmt numFmtId="2" formatCode="0.00"/>
    </dxf>
    <dxf>
      <numFmt numFmtId="2" formatCode="0.00"/>
    </dxf>
    <dxf>
      <numFmt numFmtId="13" formatCode="0%"/>
    </dxf>
    <dxf>
      <numFmt numFmtId="164" formatCode="[$$-409]#,##0"/>
    </dxf>
    <dxf>
      <alignment horizontal="right"/>
    </dxf>
    <dxf>
      <alignment horizontal="right"/>
    </dxf>
    <dxf>
      <alignment horizontal="right"/>
    </dxf>
    <dxf>
      <font>
        <b val="0"/>
        <i val="0"/>
        <sz val="12"/>
        <color rgb="FFFFC000"/>
      </font>
    </dxf>
    <dxf>
      <fill>
        <patternFill>
          <bgColor theme="3" tint="-0.499984740745262"/>
        </patternFill>
      </fill>
    </dxf>
  </dxfs>
  <tableStyles count="1" defaultTableStyle="TableStyleMedium9" defaultPivotStyle="PivotStyleLight16">
    <tableStyle name="Slicer Style 1" pivot="0" table="0" count="6" xr9:uid="{5B588854-B982-45F9-9BE8-9F00A91C5030}">
      <tableStyleElement type="wholeTable" dxfId="28"/>
      <tableStyleElement type="headerRow" dxfId="27"/>
    </tableStyle>
  </tableStyles>
  <colors>
    <mruColors>
      <color rgb="FFFF3300"/>
    </mruColors>
  </colors>
  <extLst>
    <ext xmlns:x14="http://schemas.microsoft.com/office/spreadsheetml/2009/9/main" uri="{46F421CA-312F-682f-3DD2-61675219B42D}">
      <x14:dxfs count="4">
        <dxf>
          <fill>
            <patternFill>
              <bgColor theme="4" tint="0.79998168889431442"/>
            </patternFill>
          </fill>
        </dxf>
        <dxf>
          <fill>
            <patternFill>
              <bgColor theme="3" tint="0.59996337778862885"/>
            </patternFill>
          </fill>
        </dxf>
        <dxf>
          <font>
            <color rgb="FFFFC000"/>
          </font>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[marketing_campaign_analysis.xlsx]Typical Client!AgeGroup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Age Group </a:t>
            </a:r>
          </a:p>
        </c:rich>
      </c:tx>
      <c:layout>
        <c:manualLayout>
          <c:xMode val="edge"/>
          <c:yMode val="edge"/>
          <c:x val="0.50364446134550123"/>
          <c:y val="2.92156163428217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2">
              <a:lumMod val="50000"/>
            </a:schemeClr>
          </a:solidFill>
          <a:ln w="19050">
            <a:solidFill>
              <a:schemeClr val="lt1"/>
            </a:solidFill>
          </a:ln>
          <a:effectLst/>
        </c:spPr>
      </c:pivotFmt>
      <c:pivotFmt>
        <c:idx val="3"/>
        <c:spPr>
          <a:solidFill>
            <a:srgbClr val="0070C0"/>
          </a:solidFill>
          <a:ln w="19050">
            <a:solidFill>
              <a:schemeClr val="lt1"/>
            </a:solidFill>
          </a:ln>
          <a:effectLst/>
        </c:spPr>
      </c:pivotFmt>
      <c:pivotFmt>
        <c:idx val="4"/>
        <c:spPr>
          <a:solidFill>
            <a:schemeClr val="tx2">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'Typical Client'!$B$3</c:f>
              <c:strCache>
                <c:ptCount val="1"/>
                <c:pt idx="0">
                  <c:v>Count </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8725-4F15-8A1D-B66576DF5F16}"/>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725-4F15-8A1D-B66576DF5F16}"/>
              </c:ext>
            </c:extLst>
          </c:dPt>
          <c:dPt>
            <c:idx val="2"/>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5-8725-4F15-8A1D-B66576DF5F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'Typical Client'!$A$4:$A$6</c:f>
              <c:strCache>
                <c:ptCount val="3"/>
                <c:pt idx="0">
                  <c:v>Senior</c:v>
                </c:pt>
                <c:pt idx="1">
                  <c:v>Middle-aged</c:v>
                </c:pt>
                <c:pt idx="2">
                  <c:v>Young</c:v>
                </c:pt>
              </c:strCache>
            </c:strRef>
          </c:cat>
          <c:val>
            <c:numRef>
              <c:f>'Typical Client'!$B$4:$B$6</c:f>
              <c:numCache>
                <c:formatCode>General</c:formatCode>
                <c:ptCount val="3"/>
                <c:pt idx="0">
                  <c:v>1150</c:v>
                </c:pt>
                <c:pt idx="1">
                  <c:v>1043</c:v>
                </c:pt>
                <c:pt idx="2">
                  <c:v>43</c:v>
                </c:pt>
              </c:numCache>
            </c:numRef>
          </c:val>
          <c:extLst>
            <c:ext xmlns:c16="http://schemas.microsoft.com/office/drawing/2014/chart" uri="{C3380CC4-5D6E-409C-BE32-E72D297353CC}">
              <c16:uniqueId val="{00000000-A594-4E59-BCC2-4AA76183C370}"/>
            </c:ext>
          </c:extLst>
        </c:ser>
        <c:ser>
          <c:idx val="1"/>
          <c:order val="1"/>
          <c:tx>
            <c:strRef>
              <c:f>'Typical Client'!$C$3</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8725-4F15-8A1D-B66576DF5F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8725-4F15-8A1D-B66576DF5F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8725-4F15-8A1D-B66576DF5F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'Typical Client'!$A$4:$A$6</c:f>
              <c:strCache>
                <c:ptCount val="3"/>
                <c:pt idx="0">
                  <c:v>Senior</c:v>
                </c:pt>
                <c:pt idx="1">
                  <c:v>Middle-aged</c:v>
                </c:pt>
                <c:pt idx="2">
                  <c:v>Young</c:v>
                </c:pt>
              </c:strCache>
            </c:strRef>
          </c:cat>
          <c:val>
            <c:numRef>
              <c:f>'Typical Client'!$C$4:$C$6</c:f>
              <c:numCache>
                <c:formatCode>0.00%</c:formatCode>
                <c:ptCount val="3"/>
                <c:pt idx="0">
                  <c:v>0.51532568996632233</c:v>
                </c:pt>
                <c:pt idx="1">
                  <c:v>0.46470355379837264</c:v>
                </c:pt>
                <c:pt idx="2">
                  <c:v>1.9970756235305E-2</c:v>
                </c:pt>
              </c:numCache>
            </c:numRef>
          </c:val>
          <c:extLst>
            <c:ext xmlns:c16="http://schemas.microsoft.com/office/drawing/2014/chart" uri="{C3380CC4-5D6E-409C-BE32-E72D297353CC}">
              <c16:uniqueId val="{00000001-A594-4E59-BCC2-4AA76183C37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[marketing_campaign_analysis.xlsx]Typical Client!Education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41A16-C3BE-418B-8C95-F24A7CF11AE8}" type="CELLRANGE">
                  <a:rPr lang="en-US"/>
                  <a:pPr>
                    <a:defRPr/>
                  </a:pPr>
                  <a:t>[CELLRANGE]</a:t>
                </a:fld>
                <a:r>
                  <a:rPr lang="en-US" baseline="0"/>
                  <a:t>; </a:t>
                </a:r>
                <a:fld id="{BC84EE1D-F469-445A-8C4F-A64421FFDC4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9A4B5B-5D65-4703-84FD-280B88307331}" type="CELLRANGE">
                  <a:rPr lang="en-US"/>
                  <a:pPr>
                    <a:defRPr/>
                  </a:pPr>
                  <a:t>[CELLRANGE]</a:t>
                </a:fld>
                <a:r>
                  <a:rPr lang="en-US" baseline="0"/>
                  <a:t>; </a:t>
                </a:r>
                <a:fld id="{E9969A02-1C43-4F74-8612-CB089B3111C6}"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507915-90D6-41F3-B174-21414B61C3D8}" type="CELLRANGE">
                  <a:rPr lang="en-US"/>
                  <a:pPr>
                    <a:defRPr/>
                  </a:pPr>
                  <a:t>[CELLRANGE]</a:t>
                </a:fld>
                <a:r>
                  <a:rPr lang="en-US" baseline="0"/>
                  <a:t>; </a:t>
                </a:r>
                <a:fld id="{3744386F-4997-4C91-A68A-F6875A054FCC}"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88BBE0-21EF-45CF-8429-C8075818AC77}" type="CELLRANGE">
                  <a:rPr lang="en-US"/>
                  <a:pPr>
                    <a:defRPr/>
                  </a:pPr>
                  <a:t>[CELLRANGE]</a:t>
                </a:fld>
                <a:r>
                  <a:rPr lang="en-US" baseline="0"/>
                  <a:t>; </a:t>
                </a:r>
                <a:fld id="{3E3D35B4-1730-42E8-9383-0E969CA81305}"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723628-EF87-4EB2-956B-3903FD71C899}" type="CELLRANGE">
                  <a:rPr lang="en-US"/>
                  <a:pPr>
                    <a:defRPr/>
                  </a:pPr>
                  <a:t>[CELLRANGE]</a:t>
                </a:fld>
                <a:r>
                  <a:rPr lang="en-US" baseline="0"/>
                  <a:t>; </a:t>
                </a:r>
                <a:fld id="{689A426A-ACC8-4A2A-A1C6-3D4CEAAC429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'Typical Client'!$C$26:$C$30</c:f>
              <c:strCache>
                <c:ptCount val="1"/>
                <c:pt idx="0">
                  <c:v>Count </c:v>
                </c:pt>
              </c:strCache>
            </c:strRef>
          </c:tx>
          <c:spPr>
            <a:solidFill>
              <a:schemeClr val="tx2"/>
            </a:solidFill>
            <a:ln>
              <a:noFill/>
            </a:ln>
            <a:effectLst/>
          </c:spPr>
          <c:invertIfNegative val="0"/>
          <c:dLbls>
            <c:dLbl>
              <c:idx val="0"/>
              <c:tx>
                <c:rich>
                  <a:bodyPr/>
                  <a:lstStyle/>
                  <a:p>
                    <a:fld id="{C5741A16-C3BE-418B-8C95-F24A7CF11AE8}" type="CELLRANGE">
                      <a:rPr lang="en-US"/>
                      <a:pPr/>
                      <a:t>[CELLRANGE]</a:t>
                    </a:fld>
                    <a:r>
                      <a:rPr lang="en-US" baseline="0"/>
                      <a:t>; </a:t>
                    </a:r>
                    <a:fld id="{BC84EE1D-F469-445A-8C4F-A64421FFDC4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3DB-4FE1-BCAC-30977F070DAF}"/>
                </c:ext>
              </c:extLst>
            </c:dLbl>
            <c:dLbl>
              <c:idx val="1"/>
              <c:tx>
                <c:rich>
                  <a:bodyPr/>
                  <a:lstStyle/>
                  <a:p>
                    <a:fld id="{EC9A4B5B-5D65-4703-84FD-280B88307331}" type="CELLRANGE">
                      <a:rPr lang="en-US"/>
                      <a:pPr/>
                      <a:t>[CELLRANGE]</a:t>
                    </a:fld>
                    <a:r>
                      <a:rPr lang="en-US" baseline="0"/>
                      <a:t>; </a:t>
                    </a:r>
                    <a:fld id="{E9969A02-1C43-4F74-8612-CB089B3111C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3DB-4FE1-BCAC-30977F070DAF}"/>
                </c:ext>
              </c:extLst>
            </c:dLbl>
            <c:dLbl>
              <c:idx val="2"/>
              <c:tx>
                <c:rich>
                  <a:bodyPr/>
                  <a:lstStyle/>
                  <a:p>
                    <a:fld id="{48507915-90D6-41F3-B174-21414B61C3D8}" type="CELLRANGE">
                      <a:rPr lang="en-US"/>
                      <a:pPr/>
                      <a:t>[CELLRANGE]</a:t>
                    </a:fld>
                    <a:r>
                      <a:rPr lang="en-US" baseline="0"/>
                      <a:t>; </a:t>
                    </a:r>
                    <a:fld id="{3744386F-4997-4C91-A68A-F6875A054FCC}"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3DB-4FE1-BCAC-30977F070DAF}"/>
                </c:ext>
              </c:extLst>
            </c:dLbl>
            <c:dLbl>
              <c:idx val="3"/>
              <c:tx>
                <c:rich>
                  <a:bodyPr/>
                  <a:lstStyle/>
                  <a:p>
                    <a:fld id="{C388BBE0-21EF-45CF-8429-C8075818AC77}" type="CELLRANGE">
                      <a:rPr lang="en-US"/>
                      <a:pPr/>
                      <a:t>[CELLRANGE]</a:t>
                    </a:fld>
                    <a:r>
                      <a:rPr lang="en-US" baseline="0"/>
                      <a:t>; </a:t>
                    </a:r>
                    <a:fld id="{3E3D35B4-1730-42E8-9383-0E969CA81305}"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3DB-4FE1-BCAC-30977F070DAF}"/>
                </c:ext>
              </c:extLst>
            </c:dLbl>
            <c:dLbl>
              <c:idx val="4"/>
              <c:tx>
                <c:rich>
                  <a:bodyPr/>
                  <a:lstStyle/>
                  <a:p>
                    <a:fld id="{45723628-EF87-4EB2-956B-3903FD71C899}" type="CELLRANGE">
                      <a:rPr lang="en-US"/>
                      <a:pPr/>
                      <a:t>[CELLRANGE]</a:t>
                    </a:fld>
                    <a:r>
                      <a:rPr lang="en-US" baseline="0"/>
                      <a:t>; </a:t>
                    </a:r>
                    <a:fld id="{689A426A-ACC8-4A2A-A1C6-3D4CEAAC429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3DB-4FE1-BCAC-30977F070D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'Typical Client'!$C$26:$C$30</c:f>
              <c:strCache>
                <c:ptCount val="5"/>
                <c:pt idx="0">
                  <c:v>Graduation</c:v>
                </c:pt>
                <c:pt idx="1">
                  <c:v>PhD</c:v>
                </c:pt>
                <c:pt idx="2">
                  <c:v>Master</c:v>
                </c:pt>
                <c:pt idx="3">
                  <c:v>2n Cycle</c:v>
                </c:pt>
                <c:pt idx="4">
                  <c:v>Basic</c:v>
                </c:pt>
              </c:strCache>
            </c:strRef>
          </c:cat>
          <c:val>
            <c:numRef>
              <c:f>'Typical Client'!$C$26:$C$30</c:f>
              <c:numCache>
                <c:formatCode>General</c:formatCode>
                <c:ptCount val="5"/>
                <c:pt idx="0">
                  <c:v>1126</c:v>
                </c:pt>
                <c:pt idx="1">
                  <c:v>485</c:v>
                </c:pt>
                <c:pt idx="2">
                  <c:v>370</c:v>
                </c:pt>
                <c:pt idx="3">
                  <c:v>201</c:v>
                </c:pt>
                <c:pt idx="4">
                  <c:v>54</c:v>
                </c:pt>
              </c:numCache>
            </c:numRef>
          </c:val>
          <c:extLst>
            <c:ext xmlns:c15="http://schemas.microsoft.com/office/drawing/2012/chart" uri="{02D57815-91ED-43cb-92C2-25804820EDAC}">
              <c15:datalabelsRange>
                <c15:f>'Typical Client'!$C$26:$C$30</c15:f>
                <c15:dlblRangeCache>
                  <c:ptCount val="5"/>
                  <c:pt idx="0">
                    <c:v>50,36%</c:v>
                  </c:pt>
                  <c:pt idx="1">
                    <c:v>21,69%</c:v>
                  </c:pt>
                  <c:pt idx="2">
                    <c:v>16,55%</c:v>
                  </c:pt>
                  <c:pt idx="3">
                    <c:v>8,99%</c:v>
                  </c:pt>
                  <c:pt idx="4">
                    <c:v>2,42%</c:v>
                  </c:pt>
                </c15:dlblRangeCache>
              </c15:datalabelsRange>
            </c:ext>
            <c:ext xmlns:c16="http://schemas.microsoft.com/office/drawing/2014/chart" uri="{C3380CC4-5D6E-409C-BE32-E72D297353CC}">
              <c16:uniqueId val="{00000000-9330-4B33-B71C-62BEC0A94DE4}"/>
            </c:ext>
          </c:extLst>
        </c:ser>
        <c:ser>
          <c:idx val="1"/>
          <c:order val="1"/>
          <c:tx>
            <c:strRef>
              <c:f>'Typical Client'!$C$26:$C$30</c:f>
              <c:strCache>
                <c:ptCount val="1"/>
                <c:pt idx="0">
                  <c:v>%</c:v>
                </c:pt>
              </c:strCache>
            </c:strRef>
          </c:tx>
          <c:spPr>
            <a:solidFill>
              <a:schemeClr val="accent2"/>
            </a:solidFill>
            <a:ln>
              <a:noFill/>
            </a:ln>
            <a:effectLst/>
          </c:spPr>
          <c:invertIfNegative val="0"/>
          <c:cat>
            <c:strRef>
              <c:f>'Typical Client'!$C$26:$C$30</c:f>
              <c:strCache>
                <c:ptCount val="5"/>
                <c:pt idx="0">
                  <c:v>Graduation</c:v>
                </c:pt>
                <c:pt idx="1">
                  <c:v>PhD</c:v>
                </c:pt>
                <c:pt idx="2">
                  <c:v>Master</c:v>
                </c:pt>
                <c:pt idx="3">
                  <c:v>2n Cycle</c:v>
                </c:pt>
                <c:pt idx="4">
                  <c:v>Basic</c:v>
                </c:pt>
              </c:strCache>
            </c:strRef>
          </c:cat>
          <c:val>
            <c:numRef>
              <c:f>'Typical Client'!$C$26:$C$30</c:f>
              <c:numCache>
                <c:formatCode>0.00%</c:formatCode>
                <c:ptCount val="5"/>
                <c:pt idx="0">
                  <c:v>0.50357781753130593</c:v>
                </c:pt>
                <c:pt idx="1">
                  <c:v>0.2169051878354204</c:v>
                </c:pt>
                <c:pt idx="2">
                  <c:v>0.16547406082289803</c:v>
                </c:pt>
                <c:pt idx="3">
                  <c:v>8.9892665474060829E-2</c:v>
                </c:pt>
                <c:pt idx="4">
                  <c:v>2.4150268336314847E-2</c:v>
                </c:pt>
              </c:numCache>
            </c:numRef>
          </c:val>
          <c:extLst>
            <c:ext xmlns:c16="http://schemas.microsoft.com/office/drawing/2014/chart" uri="{C3380CC4-5D6E-409C-BE32-E72D297353CC}">
              <c16:uniqueId val="{00000001-9330-4B33-B71C-62BEC0A94DE4}"/>
            </c:ext>
          </c:extLst>
        </c:ser>
        <c:dLbls>
          <c:showLegendKey val="0"/>
          <c:showVal val="0"/>
          <c:showCatName val="0"/>
          <c:showSerName val="0"/>
          <c:showPercent val="0"/>
          <c:showBubbleSize val="0"/>
        </c:dLbls>
        <c:gapWidth val="182"/>
        <c:axId val="137127311"/>
        <c:axId val="137122991"/>
      </c:barChart>
      <c:catAx>
        <c:axId val="1371273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2991"/>
        <c:crosses val="autoZero"/>
        <c:auto val="1"/>
        <c:lblAlgn val="ctr"/>
        <c:lblOffset val="100"/>
        <c:noMultiLvlLbl val="0"/>
      </c:catAx>
      <c:valAx>
        <c:axId val="137122991"/>
        <c:scaling>
          <c:orientation val="minMax"/>
        </c:scaling>
        <c:delete val="0"/>
        <c:axPos val="b"/>
        <c:majorGridlines>
          <c:spPr>
            <a:ln w="9525" cap="flat" cmpd="sng" algn="ctr">
              <a:solidFill>
                <a:schemeClr val="bg1">
                  <a:lumMod val="85000"/>
                  <a:alpha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[marketing_campaign_analysis.xlsx]Typical Client!MaritalStatus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A8C44D-341F-420B-B3ED-9325C8DEB8C9}" type="CELLRANGE">
                  <a:rPr lang="en-US"/>
                  <a:pPr>
                    <a:defRPr/>
                  </a:pPr>
                  <a:t>[CELLRANGE]</a:t>
                </a:fld>
                <a:r>
                  <a:rPr lang="en-US" baseline="0"/>
                  <a:t>; </a:t>
                </a:r>
                <a:fld id="{3E49D482-B826-4F35-A63F-783D6282D35A}"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C6FE0F-5F69-4B1C-A003-8285B28E6F51}" type="CELLRANGE">
                  <a:rPr lang="en-US"/>
                  <a:pPr>
                    <a:defRPr/>
                  </a:pPr>
                  <a:t>[CELLRANGE]</a:t>
                </a:fld>
                <a:r>
                  <a:rPr lang="en-US" baseline="0"/>
                  <a:t>; </a:t>
                </a:r>
                <a:fld id="{E831BD66-E615-4CF6-A8B0-026ABA5C229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05CB60-C1DF-41E7-993B-35FE41DF7974}" type="CELLRANGE">
                  <a:rPr lang="en-US"/>
                  <a:pPr>
                    <a:defRPr/>
                  </a:pPr>
                  <a:t>[CELLRANGE]</a:t>
                </a:fld>
                <a:r>
                  <a:rPr lang="en-US" baseline="0"/>
                  <a:t>; </a:t>
                </a:r>
                <a:fld id="{D6875F25-EFE7-4C74-A931-497261FFCD0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8C4636-3B5A-4B0D-A356-CAA84A4D0713}" type="CELLRANGE">
                  <a:rPr lang="en-US"/>
                  <a:pPr>
                    <a:defRPr/>
                  </a:pPr>
                  <a:t>[CELLRANGE]</a:t>
                </a:fld>
                <a:r>
                  <a:rPr lang="en-US" baseline="0"/>
                  <a:t>; </a:t>
                </a:r>
                <a:fld id="{81E2827A-1E78-4878-B485-EFBC23F18B8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316038-C5DD-45B7-9859-06034FB8409F}" type="CELLRANGE">
                  <a:rPr lang="en-US"/>
                  <a:pPr>
                    <a:defRPr/>
                  </a:pPr>
                  <a:t>[CELLRANGE]</a:t>
                </a:fld>
                <a:r>
                  <a:rPr lang="en-US" baseline="0"/>
                  <a:t>; </a:t>
                </a:r>
                <a:fld id="{0554068F-2279-4F82-99D8-2A03A7B4243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D455E0-C37C-4078-A46F-7EA685917AA8}" type="CELLRANGE">
                  <a:rPr lang="en-US"/>
                  <a:pPr>
                    <a:defRPr/>
                  </a:pPr>
                  <a:t>[CELLRANGE]</a:t>
                </a:fld>
                <a:r>
                  <a:rPr lang="en-US" baseline="0"/>
                  <a:t>; </a:t>
                </a:r>
                <a:fld id="{1DC4F704-2E2A-4542-B7C3-FECFF4D6C5D2}"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'Typical Client'!$C$44:$C$49</c:f>
              <c:strCache>
                <c:ptCount val="1"/>
                <c:pt idx="0">
                  <c:v>Count </c:v>
                </c:pt>
              </c:strCache>
            </c:strRef>
          </c:tx>
          <c:spPr>
            <a:solidFill>
              <a:schemeClr val="tx2">
                <a:lumMod val="50000"/>
              </a:schemeClr>
            </a:solidFill>
            <a:ln>
              <a:noFill/>
            </a:ln>
            <a:effectLst/>
          </c:spPr>
          <c:invertIfNegative val="0"/>
          <c:dLbls>
            <c:dLbl>
              <c:idx val="0"/>
              <c:tx>
                <c:rich>
                  <a:bodyPr/>
                  <a:lstStyle/>
                  <a:p>
                    <a:fld id="{42A8C44D-341F-420B-B3ED-9325C8DEB8C9}" type="CELLRANGE">
                      <a:rPr lang="en-US"/>
                      <a:pPr/>
                      <a:t>[CELLRANGE]</a:t>
                    </a:fld>
                    <a:r>
                      <a:rPr lang="en-US" baseline="0"/>
                      <a:t>; </a:t>
                    </a:r>
                    <a:fld id="{3E49D482-B826-4F35-A63F-783D6282D35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1DA-497E-9E91-8D60678CF050}"/>
                </c:ext>
              </c:extLst>
            </c:dLbl>
            <c:dLbl>
              <c:idx val="1"/>
              <c:tx>
                <c:rich>
                  <a:bodyPr/>
                  <a:lstStyle/>
                  <a:p>
                    <a:fld id="{41C6FE0F-5F69-4B1C-A003-8285B28E6F51}" type="CELLRANGE">
                      <a:rPr lang="en-US"/>
                      <a:pPr/>
                      <a:t>[CELLRANGE]</a:t>
                    </a:fld>
                    <a:r>
                      <a:rPr lang="en-US" baseline="0"/>
                      <a:t>; </a:t>
                    </a:r>
                    <a:fld id="{E831BD66-E615-4CF6-A8B0-026ABA5C229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1DA-497E-9E91-8D60678CF050}"/>
                </c:ext>
              </c:extLst>
            </c:dLbl>
            <c:dLbl>
              <c:idx val="2"/>
              <c:tx>
                <c:rich>
                  <a:bodyPr/>
                  <a:lstStyle/>
                  <a:p>
                    <a:fld id="{0805CB60-C1DF-41E7-993B-35FE41DF7974}" type="CELLRANGE">
                      <a:rPr lang="en-US"/>
                      <a:pPr/>
                      <a:t>[CELLRANGE]</a:t>
                    </a:fld>
                    <a:r>
                      <a:rPr lang="en-US" baseline="0"/>
                      <a:t>; </a:t>
                    </a:r>
                    <a:fld id="{D6875F25-EFE7-4C74-A931-497261FFCD0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1DA-497E-9E91-8D60678CF050}"/>
                </c:ext>
              </c:extLst>
            </c:dLbl>
            <c:dLbl>
              <c:idx val="3"/>
              <c:tx>
                <c:rich>
                  <a:bodyPr/>
                  <a:lstStyle/>
                  <a:p>
                    <a:fld id="{548C4636-3B5A-4B0D-A356-CAA84A4D0713}" type="CELLRANGE">
                      <a:rPr lang="en-US"/>
                      <a:pPr/>
                      <a:t>[CELLRANGE]</a:t>
                    </a:fld>
                    <a:r>
                      <a:rPr lang="en-US" baseline="0"/>
                      <a:t>; </a:t>
                    </a:r>
                    <a:fld id="{81E2827A-1E78-4878-B485-EFBC23F18B8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1DA-497E-9E91-8D60678CF050}"/>
                </c:ext>
              </c:extLst>
            </c:dLbl>
            <c:dLbl>
              <c:idx val="4"/>
              <c:tx>
                <c:rich>
                  <a:bodyPr/>
                  <a:lstStyle/>
                  <a:p>
                    <a:fld id="{5E316038-C5DD-45B7-9859-06034FB8409F}" type="CELLRANGE">
                      <a:rPr lang="en-US"/>
                      <a:pPr/>
                      <a:t>[CELLRANGE]</a:t>
                    </a:fld>
                    <a:r>
                      <a:rPr lang="en-US" baseline="0"/>
                      <a:t>; </a:t>
                    </a:r>
                    <a:fld id="{0554068F-2279-4F82-99D8-2A03A7B424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1DA-497E-9E91-8D60678CF050}"/>
                </c:ext>
              </c:extLst>
            </c:dLbl>
            <c:dLbl>
              <c:idx val="5"/>
              <c:tx>
                <c:rich>
                  <a:bodyPr/>
                  <a:lstStyle/>
                  <a:p>
                    <a:fld id="{E7D455E0-C37C-4078-A46F-7EA685917AA8}" type="CELLRANGE">
                      <a:rPr lang="en-US"/>
                      <a:pPr/>
                      <a:t>[CELLRANGE]</a:t>
                    </a:fld>
                    <a:r>
                      <a:rPr lang="en-US" baseline="0"/>
                      <a:t>; </a:t>
                    </a:r>
                    <a:fld id="{1DC4F704-2E2A-4542-B7C3-FECFF4D6C5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1DA-497E-9E91-8D60678CF0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'Typical Client'!$C$44:$C$49</c:f>
              <c:strCache>
                <c:ptCount val="6"/>
                <c:pt idx="0">
                  <c:v>Married</c:v>
                </c:pt>
                <c:pt idx="1">
                  <c:v>Together</c:v>
                </c:pt>
                <c:pt idx="2">
                  <c:v>Single</c:v>
                </c:pt>
                <c:pt idx="3">
                  <c:v>Divorced</c:v>
                </c:pt>
                <c:pt idx="4">
                  <c:v>Widow</c:v>
                </c:pt>
                <c:pt idx="5">
                  <c:v>Unknown</c:v>
                </c:pt>
              </c:strCache>
            </c:strRef>
          </c:cat>
          <c:val>
            <c:numRef>
              <c:f>'Typical Client'!$C$44:$C$49</c:f>
              <c:numCache>
                <c:formatCode>General</c:formatCode>
                <c:ptCount val="6"/>
                <c:pt idx="0">
                  <c:v>864</c:v>
                </c:pt>
                <c:pt idx="1">
                  <c:v>578</c:v>
                </c:pt>
                <c:pt idx="2">
                  <c:v>482</c:v>
                </c:pt>
                <c:pt idx="3">
                  <c:v>231</c:v>
                </c:pt>
                <c:pt idx="4">
                  <c:v>77</c:v>
                </c:pt>
                <c:pt idx="5">
                  <c:v>4</c:v>
                </c:pt>
              </c:numCache>
            </c:numRef>
          </c:val>
          <c:extLst>
            <c:ext xmlns:c15="http://schemas.microsoft.com/office/drawing/2012/chart" uri="{02D57815-91ED-43cb-92C2-25804820EDAC}">
              <c15:datalabelsRange>
                <c15:f>'Typical Client'!$C$44:$C$49</c15:f>
                <c15:dlblRangeCache>
                  <c:ptCount val="6"/>
                  <c:pt idx="0">
                    <c:v>38,64%</c:v>
                  </c:pt>
                  <c:pt idx="1">
                    <c:v>25,85%</c:v>
                  </c:pt>
                  <c:pt idx="2">
                    <c:v>21,56%</c:v>
                  </c:pt>
                  <c:pt idx="3">
                    <c:v>10,33%</c:v>
                  </c:pt>
                  <c:pt idx="4">
                    <c:v>3,44%</c:v>
                  </c:pt>
                  <c:pt idx="5">
                    <c:v>0,18%</c:v>
                  </c:pt>
                </c15:dlblRangeCache>
              </c15:datalabelsRange>
            </c:ext>
            <c:ext xmlns:c16="http://schemas.microsoft.com/office/drawing/2014/chart" uri="{C3380CC4-5D6E-409C-BE32-E72D297353CC}">
              <c16:uniqueId val="{00000000-6314-4026-8BC3-F4A469906759}"/>
            </c:ext>
          </c:extLst>
        </c:ser>
        <c:ser>
          <c:idx val="1"/>
          <c:order val="1"/>
          <c:tx>
            <c:strRef>
              <c:f>'Typical Client'!$C$44:$C$49</c:f>
              <c:strCache>
                <c:ptCount val="1"/>
                <c:pt idx="0">
                  <c:v>%</c:v>
                </c:pt>
              </c:strCache>
            </c:strRef>
          </c:tx>
          <c:spPr>
            <a:solidFill>
              <a:schemeClr val="accent2"/>
            </a:solidFill>
            <a:ln>
              <a:noFill/>
            </a:ln>
            <a:effectLst/>
          </c:spPr>
          <c:invertIfNegative val="0"/>
          <c:cat>
            <c:strRef>
              <c:f>'Typical Client'!$C$44:$C$49</c:f>
              <c:strCache>
                <c:ptCount val="6"/>
                <c:pt idx="0">
                  <c:v>Married</c:v>
                </c:pt>
                <c:pt idx="1">
                  <c:v>Together</c:v>
                </c:pt>
                <c:pt idx="2">
                  <c:v>Single</c:v>
                </c:pt>
                <c:pt idx="3">
                  <c:v>Divorced</c:v>
                </c:pt>
                <c:pt idx="4">
                  <c:v>Widow</c:v>
                </c:pt>
                <c:pt idx="5">
                  <c:v>Unknown</c:v>
                </c:pt>
              </c:strCache>
            </c:strRef>
          </c:cat>
          <c:val>
            <c:numRef>
              <c:f>'Typical Client'!$C$44:$C$49</c:f>
              <c:numCache>
                <c:formatCode>0.00%</c:formatCode>
                <c:ptCount val="6"/>
                <c:pt idx="0">
                  <c:v>0.38640429338103754</c:v>
                </c:pt>
                <c:pt idx="1">
                  <c:v>0.25849731663685149</c:v>
                </c:pt>
                <c:pt idx="2">
                  <c:v>0.21556350626118068</c:v>
                </c:pt>
                <c:pt idx="3">
                  <c:v>0.10330948121645796</c:v>
                </c:pt>
                <c:pt idx="4">
                  <c:v>3.4436493738819317E-2</c:v>
                </c:pt>
                <c:pt idx="5">
                  <c:v>1.7889087656529517E-3</c:v>
                </c:pt>
              </c:numCache>
            </c:numRef>
          </c:val>
          <c:extLst>
            <c:ext xmlns:c16="http://schemas.microsoft.com/office/drawing/2014/chart" uri="{C3380CC4-5D6E-409C-BE32-E72D297353CC}">
              <c16:uniqueId val="{00000001-6314-4026-8BC3-F4A469906759}"/>
            </c:ext>
          </c:extLst>
        </c:ser>
        <c:dLbls>
          <c:showLegendKey val="0"/>
          <c:showVal val="0"/>
          <c:showCatName val="0"/>
          <c:showSerName val="0"/>
          <c:showPercent val="0"/>
          <c:showBubbleSize val="0"/>
        </c:dLbls>
        <c:gapWidth val="219"/>
        <c:overlap val="-27"/>
        <c:axId val="1892965039"/>
        <c:axId val="1892960719"/>
      </c:barChart>
      <c:catAx>
        <c:axId val="189296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60719"/>
        <c:crosses val="autoZero"/>
        <c:auto val="1"/>
        <c:lblAlgn val="ctr"/>
        <c:lblOffset val="100"/>
        <c:noMultiLvlLbl val="0"/>
      </c:catAx>
      <c:valAx>
        <c:axId val="1892960719"/>
        <c:scaling>
          <c:orientation val="minMax"/>
          <c:max val="900"/>
        </c:scaling>
        <c:delete val="0"/>
        <c:axPos val="l"/>
        <c:majorGridlines>
          <c:spPr>
            <a:ln w="9525" cap="flat" cmpd="sng" algn="ctr">
              <a:solidFill>
                <a:schemeClr val="bg1">
                  <a:lumMod val="85000"/>
                  <a:alpha val="48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65039"/>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[marketing_campaign_analysis.xlsx]Typical Client!AvgIncome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'Typical Client'!$B$62</c:f>
              <c:strCache>
                <c:ptCount val="1"/>
                <c:pt idx="0">
                  <c:v>Total</c:v>
                </c:pt>
              </c:strCache>
            </c:strRef>
          </c:tx>
          <c:spPr>
            <a:solidFill>
              <a:schemeClr val="accent1">
                <a:lumMod val="50000"/>
              </a:schemeClr>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'Typical Client'!$A$63:$A$65</c:f>
              <c:strCache>
                <c:ptCount val="3"/>
                <c:pt idx="0">
                  <c:v>Middle-aged</c:v>
                </c:pt>
                <c:pt idx="1">
                  <c:v>Senior</c:v>
                </c:pt>
                <c:pt idx="2">
                  <c:v>Young</c:v>
                </c:pt>
              </c:strCache>
            </c:strRef>
          </c:cat>
          <c:val>
            <c:numRef>
              <c:f>'Typical Client'!$B$63:$B$65</c:f>
              <c:numCache>
                <c:formatCode>General</c:formatCode>
                <c:ptCount val="3"/>
                <c:pt idx="0">
                  <c:v>47637.013422818789</c:v>
                </c:pt>
                <c:pt idx="1">
                  <c:v>55644.728695652171</c:v>
                </c:pt>
                <c:pt idx="2">
                  <c:v>57882.558139534885</c:v>
                </c:pt>
              </c:numCache>
            </c:numRef>
          </c:val>
          <c:extLst>
            <c:ext xmlns:c16="http://schemas.microsoft.com/office/drawing/2014/chart" uri="{C3380CC4-5D6E-409C-BE32-E72D297353CC}">
              <c16:uniqueId val="{00000000-FACC-4F34-A174-B1202E646EAB}"/>
            </c:ext>
          </c:extLst>
        </c:ser>
        <c:dLbls>
          <c:showLegendKey val="0"/>
          <c:showVal val="0"/>
          <c:showCatName val="0"/>
          <c:showSerName val="0"/>
          <c:showPercent val="0"/>
          <c:showBubbleSize val="0"/>
        </c:dLbls>
        <c:gapWidth val="219"/>
        <c:overlap val="-27"/>
        <c:axId val="262105039"/>
        <c:axId val="262097359"/>
      </c:barChart>
      <c:catAx>
        <c:axId val="26210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7359"/>
        <c:crosses val="autoZero"/>
        <c:auto val="1"/>
        <c:lblAlgn val="ctr"/>
        <c:lblOffset val="100"/>
        <c:noMultiLvlLbl val="0"/>
      </c:catAx>
      <c:valAx>
        <c:axId val="262097359"/>
        <c:scaling>
          <c:orientation val="minMax"/>
          <c:max val="60000"/>
        </c:scaling>
        <c:delete val="0"/>
        <c:axPos val="l"/>
        <c:majorGridlines>
          <c:spPr>
            <a:ln w="9525" cap="flat" cmpd="sng" algn="ctr">
              <a:solidFill>
                <a:schemeClr val="bg1">
                  <a:lumMod val="85000"/>
                  <a:alpha val="46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0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Avg. Spend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'Typical Client'!$B$81</c:f>
              <c:strCache>
                <c:ptCount val="1"/>
                <c:pt idx="0">
                  <c:v>Avg Spend</c:v>
                </c:pt>
              </c:strCache>
            </c:strRef>
          </c:tx>
          <c:spPr>
            <a:solidFill>
              <a:schemeClr val="accent1">
                <a:lumMod val="50000"/>
              </a:schemeClr>
            </a:solidFill>
            <a:ln>
              <a:noFill/>
            </a:ln>
            <a:effectLst/>
          </c:spPr>
          <c:invertIfNegative val="0"/>
          <c:dLbls>
            <c:dLbl>
              <c:idx val="0"/>
              <c:tx>
                <c:rich>
                  <a:bodyPr/>
                  <a:lstStyle/>
                  <a:p>
                    <a:fld id="{BE8021F4-7BD5-44C9-83B7-073536630D43}" type="CELLRANGE">
                      <a:rPr lang="en-US"/>
                      <a:pPr/>
                      <a:t>[CELLRANGE]</a:t>
                    </a:fld>
                    <a:r>
                      <a:rPr lang="en-US" baseline="0"/>
                      <a:t>; </a:t>
                    </a:r>
                    <a:fld id="{2A59B169-ECDC-4E09-B628-EA2000C18C6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073-459A-A3B5-1D316CC1EE15}"/>
                </c:ext>
              </c:extLst>
            </c:dLbl>
            <c:dLbl>
              <c:idx val="1"/>
              <c:tx>
                <c:rich>
                  <a:bodyPr/>
                  <a:lstStyle/>
                  <a:p>
                    <a:fld id="{C9DDF345-8287-4764-A376-BE5B045ABAD0}" type="CELLRANGE">
                      <a:rPr lang="en-US"/>
                      <a:pPr/>
                      <a:t>[CELLRANGE]</a:t>
                    </a:fld>
                    <a:r>
                      <a:rPr lang="en-US" baseline="0"/>
                      <a:t>; </a:t>
                    </a:r>
                    <a:fld id="{9DC91C55-56DF-44CA-8CA9-26CDF338CA4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073-459A-A3B5-1D316CC1EE15}"/>
                </c:ext>
              </c:extLst>
            </c:dLbl>
            <c:dLbl>
              <c:idx val="2"/>
              <c:tx>
                <c:rich>
                  <a:bodyPr/>
                  <a:lstStyle/>
                  <a:p>
                    <a:fld id="{6F997282-8252-4C87-BF8A-B1F021150932}" type="CELLRANGE">
                      <a:rPr lang="en-US"/>
                      <a:pPr/>
                      <a:t>[CELLRANGE]</a:t>
                    </a:fld>
                    <a:r>
                      <a:rPr lang="en-US" baseline="0"/>
                      <a:t>; </a:t>
                    </a:r>
                    <a:fld id="{B3C414E3-0FA6-4A93-A731-9C9E5D982B3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073-459A-A3B5-1D316CC1EE15}"/>
                </c:ext>
              </c:extLst>
            </c:dLbl>
            <c:dLbl>
              <c:idx val="3"/>
              <c:tx>
                <c:rich>
                  <a:bodyPr/>
                  <a:lstStyle/>
                  <a:p>
                    <a:fld id="{620F081B-0A3A-4B90-8B7F-13FEF1F2EE10}" type="CELLRANGE">
                      <a:rPr lang="en-US"/>
                      <a:pPr/>
                      <a:t>[CELLRANGE]</a:t>
                    </a:fld>
                    <a:r>
                      <a:rPr lang="en-US" baseline="0"/>
                      <a:t>; </a:t>
                    </a:r>
                    <a:fld id="{67F65E55-4282-4B02-9D3C-C47193DA3E45}"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073-459A-A3B5-1D316CC1EE15}"/>
                </c:ext>
              </c:extLst>
            </c:dLbl>
            <c:dLbl>
              <c:idx val="4"/>
              <c:tx>
                <c:rich>
                  <a:bodyPr/>
                  <a:lstStyle/>
                  <a:p>
                    <a:fld id="{F4988BE9-34CE-4AAA-A92A-337A6D4E2958}" type="CELLRANGE">
                      <a:rPr lang="en-US"/>
                      <a:pPr/>
                      <a:t>[CELLRANGE]</a:t>
                    </a:fld>
                    <a:r>
                      <a:rPr lang="en-US" baseline="0"/>
                      <a:t>; </a:t>
                    </a:r>
                    <a:fld id="{90AAEE51-E607-4AE0-9AD8-4C362BEB78D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073-459A-A3B5-1D316CC1EE15}"/>
                </c:ext>
              </c:extLst>
            </c:dLbl>
            <c:dLbl>
              <c:idx val="5"/>
              <c:tx>
                <c:rich>
                  <a:bodyPr/>
                  <a:lstStyle/>
                  <a:p>
                    <a:fld id="{896F3160-4750-4DC1-BDB1-19C52EC16E18}" type="CELLRANGE">
                      <a:rPr lang="en-US"/>
                      <a:pPr/>
                      <a:t>[CELLRANGE]</a:t>
                    </a:fld>
                    <a:r>
                      <a:rPr lang="en-US" baseline="0"/>
                      <a:t>; </a:t>
                    </a:r>
                    <a:fld id="{A13E835E-69BD-4192-98B0-7D41C84A8291}"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073-459A-A3B5-1D316CC1EE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'Typical Client'!$A$82:$A$87</c:f>
              <c:strCache>
                <c:ptCount val="6"/>
                <c:pt idx="0">
                  <c:v>MntWines</c:v>
                </c:pt>
                <c:pt idx="1">
                  <c:v>MntMeatProducts</c:v>
                </c:pt>
                <c:pt idx="2">
                  <c:v>MntGoldProds</c:v>
                </c:pt>
                <c:pt idx="3">
                  <c:v>MntFishProducts</c:v>
                </c:pt>
                <c:pt idx="4">
                  <c:v>MntSweetProducts</c:v>
                </c:pt>
                <c:pt idx="5">
                  <c:v>MntFruits</c:v>
                </c:pt>
              </c:strCache>
            </c:strRef>
          </c:cat>
          <c:val>
            <c:numRef>
              <c:f>'Typical Client'!$B$82:$B$87</c:f>
              <c:numCache>
                <c:formatCode>[$$-409]#\ ##0</c:formatCode>
                <c:ptCount val="6"/>
                <c:pt idx="0">
                  <c:v>304.12745974955277</c:v>
                </c:pt>
                <c:pt idx="1">
                  <c:v>166.98345259391772</c:v>
                </c:pt>
                <c:pt idx="2">
                  <c:v>43.983005366726296</c:v>
                </c:pt>
                <c:pt idx="3">
                  <c:v>37.536225402504471</c:v>
                </c:pt>
                <c:pt idx="4">
                  <c:v>27.080500894454381</c:v>
                </c:pt>
                <c:pt idx="5">
                  <c:v>26.275939177101968</c:v>
                </c:pt>
              </c:numCache>
            </c:numRef>
          </c:val>
          <c:extLst>
            <c:ext xmlns:c15="http://schemas.microsoft.com/office/drawing/2012/chart" uri="{02D57815-91ED-43cb-92C2-25804820EDAC}">
              <c15:datalabelsRange>
                <c15:f>'Typical Client'!$C$82:$C$87</c15:f>
                <c15:dlblRangeCache>
                  <c:ptCount val="6"/>
                  <c:pt idx="0">
                    <c:v>50%</c:v>
                  </c:pt>
                  <c:pt idx="1">
                    <c:v>28%</c:v>
                  </c:pt>
                  <c:pt idx="2">
                    <c:v>7%</c:v>
                  </c:pt>
                  <c:pt idx="3">
                    <c:v>6%</c:v>
                  </c:pt>
                  <c:pt idx="4">
                    <c:v>4%</c:v>
                  </c:pt>
                  <c:pt idx="5">
                    <c:v>4%</c:v>
                  </c:pt>
                </c15:dlblRangeCache>
              </c15:datalabelsRange>
            </c:ext>
            <c:ext xmlns:c16="http://schemas.microsoft.com/office/drawing/2014/chart" uri="{C3380CC4-5D6E-409C-BE32-E72D297353CC}">
              <c16:uniqueId val="{00000000-DE94-4AA4-ADF8-87F8411235D1}"/>
            </c:ext>
          </c:extLst>
        </c:ser>
        <c:ser>
          <c:idx val="1"/>
          <c:order val="1"/>
          <c:tx>
            <c:strRef>
              <c:f>'Typical Client'!$C$81</c:f>
              <c:strCache>
                <c:ptCount val="1"/>
                <c:pt idx="0">
                  <c:v>%</c:v>
                </c:pt>
              </c:strCache>
            </c:strRef>
          </c:tx>
          <c:spPr>
            <a:solidFill>
              <a:schemeClr val="accent2"/>
            </a:solidFill>
            <a:ln>
              <a:noFill/>
            </a:ln>
            <a:effectLst/>
          </c:spPr>
          <c:invertIfNegative val="0"/>
          <c:cat>
            <c:strRef>
              <c:f>'Typical Client'!$A$82:$A$87</c:f>
              <c:strCache>
                <c:ptCount val="6"/>
                <c:pt idx="0">
                  <c:v>MntWines</c:v>
                </c:pt>
                <c:pt idx="1">
                  <c:v>MntMeatProducts</c:v>
                </c:pt>
                <c:pt idx="2">
                  <c:v>MntGoldProds</c:v>
                </c:pt>
                <c:pt idx="3">
                  <c:v>MntFishProducts</c:v>
                </c:pt>
                <c:pt idx="4">
                  <c:v>MntSweetProducts</c:v>
                </c:pt>
                <c:pt idx="5">
                  <c:v>MntFruits</c:v>
                </c:pt>
              </c:strCache>
            </c:strRef>
          </c:cat>
          <c:val>
            <c:numRef>
              <c:f>'Typical Client'!$C$82:$C$87</c:f>
              <c:numCache>
                <c:formatCode>0%</c:formatCode>
                <c:ptCount val="6"/>
                <c:pt idx="0">
                  <c:v>0.50187160605349423</c:v>
                </c:pt>
                <c:pt idx="1">
                  <c:v>0.27555635261176131</c:v>
                </c:pt>
                <c:pt idx="2">
                  <c:v>7.2580823713307735E-2</c:v>
                </c:pt>
                <c:pt idx="3">
                  <c:v>6.1942337411604251E-2</c:v>
                </c:pt>
                <c:pt idx="4">
                  <c:v>4.4688284602202533E-2</c:v>
                </c:pt>
                <c:pt idx="5">
                  <c:v>4.3360595607629893E-2</c:v>
                </c:pt>
              </c:numCache>
            </c:numRef>
          </c:val>
          <c:extLst>
            <c:ext xmlns:c16="http://schemas.microsoft.com/office/drawing/2014/chart" uri="{C3380CC4-5D6E-409C-BE32-E72D297353CC}">
              <c16:uniqueId val="{00000003-DE94-4AA4-ADF8-87F8411235D1}"/>
            </c:ext>
          </c:extLst>
        </c:ser>
        <c:dLbls>
          <c:showLegendKey val="0"/>
          <c:showVal val="0"/>
          <c:showCatName val="0"/>
          <c:showSerName val="0"/>
          <c:showPercent val="0"/>
          <c:showBubbleSize val="0"/>
        </c:dLbls>
        <c:gapWidth val="182"/>
        <c:axId val="262033519"/>
        <c:axId val="262033999"/>
      </c:barChart>
      <c:catAx>
        <c:axId val="2620335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33999"/>
        <c:crosses val="autoZero"/>
        <c:auto val="1"/>
        <c:lblAlgn val="ctr"/>
        <c:lblOffset val="100"/>
        <c:noMultiLvlLbl val="0"/>
      </c:catAx>
      <c:valAx>
        <c:axId val="262033999"/>
        <c:scaling>
          <c:orientation val="minMax"/>
        </c:scaling>
        <c:delete val="0"/>
        <c:axPos val="b"/>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3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High-Income Customers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'Typical Client'!$B$103</c:f>
              <c:strCache>
                <c:ptCount val="1"/>
                <c:pt idx="0">
                  <c:v>Responded</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03FD-48F4-A5FF-F32B1775C10F}"/>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03FD-48F4-A5FF-F32B1775C1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'Typical Client'!$A$104:$A$105</c:f>
              <c:strCache>
                <c:ptCount val="2"/>
                <c:pt idx="0">
                  <c:v>Senior + High Income</c:v>
                </c:pt>
                <c:pt idx="1">
                  <c:v>Middle-aged + High Income</c:v>
                </c:pt>
              </c:strCache>
            </c:strRef>
          </c:cat>
          <c:val>
            <c:numRef>
              <c:f>'Typical Client'!$B$104:$B$105</c:f>
              <c:numCache>
                <c:formatCode>General</c:formatCode>
                <c:ptCount val="2"/>
                <c:pt idx="0">
                  <c:v>92</c:v>
                </c:pt>
                <c:pt idx="1">
                  <c:v>27</c:v>
                </c:pt>
              </c:numCache>
            </c:numRef>
          </c:val>
          <c:extLst>
            <c:ext xmlns:c16="http://schemas.microsoft.com/office/drawing/2014/chart" uri="{C3380CC4-5D6E-409C-BE32-E72D297353CC}">
              <c16:uniqueId val="{00000000-544E-4E91-B29E-C4D10CF9AA7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[marketing_campaign_analysis.xlsx]Campaign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Response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Analysis'!$B$33</c:f>
              <c:strCache>
                <c:ptCount val="1"/>
                <c:pt idx="0">
                  <c:v>Total</c:v>
                </c:pt>
              </c:strCache>
            </c:strRef>
          </c:tx>
          <c:spPr>
            <a:solidFill>
              <a:schemeClr val="accent4">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Analysis'!$A$34:$A$36</c:f>
              <c:strCache>
                <c:ptCount val="3"/>
                <c:pt idx="0">
                  <c:v>Young</c:v>
                </c:pt>
                <c:pt idx="1">
                  <c:v>Middle-aged</c:v>
                </c:pt>
                <c:pt idx="2">
                  <c:v>Senior</c:v>
                </c:pt>
              </c:strCache>
            </c:strRef>
          </c:cat>
          <c:val>
            <c:numRef>
              <c:f>'Campaign Analysis'!$B$34:$B$36</c:f>
              <c:numCache>
                <c:formatCode>0.00</c:formatCode>
                <c:ptCount val="3"/>
                <c:pt idx="0">
                  <c:v>0.23255813953488372</c:v>
                </c:pt>
                <c:pt idx="1">
                  <c:v>0.15340364333652926</c:v>
                </c:pt>
                <c:pt idx="2">
                  <c:v>0.14260869565217391</c:v>
                </c:pt>
              </c:numCache>
            </c:numRef>
          </c:val>
          <c:extLst>
            <c:ext xmlns:c16="http://schemas.microsoft.com/office/drawing/2014/chart" uri="{C3380CC4-5D6E-409C-BE32-E72D297353CC}">
              <c16:uniqueId val="{00000000-170C-4E11-9CC4-951818E3204F}"/>
            </c:ext>
          </c:extLst>
        </c:ser>
        <c:dLbls>
          <c:showLegendKey val="0"/>
          <c:showVal val="0"/>
          <c:showCatName val="0"/>
          <c:showSerName val="0"/>
          <c:showPercent val="0"/>
          <c:showBubbleSize val="0"/>
        </c:dLbls>
        <c:gapWidth val="219"/>
        <c:overlap val="-27"/>
        <c:axId val="864495567"/>
        <c:axId val="864495087"/>
      </c:barChart>
      <c:catAx>
        <c:axId val="8644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95087"/>
        <c:crosses val="autoZero"/>
        <c:auto val="1"/>
        <c:lblAlgn val="ctr"/>
        <c:lblOffset val="100"/>
        <c:noMultiLvlLbl val="0"/>
      </c:catAx>
      <c:valAx>
        <c:axId val="864495087"/>
        <c:scaling>
          <c:orientation val="minMax"/>
        </c:scaling>
        <c:delete val="0"/>
        <c:axPos val="l"/>
        <c:majorGridlines>
          <c:spPr>
            <a:ln w="9525" cap="flat" cmpd="sng" algn="ctr">
              <a:solidFill>
                <a:schemeClr val="bg1">
                  <a:lumMod val="85000"/>
                  <a:alpha val="42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9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[marketing_campaign_analysis.xlsx]Campaign 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Response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Analysis'!$B$52</c:f>
              <c:strCache>
                <c:ptCount val="1"/>
                <c:pt idx="0">
                  <c:v>Total</c:v>
                </c:pt>
              </c:strCache>
            </c:strRef>
          </c:tx>
          <c:spPr>
            <a:solidFill>
              <a:schemeClr val="tx2">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Analysis'!$A$53:$A$57</c:f>
              <c:strCache>
                <c:ptCount val="5"/>
                <c:pt idx="0">
                  <c:v>PhD</c:v>
                </c:pt>
                <c:pt idx="1">
                  <c:v>Master</c:v>
                </c:pt>
                <c:pt idx="2">
                  <c:v>Graduation</c:v>
                </c:pt>
                <c:pt idx="3">
                  <c:v>2n Cycle</c:v>
                </c:pt>
                <c:pt idx="4">
                  <c:v>Basic</c:v>
                </c:pt>
              </c:strCache>
            </c:strRef>
          </c:cat>
          <c:val>
            <c:numRef>
              <c:f>'Campaign Analysis'!$B$53:$B$57</c:f>
              <c:numCache>
                <c:formatCode>0.00</c:formatCode>
                <c:ptCount val="5"/>
                <c:pt idx="0">
                  <c:v>0.20824742268041238</c:v>
                </c:pt>
                <c:pt idx="1">
                  <c:v>0.15405405405405406</c:v>
                </c:pt>
                <c:pt idx="2">
                  <c:v>0.13499111900532859</c:v>
                </c:pt>
                <c:pt idx="3">
                  <c:v>0.10945273631840796</c:v>
                </c:pt>
                <c:pt idx="4">
                  <c:v>3.7037037037037035E-2</c:v>
                </c:pt>
              </c:numCache>
            </c:numRef>
          </c:val>
          <c:extLst>
            <c:ext xmlns:c16="http://schemas.microsoft.com/office/drawing/2014/chart" uri="{C3380CC4-5D6E-409C-BE32-E72D297353CC}">
              <c16:uniqueId val="{00000000-C7F9-4866-A0EC-967AE6BA721B}"/>
            </c:ext>
          </c:extLst>
        </c:ser>
        <c:dLbls>
          <c:showLegendKey val="0"/>
          <c:showVal val="0"/>
          <c:showCatName val="0"/>
          <c:showSerName val="0"/>
          <c:showPercent val="0"/>
          <c:showBubbleSize val="0"/>
        </c:dLbls>
        <c:gapWidth val="219"/>
        <c:overlap val="-27"/>
        <c:axId val="864510927"/>
        <c:axId val="864501807"/>
      </c:barChart>
      <c:catAx>
        <c:axId val="86451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01807"/>
        <c:crosses val="autoZero"/>
        <c:auto val="1"/>
        <c:lblAlgn val="ctr"/>
        <c:lblOffset val="100"/>
        <c:noMultiLvlLbl val="0"/>
      </c:catAx>
      <c:valAx>
        <c:axId val="864501807"/>
        <c:scaling>
          <c:orientation val="minMax"/>
        </c:scaling>
        <c:delete val="0"/>
        <c:axPos val="l"/>
        <c:majorGridlines>
          <c:spPr>
            <a:ln w="9525" cap="flat" cmpd="sng" algn="ctr">
              <a:solidFill>
                <a:schemeClr val="bg1">
                  <a:lumMod val="85000"/>
                  <a:alpha val="47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1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[marketing_campaign_analysis.xlsx]Campaign 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
            </a:r>
            <a:r>
              <a:rPr lang="en-US"/>
              <a:t>Campaigns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'Campaign Analysis'!$B$69</c:f>
              <c:strCache>
                <c:ptCount val="1"/>
                <c:pt idx="0">
                  <c:v>Total</c:v>
                </c:pt>
              </c:strCache>
            </c:strRef>
          </c:tx>
          <c:spPr>
            <a:solidFill>
              <a:schemeClr val="accent4">
                <a:lumMod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Analysis'!$A$70:$A$74</c:f>
              <c:strCache>
                <c:ptCount val="5"/>
                <c:pt idx="0">
                  <c:v>4</c:v>
                </c:pt>
                <c:pt idx="1">
                  <c:v>3</c:v>
                </c:pt>
                <c:pt idx="2">
                  <c:v>2</c:v>
                </c:pt>
                <c:pt idx="3">
                  <c:v>1</c:v>
                </c:pt>
                <c:pt idx="4">
                  <c:v>0</c:v>
                </c:pt>
              </c:strCache>
            </c:strRef>
          </c:cat>
          <c:val>
            <c:numRef>
              <c:f>'Campaign Analysis'!$B$70:$B$74</c:f>
              <c:numCache>
                <c:formatCode>0.00</c:formatCode>
                <c:ptCount val="5"/>
                <c:pt idx="0">
                  <c:v>0.90909090909090906</c:v>
                </c:pt>
                <c:pt idx="1">
                  <c:v>0.79545454545454541</c:v>
                </c:pt>
                <c:pt idx="2">
                  <c:v>0.50602409638554213</c:v>
                </c:pt>
                <c:pt idx="3">
                  <c:v>0.31172839506172839</c:v>
                </c:pt>
                <c:pt idx="4">
                  <c:v>8.2299887260428417E-2</c:v>
                </c:pt>
              </c:numCache>
            </c:numRef>
          </c:val>
          <c:extLst>
            <c:ext xmlns:c16="http://schemas.microsoft.com/office/drawing/2014/chart" uri="{C3380CC4-5D6E-409C-BE32-E72D297353CC}">
              <c16:uniqueId val="{00000000-946F-4A21-9160-15C5342AAE99}"/>
            </c:ext>
          </c:extLst>
        </c:ser>
        <c:dLbls>
          <c:showLegendKey val="0"/>
          <c:showVal val="0"/>
          <c:showCatName val="0"/>
          <c:showSerName val="0"/>
          <c:showPercent val="0"/>
          <c:showBubbleSize val="0"/>
        </c:dLbls>
        <c:gapWidth val="182"/>
        <c:axId val="864501327"/>
        <c:axId val="864518127"/>
      </c:barChart>
      <c:catAx>
        <c:axId val="8645013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18127"/>
        <c:crosses val="autoZero"/>
        <c:auto val="1"/>
        <c:lblAlgn val="ctr"/>
        <c:lblOffset val="100"/>
        <c:noMultiLvlLbl val="0"/>
      </c:catAx>
      <c:valAx>
        <c:axId val="864518127"/>
        <c:scaling>
          <c:orientation val="minMax"/>
        </c:scaling>
        <c:delete val="0"/>
        <c:axPos val="b"/>
        <c:majorGridlines>
          <c:spPr>
            <a:ln w="9525" cap="flat" cmpd="sng" algn="ctr">
              <a:solidFill>
                <a:schemeClr val="bg1">
                  <a:lumMod val="85000"/>
                  <a:alpha val="48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0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Expenses of Responders</a:t>
            </a:r>
            <a:r>
              <a:rPr lang="en-US" baseline="0"/>
              <a:t> VS Non-Responders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2-7353-42C0-9AAB-898B25F51B93}"/>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7353-42C0-9AAB-898B25F51B93}"/>
              </c:ext>
            </c:extLst>
          </c:dPt>
          <c:dLbls>
            <c:dLbl>
              <c:idx val="0"/>
              <c:tx>
                <c:rich>
                  <a:bodyPr/>
                  <a:lstStyle/>
                  <a:p>
                    <a:fld id="{59E47A28-39DC-43DC-B932-F3DEF0F12DE4}" type="CATEGORYNAME">
                      <a:rPr lang="en-US" b="1">
                        <a:solidFill>
                          <a:schemeClr val="tx2">
                            <a:lumMod val="75000"/>
                          </a:schemeClr>
                        </a:solidFill>
                      </a:rPr>
                      <a:pPr/>
                      <a:t>[CATEGORY NAME]</a:t>
                    </a:fld>
                    <a:r>
                      <a:rPr lang="en-US" b="1" baseline="0">
                        <a:solidFill>
                          <a:schemeClr val="tx2">
                            <a:lumMod val="75000"/>
                          </a:schemeClr>
                        </a:solidFill>
                      </a:rPr>
                      <a:t>
</a:t>
                    </a:r>
                    <a:fld id="{11E932C2-4393-49E4-B19C-2377529CCA82}" type="PERCENTAGE">
                      <a:rPr lang="en-US" b="1" baseline="0">
                        <a:solidFill>
                          <a:schemeClr val="tx2">
                            <a:lumMod val="75000"/>
                          </a:schemeClr>
                        </a:solidFill>
                      </a:rPr>
                      <a:pPr/>
                      <a:t>[PERCENTAGE]</a:t>
                    </a:fld>
                    <a:endParaRPr lang="en-US" b="1" baseline="0">
                      <a:solidFill>
                        <a:schemeClr val="tx2">
                          <a:lumMod val="75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353-42C0-9AAB-898B25F51B93}"/>
                </c:ext>
              </c:extLst>
            </c:dLbl>
            <c:dLbl>
              <c:idx val="1"/>
              <c:tx>
                <c:rich>
                  <a:bodyPr/>
                  <a:lstStyle/>
                  <a:p>
                    <a:fld id="{D0977EBC-CA98-4400-AD4F-791CE1150A08}" type="CATEGORYNAME">
                      <a:rPr lang="en-US" b="1">
                        <a:solidFill>
                          <a:schemeClr val="accent2">
                            <a:lumMod val="50000"/>
                          </a:schemeClr>
                        </a:solidFill>
                      </a:rPr>
                      <a:pPr/>
                      <a:t>[CATEGORY NAME]</a:t>
                    </a:fld>
                    <a:r>
                      <a:rPr lang="en-US" b="1" baseline="0">
                        <a:solidFill>
                          <a:schemeClr val="accent2">
                            <a:lumMod val="50000"/>
                          </a:schemeClr>
                        </a:solidFill>
                      </a:rPr>
                      <a:t>
</a:t>
                    </a:r>
                    <a:fld id="{89FA4DAE-1366-44F5-800E-6164854156EB}" type="PERCENTAGE">
                      <a:rPr lang="en-US" b="1" baseline="0">
                        <a:solidFill>
                          <a:schemeClr val="accent2">
                            <a:lumMod val="50000"/>
                          </a:schemeClr>
                        </a:solidFill>
                      </a:rPr>
                      <a:pPr/>
                      <a:t>[PERCENTAGE]</a:t>
                    </a:fld>
                    <a:endParaRPr lang="en-US" b="1" baseline="0">
                      <a:solidFill>
                        <a:schemeClr val="accent2">
                          <a:lumMod val="50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353-42C0-9AAB-898B25F51B9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'Campaign Analysis'!$A$21:$A$22</c:f>
              <c:strCache>
                <c:ptCount val="2"/>
                <c:pt idx="0">
                  <c:v>Avg expenses of those who accepted 
the offer in the last campaign</c:v>
                </c:pt>
                <c:pt idx="1">
                  <c:v>Avg expenses of those who didn't accept
the offer in the last campaign</c:v>
                </c:pt>
              </c:strCache>
            </c:strRef>
          </c:cat>
          <c:val>
            <c:numRef>
              <c:f>'Campaign Analysis'!$B$21:$B$22</c:f>
              <c:numCache>
                <c:formatCode>[$$-540A]#\ ##0</c:formatCode>
                <c:ptCount val="2"/>
                <c:pt idx="0">
                  <c:v>987.3922155688623</c:v>
                </c:pt>
                <c:pt idx="1">
                  <c:v>539.00998948475285</c:v>
                </c:pt>
              </c:numCache>
            </c:numRef>
          </c:val>
          <c:extLst>
            <c:ext xmlns:c16="http://schemas.microsoft.com/office/drawing/2014/chart" uri="{C3380CC4-5D6E-409C-BE32-E72D297353CC}">
              <c16:uniqueId val="{00000000-7353-42C0-9AAB-898B25F51B9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Avg Income of Responders VS Non-Responders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5063-4481-87F2-3D224CBA0ED5}"/>
              </c:ext>
            </c:extLst>
          </c:dPt>
          <c:dPt>
            <c:idx val="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3-5063-4481-87F2-3D224CBA0ED5}"/>
              </c:ext>
            </c:extLst>
          </c:dPt>
          <c:dLbls>
            <c:dLbl>
              <c:idx val="0"/>
              <c:tx>
                <c:rich>
                  <a:bodyPr/>
                  <a:lstStyle/>
                  <a:p>
                    <a:fld id="{40516CA3-4A1D-4310-A08D-9953E9EAE28F}" type="CATEGORYNAME">
                      <a:rPr lang="en-US" b="1">
                        <a:solidFill>
                          <a:schemeClr val="accent6">
                            <a:lumMod val="50000"/>
                          </a:schemeClr>
                        </a:solidFill>
                      </a:rPr>
                      <a:pPr/>
                      <a:t>[CATEGORY NAME]</a:t>
                    </a:fld>
                    <a:r>
                      <a:rPr lang="en-US" b="1" baseline="0">
                        <a:solidFill>
                          <a:schemeClr val="accent6">
                            <a:lumMod val="50000"/>
                          </a:schemeClr>
                        </a:solidFill>
                      </a:rPr>
                      <a:t>
</a:t>
                    </a:r>
                    <a:fld id="{4000F295-744C-4322-AB72-B5323975E947}" type="PERCENTAGE">
                      <a:rPr lang="en-US" b="1" baseline="0">
                        <a:solidFill>
                          <a:schemeClr val="accent6">
                            <a:lumMod val="50000"/>
                          </a:schemeClr>
                        </a:solidFill>
                      </a:rPr>
                      <a:pPr/>
                      <a:t>[PERCENTAGE]</a:t>
                    </a:fld>
                    <a:endParaRPr lang="en-US" b="1" baseline="0">
                      <a:solidFill>
                        <a:schemeClr val="accent6">
                          <a:lumMod val="50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063-4481-87F2-3D224CBA0ED5}"/>
                </c:ext>
              </c:extLst>
            </c:dLbl>
            <c:dLbl>
              <c:idx val="1"/>
              <c:layout>
                <c:manualLayout>
                  <c:x val="-9.7465886939571145E-3"/>
                  <c:y val="0"/>
                </c:manualLayout>
              </c:layout>
              <c:tx>
                <c:rich>
                  <a:bodyPr/>
                  <a:lstStyle/>
                  <a:p>
                    <a:fld id="{44AA3124-D6DF-481F-9AB0-4A6070D257A8}" type="CATEGORYNAME">
                      <a:rPr lang="en-US" b="1">
                        <a:solidFill>
                          <a:schemeClr val="accent4">
                            <a:lumMod val="50000"/>
                          </a:schemeClr>
                        </a:solidFill>
                      </a:rPr>
                      <a:pPr/>
                      <a:t>[CATEGORY NAME]</a:t>
                    </a:fld>
                    <a:r>
                      <a:rPr lang="en-US" b="1" baseline="0">
                        <a:solidFill>
                          <a:schemeClr val="accent4">
                            <a:lumMod val="50000"/>
                          </a:schemeClr>
                        </a:solidFill>
                      </a:rPr>
                      <a:t>
</a:t>
                    </a:r>
                    <a:fld id="{59AD7ACB-BBAF-41F2-BDB2-555BD766795F}" type="PERCENTAGE">
                      <a:rPr lang="en-US" b="1" baseline="0">
                        <a:solidFill>
                          <a:schemeClr val="accent4">
                            <a:lumMod val="50000"/>
                          </a:schemeClr>
                        </a:solidFill>
                      </a:rPr>
                      <a:pPr/>
                      <a:t>[PERCENTAGE]</a:t>
                    </a:fld>
                    <a:endParaRPr lang="en-US" b="1" baseline="0">
                      <a:solidFill>
                        <a:schemeClr val="accent4">
                          <a:lumMod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063-4481-87F2-3D224CBA0ED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'Campaign Analysis'!$A$26:$A$27</c:f>
              <c:strCache>
                <c:ptCount val="2"/>
                <c:pt idx="0">
                  <c:v>Avg income of those who accepted 
the offer in the last campaign</c:v>
                </c:pt>
                <c:pt idx="1">
                  <c:v>Avg income of those who didn't accept 
the offer in the last campaign</c:v>
                </c:pt>
              </c:strCache>
            </c:strRef>
          </c:cat>
          <c:val>
            <c:numRef>
              <c:f>'Campaign Analysis'!$B$26:$B$27</c:f>
              <c:numCache>
                <c:formatCode>[$$-540A]#\ ##0</c:formatCode>
                <c:ptCount val="2"/>
                <c:pt idx="0">
                  <c:v>60209.675675675673</c:v>
                </c:pt>
                <c:pt idx="1">
                  <c:v>50496.576370409792</c:v>
                </c:pt>
              </c:numCache>
            </c:numRef>
          </c:val>
          <c:extLst>
            <c:ext xmlns:c16="http://schemas.microsoft.com/office/drawing/2014/chart" uri="{C3380CC4-5D6E-409C-BE32-E72D297353CC}">
              <c16:uniqueId val="{00000000-5063-4481-87F2-3D224CBA0ED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Purchase Channels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2">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 Analysis'!$A$3:$D$3</c:f>
              <c:strCache>
                <c:ptCount val="4"/>
                <c:pt idx="0">
                  <c:v>Average of NumStorePurchases</c:v>
                </c:pt>
                <c:pt idx="1">
                  <c:v>Average of NumWebPurchases</c:v>
                </c:pt>
                <c:pt idx="2">
                  <c:v>Average of NumCatalogPurchases</c:v>
                </c:pt>
                <c:pt idx="3">
                  <c:v>Average of NumDealsPurchases</c:v>
                </c:pt>
              </c:strCache>
            </c:strRef>
          </c:cat>
          <c:val>
            <c:numRef>
              <c:f>'Channel Analysis'!$A$4:$D$4</c:f>
              <c:numCache>
                <c:formatCode>General</c:formatCode>
                <c:ptCount val="4"/>
                <c:pt idx="0">
                  <c:v>5.7956171735241506</c:v>
                </c:pt>
                <c:pt idx="1">
                  <c:v>4.0876565295169947</c:v>
                </c:pt>
                <c:pt idx="2">
                  <c:v>2.663237924865832</c:v>
                </c:pt>
                <c:pt idx="3">
                  <c:v>2.3260286225402504</c:v>
                </c:pt>
              </c:numCache>
            </c:numRef>
          </c:val>
          <c:extLst>
            <c:ext xmlns:c16="http://schemas.microsoft.com/office/drawing/2014/chart" uri="{C3380CC4-5D6E-409C-BE32-E72D297353CC}">
              <c16:uniqueId val="{00000000-FC3C-452C-A63C-175F647F8A51}"/>
            </c:ext>
          </c:extLst>
        </c:ser>
        <c:dLbls>
          <c:showLegendKey val="0"/>
          <c:showVal val="0"/>
          <c:showCatName val="0"/>
          <c:showSerName val="0"/>
          <c:showPercent val="0"/>
          <c:showBubbleSize val="0"/>
        </c:dLbls>
        <c:gapWidth val="219"/>
        <c:overlap val="-27"/>
        <c:axId val="2084781903"/>
        <c:axId val="2084772303"/>
      </c:barChart>
      <c:catAx>
        <c:axId val="208478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72303"/>
        <c:crosses val="autoZero"/>
        <c:auto val="1"/>
        <c:lblAlgn val="ctr"/>
        <c:lblOffset val="100"/>
        <c:noMultiLvlLbl val="0"/>
      </c:catAx>
      <c:valAx>
        <c:axId val="2084772303"/>
        <c:scaling>
          <c:orientation val="minMax"/>
          <c:max val="6"/>
        </c:scaling>
        <c:delete val="0"/>
        <c:axPos val="l"/>
        <c:majorGridlines>
          <c:spPr>
            <a:ln w="9525" cap="flat" cmpd="sng" algn="ctr">
              <a:solidFill>
                <a:schemeClr val="bg1">
                  <a:lumMod val="85000"/>
                  <a:alpha val="4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819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[marketing_campaign_analysis.xlsx]Channel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a:t>
            </a:r>
            <a:r>
              <a:rPr lang="en-US" sz="1400" b="0" i="0" u="none" strike="noStrike" baseline="0">
                <a:effectLst/>
              </a:rPr>
              <a:t>through Company’s Web Site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'Channel Analysis'!$B$22</c:f>
              <c:strCache>
                <c:ptCount val="1"/>
                <c:pt idx="0">
                  <c:v>Total</c:v>
                </c:pt>
              </c:strCache>
            </c:strRef>
          </c:tx>
          <c:spPr>
            <a:solidFill>
              <a:schemeClr val="accent1">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 Analysis'!$A$23:$A$25</c:f>
              <c:strCache>
                <c:ptCount val="3"/>
                <c:pt idx="0">
                  <c:v>Senior</c:v>
                </c:pt>
                <c:pt idx="1">
                  <c:v>Middle-aged</c:v>
                </c:pt>
                <c:pt idx="2">
                  <c:v>Young</c:v>
                </c:pt>
              </c:strCache>
            </c:strRef>
          </c:cat>
          <c:val>
            <c:numRef>
              <c:f>'Channel Analysis'!$B$23:$B$25</c:f>
              <c:numCache>
                <c:formatCode>General</c:formatCode>
                <c:ptCount val="3"/>
                <c:pt idx="0">
                  <c:v>4.4721739130434779</c:v>
                </c:pt>
                <c:pt idx="1">
                  <c:v>3.6816874400767019</c:v>
                </c:pt>
                <c:pt idx="2">
                  <c:v>3.6511627906976742</c:v>
                </c:pt>
              </c:numCache>
            </c:numRef>
          </c:val>
          <c:extLst>
            <c:ext xmlns:c16="http://schemas.microsoft.com/office/drawing/2014/chart" uri="{C3380CC4-5D6E-409C-BE32-E72D297353CC}">
              <c16:uniqueId val="{00000000-22EC-44BE-9A23-821F305F44DB}"/>
            </c:ext>
          </c:extLst>
        </c:ser>
        <c:dLbls>
          <c:showLegendKey val="0"/>
          <c:showVal val="0"/>
          <c:showCatName val="0"/>
          <c:showSerName val="0"/>
          <c:showPercent val="0"/>
          <c:showBubbleSize val="0"/>
        </c:dLbls>
        <c:gapWidth val="182"/>
        <c:axId val="2084786703"/>
        <c:axId val="2084784783"/>
      </c:barChart>
      <c:catAx>
        <c:axId val="20847867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84783"/>
        <c:crosses val="autoZero"/>
        <c:auto val="1"/>
        <c:lblAlgn val="ctr"/>
        <c:lblOffset val="100"/>
        <c:noMultiLvlLbl val="0"/>
      </c:catAx>
      <c:valAx>
        <c:axId val="2084784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8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a:t>
            </a:r>
            <a:r>
              <a:rPr lang="en-US" baseline="0"/>
              <a:t> Made With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E6A2-49CD-B1B0-1508A92CE942}"/>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E6A2-49CD-B1B0-1508A92CE942}"/>
              </c:ext>
            </c:extLst>
          </c:dPt>
          <c:dLbls>
            <c:dLbl>
              <c:idx val="0"/>
              <c:tx>
                <c:rich>
                  <a:bodyPr/>
                  <a:lstStyle/>
                  <a:p>
                    <a:fld id="{81A6CD5A-5935-4753-8CF6-FD225DAF952E}" type="CATEGORYNAME">
                      <a:rPr lang="en-US" b="1">
                        <a:solidFill>
                          <a:schemeClr val="tx2">
                            <a:lumMod val="50000"/>
                          </a:schemeClr>
                        </a:solidFill>
                      </a:rPr>
                      <a:pPr/>
                      <a:t>[CATEGORY NAME]</a:t>
                    </a:fld>
                    <a:r>
                      <a:rPr lang="en-US" b="1" baseline="0">
                        <a:solidFill>
                          <a:schemeClr val="tx2">
                            <a:lumMod val="50000"/>
                          </a:schemeClr>
                        </a:solidFill>
                      </a:rPr>
                      <a:t>
</a:t>
                    </a:r>
                    <a:fld id="{43C56C63-D33D-4946-8B81-9C027704C078}" type="PERCENTAGE">
                      <a:rPr lang="en-US" b="1" baseline="0">
                        <a:solidFill>
                          <a:schemeClr val="tx2">
                            <a:lumMod val="50000"/>
                          </a:schemeClr>
                        </a:solidFill>
                      </a:rPr>
                      <a:pPr/>
                      <a:t>[PERCENTAGE]</a:t>
                    </a:fld>
                    <a:endParaRPr lang="en-US" b="1" baseline="0">
                      <a:solidFill>
                        <a:schemeClr val="tx2">
                          <a:lumMod val="50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6A2-49CD-B1B0-1508A92CE942}"/>
                </c:ext>
              </c:extLst>
            </c:dLbl>
            <c:dLbl>
              <c:idx val="1"/>
              <c:tx>
                <c:rich>
                  <a:bodyPr/>
                  <a:lstStyle/>
                  <a:p>
                    <a:fld id="{D11DE34C-5DE6-45B3-A0E5-12D81D5CDB55}" type="CATEGORYNAME">
                      <a:rPr lang="en-US" b="1">
                        <a:solidFill>
                          <a:schemeClr val="accent2">
                            <a:lumMod val="50000"/>
                          </a:schemeClr>
                        </a:solidFill>
                      </a:rPr>
                      <a:pPr/>
                      <a:t>[CATEGORY NAME]</a:t>
                    </a:fld>
                    <a:r>
                      <a:rPr lang="en-US" b="1" baseline="0">
                        <a:solidFill>
                          <a:schemeClr val="accent2">
                            <a:lumMod val="50000"/>
                          </a:schemeClr>
                        </a:solidFill>
                      </a:rPr>
                      <a:t>
</a:t>
                    </a:r>
                    <a:fld id="{5267ED66-FADE-4B39-A264-0236A1EB70E4}" type="PERCENTAGE">
                      <a:rPr lang="en-US" b="1" baseline="0">
                        <a:solidFill>
                          <a:schemeClr val="accent2">
                            <a:lumMod val="50000"/>
                          </a:schemeClr>
                        </a:solidFill>
                      </a:rPr>
                      <a:pPr/>
                      <a:t>[PERCENTAGE]</a:t>
                    </a:fld>
                    <a:endParaRPr lang="en-US" b="1" baseline="0">
                      <a:solidFill>
                        <a:schemeClr val="accent2">
                          <a:lumMod val="50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6A2-49CD-B1B0-1508A92CE94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 Analysis'!$A$40:$B$40</c:f>
              <c:strCache>
                <c:ptCount val="2"/>
                <c:pt idx="0">
                  <c:v>Avg of purchases made with discount by those who accepted the offer in the last campaign</c:v>
                </c:pt>
                <c:pt idx="1">
                  <c:v>Avg of purchases made with discount by those who didn't accept the offer in the last campaign</c:v>
                </c:pt>
              </c:strCache>
            </c:strRef>
          </c:cat>
          <c:val>
            <c:numRef>
              <c:f>'Channel Analysis'!$A$41:$B$41</c:f>
              <c:numCache>
                <c:formatCode>General</c:formatCode>
                <c:ptCount val="2"/>
                <c:pt idx="0">
                  <c:v>2.3353293413173652</c:v>
                </c:pt>
                <c:pt idx="1">
                  <c:v>2.3243953732912725</c:v>
                </c:pt>
              </c:numCache>
            </c:numRef>
          </c:val>
          <c:extLst>
            <c:ext xmlns:c16="http://schemas.microsoft.com/office/drawing/2014/chart" uri="{C3380CC4-5D6E-409C-BE32-E72D297353CC}">
              <c16:uniqueId val="{00000000-C11F-46AD-9DF0-EAF03122A9A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[marketing_campaign_analysis.xlsx]Channel Analysis!PivotTable7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a:effectLst/>
              </a:rPr>
              <a:t>Visits to</a:t>
            </a:r>
            <a:r>
              <a:rPr lang="en-US" sz="1400" baseline="0">
                <a:effectLst/>
              </a:rPr>
              <a:t> W</a:t>
            </a:r>
            <a:r>
              <a:rPr lang="en-US" sz="1400">
                <a:effectLst/>
              </a:rPr>
              <a:t>eb Site Last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'Channel Analysis'!$B$53</c:f>
              <c:strCache>
                <c:ptCount val="1"/>
                <c:pt idx="0">
                  <c:v>Total</c:v>
                </c:pt>
              </c:strCache>
            </c:strRef>
          </c:tx>
          <c:spPr>
            <a:solidFill>
              <a:schemeClr val="accent4">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 Analysis'!$A$54:$A$56</c:f>
              <c:strCache>
                <c:ptCount val="3"/>
                <c:pt idx="0">
                  <c:v>Middle-aged</c:v>
                </c:pt>
                <c:pt idx="1">
                  <c:v>Senior</c:v>
                </c:pt>
                <c:pt idx="2">
                  <c:v>Young</c:v>
                </c:pt>
              </c:strCache>
            </c:strRef>
          </c:cat>
          <c:val>
            <c:numRef>
              <c:f>'Channel Analysis'!$B$54:$B$56</c:f>
              <c:numCache>
                <c:formatCode>General</c:formatCode>
                <c:ptCount val="3"/>
                <c:pt idx="0">
                  <c:v>5.6605944391179293</c:v>
                </c:pt>
                <c:pt idx="1">
                  <c:v>5.0417391304347827</c:v>
                </c:pt>
                <c:pt idx="2">
                  <c:v>4.441860465116279</c:v>
                </c:pt>
              </c:numCache>
            </c:numRef>
          </c:val>
          <c:extLst>
            <c:ext xmlns:c16="http://schemas.microsoft.com/office/drawing/2014/chart" uri="{C3380CC4-5D6E-409C-BE32-E72D297353CC}">
              <c16:uniqueId val="{00000000-728C-458E-8E4D-C6400E1F88BC}"/>
            </c:ext>
          </c:extLst>
        </c:ser>
        <c:dLbls>
          <c:showLegendKey val="0"/>
          <c:showVal val="0"/>
          <c:showCatName val="0"/>
          <c:showSerName val="0"/>
          <c:showPercent val="0"/>
          <c:showBubbleSize val="0"/>
        </c:dLbls>
        <c:gapWidth val="182"/>
        <c:axId val="2084831343"/>
        <c:axId val="2084832783"/>
      </c:barChart>
      <c:catAx>
        <c:axId val="20848313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832783"/>
        <c:crosses val="autoZero"/>
        <c:auto val="1"/>
        <c:lblAlgn val="ctr"/>
        <c:lblOffset val="100"/>
        <c:noMultiLvlLbl val="0"/>
      </c:catAx>
      <c:valAx>
        <c:axId val="208483278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83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[marketing_campaign_analysis.xlsx]Dashboard Analysis!PivotTable12</c:name>
    <c:fmtId val="3"/>
  </c:pivotSource>
  <c:chart>
    <c:title>
      <c:tx>
        <c:strRef>
          <c:f>'Dashboard Analysis'!$A$6</c:f>
          <c:strCache>
            <c:ptCount val="1"/>
            <c:pt idx="0">
              <c:v>Response Rate by Campaign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tx2">
              <a:lumMod val="50000"/>
            </a:schemeClr>
          </a:solidFill>
          <a:ln>
            <a:noFill/>
          </a:ln>
          <a:effectLst/>
        </c:spPr>
      </c:pivotFmt>
      <c:pivotFmt>
        <c:idx val="5"/>
        <c:spPr>
          <a:solidFill>
            <a:schemeClr val="tx2">
              <a:lumMod val="75000"/>
            </a:schemeClr>
          </a:solidFill>
          <a:ln>
            <a:noFill/>
          </a:ln>
          <a:effectLst/>
        </c:spPr>
      </c:pivotFmt>
      <c:pivotFmt>
        <c:idx val="6"/>
        <c:spPr>
          <a:solidFill>
            <a:schemeClr val="tx2">
              <a:lumMod val="60000"/>
              <a:lumOff val="40000"/>
            </a:schemeClr>
          </a:solidFill>
          <a:ln>
            <a:noFill/>
          </a:ln>
          <a:effectLst/>
        </c:spPr>
      </c:pivotFmt>
    </c:pivotFmts>
    <c:plotArea>
      <c:layout/>
      <c:barChart>
        <c:barDir val="col"/>
        <c:grouping val="clustered"/>
        <c:varyColors val="0"/>
        <c:ser>
          <c:idx val="0"/>
          <c:order val="0"/>
          <c:tx>
            <c:strRef>
              <c:f>'Dashboard Analysis'!$A$6</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6C95-4AFA-91BA-488FE1045525}"/>
              </c:ext>
            </c:extLst>
          </c:dPt>
          <c:dPt>
            <c:idx val="1"/>
            <c:invertIfNegative val="0"/>
            <c:bubble3D val="0"/>
            <c:extLst>
              <c:ext xmlns:c16="http://schemas.microsoft.com/office/drawing/2014/chart" uri="{C3380CC4-5D6E-409C-BE32-E72D297353CC}">
                <c16:uniqueId val="{00000002-6C95-4AFA-91BA-488FE1045525}"/>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3-6C95-4AFA-91BA-488FE1045525}"/>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0-6C95-4AFA-91BA-488FE1045525}"/>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8-DBE3-46C0-9A5D-B866F2AFC4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Analysis'!$A$6</c:f>
              <c:strCache>
                <c:ptCount val="5"/>
                <c:pt idx="0">
                  <c:v>Average of AcceptedCmp4</c:v>
                </c:pt>
                <c:pt idx="1">
                  <c:v>Average of AcceptedCmp3</c:v>
                </c:pt>
                <c:pt idx="2">
                  <c:v>Average of AcceptedCmp5</c:v>
                </c:pt>
                <c:pt idx="3">
                  <c:v>Average of AcceptedCmp1</c:v>
                </c:pt>
                <c:pt idx="4">
                  <c:v>Average of AcceptedCmp2</c:v>
                </c:pt>
              </c:strCache>
            </c:strRef>
          </c:cat>
          <c:val>
            <c:numRef>
              <c:f>'Dashboard Analysis'!$A$6</c:f>
              <c:numCache>
                <c:formatCode>0.0%</c:formatCode>
                <c:ptCount val="5"/>
                <c:pt idx="0">
                  <c:v>7.4686940966010737E-2</c:v>
                </c:pt>
                <c:pt idx="1">
                  <c:v>7.2898032200357787E-2</c:v>
                </c:pt>
                <c:pt idx="2">
                  <c:v>7.2450805008944547E-2</c:v>
                </c:pt>
                <c:pt idx="3">
                  <c:v>6.4400715563506267E-2</c:v>
                </c:pt>
                <c:pt idx="4">
                  <c:v>1.3416815742397137E-2</c:v>
                </c:pt>
              </c:numCache>
            </c:numRef>
          </c:val>
          <c:extLst>
            <c:ext xmlns:c16="http://schemas.microsoft.com/office/drawing/2014/chart" uri="{C3380CC4-5D6E-409C-BE32-E72D297353CC}">
              <c16:uniqueId val="{00000000-2BEC-4FFA-B33D-16FFA613E3F3}"/>
            </c:ext>
          </c:extLst>
        </c:ser>
        <c:dLbls>
          <c:showLegendKey val="0"/>
          <c:showVal val="0"/>
          <c:showCatName val="0"/>
          <c:showSerName val="0"/>
          <c:showPercent val="0"/>
          <c:showBubbleSize val="0"/>
        </c:dLbls>
        <c:gapWidth val="219"/>
        <c:overlap val="-27"/>
        <c:axId val="1133940384"/>
        <c:axId val="1133924544"/>
      </c:barChart>
      <c:catAx>
        <c:axId val="11339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24544"/>
        <c:crosses val="autoZero"/>
        <c:auto val="1"/>
        <c:lblAlgn val="ctr"/>
        <c:lblOffset val="100"/>
        <c:noMultiLvlLbl val="0"/>
      </c:catAx>
      <c:valAx>
        <c:axId val="1133924544"/>
        <c:scaling>
          <c:orientation val="minMax"/>
        </c:scaling>
        <c:delete val="1"/>
        <c:axPos val="l"/>
        <c:majorGridlines>
          <c:spPr>
            <a:ln w="9525" cap="flat" cmpd="sng" algn="ctr">
              <a:solidFill>
                <a:schemeClr val="bg1">
                  <a:lumMod val="85000"/>
                  <a:alpha val="50000"/>
                </a:schemeClr>
              </a:solidFill>
              <a:round/>
            </a:ln>
            <a:effectLst/>
          </c:spPr>
        </c:majorGridlines>
        <c:numFmt formatCode="0.0%" sourceLinked="1"/>
        <c:majorTickMark val="none"/>
        <c:minorTickMark val="none"/>
        <c:tickLblPos val="nextTo"/>
        <c:crossAx val="113394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[marketing_campaign_analysis.xlsx]Dashboard Analysis!PivotTable8</c:name>
    <c:fmtId val="3"/>
  </c:pivotSource>
  <c:chart>
    <c:title>
      <c:tx>
        <c:strRef>
          <c:f>'Dashboard Analysis'!$F$6</c:f>
          <c:strCache>
            <c:ptCount val="1"/>
            <c:pt idx="0">
              <c:v>Spend by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pivotFmt>
      <c:pivotFmt>
        <c:idx val="5"/>
        <c:spPr>
          <a:solidFill>
            <a:schemeClr val="tx2">
              <a:lumMod val="75000"/>
            </a:schemeClr>
          </a:solidFill>
          <a:ln>
            <a:noFill/>
          </a:ln>
          <a:effectLst/>
        </c:spPr>
      </c:pivotFmt>
      <c:pivotFmt>
        <c:idx val="6"/>
        <c:spPr>
          <a:solidFill>
            <a:schemeClr val="tx2">
              <a:lumMod val="60000"/>
              <a:lumOff val="40000"/>
            </a:schemeClr>
          </a:solidFill>
          <a:ln>
            <a:noFill/>
          </a:ln>
          <a:effectLst/>
        </c:spPr>
      </c:pivotFmt>
      <c:pivotFmt>
        <c:idx val="7"/>
        <c:spPr>
          <a:solidFill>
            <a:schemeClr val="tx2">
              <a:lumMod val="40000"/>
              <a:lumOff val="60000"/>
            </a:schemeClr>
          </a:solidFill>
          <a:ln>
            <a:noFill/>
          </a:ln>
          <a:effectLst/>
        </c:spPr>
      </c:pivotFmt>
      <c:pivotFmt>
        <c:idx val="8"/>
        <c:spPr>
          <a:solidFill>
            <a:schemeClr val="tx2">
              <a:lumMod val="20000"/>
              <a:lumOff val="80000"/>
            </a:schemeClr>
          </a:solidFill>
          <a:ln>
            <a:noFill/>
          </a:ln>
          <a:effectLst/>
        </c:spPr>
      </c:pivotFmt>
      <c:pivotFmt>
        <c:idx val="9"/>
        <c:spPr>
          <a:solidFill>
            <a:schemeClr val="accent1">
              <a:lumMod val="20000"/>
              <a:lumOff val="80000"/>
            </a:schemeClr>
          </a:solidFill>
          <a:ln>
            <a:noFill/>
          </a:ln>
          <a:effectLst/>
        </c:spPr>
      </c:pivotFmt>
    </c:pivotFmts>
    <c:plotArea>
      <c:layout/>
      <c:barChart>
        <c:barDir val="bar"/>
        <c:grouping val="clustered"/>
        <c:varyColors val="0"/>
        <c:ser>
          <c:idx val="0"/>
          <c:order val="0"/>
          <c:tx>
            <c:strRef>
              <c:f>'Dashboard Analysis'!$F$6</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FCB2-4B76-83F1-26D05947AADB}"/>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FCB2-4B76-83F1-26D05947AADB}"/>
              </c:ext>
            </c:extLst>
          </c:dPt>
          <c:dPt>
            <c:idx val="2"/>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3-FCB2-4B76-83F1-26D05947AADB}"/>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FCB2-4B76-83F1-26D05947AADB}"/>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1-FCB2-4B76-83F1-26D05947AADB}"/>
              </c:ext>
            </c:extLst>
          </c:dPt>
          <c:dPt>
            <c:idx val="5"/>
            <c:invertIfNegative val="0"/>
            <c:bubble3D val="0"/>
            <c:spPr>
              <a:solidFill>
                <a:schemeClr val="tx2">
                  <a:lumMod val="50000"/>
                </a:schemeClr>
              </a:solidFill>
              <a:ln>
                <a:noFill/>
              </a:ln>
              <a:effectLst/>
            </c:spPr>
            <c:extLst>
              <c:ext xmlns:c16="http://schemas.microsoft.com/office/drawing/2014/chart" uri="{C3380CC4-5D6E-409C-BE32-E72D297353CC}">
                <c16:uniqueId val="{00000000-FCB2-4B76-83F1-26D05947A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Analysis'!$F$6</c:f>
              <c:strCache>
                <c:ptCount val="6"/>
                <c:pt idx="0">
                  <c:v>Average of MntFruits</c:v>
                </c:pt>
                <c:pt idx="1">
                  <c:v>Average of MntSweetProducts</c:v>
                </c:pt>
                <c:pt idx="2">
                  <c:v>Average of MntFishProducts</c:v>
                </c:pt>
                <c:pt idx="3">
                  <c:v>Average of MntGoldProds</c:v>
                </c:pt>
                <c:pt idx="4">
                  <c:v>Average of MntMeatProducts</c:v>
                </c:pt>
                <c:pt idx="5">
                  <c:v>Average of MntWines</c:v>
                </c:pt>
              </c:strCache>
            </c:strRef>
          </c:cat>
          <c:val>
            <c:numRef>
              <c:f>'Dashboard Analysis'!$F$6</c:f>
              <c:numCache>
                <c:formatCode>[$$-409]#\ ##0</c:formatCode>
                <c:ptCount val="6"/>
                <c:pt idx="0">
                  <c:v>26.275939177101968</c:v>
                </c:pt>
                <c:pt idx="1">
                  <c:v>27.080500894454381</c:v>
                </c:pt>
                <c:pt idx="2">
                  <c:v>37.536225402504471</c:v>
                </c:pt>
                <c:pt idx="3">
                  <c:v>43.983005366726296</c:v>
                </c:pt>
                <c:pt idx="4">
                  <c:v>166.98345259391772</c:v>
                </c:pt>
                <c:pt idx="5">
                  <c:v>304.12745974955277</c:v>
                </c:pt>
              </c:numCache>
            </c:numRef>
          </c:val>
          <c:extLst>
            <c:ext xmlns:c16="http://schemas.microsoft.com/office/drawing/2014/chart" uri="{C3380CC4-5D6E-409C-BE32-E72D297353CC}">
              <c16:uniqueId val="{00000000-85F5-40DC-A9C1-0F844012C1F2}"/>
            </c:ext>
          </c:extLst>
        </c:ser>
        <c:dLbls>
          <c:showLegendKey val="0"/>
          <c:showVal val="0"/>
          <c:showCatName val="0"/>
          <c:showSerName val="0"/>
          <c:showPercent val="0"/>
          <c:showBubbleSize val="0"/>
        </c:dLbls>
        <c:gapWidth val="182"/>
        <c:axId val="1278274528"/>
        <c:axId val="1278275008"/>
      </c:barChart>
      <c:catAx>
        <c:axId val="12782745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275008"/>
        <c:crosses val="autoZero"/>
        <c:auto val="1"/>
        <c:lblAlgn val="ctr"/>
        <c:lblOffset val="100"/>
        <c:noMultiLvlLbl val="0"/>
      </c:catAx>
      <c:valAx>
        <c:axId val="1278275008"/>
        <c:scaling>
          <c:orientation val="minMax"/>
        </c:scaling>
        <c:delete val="1"/>
        <c:axPos val="b"/>
        <c:numFmt formatCode="[$$-409]#\ ##0" sourceLinked="1"/>
        <c:majorTickMark val="none"/>
        <c:minorTickMark val="none"/>
        <c:tickLblPos val="nextTo"/>
        <c:crossAx val="127827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[marketing_campaign_analysis.xlsx]Dashboard Analysis!PivotTable9</c:name>
    <c:fmtId val="7"/>
  </c:pivotSource>
  <c:chart>
    <c:title>
      <c:tx>
        <c:strRef>
          <c:f>'Dashboard Analysis'!$I$6</c:f>
          <c:strCache>
            <c:ptCount val="1"/>
            <c:pt idx="0">
              <c:v>Response Rate by Age Group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lumMod val="60000"/>
              <a:lumOff val="40000"/>
            </a:schemeClr>
          </a:solidFill>
          <a:ln w="19050">
            <a:solidFill>
              <a:schemeClr val="lt1"/>
            </a:solidFill>
          </a:ln>
          <a:effectLst/>
        </c:spPr>
      </c:pivotFmt>
      <c:pivotFmt>
        <c:idx val="7"/>
        <c:spPr>
          <a:solidFill>
            <a:schemeClr val="tx2">
              <a:lumMod val="40000"/>
              <a:lumOff val="60000"/>
            </a:schemeClr>
          </a:solidFill>
          <a:ln w="19050">
            <a:solidFill>
              <a:schemeClr val="lt1"/>
            </a:solidFill>
          </a:ln>
          <a:effectLst/>
        </c:spPr>
      </c:pivotFmt>
      <c:pivotFmt>
        <c:idx val="8"/>
        <c:spPr>
          <a:solidFill>
            <a:schemeClr val="tx2">
              <a:lumMod val="75000"/>
            </a:schemeClr>
          </a:solidFill>
          <a:ln w="19050">
            <a:solidFill>
              <a:schemeClr val="lt1"/>
            </a:solidFill>
          </a:ln>
          <a:effectLst/>
        </c:spPr>
      </c:pivotFmt>
    </c:pivotFmts>
    <c:plotArea>
      <c:layout/>
      <c:pieChart>
        <c:varyColors val="1"/>
        <c:ser>
          <c:idx val="0"/>
          <c:order val="0"/>
          <c:tx>
            <c:strRef>
              <c:f>'Dashboard Analysis'!$I$6</c:f>
              <c:strCache>
                <c:ptCount val="1"/>
                <c:pt idx="0">
                  <c:v>Total</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71D1-4123-AF4A-54F0D3AF04E7}"/>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71D1-4123-AF4A-54F0D3AF04E7}"/>
              </c:ext>
            </c:extLst>
          </c:dPt>
          <c:dPt>
            <c:idx val="2"/>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5-71D1-4123-AF4A-54F0D3AF04E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Analysis'!$I$6</c:f>
              <c:strCache>
                <c:ptCount val="3"/>
                <c:pt idx="0">
                  <c:v>Young</c:v>
                </c:pt>
                <c:pt idx="1">
                  <c:v>Middle-aged</c:v>
                </c:pt>
                <c:pt idx="2">
                  <c:v>Senior</c:v>
                </c:pt>
              </c:strCache>
            </c:strRef>
          </c:cat>
          <c:val>
            <c:numRef>
              <c:f>'Dashboard Analysis'!$I$6</c:f>
              <c:numCache>
                <c:formatCode>0.00</c:formatCode>
                <c:ptCount val="3"/>
                <c:pt idx="0">
                  <c:v>0.23255813953488372</c:v>
                </c:pt>
                <c:pt idx="1">
                  <c:v>0.15340364333652926</c:v>
                </c:pt>
                <c:pt idx="2">
                  <c:v>0.14260869565217391</c:v>
                </c:pt>
              </c:numCache>
            </c:numRef>
          </c:val>
          <c:extLst>
            <c:ext xmlns:c16="http://schemas.microsoft.com/office/drawing/2014/chart" uri="{C3380CC4-5D6E-409C-BE32-E72D297353CC}">
              <c16:uniqueId val="{00000006-71D1-4123-AF4A-54F0D3AF04E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[marketing_campaign_analysis.xlsx]Dashboard Analysis!PivotTable11</c:name>
    <c:fmtId val="3"/>
  </c:pivotSource>
  <c:chart>
    <c:title>
      <c:tx>
        <c:strRef>
          <c:f>'Dashboard Analysis'!$L$6</c:f>
          <c:strCache>
            <c:ptCount val="1"/>
            <c:pt idx="0">
              <c:v>Channel Popularity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pivotFmt>
      <c:pivotFmt>
        <c:idx val="4"/>
        <c:spPr>
          <a:solidFill>
            <a:schemeClr val="tx2">
              <a:lumMod val="75000"/>
            </a:schemeClr>
          </a:solidFill>
          <a:ln>
            <a:noFill/>
          </a:ln>
          <a:effectLst/>
        </c:spPr>
      </c:pivotFmt>
      <c:pivotFmt>
        <c:idx val="5"/>
        <c:spPr>
          <a:solidFill>
            <a:schemeClr val="tx2">
              <a:lumMod val="60000"/>
              <a:lumOff val="40000"/>
            </a:schemeClr>
          </a:solidFill>
          <a:ln>
            <a:noFill/>
          </a:ln>
          <a:effectLst/>
        </c:spPr>
      </c:pivotFmt>
      <c:pivotFmt>
        <c:idx val="6"/>
        <c:spPr>
          <a:solidFill>
            <a:schemeClr val="tx2">
              <a:lumMod val="40000"/>
              <a:lumOff val="60000"/>
            </a:schemeClr>
          </a:solidFill>
          <a:ln>
            <a:noFill/>
          </a:ln>
          <a:effectLst/>
        </c:spPr>
      </c:pivotFmt>
      <c:pivotFmt>
        <c:idx val="7"/>
        <c:spPr>
          <a:solidFill>
            <a:schemeClr val="tx2">
              <a:lumMod val="20000"/>
              <a:lumOff val="80000"/>
            </a:schemeClr>
          </a:solidFill>
          <a:ln>
            <a:noFill/>
          </a:ln>
          <a:effectLst/>
        </c:spPr>
      </c:pivotFmt>
    </c:pivotFmts>
    <c:plotArea>
      <c:layout/>
      <c:barChart>
        <c:barDir val="col"/>
        <c:grouping val="clustered"/>
        <c:varyColors val="0"/>
        <c:ser>
          <c:idx val="0"/>
          <c:order val="0"/>
          <c:tx>
            <c:strRef>
              <c:f>'Dashboard Analysis'!$L$6</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0-6E26-4A85-88C4-DDE75DF3B1E7}"/>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6E26-4A85-88C4-DDE75DF3B1E7}"/>
              </c:ext>
            </c:extLst>
          </c:dPt>
          <c:dPt>
            <c:idx val="2"/>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2-6E26-4A85-88C4-DDE75DF3B1E7}"/>
              </c:ext>
            </c:extLst>
          </c:dPt>
          <c:dPt>
            <c:idx val="3"/>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3-6E26-4A85-88C4-DDE75DF3B1E7}"/>
              </c:ext>
            </c:extLst>
          </c:dPt>
          <c:dPt>
            <c:idx val="4"/>
            <c:invertIfNegative val="0"/>
            <c:bubble3D val="0"/>
            <c:extLst>
              <c:ext xmlns:c16="http://schemas.microsoft.com/office/drawing/2014/chart" uri="{C3380CC4-5D6E-409C-BE32-E72D297353CC}">
                <c16:uniqueId val="{00000004-6E26-4A85-88C4-DDE75DF3B1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Analysis'!$L$6</c:f>
              <c:strCache>
                <c:ptCount val="4"/>
                <c:pt idx="0">
                  <c:v>StorePurchases</c:v>
                </c:pt>
                <c:pt idx="1">
                  <c:v>WebPurchases</c:v>
                </c:pt>
                <c:pt idx="2">
                  <c:v>CatalogPurchases</c:v>
                </c:pt>
                <c:pt idx="3">
                  <c:v>DealsPurchases</c:v>
                </c:pt>
              </c:strCache>
            </c:strRef>
          </c:cat>
          <c:val>
            <c:numRef>
              <c:f>'Dashboard Analysis'!$L$6</c:f>
              <c:numCache>
                <c:formatCode>0.00</c:formatCode>
                <c:ptCount val="4"/>
                <c:pt idx="0">
                  <c:v>5.7956171735241506</c:v>
                </c:pt>
                <c:pt idx="1">
                  <c:v>4.0876565295169947</c:v>
                </c:pt>
                <c:pt idx="2">
                  <c:v>2.663237924865832</c:v>
                </c:pt>
                <c:pt idx="3">
                  <c:v>2.3260286225402504</c:v>
                </c:pt>
              </c:numCache>
            </c:numRef>
          </c:val>
          <c:extLst>
            <c:ext xmlns:c16="http://schemas.microsoft.com/office/drawing/2014/chart" uri="{C3380CC4-5D6E-409C-BE32-E72D297353CC}">
              <c16:uniqueId val="{00000000-4FA8-44E3-80AF-0B149F0C40FC}"/>
            </c:ext>
          </c:extLst>
        </c:ser>
        <c:dLbls>
          <c:showLegendKey val="0"/>
          <c:showVal val="0"/>
          <c:showCatName val="0"/>
          <c:showSerName val="0"/>
          <c:showPercent val="0"/>
          <c:showBubbleSize val="0"/>
        </c:dLbls>
        <c:gapWidth val="219"/>
        <c:overlap val="-27"/>
        <c:axId val="1278336448"/>
        <c:axId val="1278336928"/>
      </c:barChart>
      <c:catAx>
        <c:axId val="127833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336928"/>
        <c:crosses val="autoZero"/>
        <c:auto val="1"/>
        <c:lblAlgn val="ctr"/>
        <c:lblOffset val="100"/>
        <c:noMultiLvlLbl val="0"/>
      </c:catAx>
      <c:valAx>
        <c:axId val="1278336928"/>
        <c:scaling>
          <c:orientation val="minMax"/>
        </c:scaling>
        <c:delete val="1"/>
        <c:axPos val="l"/>
        <c:majorGridlines>
          <c:spPr>
            <a:ln w="9525" cap="flat" cmpd="sng" algn="ctr">
              <a:solidFill>
                <a:schemeClr val="bg1">
                  <a:lumMod val="85000"/>
                  <a:alpha val="47000"/>
                </a:schemeClr>
              </a:solidFill>
              <a:round/>
            </a:ln>
            <a:effectLst/>
          </c:spPr>
        </c:majorGridlines>
        <c:numFmt formatCode="0.00" sourceLinked="1"/>
        <c:majorTickMark val="none"/>
        <c:minorTickMark val="none"/>
        <c:tickLblPos val="nextTo"/>
        <c:crossAx val="127833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'Typical Client'!$B$103</c:f>
              <c:strCache>
                <c:ptCount val="1"/>
                <c:pt idx="0">
                  <c:v>Responded</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DF13-4C50-A269-9A5092207810}"/>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DF13-4C50-A269-9A509220781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'Typical Client'!$A$104:$A$105</c:f>
              <c:strCache>
                <c:ptCount val="2"/>
                <c:pt idx="0">
                  <c:v>Senior + High Income</c:v>
                </c:pt>
                <c:pt idx="1">
                  <c:v>Middle-aged + High Income</c:v>
                </c:pt>
              </c:strCache>
            </c:strRef>
          </c:cat>
          <c:val>
            <c:numRef>
              <c:f>'Typical Client'!$B$104:$B$105</c:f>
              <c:numCache>
                <c:formatCode>General</c:formatCode>
                <c:ptCount val="2"/>
                <c:pt idx="0">
                  <c:v>92</c:v>
                </c:pt>
                <c:pt idx="1">
                  <c:v>27</c:v>
                </c:pt>
              </c:numCache>
            </c:numRef>
          </c:val>
          <c:extLst>
            <c:ext xmlns:c16="http://schemas.microsoft.com/office/drawing/2014/chart" uri="{C3380CC4-5D6E-409C-BE32-E72D297353CC}">
              <c16:uniqueId val="{00000004-DF13-4C50-A269-9A509220781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Response Rate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Response Rate</a:t>
          </a:r>
        </a:p>
      </cx:txPr>
    </cx:title>
    <cx:plotArea>
      <cx:plotAreaRegion>
        <cx:series layoutId="funnel" uniqueId="{F298B6FB-F49F-4A78-BA3B-1780625852D2}">
          <cx:tx>
            <cx:txData>
              <cx:f>_xlchart.v2.1</cx:f>
              <cx:v>Response Rate</cx:v>
            </cx:txData>
          </cx:tx>
          <cx:spPr>
            <a:solidFill>
              <a:schemeClr val="tx2">
                <a:lumMod val="50000"/>
              </a:schemeClr>
            </a:solidFill>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a:endParaRPr>
              </a:p>
            </cx:txPr>
            <cx:visibility seriesName="0" categoryName="0" value="1"/>
          </cx:dataLabels>
          <cx:dataId val="0"/>
        </cx:series>
      </cx:plotAreaRegion>
      <cx:axis id="0">
        <cx:catScaling gapWidth="0.0599999987"/>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1.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1642754</xdr:colOff>
      <xdr:row>0</xdr:row>
      <xdr:rowOff>7619</xdr:rowOff>
    </xdr:from>
    <xdr:to>
      <xdr:col>7</xdr:col>
      <xdr:colOff>9896</xdr:colOff>
      <xdr:row>19</xdr:row>
      <xdr:rowOff>100263</xdr:rowOff>
    </xdr:to>
    <xdr:graphicFrame macro="">
      <xdr:nvGraphicFramePr>
        <xdr:cNvPr id="2" name="Chart 1">
          <a:extLst>
            <a:ext uri="{FF2B5EF4-FFF2-40B4-BE49-F238E27FC236}">
              <a16:creationId xmlns:a16="http://schemas.microsoft.com/office/drawing/2014/main" id="{87072767-EAE5-ABB1-FF88-9217F15D3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250658</xdr:colOff>
      <xdr:row>21</xdr:row>
      <xdr:rowOff>160422</xdr:rowOff>
    </xdr:from>
    <xdr:to>
      <xdr:col>10</xdr:col>
      <xdr:colOff>270711</xdr:colOff>
      <xdr:row>38</xdr:row>
      <xdr:rowOff>118311</xdr:rowOff>
    </xdr:to>
    <xdr:graphicFrame macro="">
      <xdr:nvGraphicFramePr>
        <xdr:cNvPr id="5" name="Chart 4">
          <a:extLst>
            <a:ext uri="{FF2B5EF4-FFF2-40B4-BE49-F238E27FC236}">
              <a16:creationId xmlns:a16="http://schemas.microsoft.com/office/drawing/2014/main" id="{A0895F87-7685-5277-B9E9-C8326DA6E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541421</xdr:colOff>
      <xdr:row>40</xdr:row>
      <xdr:rowOff>167439</xdr:rowOff>
    </xdr:from>
    <xdr:to>
      <xdr:col>10</xdr:col>
      <xdr:colOff>541421</xdr:colOff>
      <xdr:row>58</xdr:row>
      <xdr:rowOff>40105</xdr:rowOff>
    </xdr:to>
    <xdr:graphicFrame macro="">
      <xdr:nvGraphicFramePr>
        <xdr:cNvPr id="6" name="Chart 5">
          <a:extLst>
            <a:ext uri="{FF2B5EF4-FFF2-40B4-BE49-F238E27FC236}">
              <a16:creationId xmlns:a16="http://schemas.microsoft.com/office/drawing/2014/main" id="{9DA5B87F-91F5-2AC0-FD3A-1C7C99E59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471237</xdr:colOff>
      <xdr:row>60</xdr:row>
      <xdr:rowOff>7019</xdr:rowOff>
    </xdr:from>
    <xdr:to>
      <xdr:col>10</xdr:col>
      <xdr:colOff>541421</xdr:colOff>
      <xdr:row>77</xdr:row>
      <xdr:rowOff>140368</xdr:rowOff>
    </xdr:to>
    <xdr:graphicFrame macro="">
      <xdr:nvGraphicFramePr>
        <xdr:cNvPr id="7" name="Chart 6">
          <a:extLst>
            <a:ext uri="{FF2B5EF4-FFF2-40B4-BE49-F238E27FC236}">
              <a16:creationId xmlns:a16="http://schemas.microsoft.com/office/drawing/2014/main" id="{DB988009-DCA1-49DC-31B8-0781818DF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90237</xdr:colOff>
      <xdr:row>79</xdr:row>
      <xdr:rowOff>162425</xdr:rowOff>
    </xdr:from>
    <xdr:to>
      <xdr:col>6</xdr:col>
      <xdr:colOff>1283367</xdr:colOff>
      <xdr:row>98</xdr:row>
      <xdr:rowOff>170446</xdr:rowOff>
    </xdr:to>
    <xdr:graphicFrame macro="">
      <xdr:nvGraphicFramePr>
        <xdr:cNvPr id="8" name="Chart 7">
          <a:extLst>
            <a:ext uri="{FF2B5EF4-FFF2-40B4-BE49-F238E27FC236}">
              <a16:creationId xmlns:a16="http://schemas.microsoft.com/office/drawing/2014/main" id="{D5502B01-99C4-6224-385E-96C00C15F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421104</xdr:colOff>
      <xdr:row>101</xdr:row>
      <xdr:rowOff>12030</xdr:rowOff>
    </xdr:from>
    <xdr:to>
      <xdr:col>6</xdr:col>
      <xdr:colOff>431130</xdr:colOff>
      <xdr:row>121</xdr:row>
      <xdr:rowOff>10025</xdr:rowOff>
    </xdr:to>
    <xdr:graphicFrame macro="">
      <xdr:nvGraphicFramePr>
        <xdr:cNvPr id="3" name="Chart 2">
          <a:extLst>
            <a:ext uri="{FF2B5EF4-FFF2-40B4-BE49-F238E27FC236}">
              <a16:creationId xmlns:a16="http://schemas.microsoft.com/office/drawing/2014/main" id="{489BF2EA-1AED-05BF-9D9D-050AB6437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45720</xdr:colOff>
      <xdr:row>0</xdr:row>
      <xdr:rowOff>19050</xdr:rowOff>
    </xdr:from>
    <xdr:to>
      <xdr:col>14</xdr:col>
      <xdr:colOff>350520</xdr:colOff>
      <xdr:row>15</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8AB9A99-C95F-C23B-DA53-57C3FA3A83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1600" y="19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594360</xdr:colOff>
      <xdr:row>32</xdr:row>
      <xdr:rowOff>15240</xdr:rowOff>
    </xdr:from>
    <xdr:to>
      <xdr:col>10</xdr:col>
      <xdr:colOff>289560</xdr:colOff>
      <xdr:row>47</xdr:row>
      <xdr:rowOff>15240</xdr:rowOff>
    </xdr:to>
    <xdr:graphicFrame macro="">
      <xdr:nvGraphicFramePr>
        <xdr:cNvPr id="3" name="Chart 2">
          <a:extLst>
            <a:ext uri="{FF2B5EF4-FFF2-40B4-BE49-F238E27FC236}">
              <a16:creationId xmlns:a16="http://schemas.microsoft.com/office/drawing/2014/main" id="{EBE05E11-2B61-5EFF-9A8F-7C29C1663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49</xdr:row>
      <xdr:rowOff>179070</xdr:rowOff>
    </xdr:from>
    <xdr:to>
      <xdr:col>10</xdr:col>
      <xdr:colOff>289560</xdr:colOff>
      <xdr:row>64</xdr:row>
      <xdr:rowOff>179070</xdr:rowOff>
    </xdr:to>
    <xdr:graphicFrame macro="">
      <xdr:nvGraphicFramePr>
        <xdr:cNvPr id="4" name="Chart 3">
          <a:extLst>
            <a:ext uri="{FF2B5EF4-FFF2-40B4-BE49-F238E27FC236}">
              <a16:creationId xmlns:a16="http://schemas.microsoft.com/office/drawing/2014/main" id="{F8DAA980-15F9-44C2-5E70-30F020546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601980</xdr:colOff>
      <xdr:row>67</xdr:row>
      <xdr:rowOff>163830</xdr:rowOff>
    </xdr:from>
    <xdr:to>
      <xdr:col>10</xdr:col>
      <xdr:colOff>297180</xdr:colOff>
      <xdr:row>82</xdr:row>
      <xdr:rowOff>163830</xdr:rowOff>
    </xdr:to>
    <xdr:graphicFrame macro="">
      <xdr:nvGraphicFramePr>
        <xdr:cNvPr id="5" name="Chart 4">
          <a:extLst>
            <a:ext uri="{FF2B5EF4-FFF2-40B4-BE49-F238E27FC236}">
              <a16:creationId xmlns:a16="http://schemas.microsoft.com/office/drawing/2014/main" id="{F45E457B-A13D-1735-FD53-AFFB1F145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19</xdr:row>
      <xdr:rowOff>156210</xdr:rowOff>
    </xdr:from>
    <xdr:to>
      <xdr:col>11</xdr:col>
      <xdr:colOff>304800</xdr:colOff>
      <xdr:row>21</xdr:row>
      <xdr:rowOff>1436370</xdr:rowOff>
    </xdr:to>
    <xdr:graphicFrame macro="">
      <xdr:nvGraphicFramePr>
        <xdr:cNvPr id="6" name="Chart 5">
          <a:extLst>
            <a:ext uri="{FF2B5EF4-FFF2-40B4-BE49-F238E27FC236}">
              <a16:creationId xmlns:a16="http://schemas.microsoft.com/office/drawing/2014/main" id="{6526F67F-A5CC-C2B5-95FD-805A1EBFC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601980</xdr:colOff>
      <xdr:row>24</xdr:row>
      <xdr:rowOff>156210</xdr:rowOff>
    </xdr:from>
    <xdr:to>
      <xdr:col>12</xdr:col>
      <xdr:colOff>327660</xdr:colOff>
      <xdr:row>27</xdr:row>
      <xdr:rowOff>45720</xdr:rowOff>
    </xdr:to>
    <xdr:graphicFrame macro="">
      <xdr:nvGraphicFramePr>
        <xdr:cNvPr id="7" name="Chart 6">
          <a:extLst>
            <a:ext uri="{FF2B5EF4-FFF2-40B4-BE49-F238E27FC236}">
              <a16:creationId xmlns:a16="http://schemas.microsoft.com/office/drawing/2014/main" id="{614227F1-51F1-04B4-0A5C-3A363CD88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128793</xdr:colOff>
      <xdr:row>4</xdr:row>
      <xdr:rowOff>117512</xdr:rowOff>
    </xdr:from>
    <xdr:to>
      <xdr:col>2</xdr:col>
      <xdr:colOff>1986729</xdr:colOff>
      <xdr:row>19</xdr:row>
      <xdr:rowOff>117512</xdr:rowOff>
    </xdr:to>
    <xdr:graphicFrame macro="">
      <xdr:nvGraphicFramePr>
        <xdr:cNvPr id="4" name="Chart 3">
          <a:extLst>
            <a:ext uri="{FF2B5EF4-FFF2-40B4-BE49-F238E27FC236}">
              <a16:creationId xmlns:a16="http://schemas.microsoft.com/office/drawing/2014/main" id="{882A5260-627D-361C-B99A-361E5A736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548640</xdr:colOff>
      <xdr:row>21</xdr:row>
      <xdr:rowOff>3810</xdr:rowOff>
    </xdr:from>
    <xdr:to>
      <xdr:col>5</xdr:col>
      <xdr:colOff>342900</xdr:colOff>
      <xdr:row>36</xdr:row>
      <xdr:rowOff>3810</xdr:rowOff>
    </xdr:to>
    <xdr:graphicFrame macro="">
      <xdr:nvGraphicFramePr>
        <xdr:cNvPr id="5" name="Chart 4">
          <a:extLst>
            <a:ext uri="{FF2B5EF4-FFF2-40B4-BE49-F238E27FC236}">
              <a16:creationId xmlns:a16="http://schemas.microsoft.com/office/drawing/2014/main" id="{4CFC06FD-A9B5-916F-E907-016DC7D89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914400</xdr:colOff>
      <xdr:row>39</xdr:row>
      <xdr:rowOff>3810</xdr:rowOff>
    </xdr:from>
    <xdr:to>
      <xdr:col>6</xdr:col>
      <xdr:colOff>99060</xdr:colOff>
      <xdr:row>50</xdr:row>
      <xdr:rowOff>140970</xdr:rowOff>
    </xdr:to>
    <xdr:graphicFrame macro="">
      <xdr:nvGraphicFramePr>
        <xdr:cNvPr id="6" name="Chart 5">
          <a:extLst>
            <a:ext uri="{FF2B5EF4-FFF2-40B4-BE49-F238E27FC236}">
              <a16:creationId xmlns:a16="http://schemas.microsoft.com/office/drawing/2014/main" id="{432310CB-CA5A-A087-F0C9-2B0F0A04D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795618</xdr:colOff>
      <xdr:row>52</xdr:row>
      <xdr:rowOff>62753</xdr:rowOff>
    </xdr:from>
    <xdr:to>
      <xdr:col>5</xdr:col>
      <xdr:colOff>586441</xdr:colOff>
      <xdr:row>67</xdr:row>
      <xdr:rowOff>116541</xdr:rowOff>
    </xdr:to>
    <xdr:graphicFrame macro="">
      <xdr:nvGraphicFramePr>
        <xdr:cNvPr id="7" name="Chart 6">
          <a:extLst>
            <a:ext uri="{FF2B5EF4-FFF2-40B4-BE49-F238E27FC236}">
              <a16:creationId xmlns:a16="http://schemas.microsoft.com/office/drawing/2014/main" id="{ADAF9C2C-FC60-BE80-EA26-F45A890B7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192690</xdr:colOff>
      <xdr:row>20</xdr:row>
      <xdr:rowOff>42654</xdr:rowOff>
    </xdr:from>
    <xdr:to>
      <xdr:col>9</xdr:col>
      <xdr:colOff>497490</xdr:colOff>
      <xdr:row>35</xdr:row>
      <xdr:rowOff>42654</xdr:rowOff>
    </xdr:to>
    <xdr:graphicFrame macro="">
      <xdr:nvGraphicFramePr>
        <xdr:cNvPr id="2" name="Chart 1">
          <a:extLst>
            <a:ext uri="{FF2B5EF4-FFF2-40B4-BE49-F238E27FC236}">
              <a16:creationId xmlns:a16="http://schemas.microsoft.com/office/drawing/2014/main" id="{CC265B6E-44E0-4A56-ABA5-A52F36976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507737</xdr:colOff>
      <xdr:row>20</xdr:row>
      <xdr:rowOff>42654</xdr:rowOff>
    </xdr:from>
    <xdr:to>
      <xdr:col>19</xdr:col>
      <xdr:colOff>199433</xdr:colOff>
      <xdr:row>35</xdr:row>
      <xdr:rowOff>42654</xdr:rowOff>
    </xdr:to>
    <xdr:graphicFrame macro="">
      <xdr:nvGraphicFramePr>
        <xdr:cNvPr id="3" name="Chart 2">
          <a:extLst>
            <a:ext uri="{FF2B5EF4-FFF2-40B4-BE49-F238E27FC236}">
              <a16:creationId xmlns:a16="http://schemas.microsoft.com/office/drawing/2014/main" id="{63AF1FD7-5AAA-404A-8D52-B5B98713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201448</xdr:colOff>
      <xdr:row>38</xdr:row>
      <xdr:rowOff>17516</xdr:rowOff>
    </xdr:from>
    <xdr:to>
      <xdr:col>9</xdr:col>
      <xdr:colOff>506248</xdr:colOff>
      <xdr:row>53</xdr:row>
      <xdr:rowOff>17516</xdr:rowOff>
    </xdr:to>
    <xdr:graphicFrame macro="">
      <xdr:nvGraphicFramePr>
        <xdr:cNvPr id="4" name="Chart 3">
          <a:extLst>
            <a:ext uri="{FF2B5EF4-FFF2-40B4-BE49-F238E27FC236}">
              <a16:creationId xmlns:a16="http://schemas.microsoft.com/office/drawing/2014/main" id="{BEAA7D26-E77B-4AEE-8DBD-F59670A91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521839</xdr:colOff>
      <xdr:row>38</xdr:row>
      <xdr:rowOff>17516</xdr:rowOff>
    </xdr:from>
    <xdr:to>
      <xdr:col>19</xdr:col>
      <xdr:colOff>213535</xdr:colOff>
      <xdr:row>53</xdr:row>
      <xdr:rowOff>17516</xdr:rowOff>
    </xdr:to>
    <xdr:graphicFrame macro="">
      <xdr:nvGraphicFramePr>
        <xdr:cNvPr id="5" name="Chart 4">
          <a:extLst>
            <a:ext uri="{FF2B5EF4-FFF2-40B4-BE49-F238E27FC236}">
              <a16:creationId xmlns:a16="http://schemas.microsoft.com/office/drawing/2014/main" id="{3A325E0C-3A7C-4A24-9E88-14781205F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99391</xdr:colOff>
      <xdr:row>5</xdr:row>
      <xdr:rowOff>8758</xdr:rowOff>
    </xdr:from>
    <xdr:to>
      <xdr:col>20</xdr:col>
      <xdr:colOff>367861</xdr:colOff>
      <xdr:row>8</xdr:row>
      <xdr:rowOff>122620</xdr:rowOff>
    </xdr:to>
    <mc:AlternateContent xmlns:mc="http://schemas.openxmlformats.org/markup-compatibility/2006" xmlns:a14="http://schemas.microsoft.com/office/drawing/2010/main">
      <mc:Choice Requires="a14">
        <xdr:graphicFrame macro="">
          <xdr:nvGraphicFramePr>
            <xdr:cNvPr id="7" name="Age_Group">
              <a:extLst>
                <a:ext uri="{FF2B5EF4-FFF2-40B4-BE49-F238E27FC236}">
                  <a16:creationId xmlns:a16="http://schemas.microsoft.com/office/drawing/2014/main" id="{BBD5FDF6-58C9-420A-883D-48265DD41BA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8027465" y="759715"/>
              <a:ext cx="4488222" cy="677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110435</xdr:colOff>
      <xdr:row>4</xdr:row>
      <xdr:rowOff>175173</xdr:rowOff>
    </xdr:from>
    <xdr:to>
      <xdr:col>9</xdr:col>
      <xdr:colOff>353391</xdr:colOff>
      <xdr:row>8</xdr:row>
      <xdr:rowOff>140140</xdr:rowOff>
    </xdr:to>
    <mc:AlternateContent xmlns:mc="http://schemas.openxmlformats.org/markup-compatibility/2006" xmlns:a14="http://schemas.microsoft.com/office/drawing/2010/main">
      <mc:Choice Requires="a14">
        <xdr:graphicFrame macro="">
          <xdr:nvGraphicFramePr>
            <xdr:cNvPr id="9" name="Income_Segment">
              <a:extLst>
                <a:ext uri="{FF2B5EF4-FFF2-40B4-BE49-F238E27FC236}">
                  <a16:creationId xmlns:a16="http://schemas.microsoft.com/office/drawing/2014/main" id="{A886EB92-D0DD-4164-9247-D052BE5D52D6}"/>
                </a:ext>
              </a:extLst>
            </xdr:cNvPr>
            <xdr:cNvGraphicFramePr/>
          </xdr:nvGraphicFramePr>
          <xdr:xfrm>
            <a:off x="0" y="0"/>
            <a:ext cx="0" cy="0"/>
          </xdr:xfrm>
          <a:graphic>
            <a:graphicData uri="http://schemas.microsoft.com/office/drawing/2010/slicer">
              <sle:slicer xmlns:sle="http://schemas.microsoft.com/office/drawing/2010/slicer" name="Income_Segment"/>
            </a:graphicData>
          </a:graphic>
        </xdr:graphicFrame>
      </mc:Choice>
      <mc:Fallback xmlns="">
        <xdr:sp macro="" textlink="">
          <xdr:nvSpPr>
            <xdr:cNvPr id="0" name=""/>
            <xdr:cNvSpPr>
              <a:spLocks noTextEdit="1"/>
            </xdr:cNvSpPr>
          </xdr:nvSpPr>
          <xdr:spPr>
            <a:xfrm>
              <a:off x="3185853" y="738390"/>
              <a:ext cx="4260498" cy="715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201083</xdr:colOff>
      <xdr:row>58</xdr:row>
      <xdr:rowOff>66261</xdr:rowOff>
    </xdr:from>
    <xdr:to>
      <xdr:col>25</xdr:col>
      <xdr:colOff>243417</xdr:colOff>
      <xdr:row>68</xdr:row>
      <xdr:rowOff>52916</xdr:rowOff>
    </xdr:to>
    <xdr:sp macro="" textlink="">
      <xdr:nvSpPr>
        <xdr:cNvPr id="12" name="Rectangle 11">
          <a:extLst>
            <a:ext uri="{FF2B5EF4-FFF2-40B4-BE49-F238E27FC236}">
              <a16:creationId xmlns:a16="http://schemas.microsoft.com/office/drawing/2014/main" id="{690F5E8C-4BF6-4146-BD5F-AEC979EAE123}"/>
            </a:ext>
          </a:extLst>
        </xdr:cNvPr>
        <xdr:cNvSpPr/>
      </xdr:nvSpPr>
      <xdr:spPr>
        <a:xfrm>
          <a:off x="201083" y="10501428"/>
          <a:ext cx="15388167" cy="2484321"/>
        </a:xfrm>
        <a:prstGeom prst="rect">
          <a:avLst/>
        </a:prstGeom>
        <a:no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243417</xdr:colOff>
      <xdr:row>59</xdr:row>
      <xdr:rowOff>74083</xdr:rowOff>
    </xdr:from>
    <xdr:to>
      <xdr:col>25</xdr:col>
      <xdr:colOff>148167</xdr:colOff>
      <xdr:row>66</xdr:row>
      <xdr:rowOff>169334</xdr:rowOff>
    </xdr:to>
    <xdr:graphicFrame macro="">
      <xdr:nvGraphicFramePr>
        <xdr:cNvPr id="8" name="Chart 7">
          <a:extLst>
            <a:ext uri="{FF2B5EF4-FFF2-40B4-BE49-F238E27FC236}">
              <a16:creationId xmlns:a16="http://schemas.microsoft.com/office/drawing/2014/main" id="{D1DE3C21-CBA7-496C-9174-FD98093AE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Лиля Канатова" refreshedDate="46176.937267592592" createdVersion="8" refreshedVersion="8" minRefreshableVersion="3" recordCount="2236" xr:uid="{60D4FDFB-EADA-49EE-97B7-C54C733EF189}">
  <cacheSource type="worksheet">
    <worksheetSource ref="A1:AI2237" sheet="Data Cleaning"/>
  </cacheSource>
  <cacheFields count="34">
    <cacheField name="ID" numFmtId="0">
      <sharedItems containsSemiMixedTypes="0" containsString="0" containsNumber="1" containsInteger="1" minValue="0" maxValue="11191"/>
    </cacheField>
    <cacheField name="Year_Birth" numFmtId="0">
      <sharedItems containsSemiMixedTypes="0" containsString="0" containsNumber="1" containsInteger="1" minValue="1940" maxValue="1996"/>
    </cacheField>
    <cacheField name="Age" numFmtId="0">
      <sharedItems containsSemiMixedTypes="0" containsString="0" containsNumber="1" containsInteger="1" minValue="30" maxValue="86" count="56">
        <n v="69"/>
        <n v="72"/>
        <n v="61"/>
        <n v="42"/>
        <n v="45"/>
        <n v="59"/>
        <n v="55"/>
        <n v="41"/>
        <n v="52"/>
        <n v="76"/>
        <n v="43"/>
        <n v="50"/>
        <n v="67"/>
        <n v="74"/>
        <n v="39"/>
        <n v="80"/>
        <n v="46"/>
        <n v="77"/>
        <n v="44"/>
        <n v="47"/>
        <n v="75"/>
        <n v="57"/>
        <n v="40"/>
        <n v="37"/>
        <n v="63"/>
        <n v="56"/>
        <n v="53"/>
        <n v="83"/>
        <n v="51"/>
        <n v="30"/>
        <n v="58"/>
        <n v="62"/>
        <n v="49"/>
        <n v="48"/>
        <n v="71"/>
        <n v="60"/>
        <n v="38"/>
        <n v="78"/>
        <n v="68"/>
        <n v="54"/>
        <n v="66"/>
        <n v="81"/>
        <n v="35"/>
        <n v="64"/>
        <n v="73"/>
        <n v="65"/>
        <n v="70"/>
        <n v="34"/>
        <n v="36"/>
        <n v="79"/>
        <n v="33"/>
        <n v="32"/>
        <n v="85"/>
        <n v="82"/>
        <n v="31"/>
        <n v="86"/>
      </sharedItems>
    </cacheField>
    <cacheField name="Age_Group" numFmtId="0">
      <sharedItems count="3">
        <s v="Senior"/>
        <s v="Middle-aged"/>
        <s v="Young"/>
      </sharedItems>
    </cacheField>
    <cacheField name="Education" numFmtId="0">
      <sharedItems count="5">
        <s v="Graduation"/>
        <s v="PhD"/>
        <s v="Master"/>
        <s v="Basic"/>
        <s v="2n Cycle"/>
      </sharedItems>
    </cacheField>
    <cacheField name="Marital_Status" numFmtId="0">
      <sharedItems count="6">
        <s v="Single"/>
        <s v="Together"/>
        <s v="Married"/>
        <s v="Divorced"/>
        <s v="Widow"/>
        <s v="Unknown"/>
      </sharedItems>
    </cacheField>
    <cacheField name="Income" numFmtId="0">
      <sharedItems containsString="0" containsBlank="1" containsNumber="1" containsInteger="1" minValue="1730" maxValue="162397"/>
    </cacheField>
    <cacheField name="Income_Clean" numFmtId="0">
      <sharedItems containsSemiMixedTypes="0" containsString="0" containsNumber="1" containsInteger="1" minValue="1730" maxValue="162397"/>
    </cacheField>
    <cacheField name="Income_Segment" numFmtId="0">
      <sharedItems count="3">
        <s v="Medium"/>
        <s v="High"/>
        <s v="Low"/>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HasChildren" numFmtId="0">
      <sharedItems/>
    </cacheField>
    <cacheField name="Dt_Customer" numFmtId="0">
      <sharedItems/>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ount="775">
        <n v="635"/>
        <n v="11"/>
        <n v="426"/>
        <n v="173"/>
        <n v="520"/>
        <n v="235"/>
        <n v="76"/>
        <n v="14"/>
        <n v="28"/>
        <n v="5"/>
        <n v="6"/>
        <n v="194"/>
        <n v="233"/>
        <n v="3"/>
        <n v="1006"/>
        <n v="53"/>
        <n v="84"/>
        <n v="1012"/>
        <n v="4"/>
        <n v="86"/>
        <n v="1"/>
        <n v="867"/>
        <n v="384"/>
        <n v="270"/>
        <n v="36"/>
        <n v="684"/>
        <n v="8"/>
        <n v="112"/>
        <n v="110"/>
        <n v="96"/>
        <n v="482"/>
        <n v="40"/>
        <n v="702"/>
        <n v="55"/>
        <n v="437"/>
        <n v="421"/>
        <n v="13"/>
        <n v="9"/>
        <n v="81"/>
        <n v="123"/>
        <n v="48"/>
        <n v="826"/>
        <n v="245"/>
        <n v="650"/>
        <n v="12"/>
        <n v="510"/>
        <n v="328"/>
        <n v="984"/>
        <n v="295"/>
        <n v="447"/>
        <n v="712"/>
        <n v="452"/>
        <n v="523"/>
        <n v="546"/>
        <n v="398"/>
        <n v="10"/>
        <n v="688"/>
        <n v="247"/>
        <n v="856"/>
        <n v="496"/>
        <n v="25"/>
        <n v="258"/>
        <n v="565"/>
        <n v="2"/>
        <n v="721"/>
        <n v="1032"/>
        <n v="577"/>
        <n v="64"/>
        <n v="163"/>
        <n v="17"/>
        <n v="130"/>
        <n v="292"/>
        <n v="350"/>
        <n v="135"/>
        <n v="230"/>
        <n v="7"/>
        <n v="445"/>
        <n v="15"/>
        <n v="27"/>
        <n v="505"/>
        <n v="51"/>
        <n v="207"/>
        <n v="41"/>
        <n v="386"/>
        <n v="562"/>
        <n v="217"/>
        <n v="144"/>
        <n v="454"/>
        <n v="425"/>
        <n v="1332"/>
        <n v="527"/>
        <n v="490"/>
        <n v="378"/>
        <n v="547"/>
        <n v="47"/>
        <n v="320"/>
        <n v="34"/>
        <n v="722"/>
        <n v="162"/>
        <n v="450"/>
        <n v="70"/>
        <n v="352"/>
        <n v="492"/>
        <n v="120"/>
        <n v="534"/>
        <n v="236"/>
        <n v="231"/>
        <n v="220"/>
        <n v="796"/>
        <n v="0"/>
        <n v="962"/>
        <n v="738"/>
        <n v="399"/>
        <n v="614"/>
        <n v="32"/>
        <n v="598"/>
        <n v="73"/>
        <n v="42"/>
        <n v="346"/>
        <n v="888"/>
        <n v="997"/>
        <n v="212"/>
        <n v="536"/>
        <n v="1349"/>
        <n v="1001"/>
        <n v="20"/>
        <n v="18"/>
        <n v="125"/>
        <n v="277"/>
        <n v="85"/>
        <n v="59"/>
        <n v="1149"/>
        <n v="847"/>
        <n v="29"/>
        <n v="152"/>
        <n v="620"/>
        <n v="35"/>
        <n v="356"/>
        <n v="783"/>
        <n v="466"/>
        <n v="23"/>
        <n v="656"/>
        <n v="519"/>
        <n v="344"/>
        <n v="448"/>
        <n v="265"/>
        <n v="587"/>
        <n v="763"/>
        <n v="22"/>
        <n v="54"/>
        <n v="1170"/>
        <n v="72"/>
        <n v="613"/>
        <n v="224"/>
        <n v="410"/>
        <n v="239"/>
        <n v="171"/>
        <n v="1076"/>
        <n v="182"/>
        <n v="824"/>
        <n v="30"/>
        <n v="377"/>
        <n v="155"/>
        <n v="897"/>
        <n v="131"/>
        <n v="297"/>
        <n v="787"/>
        <n v="792"/>
        <n v="983"/>
        <n v="415"/>
        <n v="901"/>
        <n v="382"/>
        <n v="559"/>
        <n v="789"/>
        <n v="1218"/>
        <n v="925"/>
        <n v="864"/>
        <n v="960"/>
        <n v="16"/>
        <n v="168"/>
        <n v="45"/>
        <n v="24"/>
        <n v="918"/>
        <n v="138"/>
        <n v="554"/>
        <n v="167"/>
        <n v="177"/>
        <n v="38"/>
        <n v="483"/>
        <n v="77"/>
        <n v="778"/>
        <n v="33"/>
        <n v="625"/>
        <n v="216"/>
        <n v="68"/>
        <n v="196"/>
        <n v="204"/>
        <n v="26"/>
        <n v="304"/>
        <n v="285"/>
        <n v="395"/>
        <n v="248"/>
        <n v="39"/>
        <n v="777"/>
        <n v="1241"/>
        <n v="65"/>
        <n v="801"/>
        <n v="513"/>
        <n v="37"/>
        <n v="80"/>
        <n v="525"/>
        <n v="675"/>
        <n v="509"/>
        <n v="154"/>
        <n v="861"/>
        <n v="768"/>
        <n v="185"/>
        <n v="44"/>
        <n v="91"/>
        <n v="412"/>
        <n v="731"/>
        <n v="424"/>
        <n v="21"/>
        <n v="909"/>
        <n v="317"/>
        <n v="797"/>
        <n v="456"/>
        <n v="1103"/>
        <n v="189"/>
        <n v="495"/>
        <n v="1048"/>
        <n v="78"/>
        <n v="561"/>
        <n v="629"/>
        <n v="269"/>
        <n v="736"/>
        <n v="512"/>
        <n v="19"/>
        <n v="404"/>
        <n v="333"/>
        <n v="833"/>
        <n v="159"/>
        <n v="977"/>
        <n v="57"/>
        <n v="1043"/>
        <n v="43"/>
        <n v="314"/>
        <n v="571"/>
        <n v="866"/>
        <n v="594"/>
        <n v="140"/>
        <n v="375"/>
        <n v="102"/>
        <n v="919"/>
        <n v="610"/>
        <n v="67"/>
        <n v="416"/>
        <n v="370"/>
        <n v="407"/>
        <n v="1200"/>
        <n v="583"/>
        <n v="966"/>
        <n v="822"/>
        <n v="604"/>
        <n v="1285"/>
        <n v="551"/>
        <n v="800"/>
        <n v="1248"/>
        <n v="515"/>
        <n v="438"/>
        <n v="31"/>
        <n v="357"/>
        <n v="400"/>
        <n v="99"/>
        <n v="208"/>
        <n v="430"/>
        <n v="141"/>
        <n v="507"/>
        <n v="164"/>
        <n v="606"/>
        <n v="116"/>
        <n v="143"/>
        <n v="522"/>
        <n v="161"/>
        <n v="1239"/>
        <n v="335"/>
        <n v="639"/>
        <n v="563"/>
        <n v="746"/>
        <n v="478"/>
        <n v="451"/>
        <n v="371"/>
        <n v="281"/>
        <n v="213"/>
        <n v="502"/>
        <n v="691"/>
        <n v="504"/>
        <n v="1396"/>
        <n v="529"/>
        <n v="388"/>
        <n v="1047"/>
        <n v="815"/>
        <n v="225"/>
        <n v="493"/>
        <n v="127"/>
        <n v="325"/>
        <n v="238"/>
        <n v="1168"/>
        <n v="284"/>
        <n v="1288"/>
        <n v="227"/>
        <n v="1035"/>
        <n v="982"/>
        <n v="179"/>
        <n v="1379"/>
        <n v="881"/>
        <n v="1000"/>
        <n v="206"/>
        <n v="619"/>
        <n v="172"/>
        <n v="464"/>
        <n v="63"/>
        <n v="252"/>
        <n v="1478"/>
        <n v="198"/>
        <n v="458"/>
        <n v="90"/>
        <n v="308"/>
        <n v="557"/>
        <n v="1492"/>
        <n v="249"/>
        <n v="465"/>
        <n v="129"/>
        <n v="174"/>
        <n v="747"/>
        <n v="98"/>
        <n v="200"/>
        <n v="1050"/>
        <n v="117"/>
        <n v="56"/>
        <n v="145"/>
        <n v="203"/>
        <n v="46"/>
        <n v="1060"/>
        <n v="264"/>
        <n v="817"/>
        <n v="526"/>
        <n v="88"/>
        <n v="101"/>
        <n v="389"/>
        <n v="215"/>
        <n v="390"/>
        <n v="1181"/>
        <n v="603"/>
        <n v="514"/>
        <n v="387"/>
        <n v="121"/>
        <n v="965"/>
        <n v="707"/>
        <n v="586"/>
        <n v="1063"/>
        <n v="305"/>
        <n v="1009"/>
        <n v="315"/>
        <n v="757"/>
        <n v="219"/>
        <n v="111"/>
        <n v="100"/>
        <n v="418"/>
        <n v="327"/>
        <n v="275"/>
        <n v="1004"/>
        <n v="187"/>
        <n v="365"/>
        <n v="595"/>
        <n v="1132"/>
        <n v="372"/>
        <n v="899"/>
        <n v="760"/>
        <n v="260"/>
        <n v="459"/>
        <n v="92"/>
        <n v="273"/>
        <n v="434"/>
        <n v="321"/>
        <n v="1184"/>
        <n v="537"/>
        <n v="664"/>
        <n v="299"/>
        <n v="749"/>
        <n v="345"/>
        <n v="440"/>
        <n v="670"/>
        <n v="524"/>
        <n v="597"/>
        <n v="294"/>
        <n v="349"/>
        <n v="1126"/>
        <n v="967"/>
        <n v="432"/>
        <n v="948"/>
        <n v="307"/>
        <n v="283"/>
        <n v="769"/>
        <n v="518"/>
        <n v="709"/>
        <n v="359"/>
        <n v="799"/>
        <n v="895"/>
        <n v="647"/>
        <n v="301"/>
        <n v="180"/>
        <n v="794"/>
        <n v="392"/>
        <n v="107"/>
        <n v="680"/>
        <n v="324"/>
        <n v="229"/>
        <n v="521"/>
        <n v="184"/>
        <n v="183"/>
        <n v="479"/>
        <n v="584"/>
        <n v="627"/>
        <n v="330"/>
        <n v="1039"/>
        <n v="411"/>
        <n v="623"/>
        <n v="393"/>
        <n v="376"/>
        <n v="642"/>
        <n v="840"/>
        <n v="752"/>
        <n v="1279"/>
        <n v="860"/>
        <n v="351"/>
        <n v="336"/>
        <n v="191"/>
        <n v="362"/>
        <n v="724"/>
        <n v="605"/>
        <n v="104"/>
        <n v="556"/>
        <n v="408"/>
        <n v="374"/>
        <n v="600"/>
        <n v="243"/>
        <n v="1308"/>
        <n v="379"/>
        <n v="889"/>
        <n v="852"/>
        <n v="205"/>
        <n v="255"/>
        <n v="825"/>
        <n v="316"/>
        <n v="756"/>
        <n v="181"/>
        <n v="151"/>
        <n v="494"/>
        <n v="953"/>
        <n v="770"/>
        <n v="741"/>
        <n v="156"/>
        <n v="812"/>
        <n v="871"/>
        <n v="471"/>
        <n v="819"/>
        <n v="354"/>
        <n v="1253"/>
        <n v="588"/>
        <n v="480"/>
        <n v="517"/>
        <n v="267"/>
        <n v="1111"/>
        <n v="1166"/>
        <n v="261"/>
        <n v="711"/>
        <n v="79"/>
        <n v="115"/>
        <n v="263"/>
        <n v="69"/>
        <n v="97"/>
        <n v="197"/>
        <n v="693"/>
        <n v="186"/>
        <n v="829"/>
        <n v="318"/>
        <n v="1206"/>
        <n v="729"/>
        <n v="674"/>
        <n v="1023"/>
        <n v="1394"/>
        <n v="311"/>
        <n v="1296"/>
        <n v="218"/>
        <n v="66"/>
        <n v="795"/>
        <n v="244"/>
        <n v="158"/>
        <n v="223"/>
        <n v="157"/>
        <n v="397"/>
        <n v="1230"/>
        <n v="986"/>
        <n v="61"/>
        <n v="201"/>
        <n v="806"/>
        <n v="380"/>
        <n v="576"/>
        <n v="403"/>
        <n v="463"/>
        <n v="75"/>
        <n v="538"/>
        <n v="1315"/>
        <n v="347"/>
        <n v="192"/>
        <n v="241"/>
        <n v="631"/>
        <n v="1099"/>
        <n v="743"/>
        <n v="124"/>
        <n v="530"/>
        <n v="1215"/>
        <n v="444"/>
        <n v="473"/>
        <n v="288"/>
        <n v="234"/>
        <n v="251"/>
        <n v="652"/>
        <n v="938"/>
        <n v="105"/>
        <n v="574"/>
        <n v="160"/>
        <n v="211"/>
        <n v="391"/>
        <n v="199"/>
        <n v="516"/>
        <n v="1224"/>
        <n v="508"/>
        <n v="381"/>
        <n v="74"/>
        <n v="146"/>
        <n v="165"/>
        <n v="957"/>
        <n v="176"/>
        <n v="717"/>
        <n v="1067"/>
        <n v="166"/>
        <n v="714"/>
        <n v="735"/>
        <n v="342"/>
        <n v="658"/>
        <n v="457"/>
        <n v="210"/>
        <n v="441"/>
        <n v="476"/>
        <n v="364"/>
        <n v="863"/>
        <n v="1156"/>
        <n v="373"/>
        <n v="134"/>
        <n v="1148"/>
        <n v="108"/>
        <n v="816"/>
        <n v="1298"/>
        <n v="87"/>
        <n v="964"/>
        <n v="572"/>
        <n v="341"/>
        <n v="221"/>
        <n v="291"/>
        <n v="544"/>
        <n v="309"/>
        <n v="972"/>
        <n v="279"/>
        <n v="132"/>
        <n v="62"/>
        <n v="952"/>
        <n v="618"/>
        <n v="303"/>
        <n v="95"/>
        <n v="790"/>
        <n v="882"/>
        <n v="615"/>
        <n v="133"/>
        <n v="293"/>
        <n v="313"/>
        <n v="1142"/>
        <n v="489"/>
        <n v="630"/>
        <n v="420"/>
        <n v="1090"/>
        <n v="737"/>
        <n v="254"/>
        <n v="113"/>
        <n v="462"/>
        <n v="968"/>
        <n v="52"/>
        <n v="545"/>
        <n v="558"/>
        <n v="266"/>
        <n v="1074"/>
        <n v="771"/>
        <n v="202"/>
        <n v="209"/>
        <n v="779"/>
        <n v="170"/>
        <n v="491"/>
        <n v="1205"/>
        <n v="774"/>
        <n v="82"/>
        <n v="358"/>
        <n v="139"/>
        <n v="274"/>
        <n v="262"/>
        <n v="641"/>
        <n v="823"/>
        <n v="368"/>
        <n v="488"/>
        <n v="543"/>
        <n v="689"/>
        <n v="280"/>
        <n v="992"/>
        <n v="622"/>
        <n v="329"/>
        <n v="296"/>
        <n v="422"/>
        <n v="703"/>
        <n v="1302"/>
        <n v="153"/>
        <n v="290"/>
        <n v="443"/>
        <n v="846"/>
        <n v="169"/>
        <n v="460"/>
        <n v="944"/>
        <n v="553"/>
        <n v="751"/>
        <n v="406"/>
        <n v="1449"/>
        <n v="1259"/>
        <n v="896"/>
        <n v="931"/>
        <n v="758"/>
        <n v="539"/>
        <n v="750"/>
        <n v="306"/>
        <n v="331"/>
        <n v="811"/>
        <n v="423"/>
        <n v="60"/>
        <n v="910"/>
        <n v="332"/>
        <n v="784"/>
        <n v="1171"/>
        <n v="431"/>
        <n v="50"/>
        <n v="532"/>
        <n v="71"/>
        <n v="268"/>
        <n v="928"/>
        <n v="733"/>
        <n v="1252"/>
        <n v="754"/>
        <n v="322"/>
        <n v="739"/>
        <n v="1083"/>
        <n v="1016"/>
        <n v="548"/>
        <n v="836"/>
        <n v="109"/>
        <n v="1459"/>
        <n v="340"/>
        <n v="298"/>
        <n v="980"/>
        <n v="1003"/>
        <n v="593"/>
        <n v="446"/>
        <n v="726"/>
        <n v="690"/>
        <n v="667"/>
        <n v="621"/>
        <n v="612"/>
        <n v="582"/>
        <n v="940"/>
        <n v="979"/>
        <n v="704"/>
        <n v="533"/>
        <n v="1073"/>
        <n v="560"/>
        <n v="136"/>
        <n v="708"/>
        <n v="312"/>
        <n v="1493"/>
        <n v="178"/>
        <n v="93"/>
        <n v="920"/>
        <n v="653"/>
        <n v="734"/>
        <n v="453"/>
        <n v="531"/>
        <n v="402"/>
        <n v="503"/>
        <n v="369"/>
        <n v="367"/>
        <n v="686"/>
        <n v="941"/>
        <n v="383"/>
        <n v="1121"/>
        <n v="666"/>
        <n v="1045"/>
        <n v="128"/>
        <n v="581"/>
        <n v="355"/>
        <n v="175"/>
        <n v="122"/>
        <n v="1020"/>
        <n v="272"/>
        <n v="637"/>
        <n v="1017"/>
        <n v="1324"/>
        <n v="1193"/>
        <n v="353"/>
        <n v="710"/>
        <n v="256"/>
        <n v="338"/>
        <n v="1462"/>
        <n v="499"/>
        <n v="913"/>
        <n v="673"/>
        <n v="58"/>
        <n v="879"/>
        <n v="83"/>
        <n v="228"/>
        <n v="1092"/>
        <n v="1276"/>
        <n v="226"/>
        <n v="575"/>
        <n v="94"/>
        <n v="908"/>
        <n v="995"/>
        <n v="106"/>
        <n v="820"/>
        <n v="753"/>
        <n v="555"/>
        <n v="240"/>
        <n v="848"/>
        <n v="433"/>
        <n v="713"/>
        <n v="676"/>
        <n v="958"/>
        <n v="1245"/>
        <n v="835"/>
        <n v="1486"/>
        <n v="1115"/>
        <n v="934"/>
        <n v="830"/>
        <n v="728"/>
        <n v="188"/>
        <n v="742"/>
        <n v="1311"/>
        <n v="890"/>
        <n v="654"/>
        <n v="912"/>
        <n v="89"/>
        <n v="1013"/>
        <n v="570"/>
        <n v="626"/>
        <n v="611"/>
        <n v="671"/>
        <n v="366"/>
        <n v="302"/>
        <n v="580"/>
        <n v="853"/>
        <n v="428"/>
      </sharedItems>
    </cacheField>
    <cacheField name="MntFruits" numFmtId="0">
      <sharedItems containsSemiMixedTypes="0" containsString="0" containsNumber="1" containsInteger="1" minValue="0" maxValue="199" count="158">
        <n v="88"/>
        <n v="1"/>
        <n v="49"/>
        <n v="4"/>
        <n v="43"/>
        <n v="42"/>
        <n v="65"/>
        <n v="10"/>
        <n v="0"/>
        <n v="5"/>
        <n v="16"/>
        <n v="61"/>
        <n v="2"/>
        <n v="14"/>
        <n v="22"/>
        <n v="80"/>
        <n v="17"/>
        <n v="3"/>
        <n v="100"/>
        <n v="12"/>
        <n v="34"/>
        <n v="8"/>
        <n v="76"/>
        <n v="11"/>
        <n v="164"/>
        <n v="18"/>
        <n v="6"/>
        <n v="50"/>
        <n v="19"/>
        <n v="37"/>
        <n v="120"/>
        <n v="9"/>
        <n v="51"/>
        <n v="35"/>
        <n v="26"/>
        <n v="7"/>
        <n v="40"/>
        <n v="59"/>
        <n v="36"/>
        <n v="107"/>
        <n v="111"/>
        <n v="105"/>
        <n v="23"/>
        <n v="60"/>
        <n v="46"/>
        <n v="172"/>
        <n v="81"/>
        <n v="106"/>
        <n v="194"/>
        <n v="115"/>
        <n v="44"/>
        <n v="99"/>
        <n v="90"/>
        <n v="48"/>
        <n v="27"/>
        <n v="33"/>
        <n v="133"/>
        <n v="58"/>
        <n v="28"/>
        <n v="21"/>
        <n v="20"/>
        <n v="162"/>
        <n v="71"/>
        <n v="66"/>
        <n v="30"/>
        <n v="189"/>
        <n v="138"/>
        <n v="29"/>
        <n v="24"/>
        <n v="32"/>
        <n v="86"/>
        <n v="114"/>
        <n v="153"/>
        <n v="64"/>
        <n v="134"/>
        <n v="148"/>
        <n v="47"/>
        <n v="41"/>
        <n v="84"/>
        <n v="74"/>
        <n v="129"/>
        <n v="15"/>
        <n v="98"/>
        <n v="183"/>
        <n v="147"/>
        <n v="104"/>
        <n v="91"/>
        <n v="163"/>
        <n v="152"/>
        <n v="53"/>
        <n v="68"/>
        <n v="137"/>
        <n v="190"/>
        <n v="38"/>
        <n v="70"/>
        <n v="96"/>
        <n v="25"/>
        <n v="13"/>
        <n v="83"/>
        <n v="92"/>
        <n v="73"/>
        <n v="155"/>
        <n v="54"/>
        <n v="151"/>
        <n v="85"/>
        <n v="127"/>
        <n v="63"/>
        <n v="45"/>
        <n v="103"/>
        <n v="69"/>
        <n v="89"/>
        <n v="181"/>
        <n v="112"/>
        <n v="159"/>
        <n v="102"/>
        <n v="123"/>
        <n v="166"/>
        <n v="142"/>
        <n v="79"/>
        <n v="39"/>
        <n v="31"/>
        <n v="178"/>
        <n v="93"/>
        <n v="97"/>
        <n v="168"/>
        <n v="174"/>
        <n v="122"/>
        <n v="199"/>
        <n v="62"/>
        <n v="55"/>
        <n v="101"/>
        <n v="67"/>
        <n v="117"/>
        <n v="108"/>
        <n v="57"/>
        <n v="130"/>
        <n v="161"/>
        <n v="56"/>
        <n v="124"/>
        <n v="126"/>
        <n v="75"/>
        <n v="185"/>
        <n v="72"/>
        <n v="87"/>
        <n v="197"/>
        <n v="82"/>
        <n v="184"/>
        <n v="160"/>
        <n v="77"/>
        <n v="140"/>
        <n v="131"/>
        <n v="132"/>
        <n v="169"/>
        <n v="193"/>
        <n v="149"/>
        <n v="143"/>
        <n v="154"/>
        <n v="144"/>
      </sharedItems>
    </cacheField>
    <cacheField name="MntMeatProducts" numFmtId="0">
      <sharedItems containsSemiMixedTypes="0" containsString="0" containsNumber="1" containsInteger="1" minValue="0" maxValue="1725" count="557">
        <n v="546"/>
        <n v="6"/>
        <n v="127"/>
        <n v="20"/>
        <n v="118"/>
        <n v="98"/>
        <n v="164"/>
        <n v="56"/>
        <n v="24"/>
        <n v="11"/>
        <n v="480"/>
        <n v="53"/>
        <n v="17"/>
        <n v="115"/>
        <n v="19"/>
        <n v="38"/>
        <n v="498"/>
        <n v="73"/>
        <n v="1725"/>
        <n v="86"/>
        <n v="102"/>
        <n v="27"/>
        <n v="25"/>
        <n v="30"/>
        <n v="3"/>
        <n v="42"/>
        <n v="801"/>
        <n v="10"/>
        <n v="44"/>
        <n v="5"/>
        <n v="96"/>
        <n v="471"/>
        <n v="151"/>
        <n v="14"/>
        <n v="206"/>
        <n v="536"/>
        <n v="29"/>
        <n v="50"/>
        <n v="266"/>
        <n v="15"/>
        <n v="48"/>
        <n v="317"/>
        <n v="125"/>
        <n v="780"/>
        <n v="550"/>
        <n v="124"/>
        <n v="432"/>
        <n v="482"/>
        <n v="8"/>
        <n v="22"/>
        <n v="28"/>
        <n v="538"/>
        <n v="134"/>
        <n v="367"/>
        <n v="1"/>
        <n v="309"/>
        <n v="159"/>
        <n v="487"/>
        <n v="460"/>
        <n v="43"/>
        <n v="291"/>
        <n v="65"/>
        <n v="13"/>
        <n v="925"/>
        <n v="779"/>
        <n v="64"/>
        <n v="68"/>
        <n v="424"/>
        <n v="16"/>
        <n v="37"/>
        <n v="568"/>
        <n v="39"/>
        <n v="192"/>
        <n v="359"/>
        <n v="26"/>
        <n v="7"/>
        <n v="447"/>
        <n v="92"/>
        <n v="183"/>
        <n v="276"/>
        <n v="690"/>
        <n v="32"/>
        <n v="271"/>
        <n v="31"/>
        <n v="106"/>
        <n v="292"/>
        <n v="311"/>
        <n v="21"/>
        <n v="101"/>
        <n v="812"/>
        <n v="94"/>
        <n v="133"/>
        <n v="951"/>
        <n v="110"/>
        <n v="47"/>
        <n v="189"/>
        <n v="196"/>
        <n v="33"/>
        <n v="590"/>
        <n v="34"/>
        <n v="12"/>
        <n v="921"/>
        <n v="232"/>
        <n v="756"/>
        <n v="132"/>
        <n v="41"/>
        <n v="141"/>
        <n v="18"/>
        <n v="90"/>
        <n v="78"/>
        <n v="57"/>
        <n v="269"/>
        <n v="69"/>
        <n v="387"/>
        <n v="249"/>
        <n v="49"/>
        <n v="240"/>
        <n v="1582"/>
        <n v="305"/>
        <n v="449"/>
        <n v="119"/>
        <n v="195"/>
        <n v="2"/>
        <n v="107"/>
        <n v="537"/>
        <n v="45"/>
        <n v="813"/>
        <n v="79"/>
        <n v="553"/>
        <n v="337"/>
        <n v="138"/>
        <n v="113"/>
        <n v="320"/>
        <n v="319"/>
        <n v="59"/>
        <n v="554"/>
        <n v="171"/>
        <n v="4"/>
        <n v="417"/>
        <n v="162"/>
        <n v="540"/>
        <n v="154"/>
        <n v="207"/>
        <n v="204"/>
        <n v="740"/>
        <n v="9"/>
        <n v="137"/>
        <n v="184"/>
        <n v="464"/>
        <n v="757"/>
        <n v="503"/>
        <n v="272"/>
        <n v="179"/>
        <n v="768"/>
        <n v="444"/>
        <n v="52"/>
        <n v="353"/>
        <n v="87"/>
        <n v="215"/>
        <n v="62"/>
        <n v="71"/>
        <n v="398"/>
        <n v="35"/>
        <n v="298"/>
        <n v="499"/>
        <n v="23"/>
        <n v="40"/>
        <n v="99"/>
        <n v="224"/>
        <n v="396"/>
        <n v="512"/>
        <n v="100"/>
        <n v="149"/>
        <n v="230"/>
        <n v="242"/>
        <n v="565"/>
        <n v="81"/>
        <n v="573"/>
        <n v="80"/>
        <n v="263"/>
        <n v="46"/>
        <n v="93"/>
        <n v="112"/>
        <n v="400"/>
        <n v="461"/>
        <n v="561"/>
        <n v="128"/>
        <n v="172"/>
        <n v="275"/>
        <n v="218"/>
        <n v="247"/>
        <n v="293"/>
        <n v="570"/>
        <n v="832"/>
        <n v="379"/>
        <n v="255"/>
        <n v="455"/>
        <n v="514"/>
        <n v="410"/>
        <n v="217"/>
        <n v="785"/>
        <n v="177"/>
        <n v="818"/>
        <n v="83"/>
        <n v="160"/>
        <n v="815"/>
        <n v="549"/>
        <n v="142"/>
        <n v="253"/>
        <n v="97"/>
        <n v="786"/>
        <n v="61"/>
        <n v="335"/>
        <n v="63"/>
        <n v="505"/>
        <n v="74"/>
        <n v="221"/>
        <n v="54"/>
        <n v="591"/>
        <n v="282"/>
        <n v="108"/>
        <n v="103"/>
        <n v="716"/>
        <n v="792"/>
        <n v="297"/>
        <n v="349"/>
        <n v="235"/>
        <n v="181"/>
        <n v="82"/>
        <n v="322"/>
        <n v="161"/>
        <n v="364"/>
        <n v="974"/>
        <n v="72"/>
        <n v="60"/>
        <n v="257"/>
        <n v="420"/>
        <n v="413"/>
        <n v="166"/>
        <n v="384"/>
        <n v="193"/>
        <n v="84"/>
        <n v="114"/>
        <n v="109"/>
        <n v="594"/>
        <n v="88"/>
        <n v="389"/>
        <n v="131"/>
        <n v="265"/>
        <n v="356"/>
        <n v="140"/>
        <n v="239"/>
        <n v="324"/>
        <n v="66"/>
        <n v="300"/>
        <n v="408"/>
        <n v="55"/>
        <n v="613"/>
        <n v="670"/>
        <n v="351"/>
        <n v="216"/>
        <n v="153"/>
        <n v="67"/>
        <n v="260"/>
        <n v="403"/>
        <n v="252"/>
        <n v="520"/>
        <n v="761"/>
        <n v="287"/>
        <n v="940"/>
        <n v="259"/>
        <n v="144"/>
        <n v="530"/>
        <n v="188"/>
        <n v="797"/>
        <n v="635"/>
        <n v="168"/>
        <n v="135"/>
        <n v="519"/>
        <n v="592"/>
        <n v="76"/>
        <n v="248"/>
        <n v="169"/>
        <n v="323"/>
        <n v="507"/>
        <n v="572"/>
        <n v="129"/>
        <n v="199"/>
        <n v="732"/>
        <n v="713"/>
        <n v="279"/>
        <n v="250"/>
        <n v="653"/>
        <n v="758"/>
        <n v="104"/>
        <n v="152"/>
        <n v="711"/>
        <n v="213"/>
        <n v="428"/>
        <n v="122"/>
        <n v="194"/>
        <n v="145"/>
        <n v="117"/>
        <n v="123"/>
        <n v="435"/>
        <n v="126"/>
        <n v="838"/>
        <n v="1622"/>
        <n v="559"/>
        <n v="178"/>
        <n v="388"/>
        <n v="278"/>
        <n v="352"/>
        <n v="201"/>
        <n v="294"/>
        <n v="501"/>
        <n v="368"/>
        <n v="597"/>
        <n v="706"/>
        <n v="77"/>
        <n v="211"/>
        <n v="617"/>
        <n v="341"/>
        <n v="497"/>
        <n v="360"/>
        <n v="345"/>
        <n v="372"/>
        <n v="742"/>
        <n v="689"/>
        <n v="374"/>
        <n v="314"/>
        <n v="375"/>
        <n v="223"/>
        <n v="391"/>
        <n v="898"/>
        <n v="348"/>
        <n v="243"/>
        <n v="91"/>
        <n v="392"/>
        <n v="522"/>
        <n v="186"/>
        <n v="446"/>
        <n v="136"/>
        <n v="212"/>
        <n v="228"/>
        <n v="470"/>
        <n v="256"/>
        <n v="747"/>
        <n v="226"/>
        <n v="804"/>
        <n v="476"/>
        <n v="409"/>
        <n v="156"/>
        <n v="274"/>
        <n v="774"/>
        <n v="431"/>
        <n v="929"/>
        <n v="399"/>
        <n v="845"/>
        <n v="303"/>
        <n v="116"/>
        <n v="350"/>
        <n v="89"/>
        <n v="267"/>
        <n v="500"/>
        <n v="569"/>
        <n v="685"/>
        <n v="354"/>
        <n v="493"/>
        <n v="405"/>
        <n v="873"/>
        <n v="674"/>
        <n v="523"/>
        <n v="890"/>
        <n v="473"/>
        <n v="704"/>
        <n v="466"/>
        <n v="510"/>
        <n v="238"/>
        <n v="606"/>
        <n v="790"/>
        <n v="51"/>
        <n v="58"/>
        <n v="233"/>
        <n v="227"/>
        <n v="234"/>
        <n v="75"/>
        <n v="430"/>
        <n v="407"/>
        <n v="445"/>
        <n v="651"/>
        <n v="708"/>
        <n v="640"/>
        <n v="545"/>
        <n v="288"/>
        <n v="165"/>
        <n v="254"/>
        <n v="733"/>
        <n v="961"/>
        <n v="130"/>
        <n v="415"/>
        <n v="333"/>
        <n v="534"/>
        <n v="491"/>
        <n v="678"/>
        <n v="382"/>
        <n v="176"/>
        <n v="555"/>
        <n v="334"/>
        <n v="548"/>
        <n v="842"/>
        <n v="158"/>
        <n v="411"/>
        <n v="843"/>
        <n v="369"/>
        <n v="70"/>
        <n v="147"/>
        <n v="494"/>
        <n v="864"/>
        <n v="750"/>
        <n v="395"/>
        <n v="731"/>
        <n v="483"/>
        <n v="329"/>
        <n v="604"/>
        <n v="425"/>
        <n v="547"/>
        <n v="915"/>
        <n v="85"/>
        <n v="913"/>
        <n v="180"/>
        <n v="280"/>
        <n v="414"/>
        <n v="270"/>
        <n v="121"/>
        <n v="421"/>
        <n v="946"/>
        <n v="672"/>
        <n v="611"/>
        <n v="687"/>
        <n v="622"/>
        <n v="376"/>
        <n v="155"/>
        <n v="717"/>
        <n v="209"/>
        <n v="111"/>
        <n v="231"/>
        <n v="528"/>
        <n v="452"/>
        <n v="459"/>
        <n v="984"/>
        <n v="205"/>
        <n v="167"/>
        <n v="694"/>
        <n v="222"/>
        <n v="139"/>
        <n v="595"/>
        <n v="601"/>
        <n v="95"/>
        <n v="422"/>
        <n v="295"/>
        <n v="385"/>
        <n v="120"/>
        <n v="170"/>
        <n v="724"/>
        <n v="827"/>
        <n v="377"/>
        <n v="560"/>
        <n v="219"/>
        <n v="441"/>
        <n v="469"/>
        <n v="701"/>
        <n v="465"/>
        <n v="639"/>
        <n v="625"/>
        <n v="315"/>
        <n v="649"/>
        <n v="575"/>
        <n v="373"/>
        <n v="214"/>
        <n v="599"/>
        <n v="143"/>
        <n v="673"/>
        <n v="363"/>
        <n v="850"/>
        <n v="342"/>
        <n v="835"/>
        <n v="936"/>
        <n v="935"/>
        <n v="853"/>
        <n v="558"/>
        <n v="509"/>
        <n v="442"/>
        <n v="751"/>
        <n v="693"/>
        <n v="454"/>
        <n v="462"/>
        <n v="629"/>
        <n v="981"/>
        <n v="586"/>
        <n v="163"/>
        <n v="419"/>
        <n v="241"/>
        <n v="697"/>
        <n v="736"/>
        <n v="36"/>
        <n v="456"/>
        <n v="397"/>
        <n v="602"/>
        <n v="273"/>
        <n v="899"/>
        <n v="816"/>
        <n v="603"/>
        <n v="203"/>
        <n v="0"/>
        <n v="754"/>
        <n v="338"/>
        <n v="304"/>
        <n v="157"/>
        <n v="612"/>
        <n v="208"/>
        <n v="237"/>
        <n v="175"/>
        <n v="281"/>
        <n v="401"/>
        <n v="753"/>
        <n v="185"/>
        <n v="202"/>
        <n v="654"/>
        <n v="567"/>
        <n v="746"/>
        <n v="932"/>
        <n v="735"/>
        <n v="197"/>
        <n v="650"/>
        <n v="264"/>
        <n v="426"/>
        <n v="535"/>
        <n v="332"/>
        <n v="490"/>
        <n v="607"/>
        <n v="380"/>
        <n v="968"/>
        <n v="174"/>
        <n v="450"/>
        <n v="883"/>
        <n v="849"/>
        <n v="614"/>
        <n v="286"/>
        <n v="518"/>
        <n v="749"/>
        <n v="655"/>
        <n v="495"/>
        <n v="860"/>
        <n v="631"/>
        <n v="1607"/>
        <n v="182"/>
      </sharedItems>
    </cacheField>
    <cacheField name="MntFishProducts" numFmtId="0">
      <sharedItems containsSemiMixedTypes="0" containsString="0" containsNumber="1" containsInteger="1" minValue="0" maxValue="259" count="182">
        <n v="172"/>
        <n v="2"/>
        <n v="111"/>
        <n v="10"/>
        <n v="46"/>
        <n v="0"/>
        <n v="50"/>
        <n v="3"/>
        <n v="1"/>
        <n v="11"/>
        <n v="225"/>
        <n v="6"/>
        <n v="59"/>
        <n v="150"/>
        <n v="30"/>
        <n v="69"/>
        <n v="21"/>
        <n v="39"/>
        <n v="15"/>
        <n v="20"/>
        <n v="34"/>
        <n v="33"/>
        <n v="119"/>
        <n v="160"/>
        <n v="82"/>
        <n v="227"/>
        <n v="37"/>
        <n v="27"/>
        <n v="156"/>
        <n v="12"/>
        <n v="180"/>
        <n v="121"/>
        <n v="16"/>
        <n v="201"/>
        <n v="7"/>
        <n v="58"/>
        <n v="189"/>
        <n v="17"/>
        <n v="84"/>
        <n v="4"/>
        <n v="97"/>
        <n v="137"/>
        <n v="110"/>
        <n v="49"/>
        <n v="98"/>
        <n v="75"/>
        <n v="65"/>
        <n v="185"/>
        <n v="80"/>
        <n v="31"/>
        <n v="23"/>
        <n v="29"/>
        <n v="151"/>
        <n v="123"/>
        <n v="44"/>
        <n v="40"/>
        <n v="173"/>
        <n v="38"/>
        <n v="52"/>
        <n v="13"/>
        <n v="36"/>
        <n v="43"/>
        <n v="73"/>
        <n v="32"/>
        <n v="8"/>
        <n v="19"/>
        <n v="149"/>
        <n v="134"/>
        <n v="86"/>
        <n v="140"/>
        <n v="147"/>
        <n v="224"/>
        <n v="42"/>
        <n v="76"/>
        <n v="47"/>
        <n v="254"/>
        <n v="25"/>
        <n v="67"/>
        <n v="28"/>
        <n v="186"/>
        <n v="218"/>
        <n v="104"/>
        <n v="133"/>
        <n v="220"/>
        <n v="45"/>
        <n v="24"/>
        <n v="205"/>
        <n v="162"/>
        <n v="95"/>
        <n v="101"/>
        <n v="188"/>
        <n v="55"/>
        <n v="166"/>
        <n v="216"/>
        <n v="60"/>
        <n v="219"/>
        <n v="77"/>
        <n v="78"/>
        <n v="72"/>
        <n v="212"/>
        <n v="129"/>
        <n v="93"/>
        <n v="99"/>
        <n v="102"/>
        <n v="179"/>
        <n v="61"/>
        <n v="62"/>
        <n v="197"/>
        <n v="199"/>
        <n v="120"/>
        <n v="169"/>
        <n v="240"/>
        <n v="63"/>
        <n v="91"/>
        <n v="106"/>
        <n v="146"/>
        <n v="56"/>
        <n v="127"/>
        <n v="136"/>
        <n v="168"/>
        <n v="54"/>
        <n v="132"/>
        <n v="71"/>
        <n v="64"/>
        <n v="231"/>
        <n v="85"/>
        <n v="202"/>
        <n v="41"/>
        <n v="125"/>
        <n v="26"/>
        <n v="175"/>
        <n v="164"/>
        <n v="177"/>
        <n v="138"/>
        <n v="247"/>
        <n v="159"/>
        <n v="153"/>
        <n v="90"/>
        <n v="51"/>
        <n v="234"/>
        <n v="68"/>
        <n v="210"/>
        <n v="89"/>
        <n v="194"/>
        <n v="250"/>
        <n v="237"/>
        <n v="145"/>
        <n v="167"/>
        <n v="48"/>
        <n v="192"/>
        <n v="130"/>
        <n v="232"/>
        <n v="116"/>
        <n v="184"/>
        <n v="158"/>
        <n v="94"/>
        <n v="259"/>
        <n v="115"/>
        <n v="207"/>
        <n v="112"/>
        <n v="182"/>
        <n v="141"/>
        <n v="124"/>
        <n v="171"/>
        <n v="193"/>
        <n v="242"/>
        <n v="246"/>
        <n v="35"/>
        <n v="142"/>
        <n v="253"/>
        <n v="258"/>
        <n v="198"/>
        <n v="223"/>
        <n v="5"/>
        <n v="103"/>
        <n v="108"/>
        <n v="181"/>
        <n v="81"/>
        <n v="128"/>
        <n v="208"/>
        <n v="114"/>
        <n v="229"/>
      </sharedItems>
    </cacheField>
    <cacheField name="MntSweetProducts" numFmtId="0">
      <sharedItems containsSemiMixedTypes="0" containsString="0" containsNumber="1" containsInteger="1" minValue="0" maxValue="263" count="177">
        <n v="88"/>
        <n v="1"/>
        <n v="21"/>
        <n v="3"/>
        <n v="27"/>
        <n v="42"/>
        <n v="49"/>
        <n v="2"/>
        <n v="112"/>
        <n v="5"/>
        <n v="68"/>
        <n v="13"/>
        <n v="12"/>
        <n v="16"/>
        <n v="24"/>
        <n v="38"/>
        <n v="0"/>
        <n v="32"/>
        <n v="6"/>
        <n v="263"/>
        <n v="66"/>
        <n v="22"/>
        <n v="8"/>
        <n v="7"/>
        <n v="178"/>
        <n v="30"/>
        <n v="10"/>
        <n v="67"/>
        <n v="167"/>
        <n v="40"/>
        <n v="120"/>
        <n v="18"/>
        <n v="14"/>
        <n v="122"/>
        <n v="82"/>
        <n v="29"/>
        <n v="60"/>
        <n v="4"/>
        <n v="37"/>
        <n v="15"/>
        <n v="105"/>
        <n v="65"/>
        <n v="133"/>
        <n v="28"/>
        <n v="61"/>
        <n v="132"/>
        <n v="26"/>
        <n v="98"/>
        <n v="35"/>
        <n v="51"/>
        <n v="20"/>
        <n v="103"/>
        <n v="9"/>
        <n v="72"/>
        <n v="89"/>
        <n v="41"/>
        <n v="71"/>
        <n v="44"/>
        <n v="33"/>
        <n v="11"/>
        <n v="91"/>
        <n v="76"/>
        <n v="17"/>
        <n v="113"/>
        <n v="19"/>
        <n v="173"/>
        <n v="23"/>
        <n v="87"/>
        <n v="176"/>
        <n v="102"/>
        <n v="48"/>
        <n v="138"/>
        <n v="163"/>
        <n v="124"/>
        <n v="70"/>
        <n v="172"/>
        <n v="84"/>
        <n v="149"/>
        <n v="73"/>
        <n v="92"/>
        <n v="130"/>
        <n v="25"/>
        <n v="74"/>
        <n v="114"/>
        <n v="141"/>
        <n v="54"/>
        <n v="147"/>
        <n v="45"/>
        <n v="50"/>
        <n v="46"/>
        <n v="97"/>
        <n v="118"/>
        <n v="153"/>
        <n v="189"/>
        <n v="107"/>
        <n v="128"/>
        <n v="134"/>
        <n v="36"/>
        <n v="150"/>
        <n v="78"/>
        <n v="137"/>
        <n v="34"/>
        <n v="95"/>
        <n v="156"/>
        <n v="47"/>
        <n v="194"/>
        <n v="96"/>
        <n v="191"/>
        <n v="192"/>
        <n v="75"/>
        <n v="62"/>
        <n v="58"/>
        <n v="129"/>
        <n v="31"/>
        <n v="57"/>
        <n v="108"/>
        <n v="123"/>
        <n v="185"/>
        <n v="121"/>
        <n v="127"/>
        <n v="125"/>
        <n v="198"/>
        <n v="43"/>
        <n v="115"/>
        <n v="80"/>
        <n v="106"/>
        <n v="101"/>
        <n v="110"/>
        <n v="83"/>
        <n v="64"/>
        <n v="160"/>
        <n v="166"/>
        <n v="136"/>
        <n v="56"/>
        <n v="116"/>
        <n v="182"/>
        <n v="148"/>
        <n v="161"/>
        <n v="69"/>
        <n v="157"/>
        <n v="55"/>
        <n v="143"/>
        <n v="169"/>
        <n v="86"/>
        <n v="146"/>
        <n v="59"/>
        <n v="152"/>
        <n v="77"/>
        <n v="53"/>
        <n v="39"/>
        <n v="93"/>
        <n v="151"/>
        <n v="99"/>
        <n v="144"/>
        <n v="195"/>
        <n v="63"/>
        <n v="175"/>
        <n v="145"/>
        <n v="162"/>
        <n v="187"/>
        <n v="126"/>
        <n v="85"/>
        <n v="109"/>
        <n v="197"/>
        <n v="165"/>
        <n v="174"/>
        <n v="196"/>
        <n v="81"/>
        <n v="139"/>
        <n v="188"/>
        <n v="142"/>
        <n v="94"/>
        <n v="262"/>
        <n v="179"/>
        <n v="100"/>
        <n v="79"/>
        <n v="111"/>
      </sharedItems>
    </cacheField>
    <cacheField name="MntGoldProds" numFmtId="0">
      <sharedItems containsSemiMixedTypes="0" containsString="0" containsNumber="1" containsInteger="1" minValue="0" maxValue="362" count="213">
        <n v="88"/>
        <n v="6"/>
        <n v="42"/>
        <n v="5"/>
        <n v="15"/>
        <n v="14"/>
        <n v="27"/>
        <n v="23"/>
        <n v="2"/>
        <n v="13"/>
        <n v="1"/>
        <n v="16"/>
        <n v="30"/>
        <n v="45"/>
        <n v="4"/>
        <n v="28"/>
        <n v="176"/>
        <n v="39"/>
        <n v="48"/>
        <n v="19"/>
        <n v="99"/>
        <n v="41"/>
        <n v="362"/>
        <n v="10"/>
        <n v="0"/>
        <n v="89"/>
        <n v="3"/>
        <n v="43"/>
        <n v="22"/>
        <n v="35"/>
        <n v="36"/>
        <n v="102"/>
        <n v="7"/>
        <n v="12"/>
        <n v="174"/>
        <n v="50"/>
        <n v="38"/>
        <n v="32"/>
        <n v="241"/>
        <n v="109"/>
        <n v="190"/>
        <n v="40"/>
        <n v="80"/>
        <n v="169"/>
        <n v="73"/>
        <n v="17"/>
        <n v="86"/>
        <n v="9"/>
        <n v="18"/>
        <n v="51"/>
        <n v="76"/>
        <n v="34"/>
        <n v="145"/>
        <n v="53"/>
        <n v="75"/>
        <n v="223"/>
        <n v="11"/>
        <n v="111"/>
        <n v="81"/>
        <n v="65"/>
        <n v="79"/>
        <n v="60"/>
        <n v="72"/>
        <n v="33"/>
        <n v="120"/>
        <n v="168"/>
        <n v="172"/>
        <n v="216"/>
        <n v="58"/>
        <n v="130"/>
        <n v="124"/>
        <n v="20"/>
        <n v="126"/>
        <n v="116"/>
        <n v="49"/>
        <n v="8"/>
        <n v="91"/>
        <n v="57"/>
        <n v="26"/>
        <n v="141"/>
        <n v="117"/>
        <n v="92"/>
        <n v="54"/>
        <n v="21"/>
        <n v="192"/>
        <n v="44"/>
        <n v="66"/>
        <n v="182"/>
        <n v="181"/>
        <n v="152"/>
        <n v="77"/>
        <n v="70"/>
        <n v="148"/>
        <n v="25"/>
        <n v="24"/>
        <n v="69"/>
        <n v="146"/>
        <n v="162"/>
        <n v="131"/>
        <n v="74"/>
        <n v="135"/>
        <n v="203"/>
        <n v="52"/>
        <n v="63"/>
        <n v="61"/>
        <n v="139"/>
        <n v="122"/>
        <n v="173"/>
        <n v="218"/>
        <n v="93"/>
        <n v="142"/>
        <n v="29"/>
        <n v="233"/>
        <n v="101"/>
        <n v="157"/>
        <n v="55"/>
        <n v="107"/>
        <n v="159"/>
        <n v="78"/>
        <n v="110"/>
        <n v="125"/>
        <n v="114"/>
        <n v="68"/>
        <n v="191"/>
        <n v="95"/>
        <n v="37"/>
        <n v="64"/>
        <n v="46"/>
        <n v="119"/>
        <n v="90"/>
        <n v="134"/>
        <n v="108"/>
        <n v="153"/>
        <n v="84"/>
        <n v="59"/>
        <n v="31"/>
        <n v="175"/>
        <n v="85"/>
        <n v="71"/>
        <n v="47"/>
        <n v="118"/>
        <n v="83"/>
        <n v="106"/>
        <n v="224"/>
        <n v="165"/>
        <n v="163"/>
        <n v="144"/>
        <n v="147"/>
        <n v="207"/>
        <n v="151"/>
        <n v="154"/>
        <n v="115"/>
        <n v="67"/>
        <n v="242"/>
        <n v="155"/>
        <n v="249"/>
        <n v="183"/>
        <n v="170"/>
        <n v="97"/>
        <n v="227"/>
        <n v="121"/>
        <n v="205"/>
        <n v="112"/>
        <n v="198"/>
        <n v="177"/>
        <n v="133"/>
        <n v="94"/>
        <n v="56"/>
        <n v="82"/>
        <n v="187"/>
        <n v="171"/>
        <n v="98"/>
        <n v="129"/>
        <n v="96"/>
        <n v="166"/>
        <n v="195"/>
        <n v="231"/>
        <n v="158"/>
        <n v="123"/>
        <n v="200"/>
        <n v="178"/>
        <n v="149"/>
        <n v="132"/>
        <n v="210"/>
        <n v="138"/>
        <n v="262"/>
        <n v="140"/>
        <n v="100"/>
        <n v="246"/>
        <n v="196"/>
        <n v="197"/>
        <n v="199"/>
        <n v="215"/>
        <n v="127"/>
        <n v="161"/>
        <n v="180"/>
        <n v="62"/>
        <n v="128"/>
        <n v="291"/>
        <n v="150"/>
        <n v="232"/>
        <n v="219"/>
        <n v="137"/>
        <n v="185"/>
        <n v="160"/>
        <n v="321"/>
        <n v="143"/>
        <n v="204"/>
        <n v="245"/>
        <n v="229"/>
        <n v="248"/>
        <n v="103"/>
        <n v="247"/>
      </sharedItems>
    </cacheField>
    <cacheField name="TotalSpend" numFmtId="0">
      <sharedItems containsSemiMixedTypes="0" containsString="0" containsNumber="1" containsInteger="1" minValue="5" maxValue="2525" count="1054">
        <n v="1617"/>
        <n v="27"/>
        <n v="776"/>
        <n v="53"/>
        <n v="422"/>
        <n v="716"/>
        <n v="590"/>
        <n v="169"/>
        <n v="46"/>
        <n v="49"/>
        <n v="19"/>
        <n v="61"/>
        <n v="1102"/>
        <n v="310"/>
        <n v="1315"/>
        <n v="96"/>
        <n v="317"/>
        <n v="1782"/>
        <n v="133"/>
        <n v="316"/>
        <n v="1730"/>
        <n v="972"/>
        <n v="544"/>
        <n v="444"/>
        <n v="75"/>
        <n v="257"/>
        <n v="637"/>
        <n v="131"/>
        <n v="1672"/>
        <n v="30"/>
        <n v="318"/>
        <n v="120"/>
        <n v="302"/>
        <n v="1196"/>
        <n v="65"/>
        <n v="913"/>
        <n v="81"/>
        <n v="67"/>
        <n v="902"/>
        <n v="1395"/>
        <n v="22"/>
        <n v="186"/>
        <n v="31"/>
        <n v="984"/>
        <n v="122"/>
        <n v="55"/>
        <n v="124"/>
        <n v="1319"/>
        <n v="507"/>
        <n v="1693"/>
        <n v="72"/>
        <n v="606"/>
        <n v="1957"/>
        <n v="1093"/>
        <n v="29"/>
        <n v="518"/>
        <n v="1438"/>
        <n v="612"/>
        <n v="884"/>
        <n v="1076"/>
        <n v="34"/>
        <n v="11"/>
        <n v="1274"/>
        <n v="653"/>
        <n v="1562"/>
        <n v="1253"/>
        <n v="109"/>
        <n v="863"/>
        <n v="661"/>
        <n v="13"/>
        <n v="1890"/>
        <n v="2209"/>
        <n v="18"/>
        <n v="692"/>
        <n v="165"/>
        <n v="16"/>
        <n v="79"/>
        <n v="778"/>
        <n v="56"/>
        <n v="151"/>
        <n v="372"/>
        <n v="1366"/>
        <n v="194"/>
        <n v="603"/>
        <n v="985"/>
        <n v="32"/>
        <n v="43"/>
        <n v="45"/>
        <n v="63"/>
        <n v="978"/>
        <n v="410"/>
        <n v="1169"/>
        <n v="1120"/>
        <n v="1097"/>
        <n v="187"/>
        <n v="910"/>
        <n v="145"/>
        <n v="850"/>
        <n v="969"/>
        <n v="1820"/>
        <n v="608"/>
        <n v="730"/>
        <n v="551"/>
        <n v="114"/>
        <n v="1724"/>
        <n v="577"/>
        <n v="33"/>
        <n v="660"/>
        <n v="80"/>
        <n v="1135"/>
        <n v="559"/>
        <n v="1923"/>
        <n v="90"/>
        <n v="404"/>
        <n v="463"/>
        <n v="632"/>
        <n v="725"/>
        <n v="279"/>
        <n v="1482"/>
        <n v="106"/>
        <n v="38"/>
        <n v="2077"/>
        <n v="1053"/>
        <n v="1385"/>
        <n v="871"/>
        <n v="312"/>
        <n v="877"/>
        <n v="68"/>
        <n v="211"/>
        <n v="127"/>
        <n v="459"/>
        <n v="460"/>
        <n v="429"/>
        <n v="89"/>
        <n v="1021"/>
        <n v="1381"/>
        <n v="306"/>
        <n v="162"/>
        <n v="1231"/>
        <n v="1706"/>
        <n v="121"/>
        <n v="1293"/>
        <n v="1608"/>
        <n v="88"/>
        <n v="421"/>
        <n v="259"/>
        <n v="1117"/>
        <n v="36"/>
        <n v="57"/>
        <n v="148"/>
        <n v="93"/>
        <n v="119"/>
        <n v="1835"/>
        <n v="1318"/>
        <n v="10"/>
        <n v="191"/>
        <n v="1033"/>
        <n v="66"/>
        <n v="50"/>
        <n v="39"/>
        <n v="1581"/>
        <n v="1282"/>
        <n v="91"/>
        <n v="315"/>
        <n v="834"/>
        <n v="1600"/>
        <n v="1270"/>
        <n v="263"/>
        <n v="535"/>
        <n v="1295"/>
        <n v="1150"/>
        <n v="1240"/>
        <n v="35"/>
        <n v="293"/>
        <n v="1804"/>
        <n v="241"/>
        <n v="1101"/>
        <n v="264"/>
        <n v="541"/>
        <n v="1198"/>
        <n v="482"/>
        <n v="17"/>
        <n v="1615"/>
        <n v="285"/>
        <n v="1047"/>
        <n v="714"/>
        <n v="185"/>
        <n v="1245"/>
        <n v="189"/>
        <n v="576"/>
        <n v="1103"/>
        <n v="1753"/>
        <n v="433"/>
        <n v="1588"/>
        <n v="69"/>
        <n v="23"/>
        <n v="605"/>
        <n v="2088"/>
        <n v="1009"/>
        <n v="26"/>
        <n v="1627"/>
        <n v="1690"/>
        <n v="1390"/>
        <n v="2126"/>
        <n v="1531"/>
        <n v="64"/>
        <n v="1112"/>
        <n v="210"/>
        <n v="1148"/>
        <n v="322"/>
        <n v="44"/>
        <n v="845"/>
        <n v="275"/>
        <n v="25"/>
        <n v="1495"/>
        <n v="184"/>
        <n v="981"/>
        <n v="1635"/>
        <n v="60"/>
        <n v="231"/>
        <n v="48"/>
        <n v="99"/>
        <n v="770"/>
        <n v="957"/>
        <n v="818"/>
        <n v="925"/>
        <n v="908"/>
        <n v="102"/>
        <n v="461"/>
        <n v="37"/>
        <n v="70"/>
        <n v="930"/>
        <n v="859"/>
        <n v="1478"/>
        <n v="390"/>
        <n v="52"/>
        <n v="137"/>
        <n v="1919"/>
        <n v="1374"/>
        <n v="100"/>
        <n v="825"/>
        <n v="916"/>
        <n v="62"/>
        <n v="728"/>
        <n v="273"/>
        <n v="1213"/>
        <n v="107"/>
        <n v="1157"/>
        <n v="546"/>
        <n v="1611"/>
        <n v="1508"/>
        <n v="235"/>
        <n v="401"/>
        <n v="28"/>
        <n v="1052"/>
        <n v="680"/>
        <n v="20"/>
        <n v="1307"/>
        <n v="630"/>
        <n v="1283"/>
        <n v="160"/>
        <n v="71"/>
        <n v="1161"/>
        <n v="59"/>
        <n v="946"/>
        <n v="1442"/>
        <n v="1674"/>
        <n v="1538"/>
        <n v="139"/>
        <n v="1182"/>
        <n v="940"/>
        <n v="42"/>
        <n v="1190"/>
        <n v="835"/>
        <n v="1443"/>
        <n v="1029"/>
        <n v="1188"/>
        <n v="1277"/>
        <n v="1670"/>
        <n v="900"/>
        <n v="425"/>
        <n v="2153"/>
        <n v="636"/>
        <n v="494"/>
        <n v="693"/>
        <n v="1348"/>
        <n v="51"/>
        <n v="1932"/>
        <n v="990"/>
        <n v="254"/>
        <n v="1371"/>
        <n v="73"/>
        <n v="1377"/>
        <n v="324"/>
        <n v="41"/>
        <n v="492"/>
        <n v="1005"/>
        <n v="1173"/>
        <n v="1738"/>
        <n v="222"/>
        <n v="1127"/>
        <n v="209"/>
        <n v="787"/>
        <n v="1598"/>
        <n v="47"/>
        <n v="1040"/>
        <n v="163"/>
        <n v="343"/>
        <n v="446"/>
        <n v="272"/>
        <n v="490"/>
        <n v="915"/>
        <n v="1485"/>
        <n v="369"/>
        <n v="1073"/>
        <n v="1242"/>
        <n v="78"/>
        <n v="1378"/>
        <n v="1474"/>
        <n v="751"/>
        <n v="1435"/>
        <n v="2119"/>
        <n v="1795"/>
        <n v="1008"/>
        <n v="1688"/>
        <n v="684"/>
        <n v="1082"/>
        <n v="1068"/>
        <n v="733"/>
        <n v="467"/>
        <n v="156"/>
        <n v="14"/>
        <n v="192"/>
        <n v="1379"/>
        <n v="428"/>
        <n v="868"/>
        <n v="1001"/>
        <n v="431"/>
        <n v="971"/>
        <n v="348"/>
        <n v="2059"/>
        <n v="265"/>
        <n v="270"/>
        <n v="1289"/>
        <n v="893"/>
        <n v="926"/>
        <n v="135"/>
        <n v="1288"/>
        <n v="1743"/>
        <n v="15"/>
        <n v="542"/>
        <n v="890"/>
        <n v="1388"/>
        <n v="906"/>
        <n v="973"/>
        <n v="530"/>
        <n v="506"/>
        <n v="54"/>
        <n v="296"/>
        <n v="266"/>
        <n v="747"/>
        <n v="895"/>
        <n v="735"/>
        <n v="205"/>
        <n v="2092"/>
        <n v="309"/>
        <n v="1722"/>
        <n v="682"/>
        <n v="663"/>
        <n v="1816"/>
        <n v="976"/>
        <n v="746"/>
        <n v="1445"/>
        <n v="1210"/>
        <n v="945"/>
        <n v="216"/>
        <n v="943"/>
        <n v="347"/>
        <n v="1924"/>
        <n v="397"/>
        <n v="2089"/>
        <n v="138"/>
        <n v="777"/>
        <n v="1902"/>
        <n v="1651"/>
        <n v="358"/>
        <n v="1727"/>
        <n v="1291"/>
        <n v="442"/>
        <n v="1895"/>
        <n v="411"/>
        <n v="521"/>
        <n v="1168"/>
        <n v="493"/>
        <n v="260"/>
        <n v="319"/>
        <n v="1062"/>
        <n v="232"/>
        <n v="76"/>
        <n v="201"/>
        <n v="406"/>
        <n v="662"/>
        <n v="134"/>
        <n v="21"/>
        <n v="526"/>
        <n v="240"/>
        <n v="795"/>
        <n v="1772"/>
        <n v="1572"/>
        <n v="889"/>
        <n v="331"/>
        <n v="1065"/>
        <n v="177"/>
        <n v="1230"/>
        <n v="182"/>
        <n v="227"/>
        <n v="215"/>
        <n v="143"/>
        <n v="1867"/>
        <n v="611"/>
        <n v="473"/>
        <n v="2086"/>
        <n v="382"/>
        <n v="819"/>
        <n v="1151"/>
        <n v="594"/>
        <n v="129"/>
        <n v="213"/>
        <n v="1193"/>
        <n v="268"/>
        <n v="882"/>
        <n v="373"/>
        <n v="326"/>
        <n v="95"/>
        <n v="939"/>
        <n v="1237"/>
        <n v="1825"/>
        <n v="103"/>
        <n v="1586"/>
        <n v="963"/>
        <n v="1587"/>
        <n v="1375"/>
        <n v="393"/>
        <n v="1477"/>
        <n v="1179"/>
        <n v="486"/>
        <n v="2252"/>
        <n v="1092"/>
        <n v="599"/>
        <n v="2008"/>
        <n v="1174"/>
        <n v="365"/>
        <n v="6"/>
        <n v="1095"/>
        <n v="223"/>
        <n v="597"/>
        <n v="1064"/>
        <n v="74"/>
        <n v="198"/>
        <n v="1048"/>
        <n v="574"/>
        <n v="670"/>
        <n v="1241"/>
        <n v="172"/>
        <n v="664"/>
        <n v="928"/>
        <n v="2074"/>
        <n v="1146"/>
        <n v="689"/>
        <n v="2114"/>
        <n v="1717"/>
        <n v="1346"/>
        <n v="1044"/>
        <n v="126"/>
        <n v="1004"/>
        <n v="734"/>
        <n v="614"/>
        <n v="1453"/>
        <n v="1621"/>
        <n v="948"/>
        <n v="903"/>
        <n v="112"/>
        <n v="596"/>
        <n v="233"/>
        <n v="1511"/>
        <n v="1152"/>
        <n v="1185"/>
        <n v="965"/>
        <n v="869"/>
        <n v="1947"/>
        <n v="1380"/>
        <n v="1027"/>
        <n v="836"/>
        <n v="480"/>
        <n v="284"/>
        <n v="1472"/>
        <n v="1677"/>
        <n v="1335"/>
        <n v="334"/>
        <n v="1338"/>
        <n v="1099"/>
        <n v="97"/>
        <n v="1574"/>
        <n v="960"/>
        <n v="1215"/>
        <n v="1497"/>
        <n v="449"/>
        <n v="1757"/>
        <n v="1440"/>
        <n v="1006"/>
        <n v="1226"/>
        <n v="1171"/>
        <n v="92"/>
        <n v="564"/>
        <n v="1427"/>
        <n v="86"/>
        <n v="833"/>
        <n v="242"/>
        <n v="1869"/>
        <n v="1364"/>
        <n v="183"/>
        <n v="450"/>
        <n v="758"/>
        <n v="1507"/>
        <n v="654"/>
        <n v="1158"/>
        <n v="1525"/>
        <n v="24"/>
        <n v="813"/>
        <n v="629"/>
        <n v="377"/>
        <n v="1612"/>
        <n v="729"/>
        <n v="767"/>
        <n v="1071"/>
        <n v="1580"/>
        <n v="573"/>
        <n v="170"/>
        <n v="1167"/>
        <n v="1526"/>
        <n v="458"/>
        <n v="405"/>
        <n v="726"/>
        <n v="860"/>
        <n v="495"/>
        <n v="570"/>
        <n v="769"/>
        <n v="1808"/>
        <n v="1576"/>
        <n v="1616"/>
        <n v="1043"/>
        <n v="385"/>
        <n v="1633"/>
        <n v="761"/>
        <n v="290"/>
        <n v="1066"/>
        <n v="2009"/>
        <n v="1345"/>
        <n v="764"/>
        <n v="195"/>
        <n v="368"/>
        <n v="1853"/>
        <n v="1180"/>
        <n v="727"/>
        <n v="40"/>
        <n v="292"/>
        <n v="341"/>
        <n v="995"/>
        <n v="989"/>
        <n v="595"/>
        <n v="128"/>
        <n v="2018"/>
        <n v="1281"/>
        <n v="83"/>
        <n v="353"/>
        <n v="1003"/>
        <n v="1139"/>
        <n v="797"/>
        <n v="1638"/>
        <n v="84"/>
        <n v="203"/>
        <n v="858"/>
        <n v="409"/>
        <n v="282"/>
        <n v="1423"/>
        <n v="1449"/>
        <n v="199"/>
        <n v="178"/>
        <n v="1990"/>
        <n v="350"/>
        <n v="1650"/>
        <n v="1228"/>
        <n v="1761"/>
        <n v="1149"/>
        <n v="2052"/>
        <n v="1416"/>
        <n v="1113"/>
        <n v="125"/>
        <n v="966"/>
        <n v="1829"/>
        <n v="779"/>
        <n v="811"/>
        <n v="1187"/>
        <n v="2302"/>
        <n v="1250"/>
        <n v="683"/>
        <n v="305"/>
        <n v="77"/>
        <n v="171"/>
        <n v="475"/>
        <n v="694"/>
        <n v="361"/>
        <n v="1079"/>
        <n v="578"/>
        <n v="149"/>
        <n v="1778"/>
        <n v="491"/>
        <n v="1564"/>
        <n v="1910"/>
        <n v="94"/>
        <n v="1085"/>
        <n v="1415"/>
        <n v="1908"/>
        <n v="2486"/>
        <n v="1789"/>
        <n v="805"/>
        <n v="108"/>
        <n v="1493"/>
        <n v="936"/>
        <n v="528"/>
        <n v="1901"/>
        <n v="724"/>
        <n v="58"/>
        <n v="297"/>
        <n v="488"/>
        <n v="2194"/>
        <n v="116"/>
        <n v="1363"/>
        <n v="236"/>
        <n v="1314"/>
        <n v="702"/>
        <n v="1211"/>
        <n v="1461"/>
        <n v="1968"/>
        <n v="1091"/>
        <n v="313"/>
        <n v="655"/>
        <n v="704"/>
        <n v="1123"/>
        <n v="497"/>
        <n v="691"/>
        <n v="12"/>
        <n v="2440"/>
        <n v="968"/>
        <n v="278"/>
        <n v="938"/>
        <n v="1178"/>
        <n v="1155"/>
        <n v="1826"/>
        <n v="766"/>
        <n v="2116"/>
        <n v="1298"/>
        <n v="396"/>
        <n v="967"/>
        <n v="357"/>
        <n v="1401"/>
        <n v="2087"/>
        <n v="523"/>
        <n v="1192"/>
        <n v="1958"/>
        <n v="424"/>
        <n v="756"/>
        <n v="937"/>
        <n v="1862"/>
        <n v="367"/>
        <n v="443"/>
        <n v="267"/>
        <n v="1323"/>
        <n v="562"/>
        <n v="1156"/>
        <n v="1104"/>
        <n v="426"/>
        <n v="635"/>
        <n v="757"/>
        <n v="332"/>
        <n v="330"/>
        <n v="384"/>
        <n v="1956"/>
        <n v="2013"/>
        <n v="1313"/>
        <n v="1060"/>
        <n v="1459"/>
        <n v="1833"/>
        <n v="237"/>
        <n v="515"/>
        <n v="1020"/>
        <n v="1370"/>
        <n v="1026"/>
        <n v="301"/>
        <n v="499"/>
        <n v="218"/>
        <n v="1711"/>
        <n v="438"/>
        <n v="225"/>
        <n v="470"/>
        <n v="2525"/>
        <n v="504"/>
        <n v="1232"/>
        <n v="155"/>
        <n v="1812"/>
        <n v="988"/>
        <n v="1072"/>
        <n v="174"/>
        <n v="1084"/>
        <n v="685"/>
        <n v="363"/>
        <n v="545"/>
        <n v="2047"/>
        <n v="140"/>
        <n v="152"/>
        <n v="101"/>
        <n v="789"/>
        <n v="87"/>
        <n v="130"/>
        <n v="1631"/>
        <n v="899"/>
        <n v="711"/>
        <n v="351"/>
        <n v="8"/>
        <n v="1536"/>
        <n v="992"/>
        <n v="1529"/>
        <n v="418"/>
        <n v="587"/>
        <n v="641"/>
        <n v="2279"/>
        <n v="1779"/>
        <n v="793"/>
        <n v="1383"/>
        <n v="999"/>
        <n v="246"/>
        <n v="610"/>
        <n v="1286"/>
        <n v="362"/>
        <n v="2130"/>
        <n v="1229"/>
        <n v="485"/>
        <n v="434"/>
        <n v="496"/>
        <n v="2346"/>
        <n v="794"/>
        <n v="802"/>
        <n v="1736"/>
        <n v="1305"/>
        <n v="832"/>
        <n v="1501"/>
        <n v="1189"/>
        <n v="1194"/>
        <n v="656"/>
        <n v="1540"/>
        <n v="311"/>
        <n v="820"/>
        <n v="274"/>
        <n v="448"/>
        <n v="1643"/>
        <n v="1121"/>
        <n v="1678"/>
        <n v="1400"/>
        <n v="1424"/>
        <n v="844"/>
        <n v="299"/>
        <n v="320"/>
        <n v="441"/>
        <n v="85"/>
        <n v="800"/>
        <n v="1483"/>
        <n v="1258"/>
        <n v="1555"/>
        <n v="861"/>
        <n v="634"/>
        <n v="1918"/>
        <n v="586"/>
        <n v="447"/>
        <n v="1143"/>
        <n v="415"/>
        <n v="251"/>
        <n v="371"/>
        <n v="1899"/>
        <n v="325"/>
        <n v="417"/>
        <n v="289"/>
        <n v="188"/>
        <n v="354"/>
        <n v="146"/>
        <n v="454"/>
        <n v="1428"/>
        <n v="817"/>
        <n v="1131"/>
        <n v="294"/>
        <n v="1930"/>
        <n v="2283"/>
        <n v="879"/>
        <n v="1244"/>
        <n v="690"/>
        <n v="1134"/>
        <n v="529"/>
        <n v="180"/>
        <n v="2349"/>
        <n v="534"/>
        <n v="556"/>
        <n v="1471"/>
        <n v="175"/>
        <n v="1078"/>
        <n v="1115"/>
        <n v="217"/>
        <n v="1034"/>
        <n v="1159"/>
        <n v="380"/>
        <n v="736"/>
        <n v="269"/>
        <n v="2524"/>
        <n v="1045"/>
        <n v="436"/>
        <n v="1396"/>
        <n v="642"/>
        <n v="907"/>
        <n v="1658"/>
        <n v="854"/>
        <n v="1662"/>
        <n v="5"/>
        <n v="1234"/>
        <n v="1513"/>
        <n v="271"/>
        <n v="904"/>
        <n v="1086"/>
        <n v="1128"/>
        <n v="964"/>
        <n v="167"/>
        <n v="677"/>
        <n v="1106"/>
        <n v="792"/>
        <n v="407"/>
        <n v="1269"/>
        <n v="841"/>
        <n v="633"/>
        <n v="1019"/>
        <n v="147"/>
        <n v="1798"/>
        <n v="1105"/>
        <n v="974"/>
        <n v="221"/>
        <n v="1682"/>
        <n v="892"/>
        <n v="339"/>
        <n v="1410"/>
        <n v="2352"/>
        <n v="1334"/>
        <n v="1141"/>
        <n v="710"/>
        <n v="561"/>
        <n v="601"/>
        <n v="244"/>
        <n v="638"/>
        <n v="894"/>
        <n v="1750"/>
        <n v="823"/>
        <n v="117"/>
        <n v="335"/>
        <n v="1792"/>
        <n v="772"/>
        <n v="1603"/>
        <n v="2091"/>
        <n v="1533"/>
        <n v="82"/>
        <n v="304"/>
        <n v="1754"/>
        <n v="815"/>
        <n v="688"/>
        <n v="708"/>
        <n v="1695"/>
        <n v="1080"/>
        <n v="153"/>
        <n v="1220"/>
        <n v="745"/>
        <n v="2157"/>
        <n v="1597"/>
        <n v="1067"/>
        <n v="2034"/>
        <n v="1991"/>
        <n v="1686"/>
        <n v="252"/>
        <n v="1327"/>
        <n v="1456"/>
        <n v="563"/>
        <n v="1504"/>
        <n v="1125"/>
        <n v="1376"/>
        <n v="1382"/>
        <n v="2231"/>
        <n v="622"/>
        <n v="224"/>
        <n v="1165"/>
        <n v="144"/>
        <n v="917"/>
        <n v="253"/>
        <n v="502"/>
        <n v="255"/>
        <n v="398"/>
        <n v="1921"/>
        <n v="416"/>
        <n v="1797"/>
        <n v="914"/>
        <n v="1502"/>
        <n v="763"/>
        <n v="1331"/>
        <n v="525"/>
        <n v="9"/>
        <n v="953"/>
        <n v="388"/>
        <n v="173"/>
        <n v="929"/>
        <n v="219"/>
        <n v="159"/>
        <n v="1024"/>
        <n v="1042"/>
        <n v="395"/>
        <n v="557"/>
        <n v="1365"/>
        <n v="1217"/>
        <n v="581"/>
        <n v="2257"/>
        <n v="1049"/>
        <n v="1515"/>
        <n v="1039"/>
        <n v="1596"/>
        <n v="1828"/>
        <n v="1702"/>
        <n v="2069"/>
        <n v="732"/>
        <n v="801"/>
        <n v="1685"/>
        <n v="277"/>
        <n v="1028"/>
        <n v="1263"/>
        <n v="1490"/>
        <n v="1815"/>
        <n v="909"/>
        <n v="1676"/>
        <n v="1735"/>
        <n v="1191"/>
        <n v="1280"/>
        <n v="1336"/>
        <n v="749"/>
        <n v="414"/>
        <n v="901"/>
        <n v="455"/>
        <n v="775"/>
        <n v="1512"/>
        <n v="1089"/>
        <n v="1272"/>
        <n v="816"/>
        <n v="157"/>
        <n v="1130"/>
        <n v="1544"/>
        <n v="1012"/>
        <n v="1766"/>
        <n v="161"/>
        <n v="1734"/>
        <n v="1138"/>
        <n v="1429"/>
        <n v="982"/>
        <n v="359"/>
        <n v="193"/>
        <n v="2211"/>
        <n v="2217"/>
        <n v="1691"/>
        <n v="809"/>
        <n v="484"/>
        <n v="413"/>
        <n v="115"/>
        <n v="1464"/>
        <n v="283"/>
        <n v="1870"/>
        <n v="1941"/>
        <n v="839"/>
        <n v="1655"/>
        <n v="1175"/>
        <n v="874"/>
        <n v="1260"/>
        <n v="392"/>
        <n v="1109"/>
        <n v="639"/>
        <n v="1665"/>
        <n v="1392"/>
        <n v="158"/>
        <n v="1575"/>
        <n v="1208"/>
        <n v="527"/>
        <n v="932"/>
        <n v="1088"/>
        <n v="721"/>
        <n v="993"/>
        <n v="1680"/>
        <n v="98"/>
        <n v="519"/>
        <n v="715"/>
        <n v="1455"/>
        <n v="602"/>
        <n v="207"/>
        <n v="176"/>
        <n v="961"/>
        <n v="1518"/>
        <n v="400"/>
        <n v="1216"/>
        <n v="1367"/>
        <n v="2053"/>
        <n v="1264"/>
        <n v="2006"/>
        <n v="615"/>
        <n v="437"/>
        <n v="1013"/>
        <n v="1038"/>
        <n v="1573"/>
        <n v="123"/>
        <n v="132"/>
        <n v="1822"/>
        <n v="1931"/>
        <n v="258"/>
        <n v="798"/>
        <n v="300"/>
        <n v="731"/>
        <n v="1701"/>
        <n v="1565"/>
        <n v="1479"/>
        <n v="568"/>
        <n v="1199"/>
        <n v="873"/>
        <n v="2043"/>
        <n v="1893"/>
        <n v="575"/>
        <n v="1016"/>
        <n v="1566"/>
        <n v="1644"/>
        <n v="1528"/>
        <n v="141"/>
        <n v="500"/>
        <n v="849"/>
        <n v="1147"/>
        <n v="1623"/>
        <n v="679"/>
        <n v="468"/>
        <n v="1679"/>
        <n v="1341"/>
        <n v="843"/>
      </sharedItems>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ount="2">
        <n v="0"/>
        <n v="1"/>
      </sharedItems>
    </cacheField>
    <cacheField name="AcceptedCmp4" numFmtId="0">
      <sharedItems containsSemiMixedTypes="0" containsString="0" containsNumber="1" containsInteger="1" minValue="0" maxValue="1" count="2">
        <n v="0"/>
        <n v="1"/>
      </sharedItems>
    </cacheField>
    <cacheField name="AcceptedCmp5" numFmtId="0">
      <sharedItems containsSemiMixedTypes="0" containsString="0" containsNumber="1" containsInteger="1" minValue="0" maxValue="1" count="2">
        <n v="0"/>
        <n v="1"/>
      </sharedItems>
    </cacheField>
    <cacheField name="AcceptedCmp1" numFmtId="0">
      <sharedItems containsSemiMixedTypes="0" containsString="0" containsNumber="1" containsInteger="1" minValue="0" maxValue="1" count="2">
        <n v="0"/>
        <n v="1"/>
      </sharedItems>
    </cacheField>
    <cacheField name="AcceptedCmp2" numFmtId="0">
      <sharedItems containsSemiMixedTypes="0" containsString="0" containsNumber="1" containsInteger="1" minValue="0" maxValue="1" count="2">
        <n v="0"/>
        <n v="1"/>
      </sharedItems>
    </cacheField>
    <cacheField name="TotalCampaigns" numFmtId="0">
      <sharedItems containsSemiMixedTypes="0" containsString="0" containsNumber="1" containsInteger="1" minValue="0" maxValue="4" count="5">
        <n v="0"/>
        <n v="1"/>
        <n v="2"/>
        <n v="3"/>
        <n v="4"/>
      </sharedItems>
    </cacheField>
    <cacheField name="Complain" numFmtId="0">
      <sharedItems containsSemiMixedTypes="0" containsString="0" containsNumber="1" containsInteger="1" minValue="0" maxValue="1"/>
    </cacheField>
    <cacheField name="Respons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695887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6">
  <r>
    <n v="5524"/>
    <n v="1957"/>
    <x v="0"/>
    <x v="0"/>
    <x v="0"/>
    <x v="0"/>
    <n v="58138"/>
    <n v="58138"/>
    <x v="0"/>
    <n v="0"/>
    <n v="0"/>
    <s v="No"/>
    <s v="2012-09-04"/>
    <n v="58"/>
    <x v="0"/>
    <x v="0"/>
    <x v="0"/>
    <x v="0"/>
    <x v="0"/>
    <x v="0"/>
    <x v="0"/>
    <n v="3"/>
    <n v="8"/>
    <n v="10"/>
    <n v="4"/>
    <n v="7"/>
    <x v="0"/>
    <x v="0"/>
    <x v="0"/>
    <x v="0"/>
    <x v="0"/>
    <x v="0"/>
    <n v="0"/>
    <x v="0"/>
  </r>
  <r>
    <n v="2174"/>
    <n v="1954"/>
    <x v="1"/>
    <x v="0"/>
    <x v="0"/>
    <x v="0"/>
    <n v="46344"/>
    <n v="46344"/>
    <x v="0"/>
    <n v="1"/>
    <n v="1"/>
    <s v="Yes"/>
    <s v="2014-03-08"/>
    <n v="38"/>
    <x v="1"/>
    <x v="1"/>
    <x v="1"/>
    <x v="1"/>
    <x v="1"/>
    <x v="1"/>
    <x v="1"/>
    <n v="2"/>
    <n v="1"/>
    <n v="1"/>
    <n v="2"/>
    <n v="5"/>
    <x v="0"/>
    <x v="0"/>
    <x v="0"/>
    <x v="0"/>
    <x v="0"/>
    <x v="0"/>
    <n v="0"/>
    <x v="1"/>
  </r>
  <r>
    <n v="4141"/>
    <n v="1965"/>
    <x v="2"/>
    <x v="0"/>
    <x v="0"/>
    <x v="1"/>
    <n v="71613"/>
    <n v="71613"/>
    <x v="1"/>
    <n v="0"/>
    <n v="0"/>
    <s v="No"/>
    <s v="2013-08-21"/>
    <n v="26"/>
    <x v="2"/>
    <x v="2"/>
    <x v="2"/>
    <x v="2"/>
    <x v="2"/>
    <x v="2"/>
    <x v="2"/>
    <n v="1"/>
    <n v="8"/>
    <n v="2"/>
    <n v="10"/>
    <n v="4"/>
    <x v="0"/>
    <x v="0"/>
    <x v="0"/>
    <x v="0"/>
    <x v="0"/>
    <x v="0"/>
    <n v="0"/>
    <x v="1"/>
  </r>
  <r>
    <n v="6182"/>
    <n v="1984"/>
    <x v="3"/>
    <x v="1"/>
    <x v="0"/>
    <x v="1"/>
    <n v="26646"/>
    <n v="26646"/>
    <x v="2"/>
    <n v="1"/>
    <n v="0"/>
    <s v="Yes"/>
    <s v="2014-02-10"/>
    <n v="26"/>
    <x v="1"/>
    <x v="3"/>
    <x v="3"/>
    <x v="3"/>
    <x v="3"/>
    <x v="3"/>
    <x v="3"/>
    <n v="2"/>
    <n v="2"/>
    <n v="0"/>
    <n v="4"/>
    <n v="6"/>
    <x v="0"/>
    <x v="0"/>
    <x v="0"/>
    <x v="0"/>
    <x v="0"/>
    <x v="0"/>
    <n v="0"/>
    <x v="1"/>
  </r>
  <r>
    <n v="5324"/>
    <n v="1981"/>
    <x v="4"/>
    <x v="1"/>
    <x v="1"/>
    <x v="2"/>
    <n v="58293"/>
    <n v="58293"/>
    <x v="0"/>
    <n v="1"/>
    <n v="0"/>
    <s v="Yes"/>
    <s v="2014-01-19"/>
    <n v="94"/>
    <x v="3"/>
    <x v="4"/>
    <x v="4"/>
    <x v="4"/>
    <x v="4"/>
    <x v="4"/>
    <x v="4"/>
    <n v="5"/>
    <n v="5"/>
    <n v="3"/>
    <n v="6"/>
    <n v="5"/>
    <x v="0"/>
    <x v="0"/>
    <x v="0"/>
    <x v="0"/>
    <x v="0"/>
    <x v="0"/>
    <n v="0"/>
    <x v="1"/>
  </r>
  <r>
    <n v="7446"/>
    <n v="1967"/>
    <x v="5"/>
    <x v="0"/>
    <x v="2"/>
    <x v="1"/>
    <n v="62513"/>
    <n v="62513"/>
    <x v="0"/>
    <n v="0"/>
    <n v="1"/>
    <s v="Yes"/>
    <s v="2013-09-09"/>
    <n v="16"/>
    <x v="4"/>
    <x v="5"/>
    <x v="5"/>
    <x v="5"/>
    <x v="5"/>
    <x v="5"/>
    <x v="5"/>
    <n v="2"/>
    <n v="6"/>
    <n v="4"/>
    <n v="10"/>
    <n v="6"/>
    <x v="0"/>
    <x v="0"/>
    <x v="0"/>
    <x v="0"/>
    <x v="0"/>
    <x v="0"/>
    <n v="0"/>
    <x v="1"/>
  </r>
  <r>
    <n v="965"/>
    <n v="1971"/>
    <x v="6"/>
    <x v="1"/>
    <x v="0"/>
    <x v="3"/>
    <n v="55635"/>
    <n v="55635"/>
    <x v="0"/>
    <n v="0"/>
    <n v="1"/>
    <s v="Yes"/>
    <s v="2012-11-13"/>
    <n v="34"/>
    <x v="5"/>
    <x v="6"/>
    <x v="6"/>
    <x v="6"/>
    <x v="6"/>
    <x v="6"/>
    <x v="6"/>
    <n v="4"/>
    <n v="7"/>
    <n v="3"/>
    <n v="7"/>
    <n v="6"/>
    <x v="0"/>
    <x v="0"/>
    <x v="0"/>
    <x v="0"/>
    <x v="0"/>
    <x v="0"/>
    <n v="0"/>
    <x v="1"/>
  </r>
  <r>
    <n v="6177"/>
    <n v="1985"/>
    <x v="7"/>
    <x v="1"/>
    <x v="1"/>
    <x v="2"/>
    <n v="33454"/>
    <n v="33454"/>
    <x v="2"/>
    <n v="1"/>
    <n v="0"/>
    <s v="Yes"/>
    <s v="2013-05-08"/>
    <n v="32"/>
    <x v="6"/>
    <x v="7"/>
    <x v="7"/>
    <x v="7"/>
    <x v="1"/>
    <x v="7"/>
    <x v="7"/>
    <n v="2"/>
    <n v="4"/>
    <n v="0"/>
    <n v="4"/>
    <n v="8"/>
    <x v="0"/>
    <x v="0"/>
    <x v="0"/>
    <x v="0"/>
    <x v="0"/>
    <x v="0"/>
    <n v="0"/>
    <x v="1"/>
  </r>
  <r>
    <n v="4855"/>
    <n v="1974"/>
    <x v="8"/>
    <x v="1"/>
    <x v="1"/>
    <x v="1"/>
    <n v="30351"/>
    <n v="30351"/>
    <x v="2"/>
    <n v="1"/>
    <n v="0"/>
    <s v="Yes"/>
    <s v="2013-06-06"/>
    <n v="19"/>
    <x v="7"/>
    <x v="8"/>
    <x v="8"/>
    <x v="7"/>
    <x v="3"/>
    <x v="8"/>
    <x v="8"/>
    <n v="1"/>
    <n v="3"/>
    <n v="0"/>
    <n v="2"/>
    <n v="9"/>
    <x v="0"/>
    <x v="0"/>
    <x v="0"/>
    <x v="0"/>
    <x v="0"/>
    <x v="0"/>
    <n v="0"/>
    <x v="0"/>
  </r>
  <r>
    <n v="5899"/>
    <n v="1950"/>
    <x v="9"/>
    <x v="0"/>
    <x v="1"/>
    <x v="1"/>
    <n v="5648"/>
    <n v="5648"/>
    <x v="2"/>
    <n v="1"/>
    <n v="1"/>
    <s v="Yes"/>
    <s v="2014-03-13"/>
    <n v="68"/>
    <x v="8"/>
    <x v="8"/>
    <x v="1"/>
    <x v="8"/>
    <x v="1"/>
    <x v="9"/>
    <x v="9"/>
    <n v="1"/>
    <n v="1"/>
    <n v="0"/>
    <n v="0"/>
    <n v="20"/>
    <x v="1"/>
    <x v="0"/>
    <x v="0"/>
    <x v="0"/>
    <x v="0"/>
    <x v="1"/>
    <n v="0"/>
    <x v="1"/>
  </r>
  <r>
    <n v="1994"/>
    <n v="1983"/>
    <x v="10"/>
    <x v="1"/>
    <x v="0"/>
    <x v="2"/>
    <m/>
    <n v="51371"/>
    <x v="0"/>
    <n v="1"/>
    <n v="0"/>
    <s v="Yes"/>
    <s v="2013-11-15"/>
    <n v="11"/>
    <x v="9"/>
    <x v="9"/>
    <x v="1"/>
    <x v="5"/>
    <x v="7"/>
    <x v="10"/>
    <x v="10"/>
    <n v="1"/>
    <n v="1"/>
    <n v="0"/>
    <n v="2"/>
    <n v="7"/>
    <x v="0"/>
    <x v="0"/>
    <x v="0"/>
    <x v="0"/>
    <x v="0"/>
    <x v="0"/>
    <n v="0"/>
    <x v="1"/>
  </r>
  <r>
    <n v="387"/>
    <n v="1976"/>
    <x v="11"/>
    <x v="1"/>
    <x v="3"/>
    <x v="2"/>
    <n v="7500"/>
    <n v="7500"/>
    <x v="2"/>
    <n v="0"/>
    <n v="0"/>
    <s v="No"/>
    <s v="2012-11-13"/>
    <n v="59"/>
    <x v="10"/>
    <x v="10"/>
    <x v="9"/>
    <x v="9"/>
    <x v="1"/>
    <x v="11"/>
    <x v="11"/>
    <n v="1"/>
    <n v="2"/>
    <n v="0"/>
    <n v="3"/>
    <n v="8"/>
    <x v="0"/>
    <x v="0"/>
    <x v="0"/>
    <x v="0"/>
    <x v="0"/>
    <x v="0"/>
    <n v="0"/>
    <x v="1"/>
  </r>
  <r>
    <n v="2125"/>
    <n v="1959"/>
    <x v="12"/>
    <x v="0"/>
    <x v="0"/>
    <x v="3"/>
    <n v="63033"/>
    <n v="63033"/>
    <x v="1"/>
    <n v="0"/>
    <n v="0"/>
    <s v="No"/>
    <s v="2013-11-15"/>
    <n v="82"/>
    <x v="11"/>
    <x v="11"/>
    <x v="10"/>
    <x v="10"/>
    <x v="8"/>
    <x v="12"/>
    <x v="12"/>
    <n v="1"/>
    <n v="3"/>
    <n v="4"/>
    <n v="8"/>
    <n v="2"/>
    <x v="0"/>
    <x v="0"/>
    <x v="0"/>
    <x v="0"/>
    <x v="0"/>
    <x v="0"/>
    <n v="0"/>
    <x v="1"/>
  </r>
  <r>
    <n v="8180"/>
    <n v="1952"/>
    <x v="13"/>
    <x v="0"/>
    <x v="2"/>
    <x v="3"/>
    <n v="59354"/>
    <n v="59354"/>
    <x v="0"/>
    <n v="1"/>
    <n v="1"/>
    <s v="Yes"/>
    <s v="2013-11-15"/>
    <n v="53"/>
    <x v="12"/>
    <x v="12"/>
    <x v="11"/>
    <x v="7"/>
    <x v="9"/>
    <x v="5"/>
    <x v="13"/>
    <n v="3"/>
    <n v="6"/>
    <n v="1"/>
    <n v="5"/>
    <n v="6"/>
    <x v="0"/>
    <x v="0"/>
    <x v="0"/>
    <x v="0"/>
    <x v="0"/>
    <x v="0"/>
    <n v="0"/>
    <x v="1"/>
  </r>
  <r>
    <n v="2569"/>
    <n v="1987"/>
    <x v="14"/>
    <x v="1"/>
    <x v="0"/>
    <x v="2"/>
    <n v="17323"/>
    <n v="17323"/>
    <x v="2"/>
    <n v="0"/>
    <n v="0"/>
    <s v="No"/>
    <s v="2012-10-10"/>
    <n v="38"/>
    <x v="13"/>
    <x v="13"/>
    <x v="12"/>
    <x v="11"/>
    <x v="1"/>
    <x v="3"/>
    <x v="8"/>
    <n v="1"/>
    <n v="1"/>
    <n v="0"/>
    <n v="3"/>
    <n v="8"/>
    <x v="0"/>
    <x v="0"/>
    <x v="0"/>
    <x v="0"/>
    <x v="0"/>
    <x v="0"/>
    <n v="0"/>
    <x v="1"/>
  </r>
  <r>
    <n v="2114"/>
    <n v="1946"/>
    <x v="15"/>
    <x v="0"/>
    <x v="1"/>
    <x v="0"/>
    <n v="82800"/>
    <n v="82800"/>
    <x v="1"/>
    <n v="0"/>
    <n v="0"/>
    <s v="No"/>
    <s v="2012-11-24"/>
    <n v="23"/>
    <x v="14"/>
    <x v="14"/>
    <x v="13"/>
    <x v="12"/>
    <x v="10"/>
    <x v="13"/>
    <x v="14"/>
    <n v="1"/>
    <n v="7"/>
    <n v="6"/>
    <n v="12"/>
    <n v="3"/>
    <x v="0"/>
    <x v="0"/>
    <x v="1"/>
    <x v="1"/>
    <x v="0"/>
    <x v="2"/>
    <n v="0"/>
    <x v="0"/>
  </r>
  <r>
    <n v="9736"/>
    <n v="1980"/>
    <x v="16"/>
    <x v="1"/>
    <x v="0"/>
    <x v="2"/>
    <n v="41850"/>
    <n v="41850"/>
    <x v="0"/>
    <n v="1"/>
    <n v="1"/>
    <s v="Yes"/>
    <s v="2012-12-24"/>
    <n v="51"/>
    <x v="15"/>
    <x v="9"/>
    <x v="14"/>
    <x v="1"/>
    <x v="11"/>
    <x v="14"/>
    <x v="15"/>
    <n v="3"/>
    <n v="3"/>
    <n v="0"/>
    <n v="3"/>
    <n v="8"/>
    <x v="0"/>
    <x v="0"/>
    <x v="0"/>
    <x v="0"/>
    <x v="0"/>
    <x v="0"/>
    <n v="0"/>
    <x v="1"/>
  </r>
  <r>
    <n v="4939"/>
    <n v="1946"/>
    <x v="15"/>
    <x v="0"/>
    <x v="0"/>
    <x v="1"/>
    <n v="37760"/>
    <n v="37760"/>
    <x v="2"/>
    <n v="0"/>
    <n v="0"/>
    <s v="No"/>
    <s v="2012-08-31"/>
    <n v="20"/>
    <x v="16"/>
    <x v="9"/>
    <x v="15"/>
    <x v="13"/>
    <x v="12"/>
    <x v="15"/>
    <x v="16"/>
    <n v="2"/>
    <n v="4"/>
    <n v="1"/>
    <n v="6"/>
    <n v="7"/>
    <x v="0"/>
    <x v="0"/>
    <x v="0"/>
    <x v="0"/>
    <x v="0"/>
    <x v="0"/>
    <n v="0"/>
    <x v="1"/>
  </r>
  <r>
    <n v="6565"/>
    <n v="1949"/>
    <x v="17"/>
    <x v="0"/>
    <x v="2"/>
    <x v="2"/>
    <n v="76995"/>
    <n v="76995"/>
    <x v="1"/>
    <n v="0"/>
    <n v="1"/>
    <s v="Yes"/>
    <s v="2013-03-28"/>
    <n v="91"/>
    <x v="17"/>
    <x v="15"/>
    <x v="16"/>
    <x v="5"/>
    <x v="13"/>
    <x v="16"/>
    <x v="17"/>
    <n v="2"/>
    <n v="11"/>
    <n v="4"/>
    <n v="9"/>
    <n v="5"/>
    <x v="0"/>
    <x v="0"/>
    <x v="0"/>
    <x v="1"/>
    <x v="0"/>
    <x v="1"/>
    <n v="0"/>
    <x v="1"/>
  </r>
  <r>
    <n v="2278"/>
    <n v="1985"/>
    <x v="7"/>
    <x v="1"/>
    <x v="4"/>
    <x v="0"/>
    <n v="33812"/>
    <n v="33812"/>
    <x v="2"/>
    <n v="1"/>
    <n v="0"/>
    <s v="Yes"/>
    <s v="2012-11-03"/>
    <n v="86"/>
    <x v="18"/>
    <x v="16"/>
    <x v="14"/>
    <x v="14"/>
    <x v="14"/>
    <x v="17"/>
    <x v="18"/>
    <n v="2"/>
    <n v="2"/>
    <n v="1"/>
    <n v="3"/>
    <n v="6"/>
    <x v="0"/>
    <x v="0"/>
    <x v="0"/>
    <x v="0"/>
    <x v="0"/>
    <x v="0"/>
    <n v="0"/>
    <x v="1"/>
  </r>
  <r>
    <n v="9360"/>
    <n v="1982"/>
    <x v="18"/>
    <x v="1"/>
    <x v="0"/>
    <x v="2"/>
    <n v="37040"/>
    <n v="37040"/>
    <x v="2"/>
    <n v="0"/>
    <n v="0"/>
    <s v="No"/>
    <s v="2012-08-08"/>
    <n v="41"/>
    <x v="19"/>
    <x v="12"/>
    <x v="17"/>
    <x v="15"/>
    <x v="15"/>
    <x v="18"/>
    <x v="19"/>
    <n v="1"/>
    <n v="4"/>
    <n v="2"/>
    <n v="5"/>
    <n v="8"/>
    <x v="0"/>
    <x v="0"/>
    <x v="0"/>
    <x v="0"/>
    <x v="0"/>
    <x v="0"/>
    <n v="0"/>
    <x v="1"/>
  </r>
  <r>
    <n v="5376"/>
    <n v="1979"/>
    <x v="19"/>
    <x v="1"/>
    <x v="0"/>
    <x v="2"/>
    <n v="2447"/>
    <n v="2447"/>
    <x v="2"/>
    <n v="1"/>
    <n v="0"/>
    <s v="Yes"/>
    <s v="2013-01-06"/>
    <n v="42"/>
    <x v="20"/>
    <x v="1"/>
    <x v="18"/>
    <x v="8"/>
    <x v="1"/>
    <x v="10"/>
    <x v="20"/>
    <n v="15"/>
    <n v="0"/>
    <n v="28"/>
    <n v="0"/>
    <n v="1"/>
    <x v="0"/>
    <x v="0"/>
    <x v="0"/>
    <x v="0"/>
    <x v="0"/>
    <x v="0"/>
    <n v="0"/>
    <x v="1"/>
  </r>
  <r>
    <n v="1993"/>
    <n v="1949"/>
    <x v="17"/>
    <x v="0"/>
    <x v="1"/>
    <x v="2"/>
    <n v="58607"/>
    <n v="58607"/>
    <x v="0"/>
    <n v="0"/>
    <n v="1"/>
    <s v="Yes"/>
    <s v="2012-12-23"/>
    <n v="63"/>
    <x v="21"/>
    <x v="8"/>
    <x v="19"/>
    <x v="5"/>
    <x v="16"/>
    <x v="19"/>
    <x v="21"/>
    <n v="3"/>
    <n v="2"/>
    <n v="3"/>
    <n v="9"/>
    <n v="8"/>
    <x v="0"/>
    <x v="1"/>
    <x v="0"/>
    <x v="0"/>
    <x v="0"/>
    <x v="1"/>
    <n v="0"/>
    <x v="1"/>
  </r>
  <r>
    <n v="4047"/>
    <n v="1954"/>
    <x v="1"/>
    <x v="0"/>
    <x v="1"/>
    <x v="2"/>
    <n v="65324"/>
    <n v="65324"/>
    <x v="1"/>
    <n v="0"/>
    <n v="1"/>
    <s v="Yes"/>
    <s v="2014-01-11"/>
    <n v="0"/>
    <x v="22"/>
    <x v="8"/>
    <x v="20"/>
    <x v="16"/>
    <x v="17"/>
    <x v="3"/>
    <x v="22"/>
    <n v="3"/>
    <n v="6"/>
    <n v="2"/>
    <n v="9"/>
    <n v="4"/>
    <x v="0"/>
    <x v="0"/>
    <x v="0"/>
    <x v="0"/>
    <x v="0"/>
    <x v="0"/>
    <n v="0"/>
    <x v="1"/>
  </r>
  <r>
    <n v="1409"/>
    <n v="1951"/>
    <x v="20"/>
    <x v="0"/>
    <x v="0"/>
    <x v="1"/>
    <n v="40689"/>
    <n v="40689"/>
    <x v="0"/>
    <n v="0"/>
    <n v="1"/>
    <s v="Yes"/>
    <s v="2013-03-18"/>
    <n v="69"/>
    <x v="23"/>
    <x v="17"/>
    <x v="21"/>
    <x v="17"/>
    <x v="18"/>
    <x v="20"/>
    <x v="23"/>
    <n v="7"/>
    <n v="7"/>
    <n v="1"/>
    <n v="5"/>
    <n v="8"/>
    <x v="0"/>
    <x v="0"/>
    <x v="0"/>
    <x v="0"/>
    <x v="0"/>
    <x v="0"/>
    <n v="0"/>
    <x v="1"/>
  </r>
  <r>
    <n v="7892"/>
    <n v="1969"/>
    <x v="21"/>
    <x v="0"/>
    <x v="0"/>
    <x v="0"/>
    <n v="18589"/>
    <n v="18589"/>
    <x v="2"/>
    <n v="0"/>
    <n v="0"/>
    <s v="No"/>
    <s v="2013-01-02"/>
    <n v="89"/>
    <x v="10"/>
    <x v="3"/>
    <x v="22"/>
    <x v="18"/>
    <x v="12"/>
    <x v="9"/>
    <x v="24"/>
    <n v="2"/>
    <n v="2"/>
    <n v="1"/>
    <n v="3"/>
    <n v="7"/>
    <x v="0"/>
    <x v="0"/>
    <x v="0"/>
    <x v="0"/>
    <x v="0"/>
    <x v="0"/>
    <n v="0"/>
    <x v="1"/>
  </r>
  <r>
    <n v="2404"/>
    <n v="1976"/>
    <x v="11"/>
    <x v="1"/>
    <x v="0"/>
    <x v="2"/>
    <n v="53359"/>
    <n v="53359"/>
    <x v="0"/>
    <n v="1"/>
    <n v="1"/>
    <s v="Yes"/>
    <s v="2013-05-27"/>
    <n v="4"/>
    <x v="3"/>
    <x v="3"/>
    <x v="23"/>
    <x v="7"/>
    <x v="18"/>
    <x v="21"/>
    <x v="25"/>
    <n v="4"/>
    <n v="5"/>
    <n v="1"/>
    <n v="4"/>
    <n v="7"/>
    <x v="0"/>
    <x v="0"/>
    <x v="0"/>
    <x v="0"/>
    <x v="0"/>
    <x v="0"/>
    <n v="0"/>
    <x v="1"/>
  </r>
  <r>
    <n v="5255"/>
    <n v="1986"/>
    <x v="22"/>
    <x v="1"/>
    <x v="0"/>
    <x v="0"/>
    <m/>
    <n v="51371"/>
    <x v="0"/>
    <n v="1"/>
    <n v="0"/>
    <s v="Yes"/>
    <s v="2013-02-20"/>
    <n v="19"/>
    <x v="9"/>
    <x v="1"/>
    <x v="24"/>
    <x v="7"/>
    <x v="19"/>
    <x v="22"/>
    <x v="26"/>
    <n v="0"/>
    <n v="27"/>
    <n v="0"/>
    <n v="0"/>
    <n v="1"/>
    <x v="0"/>
    <x v="0"/>
    <x v="0"/>
    <x v="0"/>
    <x v="0"/>
    <x v="0"/>
    <n v="0"/>
    <x v="1"/>
  </r>
  <r>
    <n v="9422"/>
    <n v="1989"/>
    <x v="23"/>
    <x v="1"/>
    <x v="0"/>
    <x v="2"/>
    <n v="38360"/>
    <n v="38360"/>
    <x v="2"/>
    <n v="1"/>
    <n v="0"/>
    <s v="Yes"/>
    <s v="2013-05-31"/>
    <n v="26"/>
    <x v="24"/>
    <x v="12"/>
    <x v="25"/>
    <x v="19"/>
    <x v="2"/>
    <x v="23"/>
    <x v="27"/>
    <n v="2"/>
    <n v="2"/>
    <n v="1"/>
    <n v="4"/>
    <n v="3"/>
    <x v="0"/>
    <x v="0"/>
    <x v="0"/>
    <x v="0"/>
    <x v="0"/>
    <x v="0"/>
    <n v="0"/>
    <x v="1"/>
  </r>
  <r>
    <n v="1966"/>
    <n v="1965"/>
    <x v="2"/>
    <x v="0"/>
    <x v="1"/>
    <x v="2"/>
    <n v="84618"/>
    <n v="84618"/>
    <x v="1"/>
    <n v="0"/>
    <n v="0"/>
    <s v="No"/>
    <s v="2013-11-22"/>
    <n v="96"/>
    <x v="25"/>
    <x v="18"/>
    <x v="26"/>
    <x v="16"/>
    <x v="20"/>
    <x v="24"/>
    <x v="28"/>
    <n v="1"/>
    <n v="6"/>
    <n v="9"/>
    <n v="10"/>
    <n v="2"/>
    <x v="0"/>
    <x v="0"/>
    <x v="1"/>
    <x v="0"/>
    <x v="0"/>
    <x v="1"/>
    <n v="0"/>
    <x v="1"/>
  </r>
  <r>
    <n v="6864"/>
    <n v="1989"/>
    <x v="23"/>
    <x v="1"/>
    <x v="2"/>
    <x v="3"/>
    <n v="10979"/>
    <n v="10979"/>
    <x v="2"/>
    <n v="0"/>
    <n v="0"/>
    <s v="No"/>
    <s v="2014-05-22"/>
    <n v="34"/>
    <x v="26"/>
    <x v="3"/>
    <x v="27"/>
    <x v="1"/>
    <x v="7"/>
    <x v="14"/>
    <x v="29"/>
    <n v="2"/>
    <n v="3"/>
    <n v="0"/>
    <n v="3"/>
    <n v="5"/>
    <x v="0"/>
    <x v="0"/>
    <x v="0"/>
    <x v="0"/>
    <x v="0"/>
    <x v="0"/>
    <n v="0"/>
    <x v="1"/>
  </r>
  <r>
    <n v="3033"/>
    <n v="1963"/>
    <x v="24"/>
    <x v="0"/>
    <x v="2"/>
    <x v="1"/>
    <n v="38620"/>
    <n v="38620"/>
    <x v="2"/>
    <n v="0"/>
    <n v="0"/>
    <s v="No"/>
    <s v="2013-05-11"/>
    <n v="56"/>
    <x v="27"/>
    <x v="16"/>
    <x v="28"/>
    <x v="20"/>
    <x v="21"/>
    <x v="25"/>
    <x v="30"/>
    <n v="1"/>
    <n v="2"/>
    <n v="5"/>
    <n v="3"/>
    <n v="3"/>
    <x v="0"/>
    <x v="0"/>
    <x v="0"/>
    <x v="0"/>
    <x v="0"/>
    <x v="0"/>
    <n v="0"/>
    <x v="1"/>
  </r>
  <r>
    <n v="5710"/>
    <n v="1970"/>
    <x v="25"/>
    <x v="0"/>
    <x v="0"/>
    <x v="1"/>
    <n v="40548"/>
    <n v="40548"/>
    <x v="0"/>
    <n v="0"/>
    <n v="1"/>
    <s v="Yes"/>
    <s v="2012-10-10"/>
    <n v="31"/>
    <x v="28"/>
    <x v="8"/>
    <x v="29"/>
    <x v="1"/>
    <x v="16"/>
    <x v="26"/>
    <x v="31"/>
    <n v="2"/>
    <n v="2"/>
    <n v="1"/>
    <n v="4"/>
    <n v="5"/>
    <x v="0"/>
    <x v="1"/>
    <x v="0"/>
    <x v="0"/>
    <x v="0"/>
    <x v="1"/>
    <n v="0"/>
    <x v="1"/>
  </r>
  <r>
    <n v="7373"/>
    <n v="1952"/>
    <x v="13"/>
    <x v="0"/>
    <x v="1"/>
    <x v="3"/>
    <n v="46610"/>
    <n v="46610"/>
    <x v="0"/>
    <n v="0"/>
    <n v="2"/>
    <s v="Yes"/>
    <s v="2012-10-29"/>
    <n v="8"/>
    <x v="29"/>
    <x v="19"/>
    <x v="30"/>
    <x v="21"/>
    <x v="21"/>
    <x v="27"/>
    <x v="32"/>
    <n v="6"/>
    <n v="4"/>
    <n v="1"/>
    <n v="6"/>
    <n v="6"/>
    <x v="0"/>
    <x v="0"/>
    <x v="0"/>
    <x v="0"/>
    <x v="0"/>
    <x v="0"/>
    <n v="0"/>
    <x v="0"/>
  </r>
  <r>
    <n v="8755"/>
    <n v="1946"/>
    <x v="15"/>
    <x v="0"/>
    <x v="2"/>
    <x v="2"/>
    <n v="68657"/>
    <n v="68657"/>
    <x v="1"/>
    <n v="0"/>
    <n v="0"/>
    <s v="No"/>
    <s v="2013-02-20"/>
    <n v="4"/>
    <x v="30"/>
    <x v="20"/>
    <x v="31"/>
    <x v="22"/>
    <x v="10"/>
    <x v="28"/>
    <x v="33"/>
    <n v="1"/>
    <n v="3"/>
    <n v="5"/>
    <n v="9"/>
    <n v="7"/>
    <x v="0"/>
    <x v="0"/>
    <x v="0"/>
    <x v="0"/>
    <x v="0"/>
    <x v="0"/>
    <n v="0"/>
    <x v="1"/>
  </r>
  <r>
    <n v="10738"/>
    <n v="1951"/>
    <x v="20"/>
    <x v="0"/>
    <x v="2"/>
    <x v="0"/>
    <n v="49389"/>
    <n v="49389"/>
    <x v="0"/>
    <n v="1"/>
    <n v="1"/>
    <s v="Yes"/>
    <s v="2013-08-29"/>
    <n v="55"/>
    <x v="31"/>
    <x v="8"/>
    <x v="14"/>
    <x v="1"/>
    <x v="1"/>
    <x v="26"/>
    <x v="34"/>
    <n v="1"/>
    <n v="2"/>
    <n v="0"/>
    <n v="3"/>
    <n v="7"/>
    <x v="0"/>
    <x v="0"/>
    <x v="0"/>
    <x v="0"/>
    <x v="0"/>
    <x v="0"/>
    <n v="0"/>
    <x v="1"/>
  </r>
  <r>
    <n v="4339"/>
    <n v="1970"/>
    <x v="25"/>
    <x v="0"/>
    <x v="1"/>
    <x v="2"/>
    <n v="67353"/>
    <n v="67353"/>
    <x v="1"/>
    <n v="0"/>
    <n v="1"/>
    <s v="Yes"/>
    <s v="2013-12-31"/>
    <n v="37"/>
    <x v="32"/>
    <x v="16"/>
    <x v="32"/>
    <x v="5"/>
    <x v="22"/>
    <x v="29"/>
    <x v="35"/>
    <n v="5"/>
    <n v="5"/>
    <n v="6"/>
    <n v="12"/>
    <n v="2"/>
    <x v="0"/>
    <x v="0"/>
    <x v="0"/>
    <x v="0"/>
    <x v="0"/>
    <x v="0"/>
    <n v="0"/>
    <x v="1"/>
  </r>
  <r>
    <n v="10755"/>
    <n v="1976"/>
    <x v="11"/>
    <x v="1"/>
    <x v="4"/>
    <x v="2"/>
    <n v="23718"/>
    <n v="23718"/>
    <x v="2"/>
    <n v="1"/>
    <n v="0"/>
    <s v="Yes"/>
    <s v="2013-09-02"/>
    <n v="76"/>
    <x v="10"/>
    <x v="17"/>
    <x v="33"/>
    <x v="18"/>
    <x v="23"/>
    <x v="30"/>
    <x v="36"/>
    <n v="3"/>
    <n v="3"/>
    <n v="1"/>
    <n v="2"/>
    <n v="7"/>
    <x v="0"/>
    <x v="0"/>
    <x v="0"/>
    <x v="0"/>
    <x v="0"/>
    <x v="0"/>
    <n v="0"/>
    <x v="1"/>
  </r>
  <r>
    <n v="8595"/>
    <n v="1973"/>
    <x v="26"/>
    <x v="1"/>
    <x v="0"/>
    <x v="4"/>
    <n v="42429"/>
    <n v="42429"/>
    <x v="0"/>
    <n v="0"/>
    <n v="1"/>
    <s v="Yes"/>
    <s v="2014-02-11"/>
    <n v="99"/>
    <x v="33"/>
    <x v="8"/>
    <x v="1"/>
    <x v="1"/>
    <x v="16"/>
    <x v="14"/>
    <x v="37"/>
    <n v="2"/>
    <n v="1"/>
    <n v="1"/>
    <n v="3"/>
    <n v="5"/>
    <x v="0"/>
    <x v="0"/>
    <x v="0"/>
    <x v="0"/>
    <x v="0"/>
    <x v="0"/>
    <n v="0"/>
    <x v="1"/>
  </r>
  <r>
    <n v="2968"/>
    <n v="1943"/>
    <x v="27"/>
    <x v="0"/>
    <x v="1"/>
    <x v="3"/>
    <n v="48948"/>
    <n v="48948"/>
    <x v="0"/>
    <n v="0"/>
    <n v="0"/>
    <s v="No"/>
    <s v="2013-02-01"/>
    <n v="53"/>
    <x v="34"/>
    <x v="21"/>
    <x v="34"/>
    <x v="23"/>
    <x v="6"/>
    <x v="2"/>
    <x v="38"/>
    <n v="2"/>
    <n v="7"/>
    <n v="10"/>
    <n v="5"/>
    <n v="6"/>
    <x v="1"/>
    <x v="0"/>
    <x v="0"/>
    <x v="0"/>
    <x v="0"/>
    <x v="1"/>
    <n v="0"/>
    <x v="0"/>
  </r>
  <r>
    <n v="8601"/>
    <n v="1980"/>
    <x v="16"/>
    <x v="1"/>
    <x v="0"/>
    <x v="2"/>
    <n v="80011"/>
    <n v="80011"/>
    <x v="1"/>
    <n v="0"/>
    <n v="1"/>
    <s v="Yes"/>
    <s v="2013-04-29"/>
    <n v="3"/>
    <x v="35"/>
    <x v="22"/>
    <x v="35"/>
    <x v="24"/>
    <x v="24"/>
    <x v="31"/>
    <x v="39"/>
    <n v="2"/>
    <n v="8"/>
    <n v="6"/>
    <n v="5"/>
    <n v="4"/>
    <x v="0"/>
    <x v="0"/>
    <x v="0"/>
    <x v="0"/>
    <x v="0"/>
    <x v="0"/>
    <n v="0"/>
    <x v="1"/>
  </r>
  <r>
    <n v="503"/>
    <n v="1985"/>
    <x v="7"/>
    <x v="1"/>
    <x v="2"/>
    <x v="2"/>
    <n v="20559"/>
    <n v="20559"/>
    <x v="2"/>
    <n v="1"/>
    <n v="0"/>
    <s v="Yes"/>
    <s v="2013-03-12"/>
    <n v="88"/>
    <x v="36"/>
    <x v="1"/>
    <x v="36"/>
    <x v="7"/>
    <x v="16"/>
    <x v="32"/>
    <x v="3"/>
    <n v="2"/>
    <n v="2"/>
    <n v="0"/>
    <n v="3"/>
    <n v="8"/>
    <x v="0"/>
    <x v="0"/>
    <x v="0"/>
    <x v="0"/>
    <x v="0"/>
    <x v="0"/>
    <n v="0"/>
    <x v="1"/>
  </r>
  <r>
    <n v="8430"/>
    <n v="1957"/>
    <x v="0"/>
    <x v="0"/>
    <x v="0"/>
    <x v="1"/>
    <n v="21994"/>
    <n v="21994"/>
    <x v="2"/>
    <n v="0"/>
    <n v="1"/>
    <s v="Yes"/>
    <s v="2012-12-24"/>
    <n v="4"/>
    <x v="37"/>
    <x v="8"/>
    <x v="1"/>
    <x v="7"/>
    <x v="1"/>
    <x v="26"/>
    <x v="40"/>
    <n v="1"/>
    <n v="0"/>
    <n v="0"/>
    <n v="3"/>
    <n v="5"/>
    <x v="0"/>
    <x v="0"/>
    <x v="0"/>
    <x v="0"/>
    <x v="0"/>
    <x v="0"/>
    <n v="0"/>
    <x v="1"/>
  </r>
  <r>
    <n v="7281"/>
    <n v="1959"/>
    <x v="12"/>
    <x v="0"/>
    <x v="1"/>
    <x v="0"/>
    <m/>
    <n v="51371"/>
    <x v="0"/>
    <n v="0"/>
    <n v="0"/>
    <s v="No"/>
    <s v="2013-11-05"/>
    <n v="80"/>
    <x v="38"/>
    <x v="23"/>
    <x v="37"/>
    <x v="7"/>
    <x v="7"/>
    <x v="17"/>
    <x v="41"/>
    <n v="1"/>
    <n v="1"/>
    <n v="3"/>
    <n v="4"/>
    <n v="2"/>
    <x v="0"/>
    <x v="0"/>
    <x v="0"/>
    <x v="0"/>
    <x v="0"/>
    <x v="0"/>
    <n v="0"/>
    <x v="1"/>
  </r>
  <r>
    <n v="2139"/>
    <n v="1975"/>
    <x v="28"/>
    <x v="1"/>
    <x v="2"/>
    <x v="2"/>
    <n v="7500"/>
    <n v="7500"/>
    <x v="2"/>
    <n v="1"/>
    <n v="0"/>
    <s v="Yes"/>
    <s v="2013-10-02"/>
    <n v="19"/>
    <x v="13"/>
    <x v="1"/>
    <x v="27"/>
    <x v="7"/>
    <x v="7"/>
    <x v="33"/>
    <x v="42"/>
    <n v="3"/>
    <n v="2"/>
    <n v="0"/>
    <n v="3"/>
    <n v="5"/>
    <x v="0"/>
    <x v="0"/>
    <x v="0"/>
    <x v="0"/>
    <x v="0"/>
    <x v="0"/>
    <n v="0"/>
    <x v="1"/>
  </r>
  <r>
    <n v="1371"/>
    <n v="1976"/>
    <x v="11"/>
    <x v="1"/>
    <x v="0"/>
    <x v="0"/>
    <n v="79941"/>
    <n v="79941"/>
    <x v="1"/>
    <n v="0"/>
    <n v="0"/>
    <s v="No"/>
    <s v="2014-06-28"/>
    <n v="72"/>
    <x v="39"/>
    <x v="24"/>
    <x v="38"/>
    <x v="25"/>
    <x v="25"/>
    <x v="34"/>
    <x v="43"/>
    <n v="1"/>
    <n v="2"/>
    <n v="4"/>
    <n v="9"/>
    <n v="1"/>
    <x v="0"/>
    <x v="0"/>
    <x v="0"/>
    <x v="0"/>
    <x v="0"/>
    <x v="0"/>
    <n v="0"/>
    <x v="1"/>
  </r>
  <r>
    <n v="9909"/>
    <n v="1996"/>
    <x v="29"/>
    <x v="2"/>
    <x v="4"/>
    <x v="2"/>
    <n v="7500"/>
    <n v="7500"/>
    <x v="2"/>
    <n v="0"/>
    <n v="0"/>
    <s v="No"/>
    <s v="2012-11-09"/>
    <n v="24"/>
    <x v="13"/>
    <x v="25"/>
    <x v="33"/>
    <x v="18"/>
    <x v="21"/>
    <x v="35"/>
    <x v="44"/>
    <n v="3"/>
    <n v="3"/>
    <n v="1"/>
    <n v="3"/>
    <n v="9"/>
    <x v="0"/>
    <x v="0"/>
    <x v="0"/>
    <x v="0"/>
    <x v="0"/>
    <x v="0"/>
    <n v="0"/>
    <x v="0"/>
  </r>
  <r>
    <n v="7286"/>
    <n v="1968"/>
    <x v="30"/>
    <x v="0"/>
    <x v="0"/>
    <x v="1"/>
    <n v="41728"/>
    <n v="41728"/>
    <x v="0"/>
    <n v="1"/>
    <n v="0"/>
    <s v="Yes"/>
    <s v="2013-05-24"/>
    <n v="92"/>
    <x v="36"/>
    <x v="26"/>
    <x v="39"/>
    <x v="7"/>
    <x v="9"/>
    <x v="9"/>
    <x v="45"/>
    <n v="1"/>
    <n v="2"/>
    <n v="0"/>
    <n v="2"/>
    <n v="10"/>
    <x v="0"/>
    <x v="0"/>
    <x v="0"/>
    <x v="0"/>
    <x v="0"/>
    <x v="0"/>
    <n v="0"/>
    <x v="1"/>
  </r>
  <r>
    <n v="7244"/>
    <n v="1951"/>
    <x v="20"/>
    <x v="0"/>
    <x v="0"/>
    <x v="0"/>
    <m/>
    <n v="51371"/>
    <x v="0"/>
    <n v="2"/>
    <n v="1"/>
    <s v="Yes"/>
    <s v="2014-01-01"/>
    <n v="96"/>
    <x v="40"/>
    <x v="9"/>
    <x v="40"/>
    <x v="11"/>
    <x v="26"/>
    <x v="32"/>
    <x v="46"/>
    <n v="3"/>
    <n v="2"/>
    <n v="1"/>
    <n v="4"/>
    <n v="6"/>
    <x v="0"/>
    <x v="0"/>
    <x v="0"/>
    <x v="0"/>
    <x v="0"/>
    <x v="0"/>
    <n v="0"/>
    <x v="1"/>
  </r>
  <r>
    <n v="6566"/>
    <n v="1954"/>
    <x v="1"/>
    <x v="0"/>
    <x v="1"/>
    <x v="2"/>
    <n v="72550"/>
    <n v="72550"/>
    <x v="1"/>
    <n v="1"/>
    <n v="1"/>
    <s v="Yes"/>
    <s v="2012-11-08"/>
    <n v="39"/>
    <x v="41"/>
    <x v="27"/>
    <x v="41"/>
    <x v="6"/>
    <x v="15"/>
    <x v="36"/>
    <x v="47"/>
    <n v="9"/>
    <n v="5"/>
    <n v="2"/>
    <n v="12"/>
    <n v="8"/>
    <x v="0"/>
    <x v="0"/>
    <x v="0"/>
    <x v="0"/>
    <x v="0"/>
    <x v="0"/>
    <n v="0"/>
    <x v="1"/>
  </r>
  <r>
    <n v="8614"/>
    <n v="1957"/>
    <x v="0"/>
    <x v="0"/>
    <x v="0"/>
    <x v="4"/>
    <n v="65486"/>
    <n v="65486"/>
    <x v="1"/>
    <n v="0"/>
    <n v="1"/>
    <s v="Yes"/>
    <s v="2014-05-12"/>
    <n v="29"/>
    <x v="42"/>
    <x v="28"/>
    <x v="42"/>
    <x v="26"/>
    <x v="27"/>
    <x v="5"/>
    <x v="48"/>
    <n v="1"/>
    <n v="4"/>
    <n v="2"/>
    <n v="10"/>
    <n v="2"/>
    <x v="0"/>
    <x v="0"/>
    <x v="0"/>
    <x v="0"/>
    <x v="0"/>
    <x v="0"/>
    <n v="0"/>
    <x v="1"/>
  </r>
  <r>
    <n v="4114"/>
    <n v="1964"/>
    <x v="31"/>
    <x v="0"/>
    <x v="2"/>
    <x v="2"/>
    <n v="79143"/>
    <n v="79143"/>
    <x v="1"/>
    <n v="0"/>
    <n v="0"/>
    <s v="No"/>
    <s v="2012-08-11"/>
    <n v="2"/>
    <x v="43"/>
    <x v="29"/>
    <x v="43"/>
    <x v="27"/>
    <x v="28"/>
    <x v="37"/>
    <x v="49"/>
    <n v="1"/>
    <n v="6"/>
    <n v="9"/>
    <n v="13"/>
    <n v="3"/>
    <x v="0"/>
    <x v="0"/>
    <x v="0"/>
    <x v="0"/>
    <x v="0"/>
    <x v="0"/>
    <n v="0"/>
    <x v="1"/>
  </r>
  <r>
    <n v="1331"/>
    <n v="1977"/>
    <x v="32"/>
    <x v="1"/>
    <x v="0"/>
    <x v="0"/>
    <n v="35790"/>
    <n v="35790"/>
    <x v="2"/>
    <n v="1"/>
    <n v="0"/>
    <s v="Yes"/>
    <s v="2013-01-02"/>
    <n v="54"/>
    <x v="44"/>
    <x v="26"/>
    <x v="3"/>
    <x v="14"/>
    <x v="1"/>
    <x v="26"/>
    <x v="50"/>
    <n v="2"/>
    <n v="2"/>
    <n v="0"/>
    <n v="3"/>
    <n v="7"/>
    <x v="0"/>
    <x v="0"/>
    <x v="0"/>
    <x v="0"/>
    <x v="0"/>
    <x v="0"/>
    <n v="0"/>
    <x v="1"/>
  </r>
  <r>
    <n v="2225"/>
    <n v="1977"/>
    <x v="32"/>
    <x v="1"/>
    <x v="0"/>
    <x v="3"/>
    <n v="82582"/>
    <n v="82582"/>
    <x v="1"/>
    <n v="0"/>
    <n v="0"/>
    <s v="No"/>
    <s v="2014-06-07"/>
    <n v="54"/>
    <x v="45"/>
    <x v="30"/>
    <x v="44"/>
    <x v="28"/>
    <x v="29"/>
    <x v="38"/>
    <x v="0"/>
    <n v="1"/>
    <n v="4"/>
    <n v="9"/>
    <n v="7"/>
    <n v="1"/>
    <x v="1"/>
    <x v="0"/>
    <x v="0"/>
    <x v="1"/>
    <x v="0"/>
    <x v="2"/>
    <n v="0"/>
    <x v="0"/>
  </r>
  <r>
    <n v="9381"/>
    <n v="1978"/>
    <x v="33"/>
    <x v="1"/>
    <x v="0"/>
    <x v="2"/>
    <n v="66373"/>
    <n v="66373"/>
    <x v="1"/>
    <n v="1"/>
    <n v="1"/>
    <s v="Yes"/>
    <s v="2013-06-12"/>
    <n v="57"/>
    <x v="46"/>
    <x v="31"/>
    <x v="45"/>
    <x v="29"/>
    <x v="14"/>
    <x v="39"/>
    <x v="51"/>
    <n v="7"/>
    <n v="4"/>
    <n v="2"/>
    <n v="10"/>
    <n v="3"/>
    <x v="0"/>
    <x v="0"/>
    <x v="0"/>
    <x v="0"/>
    <x v="0"/>
    <x v="0"/>
    <n v="0"/>
    <x v="1"/>
  </r>
  <r>
    <n v="6260"/>
    <n v="1955"/>
    <x v="34"/>
    <x v="0"/>
    <x v="2"/>
    <x v="1"/>
    <n v="82384"/>
    <n v="82384"/>
    <x v="1"/>
    <n v="0"/>
    <n v="0"/>
    <s v="No"/>
    <s v="2012-11-19"/>
    <n v="55"/>
    <x v="47"/>
    <x v="32"/>
    <x v="46"/>
    <x v="30"/>
    <x v="30"/>
    <x v="40"/>
    <x v="52"/>
    <n v="1"/>
    <n v="3"/>
    <n v="10"/>
    <n v="13"/>
    <n v="1"/>
    <x v="0"/>
    <x v="0"/>
    <x v="1"/>
    <x v="0"/>
    <x v="0"/>
    <x v="1"/>
    <n v="0"/>
    <x v="0"/>
  </r>
  <r>
    <n v="10383"/>
    <n v="1966"/>
    <x v="35"/>
    <x v="0"/>
    <x v="0"/>
    <x v="3"/>
    <n v="70287"/>
    <n v="70287"/>
    <x v="1"/>
    <n v="0"/>
    <n v="0"/>
    <s v="No"/>
    <s v="2013-04-02"/>
    <n v="30"/>
    <x v="48"/>
    <x v="33"/>
    <x v="47"/>
    <x v="31"/>
    <x v="30"/>
    <x v="41"/>
    <x v="53"/>
    <n v="1"/>
    <n v="5"/>
    <n v="5"/>
    <n v="10"/>
    <n v="3"/>
    <x v="0"/>
    <x v="0"/>
    <x v="0"/>
    <x v="0"/>
    <x v="0"/>
    <x v="0"/>
    <n v="0"/>
    <x v="0"/>
  </r>
  <r>
    <n v="7437"/>
    <n v="1988"/>
    <x v="36"/>
    <x v="1"/>
    <x v="0"/>
    <x v="0"/>
    <n v="27938"/>
    <n v="27938"/>
    <x v="2"/>
    <n v="1"/>
    <n v="0"/>
    <s v="Yes"/>
    <s v="2014-04-28"/>
    <n v="31"/>
    <x v="36"/>
    <x v="8"/>
    <x v="48"/>
    <x v="1"/>
    <x v="1"/>
    <x v="3"/>
    <x v="54"/>
    <n v="1"/>
    <n v="1"/>
    <n v="0"/>
    <n v="4"/>
    <n v="3"/>
    <x v="0"/>
    <x v="0"/>
    <x v="0"/>
    <x v="0"/>
    <x v="0"/>
    <x v="0"/>
    <n v="0"/>
    <x v="1"/>
  </r>
  <r>
    <n v="8557"/>
    <n v="1982"/>
    <x v="18"/>
    <x v="1"/>
    <x v="0"/>
    <x v="0"/>
    <m/>
    <n v="51371"/>
    <x v="0"/>
    <n v="1"/>
    <n v="0"/>
    <s v="Yes"/>
    <s v="2013-06-17"/>
    <n v="57"/>
    <x v="1"/>
    <x v="17"/>
    <x v="49"/>
    <x v="1"/>
    <x v="7"/>
    <x v="1"/>
    <x v="8"/>
    <n v="2"/>
    <n v="2"/>
    <n v="0"/>
    <n v="3"/>
    <n v="6"/>
    <x v="0"/>
    <x v="0"/>
    <x v="0"/>
    <x v="0"/>
    <x v="0"/>
    <x v="0"/>
    <n v="0"/>
    <x v="1"/>
  </r>
  <r>
    <n v="8375"/>
    <n v="1968"/>
    <x v="30"/>
    <x v="0"/>
    <x v="1"/>
    <x v="2"/>
    <n v="55954"/>
    <n v="55954"/>
    <x v="0"/>
    <n v="0"/>
    <n v="1"/>
    <s v="Yes"/>
    <s v="2014-03-03"/>
    <n v="63"/>
    <x v="49"/>
    <x v="8"/>
    <x v="50"/>
    <x v="5"/>
    <x v="16"/>
    <x v="27"/>
    <x v="55"/>
    <n v="3"/>
    <n v="8"/>
    <n v="2"/>
    <n v="6"/>
    <n v="7"/>
    <x v="0"/>
    <x v="0"/>
    <x v="0"/>
    <x v="0"/>
    <x v="0"/>
    <x v="0"/>
    <n v="0"/>
    <x v="1"/>
  </r>
  <r>
    <n v="6853"/>
    <n v="1982"/>
    <x v="18"/>
    <x v="1"/>
    <x v="2"/>
    <x v="0"/>
    <n v="75777"/>
    <n v="75777"/>
    <x v="1"/>
    <n v="0"/>
    <n v="0"/>
    <s v="No"/>
    <s v="2013-07-04"/>
    <n v="12"/>
    <x v="50"/>
    <x v="34"/>
    <x v="51"/>
    <x v="15"/>
    <x v="11"/>
    <x v="42"/>
    <x v="56"/>
    <n v="1"/>
    <n v="3"/>
    <n v="6"/>
    <n v="11"/>
    <n v="1"/>
    <x v="0"/>
    <x v="1"/>
    <x v="1"/>
    <x v="0"/>
    <x v="0"/>
    <x v="2"/>
    <n v="0"/>
    <x v="0"/>
  </r>
  <r>
    <n v="3076"/>
    <n v="1975"/>
    <x v="28"/>
    <x v="1"/>
    <x v="0"/>
    <x v="1"/>
    <n v="66653"/>
    <n v="66653"/>
    <x v="1"/>
    <n v="1"/>
    <n v="1"/>
    <s v="Yes"/>
    <s v="2012-09-07"/>
    <n v="18"/>
    <x v="51"/>
    <x v="25"/>
    <x v="20"/>
    <x v="32"/>
    <x v="31"/>
    <x v="1"/>
    <x v="57"/>
    <n v="4"/>
    <n v="4"/>
    <n v="2"/>
    <n v="12"/>
    <n v="3"/>
    <x v="0"/>
    <x v="0"/>
    <x v="0"/>
    <x v="0"/>
    <x v="0"/>
    <x v="0"/>
    <n v="0"/>
    <x v="1"/>
  </r>
  <r>
    <n v="1012"/>
    <n v="1952"/>
    <x v="13"/>
    <x v="0"/>
    <x v="0"/>
    <x v="0"/>
    <n v="61823"/>
    <n v="61823"/>
    <x v="0"/>
    <n v="0"/>
    <n v="1"/>
    <s v="Yes"/>
    <s v="2013-02-18"/>
    <n v="26"/>
    <x v="52"/>
    <x v="35"/>
    <x v="52"/>
    <x v="26"/>
    <x v="32"/>
    <x v="43"/>
    <x v="58"/>
    <n v="4"/>
    <n v="8"/>
    <n v="2"/>
    <n v="10"/>
    <n v="7"/>
    <x v="0"/>
    <x v="0"/>
    <x v="0"/>
    <x v="0"/>
    <x v="0"/>
    <x v="0"/>
    <n v="0"/>
    <x v="1"/>
  </r>
  <r>
    <n v="6518"/>
    <n v="1951"/>
    <x v="20"/>
    <x v="0"/>
    <x v="1"/>
    <x v="4"/>
    <n v="67680"/>
    <n v="67680"/>
    <x v="1"/>
    <n v="0"/>
    <n v="1"/>
    <s v="Yes"/>
    <s v="2013-06-11"/>
    <n v="8"/>
    <x v="53"/>
    <x v="8"/>
    <x v="40"/>
    <x v="5"/>
    <x v="18"/>
    <x v="1"/>
    <x v="51"/>
    <n v="1"/>
    <n v="7"/>
    <n v="3"/>
    <n v="8"/>
    <n v="5"/>
    <x v="0"/>
    <x v="0"/>
    <x v="0"/>
    <x v="0"/>
    <x v="0"/>
    <x v="0"/>
    <n v="0"/>
    <x v="1"/>
  </r>
  <r>
    <n v="4137"/>
    <n v="1948"/>
    <x v="37"/>
    <x v="0"/>
    <x v="0"/>
    <x v="1"/>
    <n v="70666"/>
    <n v="70666"/>
    <x v="1"/>
    <n v="0"/>
    <n v="0"/>
    <s v="No"/>
    <s v="2013-12-06"/>
    <n v="29"/>
    <x v="54"/>
    <x v="36"/>
    <x v="53"/>
    <x v="22"/>
    <x v="33"/>
    <x v="12"/>
    <x v="59"/>
    <n v="1"/>
    <n v="7"/>
    <n v="4"/>
    <n v="4"/>
    <n v="4"/>
    <x v="0"/>
    <x v="0"/>
    <x v="0"/>
    <x v="0"/>
    <x v="0"/>
    <x v="0"/>
    <n v="0"/>
    <x v="1"/>
  </r>
  <r>
    <n v="8082"/>
    <n v="1971"/>
    <x v="6"/>
    <x v="1"/>
    <x v="0"/>
    <x v="2"/>
    <n v="25721"/>
    <n v="25721"/>
    <x v="2"/>
    <n v="1"/>
    <n v="0"/>
    <s v="Yes"/>
    <s v="2013-05-21"/>
    <n v="75"/>
    <x v="20"/>
    <x v="17"/>
    <x v="1"/>
    <x v="7"/>
    <x v="18"/>
    <x v="4"/>
    <x v="60"/>
    <n v="1"/>
    <n v="1"/>
    <n v="1"/>
    <n v="2"/>
    <n v="7"/>
    <x v="0"/>
    <x v="0"/>
    <x v="0"/>
    <x v="0"/>
    <x v="0"/>
    <x v="0"/>
    <n v="0"/>
    <x v="0"/>
  </r>
  <r>
    <n v="1386"/>
    <n v="1967"/>
    <x v="5"/>
    <x v="0"/>
    <x v="0"/>
    <x v="1"/>
    <n v="32474"/>
    <n v="32474"/>
    <x v="2"/>
    <n v="1"/>
    <n v="1"/>
    <s v="Yes"/>
    <s v="2014-05-11"/>
    <n v="0"/>
    <x v="55"/>
    <x v="8"/>
    <x v="54"/>
    <x v="5"/>
    <x v="16"/>
    <x v="24"/>
    <x v="61"/>
    <n v="1"/>
    <n v="1"/>
    <n v="0"/>
    <n v="2"/>
    <n v="7"/>
    <x v="0"/>
    <x v="0"/>
    <x v="0"/>
    <x v="0"/>
    <x v="0"/>
    <x v="0"/>
    <n v="0"/>
    <x v="1"/>
  </r>
  <r>
    <n v="9369"/>
    <n v="1979"/>
    <x v="19"/>
    <x v="1"/>
    <x v="4"/>
    <x v="0"/>
    <n v="88194"/>
    <n v="88194"/>
    <x v="1"/>
    <n v="0"/>
    <n v="1"/>
    <s v="Yes"/>
    <s v="2014-03-19"/>
    <n v="19"/>
    <x v="56"/>
    <x v="13"/>
    <x v="55"/>
    <x v="33"/>
    <x v="14"/>
    <x v="36"/>
    <x v="62"/>
    <n v="1"/>
    <n v="11"/>
    <n v="10"/>
    <n v="10"/>
    <n v="5"/>
    <x v="1"/>
    <x v="0"/>
    <x v="0"/>
    <x v="1"/>
    <x v="0"/>
    <x v="2"/>
    <n v="0"/>
    <x v="0"/>
  </r>
  <r>
    <n v="4477"/>
    <n v="1958"/>
    <x v="38"/>
    <x v="0"/>
    <x v="0"/>
    <x v="1"/>
    <n v="69096"/>
    <n v="69096"/>
    <x v="1"/>
    <n v="0"/>
    <n v="1"/>
    <s v="Yes"/>
    <s v="2013-09-27"/>
    <n v="4"/>
    <x v="57"/>
    <x v="2"/>
    <x v="56"/>
    <x v="34"/>
    <x v="34"/>
    <x v="39"/>
    <x v="63"/>
    <n v="1"/>
    <n v="5"/>
    <n v="2"/>
    <n v="10"/>
    <n v="4"/>
    <x v="0"/>
    <x v="0"/>
    <x v="0"/>
    <x v="0"/>
    <x v="0"/>
    <x v="0"/>
    <n v="0"/>
    <x v="1"/>
  </r>
  <r>
    <n v="1357"/>
    <n v="1970"/>
    <x v="25"/>
    <x v="0"/>
    <x v="0"/>
    <x v="1"/>
    <n v="74854"/>
    <n v="74854"/>
    <x v="1"/>
    <n v="1"/>
    <n v="2"/>
    <s v="Yes"/>
    <s v="2013-04-08"/>
    <n v="90"/>
    <x v="58"/>
    <x v="37"/>
    <x v="57"/>
    <x v="35"/>
    <x v="35"/>
    <x v="44"/>
    <x v="64"/>
    <n v="7"/>
    <n v="2"/>
    <n v="5"/>
    <n v="5"/>
    <n v="5"/>
    <x v="0"/>
    <x v="0"/>
    <x v="0"/>
    <x v="0"/>
    <x v="0"/>
    <x v="0"/>
    <n v="0"/>
    <x v="1"/>
  </r>
  <r>
    <n v="1402"/>
    <n v="1954"/>
    <x v="1"/>
    <x v="0"/>
    <x v="2"/>
    <x v="2"/>
    <n v="66991"/>
    <n v="66991"/>
    <x v="1"/>
    <n v="0"/>
    <n v="0"/>
    <s v="No"/>
    <s v="2012-09-11"/>
    <n v="1"/>
    <x v="59"/>
    <x v="38"/>
    <x v="58"/>
    <x v="36"/>
    <x v="36"/>
    <x v="33"/>
    <x v="65"/>
    <n v="3"/>
    <n v="4"/>
    <n v="8"/>
    <n v="6"/>
    <n v="3"/>
    <x v="0"/>
    <x v="0"/>
    <x v="0"/>
    <x v="0"/>
    <x v="0"/>
    <x v="0"/>
    <n v="0"/>
    <x v="1"/>
  </r>
  <r>
    <n v="10629"/>
    <n v="1973"/>
    <x v="26"/>
    <x v="1"/>
    <x v="4"/>
    <x v="2"/>
    <m/>
    <n v="51371"/>
    <x v="0"/>
    <n v="1"/>
    <n v="0"/>
    <s v="Yes"/>
    <s v="2012-09-14"/>
    <n v="25"/>
    <x v="60"/>
    <x v="17"/>
    <x v="59"/>
    <x v="37"/>
    <x v="37"/>
    <x v="45"/>
    <x v="66"/>
    <n v="3"/>
    <n v="3"/>
    <n v="0"/>
    <n v="3"/>
    <n v="8"/>
    <x v="0"/>
    <x v="0"/>
    <x v="0"/>
    <x v="0"/>
    <x v="0"/>
    <x v="0"/>
    <n v="0"/>
    <x v="1"/>
  </r>
  <r>
    <n v="6312"/>
    <n v="1959"/>
    <x v="12"/>
    <x v="0"/>
    <x v="0"/>
    <x v="2"/>
    <n v="65031"/>
    <n v="65031"/>
    <x v="1"/>
    <n v="0"/>
    <n v="1"/>
    <s v="Yes"/>
    <s v="2013-03-17"/>
    <n v="29"/>
    <x v="61"/>
    <x v="39"/>
    <x v="60"/>
    <x v="38"/>
    <x v="38"/>
    <x v="46"/>
    <x v="67"/>
    <n v="4"/>
    <n v="10"/>
    <n v="3"/>
    <n v="13"/>
    <n v="7"/>
    <x v="0"/>
    <x v="0"/>
    <x v="0"/>
    <x v="0"/>
    <x v="0"/>
    <x v="0"/>
    <n v="0"/>
    <x v="1"/>
  </r>
  <r>
    <n v="8132"/>
    <n v="1975"/>
    <x v="28"/>
    <x v="1"/>
    <x v="1"/>
    <x v="2"/>
    <n v="60631"/>
    <n v="60631"/>
    <x v="0"/>
    <n v="1"/>
    <n v="1"/>
    <s v="Yes"/>
    <s v="2013-04-05"/>
    <n v="88"/>
    <x v="62"/>
    <x v="26"/>
    <x v="61"/>
    <x v="5"/>
    <x v="18"/>
    <x v="19"/>
    <x v="68"/>
    <n v="5"/>
    <n v="9"/>
    <n v="2"/>
    <n v="8"/>
    <n v="7"/>
    <x v="0"/>
    <x v="1"/>
    <x v="0"/>
    <x v="0"/>
    <x v="0"/>
    <x v="1"/>
    <n v="0"/>
    <x v="1"/>
  </r>
  <r>
    <n v="1050"/>
    <n v="1952"/>
    <x v="13"/>
    <x v="0"/>
    <x v="0"/>
    <x v="2"/>
    <n v="28332"/>
    <n v="28332"/>
    <x v="2"/>
    <n v="0"/>
    <n v="0"/>
    <s v="No"/>
    <s v="2014-04-30"/>
    <n v="58"/>
    <x v="7"/>
    <x v="7"/>
    <x v="62"/>
    <x v="39"/>
    <x v="39"/>
    <x v="47"/>
    <x v="34"/>
    <n v="1"/>
    <n v="2"/>
    <n v="1"/>
    <n v="4"/>
    <n v="2"/>
    <x v="0"/>
    <x v="0"/>
    <x v="0"/>
    <x v="0"/>
    <x v="0"/>
    <x v="0"/>
    <n v="0"/>
    <x v="1"/>
  </r>
  <r>
    <n v="5846"/>
    <n v="1977"/>
    <x v="32"/>
    <x v="1"/>
    <x v="0"/>
    <x v="3"/>
    <n v="40246"/>
    <n v="40246"/>
    <x v="2"/>
    <n v="1"/>
    <n v="0"/>
    <s v="Yes"/>
    <s v="2012-12-19"/>
    <n v="68"/>
    <x v="63"/>
    <x v="1"/>
    <x v="1"/>
    <x v="1"/>
    <x v="1"/>
    <x v="10"/>
    <x v="69"/>
    <n v="1"/>
    <n v="1"/>
    <n v="0"/>
    <n v="2"/>
    <n v="6"/>
    <x v="0"/>
    <x v="0"/>
    <x v="0"/>
    <x v="0"/>
    <x v="0"/>
    <x v="0"/>
    <n v="0"/>
    <x v="1"/>
  </r>
  <r>
    <n v="1859"/>
    <n v="1972"/>
    <x v="39"/>
    <x v="1"/>
    <x v="2"/>
    <x v="2"/>
    <n v="75251"/>
    <n v="75251"/>
    <x v="1"/>
    <n v="0"/>
    <n v="0"/>
    <s v="No"/>
    <s v="2012-08-27"/>
    <n v="34"/>
    <x v="64"/>
    <x v="40"/>
    <x v="63"/>
    <x v="40"/>
    <x v="31"/>
    <x v="48"/>
    <x v="70"/>
    <n v="1"/>
    <n v="7"/>
    <n v="6"/>
    <n v="5"/>
    <n v="5"/>
    <x v="0"/>
    <x v="0"/>
    <x v="0"/>
    <x v="0"/>
    <x v="0"/>
    <x v="0"/>
    <n v="0"/>
    <x v="0"/>
  </r>
  <r>
    <n v="7503"/>
    <n v="1976"/>
    <x v="11"/>
    <x v="1"/>
    <x v="0"/>
    <x v="0"/>
    <n v="75825"/>
    <n v="75825"/>
    <x v="1"/>
    <n v="0"/>
    <n v="0"/>
    <s v="No"/>
    <s v="2012-10-12"/>
    <n v="40"/>
    <x v="65"/>
    <x v="41"/>
    <x v="64"/>
    <x v="41"/>
    <x v="40"/>
    <x v="49"/>
    <x v="71"/>
    <n v="0"/>
    <n v="5"/>
    <n v="8"/>
    <n v="9"/>
    <n v="4"/>
    <x v="1"/>
    <x v="0"/>
    <x v="0"/>
    <x v="0"/>
    <x v="0"/>
    <x v="1"/>
    <n v="0"/>
    <x v="0"/>
  </r>
  <r>
    <n v="10401"/>
    <n v="1976"/>
    <x v="11"/>
    <x v="1"/>
    <x v="4"/>
    <x v="1"/>
    <n v="26326"/>
    <n v="26326"/>
    <x v="2"/>
    <n v="0"/>
    <n v="0"/>
    <s v="No"/>
    <s v="2013-09-04"/>
    <n v="12"/>
    <x v="20"/>
    <x v="8"/>
    <x v="29"/>
    <x v="5"/>
    <x v="3"/>
    <x v="47"/>
    <x v="72"/>
    <n v="1"/>
    <n v="0"/>
    <n v="0"/>
    <n v="3"/>
    <n v="3"/>
    <x v="0"/>
    <x v="0"/>
    <x v="0"/>
    <x v="0"/>
    <x v="0"/>
    <x v="0"/>
    <n v="1"/>
    <x v="1"/>
  </r>
  <r>
    <n v="1618"/>
    <n v="1965"/>
    <x v="2"/>
    <x v="0"/>
    <x v="0"/>
    <x v="1"/>
    <n v="56046"/>
    <n v="56046"/>
    <x v="0"/>
    <n v="0"/>
    <n v="0"/>
    <s v="No"/>
    <s v="2013-01-02"/>
    <n v="9"/>
    <x v="66"/>
    <x v="8"/>
    <x v="65"/>
    <x v="5"/>
    <x v="16"/>
    <x v="49"/>
    <x v="73"/>
    <n v="2"/>
    <n v="10"/>
    <n v="1"/>
    <n v="8"/>
    <n v="8"/>
    <x v="1"/>
    <x v="0"/>
    <x v="0"/>
    <x v="0"/>
    <x v="0"/>
    <x v="1"/>
    <n v="0"/>
    <x v="0"/>
  </r>
  <r>
    <n v="3332"/>
    <n v="1985"/>
    <x v="7"/>
    <x v="1"/>
    <x v="0"/>
    <x v="0"/>
    <n v="29760"/>
    <n v="29760"/>
    <x v="2"/>
    <n v="1"/>
    <n v="0"/>
    <s v="Yes"/>
    <s v="2012-08-29"/>
    <n v="87"/>
    <x v="67"/>
    <x v="3"/>
    <x v="66"/>
    <x v="34"/>
    <x v="9"/>
    <x v="45"/>
    <x v="74"/>
    <n v="4"/>
    <n v="3"/>
    <n v="1"/>
    <n v="4"/>
    <n v="8"/>
    <x v="0"/>
    <x v="0"/>
    <x v="0"/>
    <x v="0"/>
    <x v="0"/>
    <x v="0"/>
    <n v="0"/>
    <x v="1"/>
  </r>
  <r>
    <n v="2261"/>
    <n v="1969"/>
    <x v="21"/>
    <x v="0"/>
    <x v="0"/>
    <x v="2"/>
    <n v="26304"/>
    <n v="26304"/>
    <x v="2"/>
    <n v="1"/>
    <n v="0"/>
    <s v="Yes"/>
    <s v="2013-06-23"/>
    <n v="5"/>
    <x v="18"/>
    <x v="1"/>
    <x v="29"/>
    <x v="1"/>
    <x v="16"/>
    <x v="14"/>
    <x v="75"/>
    <n v="1"/>
    <n v="1"/>
    <n v="0"/>
    <n v="2"/>
    <n v="7"/>
    <x v="0"/>
    <x v="0"/>
    <x v="0"/>
    <x v="0"/>
    <x v="0"/>
    <x v="0"/>
    <n v="0"/>
    <x v="1"/>
  </r>
  <r>
    <n v="5346"/>
    <n v="1973"/>
    <x v="26"/>
    <x v="1"/>
    <x v="4"/>
    <x v="2"/>
    <n v="23559"/>
    <n v="23559"/>
    <x v="2"/>
    <n v="1"/>
    <n v="0"/>
    <s v="Yes"/>
    <s v="2013-07-03"/>
    <n v="87"/>
    <x v="60"/>
    <x v="9"/>
    <x v="14"/>
    <x v="34"/>
    <x v="16"/>
    <x v="7"/>
    <x v="76"/>
    <n v="3"/>
    <n v="3"/>
    <n v="0"/>
    <n v="3"/>
    <n v="7"/>
    <x v="0"/>
    <x v="0"/>
    <x v="0"/>
    <x v="0"/>
    <x v="0"/>
    <x v="0"/>
    <n v="0"/>
    <x v="1"/>
  </r>
  <r>
    <n v="4119"/>
    <n v="1963"/>
    <x v="24"/>
    <x v="0"/>
    <x v="2"/>
    <x v="1"/>
    <n v="38620"/>
    <n v="38620"/>
    <x v="2"/>
    <n v="0"/>
    <n v="0"/>
    <s v="No"/>
    <s v="2013-05-11"/>
    <n v="56"/>
    <x v="27"/>
    <x v="16"/>
    <x v="28"/>
    <x v="20"/>
    <x v="21"/>
    <x v="25"/>
    <x v="30"/>
    <n v="1"/>
    <n v="2"/>
    <n v="5"/>
    <n v="3"/>
    <n v="3"/>
    <x v="0"/>
    <x v="0"/>
    <x v="0"/>
    <x v="0"/>
    <x v="0"/>
    <x v="0"/>
    <n v="0"/>
    <x v="1"/>
  </r>
  <r>
    <n v="535"/>
    <n v="1987"/>
    <x v="14"/>
    <x v="1"/>
    <x v="0"/>
    <x v="3"/>
    <n v="81361"/>
    <n v="81361"/>
    <x v="1"/>
    <n v="0"/>
    <n v="0"/>
    <s v="No"/>
    <s v="2014-02-25"/>
    <n v="18"/>
    <x v="68"/>
    <x v="42"/>
    <x v="67"/>
    <x v="27"/>
    <x v="41"/>
    <x v="50"/>
    <x v="77"/>
    <n v="1"/>
    <n v="3"/>
    <n v="10"/>
    <n v="13"/>
    <n v="1"/>
    <x v="0"/>
    <x v="0"/>
    <x v="0"/>
    <x v="0"/>
    <x v="0"/>
    <x v="0"/>
    <n v="0"/>
    <x v="1"/>
  </r>
  <r>
    <n v="5268"/>
    <n v="1960"/>
    <x v="40"/>
    <x v="0"/>
    <x v="0"/>
    <x v="2"/>
    <n v="29440"/>
    <n v="29440"/>
    <x v="2"/>
    <n v="1"/>
    <n v="1"/>
    <s v="Yes"/>
    <s v="2013-08-11"/>
    <n v="95"/>
    <x v="69"/>
    <x v="21"/>
    <x v="33"/>
    <x v="3"/>
    <x v="37"/>
    <x v="26"/>
    <x v="78"/>
    <n v="2"/>
    <n v="1"/>
    <n v="0"/>
    <n v="4"/>
    <n v="7"/>
    <x v="0"/>
    <x v="0"/>
    <x v="0"/>
    <x v="0"/>
    <x v="0"/>
    <x v="0"/>
    <n v="0"/>
    <x v="1"/>
  </r>
  <r>
    <n v="273"/>
    <n v="1970"/>
    <x v="25"/>
    <x v="0"/>
    <x v="2"/>
    <x v="2"/>
    <n v="36138"/>
    <n v="36138"/>
    <x v="2"/>
    <n v="1"/>
    <n v="1"/>
    <s v="Yes"/>
    <s v="2013-07-16"/>
    <n v="48"/>
    <x v="70"/>
    <x v="8"/>
    <x v="68"/>
    <x v="5"/>
    <x v="16"/>
    <x v="3"/>
    <x v="79"/>
    <n v="5"/>
    <n v="3"/>
    <n v="1"/>
    <n v="4"/>
    <n v="7"/>
    <x v="0"/>
    <x v="1"/>
    <x v="0"/>
    <x v="0"/>
    <x v="0"/>
    <x v="1"/>
    <n v="0"/>
    <x v="1"/>
  </r>
  <r>
    <n v="4452"/>
    <n v="1957"/>
    <x v="0"/>
    <x v="0"/>
    <x v="0"/>
    <x v="0"/>
    <n v="50388"/>
    <n v="50388"/>
    <x v="0"/>
    <n v="0"/>
    <n v="1"/>
    <s v="Yes"/>
    <s v="2014-05-28"/>
    <n v="3"/>
    <x v="71"/>
    <x v="26"/>
    <x v="69"/>
    <x v="5"/>
    <x v="3"/>
    <x v="51"/>
    <x v="80"/>
    <n v="4"/>
    <n v="6"/>
    <n v="1"/>
    <n v="6"/>
    <n v="7"/>
    <x v="0"/>
    <x v="1"/>
    <x v="0"/>
    <x v="1"/>
    <x v="0"/>
    <x v="2"/>
    <n v="0"/>
    <x v="0"/>
  </r>
  <r>
    <n v="8504"/>
    <n v="1973"/>
    <x v="26"/>
    <x v="1"/>
    <x v="0"/>
    <x v="2"/>
    <n v="79593"/>
    <n v="79593"/>
    <x v="1"/>
    <n v="0"/>
    <n v="0"/>
    <s v="No"/>
    <s v="2014-05-12"/>
    <n v="70"/>
    <x v="72"/>
    <x v="43"/>
    <x v="70"/>
    <x v="42"/>
    <x v="42"/>
    <x v="52"/>
    <x v="81"/>
    <n v="1"/>
    <n v="5"/>
    <n v="6"/>
    <n v="7"/>
    <n v="2"/>
    <x v="0"/>
    <x v="0"/>
    <x v="1"/>
    <x v="0"/>
    <x v="0"/>
    <x v="1"/>
    <n v="0"/>
    <x v="1"/>
  </r>
  <r>
    <n v="771"/>
    <n v="1967"/>
    <x v="5"/>
    <x v="0"/>
    <x v="0"/>
    <x v="1"/>
    <n v="54178"/>
    <n v="54178"/>
    <x v="0"/>
    <n v="0"/>
    <n v="1"/>
    <s v="Yes"/>
    <s v="2014-01-21"/>
    <n v="79"/>
    <x v="73"/>
    <x v="31"/>
    <x v="71"/>
    <x v="39"/>
    <x v="16"/>
    <x v="32"/>
    <x v="82"/>
    <n v="1"/>
    <n v="2"/>
    <n v="2"/>
    <n v="5"/>
    <n v="2"/>
    <x v="0"/>
    <x v="0"/>
    <x v="0"/>
    <x v="0"/>
    <x v="0"/>
    <x v="0"/>
    <n v="0"/>
    <x v="1"/>
  </r>
  <r>
    <n v="8996"/>
    <n v="1957"/>
    <x v="0"/>
    <x v="0"/>
    <x v="1"/>
    <x v="2"/>
    <m/>
    <n v="51371"/>
    <x v="0"/>
    <n v="2"/>
    <n v="1"/>
    <s v="Yes"/>
    <s v="2012-11-19"/>
    <n v="4"/>
    <x v="74"/>
    <x v="5"/>
    <x v="72"/>
    <x v="43"/>
    <x v="38"/>
    <x v="53"/>
    <x v="83"/>
    <n v="12"/>
    <n v="7"/>
    <n v="2"/>
    <n v="8"/>
    <n v="9"/>
    <x v="0"/>
    <x v="0"/>
    <x v="0"/>
    <x v="0"/>
    <x v="0"/>
    <x v="0"/>
    <n v="0"/>
    <x v="1"/>
  </r>
  <r>
    <n v="9235"/>
    <n v="1957"/>
    <x v="0"/>
    <x v="0"/>
    <x v="0"/>
    <x v="0"/>
    <m/>
    <n v="51371"/>
    <x v="0"/>
    <n v="1"/>
    <n v="1"/>
    <s v="Yes"/>
    <s v="2014-05-27"/>
    <n v="45"/>
    <x v="75"/>
    <x v="8"/>
    <x v="48"/>
    <x v="1"/>
    <x v="16"/>
    <x v="10"/>
    <x v="72"/>
    <n v="1"/>
    <n v="1"/>
    <n v="0"/>
    <n v="2"/>
    <n v="7"/>
    <x v="0"/>
    <x v="0"/>
    <x v="0"/>
    <x v="0"/>
    <x v="0"/>
    <x v="0"/>
    <n v="0"/>
    <x v="1"/>
  </r>
  <r>
    <n v="5798"/>
    <n v="1973"/>
    <x v="26"/>
    <x v="1"/>
    <x v="2"/>
    <x v="1"/>
    <m/>
    <n v="51371"/>
    <x v="0"/>
    <n v="0"/>
    <n v="0"/>
    <s v="No"/>
    <s v="2013-11-23"/>
    <n v="87"/>
    <x v="76"/>
    <x v="29"/>
    <x v="73"/>
    <x v="44"/>
    <x v="43"/>
    <x v="48"/>
    <x v="84"/>
    <n v="1"/>
    <n v="2"/>
    <n v="4"/>
    <n v="8"/>
    <n v="1"/>
    <x v="0"/>
    <x v="0"/>
    <x v="0"/>
    <x v="0"/>
    <x v="0"/>
    <x v="0"/>
    <n v="0"/>
    <x v="1"/>
  </r>
  <r>
    <n v="11178"/>
    <n v="1972"/>
    <x v="39"/>
    <x v="1"/>
    <x v="2"/>
    <x v="0"/>
    <n v="42394"/>
    <n v="42394"/>
    <x v="0"/>
    <n v="1"/>
    <n v="0"/>
    <s v="Yes"/>
    <s v="2014-03-23"/>
    <n v="69"/>
    <x v="77"/>
    <x v="12"/>
    <x v="27"/>
    <x v="5"/>
    <x v="1"/>
    <x v="14"/>
    <x v="85"/>
    <n v="1"/>
    <n v="1"/>
    <n v="0"/>
    <n v="3"/>
    <n v="7"/>
    <x v="0"/>
    <x v="0"/>
    <x v="0"/>
    <x v="0"/>
    <x v="0"/>
    <x v="0"/>
    <n v="0"/>
    <x v="1"/>
  </r>
  <r>
    <n v="2230"/>
    <n v="1970"/>
    <x v="25"/>
    <x v="0"/>
    <x v="1"/>
    <x v="2"/>
    <n v="23626"/>
    <n v="23626"/>
    <x v="2"/>
    <n v="1"/>
    <n v="0"/>
    <s v="Yes"/>
    <s v="2014-05-24"/>
    <n v="84"/>
    <x v="78"/>
    <x v="12"/>
    <x v="33"/>
    <x v="5"/>
    <x v="16"/>
    <x v="24"/>
    <x v="86"/>
    <n v="3"/>
    <n v="3"/>
    <n v="1"/>
    <n v="3"/>
    <n v="5"/>
    <x v="0"/>
    <x v="0"/>
    <x v="0"/>
    <x v="0"/>
    <x v="0"/>
    <x v="0"/>
    <n v="0"/>
    <x v="1"/>
  </r>
  <r>
    <n v="7516"/>
    <n v="1983"/>
    <x v="10"/>
    <x v="1"/>
    <x v="0"/>
    <x v="2"/>
    <n v="30096"/>
    <n v="30096"/>
    <x v="2"/>
    <n v="1"/>
    <n v="0"/>
    <s v="Yes"/>
    <s v="2014-05-22"/>
    <n v="30"/>
    <x v="9"/>
    <x v="17"/>
    <x v="9"/>
    <x v="29"/>
    <x v="9"/>
    <x v="47"/>
    <x v="87"/>
    <n v="1"/>
    <n v="2"/>
    <n v="0"/>
    <n v="3"/>
    <n v="6"/>
    <x v="0"/>
    <x v="0"/>
    <x v="0"/>
    <x v="0"/>
    <x v="0"/>
    <x v="0"/>
    <n v="0"/>
    <x v="1"/>
  </r>
  <r>
    <n v="7247"/>
    <n v="1960"/>
    <x v="40"/>
    <x v="0"/>
    <x v="0"/>
    <x v="4"/>
    <n v="47916"/>
    <n v="47916"/>
    <x v="0"/>
    <n v="0"/>
    <n v="1"/>
    <s v="Yes"/>
    <s v="2012-11-22"/>
    <n v="72"/>
    <x v="79"/>
    <x v="8"/>
    <x v="74"/>
    <x v="5"/>
    <x v="16"/>
    <x v="54"/>
    <x v="51"/>
    <n v="5"/>
    <n v="7"/>
    <n v="4"/>
    <n v="6"/>
    <n v="6"/>
    <x v="0"/>
    <x v="1"/>
    <x v="0"/>
    <x v="0"/>
    <x v="0"/>
    <x v="1"/>
    <n v="0"/>
    <x v="1"/>
  </r>
  <r>
    <n v="11100"/>
    <n v="1972"/>
    <x v="39"/>
    <x v="1"/>
    <x v="0"/>
    <x v="3"/>
    <n v="51813"/>
    <n v="51813"/>
    <x v="0"/>
    <n v="1"/>
    <n v="1"/>
    <s v="Yes"/>
    <s v="2013-04-11"/>
    <n v="37"/>
    <x v="80"/>
    <x v="12"/>
    <x v="75"/>
    <x v="5"/>
    <x v="1"/>
    <x v="8"/>
    <x v="88"/>
    <n v="2"/>
    <n v="2"/>
    <n v="0"/>
    <n v="3"/>
    <n v="7"/>
    <x v="0"/>
    <x v="0"/>
    <x v="0"/>
    <x v="0"/>
    <x v="0"/>
    <x v="0"/>
    <n v="0"/>
    <x v="1"/>
  </r>
  <r>
    <n v="4646"/>
    <n v="1951"/>
    <x v="20"/>
    <x v="0"/>
    <x v="4"/>
    <x v="2"/>
    <n v="78497"/>
    <n v="78497"/>
    <x v="1"/>
    <n v="0"/>
    <n v="0"/>
    <s v="No"/>
    <s v="2013-12-01"/>
    <n v="44"/>
    <x v="81"/>
    <x v="34"/>
    <x v="76"/>
    <x v="45"/>
    <x v="16"/>
    <x v="55"/>
    <x v="89"/>
    <n v="1"/>
    <n v="5"/>
    <n v="7"/>
    <n v="12"/>
    <n v="2"/>
    <x v="0"/>
    <x v="0"/>
    <x v="0"/>
    <x v="1"/>
    <x v="0"/>
    <x v="1"/>
    <n v="0"/>
    <x v="1"/>
  </r>
  <r>
    <n v="3037"/>
    <n v="1983"/>
    <x v="10"/>
    <x v="1"/>
    <x v="1"/>
    <x v="2"/>
    <n v="50150"/>
    <n v="50150"/>
    <x v="0"/>
    <n v="0"/>
    <n v="0"/>
    <s v="No"/>
    <s v="2013-06-20"/>
    <n v="32"/>
    <x v="73"/>
    <x v="44"/>
    <x v="77"/>
    <x v="46"/>
    <x v="44"/>
    <x v="56"/>
    <x v="90"/>
    <n v="2"/>
    <n v="5"/>
    <n v="2"/>
    <n v="7"/>
    <n v="5"/>
    <x v="0"/>
    <x v="0"/>
    <x v="0"/>
    <x v="0"/>
    <x v="0"/>
    <x v="0"/>
    <n v="0"/>
    <x v="1"/>
  </r>
  <r>
    <n v="1473"/>
    <n v="1960"/>
    <x v="40"/>
    <x v="0"/>
    <x v="4"/>
    <x v="0"/>
    <n v="47823"/>
    <n v="47823"/>
    <x v="0"/>
    <n v="0"/>
    <n v="1"/>
    <s v="Yes"/>
    <s v="2013-07-23"/>
    <n v="0"/>
    <x v="15"/>
    <x v="1"/>
    <x v="29"/>
    <x v="1"/>
    <x v="1"/>
    <x v="23"/>
    <x v="50"/>
    <n v="2"/>
    <n v="2"/>
    <n v="0"/>
    <n v="3"/>
    <n v="8"/>
    <x v="0"/>
    <x v="0"/>
    <x v="0"/>
    <x v="0"/>
    <x v="0"/>
    <x v="0"/>
    <n v="0"/>
    <x v="1"/>
  </r>
  <r>
    <n v="1016"/>
    <n v="1959"/>
    <x v="12"/>
    <x v="0"/>
    <x v="1"/>
    <x v="0"/>
    <n v="34554"/>
    <n v="34554"/>
    <x v="2"/>
    <n v="0"/>
    <n v="1"/>
    <s v="Yes"/>
    <s v="2014-03-30"/>
    <n v="43"/>
    <x v="82"/>
    <x v="1"/>
    <x v="1"/>
    <x v="1"/>
    <x v="16"/>
    <x v="3"/>
    <x v="45"/>
    <n v="2"/>
    <n v="2"/>
    <n v="0"/>
    <n v="3"/>
    <n v="6"/>
    <x v="0"/>
    <x v="0"/>
    <x v="0"/>
    <x v="0"/>
    <x v="0"/>
    <x v="0"/>
    <n v="0"/>
    <x v="1"/>
  </r>
  <r>
    <n v="4518"/>
    <n v="1979"/>
    <x v="19"/>
    <x v="1"/>
    <x v="0"/>
    <x v="1"/>
    <n v="85693"/>
    <n v="85693"/>
    <x v="1"/>
    <n v="0"/>
    <n v="1"/>
    <s v="Yes"/>
    <s v="2013-04-20"/>
    <n v="59"/>
    <x v="83"/>
    <x v="45"/>
    <x v="78"/>
    <x v="47"/>
    <x v="45"/>
    <x v="57"/>
    <x v="91"/>
    <n v="2"/>
    <n v="9"/>
    <n v="5"/>
    <n v="11"/>
    <n v="5"/>
    <x v="0"/>
    <x v="0"/>
    <x v="0"/>
    <x v="0"/>
    <x v="0"/>
    <x v="0"/>
    <n v="0"/>
    <x v="1"/>
  </r>
  <r>
    <n v="9370"/>
    <n v="1945"/>
    <x v="41"/>
    <x v="0"/>
    <x v="1"/>
    <x v="2"/>
    <n v="65846"/>
    <n v="65846"/>
    <x v="1"/>
    <n v="0"/>
    <n v="0"/>
    <s v="No"/>
    <s v="2013-05-17"/>
    <n v="68"/>
    <x v="84"/>
    <x v="46"/>
    <x v="79"/>
    <x v="48"/>
    <x v="29"/>
    <x v="58"/>
    <x v="92"/>
    <n v="1"/>
    <n v="6"/>
    <n v="3"/>
    <n v="6"/>
    <n v="4"/>
    <x v="0"/>
    <x v="0"/>
    <x v="0"/>
    <x v="0"/>
    <x v="0"/>
    <x v="0"/>
    <n v="0"/>
    <x v="1"/>
  </r>
  <r>
    <n v="8908"/>
    <n v="1959"/>
    <x v="12"/>
    <x v="0"/>
    <x v="0"/>
    <x v="2"/>
    <n v="87195"/>
    <n v="87195"/>
    <x v="1"/>
    <n v="0"/>
    <n v="0"/>
    <s v="No"/>
    <s v="2014-05-08"/>
    <n v="35"/>
    <x v="85"/>
    <x v="22"/>
    <x v="80"/>
    <x v="6"/>
    <x v="46"/>
    <x v="36"/>
    <x v="93"/>
    <n v="1"/>
    <n v="3"/>
    <n v="11"/>
    <n v="5"/>
    <n v="1"/>
    <x v="0"/>
    <x v="0"/>
    <x v="0"/>
    <x v="0"/>
    <x v="0"/>
    <x v="0"/>
    <n v="0"/>
    <x v="0"/>
  </r>
  <r>
    <n v="8373"/>
    <n v="1979"/>
    <x v="19"/>
    <x v="1"/>
    <x v="3"/>
    <x v="1"/>
    <n v="24594"/>
    <n v="24594"/>
    <x v="2"/>
    <n v="1"/>
    <n v="0"/>
    <s v="Yes"/>
    <s v="2013-12-10"/>
    <n v="94"/>
    <x v="20"/>
    <x v="17"/>
    <x v="1"/>
    <x v="3"/>
    <x v="16"/>
    <x v="47"/>
    <x v="54"/>
    <n v="1"/>
    <n v="1"/>
    <n v="0"/>
    <n v="3"/>
    <n v="5"/>
    <x v="0"/>
    <x v="0"/>
    <x v="0"/>
    <x v="0"/>
    <x v="0"/>
    <x v="0"/>
    <n v="0"/>
    <x v="1"/>
  </r>
  <r>
    <n v="7533"/>
    <n v="1964"/>
    <x v="31"/>
    <x v="0"/>
    <x v="0"/>
    <x v="2"/>
    <n v="49096"/>
    <n v="49096"/>
    <x v="0"/>
    <n v="1"/>
    <n v="1"/>
    <s v="Yes"/>
    <s v="2013-09-24"/>
    <n v="15"/>
    <x v="86"/>
    <x v="1"/>
    <x v="81"/>
    <x v="1"/>
    <x v="1"/>
    <x v="32"/>
    <x v="94"/>
    <n v="4"/>
    <n v="4"/>
    <n v="1"/>
    <n v="4"/>
    <n v="7"/>
    <x v="0"/>
    <x v="0"/>
    <x v="0"/>
    <x v="0"/>
    <x v="0"/>
    <x v="0"/>
    <n v="0"/>
    <x v="1"/>
  </r>
  <r>
    <n v="2683"/>
    <n v="1969"/>
    <x v="21"/>
    <x v="0"/>
    <x v="0"/>
    <x v="2"/>
    <n v="52413"/>
    <n v="52413"/>
    <x v="0"/>
    <n v="0"/>
    <n v="2"/>
    <s v="Yes"/>
    <s v="2013-02-02"/>
    <n v="56"/>
    <x v="48"/>
    <x v="47"/>
    <x v="82"/>
    <x v="45"/>
    <x v="47"/>
    <x v="59"/>
    <x v="95"/>
    <n v="4"/>
    <n v="6"/>
    <n v="4"/>
    <n v="12"/>
    <n v="6"/>
    <x v="0"/>
    <x v="0"/>
    <x v="0"/>
    <x v="0"/>
    <x v="0"/>
    <x v="0"/>
    <n v="0"/>
    <x v="1"/>
  </r>
  <r>
    <n v="3629"/>
    <n v="1978"/>
    <x v="33"/>
    <x v="1"/>
    <x v="0"/>
    <x v="0"/>
    <n v="38557"/>
    <n v="38557"/>
    <x v="2"/>
    <n v="1"/>
    <n v="0"/>
    <s v="Yes"/>
    <s v="2012-12-19"/>
    <n v="17"/>
    <x v="6"/>
    <x v="17"/>
    <x v="83"/>
    <x v="39"/>
    <x v="37"/>
    <x v="6"/>
    <x v="96"/>
    <n v="2"/>
    <n v="3"/>
    <n v="1"/>
    <n v="3"/>
    <n v="7"/>
    <x v="0"/>
    <x v="0"/>
    <x v="0"/>
    <x v="0"/>
    <x v="0"/>
    <x v="0"/>
    <n v="0"/>
    <x v="1"/>
  </r>
  <r>
    <n v="10991"/>
    <n v="1960"/>
    <x v="40"/>
    <x v="0"/>
    <x v="2"/>
    <x v="2"/>
    <n v="89058"/>
    <n v="89058"/>
    <x v="1"/>
    <n v="0"/>
    <n v="0"/>
    <s v="No"/>
    <s v="2012-12-07"/>
    <n v="18"/>
    <x v="87"/>
    <x v="48"/>
    <x v="84"/>
    <x v="49"/>
    <x v="21"/>
    <x v="27"/>
    <x v="97"/>
    <n v="1"/>
    <n v="5"/>
    <n v="4"/>
    <n v="4"/>
    <n v="2"/>
    <x v="0"/>
    <x v="0"/>
    <x v="0"/>
    <x v="0"/>
    <x v="0"/>
    <x v="0"/>
    <n v="0"/>
    <x v="1"/>
  </r>
  <r>
    <n v="5077"/>
    <n v="1979"/>
    <x v="19"/>
    <x v="1"/>
    <x v="0"/>
    <x v="1"/>
    <n v="77298"/>
    <n v="77298"/>
    <x v="1"/>
    <n v="0"/>
    <n v="1"/>
    <s v="Yes"/>
    <s v="2013-11-02"/>
    <n v="46"/>
    <x v="88"/>
    <x v="49"/>
    <x v="85"/>
    <x v="50"/>
    <x v="48"/>
    <x v="60"/>
    <x v="98"/>
    <n v="1"/>
    <n v="6"/>
    <n v="6"/>
    <n v="11"/>
    <n v="3"/>
    <x v="0"/>
    <x v="0"/>
    <x v="0"/>
    <x v="0"/>
    <x v="0"/>
    <x v="0"/>
    <n v="0"/>
    <x v="1"/>
  </r>
  <r>
    <n v="7431"/>
    <n v="1991"/>
    <x v="42"/>
    <x v="2"/>
    <x v="1"/>
    <x v="0"/>
    <n v="68126"/>
    <n v="68126"/>
    <x v="1"/>
    <n v="0"/>
    <n v="0"/>
    <s v="No"/>
    <s v="2012-11-10"/>
    <n v="40"/>
    <x v="89"/>
    <x v="16"/>
    <x v="86"/>
    <x v="50"/>
    <x v="49"/>
    <x v="46"/>
    <x v="99"/>
    <n v="1"/>
    <n v="7"/>
    <n v="4"/>
    <n v="5"/>
    <n v="9"/>
    <x v="0"/>
    <x v="1"/>
    <x v="0"/>
    <x v="0"/>
    <x v="0"/>
    <x v="1"/>
    <n v="0"/>
    <x v="0"/>
  </r>
  <r>
    <n v="3267"/>
    <n v="1963"/>
    <x v="24"/>
    <x v="0"/>
    <x v="2"/>
    <x v="1"/>
    <n v="57288"/>
    <n v="57288"/>
    <x v="0"/>
    <n v="0"/>
    <n v="1"/>
    <s v="Yes"/>
    <s v="2014-06-25"/>
    <n v="27"/>
    <x v="90"/>
    <x v="8"/>
    <x v="87"/>
    <x v="5"/>
    <x v="16"/>
    <x v="61"/>
    <x v="100"/>
    <n v="3"/>
    <n v="8"/>
    <n v="1"/>
    <n v="8"/>
    <n v="6"/>
    <x v="0"/>
    <x v="1"/>
    <x v="0"/>
    <x v="0"/>
    <x v="0"/>
    <x v="1"/>
    <n v="0"/>
    <x v="1"/>
  </r>
  <r>
    <n v="999"/>
    <n v="1991"/>
    <x v="42"/>
    <x v="2"/>
    <x v="0"/>
    <x v="0"/>
    <n v="86037"/>
    <n v="86037"/>
    <x v="1"/>
    <n v="0"/>
    <n v="0"/>
    <s v="No"/>
    <s v="2013-01-02"/>
    <n v="95"/>
    <x v="91"/>
    <x v="50"/>
    <x v="42"/>
    <x v="51"/>
    <x v="50"/>
    <x v="28"/>
    <x v="101"/>
    <n v="1"/>
    <n v="6"/>
    <n v="7"/>
    <n v="11"/>
    <n v="3"/>
    <x v="0"/>
    <x v="1"/>
    <x v="1"/>
    <x v="0"/>
    <x v="0"/>
    <x v="2"/>
    <n v="0"/>
    <x v="0"/>
  </r>
  <r>
    <n v="9215"/>
    <n v="1980"/>
    <x v="16"/>
    <x v="1"/>
    <x v="1"/>
    <x v="2"/>
    <n v="43974"/>
    <n v="43974"/>
    <x v="0"/>
    <n v="1"/>
    <n v="0"/>
    <s v="Yes"/>
    <s v="2012-12-12"/>
    <n v="19"/>
    <x v="92"/>
    <x v="8"/>
    <x v="88"/>
    <x v="5"/>
    <x v="16"/>
    <x v="62"/>
    <x v="102"/>
    <n v="5"/>
    <n v="6"/>
    <n v="4"/>
    <n v="6"/>
    <n v="7"/>
    <x v="0"/>
    <x v="0"/>
    <x v="0"/>
    <x v="0"/>
    <x v="0"/>
    <x v="0"/>
    <n v="0"/>
    <x v="1"/>
  </r>
  <r>
    <n v="2286"/>
    <n v="1962"/>
    <x v="43"/>
    <x v="0"/>
    <x v="0"/>
    <x v="0"/>
    <n v="50785"/>
    <n v="50785"/>
    <x v="0"/>
    <n v="1"/>
    <n v="1"/>
    <s v="Yes"/>
    <s v="2013-09-10"/>
    <n v="27"/>
    <x v="67"/>
    <x v="1"/>
    <x v="87"/>
    <x v="5"/>
    <x v="1"/>
    <x v="6"/>
    <x v="103"/>
    <n v="2"/>
    <n v="2"/>
    <n v="1"/>
    <n v="3"/>
    <n v="6"/>
    <x v="0"/>
    <x v="0"/>
    <x v="0"/>
    <x v="0"/>
    <x v="0"/>
    <x v="0"/>
    <n v="0"/>
    <x v="1"/>
  </r>
  <r>
    <n v="1592"/>
    <n v="1970"/>
    <x v="25"/>
    <x v="0"/>
    <x v="0"/>
    <x v="2"/>
    <n v="90765"/>
    <n v="90765"/>
    <x v="1"/>
    <n v="0"/>
    <n v="0"/>
    <s v="No"/>
    <s v="2014-01-24"/>
    <n v="25"/>
    <x v="93"/>
    <x v="51"/>
    <x v="89"/>
    <x v="52"/>
    <x v="34"/>
    <x v="63"/>
    <x v="104"/>
    <n v="0"/>
    <n v="4"/>
    <n v="6"/>
    <n v="5"/>
    <n v="1"/>
    <x v="0"/>
    <x v="0"/>
    <x v="1"/>
    <x v="1"/>
    <x v="0"/>
    <x v="2"/>
    <n v="0"/>
    <x v="1"/>
  </r>
  <r>
    <n v="367"/>
    <n v="1978"/>
    <x v="33"/>
    <x v="1"/>
    <x v="4"/>
    <x v="2"/>
    <n v="36550"/>
    <n v="36550"/>
    <x v="2"/>
    <n v="1"/>
    <n v="0"/>
    <s v="Yes"/>
    <s v="2013-02-19"/>
    <n v="74"/>
    <x v="94"/>
    <x v="52"/>
    <x v="90"/>
    <x v="53"/>
    <x v="51"/>
    <x v="64"/>
    <x v="105"/>
    <n v="5"/>
    <n v="9"/>
    <n v="1"/>
    <n v="5"/>
    <n v="9"/>
    <x v="0"/>
    <x v="0"/>
    <x v="0"/>
    <x v="0"/>
    <x v="0"/>
    <x v="0"/>
    <n v="0"/>
    <x v="1"/>
  </r>
  <r>
    <n v="5234"/>
    <n v="1967"/>
    <x v="5"/>
    <x v="0"/>
    <x v="4"/>
    <x v="1"/>
    <n v="30753"/>
    <n v="30753"/>
    <x v="2"/>
    <n v="1"/>
    <n v="1"/>
    <s v="Yes"/>
    <s v="2013-07-11"/>
    <n v="85"/>
    <x v="44"/>
    <x v="9"/>
    <x v="22"/>
    <x v="5"/>
    <x v="52"/>
    <x v="12"/>
    <x v="36"/>
    <n v="2"/>
    <n v="1"/>
    <n v="1"/>
    <n v="3"/>
    <n v="5"/>
    <x v="0"/>
    <x v="0"/>
    <x v="0"/>
    <x v="0"/>
    <x v="0"/>
    <x v="0"/>
    <n v="0"/>
    <x v="1"/>
  </r>
  <r>
    <n v="9862"/>
    <n v="1969"/>
    <x v="21"/>
    <x v="0"/>
    <x v="0"/>
    <x v="1"/>
    <n v="21918"/>
    <n v="21918"/>
    <x v="2"/>
    <n v="1"/>
    <n v="0"/>
    <s v="Yes"/>
    <s v="2013-11-14"/>
    <n v="37"/>
    <x v="20"/>
    <x v="26"/>
    <x v="75"/>
    <x v="9"/>
    <x v="9"/>
    <x v="26"/>
    <x v="106"/>
    <n v="2"/>
    <n v="2"/>
    <n v="0"/>
    <n v="3"/>
    <n v="6"/>
    <x v="0"/>
    <x v="0"/>
    <x v="0"/>
    <x v="0"/>
    <x v="0"/>
    <x v="0"/>
    <n v="0"/>
    <x v="1"/>
  </r>
  <r>
    <n v="9805"/>
    <n v="1953"/>
    <x v="44"/>
    <x v="0"/>
    <x v="2"/>
    <x v="1"/>
    <n v="56129"/>
    <n v="56129"/>
    <x v="0"/>
    <n v="0"/>
    <n v="1"/>
    <s v="Yes"/>
    <s v="2013-06-20"/>
    <n v="65"/>
    <x v="95"/>
    <x v="53"/>
    <x v="91"/>
    <x v="17"/>
    <x v="53"/>
    <x v="18"/>
    <x v="107"/>
    <n v="4"/>
    <n v="6"/>
    <n v="2"/>
    <n v="10"/>
    <n v="4"/>
    <x v="0"/>
    <x v="0"/>
    <x v="0"/>
    <x v="0"/>
    <x v="0"/>
    <x v="0"/>
    <n v="0"/>
    <x v="1"/>
  </r>
  <r>
    <n v="6205"/>
    <n v="1967"/>
    <x v="5"/>
    <x v="0"/>
    <x v="2"/>
    <x v="0"/>
    <n v="32557"/>
    <n v="32557"/>
    <x v="2"/>
    <n v="1"/>
    <n v="0"/>
    <s v="Yes"/>
    <s v="2014-02-24"/>
    <n v="13"/>
    <x v="96"/>
    <x v="17"/>
    <x v="36"/>
    <x v="5"/>
    <x v="37"/>
    <x v="23"/>
    <x v="108"/>
    <n v="3"/>
    <n v="2"/>
    <n v="1"/>
    <n v="3"/>
    <n v="5"/>
    <x v="0"/>
    <x v="0"/>
    <x v="0"/>
    <x v="0"/>
    <x v="0"/>
    <x v="0"/>
    <n v="0"/>
    <x v="0"/>
  </r>
  <r>
    <n v="8442"/>
    <n v="1985"/>
    <x v="7"/>
    <x v="1"/>
    <x v="2"/>
    <x v="2"/>
    <n v="19510"/>
    <n v="19510"/>
    <x v="2"/>
    <n v="2"/>
    <n v="0"/>
    <s v="Yes"/>
    <s v="2013-09-04"/>
    <n v="63"/>
    <x v="37"/>
    <x v="8"/>
    <x v="75"/>
    <x v="7"/>
    <x v="37"/>
    <x v="32"/>
    <x v="29"/>
    <n v="2"/>
    <n v="1"/>
    <n v="0"/>
    <n v="3"/>
    <n v="7"/>
    <x v="0"/>
    <x v="0"/>
    <x v="0"/>
    <x v="0"/>
    <x v="0"/>
    <x v="0"/>
    <n v="0"/>
    <x v="1"/>
  </r>
  <r>
    <n v="7386"/>
    <n v="1976"/>
    <x v="11"/>
    <x v="1"/>
    <x v="0"/>
    <x v="3"/>
    <n v="30992"/>
    <n v="30992"/>
    <x v="2"/>
    <n v="1"/>
    <n v="0"/>
    <s v="Yes"/>
    <s v="2013-04-22"/>
    <n v="83"/>
    <x v="69"/>
    <x v="8"/>
    <x v="33"/>
    <x v="34"/>
    <x v="3"/>
    <x v="8"/>
    <x v="86"/>
    <n v="1"/>
    <n v="1"/>
    <n v="0"/>
    <n v="3"/>
    <n v="7"/>
    <x v="0"/>
    <x v="0"/>
    <x v="0"/>
    <x v="0"/>
    <x v="0"/>
    <x v="0"/>
    <n v="0"/>
    <x v="1"/>
  </r>
  <r>
    <n v="7215"/>
    <n v="1983"/>
    <x v="10"/>
    <x v="1"/>
    <x v="0"/>
    <x v="0"/>
    <n v="101970"/>
    <n v="101970"/>
    <x v="1"/>
    <n v="0"/>
    <n v="0"/>
    <s v="No"/>
    <s v="2013-03-12"/>
    <n v="69"/>
    <x v="97"/>
    <x v="54"/>
    <x v="20"/>
    <x v="54"/>
    <x v="53"/>
    <x v="65"/>
    <x v="109"/>
    <n v="0"/>
    <n v="6"/>
    <n v="8"/>
    <n v="13"/>
    <n v="2"/>
    <x v="0"/>
    <x v="1"/>
    <x v="1"/>
    <x v="1"/>
    <x v="0"/>
    <x v="3"/>
    <n v="0"/>
    <x v="0"/>
  </r>
  <r>
    <n v="1491"/>
    <n v="1965"/>
    <x v="2"/>
    <x v="0"/>
    <x v="4"/>
    <x v="1"/>
    <n v="71488"/>
    <n v="71488"/>
    <x v="1"/>
    <n v="0"/>
    <n v="0"/>
    <s v="No"/>
    <s v="2013-02-18"/>
    <n v="87"/>
    <x v="98"/>
    <x v="55"/>
    <x v="45"/>
    <x v="55"/>
    <x v="43"/>
    <x v="66"/>
    <x v="110"/>
    <n v="2"/>
    <n v="3"/>
    <n v="4"/>
    <n v="7"/>
    <n v="1"/>
    <x v="0"/>
    <x v="0"/>
    <x v="0"/>
    <x v="0"/>
    <x v="0"/>
    <x v="0"/>
    <n v="0"/>
    <x v="1"/>
  </r>
  <r>
    <n v="11071"/>
    <n v="1984"/>
    <x v="3"/>
    <x v="1"/>
    <x v="0"/>
    <x v="0"/>
    <n v="79607"/>
    <n v="79607"/>
    <x v="1"/>
    <n v="0"/>
    <n v="0"/>
    <s v="No"/>
    <s v="2013-04-21"/>
    <n v="37"/>
    <x v="99"/>
    <x v="56"/>
    <x v="92"/>
    <x v="56"/>
    <x v="16"/>
    <x v="67"/>
    <x v="111"/>
    <n v="1"/>
    <n v="3"/>
    <n v="6"/>
    <n v="6"/>
    <n v="1"/>
    <x v="0"/>
    <x v="0"/>
    <x v="0"/>
    <x v="0"/>
    <x v="0"/>
    <x v="0"/>
    <n v="0"/>
    <x v="0"/>
  </r>
  <r>
    <n v="3381"/>
    <n v="1953"/>
    <x v="44"/>
    <x v="0"/>
    <x v="2"/>
    <x v="2"/>
    <n v="54348"/>
    <n v="54348"/>
    <x v="0"/>
    <n v="1"/>
    <n v="1"/>
    <s v="Yes"/>
    <s v="2014-06-08"/>
    <n v="51"/>
    <x v="100"/>
    <x v="8"/>
    <x v="68"/>
    <x v="5"/>
    <x v="16"/>
    <x v="14"/>
    <x v="112"/>
    <n v="2"/>
    <n v="2"/>
    <n v="0"/>
    <n v="4"/>
    <n v="6"/>
    <x v="0"/>
    <x v="0"/>
    <x v="0"/>
    <x v="0"/>
    <x v="0"/>
    <x v="0"/>
    <n v="0"/>
    <x v="1"/>
  </r>
  <r>
    <n v="8268"/>
    <n v="1961"/>
    <x v="45"/>
    <x v="0"/>
    <x v="1"/>
    <x v="2"/>
    <m/>
    <n v="51371"/>
    <x v="0"/>
    <n v="0"/>
    <n v="1"/>
    <s v="Yes"/>
    <s v="2013-07-11"/>
    <n v="23"/>
    <x v="101"/>
    <x v="8"/>
    <x v="21"/>
    <x v="3"/>
    <x v="16"/>
    <x v="4"/>
    <x v="113"/>
    <n v="3"/>
    <n v="6"/>
    <n v="1"/>
    <n v="7"/>
    <n v="6"/>
    <x v="0"/>
    <x v="0"/>
    <x v="0"/>
    <x v="0"/>
    <x v="0"/>
    <x v="0"/>
    <n v="0"/>
    <x v="1"/>
  </r>
  <r>
    <n v="11051"/>
    <n v="1956"/>
    <x v="46"/>
    <x v="0"/>
    <x v="1"/>
    <x v="1"/>
    <n v="77376"/>
    <n v="77376"/>
    <x v="1"/>
    <n v="1"/>
    <n v="1"/>
    <s v="Yes"/>
    <s v="2014-05-10"/>
    <n v="72"/>
    <x v="102"/>
    <x v="28"/>
    <x v="93"/>
    <x v="32"/>
    <x v="12"/>
    <x v="33"/>
    <x v="68"/>
    <n v="4"/>
    <n v="6"/>
    <n v="3"/>
    <n v="10"/>
    <n v="4"/>
    <x v="0"/>
    <x v="0"/>
    <x v="0"/>
    <x v="0"/>
    <x v="0"/>
    <x v="0"/>
    <n v="0"/>
    <x v="1"/>
  </r>
  <r>
    <n v="8026"/>
    <n v="1952"/>
    <x v="13"/>
    <x v="0"/>
    <x v="0"/>
    <x v="2"/>
    <n v="62998"/>
    <n v="62998"/>
    <x v="1"/>
    <n v="0"/>
    <n v="1"/>
    <s v="Yes"/>
    <s v="2013-09-30"/>
    <n v="10"/>
    <x v="103"/>
    <x v="57"/>
    <x v="17"/>
    <x v="46"/>
    <x v="54"/>
    <x v="68"/>
    <x v="114"/>
    <n v="5"/>
    <n v="5"/>
    <n v="4"/>
    <n v="5"/>
    <n v="5"/>
    <x v="0"/>
    <x v="0"/>
    <x v="0"/>
    <x v="0"/>
    <x v="0"/>
    <x v="0"/>
    <n v="0"/>
    <x v="1"/>
  </r>
  <r>
    <n v="433"/>
    <n v="1958"/>
    <x v="38"/>
    <x v="0"/>
    <x v="2"/>
    <x v="0"/>
    <n v="61331"/>
    <n v="61331"/>
    <x v="0"/>
    <n v="1"/>
    <n v="1"/>
    <s v="Yes"/>
    <s v="2013-03-10"/>
    <n v="42"/>
    <x v="104"/>
    <x v="9"/>
    <x v="94"/>
    <x v="5"/>
    <x v="9"/>
    <x v="21"/>
    <x v="115"/>
    <n v="5"/>
    <n v="11"/>
    <n v="1"/>
    <n v="6"/>
    <n v="8"/>
    <x v="0"/>
    <x v="0"/>
    <x v="0"/>
    <x v="0"/>
    <x v="0"/>
    <x v="0"/>
    <n v="0"/>
    <x v="1"/>
  </r>
  <r>
    <n v="9597"/>
    <n v="1969"/>
    <x v="21"/>
    <x v="0"/>
    <x v="0"/>
    <x v="2"/>
    <n v="73448"/>
    <n v="73448"/>
    <x v="1"/>
    <n v="0"/>
    <n v="0"/>
    <s v="No"/>
    <s v="2014-02-10"/>
    <n v="10"/>
    <x v="105"/>
    <x v="47"/>
    <x v="95"/>
    <x v="50"/>
    <x v="55"/>
    <x v="69"/>
    <x v="116"/>
    <n v="1"/>
    <n v="7"/>
    <n v="2"/>
    <n v="9"/>
    <n v="4"/>
    <x v="0"/>
    <x v="0"/>
    <x v="0"/>
    <x v="0"/>
    <x v="0"/>
    <x v="0"/>
    <n v="0"/>
    <x v="1"/>
  </r>
  <r>
    <n v="1295"/>
    <n v="1963"/>
    <x v="24"/>
    <x v="0"/>
    <x v="0"/>
    <x v="2"/>
    <m/>
    <n v="51371"/>
    <x v="0"/>
    <n v="0"/>
    <n v="1"/>
    <s v="Yes"/>
    <s v="2013-08-11"/>
    <n v="96"/>
    <x v="106"/>
    <x v="6"/>
    <x v="96"/>
    <x v="57"/>
    <x v="56"/>
    <x v="70"/>
    <x v="116"/>
    <n v="1"/>
    <n v="6"/>
    <n v="5"/>
    <n v="7"/>
    <n v="4"/>
    <x v="0"/>
    <x v="0"/>
    <x v="0"/>
    <x v="0"/>
    <x v="0"/>
    <x v="0"/>
    <n v="0"/>
    <x v="1"/>
  </r>
  <r>
    <n v="5290"/>
    <n v="1964"/>
    <x v="31"/>
    <x v="0"/>
    <x v="1"/>
    <x v="2"/>
    <n v="41551"/>
    <n v="41551"/>
    <x v="0"/>
    <n v="1"/>
    <n v="1"/>
    <s v="Yes"/>
    <s v="2013-08-14"/>
    <n v="51"/>
    <x v="107"/>
    <x v="8"/>
    <x v="97"/>
    <x v="7"/>
    <x v="16"/>
    <x v="7"/>
    <x v="117"/>
    <n v="5"/>
    <n v="5"/>
    <n v="1"/>
    <n v="5"/>
    <n v="8"/>
    <x v="0"/>
    <x v="0"/>
    <x v="0"/>
    <x v="0"/>
    <x v="0"/>
    <x v="0"/>
    <n v="0"/>
    <x v="1"/>
  </r>
  <r>
    <n v="1685"/>
    <n v="1967"/>
    <x v="5"/>
    <x v="0"/>
    <x v="1"/>
    <x v="1"/>
    <n v="62981"/>
    <n v="62981"/>
    <x v="0"/>
    <n v="0"/>
    <n v="0"/>
    <s v="No"/>
    <s v="2013-03-17"/>
    <n v="21"/>
    <x v="108"/>
    <x v="13"/>
    <x v="98"/>
    <x v="57"/>
    <x v="57"/>
    <x v="24"/>
    <x v="118"/>
    <n v="1"/>
    <n v="4"/>
    <n v="5"/>
    <n v="13"/>
    <n v="3"/>
    <x v="0"/>
    <x v="1"/>
    <x v="0"/>
    <x v="0"/>
    <x v="0"/>
    <x v="1"/>
    <n v="0"/>
    <x v="1"/>
  </r>
  <r>
    <n v="5342"/>
    <n v="1976"/>
    <x v="11"/>
    <x v="1"/>
    <x v="3"/>
    <x v="3"/>
    <n v="9548"/>
    <n v="9548"/>
    <x v="2"/>
    <n v="1"/>
    <n v="0"/>
    <s v="Yes"/>
    <s v="2012-08-08"/>
    <n v="31"/>
    <x v="109"/>
    <x v="1"/>
    <x v="24"/>
    <x v="3"/>
    <x v="18"/>
    <x v="47"/>
    <x v="54"/>
    <n v="2"/>
    <n v="1"/>
    <n v="0"/>
    <n v="3"/>
    <n v="8"/>
    <x v="0"/>
    <x v="0"/>
    <x v="0"/>
    <x v="0"/>
    <x v="0"/>
    <x v="0"/>
    <n v="0"/>
    <x v="1"/>
  </r>
  <r>
    <n v="9579"/>
    <n v="1959"/>
    <x v="12"/>
    <x v="0"/>
    <x v="1"/>
    <x v="2"/>
    <n v="33762"/>
    <n v="33762"/>
    <x v="2"/>
    <n v="2"/>
    <n v="1"/>
    <s v="Yes"/>
    <s v="2013-07-07"/>
    <n v="61"/>
    <x v="15"/>
    <x v="1"/>
    <x v="99"/>
    <x v="1"/>
    <x v="16"/>
    <x v="11"/>
    <x v="119"/>
    <n v="3"/>
    <n v="2"/>
    <n v="2"/>
    <n v="2"/>
    <n v="8"/>
    <x v="0"/>
    <x v="0"/>
    <x v="0"/>
    <x v="0"/>
    <x v="0"/>
    <x v="0"/>
    <n v="0"/>
    <x v="1"/>
  </r>
  <r>
    <n v="7660"/>
    <n v="1973"/>
    <x v="26"/>
    <x v="1"/>
    <x v="1"/>
    <x v="0"/>
    <n v="35860"/>
    <n v="35860"/>
    <x v="2"/>
    <n v="1"/>
    <n v="1"/>
    <s v="Yes"/>
    <s v="2014-05-19"/>
    <n v="37"/>
    <x v="77"/>
    <x v="8"/>
    <x v="48"/>
    <x v="39"/>
    <x v="7"/>
    <x v="71"/>
    <x v="9"/>
    <n v="2"/>
    <n v="1"/>
    <n v="1"/>
    <n v="2"/>
    <n v="5"/>
    <x v="1"/>
    <x v="0"/>
    <x v="0"/>
    <x v="0"/>
    <x v="0"/>
    <x v="1"/>
    <n v="0"/>
    <x v="0"/>
  </r>
  <r>
    <n v="1461"/>
    <n v="1965"/>
    <x v="2"/>
    <x v="0"/>
    <x v="1"/>
    <x v="3"/>
    <n v="36921"/>
    <n v="36921"/>
    <x v="2"/>
    <n v="1"/>
    <n v="1"/>
    <s v="Yes"/>
    <s v="2013-07-28"/>
    <n v="74"/>
    <x v="69"/>
    <x v="1"/>
    <x v="100"/>
    <x v="7"/>
    <x v="1"/>
    <x v="14"/>
    <x v="120"/>
    <n v="2"/>
    <n v="2"/>
    <n v="0"/>
    <n v="3"/>
    <n v="7"/>
    <x v="0"/>
    <x v="0"/>
    <x v="0"/>
    <x v="0"/>
    <x v="0"/>
    <x v="0"/>
    <n v="0"/>
    <x v="1"/>
  </r>
  <r>
    <n v="821"/>
    <n v="1992"/>
    <x v="47"/>
    <x v="2"/>
    <x v="2"/>
    <x v="0"/>
    <n v="92859"/>
    <n v="92859"/>
    <x v="1"/>
    <n v="0"/>
    <n v="0"/>
    <s v="No"/>
    <s v="2012-10-19"/>
    <n v="46"/>
    <x v="110"/>
    <x v="11"/>
    <x v="101"/>
    <x v="58"/>
    <x v="44"/>
    <x v="71"/>
    <x v="121"/>
    <n v="1"/>
    <n v="5"/>
    <n v="4"/>
    <n v="12"/>
    <n v="2"/>
    <x v="0"/>
    <x v="0"/>
    <x v="0"/>
    <x v="0"/>
    <x v="0"/>
    <x v="0"/>
    <n v="0"/>
    <x v="1"/>
  </r>
  <r>
    <n v="11084"/>
    <n v="1976"/>
    <x v="11"/>
    <x v="1"/>
    <x v="2"/>
    <x v="1"/>
    <n v="65104"/>
    <n v="65104"/>
    <x v="1"/>
    <n v="0"/>
    <n v="1"/>
    <s v="Yes"/>
    <s v="2013-11-14"/>
    <n v="4"/>
    <x v="111"/>
    <x v="8"/>
    <x v="102"/>
    <x v="59"/>
    <x v="50"/>
    <x v="35"/>
    <x v="122"/>
    <n v="2"/>
    <n v="3"/>
    <n v="5"/>
    <n v="7"/>
    <n v="7"/>
    <x v="0"/>
    <x v="0"/>
    <x v="0"/>
    <x v="0"/>
    <x v="0"/>
    <x v="0"/>
    <n v="0"/>
    <x v="0"/>
  </r>
  <r>
    <n v="8690"/>
    <n v="1962"/>
    <x v="43"/>
    <x v="0"/>
    <x v="0"/>
    <x v="2"/>
    <n v="86111"/>
    <n v="86111"/>
    <x v="1"/>
    <n v="0"/>
    <n v="0"/>
    <s v="No"/>
    <s v="2013-04-19"/>
    <n v="73"/>
    <x v="112"/>
    <x v="58"/>
    <x v="103"/>
    <x v="60"/>
    <x v="29"/>
    <x v="72"/>
    <x v="123"/>
    <n v="1"/>
    <n v="5"/>
    <n v="7"/>
    <n v="10"/>
    <n v="2"/>
    <x v="0"/>
    <x v="0"/>
    <x v="0"/>
    <x v="0"/>
    <x v="0"/>
    <x v="0"/>
    <n v="0"/>
    <x v="1"/>
  </r>
  <r>
    <n v="2937"/>
    <n v="1974"/>
    <x v="8"/>
    <x v="1"/>
    <x v="1"/>
    <x v="0"/>
    <n v="68352"/>
    <n v="68352"/>
    <x v="1"/>
    <n v="0"/>
    <n v="1"/>
    <s v="Yes"/>
    <s v="2013-08-28"/>
    <n v="47"/>
    <x v="113"/>
    <x v="10"/>
    <x v="104"/>
    <x v="61"/>
    <x v="58"/>
    <x v="63"/>
    <x v="124"/>
    <n v="3"/>
    <n v="8"/>
    <n v="5"/>
    <n v="9"/>
    <n v="6"/>
    <x v="0"/>
    <x v="0"/>
    <x v="0"/>
    <x v="0"/>
    <x v="0"/>
    <x v="0"/>
    <n v="0"/>
    <x v="1"/>
  </r>
  <r>
    <n v="9701"/>
    <n v="1988"/>
    <x v="36"/>
    <x v="1"/>
    <x v="0"/>
    <x v="1"/>
    <n v="41883"/>
    <n v="41883"/>
    <x v="0"/>
    <n v="1"/>
    <n v="0"/>
    <s v="Yes"/>
    <s v="2013-03-19"/>
    <n v="13"/>
    <x v="114"/>
    <x v="20"/>
    <x v="105"/>
    <x v="62"/>
    <x v="13"/>
    <x v="73"/>
    <x v="125"/>
    <n v="3"/>
    <n v="4"/>
    <n v="2"/>
    <n v="3"/>
    <n v="7"/>
    <x v="0"/>
    <x v="0"/>
    <x v="0"/>
    <x v="0"/>
    <x v="0"/>
    <x v="0"/>
    <n v="0"/>
    <x v="1"/>
  </r>
  <r>
    <n v="9949"/>
    <n v="1976"/>
    <x v="11"/>
    <x v="1"/>
    <x v="0"/>
    <x v="2"/>
    <n v="59809"/>
    <n v="59809"/>
    <x v="0"/>
    <n v="0"/>
    <n v="2"/>
    <s v="Yes"/>
    <s v="2012-10-18"/>
    <n v="36"/>
    <x v="115"/>
    <x v="10"/>
    <x v="106"/>
    <x v="63"/>
    <x v="55"/>
    <x v="74"/>
    <x v="126"/>
    <n v="3"/>
    <n v="3"/>
    <n v="3"/>
    <n v="6"/>
    <n v="8"/>
    <x v="0"/>
    <x v="0"/>
    <x v="0"/>
    <x v="0"/>
    <x v="0"/>
    <x v="0"/>
    <n v="0"/>
    <x v="1"/>
  </r>
  <r>
    <n v="10837"/>
    <n v="1975"/>
    <x v="28"/>
    <x v="1"/>
    <x v="0"/>
    <x v="2"/>
    <n v="23957"/>
    <n v="23957"/>
    <x v="2"/>
    <n v="1"/>
    <n v="0"/>
    <s v="Yes"/>
    <s v="2012-10-28"/>
    <n v="47"/>
    <x v="63"/>
    <x v="1"/>
    <x v="107"/>
    <x v="19"/>
    <x v="59"/>
    <x v="11"/>
    <x v="127"/>
    <n v="1"/>
    <n v="2"/>
    <n v="0"/>
    <n v="3"/>
    <n v="6"/>
    <x v="0"/>
    <x v="0"/>
    <x v="0"/>
    <x v="0"/>
    <x v="0"/>
    <x v="0"/>
    <n v="0"/>
    <x v="0"/>
  </r>
  <r>
    <n v="3120"/>
    <n v="1981"/>
    <x v="4"/>
    <x v="1"/>
    <x v="0"/>
    <x v="1"/>
    <n v="38547"/>
    <n v="38547"/>
    <x v="2"/>
    <n v="1"/>
    <n v="0"/>
    <s v="Yes"/>
    <s v="2013-08-28"/>
    <n v="49"/>
    <x v="10"/>
    <x v="1"/>
    <x v="27"/>
    <x v="5"/>
    <x v="1"/>
    <x v="14"/>
    <x v="40"/>
    <n v="1"/>
    <n v="1"/>
    <n v="0"/>
    <n v="2"/>
    <n v="8"/>
    <x v="0"/>
    <x v="0"/>
    <x v="0"/>
    <x v="0"/>
    <x v="0"/>
    <x v="0"/>
    <n v="1"/>
    <x v="1"/>
  </r>
  <r>
    <n v="5885"/>
    <n v="1973"/>
    <x v="26"/>
    <x v="1"/>
    <x v="4"/>
    <x v="2"/>
    <n v="35688"/>
    <n v="35688"/>
    <x v="2"/>
    <n v="2"/>
    <n v="1"/>
    <s v="Yes"/>
    <s v="2012-08-22"/>
    <n v="94"/>
    <x v="116"/>
    <x v="17"/>
    <x v="108"/>
    <x v="29"/>
    <x v="1"/>
    <x v="37"/>
    <x v="128"/>
    <n v="7"/>
    <n v="4"/>
    <n v="1"/>
    <n v="4"/>
    <n v="8"/>
    <x v="0"/>
    <x v="0"/>
    <x v="0"/>
    <x v="0"/>
    <x v="0"/>
    <x v="0"/>
    <n v="0"/>
    <x v="1"/>
  </r>
  <r>
    <n v="4050"/>
    <n v="1966"/>
    <x v="35"/>
    <x v="0"/>
    <x v="2"/>
    <x v="2"/>
    <n v="49605"/>
    <n v="49605"/>
    <x v="0"/>
    <n v="0"/>
    <n v="0"/>
    <s v="No"/>
    <s v="2014-06-21"/>
    <n v="65"/>
    <x v="117"/>
    <x v="10"/>
    <x v="36"/>
    <x v="29"/>
    <x v="50"/>
    <x v="75"/>
    <x v="129"/>
    <n v="1"/>
    <n v="2"/>
    <n v="1"/>
    <n v="4"/>
    <n v="3"/>
    <x v="0"/>
    <x v="0"/>
    <x v="0"/>
    <x v="0"/>
    <x v="0"/>
    <x v="0"/>
    <n v="0"/>
    <x v="1"/>
  </r>
  <r>
    <n v="3830"/>
    <n v="1953"/>
    <x v="44"/>
    <x v="0"/>
    <x v="2"/>
    <x v="2"/>
    <n v="59354"/>
    <n v="59354"/>
    <x v="0"/>
    <n v="0"/>
    <n v="2"/>
    <s v="Yes"/>
    <s v="2014-04-24"/>
    <n v="59"/>
    <x v="48"/>
    <x v="59"/>
    <x v="109"/>
    <x v="17"/>
    <x v="11"/>
    <x v="9"/>
    <x v="130"/>
    <n v="1"/>
    <n v="4"/>
    <n v="4"/>
    <n v="7"/>
    <n v="3"/>
    <x v="0"/>
    <x v="0"/>
    <x v="0"/>
    <x v="0"/>
    <x v="0"/>
    <x v="0"/>
    <n v="0"/>
    <x v="1"/>
  </r>
  <r>
    <n v="7987"/>
    <n v="1969"/>
    <x v="21"/>
    <x v="0"/>
    <x v="0"/>
    <x v="2"/>
    <n v="65747"/>
    <n v="65747"/>
    <x v="1"/>
    <n v="0"/>
    <n v="1"/>
    <s v="Yes"/>
    <s v="2014-03-07"/>
    <n v="96"/>
    <x v="118"/>
    <x v="16"/>
    <x v="40"/>
    <x v="50"/>
    <x v="11"/>
    <x v="9"/>
    <x v="131"/>
    <n v="4"/>
    <n v="8"/>
    <n v="1"/>
    <n v="6"/>
    <n v="6"/>
    <x v="0"/>
    <x v="1"/>
    <x v="0"/>
    <x v="0"/>
    <x v="0"/>
    <x v="1"/>
    <n v="0"/>
    <x v="1"/>
  </r>
  <r>
    <n v="7798"/>
    <n v="1972"/>
    <x v="39"/>
    <x v="1"/>
    <x v="4"/>
    <x v="1"/>
    <n v="46344"/>
    <n v="46344"/>
    <x v="0"/>
    <n v="0"/>
    <n v="1"/>
    <s v="Yes"/>
    <s v="2012-12-14"/>
    <n v="28"/>
    <x v="12"/>
    <x v="60"/>
    <x v="110"/>
    <x v="64"/>
    <x v="50"/>
    <x v="76"/>
    <x v="132"/>
    <n v="4"/>
    <n v="7"/>
    <n v="1"/>
    <n v="5"/>
    <n v="7"/>
    <x v="0"/>
    <x v="0"/>
    <x v="0"/>
    <x v="0"/>
    <x v="0"/>
    <x v="0"/>
    <n v="0"/>
    <x v="1"/>
  </r>
  <r>
    <n v="92"/>
    <n v="1988"/>
    <x v="36"/>
    <x v="1"/>
    <x v="0"/>
    <x v="0"/>
    <n v="34176"/>
    <n v="34176"/>
    <x v="2"/>
    <n v="1"/>
    <n v="0"/>
    <s v="Yes"/>
    <s v="2014-05-12"/>
    <n v="12"/>
    <x v="9"/>
    <x v="35"/>
    <x v="8"/>
    <x v="65"/>
    <x v="32"/>
    <x v="71"/>
    <x v="133"/>
    <n v="4"/>
    <n v="3"/>
    <n v="0"/>
    <n v="4"/>
    <n v="6"/>
    <x v="0"/>
    <x v="0"/>
    <x v="0"/>
    <x v="0"/>
    <x v="0"/>
    <x v="0"/>
    <n v="0"/>
    <x v="1"/>
  </r>
  <r>
    <n v="7055"/>
    <n v="1952"/>
    <x v="13"/>
    <x v="0"/>
    <x v="1"/>
    <x v="1"/>
    <n v="61010"/>
    <n v="61010"/>
    <x v="0"/>
    <n v="0"/>
    <n v="1"/>
    <s v="Yes"/>
    <s v="2012-10-09"/>
    <n v="57"/>
    <x v="119"/>
    <x v="8"/>
    <x v="110"/>
    <x v="5"/>
    <x v="16"/>
    <x v="50"/>
    <x v="134"/>
    <n v="2"/>
    <n v="8"/>
    <n v="5"/>
    <n v="11"/>
    <n v="5"/>
    <x v="0"/>
    <x v="0"/>
    <x v="0"/>
    <x v="0"/>
    <x v="0"/>
    <x v="0"/>
    <n v="0"/>
    <x v="1"/>
  </r>
  <r>
    <n v="10240"/>
    <n v="1949"/>
    <x v="17"/>
    <x v="0"/>
    <x v="0"/>
    <x v="1"/>
    <n v="69372"/>
    <n v="69372"/>
    <x v="1"/>
    <n v="0"/>
    <n v="0"/>
    <s v="No"/>
    <s v="2013-02-19"/>
    <n v="10"/>
    <x v="120"/>
    <x v="34"/>
    <x v="111"/>
    <x v="20"/>
    <x v="11"/>
    <x v="2"/>
    <x v="135"/>
    <n v="1"/>
    <n v="10"/>
    <n v="4"/>
    <n v="6"/>
    <n v="4"/>
    <x v="0"/>
    <x v="1"/>
    <x v="1"/>
    <x v="0"/>
    <x v="0"/>
    <x v="2"/>
    <n v="0"/>
    <x v="0"/>
  </r>
  <r>
    <n v="3025"/>
    <n v="1958"/>
    <x v="38"/>
    <x v="0"/>
    <x v="0"/>
    <x v="0"/>
    <n v="49967"/>
    <n v="49967"/>
    <x v="0"/>
    <n v="0"/>
    <n v="1"/>
    <s v="Yes"/>
    <s v="2013-07-08"/>
    <n v="4"/>
    <x v="121"/>
    <x v="26"/>
    <x v="112"/>
    <x v="39"/>
    <x v="12"/>
    <x v="26"/>
    <x v="136"/>
    <n v="3"/>
    <n v="6"/>
    <n v="1"/>
    <n v="5"/>
    <n v="7"/>
    <x v="0"/>
    <x v="0"/>
    <x v="0"/>
    <x v="0"/>
    <x v="0"/>
    <x v="0"/>
    <n v="0"/>
    <x v="1"/>
  </r>
  <r>
    <n v="9283"/>
    <n v="1978"/>
    <x v="33"/>
    <x v="1"/>
    <x v="0"/>
    <x v="0"/>
    <n v="60199"/>
    <n v="60199"/>
    <x v="0"/>
    <n v="1"/>
    <n v="2"/>
    <s v="Yes"/>
    <s v="2013-09-12"/>
    <n v="49"/>
    <x v="26"/>
    <x v="1"/>
    <x v="75"/>
    <x v="1"/>
    <x v="16"/>
    <x v="24"/>
    <x v="72"/>
    <n v="1"/>
    <n v="0"/>
    <n v="0"/>
    <n v="3"/>
    <n v="4"/>
    <x v="0"/>
    <x v="0"/>
    <x v="0"/>
    <x v="0"/>
    <x v="0"/>
    <x v="0"/>
    <n v="0"/>
    <x v="1"/>
  </r>
  <r>
    <n v="9970"/>
    <n v="1977"/>
    <x v="32"/>
    <x v="1"/>
    <x v="0"/>
    <x v="1"/>
    <n v="55375"/>
    <n v="55375"/>
    <x v="0"/>
    <n v="0"/>
    <n v="1"/>
    <s v="Yes"/>
    <s v="2013-10-17"/>
    <n v="3"/>
    <x v="117"/>
    <x v="23"/>
    <x v="110"/>
    <x v="3"/>
    <x v="43"/>
    <x v="5"/>
    <x v="137"/>
    <n v="1"/>
    <n v="1"/>
    <n v="1"/>
    <n v="6"/>
    <n v="2"/>
    <x v="0"/>
    <x v="0"/>
    <x v="0"/>
    <x v="0"/>
    <x v="0"/>
    <x v="0"/>
    <n v="0"/>
    <x v="1"/>
  </r>
  <r>
    <n v="2730"/>
    <n v="1955"/>
    <x v="34"/>
    <x v="0"/>
    <x v="0"/>
    <x v="0"/>
    <n v="80317"/>
    <n v="80317"/>
    <x v="1"/>
    <n v="0"/>
    <n v="0"/>
    <s v="No"/>
    <s v="2013-08-20"/>
    <n v="64"/>
    <x v="122"/>
    <x v="23"/>
    <x v="113"/>
    <x v="66"/>
    <x v="60"/>
    <x v="77"/>
    <x v="138"/>
    <n v="1"/>
    <n v="3"/>
    <n v="4"/>
    <n v="10"/>
    <n v="1"/>
    <x v="0"/>
    <x v="0"/>
    <x v="0"/>
    <x v="0"/>
    <x v="0"/>
    <x v="0"/>
    <n v="0"/>
    <x v="1"/>
  </r>
  <r>
    <n v="2795"/>
    <n v="1958"/>
    <x v="38"/>
    <x v="0"/>
    <x v="2"/>
    <x v="0"/>
    <n v="30523"/>
    <n v="30523"/>
    <x v="2"/>
    <n v="2"/>
    <n v="1"/>
    <s v="Yes"/>
    <s v="2013-07-01"/>
    <n v="0"/>
    <x v="9"/>
    <x v="8"/>
    <x v="24"/>
    <x v="5"/>
    <x v="16"/>
    <x v="3"/>
    <x v="69"/>
    <n v="1"/>
    <n v="1"/>
    <n v="0"/>
    <n v="2"/>
    <n v="7"/>
    <x v="0"/>
    <x v="0"/>
    <x v="0"/>
    <x v="0"/>
    <x v="0"/>
    <x v="0"/>
    <n v="0"/>
    <x v="1"/>
  </r>
  <r>
    <n v="9260"/>
    <n v="1945"/>
    <x v="41"/>
    <x v="0"/>
    <x v="1"/>
    <x v="2"/>
    <n v="70356"/>
    <n v="70356"/>
    <x v="1"/>
    <n v="0"/>
    <n v="0"/>
    <s v="No"/>
    <s v="2012-11-05"/>
    <n v="20"/>
    <x v="123"/>
    <x v="10"/>
    <x v="114"/>
    <x v="61"/>
    <x v="13"/>
    <x v="63"/>
    <x v="139"/>
    <n v="2"/>
    <n v="10"/>
    <n v="6"/>
    <n v="9"/>
    <n v="6"/>
    <x v="0"/>
    <x v="0"/>
    <x v="0"/>
    <x v="0"/>
    <x v="0"/>
    <x v="0"/>
    <n v="0"/>
    <x v="1"/>
  </r>
  <r>
    <n v="8182"/>
    <n v="1984"/>
    <x v="3"/>
    <x v="1"/>
    <x v="0"/>
    <x v="2"/>
    <n v="23228"/>
    <n v="23228"/>
    <x v="2"/>
    <n v="1"/>
    <n v="0"/>
    <s v="Yes"/>
    <s v="2014-01-05"/>
    <n v="91"/>
    <x v="15"/>
    <x v="17"/>
    <x v="115"/>
    <x v="34"/>
    <x v="37"/>
    <x v="3"/>
    <x v="140"/>
    <n v="4"/>
    <n v="3"/>
    <n v="0"/>
    <n v="4"/>
    <n v="8"/>
    <x v="0"/>
    <x v="0"/>
    <x v="0"/>
    <x v="0"/>
    <x v="0"/>
    <x v="0"/>
    <n v="0"/>
    <x v="1"/>
  </r>
  <r>
    <n v="10095"/>
    <n v="1975"/>
    <x v="28"/>
    <x v="1"/>
    <x v="1"/>
    <x v="3"/>
    <n v="74165"/>
    <n v="74165"/>
    <x v="1"/>
    <n v="0"/>
    <n v="0"/>
    <s v="No"/>
    <s v="2013-05-01"/>
    <n v="9"/>
    <x v="124"/>
    <x v="19"/>
    <x v="116"/>
    <x v="32"/>
    <x v="12"/>
    <x v="33"/>
    <x v="141"/>
    <n v="1"/>
    <n v="5"/>
    <n v="4"/>
    <n v="10"/>
    <n v="2"/>
    <x v="0"/>
    <x v="0"/>
    <x v="0"/>
    <x v="0"/>
    <x v="0"/>
    <x v="0"/>
    <n v="0"/>
    <x v="1"/>
  </r>
  <r>
    <n v="8475"/>
    <n v="1973"/>
    <x v="26"/>
    <x v="1"/>
    <x v="1"/>
    <x v="2"/>
    <n v="157243"/>
    <n v="157243"/>
    <x v="1"/>
    <n v="0"/>
    <n v="1"/>
    <s v="Yes"/>
    <s v="2014-03-01"/>
    <n v="98"/>
    <x v="125"/>
    <x v="12"/>
    <x v="117"/>
    <x v="8"/>
    <x v="7"/>
    <x v="10"/>
    <x v="142"/>
    <n v="15"/>
    <n v="0"/>
    <n v="22"/>
    <n v="0"/>
    <n v="0"/>
    <x v="0"/>
    <x v="0"/>
    <x v="0"/>
    <x v="0"/>
    <x v="0"/>
    <x v="0"/>
    <n v="0"/>
    <x v="1"/>
  </r>
  <r>
    <n v="4370"/>
    <n v="1966"/>
    <x v="35"/>
    <x v="0"/>
    <x v="0"/>
    <x v="1"/>
    <n v="43482"/>
    <n v="43482"/>
    <x v="0"/>
    <n v="2"/>
    <n v="1"/>
    <s v="Yes"/>
    <s v="2013-11-13"/>
    <n v="83"/>
    <x v="126"/>
    <x v="1"/>
    <x v="81"/>
    <x v="11"/>
    <x v="3"/>
    <x v="15"/>
    <x v="143"/>
    <n v="3"/>
    <n v="2"/>
    <n v="0"/>
    <n v="4"/>
    <n v="6"/>
    <x v="0"/>
    <x v="0"/>
    <x v="0"/>
    <x v="0"/>
    <x v="0"/>
    <x v="0"/>
    <n v="0"/>
    <x v="1"/>
  </r>
  <r>
    <n v="10573"/>
    <n v="1953"/>
    <x v="44"/>
    <x v="0"/>
    <x v="0"/>
    <x v="3"/>
    <n v="62551"/>
    <n v="62551"/>
    <x v="0"/>
    <n v="0"/>
    <n v="0"/>
    <s v="No"/>
    <s v="2013-11-18"/>
    <n v="27"/>
    <x v="127"/>
    <x v="10"/>
    <x v="5"/>
    <x v="67"/>
    <x v="2"/>
    <x v="6"/>
    <x v="144"/>
    <n v="1"/>
    <n v="6"/>
    <n v="7"/>
    <n v="4"/>
    <n v="3"/>
    <x v="1"/>
    <x v="0"/>
    <x v="0"/>
    <x v="0"/>
    <x v="0"/>
    <x v="1"/>
    <n v="0"/>
    <x v="1"/>
  </r>
  <r>
    <n v="3712"/>
    <n v="1959"/>
    <x v="12"/>
    <x v="0"/>
    <x v="0"/>
    <x v="3"/>
    <n v="52332"/>
    <n v="52332"/>
    <x v="0"/>
    <n v="0"/>
    <n v="0"/>
    <s v="No"/>
    <s v="2013-08-28"/>
    <n v="63"/>
    <x v="121"/>
    <x v="9"/>
    <x v="97"/>
    <x v="34"/>
    <x v="16"/>
    <x v="8"/>
    <x v="145"/>
    <n v="1"/>
    <n v="3"/>
    <n v="2"/>
    <n v="6"/>
    <n v="4"/>
    <x v="0"/>
    <x v="1"/>
    <x v="0"/>
    <x v="0"/>
    <x v="0"/>
    <x v="1"/>
    <n v="0"/>
    <x v="1"/>
  </r>
  <r>
    <n v="6637"/>
    <n v="1988"/>
    <x v="36"/>
    <x v="1"/>
    <x v="0"/>
    <x v="0"/>
    <n v="66951"/>
    <n v="66951"/>
    <x v="1"/>
    <n v="0"/>
    <n v="0"/>
    <s v="No"/>
    <s v="2013-11-02"/>
    <n v="46"/>
    <x v="128"/>
    <x v="61"/>
    <x v="118"/>
    <x v="56"/>
    <x v="61"/>
    <x v="70"/>
    <x v="146"/>
    <n v="1"/>
    <n v="3"/>
    <n v="4"/>
    <n v="7"/>
    <n v="1"/>
    <x v="0"/>
    <x v="0"/>
    <x v="0"/>
    <x v="0"/>
    <x v="0"/>
    <x v="0"/>
    <n v="0"/>
    <x v="1"/>
  </r>
  <r>
    <n v="3152"/>
    <n v="1957"/>
    <x v="0"/>
    <x v="0"/>
    <x v="0"/>
    <x v="1"/>
    <n v="26091"/>
    <n v="26091"/>
    <x v="2"/>
    <n v="1"/>
    <n v="1"/>
    <s v="Yes"/>
    <s v="2014-02-25"/>
    <n v="84"/>
    <x v="77"/>
    <x v="7"/>
    <x v="14"/>
    <x v="64"/>
    <x v="62"/>
    <x v="71"/>
    <x v="133"/>
    <n v="3"/>
    <n v="2"/>
    <n v="1"/>
    <n v="3"/>
    <n v="5"/>
    <x v="0"/>
    <x v="0"/>
    <x v="0"/>
    <x v="0"/>
    <x v="0"/>
    <x v="0"/>
    <n v="0"/>
    <x v="1"/>
  </r>
  <r>
    <n v="5610"/>
    <n v="1965"/>
    <x v="2"/>
    <x v="0"/>
    <x v="0"/>
    <x v="1"/>
    <n v="33456"/>
    <n v="33456"/>
    <x v="2"/>
    <n v="1"/>
    <n v="1"/>
    <s v="Yes"/>
    <s v="2014-04-21"/>
    <n v="58"/>
    <x v="75"/>
    <x v="17"/>
    <x v="27"/>
    <x v="64"/>
    <x v="1"/>
    <x v="32"/>
    <x v="147"/>
    <n v="2"/>
    <n v="1"/>
    <n v="0"/>
    <n v="3"/>
    <n v="7"/>
    <x v="0"/>
    <x v="0"/>
    <x v="0"/>
    <x v="0"/>
    <x v="0"/>
    <x v="0"/>
    <n v="0"/>
    <x v="1"/>
  </r>
  <r>
    <n v="6460"/>
    <n v="1982"/>
    <x v="18"/>
    <x v="1"/>
    <x v="0"/>
    <x v="2"/>
    <n v="28718"/>
    <n v="28718"/>
    <x v="2"/>
    <n v="1"/>
    <n v="0"/>
    <s v="Yes"/>
    <s v="2013-07-13"/>
    <n v="78"/>
    <x v="44"/>
    <x v="3"/>
    <x v="1"/>
    <x v="9"/>
    <x v="22"/>
    <x v="11"/>
    <x v="148"/>
    <n v="2"/>
    <n v="2"/>
    <n v="0"/>
    <n v="3"/>
    <n v="8"/>
    <x v="0"/>
    <x v="0"/>
    <x v="0"/>
    <x v="0"/>
    <x v="0"/>
    <x v="0"/>
    <n v="0"/>
    <x v="1"/>
  </r>
  <r>
    <n v="1349"/>
    <n v="1970"/>
    <x v="25"/>
    <x v="0"/>
    <x v="0"/>
    <x v="2"/>
    <n v="50447"/>
    <n v="50447"/>
    <x v="0"/>
    <n v="2"/>
    <n v="0"/>
    <s v="Yes"/>
    <s v="2014-04-21"/>
    <n v="4"/>
    <x v="129"/>
    <x v="35"/>
    <x v="8"/>
    <x v="1"/>
    <x v="3"/>
    <x v="6"/>
    <x v="149"/>
    <n v="1"/>
    <n v="3"/>
    <n v="1"/>
    <n v="3"/>
    <n v="6"/>
    <x v="0"/>
    <x v="0"/>
    <x v="0"/>
    <x v="0"/>
    <x v="0"/>
    <x v="0"/>
    <n v="0"/>
    <x v="1"/>
  </r>
  <r>
    <n v="1880"/>
    <n v="1959"/>
    <x v="12"/>
    <x v="0"/>
    <x v="1"/>
    <x v="1"/>
    <n v="53537"/>
    <n v="53537"/>
    <x v="0"/>
    <n v="1"/>
    <n v="1"/>
    <s v="Yes"/>
    <s v="2014-01-30"/>
    <n v="17"/>
    <x v="38"/>
    <x v="8"/>
    <x v="1"/>
    <x v="5"/>
    <x v="16"/>
    <x v="1"/>
    <x v="150"/>
    <n v="2"/>
    <n v="2"/>
    <n v="1"/>
    <n v="3"/>
    <n v="5"/>
    <x v="0"/>
    <x v="0"/>
    <x v="0"/>
    <x v="0"/>
    <x v="0"/>
    <x v="0"/>
    <n v="0"/>
    <x v="1"/>
  </r>
  <r>
    <n v="641"/>
    <n v="1967"/>
    <x v="5"/>
    <x v="0"/>
    <x v="0"/>
    <x v="0"/>
    <n v="52074"/>
    <n v="52074"/>
    <x v="0"/>
    <n v="0"/>
    <n v="1"/>
    <s v="Yes"/>
    <s v="2014-04-04"/>
    <n v="77"/>
    <x v="130"/>
    <x v="8"/>
    <x v="100"/>
    <x v="5"/>
    <x v="16"/>
    <x v="18"/>
    <x v="151"/>
    <n v="1"/>
    <n v="2"/>
    <n v="2"/>
    <n v="2"/>
    <n v="4"/>
    <x v="1"/>
    <x v="0"/>
    <x v="0"/>
    <x v="0"/>
    <x v="0"/>
    <x v="1"/>
    <n v="0"/>
    <x v="1"/>
  </r>
  <r>
    <n v="8717"/>
    <n v="1975"/>
    <x v="28"/>
    <x v="1"/>
    <x v="1"/>
    <x v="2"/>
    <n v="80427"/>
    <n v="80427"/>
    <x v="1"/>
    <n v="0"/>
    <n v="1"/>
    <s v="Yes"/>
    <s v="2012-09-12"/>
    <n v="56"/>
    <x v="131"/>
    <x v="62"/>
    <x v="119"/>
    <x v="15"/>
    <x v="56"/>
    <x v="78"/>
    <x v="152"/>
    <n v="1"/>
    <n v="11"/>
    <n v="8"/>
    <n v="8"/>
    <n v="5"/>
    <x v="0"/>
    <x v="0"/>
    <x v="0"/>
    <x v="0"/>
    <x v="0"/>
    <x v="0"/>
    <n v="0"/>
    <x v="1"/>
  </r>
  <r>
    <n v="10314"/>
    <n v="1948"/>
    <x v="37"/>
    <x v="0"/>
    <x v="1"/>
    <x v="2"/>
    <n v="83837"/>
    <n v="83837"/>
    <x v="1"/>
    <n v="0"/>
    <n v="0"/>
    <s v="No"/>
    <s v="2012-12-16"/>
    <n v="79"/>
    <x v="132"/>
    <x v="63"/>
    <x v="120"/>
    <x v="68"/>
    <x v="54"/>
    <x v="57"/>
    <x v="153"/>
    <n v="1"/>
    <n v="9"/>
    <n v="10"/>
    <n v="5"/>
    <n v="4"/>
    <x v="0"/>
    <x v="1"/>
    <x v="0"/>
    <x v="1"/>
    <x v="0"/>
    <x v="2"/>
    <n v="0"/>
    <x v="0"/>
  </r>
  <r>
    <n v="10854"/>
    <n v="1970"/>
    <x v="25"/>
    <x v="0"/>
    <x v="1"/>
    <x v="2"/>
    <n v="38853"/>
    <n v="38853"/>
    <x v="2"/>
    <n v="1"/>
    <n v="1"/>
    <s v="Yes"/>
    <s v="2014-05-23"/>
    <n v="90"/>
    <x v="133"/>
    <x v="8"/>
    <x v="33"/>
    <x v="5"/>
    <x v="16"/>
    <x v="8"/>
    <x v="87"/>
    <n v="2"/>
    <n v="2"/>
    <n v="0"/>
    <n v="3"/>
    <n v="7"/>
    <x v="0"/>
    <x v="0"/>
    <x v="0"/>
    <x v="0"/>
    <x v="0"/>
    <x v="0"/>
    <n v="0"/>
    <x v="1"/>
  </r>
  <r>
    <n v="10492"/>
    <n v="1959"/>
    <x v="12"/>
    <x v="0"/>
    <x v="0"/>
    <x v="1"/>
    <n v="38285"/>
    <n v="38285"/>
    <x v="2"/>
    <n v="2"/>
    <n v="1"/>
    <s v="Yes"/>
    <s v="2014-06-24"/>
    <n v="96"/>
    <x v="63"/>
    <x v="8"/>
    <x v="29"/>
    <x v="1"/>
    <x v="16"/>
    <x v="10"/>
    <x v="154"/>
    <n v="1"/>
    <n v="0"/>
    <n v="0"/>
    <n v="3"/>
    <n v="2"/>
    <x v="0"/>
    <x v="0"/>
    <x v="0"/>
    <x v="0"/>
    <x v="0"/>
    <x v="0"/>
    <n v="0"/>
    <x v="1"/>
  </r>
  <r>
    <n v="6935"/>
    <n v="1951"/>
    <x v="20"/>
    <x v="0"/>
    <x v="4"/>
    <x v="2"/>
    <n v="78497"/>
    <n v="78497"/>
    <x v="1"/>
    <n v="0"/>
    <n v="0"/>
    <s v="No"/>
    <s v="2013-12-01"/>
    <n v="44"/>
    <x v="81"/>
    <x v="34"/>
    <x v="76"/>
    <x v="45"/>
    <x v="16"/>
    <x v="55"/>
    <x v="89"/>
    <n v="1"/>
    <n v="5"/>
    <n v="7"/>
    <n v="12"/>
    <n v="2"/>
    <x v="0"/>
    <x v="0"/>
    <x v="0"/>
    <x v="1"/>
    <x v="0"/>
    <x v="1"/>
    <n v="0"/>
    <x v="1"/>
  </r>
  <r>
    <n v="7698"/>
    <n v="1976"/>
    <x v="11"/>
    <x v="1"/>
    <x v="1"/>
    <x v="2"/>
    <n v="51650"/>
    <n v="51650"/>
    <x v="0"/>
    <n v="0"/>
    <n v="1"/>
    <s v="Yes"/>
    <s v="2014-05-11"/>
    <n v="81"/>
    <x v="134"/>
    <x v="17"/>
    <x v="49"/>
    <x v="1"/>
    <x v="9"/>
    <x v="32"/>
    <x v="155"/>
    <n v="1"/>
    <n v="4"/>
    <n v="1"/>
    <n v="4"/>
    <n v="5"/>
    <x v="0"/>
    <x v="0"/>
    <x v="0"/>
    <x v="0"/>
    <x v="0"/>
    <x v="0"/>
    <n v="0"/>
    <x v="1"/>
  </r>
  <r>
    <n v="3559"/>
    <n v="1988"/>
    <x v="36"/>
    <x v="1"/>
    <x v="4"/>
    <x v="2"/>
    <n v="16248"/>
    <n v="16248"/>
    <x v="2"/>
    <n v="1"/>
    <n v="0"/>
    <s v="Yes"/>
    <s v="2014-05-10"/>
    <n v="77"/>
    <x v="44"/>
    <x v="23"/>
    <x v="27"/>
    <x v="7"/>
    <x v="12"/>
    <x v="47"/>
    <x v="148"/>
    <n v="3"/>
    <n v="2"/>
    <n v="1"/>
    <n v="3"/>
    <n v="6"/>
    <x v="0"/>
    <x v="0"/>
    <x v="0"/>
    <x v="0"/>
    <x v="0"/>
    <x v="0"/>
    <n v="0"/>
    <x v="1"/>
  </r>
  <r>
    <n v="10562"/>
    <n v="1946"/>
    <x v="15"/>
    <x v="0"/>
    <x v="2"/>
    <x v="2"/>
    <n v="66835"/>
    <n v="66835"/>
    <x v="1"/>
    <n v="0"/>
    <n v="0"/>
    <s v="No"/>
    <s v="2013-09-28"/>
    <n v="21"/>
    <x v="135"/>
    <x v="34"/>
    <x v="121"/>
    <x v="20"/>
    <x v="62"/>
    <x v="79"/>
    <x v="156"/>
    <n v="1"/>
    <n v="6"/>
    <n v="4"/>
    <n v="13"/>
    <n v="2"/>
    <x v="0"/>
    <x v="0"/>
    <x v="0"/>
    <x v="0"/>
    <x v="0"/>
    <x v="0"/>
    <n v="0"/>
    <x v="1"/>
  </r>
  <r>
    <n v="10796"/>
    <n v="1984"/>
    <x v="3"/>
    <x v="1"/>
    <x v="2"/>
    <x v="2"/>
    <n v="30477"/>
    <n v="30477"/>
    <x v="2"/>
    <n v="1"/>
    <n v="0"/>
    <s v="Yes"/>
    <s v="2014-01-22"/>
    <n v="16"/>
    <x v="94"/>
    <x v="1"/>
    <x v="1"/>
    <x v="5"/>
    <x v="16"/>
    <x v="33"/>
    <x v="157"/>
    <n v="1"/>
    <n v="1"/>
    <n v="1"/>
    <n v="3"/>
    <n v="6"/>
    <x v="0"/>
    <x v="0"/>
    <x v="0"/>
    <x v="0"/>
    <x v="0"/>
    <x v="0"/>
    <n v="0"/>
    <x v="1"/>
  </r>
  <r>
    <n v="2563"/>
    <n v="1961"/>
    <x v="45"/>
    <x v="0"/>
    <x v="3"/>
    <x v="2"/>
    <n v="28249"/>
    <n v="28249"/>
    <x v="2"/>
    <n v="0"/>
    <n v="0"/>
    <s v="No"/>
    <s v="2014-06-15"/>
    <n v="80"/>
    <x v="20"/>
    <x v="31"/>
    <x v="75"/>
    <x v="1"/>
    <x v="32"/>
    <x v="23"/>
    <x v="86"/>
    <n v="1"/>
    <n v="2"/>
    <n v="0"/>
    <n v="3"/>
    <n v="6"/>
    <x v="0"/>
    <x v="0"/>
    <x v="0"/>
    <x v="0"/>
    <x v="0"/>
    <x v="0"/>
    <n v="0"/>
    <x v="1"/>
  </r>
  <r>
    <n v="3518"/>
    <n v="1983"/>
    <x v="10"/>
    <x v="1"/>
    <x v="0"/>
    <x v="2"/>
    <n v="25271"/>
    <n v="25271"/>
    <x v="2"/>
    <n v="1"/>
    <n v="0"/>
    <s v="Yes"/>
    <s v="2012-12-05"/>
    <n v="45"/>
    <x v="55"/>
    <x v="1"/>
    <x v="107"/>
    <x v="3"/>
    <x v="37"/>
    <x v="32"/>
    <x v="158"/>
    <n v="1"/>
    <n v="1"/>
    <n v="1"/>
    <n v="2"/>
    <n v="9"/>
    <x v="0"/>
    <x v="0"/>
    <x v="0"/>
    <x v="0"/>
    <x v="0"/>
    <x v="0"/>
    <n v="0"/>
    <x v="1"/>
  </r>
  <r>
    <n v="5823"/>
    <n v="1970"/>
    <x v="25"/>
    <x v="0"/>
    <x v="1"/>
    <x v="0"/>
    <n v="32303"/>
    <n v="32303"/>
    <x v="2"/>
    <n v="0"/>
    <n v="1"/>
    <s v="Yes"/>
    <s v="2014-03-08"/>
    <n v="63"/>
    <x v="136"/>
    <x v="8"/>
    <x v="122"/>
    <x v="5"/>
    <x v="16"/>
    <x v="8"/>
    <x v="159"/>
    <n v="2"/>
    <n v="1"/>
    <n v="0"/>
    <n v="4"/>
    <n v="5"/>
    <x v="0"/>
    <x v="0"/>
    <x v="0"/>
    <x v="0"/>
    <x v="0"/>
    <x v="0"/>
    <n v="0"/>
    <x v="1"/>
  </r>
  <r>
    <n v="3934"/>
    <n v="1966"/>
    <x v="35"/>
    <x v="0"/>
    <x v="0"/>
    <x v="2"/>
    <n v="61286"/>
    <n v="61286"/>
    <x v="0"/>
    <n v="0"/>
    <n v="1"/>
    <s v="Yes"/>
    <s v="2013-08-02"/>
    <n v="34"/>
    <x v="137"/>
    <x v="8"/>
    <x v="123"/>
    <x v="65"/>
    <x v="52"/>
    <x v="80"/>
    <x v="100"/>
    <n v="2"/>
    <n v="7"/>
    <n v="1"/>
    <n v="8"/>
    <n v="5"/>
    <x v="0"/>
    <x v="0"/>
    <x v="0"/>
    <x v="0"/>
    <x v="0"/>
    <x v="0"/>
    <n v="0"/>
    <x v="1"/>
  </r>
  <r>
    <n v="6982"/>
    <n v="1976"/>
    <x v="11"/>
    <x v="1"/>
    <x v="0"/>
    <x v="2"/>
    <n v="74068"/>
    <n v="74068"/>
    <x v="1"/>
    <n v="0"/>
    <n v="0"/>
    <s v="No"/>
    <s v="2013-03-19"/>
    <n v="14"/>
    <x v="138"/>
    <x v="64"/>
    <x v="124"/>
    <x v="69"/>
    <x v="61"/>
    <x v="4"/>
    <x v="160"/>
    <n v="1"/>
    <n v="4"/>
    <n v="10"/>
    <n v="9"/>
    <n v="2"/>
    <x v="0"/>
    <x v="0"/>
    <x v="0"/>
    <x v="0"/>
    <x v="0"/>
    <x v="0"/>
    <n v="0"/>
    <x v="1"/>
  </r>
  <r>
    <n v="6431"/>
    <n v="1964"/>
    <x v="31"/>
    <x v="0"/>
    <x v="1"/>
    <x v="2"/>
    <n v="45759"/>
    <n v="45759"/>
    <x v="0"/>
    <n v="1"/>
    <n v="1"/>
    <s v="Yes"/>
    <s v="2013-02-23"/>
    <n v="13"/>
    <x v="117"/>
    <x v="1"/>
    <x v="107"/>
    <x v="7"/>
    <x v="16"/>
    <x v="14"/>
    <x v="127"/>
    <n v="2"/>
    <n v="2"/>
    <n v="0"/>
    <n v="3"/>
    <n v="7"/>
    <x v="0"/>
    <x v="0"/>
    <x v="0"/>
    <x v="0"/>
    <x v="0"/>
    <x v="0"/>
    <n v="0"/>
    <x v="1"/>
  </r>
  <r>
    <n v="9733"/>
    <n v="1978"/>
    <x v="33"/>
    <x v="1"/>
    <x v="3"/>
    <x v="1"/>
    <n v="24882"/>
    <n v="24882"/>
    <x v="2"/>
    <n v="1"/>
    <n v="0"/>
    <s v="Yes"/>
    <s v="2012-09-09"/>
    <n v="52"/>
    <x v="20"/>
    <x v="3"/>
    <x v="27"/>
    <x v="51"/>
    <x v="16"/>
    <x v="30"/>
    <x v="108"/>
    <n v="1"/>
    <n v="1"/>
    <n v="1"/>
    <n v="2"/>
    <n v="6"/>
    <x v="1"/>
    <x v="0"/>
    <x v="0"/>
    <x v="0"/>
    <x v="0"/>
    <x v="1"/>
    <n v="0"/>
    <x v="1"/>
  </r>
  <r>
    <n v="5602"/>
    <n v="1989"/>
    <x v="23"/>
    <x v="1"/>
    <x v="1"/>
    <x v="1"/>
    <n v="66973"/>
    <n v="66973"/>
    <x v="1"/>
    <n v="0"/>
    <n v="0"/>
    <s v="No"/>
    <s v="2013-05-17"/>
    <n v="98"/>
    <x v="139"/>
    <x v="14"/>
    <x v="46"/>
    <x v="70"/>
    <x v="63"/>
    <x v="31"/>
    <x v="161"/>
    <n v="1"/>
    <n v="8"/>
    <n v="7"/>
    <n v="12"/>
    <n v="3"/>
    <x v="0"/>
    <x v="0"/>
    <x v="0"/>
    <x v="0"/>
    <x v="0"/>
    <x v="0"/>
    <n v="0"/>
    <x v="1"/>
  </r>
  <r>
    <n v="1324"/>
    <n v="1988"/>
    <x v="36"/>
    <x v="1"/>
    <x v="0"/>
    <x v="2"/>
    <n v="38872"/>
    <n v="38872"/>
    <x v="2"/>
    <n v="1"/>
    <n v="0"/>
    <s v="Yes"/>
    <s v="2013-05-30"/>
    <n v="93"/>
    <x v="140"/>
    <x v="17"/>
    <x v="87"/>
    <x v="7"/>
    <x v="64"/>
    <x v="28"/>
    <x v="162"/>
    <n v="2"/>
    <n v="3"/>
    <n v="0"/>
    <n v="3"/>
    <n v="8"/>
    <x v="0"/>
    <x v="0"/>
    <x v="0"/>
    <x v="0"/>
    <x v="0"/>
    <x v="0"/>
    <n v="0"/>
    <x v="1"/>
  </r>
  <r>
    <n v="326"/>
    <n v="1973"/>
    <x v="26"/>
    <x v="1"/>
    <x v="0"/>
    <x v="2"/>
    <n v="51148"/>
    <n v="51148"/>
    <x v="0"/>
    <n v="1"/>
    <n v="1"/>
    <s v="Yes"/>
    <s v="2013-02-18"/>
    <n v="38"/>
    <x v="5"/>
    <x v="26"/>
    <x v="125"/>
    <x v="64"/>
    <x v="52"/>
    <x v="33"/>
    <x v="163"/>
    <n v="4"/>
    <n v="5"/>
    <n v="1"/>
    <n v="6"/>
    <n v="6"/>
    <x v="0"/>
    <x v="0"/>
    <x v="0"/>
    <x v="0"/>
    <x v="0"/>
    <x v="0"/>
    <n v="0"/>
    <x v="1"/>
  </r>
  <r>
    <n v="7224"/>
    <n v="1977"/>
    <x v="32"/>
    <x v="1"/>
    <x v="0"/>
    <x v="2"/>
    <n v="31353"/>
    <n v="31353"/>
    <x v="2"/>
    <n v="1"/>
    <n v="1"/>
    <s v="Yes"/>
    <s v="2013-12-29"/>
    <n v="24"/>
    <x v="55"/>
    <x v="8"/>
    <x v="27"/>
    <x v="7"/>
    <x v="1"/>
    <x v="32"/>
    <x v="42"/>
    <n v="2"/>
    <n v="1"/>
    <n v="1"/>
    <n v="2"/>
    <n v="8"/>
    <x v="0"/>
    <x v="0"/>
    <x v="0"/>
    <x v="0"/>
    <x v="0"/>
    <x v="0"/>
    <n v="0"/>
    <x v="1"/>
  </r>
  <r>
    <n v="6999"/>
    <n v="1980"/>
    <x v="16"/>
    <x v="1"/>
    <x v="2"/>
    <x v="2"/>
    <n v="69661"/>
    <n v="69661"/>
    <x v="1"/>
    <n v="0"/>
    <n v="0"/>
    <s v="No"/>
    <s v="2014-05-13"/>
    <n v="80"/>
    <x v="141"/>
    <x v="10"/>
    <x v="84"/>
    <x v="63"/>
    <x v="13"/>
    <x v="75"/>
    <x v="164"/>
    <n v="1"/>
    <n v="7"/>
    <n v="3"/>
    <n v="12"/>
    <n v="3"/>
    <x v="0"/>
    <x v="0"/>
    <x v="0"/>
    <x v="0"/>
    <x v="0"/>
    <x v="0"/>
    <n v="0"/>
    <x v="1"/>
  </r>
  <r>
    <n v="9938"/>
    <n v="1954"/>
    <x v="1"/>
    <x v="0"/>
    <x v="0"/>
    <x v="2"/>
    <n v="80067"/>
    <n v="80067"/>
    <x v="1"/>
    <n v="0"/>
    <n v="0"/>
    <s v="No"/>
    <s v="2013-09-19"/>
    <n v="82"/>
    <x v="142"/>
    <x v="16"/>
    <x v="126"/>
    <x v="27"/>
    <x v="65"/>
    <x v="49"/>
    <x v="165"/>
    <n v="1"/>
    <n v="4"/>
    <n v="6"/>
    <n v="6"/>
    <n v="2"/>
    <x v="0"/>
    <x v="0"/>
    <x v="1"/>
    <x v="0"/>
    <x v="0"/>
    <x v="1"/>
    <n v="0"/>
    <x v="1"/>
  </r>
  <r>
    <n v="6422"/>
    <n v="1954"/>
    <x v="1"/>
    <x v="0"/>
    <x v="0"/>
    <x v="2"/>
    <n v="86718"/>
    <n v="86718"/>
    <x v="1"/>
    <n v="0"/>
    <n v="0"/>
    <s v="No"/>
    <s v="2013-01-17"/>
    <n v="20"/>
    <x v="143"/>
    <x v="65"/>
    <x v="47"/>
    <x v="6"/>
    <x v="58"/>
    <x v="66"/>
    <x v="166"/>
    <n v="1"/>
    <n v="5"/>
    <n v="6"/>
    <n v="5"/>
    <n v="2"/>
    <x v="0"/>
    <x v="0"/>
    <x v="0"/>
    <x v="0"/>
    <x v="0"/>
    <x v="0"/>
    <n v="0"/>
    <x v="1"/>
  </r>
  <r>
    <n v="3182"/>
    <n v="1973"/>
    <x v="26"/>
    <x v="1"/>
    <x v="1"/>
    <x v="0"/>
    <n v="46854"/>
    <n v="46854"/>
    <x v="0"/>
    <n v="1"/>
    <n v="1"/>
    <s v="Yes"/>
    <s v="2014-03-31"/>
    <n v="81"/>
    <x v="29"/>
    <x v="1"/>
    <x v="127"/>
    <x v="34"/>
    <x v="1"/>
    <x v="60"/>
    <x v="167"/>
    <n v="6"/>
    <n v="5"/>
    <n v="1"/>
    <n v="3"/>
    <n v="8"/>
    <x v="1"/>
    <x v="0"/>
    <x v="0"/>
    <x v="0"/>
    <x v="0"/>
    <x v="1"/>
    <n v="0"/>
    <x v="0"/>
  </r>
  <r>
    <n v="7300"/>
    <n v="1952"/>
    <x v="13"/>
    <x v="0"/>
    <x v="0"/>
    <x v="3"/>
    <n v="69142"/>
    <n v="69142"/>
    <x v="1"/>
    <n v="0"/>
    <n v="1"/>
    <s v="Yes"/>
    <s v="2014-06-29"/>
    <n v="50"/>
    <x v="144"/>
    <x v="3"/>
    <x v="99"/>
    <x v="11"/>
    <x v="37"/>
    <x v="17"/>
    <x v="168"/>
    <n v="3"/>
    <n v="8"/>
    <n v="1"/>
    <n v="7"/>
    <n v="5"/>
    <x v="0"/>
    <x v="1"/>
    <x v="0"/>
    <x v="0"/>
    <x v="0"/>
    <x v="1"/>
    <n v="0"/>
    <x v="1"/>
  </r>
  <r>
    <n v="10424"/>
    <n v="1968"/>
    <x v="30"/>
    <x v="0"/>
    <x v="0"/>
    <x v="0"/>
    <n v="75922"/>
    <n v="75922"/>
    <x v="1"/>
    <n v="0"/>
    <n v="0"/>
    <s v="No"/>
    <s v="2013-12-09"/>
    <n v="60"/>
    <x v="145"/>
    <x v="66"/>
    <x v="128"/>
    <x v="71"/>
    <x v="66"/>
    <x v="81"/>
    <x v="169"/>
    <n v="1"/>
    <n v="4"/>
    <n v="4"/>
    <n v="9"/>
    <n v="1"/>
    <x v="0"/>
    <x v="0"/>
    <x v="0"/>
    <x v="0"/>
    <x v="0"/>
    <x v="0"/>
    <n v="0"/>
    <x v="1"/>
  </r>
  <r>
    <n v="8727"/>
    <n v="1978"/>
    <x v="33"/>
    <x v="1"/>
    <x v="0"/>
    <x v="3"/>
    <n v="63693"/>
    <n v="63693"/>
    <x v="1"/>
    <n v="0"/>
    <n v="1"/>
    <s v="Yes"/>
    <s v="2013-10-14"/>
    <n v="63"/>
    <x v="146"/>
    <x v="4"/>
    <x v="129"/>
    <x v="72"/>
    <x v="67"/>
    <x v="82"/>
    <x v="170"/>
    <n v="3"/>
    <n v="11"/>
    <n v="6"/>
    <n v="9"/>
    <n v="6"/>
    <x v="0"/>
    <x v="0"/>
    <x v="0"/>
    <x v="0"/>
    <x v="0"/>
    <x v="0"/>
    <n v="0"/>
    <x v="1"/>
  </r>
  <r>
    <n v="2798"/>
    <n v="1977"/>
    <x v="32"/>
    <x v="1"/>
    <x v="1"/>
    <x v="1"/>
    <n v="102160"/>
    <n v="102160"/>
    <x v="1"/>
    <n v="0"/>
    <n v="0"/>
    <s v="No"/>
    <s v="2012-11-02"/>
    <n v="54"/>
    <x v="147"/>
    <x v="67"/>
    <x v="130"/>
    <x v="73"/>
    <x v="68"/>
    <x v="68"/>
    <x v="171"/>
    <n v="0"/>
    <n v="7"/>
    <n v="9"/>
    <n v="10"/>
    <n v="4"/>
    <x v="0"/>
    <x v="1"/>
    <x v="1"/>
    <x v="1"/>
    <x v="0"/>
    <x v="3"/>
    <n v="0"/>
    <x v="0"/>
  </r>
  <r>
    <n v="1030"/>
    <n v="1965"/>
    <x v="2"/>
    <x v="0"/>
    <x v="1"/>
    <x v="0"/>
    <n v="40637"/>
    <n v="40637"/>
    <x v="0"/>
    <n v="1"/>
    <n v="1"/>
    <s v="Yes"/>
    <s v="2013-07-17"/>
    <n v="72"/>
    <x v="148"/>
    <x v="8"/>
    <x v="62"/>
    <x v="5"/>
    <x v="16"/>
    <x v="26"/>
    <x v="120"/>
    <n v="2"/>
    <n v="1"/>
    <n v="0"/>
    <n v="3"/>
    <n v="7"/>
    <x v="0"/>
    <x v="0"/>
    <x v="0"/>
    <x v="0"/>
    <x v="0"/>
    <x v="0"/>
    <n v="0"/>
    <x v="1"/>
  </r>
  <r>
    <n v="624"/>
    <n v="1984"/>
    <x v="3"/>
    <x v="1"/>
    <x v="2"/>
    <x v="0"/>
    <n v="18890"/>
    <n v="18890"/>
    <x v="2"/>
    <n v="0"/>
    <n v="0"/>
    <s v="No"/>
    <s v="2012-11-10"/>
    <n v="5"/>
    <x v="10"/>
    <x v="3"/>
    <x v="54"/>
    <x v="34"/>
    <x v="7"/>
    <x v="4"/>
    <x v="172"/>
    <n v="1"/>
    <n v="0"/>
    <n v="1"/>
    <n v="2"/>
    <n v="6"/>
    <x v="1"/>
    <x v="0"/>
    <x v="0"/>
    <x v="0"/>
    <x v="0"/>
    <x v="1"/>
    <n v="0"/>
    <x v="0"/>
  </r>
  <r>
    <n v="5176"/>
    <n v="1988"/>
    <x v="36"/>
    <x v="1"/>
    <x v="0"/>
    <x v="1"/>
    <n v="29604"/>
    <n v="29604"/>
    <x v="2"/>
    <n v="1"/>
    <n v="0"/>
    <s v="Yes"/>
    <s v="2013-12-08"/>
    <n v="88"/>
    <x v="75"/>
    <x v="26"/>
    <x v="62"/>
    <x v="34"/>
    <x v="18"/>
    <x v="5"/>
    <x v="3"/>
    <n v="1"/>
    <n v="1"/>
    <n v="0"/>
    <n v="3"/>
    <n v="9"/>
    <x v="1"/>
    <x v="0"/>
    <x v="0"/>
    <x v="0"/>
    <x v="0"/>
    <x v="1"/>
    <n v="0"/>
    <x v="1"/>
  </r>
  <r>
    <n v="5552"/>
    <n v="1963"/>
    <x v="24"/>
    <x v="0"/>
    <x v="2"/>
    <x v="3"/>
    <n v="48721"/>
    <n v="48721"/>
    <x v="0"/>
    <n v="1"/>
    <n v="1"/>
    <s v="Yes"/>
    <s v="2013-05-13"/>
    <n v="50"/>
    <x v="38"/>
    <x v="25"/>
    <x v="131"/>
    <x v="74"/>
    <x v="11"/>
    <x v="83"/>
    <x v="173"/>
    <n v="6"/>
    <n v="4"/>
    <n v="2"/>
    <n v="5"/>
    <n v="6"/>
    <x v="0"/>
    <x v="0"/>
    <x v="0"/>
    <x v="0"/>
    <x v="0"/>
    <x v="0"/>
    <n v="0"/>
    <x v="1"/>
  </r>
  <r>
    <n v="868"/>
    <n v="1966"/>
    <x v="35"/>
    <x v="0"/>
    <x v="0"/>
    <x v="2"/>
    <n v="44794"/>
    <n v="44794"/>
    <x v="0"/>
    <n v="0"/>
    <n v="1"/>
    <s v="Yes"/>
    <s v="2014-06-08"/>
    <n v="99"/>
    <x v="149"/>
    <x v="8"/>
    <x v="75"/>
    <x v="5"/>
    <x v="16"/>
    <x v="14"/>
    <x v="34"/>
    <n v="1"/>
    <n v="2"/>
    <n v="0"/>
    <n v="3"/>
    <n v="6"/>
    <x v="0"/>
    <x v="0"/>
    <x v="0"/>
    <x v="0"/>
    <x v="0"/>
    <x v="0"/>
    <n v="0"/>
    <x v="1"/>
  </r>
  <r>
    <n v="380"/>
    <n v="1954"/>
    <x v="1"/>
    <x v="0"/>
    <x v="0"/>
    <x v="3"/>
    <n v="64497"/>
    <n v="64497"/>
    <x v="1"/>
    <n v="0"/>
    <n v="1"/>
    <s v="Yes"/>
    <s v="2012-09-10"/>
    <n v="17"/>
    <x v="150"/>
    <x v="53"/>
    <x v="132"/>
    <x v="72"/>
    <x v="17"/>
    <x v="84"/>
    <x v="174"/>
    <n v="5"/>
    <n v="11"/>
    <n v="4"/>
    <n v="9"/>
    <n v="8"/>
    <x v="1"/>
    <x v="0"/>
    <x v="0"/>
    <x v="0"/>
    <x v="0"/>
    <x v="1"/>
    <n v="0"/>
    <x v="0"/>
  </r>
  <r>
    <n v="2677"/>
    <n v="1956"/>
    <x v="46"/>
    <x v="0"/>
    <x v="0"/>
    <x v="1"/>
    <n v="46097"/>
    <n v="46097"/>
    <x v="0"/>
    <n v="0"/>
    <n v="1"/>
    <s v="Yes"/>
    <s v="2013-03-31"/>
    <n v="11"/>
    <x v="151"/>
    <x v="68"/>
    <x v="66"/>
    <x v="46"/>
    <x v="37"/>
    <x v="75"/>
    <x v="175"/>
    <n v="5"/>
    <n v="3"/>
    <n v="1"/>
    <n v="6"/>
    <n v="4"/>
    <x v="0"/>
    <x v="0"/>
    <x v="0"/>
    <x v="0"/>
    <x v="0"/>
    <x v="0"/>
    <n v="0"/>
    <x v="1"/>
  </r>
  <r>
    <n v="6521"/>
    <n v="1954"/>
    <x v="1"/>
    <x v="0"/>
    <x v="0"/>
    <x v="1"/>
    <n v="77972"/>
    <n v="77972"/>
    <x v="1"/>
    <n v="0"/>
    <n v="0"/>
    <s v="No"/>
    <s v="2014-03-18"/>
    <n v="18"/>
    <x v="152"/>
    <x v="14"/>
    <x v="133"/>
    <x v="21"/>
    <x v="69"/>
    <x v="33"/>
    <x v="176"/>
    <n v="1"/>
    <n v="4"/>
    <n v="6"/>
    <n v="9"/>
    <n v="1"/>
    <x v="0"/>
    <x v="0"/>
    <x v="0"/>
    <x v="0"/>
    <x v="0"/>
    <x v="0"/>
    <n v="0"/>
    <x v="1"/>
  </r>
  <r>
    <n v="6927"/>
    <n v="1968"/>
    <x v="30"/>
    <x v="0"/>
    <x v="1"/>
    <x v="2"/>
    <n v="44377"/>
    <n v="44377"/>
    <x v="0"/>
    <n v="1"/>
    <n v="1"/>
    <s v="Yes"/>
    <s v="2012-10-05"/>
    <n v="70"/>
    <x v="153"/>
    <x v="8"/>
    <x v="23"/>
    <x v="5"/>
    <x v="16"/>
    <x v="23"/>
    <x v="177"/>
    <n v="8"/>
    <n v="5"/>
    <n v="1"/>
    <n v="5"/>
    <n v="8"/>
    <x v="0"/>
    <x v="0"/>
    <x v="0"/>
    <x v="0"/>
    <x v="0"/>
    <x v="0"/>
    <n v="0"/>
    <x v="1"/>
  </r>
  <r>
    <n v="2877"/>
    <n v="1974"/>
    <x v="8"/>
    <x v="1"/>
    <x v="2"/>
    <x v="1"/>
    <n v="46014"/>
    <n v="46014"/>
    <x v="0"/>
    <n v="1"/>
    <n v="1"/>
    <s v="Yes"/>
    <s v="2013-01-21"/>
    <n v="21"/>
    <x v="154"/>
    <x v="8"/>
    <x v="134"/>
    <x v="65"/>
    <x v="52"/>
    <x v="85"/>
    <x v="178"/>
    <n v="10"/>
    <n v="7"/>
    <n v="1"/>
    <n v="8"/>
    <n v="7"/>
    <x v="0"/>
    <x v="0"/>
    <x v="0"/>
    <x v="0"/>
    <x v="0"/>
    <x v="0"/>
    <n v="0"/>
    <x v="1"/>
  </r>
  <r>
    <n v="0"/>
    <n v="1985"/>
    <x v="7"/>
    <x v="1"/>
    <x v="0"/>
    <x v="2"/>
    <n v="70951"/>
    <n v="70951"/>
    <x v="1"/>
    <n v="0"/>
    <n v="0"/>
    <s v="No"/>
    <s v="2013-05-04"/>
    <n v="66"/>
    <x v="155"/>
    <x v="7"/>
    <x v="135"/>
    <x v="75"/>
    <x v="67"/>
    <x v="82"/>
    <x v="179"/>
    <n v="1"/>
    <n v="3"/>
    <n v="4"/>
    <n v="9"/>
    <n v="1"/>
    <x v="0"/>
    <x v="0"/>
    <x v="0"/>
    <x v="0"/>
    <x v="0"/>
    <x v="0"/>
    <n v="0"/>
    <x v="1"/>
  </r>
  <r>
    <n v="1584"/>
    <n v="1977"/>
    <x v="32"/>
    <x v="1"/>
    <x v="0"/>
    <x v="2"/>
    <n v="41443"/>
    <n v="41443"/>
    <x v="0"/>
    <n v="1"/>
    <n v="0"/>
    <s v="Yes"/>
    <s v="2014-04-01"/>
    <n v="79"/>
    <x v="156"/>
    <x v="35"/>
    <x v="136"/>
    <x v="76"/>
    <x v="64"/>
    <x v="25"/>
    <x v="180"/>
    <n v="6"/>
    <n v="8"/>
    <n v="1"/>
    <n v="5"/>
    <n v="8"/>
    <x v="0"/>
    <x v="0"/>
    <x v="0"/>
    <x v="0"/>
    <x v="0"/>
    <x v="0"/>
    <n v="0"/>
    <x v="1"/>
  </r>
  <r>
    <n v="7264"/>
    <n v="1978"/>
    <x v="33"/>
    <x v="1"/>
    <x v="4"/>
    <x v="0"/>
    <n v="52195"/>
    <n v="52195"/>
    <x v="0"/>
    <n v="2"/>
    <n v="1"/>
    <s v="Yes"/>
    <s v="2014-05-12"/>
    <n v="2"/>
    <x v="44"/>
    <x v="8"/>
    <x v="137"/>
    <x v="5"/>
    <x v="16"/>
    <x v="10"/>
    <x v="181"/>
    <n v="1"/>
    <n v="1"/>
    <n v="0"/>
    <n v="2"/>
    <n v="8"/>
    <x v="0"/>
    <x v="0"/>
    <x v="0"/>
    <x v="0"/>
    <x v="0"/>
    <x v="0"/>
    <n v="0"/>
    <x v="1"/>
  </r>
  <r>
    <n v="6274"/>
    <n v="1948"/>
    <x v="37"/>
    <x v="0"/>
    <x v="2"/>
    <x v="2"/>
    <n v="83790"/>
    <n v="83790"/>
    <x v="1"/>
    <n v="0"/>
    <n v="0"/>
    <s v="No"/>
    <s v="2013-11-15"/>
    <n v="81"/>
    <x v="157"/>
    <x v="10"/>
    <x v="138"/>
    <x v="72"/>
    <x v="70"/>
    <x v="11"/>
    <x v="182"/>
    <n v="1"/>
    <n v="8"/>
    <n v="10"/>
    <n v="6"/>
    <n v="3"/>
    <x v="0"/>
    <x v="1"/>
    <x v="1"/>
    <x v="0"/>
    <x v="0"/>
    <x v="2"/>
    <n v="0"/>
    <x v="1"/>
  </r>
  <r>
    <n v="1377"/>
    <n v="1954"/>
    <x v="1"/>
    <x v="0"/>
    <x v="2"/>
    <x v="4"/>
    <n v="44551"/>
    <n v="44551"/>
    <x v="0"/>
    <n v="0"/>
    <n v="1"/>
    <s v="Yes"/>
    <s v="2013-08-31"/>
    <n v="24"/>
    <x v="158"/>
    <x v="3"/>
    <x v="97"/>
    <x v="5"/>
    <x v="16"/>
    <x v="86"/>
    <x v="183"/>
    <n v="2"/>
    <n v="4"/>
    <n v="1"/>
    <n v="5"/>
    <n v="7"/>
    <x v="0"/>
    <x v="0"/>
    <x v="0"/>
    <x v="0"/>
    <x v="0"/>
    <x v="0"/>
    <n v="0"/>
    <x v="1"/>
  </r>
  <r>
    <n v="454"/>
    <n v="1980"/>
    <x v="16"/>
    <x v="1"/>
    <x v="0"/>
    <x v="1"/>
    <n v="69508"/>
    <n v="69508"/>
    <x v="1"/>
    <n v="1"/>
    <n v="0"/>
    <s v="Yes"/>
    <s v="2012-11-14"/>
    <n v="48"/>
    <x v="159"/>
    <x v="69"/>
    <x v="139"/>
    <x v="72"/>
    <x v="17"/>
    <x v="27"/>
    <x v="109"/>
    <n v="2"/>
    <n v="11"/>
    <n v="4"/>
    <n v="11"/>
    <n v="6"/>
    <x v="0"/>
    <x v="0"/>
    <x v="0"/>
    <x v="0"/>
    <x v="0"/>
    <x v="0"/>
    <n v="0"/>
    <x v="1"/>
  </r>
  <r>
    <n v="1755"/>
    <n v="1988"/>
    <x v="36"/>
    <x v="1"/>
    <x v="4"/>
    <x v="1"/>
    <n v="45204"/>
    <n v="45204"/>
    <x v="0"/>
    <n v="1"/>
    <n v="0"/>
    <s v="Yes"/>
    <s v="2014-04-11"/>
    <n v="93"/>
    <x v="160"/>
    <x v="23"/>
    <x v="22"/>
    <x v="51"/>
    <x v="1"/>
    <x v="48"/>
    <x v="103"/>
    <n v="1"/>
    <n v="1"/>
    <n v="1"/>
    <n v="4"/>
    <n v="3"/>
    <x v="0"/>
    <x v="0"/>
    <x v="0"/>
    <x v="0"/>
    <x v="0"/>
    <x v="0"/>
    <n v="0"/>
    <x v="1"/>
  </r>
  <r>
    <n v="2075"/>
    <n v="1969"/>
    <x v="21"/>
    <x v="0"/>
    <x v="0"/>
    <x v="2"/>
    <n v="72460"/>
    <n v="72460"/>
    <x v="1"/>
    <n v="0"/>
    <n v="0"/>
    <s v="No"/>
    <s v="2013-11-14"/>
    <n v="56"/>
    <x v="161"/>
    <x v="7"/>
    <x v="140"/>
    <x v="48"/>
    <x v="25"/>
    <x v="23"/>
    <x v="184"/>
    <n v="1"/>
    <n v="3"/>
    <n v="5"/>
    <n v="7"/>
    <n v="1"/>
    <x v="0"/>
    <x v="0"/>
    <x v="0"/>
    <x v="0"/>
    <x v="0"/>
    <x v="0"/>
    <n v="0"/>
    <x v="1"/>
  </r>
  <r>
    <n v="4785"/>
    <n v="1970"/>
    <x v="25"/>
    <x v="0"/>
    <x v="1"/>
    <x v="1"/>
    <n v="77622"/>
    <n v="77622"/>
    <x v="1"/>
    <n v="0"/>
    <n v="2"/>
    <s v="Yes"/>
    <s v="2014-04-14"/>
    <n v="3"/>
    <x v="4"/>
    <x v="35"/>
    <x v="141"/>
    <x v="65"/>
    <x v="16"/>
    <x v="5"/>
    <x v="185"/>
    <n v="2"/>
    <n v="6"/>
    <n v="3"/>
    <n v="11"/>
    <n v="3"/>
    <x v="0"/>
    <x v="0"/>
    <x v="0"/>
    <x v="0"/>
    <x v="0"/>
    <x v="0"/>
    <n v="0"/>
    <x v="1"/>
  </r>
  <r>
    <n v="9076"/>
    <n v="1980"/>
    <x v="16"/>
    <x v="1"/>
    <x v="1"/>
    <x v="2"/>
    <n v="30732"/>
    <n v="30732"/>
    <x v="2"/>
    <n v="1"/>
    <n v="0"/>
    <s v="Yes"/>
    <s v="2013-01-05"/>
    <n v="44"/>
    <x v="162"/>
    <x v="1"/>
    <x v="22"/>
    <x v="5"/>
    <x v="1"/>
    <x v="26"/>
    <x v="186"/>
    <n v="4"/>
    <n v="4"/>
    <n v="1"/>
    <n v="4"/>
    <n v="8"/>
    <x v="0"/>
    <x v="0"/>
    <x v="0"/>
    <x v="0"/>
    <x v="0"/>
    <x v="0"/>
    <n v="0"/>
    <x v="1"/>
  </r>
  <r>
    <n v="7079"/>
    <n v="1962"/>
    <x v="43"/>
    <x v="0"/>
    <x v="0"/>
    <x v="3"/>
    <n v="63887"/>
    <n v="63887"/>
    <x v="1"/>
    <n v="0"/>
    <n v="1"/>
    <s v="Yes"/>
    <s v="2012-09-08"/>
    <n v="38"/>
    <x v="163"/>
    <x v="42"/>
    <x v="142"/>
    <x v="18"/>
    <x v="59"/>
    <x v="81"/>
    <x v="187"/>
    <n v="5"/>
    <n v="9"/>
    <n v="6"/>
    <n v="12"/>
    <n v="6"/>
    <x v="0"/>
    <x v="0"/>
    <x v="0"/>
    <x v="0"/>
    <x v="0"/>
    <x v="0"/>
    <n v="0"/>
    <x v="1"/>
  </r>
  <r>
    <n v="4653"/>
    <n v="1978"/>
    <x v="33"/>
    <x v="1"/>
    <x v="0"/>
    <x v="1"/>
    <n v="42011"/>
    <n v="42011"/>
    <x v="0"/>
    <n v="1"/>
    <n v="0"/>
    <s v="Yes"/>
    <s v="2013-03-26"/>
    <n v="46"/>
    <x v="164"/>
    <x v="8"/>
    <x v="68"/>
    <x v="1"/>
    <x v="1"/>
    <x v="17"/>
    <x v="188"/>
    <n v="4"/>
    <n v="3"/>
    <n v="1"/>
    <n v="4"/>
    <n v="8"/>
    <x v="0"/>
    <x v="0"/>
    <x v="0"/>
    <x v="0"/>
    <x v="0"/>
    <x v="0"/>
    <n v="0"/>
    <x v="1"/>
  </r>
  <r>
    <n v="7375"/>
    <n v="1976"/>
    <x v="11"/>
    <x v="1"/>
    <x v="0"/>
    <x v="1"/>
    <n v="51369"/>
    <n v="51369"/>
    <x v="0"/>
    <n v="0"/>
    <n v="1"/>
    <s v="Yes"/>
    <s v="2012-10-25"/>
    <n v="84"/>
    <x v="165"/>
    <x v="35"/>
    <x v="127"/>
    <x v="5"/>
    <x v="59"/>
    <x v="87"/>
    <x v="189"/>
    <n v="2"/>
    <n v="8"/>
    <n v="2"/>
    <n v="4"/>
    <n v="8"/>
    <x v="0"/>
    <x v="0"/>
    <x v="0"/>
    <x v="0"/>
    <x v="0"/>
    <x v="0"/>
    <n v="0"/>
    <x v="1"/>
  </r>
  <r>
    <n v="709"/>
    <n v="1952"/>
    <x v="13"/>
    <x v="0"/>
    <x v="0"/>
    <x v="3"/>
    <n v="51537"/>
    <n v="51537"/>
    <x v="0"/>
    <n v="0"/>
    <n v="1"/>
    <s v="Yes"/>
    <s v="2012-12-09"/>
    <n v="27"/>
    <x v="166"/>
    <x v="60"/>
    <x v="143"/>
    <x v="5"/>
    <x v="16"/>
    <x v="81"/>
    <x v="190"/>
    <n v="3"/>
    <n v="2"/>
    <n v="2"/>
    <n v="11"/>
    <n v="8"/>
    <x v="0"/>
    <x v="0"/>
    <x v="0"/>
    <x v="0"/>
    <x v="0"/>
    <x v="0"/>
    <n v="0"/>
    <x v="1"/>
  </r>
  <r>
    <n v="460"/>
    <n v="1972"/>
    <x v="39"/>
    <x v="1"/>
    <x v="1"/>
    <x v="2"/>
    <n v="79930"/>
    <n v="79930"/>
    <x v="1"/>
    <n v="0"/>
    <n v="0"/>
    <s v="No"/>
    <s v="2012-08-08"/>
    <n v="72"/>
    <x v="167"/>
    <x v="70"/>
    <x v="144"/>
    <x v="77"/>
    <x v="49"/>
    <x v="45"/>
    <x v="191"/>
    <n v="1"/>
    <n v="3"/>
    <n v="5"/>
    <n v="8"/>
    <n v="2"/>
    <x v="0"/>
    <x v="0"/>
    <x v="0"/>
    <x v="0"/>
    <x v="0"/>
    <x v="0"/>
    <n v="0"/>
    <x v="1"/>
  </r>
  <r>
    <n v="3726"/>
    <n v="1986"/>
    <x v="22"/>
    <x v="1"/>
    <x v="1"/>
    <x v="1"/>
    <n v="34320"/>
    <n v="34320"/>
    <x v="2"/>
    <n v="1"/>
    <n v="0"/>
    <s v="Yes"/>
    <s v="2014-02-16"/>
    <n v="66"/>
    <x v="18"/>
    <x v="1"/>
    <x v="145"/>
    <x v="7"/>
    <x v="16"/>
    <x v="24"/>
    <x v="181"/>
    <n v="1"/>
    <n v="1"/>
    <n v="0"/>
    <n v="2"/>
    <n v="8"/>
    <x v="0"/>
    <x v="0"/>
    <x v="0"/>
    <x v="0"/>
    <x v="0"/>
    <x v="0"/>
    <n v="0"/>
    <x v="1"/>
  </r>
  <r>
    <n v="6798"/>
    <n v="1966"/>
    <x v="35"/>
    <x v="0"/>
    <x v="0"/>
    <x v="0"/>
    <n v="37070"/>
    <n v="37070"/>
    <x v="2"/>
    <n v="1"/>
    <n v="1"/>
    <s v="Yes"/>
    <s v="2013-03-20"/>
    <n v="30"/>
    <x v="106"/>
    <x v="35"/>
    <x v="146"/>
    <x v="39"/>
    <x v="39"/>
    <x v="17"/>
    <x v="192"/>
    <n v="9"/>
    <n v="5"/>
    <n v="1"/>
    <n v="8"/>
    <n v="7"/>
    <x v="0"/>
    <x v="0"/>
    <x v="0"/>
    <x v="0"/>
    <x v="0"/>
    <x v="0"/>
    <n v="0"/>
    <x v="0"/>
  </r>
  <r>
    <n v="5341"/>
    <n v="1962"/>
    <x v="43"/>
    <x v="0"/>
    <x v="4"/>
    <x v="3"/>
    <n v="81975"/>
    <n v="81975"/>
    <x v="1"/>
    <n v="0"/>
    <n v="1"/>
    <s v="Yes"/>
    <s v="2013-01-05"/>
    <n v="2"/>
    <x v="168"/>
    <x v="22"/>
    <x v="147"/>
    <x v="30"/>
    <x v="71"/>
    <x v="6"/>
    <x v="193"/>
    <n v="1"/>
    <n v="6"/>
    <n v="3"/>
    <n v="4"/>
    <n v="7"/>
    <x v="0"/>
    <x v="0"/>
    <x v="1"/>
    <x v="0"/>
    <x v="0"/>
    <x v="1"/>
    <n v="0"/>
    <x v="1"/>
  </r>
  <r>
    <n v="1606"/>
    <n v="1971"/>
    <x v="6"/>
    <x v="1"/>
    <x v="0"/>
    <x v="1"/>
    <n v="38590"/>
    <n v="38590"/>
    <x v="2"/>
    <n v="1"/>
    <n v="0"/>
    <s v="Yes"/>
    <s v="2013-05-15"/>
    <n v="65"/>
    <x v="13"/>
    <x v="1"/>
    <x v="48"/>
    <x v="39"/>
    <x v="3"/>
    <x v="26"/>
    <x v="40"/>
    <n v="1"/>
    <n v="1"/>
    <n v="0"/>
    <n v="2"/>
    <n v="8"/>
    <x v="0"/>
    <x v="0"/>
    <x v="0"/>
    <x v="0"/>
    <x v="0"/>
    <x v="0"/>
    <n v="0"/>
    <x v="1"/>
  </r>
  <r>
    <n v="9617"/>
    <n v="1951"/>
    <x v="20"/>
    <x v="0"/>
    <x v="0"/>
    <x v="0"/>
    <n v="15033"/>
    <n v="15033"/>
    <x v="2"/>
    <n v="0"/>
    <n v="0"/>
    <s v="No"/>
    <s v="2014-04-16"/>
    <n v="37"/>
    <x v="109"/>
    <x v="3"/>
    <x v="29"/>
    <x v="11"/>
    <x v="16"/>
    <x v="14"/>
    <x v="10"/>
    <n v="1"/>
    <n v="1"/>
    <n v="0"/>
    <n v="3"/>
    <n v="3"/>
    <x v="0"/>
    <x v="0"/>
    <x v="0"/>
    <x v="0"/>
    <x v="0"/>
    <x v="0"/>
    <n v="0"/>
    <x v="1"/>
  </r>
  <r>
    <n v="3233"/>
    <n v="1965"/>
    <x v="2"/>
    <x v="0"/>
    <x v="1"/>
    <x v="2"/>
    <n v="62745"/>
    <n v="62745"/>
    <x v="0"/>
    <n v="0"/>
    <n v="1"/>
    <s v="Yes"/>
    <s v="2013-03-23"/>
    <n v="89"/>
    <x v="84"/>
    <x v="59"/>
    <x v="148"/>
    <x v="78"/>
    <x v="26"/>
    <x v="37"/>
    <x v="146"/>
    <n v="3"/>
    <n v="7"/>
    <n v="8"/>
    <n v="11"/>
    <n v="5"/>
    <x v="0"/>
    <x v="0"/>
    <x v="0"/>
    <x v="0"/>
    <x v="0"/>
    <x v="0"/>
    <n v="0"/>
    <x v="1"/>
  </r>
  <r>
    <n v="89"/>
    <n v="1975"/>
    <x v="28"/>
    <x v="1"/>
    <x v="4"/>
    <x v="2"/>
    <n v="22212"/>
    <n v="22212"/>
    <x v="2"/>
    <n v="1"/>
    <n v="0"/>
    <s v="Yes"/>
    <s v="2013-12-09"/>
    <n v="49"/>
    <x v="9"/>
    <x v="31"/>
    <x v="3"/>
    <x v="11"/>
    <x v="22"/>
    <x v="83"/>
    <x v="194"/>
    <n v="2"/>
    <n v="2"/>
    <n v="0"/>
    <n v="4"/>
    <n v="6"/>
    <x v="0"/>
    <x v="0"/>
    <x v="0"/>
    <x v="0"/>
    <x v="0"/>
    <x v="0"/>
    <n v="0"/>
    <x v="1"/>
  </r>
  <r>
    <n v="2936"/>
    <n v="1982"/>
    <x v="18"/>
    <x v="1"/>
    <x v="2"/>
    <x v="1"/>
    <n v="23661"/>
    <n v="23661"/>
    <x v="2"/>
    <n v="1"/>
    <n v="0"/>
    <s v="Yes"/>
    <s v="2013-12-04"/>
    <n v="46"/>
    <x v="126"/>
    <x v="8"/>
    <x v="137"/>
    <x v="5"/>
    <x v="16"/>
    <x v="10"/>
    <x v="195"/>
    <n v="1"/>
    <n v="1"/>
    <n v="0"/>
    <n v="3"/>
    <n v="7"/>
    <x v="0"/>
    <x v="0"/>
    <x v="0"/>
    <x v="0"/>
    <x v="0"/>
    <x v="0"/>
    <n v="0"/>
    <x v="1"/>
  </r>
  <r>
    <n v="9449"/>
    <n v="1958"/>
    <x v="38"/>
    <x v="0"/>
    <x v="1"/>
    <x v="0"/>
    <n v="79761"/>
    <n v="79761"/>
    <x v="1"/>
    <n v="0"/>
    <n v="1"/>
    <s v="Yes"/>
    <s v="2013-10-04"/>
    <n v="32"/>
    <x v="169"/>
    <x v="9"/>
    <x v="45"/>
    <x v="18"/>
    <x v="48"/>
    <x v="56"/>
    <x v="196"/>
    <n v="1"/>
    <n v="5"/>
    <n v="2"/>
    <n v="11"/>
    <n v="3"/>
    <x v="0"/>
    <x v="0"/>
    <x v="0"/>
    <x v="0"/>
    <x v="0"/>
    <x v="0"/>
    <n v="0"/>
    <x v="1"/>
  </r>
  <r>
    <n v="7297"/>
    <n v="1973"/>
    <x v="26"/>
    <x v="1"/>
    <x v="0"/>
    <x v="0"/>
    <n v="7500"/>
    <n v="7500"/>
    <x v="2"/>
    <n v="1"/>
    <n v="0"/>
    <s v="Yes"/>
    <s v="2013-12-26"/>
    <n v="54"/>
    <x v="9"/>
    <x v="17"/>
    <x v="27"/>
    <x v="29"/>
    <x v="23"/>
    <x v="71"/>
    <x v="148"/>
    <n v="4"/>
    <n v="3"/>
    <n v="1"/>
    <n v="3"/>
    <n v="7"/>
    <x v="0"/>
    <x v="0"/>
    <x v="0"/>
    <x v="0"/>
    <x v="0"/>
    <x v="0"/>
    <n v="0"/>
    <x v="1"/>
  </r>
  <r>
    <n v="313"/>
    <n v="1968"/>
    <x v="30"/>
    <x v="0"/>
    <x v="0"/>
    <x v="4"/>
    <n v="73455"/>
    <n v="73455"/>
    <x v="1"/>
    <n v="0"/>
    <n v="0"/>
    <s v="No"/>
    <s v="2013-10-28"/>
    <n v="98"/>
    <x v="170"/>
    <x v="11"/>
    <x v="149"/>
    <x v="79"/>
    <x v="72"/>
    <x v="71"/>
    <x v="197"/>
    <n v="1"/>
    <n v="6"/>
    <n v="5"/>
    <n v="10"/>
    <n v="3"/>
    <x v="0"/>
    <x v="1"/>
    <x v="0"/>
    <x v="0"/>
    <x v="0"/>
    <x v="1"/>
    <n v="0"/>
    <x v="1"/>
  </r>
  <r>
    <n v="9940"/>
    <n v="1958"/>
    <x v="38"/>
    <x v="0"/>
    <x v="0"/>
    <x v="1"/>
    <n v="64961"/>
    <n v="64961"/>
    <x v="1"/>
    <n v="0"/>
    <n v="1"/>
    <s v="Yes"/>
    <s v="2012-12-23"/>
    <n v="97"/>
    <x v="171"/>
    <x v="71"/>
    <x v="79"/>
    <x v="45"/>
    <x v="73"/>
    <x v="36"/>
    <x v="198"/>
    <n v="2"/>
    <n v="6"/>
    <n v="4"/>
    <n v="4"/>
    <n v="3"/>
    <x v="0"/>
    <x v="0"/>
    <x v="0"/>
    <x v="0"/>
    <x v="0"/>
    <x v="0"/>
    <n v="0"/>
    <x v="1"/>
  </r>
  <r>
    <n v="10735"/>
    <n v="1971"/>
    <x v="6"/>
    <x v="1"/>
    <x v="0"/>
    <x v="0"/>
    <n v="22804"/>
    <n v="22804"/>
    <x v="2"/>
    <n v="1"/>
    <n v="0"/>
    <s v="Yes"/>
    <s v="2013-07-31"/>
    <n v="75"/>
    <x v="7"/>
    <x v="1"/>
    <x v="75"/>
    <x v="1"/>
    <x v="1"/>
    <x v="10"/>
    <x v="199"/>
    <n v="1"/>
    <n v="2"/>
    <n v="0"/>
    <n v="2"/>
    <n v="9"/>
    <x v="0"/>
    <x v="0"/>
    <x v="0"/>
    <x v="0"/>
    <x v="0"/>
    <x v="0"/>
    <n v="0"/>
    <x v="1"/>
  </r>
  <r>
    <n v="9529"/>
    <n v="1990"/>
    <x v="48"/>
    <x v="1"/>
    <x v="0"/>
    <x v="2"/>
    <n v="73687"/>
    <n v="73687"/>
    <x v="1"/>
    <n v="0"/>
    <n v="0"/>
    <s v="No"/>
    <s v="2013-11-28"/>
    <n v="8"/>
    <x v="172"/>
    <x v="72"/>
    <x v="150"/>
    <x v="80"/>
    <x v="11"/>
    <x v="88"/>
    <x v="200"/>
    <n v="1"/>
    <n v="3"/>
    <n v="9"/>
    <n v="9"/>
    <n v="2"/>
    <x v="0"/>
    <x v="0"/>
    <x v="0"/>
    <x v="1"/>
    <x v="0"/>
    <x v="1"/>
    <n v="0"/>
    <x v="0"/>
  </r>
  <r>
    <n v="6439"/>
    <n v="1958"/>
    <x v="38"/>
    <x v="0"/>
    <x v="0"/>
    <x v="2"/>
    <n v="61074"/>
    <n v="61074"/>
    <x v="0"/>
    <n v="0"/>
    <n v="1"/>
    <s v="Yes"/>
    <s v="2012-08-17"/>
    <n v="37"/>
    <x v="173"/>
    <x v="8"/>
    <x v="91"/>
    <x v="5"/>
    <x v="43"/>
    <x v="89"/>
    <x v="12"/>
    <n v="7"/>
    <n v="11"/>
    <n v="5"/>
    <n v="8"/>
    <n v="7"/>
    <x v="0"/>
    <x v="0"/>
    <x v="0"/>
    <x v="0"/>
    <x v="0"/>
    <x v="0"/>
    <n v="0"/>
    <x v="1"/>
  </r>
  <r>
    <n v="7411"/>
    <n v="1964"/>
    <x v="31"/>
    <x v="0"/>
    <x v="1"/>
    <x v="2"/>
    <n v="31686"/>
    <n v="31686"/>
    <x v="2"/>
    <n v="1"/>
    <n v="1"/>
    <s v="Yes"/>
    <s v="2014-06-05"/>
    <n v="31"/>
    <x v="1"/>
    <x v="8"/>
    <x v="29"/>
    <x v="5"/>
    <x v="16"/>
    <x v="10"/>
    <x v="181"/>
    <n v="2"/>
    <n v="1"/>
    <n v="0"/>
    <n v="3"/>
    <n v="6"/>
    <x v="0"/>
    <x v="0"/>
    <x v="0"/>
    <x v="0"/>
    <x v="0"/>
    <x v="0"/>
    <n v="0"/>
    <x v="1"/>
  </r>
  <r>
    <n v="2176"/>
    <n v="1972"/>
    <x v="39"/>
    <x v="1"/>
    <x v="0"/>
    <x v="2"/>
    <n v="80134"/>
    <n v="80134"/>
    <x v="1"/>
    <n v="1"/>
    <n v="0"/>
    <s v="Yes"/>
    <s v="2013-05-20"/>
    <n v="40"/>
    <x v="174"/>
    <x v="10"/>
    <x v="151"/>
    <x v="81"/>
    <x v="16"/>
    <x v="42"/>
    <x v="201"/>
    <n v="2"/>
    <n v="5"/>
    <n v="3"/>
    <n v="6"/>
    <n v="6"/>
    <x v="0"/>
    <x v="1"/>
    <x v="1"/>
    <x v="1"/>
    <x v="0"/>
    <x v="3"/>
    <n v="0"/>
    <x v="0"/>
  </r>
  <r>
    <n v="9265"/>
    <n v="1953"/>
    <x v="44"/>
    <x v="0"/>
    <x v="0"/>
    <x v="2"/>
    <n v="75027"/>
    <n v="75027"/>
    <x v="1"/>
    <n v="0"/>
    <n v="1"/>
    <s v="Yes"/>
    <s v="2013-01-09"/>
    <n v="74"/>
    <x v="175"/>
    <x v="73"/>
    <x v="152"/>
    <x v="82"/>
    <x v="12"/>
    <x v="90"/>
    <x v="202"/>
    <n v="2"/>
    <n v="9"/>
    <n v="4"/>
    <n v="6"/>
    <n v="5"/>
    <x v="0"/>
    <x v="0"/>
    <x v="0"/>
    <x v="0"/>
    <x v="0"/>
    <x v="0"/>
    <n v="0"/>
    <x v="1"/>
  </r>
  <r>
    <n v="8867"/>
    <n v="1988"/>
    <x v="36"/>
    <x v="1"/>
    <x v="1"/>
    <x v="2"/>
    <n v="67546"/>
    <n v="67546"/>
    <x v="1"/>
    <n v="0"/>
    <n v="0"/>
    <s v="No"/>
    <s v="2012-08-31"/>
    <n v="90"/>
    <x v="176"/>
    <x v="74"/>
    <x v="153"/>
    <x v="13"/>
    <x v="15"/>
    <x v="66"/>
    <x v="203"/>
    <n v="1"/>
    <n v="4"/>
    <n v="10"/>
    <n v="5"/>
    <n v="3"/>
    <x v="0"/>
    <x v="0"/>
    <x v="0"/>
    <x v="0"/>
    <x v="0"/>
    <x v="0"/>
    <n v="0"/>
    <x v="1"/>
  </r>
  <r>
    <n v="8932"/>
    <n v="1969"/>
    <x v="21"/>
    <x v="0"/>
    <x v="2"/>
    <x v="1"/>
    <n v="65176"/>
    <n v="65176"/>
    <x v="1"/>
    <n v="0"/>
    <n v="1"/>
    <s v="Yes"/>
    <s v="2012-10-29"/>
    <n v="57"/>
    <x v="177"/>
    <x v="58"/>
    <x v="78"/>
    <x v="83"/>
    <x v="74"/>
    <x v="91"/>
    <x v="204"/>
    <n v="4"/>
    <n v="9"/>
    <n v="6"/>
    <n v="6"/>
    <n v="6"/>
    <x v="0"/>
    <x v="0"/>
    <x v="0"/>
    <x v="0"/>
    <x v="0"/>
    <x v="0"/>
    <n v="0"/>
    <x v="1"/>
  </r>
  <r>
    <n v="10236"/>
    <n v="1975"/>
    <x v="28"/>
    <x v="1"/>
    <x v="2"/>
    <x v="0"/>
    <n v="31160"/>
    <n v="31160"/>
    <x v="2"/>
    <n v="1"/>
    <n v="0"/>
    <s v="Yes"/>
    <s v="2013-09-16"/>
    <n v="59"/>
    <x v="178"/>
    <x v="17"/>
    <x v="22"/>
    <x v="11"/>
    <x v="1"/>
    <x v="9"/>
    <x v="205"/>
    <n v="2"/>
    <n v="2"/>
    <n v="0"/>
    <n v="3"/>
    <n v="8"/>
    <x v="0"/>
    <x v="0"/>
    <x v="0"/>
    <x v="0"/>
    <x v="0"/>
    <x v="0"/>
    <n v="0"/>
    <x v="1"/>
  </r>
  <r>
    <n v="6340"/>
    <n v="1985"/>
    <x v="7"/>
    <x v="1"/>
    <x v="0"/>
    <x v="0"/>
    <n v="29938"/>
    <n v="29938"/>
    <x v="2"/>
    <n v="1"/>
    <n v="0"/>
    <s v="Yes"/>
    <s v="2013-10-27"/>
    <n v="52"/>
    <x v="13"/>
    <x v="17"/>
    <x v="75"/>
    <x v="5"/>
    <x v="7"/>
    <x v="56"/>
    <x v="199"/>
    <n v="2"/>
    <n v="1"/>
    <n v="0"/>
    <n v="3"/>
    <n v="6"/>
    <x v="0"/>
    <x v="0"/>
    <x v="0"/>
    <x v="0"/>
    <x v="0"/>
    <x v="0"/>
    <n v="0"/>
    <x v="1"/>
  </r>
  <r>
    <n v="10089"/>
    <n v="1974"/>
    <x v="8"/>
    <x v="1"/>
    <x v="0"/>
    <x v="3"/>
    <n v="102692"/>
    <n v="102692"/>
    <x v="1"/>
    <n v="0"/>
    <n v="0"/>
    <s v="No"/>
    <s v="2013-04-05"/>
    <n v="5"/>
    <x v="179"/>
    <x v="75"/>
    <x v="154"/>
    <x v="63"/>
    <x v="75"/>
    <x v="92"/>
    <x v="206"/>
    <n v="1"/>
    <n v="6"/>
    <n v="9"/>
    <n v="13"/>
    <n v="2"/>
    <x v="0"/>
    <x v="1"/>
    <x v="1"/>
    <x v="1"/>
    <x v="1"/>
    <x v="4"/>
    <n v="0"/>
    <x v="0"/>
  </r>
  <r>
    <n v="2227"/>
    <n v="1958"/>
    <x v="38"/>
    <x v="0"/>
    <x v="4"/>
    <x v="1"/>
    <n v="26490"/>
    <n v="26490"/>
    <x v="2"/>
    <n v="0"/>
    <n v="0"/>
    <s v="No"/>
    <s v="2012-09-22"/>
    <n v="92"/>
    <x v="180"/>
    <x v="76"/>
    <x v="155"/>
    <x v="16"/>
    <x v="50"/>
    <x v="93"/>
    <x v="207"/>
    <n v="2"/>
    <n v="3"/>
    <n v="1"/>
    <n v="5"/>
    <n v="6"/>
    <x v="0"/>
    <x v="0"/>
    <x v="0"/>
    <x v="0"/>
    <x v="0"/>
    <x v="0"/>
    <n v="0"/>
    <x v="1"/>
  </r>
  <r>
    <n v="10992"/>
    <n v="1967"/>
    <x v="5"/>
    <x v="0"/>
    <x v="0"/>
    <x v="1"/>
    <n v="75702"/>
    <n v="75702"/>
    <x v="1"/>
    <n v="1"/>
    <n v="1"/>
    <s v="Yes"/>
    <s v="2012-08-29"/>
    <n v="77"/>
    <x v="43"/>
    <x v="58"/>
    <x v="156"/>
    <x v="84"/>
    <x v="5"/>
    <x v="12"/>
    <x v="208"/>
    <n v="5"/>
    <n v="4"/>
    <n v="6"/>
    <n v="11"/>
    <n v="8"/>
    <x v="0"/>
    <x v="0"/>
    <x v="0"/>
    <x v="0"/>
    <x v="0"/>
    <x v="0"/>
    <n v="0"/>
    <x v="1"/>
  </r>
  <r>
    <n v="5304"/>
    <n v="1974"/>
    <x v="8"/>
    <x v="1"/>
    <x v="1"/>
    <x v="0"/>
    <n v="30899"/>
    <n v="30899"/>
    <x v="2"/>
    <n v="1"/>
    <n v="0"/>
    <s v="Yes"/>
    <s v="2012-10-13"/>
    <n v="35"/>
    <x v="181"/>
    <x v="8"/>
    <x v="48"/>
    <x v="5"/>
    <x v="16"/>
    <x v="10"/>
    <x v="106"/>
    <n v="2"/>
    <n v="1"/>
    <n v="0"/>
    <n v="3"/>
    <n v="6"/>
    <x v="0"/>
    <x v="0"/>
    <x v="0"/>
    <x v="0"/>
    <x v="0"/>
    <x v="0"/>
    <n v="0"/>
    <x v="1"/>
  </r>
  <r>
    <n v="309"/>
    <n v="1961"/>
    <x v="45"/>
    <x v="0"/>
    <x v="1"/>
    <x v="1"/>
    <n v="63342"/>
    <n v="63342"/>
    <x v="1"/>
    <n v="0"/>
    <n v="1"/>
    <s v="Yes"/>
    <s v="2012-10-16"/>
    <n v="48"/>
    <x v="182"/>
    <x v="59"/>
    <x v="4"/>
    <x v="59"/>
    <x v="26"/>
    <x v="83"/>
    <x v="176"/>
    <n v="3"/>
    <n v="8"/>
    <n v="3"/>
    <n v="5"/>
    <n v="6"/>
    <x v="0"/>
    <x v="1"/>
    <x v="0"/>
    <x v="0"/>
    <x v="0"/>
    <x v="1"/>
    <n v="0"/>
    <x v="1"/>
  </r>
  <r>
    <n v="3406"/>
    <n v="1964"/>
    <x v="31"/>
    <x v="0"/>
    <x v="0"/>
    <x v="0"/>
    <n v="45989"/>
    <n v="45989"/>
    <x v="0"/>
    <n v="0"/>
    <n v="1"/>
    <s v="Yes"/>
    <s v="2012-10-22"/>
    <n v="97"/>
    <x v="183"/>
    <x v="55"/>
    <x v="157"/>
    <x v="78"/>
    <x v="14"/>
    <x v="33"/>
    <x v="209"/>
    <n v="4"/>
    <n v="3"/>
    <n v="2"/>
    <n v="7"/>
    <n v="3"/>
    <x v="0"/>
    <x v="0"/>
    <x v="0"/>
    <x v="0"/>
    <x v="0"/>
    <x v="0"/>
    <n v="0"/>
    <x v="1"/>
  </r>
  <r>
    <n v="2661"/>
    <n v="1964"/>
    <x v="31"/>
    <x v="0"/>
    <x v="0"/>
    <x v="0"/>
    <n v="18701"/>
    <n v="18701"/>
    <x v="2"/>
    <n v="1"/>
    <n v="1"/>
    <s v="Yes"/>
    <s v="2013-06-04"/>
    <n v="95"/>
    <x v="44"/>
    <x v="3"/>
    <x v="122"/>
    <x v="3"/>
    <x v="18"/>
    <x v="23"/>
    <x v="210"/>
    <n v="4"/>
    <n v="2"/>
    <n v="0"/>
    <n v="4"/>
    <n v="5"/>
    <x v="0"/>
    <x v="0"/>
    <x v="0"/>
    <x v="0"/>
    <x v="0"/>
    <x v="0"/>
    <n v="0"/>
    <x v="1"/>
  </r>
  <r>
    <n v="3153"/>
    <n v="1957"/>
    <x v="0"/>
    <x v="0"/>
    <x v="1"/>
    <x v="0"/>
    <n v="40737"/>
    <n v="40737"/>
    <x v="0"/>
    <n v="2"/>
    <n v="1"/>
    <s v="Yes"/>
    <s v="2013-12-08"/>
    <n v="24"/>
    <x v="1"/>
    <x v="8"/>
    <x v="137"/>
    <x v="5"/>
    <x v="16"/>
    <x v="8"/>
    <x v="181"/>
    <n v="1"/>
    <n v="1"/>
    <n v="0"/>
    <n v="2"/>
    <n v="8"/>
    <x v="0"/>
    <x v="0"/>
    <x v="0"/>
    <x v="0"/>
    <x v="0"/>
    <x v="0"/>
    <n v="0"/>
    <x v="1"/>
  </r>
  <r>
    <n v="10264"/>
    <n v="1979"/>
    <x v="19"/>
    <x v="1"/>
    <x v="0"/>
    <x v="3"/>
    <n v="15287"/>
    <n v="15287"/>
    <x v="2"/>
    <n v="1"/>
    <n v="0"/>
    <s v="Yes"/>
    <s v="2012-10-10"/>
    <n v="60"/>
    <x v="20"/>
    <x v="12"/>
    <x v="48"/>
    <x v="39"/>
    <x v="3"/>
    <x v="9"/>
    <x v="42"/>
    <n v="2"/>
    <n v="1"/>
    <n v="1"/>
    <n v="2"/>
    <n v="7"/>
    <x v="1"/>
    <x v="0"/>
    <x v="0"/>
    <x v="0"/>
    <x v="0"/>
    <x v="1"/>
    <n v="0"/>
    <x v="0"/>
  </r>
  <r>
    <n v="1184"/>
    <n v="1968"/>
    <x v="30"/>
    <x v="0"/>
    <x v="1"/>
    <x v="3"/>
    <n v="69674"/>
    <n v="69674"/>
    <x v="1"/>
    <n v="0"/>
    <n v="2"/>
    <s v="Yes"/>
    <s v="2013-05-22"/>
    <n v="46"/>
    <x v="184"/>
    <x v="77"/>
    <x v="158"/>
    <x v="9"/>
    <x v="16"/>
    <x v="94"/>
    <x v="211"/>
    <n v="3"/>
    <n v="10"/>
    <n v="2"/>
    <n v="10"/>
    <n v="5"/>
    <x v="0"/>
    <x v="0"/>
    <x v="0"/>
    <x v="0"/>
    <x v="0"/>
    <x v="0"/>
    <n v="0"/>
    <x v="1"/>
  </r>
  <r>
    <n v="4200"/>
    <n v="1970"/>
    <x v="25"/>
    <x v="0"/>
    <x v="2"/>
    <x v="2"/>
    <n v="44159"/>
    <n v="44159"/>
    <x v="0"/>
    <n v="1"/>
    <n v="0"/>
    <s v="Yes"/>
    <s v="2014-06-17"/>
    <n v="85"/>
    <x v="185"/>
    <x v="12"/>
    <x v="159"/>
    <x v="85"/>
    <x v="11"/>
    <x v="32"/>
    <x v="212"/>
    <n v="4"/>
    <n v="4"/>
    <n v="1"/>
    <n v="6"/>
    <n v="5"/>
    <x v="0"/>
    <x v="0"/>
    <x v="0"/>
    <x v="0"/>
    <x v="0"/>
    <x v="0"/>
    <n v="0"/>
    <x v="1"/>
  </r>
  <r>
    <n v="9396"/>
    <n v="1978"/>
    <x v="33"/>
    <x v="1"/>
    <x v="1"/>
    <x v="2"/>
    <n v="37717"/>
    <n v="37717"/>
    <x v="2"/>
    <n v="1"/>
    <n v="0"/>
    <s v="Yes"/>
    <s v="2012-11-23"/>
    <n v="31"/>
    <x v="37"/>
    <x v="8"/>
    <x v="1"/>
    <x v="39"/>
    <x v="1"/>
    <x v="3"/>
    <x v="213"/>
    <n v="1"/>
    <n v="1"/>
    <n v="0"/>
    <n v="2"/>
    <n v="9"/>
    <x v="0"/>
    <x v="0"/>
    <x v="0"/>
    <x v="0"/>
    <x v="0"/>
    <x v="0"/>
    <n v="0"/>
    <x v="1"/>
  </r>
  <r>
    <n v="2387"/>
    <n v="1952"/>
    <x v="13"/>
    <x v="0"/>
    <x v="2"/>
    <x v="1"/>
    <n v="43776"/>
    <n v="43776"/>
    <x v="0"/>
    <n v="1"/>
    <n v="1"/>
    <s v="Yes"/>
    <s v="2013-02-03"/>
    <n v="9"/>
    <x v="186"/>
    <x v="12"/>
    <x v="160"/>
    <x v="7"/>
    <x v="7"/>
    <x v="71"/>
    <x v="212"/>
    <n v="6"/>
    <n v="5"/>
    <n v="2"/>
    <n v="4"/>
    <n v="8"/>
    <x v="0"/>
    <x v="0"/>
    <x v="0"/>
    <x v="0"/>
    <x v="0"/>
    <x v="0"/>
    <n v="0"/>
    <x v="0"/>
  </r>
  <r>
    <n v="6690"/>
    <n v="1966"/>
    <x v="35"/>
    <x v="0"/>
    <x v="2"/>
    <x v="2"/>
    <n v="38179"/>
    <n v="38179"/>
    <x v="2"/>
    <n v="1"/>
    <n v="1"/>
    <s v="Yes"/>
    <s v="2013-03-14"/>
    <n v="30"/>
    <x v="187"/>
    <x v="3"/>
    <x v="49"/>
    <x v="39"/>
    <x v="7"/>
    <x v="71"/>
    <x v="112"/>
    <n v="4"/>
    <n v="3"/>
    <n v="1"/>
    <n v="3"/>
    <n v="7"/>
    <x v="0"/>
    <x v="0"/>
    <x v="0"/>
    <x v="0"/>
    <x v="0"/>
    <x v="0"/>
    <n v="0"/>
    <x v="1"/>
  </r>
  <r>
    <n v="1225"/>
    <n v="1963"/>
    <x v="24"/>
    <x v="0"/>
    <x v="0"/>
    <x v="2"/>
    <n v="80124"/>
    <n v="80124"/>
    <x v="1"/>
    <n v="0"/>
    <n v="0"/>
    <s v="No"/>
    <s v="2014-06-26"/>
    <n v="47"/>
    <x v="188"/>
    <x v="78"/>
    <x v="161"/>
    <x v="86"/>
    <x v="76"/>
    <x v="38"/>
    <x v="214"/>
    <n v="1"/>
    <n v="3"/>
    <n v="7"/>
    <n v="8"/>
    <n v="1"/>
    <x v="1"/>
    <x v="0"/>
    <x v="0"/>
    <x v="0"/>
    <x v="0"/>
    <x v="1"/>
    <n v="0"/>
    <x v="1"/>
  </r>
  <r>
    <n v="9703"/>
    <n v="1970"/>
    <x v="25"/>
    <x v="0"/>
    <x v="1"/>
    <x v="2"/>
    <n v="38097"/>
    <n v="38097"/>
    <x v="2"/>
    <n v="1"/>
    <n v="1"/>
    <s v="Yes"/>
    <s v="2012-10-15"/>
    <n v="70"/>
    <x v="189"/>
    <x v="12"/>
    <x v="162"/>
    <x v="5"/>
    <x v="1"/>
    <x v="95"/>
    <x v="215"/>
    <n v="4"/>
    <n v="3"/>
    <n v="2"/>
    <n v="2"/>
    <n v="7"/>
    <x v="1"/>
    <x v="0"/>
    <x v="0"/>
    <x v="0"/>
    <x v="0"/>
    <x v="1"/>
    <n v="0"/>
    <x v="0"/>
  </r>
  <r>
    <n v="291"/>
    <n v="1970"/>
    <x v="25"/>
    <x v="0"/>
    <x v="0"/>
    <x v="2"/>
    <n v="72940"/>
    <n v="72940"/>
    <x v="1"/>
    <n v="0"/>
    <n v="0"/>
    <s v="No"/>
    <s v="2013-06-19"/>
    <n v="13"/>
    <x v="158"/>
    <x v="79"/>
    <x v="163"/>
    <x v="87"/>
    <x v="77"/>
    <x v="73"/>
    <x v="216"/>
    <n v="1"/>
    <n v="3"/>
    <n v="3"/>
    <n v="6"/>
    <n v="1"/>
    <x v="0"/>
    <x v="0"/>
    <x v="0"/>
    <x v="0"/>
    <x v="0"/>
    <x v="0"/>
    <n v="0"/>
    <x v="1"/>
  </r>
  <r>
    <n v="4557"/>
    <n v="1970"/>
    <x v="25"/>
    <x v="0"/>
    <x v="0"/>
    <x v="1"/>
    <n v="22070"/>
    <n v="22070"/>
    <x v="2"/>
    <n v="1"/>
    <n v="0"/>
    <s v="Yes"/>
    <s v="2013-10-04"/>
    <n v="11"/>
    <x v="55"/>
    <x v="35"/>
    <x v="14"/>
    <x v="64"/>
    <x v="7"/>
    <x v="83"/>
    <x v="37"/>
    <n v="2"/>
    <n v="2"/>
    <n v="2"/>
    <n v="2"/>
    <n v="6"/>
    <x v="0"/>
    <x v="0"/>
    <x v="0"/>
    <x v="0"/>
    <x v="0"/>
    <x v="0"/>
    <n v="0"/>
    <x v="1"/>
  </r>
  <r>
    <n v="2379"/>
    <n v="1953"/>
    <x v="44"/>
    <x v="0"/>
    <x v="0"/>
    <x v="0"/>
    <n v="69267"/>
    <n v="69267"/>
    <x v="1"/>
    <n v="0"/>
    <n v="0"/>
    <s v="No"/>
    <s v="2012-09-22"/>
    <n v="31"/>
    <x v="190"/>
    <x v="50"/>
    <x v="164"/>
    <x v="88"/>
    <x v="78"/>
    <x v="96"/>
    <x v="217"/>
    <n v="2"/>
    <n v="3"/>
    <n v="4"/>
    <n v="5"/>
    <n v="7"/>
    <x v="0"/>
    <x v="0"/>
    <x v="0"/>
    <x v="0"/>
    <x v="0"/>
    <x v="0"/>
    <n v="0"/>
    <x v="0"/>
  </r>
  <r>
    <n v="5726"/>
    <n v="1983"/>
    <x v="10"/>
    <x v="1"/>
    <x v="2"/>
    <x v="0"/>
    <n v="31788"/>
    <n v="31788"/>
    <x v="2"/>
    <n v="1"/>
    <n v="0"/>
    <s v="Yes"/>
    <s v="2014-03-20"/>
    <n v="15"/>
    <x v="178"/>
    <x v="35"/>
    <x v="165"/>
    <x v="5"/>
    <x v="22"/>
    <x v="1"/>
    <x v="218"/>
    <n v="3"/>
    <n v="3"/>
    <n v="0"/>
    <n v="4"/>
    <n v="5"/>
    <x v="0"/>
    <x v="0"/>
    <x v="0"/>
    <x v="0"/>
    <x v="0"/>
    <x v="0"/>
    <n v="1"/>
    <x v="1"/>
  </r>
  <r>
    <n v="3066"/>
    <n v="1975"/>
    <x v="28"/>
    <x v="1"/>
    <x v="1"/>
    <x v="1"/>
    <n v="61905"/>
    <n v="61905"/>
    <x v="0"/>
    <n v="0"/>
    <n v="1"/>
    <s v="Yes"/>
    <s v="2014-02-04"/>
    <n v="2"/>
    <x v="185"/>
    <x v="8"/>
    <x v="59"/>
    <x v="11"/>
    <x v="7"/>
    <x v="9"/>
    <x v="219"/>
    <n v="2"/>
    <n v="4"/>
    <n v="2"/>
    <n v="4"/>
    <n v="5"/>
    <x v="0"/>
    <x v="0"/>
    <x v="0"/>
    <x v="0"/>
    <x v="0"/>
    <x v="0"/>
    <n v="0"/>
    <x v="1"/>
  </r>
  <r>
    <n v="6336"/>
    <n v="1960"/>
    <x v="40"/>
    <x v="0"/>
    <x v="0"/>
    <x v="2"/>
    <n v="29315"/>
    <n v="29315"/>
    <x v="2"/>
    <n v="1"/>
    <n v="1"/>
    <s v="Yes"/>
    <s v="2014-04-06"/>
    <n v="55"/>
    <x v="36"/>
    <x v="12"/>
    <x v="33"/>
    <x v="64"/>
    <x v="23"/>
    <x v="14"/>
    <x v="220"/>
    <n v="4"/>
    <n v="2"/>
    <n v="0"/>
    <n v="4"/>
    <n v="6"/>
    <x v="0"/>
    <x v="0"/>
    <x v="0"/>
    <x v="0"/>
    <x v="0"/>
    <x v="0"/>
    <n v="0"/>
    <x v="1"/>
  </r>
  <r>
    <n v="10967"/>
    <n v="1963"/>
    <x v="24"/>
    <x v="0"/>
    <x v="0"/>
    <x v="3"/>
    <n v="33378"/>
    <n v="33378"/>
    <x v="2"/>
    <n v="1"/>
    <n v="1"/>
    <s v="Yes"/>
    <s v="2013-02-06"/>
    <n v="38"/>
    <x v="191"/>
    <x v="26"/>
    <x v="166"/>
    <x v="7"/>
    <x v="23"/>
    <x v="23"/>
    <x v="221"/>
    <n v="3"/>
    <n v="2"/>
    <n v="0"/>
    <n v="4"/>
    <n v="7"/>
    <x v="0"/>
    <x v="0"/>
    <x v="0"/>
    <x v="0"/>
    <x v="0"/>
    <x v="0"/>
    <n v="0"/>
    <x v="1"/>
  </r>
  <r>
    <n v="2304"/>
    <n v="1963"/>
    <x v="24"/>
    <x v="0"/>
    <x v="1"/>
    <x v="1"/>
    <n v="66313"/>
    <n v="66313"/>
    <x v="1"/>
    <n v="0"/>
    <n v="1"/>
    <s v="Yes"/>
    <s v="2013-09-16"/>
    <n v="86"/>
    <x v="192"/>
    <x v="35"/>
    <x v="167"/>
    <x v="3"/>
    <x v="21"/>
    <x v="32"/>
    <x v="222"/>
    <n v="2"/>
    <n v="6"/>
    <n v="3"/>
    <n v="12"/>
    <n v="4"/>
    <x v="0"/>
    <x v="0"/>
    <x v="0"/>
    <x v="0"/>
    <x v="0"/>
    <x v="0"/>
    <n v="0"/>
    <x v="1"/>
  </r>
  <r>
    <n v="3445"/>
    <n v="1956"/>
    <x v="46"/>
    <x v="0"/>
    <x v="0"/>
    <x v="0"/>
    <n v="60714"/>
    <n v="60714"/>
    <x v="0"/>
    <n v="0"/>
    <n v="0"/>
    <s v="No"/>
    <s v="2013-01-17"/>
    <n v="56"/>
    <x v="193"/>
    <x v="61"/>
    <x v="168"/>
    <x v="89"/>
    <x v="79"/>
    <x v="97"/>
    <x v="223"/>
    <n v="2"/>
    <n v="7"/>
    <n v="4"/>
    <n v="10"/>
    <n v="5"/>
    <x v="0"/>
    <x v="0"/>
    <x v="0"/>
    <x v="0"/>
    <x v="0"/>
    <x v="0"/>
    <n v="0"/>
    <x v="0"/>
  </r>
  <r>
    <n v="7828"/>
    <n v="1981"/>
    <x v="4"/>
    <x v="1"/>
    <x v="2"/>
    <x v="1"/>
    <n v="77882"/>
    <n v="77882"/>
    <x v="1"/>
    <n v="0"/>
    <n v="0"/>
    <s v="No"/>
    <s v="2014-04-30"/>
    <n v="29"/>
    <x v="194"/>
    <x v="80"/>
    <x v="169"/>
    <x v="90"/>
    <x v="21"/>
    <x v="4"/>
    <x v="224"/>
    <n v="1"/>
    <n v="3"/>
    <n v="3"/>
    <n v="5"/>
    <n v="1"/>
    <x v="0"/>
    <x v="0"/>
    <x v="0"/>
    <x v="0"/>
    <x v="0"/>
    <x v="0"/>
    <n v="0"/>
    <x v="1"/>
  </r>
  <r>
    <n v="3762"/>
    <n v="1986"/>
    <x v="22"/>
    <x v="1"/>
    <x v="1"/>
    <x v="0"/>
    <n v="69867"/>
    <n v="69867"/>
    <x v="1"/>
    <n v="0"/>
    <n v="0"/>
    <s v="No"/>
    <s v="2013-04-02"/>
    <n v="30"/>
    <x v="195"/>
    <x v="8"/>
    <x v="170"/>
    <x v="21"/>
    <x v="80"/>
    <x v="82"/>
    <x v="225"/>
    <n v="1"/>
    <n v="3"/>
    <n v="5"/>
    <n v="8"/>
    <n v="1"/>
    <x v="0"/>
    <x v="0"/>
    <x v="0"/>
    <x v="1"/>
    <x v="0"/>
    <x v="1"/>
    <n v="0"/>
    <x v="0"/>
  </r>
  <r>
    <n v="4391"/>
    <n v="1968"/>
    <x v="30"/>
    <x v="0"/>
    <x v="2"/>
    <x v="3"/>
    <n v="63841"/>
    <n v="63841"/>
    <x v="1"/>
    <n v="0"/>
    <n v="1"/>
    <s v="Yes"/>
    <s v="2013-04-21"/>
    <n v="64"/>
    <x v="0"/>
    <x v="81"/>
    <x v="171"/>
    <x v="19"/>
    <x v="23"/>
    <x v="98"/>
    <x v="226"/>
    <n v="1"/>
    <n v="9"/>
    <n v="3"/>
    <n v="9"/>
    <n v="6"/>
    <x v="0"/>
    <x v="0"/>
    <x v="0"/>
    <x v="0"/>
    <x v="0"/>
    <x v="0"/>
    <n v="0"/>
    <x v="1"/>
  </r>
  <r>
    <n v="4669"/>
    <n v="1981"/>
    <x v="4"/>
    <x v="1"/>
    <x v="3"/>
    <x v="2"/>
    <n v="24480"/>
    <n v="24480"/>
    <x v="2"/>
    <n v="1"/>
    <n v="0"/>
    <s v="Yes"/>
    <s v="2013-02-11"/>
    <n v="46"/>
    <x v="18"/>
    <x v="28"/>
    <x v="145"/>
    <x v="78"/>
    <x v="81"/>
    <x v="45"/>
    <x v="227"/>
    <n v="3"/>
    <n v="3"/>
    <n v="0"/>
    <n v="4"/>
    <n v="7"/>
    <x v="0"/>
    <x v="0"/>
    <x v="0"/>
    <x v="0"/>
    <x v="0"/>
    <x v="0"/>
    <n v="0"/>
    <x v="1"/>
  </r>
  <r>
    <n v="10144"/>
    <n v="1976"/>
    <x v="11"/>
    <x v="1"/>
    <x v="0"/>
    <x v="1"/>
    <n v="51369"/>
    <n v="51369"/>
    <x v="0"/>
    <n v="0"/>
    <n v="1"/>
    <s v="Yes"/>
    <s v="2012-10-25"/>
    <n v="84"/>
    <x v="165"/>
    <x v="35"/>
    <x v="127"/>
    <x v="5"/>
    <x v="59"/>
    <x v="87"/>
    <x v="189"/>
    <n v="2"/>
    <n v="8"/>
    <n v="2"/>
    <n v="4"/>
    <n v="8"/>
    <x v="0"/>
    <x v="0"/>
    <x v="0"/>
    <x v="0"/>
    <x v="0"/>
    <x v="0"/>
    <n v="0"/>
    <x v="1"/>
  </r>
  <r>
    <n v="8652"/>
    <n v="1946"/>
    <x v="15"/>
    <x v="0"/>
    <x v="0"/>
    <x v="1"/>
    <n v="37760"/>
    <n v="37760"/>
    <x v="2"/>
    <n v="0"/>
    <n v="0"/>
    <s v="No"/>
    <s v="2012-08-31"/>
    <n v="20"/>
    <x v="16"/>
    <x v="9"/>
    <x v="15"/>
    <x v="13"/>
    <x v="12"/>
    <x v="15"/>
    <x v="16"/>
    <n v="2"/>
    <n v="4"/>
    <n v="1"/>
    <n v="6"/>
    <n v="7"/>
    <x v="0"/>
    <x v="0"/>
    <x v="0"/>
    <x v="0"/>
    <x v="0"/>
    <x v="0"/>
    <n v="0"/>
    <x v="1"/>
  </r>
  <r>
    <n v="1672"/>
    <n v="1974"/>
    <x v="8"/>
    <x v="1"/>
    <x v="1"/>
    <x v="1"/>
    <n v="65640"/>
    <n v="65640"/>
    <x v="1"/>
    <n v="0"/>
    <n v="1"/>
    <s v="Yes"/>
    <s v="2014-03-01"/>
    <n v="74"/>
    <x v="196"/>
    <x v="35"/>
    <x v="172"/>
    <x v="19"/>
    <x v="39"/>
    <x v="86"/>
    <x v="228"/>
    <n v="1"/>
    <n v="5"/>
    <n v="1"/>
    <n v="8"/>
    <n v="2"/>
    <x v="0"/>
    <x v="0"/>
    <x v="0"/>
    <x v="0"/>
    <x v="0"/>
    <x v="0"/>
    <n v="0"/>
    <x v="1"/>
  </r>
  <r>
    <n v="8962"/>
    <n v="1975"/>
    <x v="28"/>
    <x v="1"/>
    <x v="2"/>
    <x v="2"/>
    <n v="44319"/>
    <n v="44319"/>
    <x v="0"/>
    <n v="1"/>
    <n v="1"/>
    <s v="Yes"/>
    <s v="2014-04-17"/>
    <n v="18"/>
    <x v="197"/>
    <x v="8"/>
    <x v="48"/>
    <x v="5"/>
    <x v="16"/>
    <x v="26"/>
    <x v="229"/>
    <n v="2"/>
    <n v="2"/>
    <n v="0"/>
    <n v="3"/>
    <n v="5"/>
    <x v="0"/>
    <x v="0"/>
    <x v="0"/>
    <x v="0"/>
    <x v="0"/>
    <x v="0"/>
    <n v="0"/>
    <x v="1"/>
  </r>
  <r>
    <n v="9974"/>
    <n v="1974"/>
    <x v="8"/>
    <x v="1"/>
    <x v="0"/>
    <x v="2"/>
    <n v="30631"/>
    <n v="30631"/>
    <x v="2"/>
    <n v="1"/>
    <n v="0"/>
    <s v="Yes"/>
    <s v="2013-07-12"/>
    <n v="75"/>
    <x v="77"/>
    <x v="26"/>
    <x v="3"/>
    <x v="39"/>
    <x v="9"/>
    <x v="71"/>
    <x v="230"/>
    <n v="1"/>
    <n v="3"/>
    <n v="1"/>
    <n v="2"/>
    <n v="7"/>
    <x v="0"/>
    <x v="0"/>
    <x v="0"/>
    <x v="0"/>
    <x v="0"/>
    <x v="0"/>
    <n v="0"/>
    <x v="1"/>
  </r>
  <r>
    <n v="10983"/>
    <n v="1952"/>
    <x v="13"/>
    <x v="0"/>
    <x v="0"/>
    <x v="1"/>
    <n v="75278"/>
    <n v="75278"/>
    <x v="1"/>
    <n v="0"/>
    <n v="0"/>
    <s v="No"/>
    <s v="2013-01-29"/>
    <n v="17"/>
    <x v="198"/>
    <x v="82"/>
    <x v="173"/>
    <x v="13"/>
    <x v="82"/>
    <x v="99"/>
    <x v="231"/>
    <n v="1"/>
    <n v="6"/>
    <n v="3"/>
    <n v="13"/>
    <n v="3"/>
    <x v="0"/>
    <x v="0"/>
    <x v="0"/>
    <x v="0"/>
    <x v="0"/>
    <x v="0"/>
    <n v="0"/>
    <x v="1"/>
  </r>
  <r>
    <n v="8148"/>
    <n v="1956"/>
    <x v="46"/>
    <x v="0"/>
    <x v="2"/>
    <x v="1"/>
    <n v="50898"/>
    <n v="50898"/>
    <x v="0"/>
    <n v="1"/>
    <n v="1"/>
    <s v="Yes"/>
    <s v="2013-01-08"/>
    <n v="88"/>
    <x v="199"/>
    <x v="58"/>
    <x v="174"/>
    <x v="91"/>
    <x v="83"/>
    <x v="100"/>
    <x v="232"/>
    <n v="13"/>
    <n v="6"/>
    <n v="2"/>
    <n v="12"/>
    <n v="5"/>
    <x v="0"/>
    <x v="0"/>
    <x v="0"/>
    <x v="0"/>
    <x v="0"/>
    <x v="0"/>
    <n v="0"/>
    <x v="1"/>
  </r>
  <r>
    <n v="10102"/>
    <n v="1966"/>
    <x v="35"/>
    <x v="0"/>
    <x v="0"/>
    <x v="4"/>
    <n v="79946"/>
    <n v="79946"/>
    <x v="1"/>
    <n v="0"/>
    <n v="0"/>
    <s v="No"/>
    <s v="2014-05-12"/>
    <n v="19"/>
    <x v="200"/>
    <x v="83"/>
    <x v="175"/>
    <x v="92"/>
    <x v="84"/>
    <x v="15"/>
    <x v="233"/>
    <n v="1"/>
    <n v="5"/>
    <n v="11"/>
    <n v="5"/>
    <n v="3"/>
    <x v="0"/>
    <x v="0"/>
    <x v="0"/>
    <x v="0"/>
    <x v="0"/>
    <x v="0"/>
    <n v="0"/>
    <x v="1"/>
  </r>
  <r>
    <n v="4697"/>
    <n v="1949"/>
    <x v="17"/>
    <x v="0"/>
    <x v="2"/>
    <x v="3"/>
    <n v="35416"/>
    <n v="35416"/>
    <x v="2"/>
    <n v="0"/>
    <n v="0"/>
    <s v="No"/>
    <s v="2013-06-13"/>
    <n v="62"/>
    <x v="201"/>
    <x v="17"/>
    <x v="176"/>
    <x v="39"/>
    <x v="3"/>
    <x v="49"/>
    <x v="234"/>
    <n v="3"/>
    <n v="7"/>
    <n v="1"/>
    <n v="5"/>
    <n v="8"/>
    <x v="0"/>
    <x v="0"/>
    <x v="0"/>
    <x v="0"/>
    <x v="0"/>
    <x v="0"/>
    <n v="0"/>
    <x v="1"/>
  </r>
  <r>
    <n v="9262"/>
    <n v="1984"/>
    <x v="3"/>
    <x v="1"/>
    <x v="4"/>
    <x v="1"/>
    <n v="32414"/>
    <n v="32414"/>
    <x v="2"/>
    <n v="0"/>
    <n v="0"/>
    <s v="No"/>
    <s v="2013-07-04"/>
    <n v="11"/>
    <x v="125"/>
    <x v="26"/>
    <x v="29"/>
    <x v="5"/>
    <x v="52"/>
    <x v="33"/>
    <x v="235"/>
    <n v="1"/>
    <n v="1"/>
    <n v="0"/>
    <n v="3"/>
    <n v="7"/>
    <x v="1"/>
    <x v="0"/>
    <x v="0"/>
    <x v="0"/>
    <x v="0"/>
    <x v="1"/>
    <n v="0"/>
    <x v="1"/>
  </r>
  <r>
    <n v="7254"/>
    <n v="1969"/>
    <x v="21"/>
    <x v="0"/>
    <x v="0"/>
    <x v="1"/>
    <n v="38361"/>
    <n v="38361"/>
    <x v="2"/>
    <n v="1"/>
    <n v="0"/>
    <s v="Yes"/>
    <s v="2013-12-27"/>
    <n v="74"/>
    <x v="202"/>
    <x v="8"/>
    <x v="7"/>
    <x v="19"/>
    <x v="22"/>
    <x v="5"/>
    <x v="236"/>
    <n v="3"/>
    <n v="3"/>
    <n v="1"/>
    <n v="3"/>
    <n v="7"/>
    <x v="0"/>
    <x v="0"/>
    <x v="0"/>
    <x v="0"/>
    <x v="0"/>
    <x v="0"/>
    <n v="0"/>
    <x v="1"/>
  </r>
  <r>
    <n v="4543"/>
    <n v="1980"/>
    <x v="16"/>
    <x v="1"/>
    <x v="0"/>
    <x v="2"/>
    <n v="82497"/>
    <n v="82497"/>
    <x v="1"/>
    <n v="0"/>
    <n v="0"/>
    <s v="No"/>
    <s v="2012-10-31"/>
    <n v="32"/>
    <x v="203"/>
    <x v="80"/>
    <x v="177"/>
    <x v="93"/>
    <x v="2"/>
    <x v="101"/>
    <x v="237"/>
    <n v="1"/>
    <n v="2"/>
    <n v="7"/>
    <n v="9"/>
    <n v="4"/>
    <x v="0"/>
    <x v="0"/>
    <x v="1"/>
    <x v="0"/>
    <x v="0"/>
    <x v="1"/>
    <n v="0"/>
    <x v="1"/>
  </r>
  <r>
    <n v="4927"/>
    <n v="1971"/>
    <x v="6"/>
    <x v="1"/>
    <x v="0"/>
    <x v="1"/>
    <n v="16626"/>
    <n v="16626"/>
    <x v="2"/>
    <n v="2"/>
    <n v="0"/>
    <s v="Yes"/>
    <s v="2014-01-15"/>
    <n v="76"/>
    <x v="26"/>
    <x v="17"/>
    <x v="49"/>
    <x v="16"/>
    <x v="1"/>
    <x v="9"/>
    <x v="127"/>
    <n v="3"/>
    <n v="3"/>
    <n v="0"/>
    <n v="3"/>
    <n v="9"/>
    <x v="0"/>
    <x v="0"/>
    <x v="0"/>
    <x v="0"/>
    <x v="0"/>
    <x v="0"/>
    <n v="0"/>
    <x v="1"/>
  </r>
  <r>
    <n v="10451"/>
    <n v="1965"/>
    <x v="2"/>
    <x v="0"/>
    <x v="0"/>
    <x v="1"/>
    <n v="29672"/>
    <n v="29672"/>
    <x v="2"/>
    <n v="1"/>
    <n v="1"/>
    <s v="Yes"/>
    <s v="2013-03-12"/>
    <n v="6"/>
    <x v="37"/>
    <x v="1"/>
    <x v="24"/>
    <x v="5"/>
    <x v="37"/>
    <x v="75"/>
    <x v="213"/>
    <n v="1"/>
    <n v="0"/>
    <n v="0"/>
    <n v="3"/>
    <n v="6"/>
    <x v="0"/>
    <x v="0"/>
    <x v="0"/>
    <x v="0"/>
    <x v="0"/>
    <x v="0"/>
    <n v="0"/>
    <x v="1"/>
  </r>
  <r>
    <n v="2926"/>
    <n v="1952"/>
    <x v="13"/>
    <x v="0"/>
    <x v="2"/>
    <x v="1"/>
    <n v="55951"/>
    <n v="55951"/>
    <x v="0"/>
    <n v="0"/>
    <n v="1"/>
    <s v="Yes"/>
    <s v="2012-08-23"/>
    <n v="62"/>
    <x v="204"/>
    <x v="8"/>
    <x v="178"/>
    <x v="5"/>
    <x v="11"/>
    <x v="41"/>
    <x v="238"/>
    <n v="3"/>
    <n v="3"/>
    <n v="6"/>
    <n v="11"/>
    <n v="8"/>
    <x v="0"/>
    <x v="1"/>
    <x v="0"/>
    <x v="0"/>
    <x v="1"/>
    <x v="2"/>
    <n v="0"/>
    <x v="1"/>
  </r>
  <r>
    <n v="2874"/>
    <n v="1988"/>
    <x v="36"/>
    <x v="1"/>
    <x v="4"/>
    <x v="3"/>
    <n v="35388"/>
    <n v="35388"/>
    <x v="2"/>
    <n v="1"/>
    <n v="0"/>
    <s v="Yes"/>
    <s v="2013-03-07"/>
    <n v="20"/>
    <x v="10"/>
    <x v="3"/>
    <x v="75"/>
    <x v="39"/>
    <x v="3"/>
    <x v="75"/>
    <x v="85"/>
    <n v="1"/>
    <n v="1"/>
    <n v="0"/>
    <n v="3"/>
    <n v="7"/>
    <x v="0"/>
    <x v="0"/>
    <x v="0"/>
    <x v="0"/>
    <x v="0"/>
    <x v="0"/>
    <n v="0"/>
    <x v="1"/>
  </r>
  <r>
    <n v="9738"/>
    <n v="1986"/>
    <x v="22"/>
    <x v="1"/>
    <x v="2"/>
    <x v="1"/>
    <n v="42386"/>
    <n v="42386"/>
    <x v="0"/>
    <n v="1"/>
    <n v="0"/>
    <s v="Yes"/>
    <s v="2013-01-13"/>
    <n v="43"/>
    <x v="205"/>
    <x v="3"/>
    <x v="68"/>
    <x v="5"/>
    <x v="37"/>
    <x v="56"/>
    <x v="239"/>
    <n v="1"/>
    <n v="3"/>
    <n v="0"/>
    <n v="3"/>
    <n v="8"/>
    <x v="0"/>
    <x v="0"/>
    <x v="0"/>
    <x v="0"/>
    <x v="0"/>
    <x v="0"/>
    <n v="0"/>
    <x v="1"/>
  </r>
  <r>
    <n v="7119"/>
    <n v="1982"/>
    <x v="18"/>
    <x v="1"/>
    <x v="0"/>
    <x v="0"/>
    <n v="68627"/>
    <n v="68627"/>
    <x v="1"/>
    <n v="0"/>
    <n v="0"/>
    <s v="No"/>
    <s v="2013-01-12"/>
    <n v="45"/>
    <x v="200"/>
    <x v="81"/>
    <x v="179"/>
    <x v="94"/>
    <x v="85"/>
    <x v="36"/>
    <x v="240"/>
    <n v="1"/>
    <n v="2"/>
    <n v="3"/>
    <n v="6"/>
    <n v="1"/>
    <x v="0"/>
    <x v="0"/>
    <x v="0"/>
    <x v="0"/>
    <x v="0"/>
    <x v="0"/>
    <n v="0"/>
    <x v="1"/>
  </r>
  <r>
    <n v="3924"/>
    <n v="1965"/>
    <x v="2"/>
    <x v="0"/>
    <x v="1"/>
    <x v="3"/>
    <n v="57912"/>
    <n v="57912"/>
    <x v="0"/>
    <n v="0"/>
    <n v="1"/>
    <s v="Yes"/>
    <s v="2014-03-17"/>
    <n v="34"/>
    <x v="206"/>
    <x v="8"/>
    <x v="178"/>
    <x v="5"/>
    <x v="16"/>
    <x v="29"/>
    <x v="241"/>
    <n v="5"/>
    <n v="8"/>
    <n v="3"/>
    <n v="12"/>
    <n v="5"/>
    <x v="0"/>
    <x v="1"/>
    <x v="0"/>
    <x v="0"/>
    <x v="0"/>
    <x v="1"/>
    <n v="0"/>
    <x v="1"/>
  </r>
  <r>
    <n v="5827"/>
    <n v="1958"/>
    <x v="38"/>
    <x v="0"/>
    <x v="0"/>
    <x v="3"/>
    <n v="35246"/>
    <n v="35246"/>
    <x v="2"/>
    <n v="1"/>
    <n v="1"/>
    <s v="Yes"/>
    <s v="2014-04-16"/>
    <n v="53"/>
    <x v="24"/>
    <x v="8"/>
    <x v="100"/>
    <x v="1"/>
    <x v="7"/>
    <x v="23"/>
    <x v="242"/>
    <n v="4"/>
    <n v="3"/>
    <n v="1"/>
    <n v="3"/>
    <n v="5"/>
    <x v="0"/>
    <x v="0"/>
    <x v="0"/>
    <x v="0"/>
    <x v="0"/>
    <x v="0"/>
    <n v="0"/>
    <x v="1"/>
  </r>
  <r>
    <n v="5596"/>
    <n v="1956"/>
    <x v="46"/>
    <x v="0"/>
    <x v="4"/>
    <x v="1"/>
    <n v="58821"/>
    <n v="58821"/>
    <x v="0"/>
    <n v="0"/>
    <n v="1"/>
    <s v="Yes"/>
    <s v="2013-10-12"/>
    <n v="44"/>
    <x v="207"/>
    <x v="13"/>
    <x v="141"/>
    <x v="65"/>
    <x v="16"/>
    <x v="15"/>
    <x v="243"/>
    <n v="1"/>
    <n v="9"/>
    <n v="2"/>
    <n v="9"/>
    <n v="6"/>
    <x v="0"/>
    <x v="0"/>
    <x v="0"/>
    <x v="0"/>
    <x v="0"/>
    <x v="0"/>
    <n v="0"/>
    <x v="1"/>
  </r>
  <r>
    <n v="10812"/>
    <n v="1978"/>
    <x v="33"/>
    <x v="1"/>
    <x v="1"/>
    <x v="2"/>
    <n v="46377"/>
    <n v="46377"/>
    <x v="0"/>
    <n v="1"/>
    <n v="0"/>
    <s v="Yes"/>
    <s v="2014-03-01"/>
    <n v="89"/>
    <x v="208"/>
    <x v="8"/>
    <x v="180"/>
    <x v="39"/>
    <x v="3"/>
    <x v="24"/>
    <x v="112"/>
    <n v="1"/>
    <n v="2"/>
    <n v="1"/>
    <n v="3"/>
    <n v="4"/>
    <x v="0"/>
    <x v="0"/>
    <x v="0"/>
    <x v="0"/>
    <x v="0"/>
    <x v="0"/>
    <n v="0"/>
    <x v="1"/>
  </r>
  <r>
    <n v="1717"/>
    <n v="1988"/>
    <x v="36"/>
    <x v="1"/>
    <x v="0"/>
    <x v="0"/>
    <n v="39747"/>
    <n v="39747"/>
    <x v="2"/>
    <n v="1"/>
    <n v="0"/>
    <s v="Yes"/>
    <s v="2014-04-13"/>
    <n v="43"/>
    <x v="209"/>
    <x v="81"/>
    <x v="181"/>
    <x v="19"/>
    <x v="11"/>
    <x v="102"/>
    <x v="244"/>
    <n v="3"/>
    <n v="5"/>
    <n v="1"/>
    <n v="4"/>
    <n v="8"/>
    <x v="0"/>
    <x v="0"/>
    <x v="0"/>
    <x v="0"/>
    <x v="0"/>
    <x v="0"/>
    <n v="0"/>
    <x v="1"/>
  </r>
  <r>
    <n v="9491"/>
    <n v="1984"/>
    <x v="3"/>
    <x v="1"/>
    <x v="0"/>
    <x v="1"/>
    <n v="23976"/>
    <n v="23976"/>
    <x v="2"/>
    <n v="1"/>
    <n v="0"/>
    <s v="Yes"/>
    <s v="2013-12-27"/>
    <n v="68"/>
    <x v="7"/>
    <x v="1"/>
    <x v="87"/>
    <x v="1"/>
    <x v="3"/>
    <x v="93"/>
    <x v="157"/>
    <n v="3"/>
    <n v="3"/>
    <n v="1"/>
    <n v="3"/>
    <n v="7"/>
    <x v="0"/>
    <x v="0"/>
    <x v="0"/>
    <x v="0"/>
    <x v="0"/>
    <x v="0"/>
    <n v="0"/>
    <x v="1"/>
  </r>
  <r>
    <n v="9274"/>
    <n v="1961"/>
    <x v="45"/>
    <x v="0"/>
    <x v="2"/>
    <x v="2"/>
    <n v="80950"/>
    <n v="80950"/>
    <x v="1"/>
    <n v="0"/>
    <n v="0"/>
    <s v="No"/>
    <s v="2013-03-28"/>
    <n v="44"/>
    <x v="210"/>
    <x v="84"/>
    <x v="182"/>
    <x v="95"/>
    <x v="86"/>
    <x v="103"/>
    <x v="245"/>
    <n v="1"/>
    <n v="6"/>
    <n v="7"/>
    <n v="9"/>
    <n v="2"/>
    <x v="0"/>
    <x v="0"/>
    <x v="0"/>
    <x v="1"/>
    <x v="0"/>
    <x v="1"/>
    <n v="0"/>
    <x v="1"/>
  </r>
  <r>
    <n v="6609"/>
    <n v="1966"/>
    <x v="35"/>
    <x v="0"/>
    <x v="0"/>
    <x v="4"/>
    <n v="27038"/>
    <n v="27038"/>
    <x v="2"/>
    <n v="0"/>
    <n v="0"/>
    <s v="No"/>
    <s v="2012-09-18"/>
    <n v="64"/>
    <x v="20"/>
    <x v="34"/>
    <x v="22"/>
    <x v="37"/>
    <x v="66"/>
    <x v="4"/>
    <x v="246"/>
    <n v="1"/>
    <n v="3"/>
    <n v="0"/>
    <n v="3"/>
    <n v="9"/>
    <x v="0"/>
    <x v="0"/>
    <x v="0"/>
    <x v="0"/>
    <x v="0"/>
    <x v="0"/>
    <n v="0"/>
    <x v="0"/>
  </r>
  <r>
    <n v="6963"/>
    <n v="1947"/>
    <x v="49"/>
    <x v="0"/>
    <x v="0"/>
    <x v="0"/>
    <n v="77457"/>
    <n v="77457"/>
    <x v="1"/>
    <n v="0"/>
    <n v="0"/>
    <s v="No"/>
    <s v="2014-03-05"/>
    <n v="85"/>
    <x v="211"/>
    <x v="23"/>
    <x v="183"/>
    <x v="18"/>
    <x v="87"/>
    <x v="56"/>
    <x v="247"/>
    <n v="1"/>
    <n v="2"/>
    <n v="5"/>
    <n v="10"/>
    <n v="1"/>
    <x v="0"/>
    <x v="0"/>
    <x v="1"/>
    <x v="0"/>
    <x v="0"/>
    <x v="1"/>
    <n v="0"/>
    <x v="1"/>
  </r>
  <r>
    <n v="4440"/>
    <n v="1964"/>
    <x v="31"/>
    <x v="0"/>
    <x v="2"/>
    <x v="2"/>
    <n v="64100"/>
    <n v="64100"/>
    <x v="1"/>
    <n v="0"/>
    <n v="1"/>
    <s v="Yes"/>
    <s v="2013-09-10"/>
    <n v="93"/>
    <x v="212"/>
    <x v="8"/>
    <x v="21"/>
    <x v="5"/>
    <x v="16"/>
    <x v="23"/>
    <x v="248"/>
    <n v="1"/>
    <n v="8"/>
    <n v="3"/>
    <n v="6"/>
    <n v="7"/>
    <x v="0"/>
    <x v="1"/>
    <x v="0"/>
    <x v="0"/>
    <x v="0"/>
    <x v="1"/>
    <n v="0"/>
    <x v="1"/>
  </r>
  <r>
    <n v="1379"/>
    <n v="1992"/>
    <x v="47"/>
    <x v="2"/>
    <x v="2"/>
    <x v="1"/>
    <n v="42670"/>
    <n v="42670"/>
    <x v="0"/>
    <n v="0"/>
    <n v="0"/>
    <s v="No"/>
    <s v="2013-04-27"/>
    <n v="12"/>
    <x v="213"/>
    <x v="12"/>
    <x v="180"/>
    <x v="19"/>
    <x v="37"/>
    <x v="4"/>
    <x v="175"/>
    <n v="1"/>
    <n v="4"/>
    <n v="2"/>
    <n v="4"/>
    <n v="4"/>
    <x v="0"/>
    <x v="0"/>
    <x v="0"/>
    <x v="0"/>
    <x v="0"/>
    <x v="0"/>
    <n v="0"/>
    <x v="1"/>
  </r>
  <r>
    <n v="10032"/>
    <n v="1976"/>
    <x v="11"/>
    <x v="1"/>
    <x v="0"/>
    <x v="3"/>
    <n v="12571"/>
    <n v="12571"/>
    <x v="2"/>
    <n v="1"/>
    <n v="0"/>
    <s v="Yes"/>
    <s v="2014-01-18"/>
    <n v="86"/>
    <x v="13"/>
    <x v="9"/>
    <x v="33"/>
    <x v="1"/>
    <x v="12"/>
    <x v="45"/>
    <x v="3"/>
    <n v="4"/>
    <n v="3"/>
    <n v="1"/>
    <n v="3"/>
    <n v="6"/>
    <x v="0"/>
    <x v="0"/>
    <x v="0"/>
    <x v="0"/>
    <x v="0"/>
    <x v="0"/>
    <n v="0"/>
    <x v="1"/>
  </r>
  <r>
    <n v="2826"/>
    <n v="1967"/>
    <x v="5"/>
    <x v="0"/>
    <x v="0"/>
    <x v="2"/>
    <n v="22574"/>
    <n v="22574"/>
    <x v="2"/>
    <n v="2"/>
    <n v="1"/>
    <s v="Yes"/>
    <s v="2013-10-28"/>
    <n v="28"/>
    <x v="60"/>
    <x v="8"/>
    <x v="48"/>
    <x v="1"/>
    <x v="16"/>
    <x v="8"/>
    <x v="229"/>
    <n v="2"/>
    <n v="2"/>
    <n v="0"/>
    <n v="3"/>
    <n v="7"/>
    <x v="0"/>
    <x v="0"/>
    <x v="0"/>
    <x v="0"/>
    <x v="0"/>
    <x v="0"/>
    <n v="0"/>
    <x v="1"/>
  </r>
  <r>
    <n v="2437"/>
    <n v="1989"/>
    <x v="23"/>
    <x v="1"/>
    <x v="0"/>
    <x v="2"/>
    <m/>
    <n v="51371"/>
    <x v="0"/>
    <n v="0"/>
    <n v="0"/>
    <s v="No"/>
    <s v="2013-06-03"/>
    <n v="69"/>
    <x v="214"/>
    <x v="66"/>
    <x v="184"/>
    <x v="94"/>
    <x v="25"/>
    <x v="104"/>
    <x v="249"/>
    <n v="1"/>
    <n v="6"/>
    <n v="5"/>
    <n v="12"/>
    <n v="3"/>
    <x v="0"/>
    <x v="1"/>
    <x v="0"/>
    <x v="1"/>
    <x v="0"/>
    <x v="2"/>
    <n v="0"/>
    <x v="1"/>
  </r>
  <r>
    <n v="6320"/>
    <n v="1976"/>
    <x v="11"/>
    <x v="1"/>
    <x v="2"/>
    <x v="0"/>
    <n v="70893"/>
    <n v="70893"/>
    <x v="1"/>
    <n v="0"/>
    <n v="0"/>
    <s v="No"/>
    <s v="2013-02-06"/>
    <n v="42"/>
    <x v="215"/>
    <x v="50"/>
    <x v="185"/>
    <x v="96"/>
    <x v="57"/>
    <x v="5"/>
    <x v="250"/>
    <n v="1"/>
    <n v="6"/>
    <n v="6"/>
    <n v="10"/>
    <n v="3"/>
    <x v="0"/>
    <x v="0"/>
    <x v="0"/>
    <x v="0"/>
    <x v="0"/>
    <x v="0"/>
    <n v="0"/>
    <x v="1"/>
  </r>
  <r>
    <n v="3050"/>
    <n v="1966"/>
    <x v="35"/>
    <x v="0"/>
    <x v="0"/>
    <x v="2"/>
    <n v="54198"/>
    <n v="54198"/>
    <x v="0"/>
    <n v="1"/>
    <n v="1"/>
    <s v="Yes"/>
    <s v="2013-12-17"/>
    <n v="13"/>
    <x v="216"/>
    <x v="8"/>
    <x v="50"/>
    <x v="7"/>
    <x v="7"/>
    <x v="45"/>
    <x v="251"/>
    <n v="6"/>
    <n v="3"/>
    <n v="1"/>
    <n v="6"/>
    <n v="4"/>
    <x v="0"/>
    <x v="0"/>
    <x v="0"/>
    <x v="0"/>
    <x v="0"/>
    <x v="0"/>
    <n v="0"/>
    <x v="1"/>
  </r>
  <r>
    <n v="231"/>
    <n v="1956"/>
    <x v="46"/>
    <x v="0"/>
    <x v="2"/>
    <x v="1"/>
    <n v="28839"/>
    <n v="28839"/>
    <x v="2"/>
    <n v="1"/>
    <n v="1"/>
    <s v="Yes"/>
    <s v="2014-03-11"/>
    <n v="86"/>
    <x v="181"/>
    <x v="8"/>
    <x v="75"/>
    <x v="5"/>
    <x v="16"/>
    <x v="10"/>
    <x v="85"/>
    <n v="2"/>
    <n v="2"/>
    <n v="0"/>
    <n v="3"/>
    <n v="5"/>
    <x v="0"/>
    <x v="0"/>
    <x v="0"/>
    <x v="0"/>
    <x v="0"/>
    <x v="0"/>
    <n v="0"/>
    <x v="1"/>
  </r>
  <r>
    <n v="2392"/>
    <n v="1972"/>
    <x v="39"/>
    <x v="1"/>
    <x v="0"/>
    <x v="2"/>
    <n v="40321"/>
    <n v="40321"/>
    <x v="0"/>
    <n v="1"/>
    <n v="1"/>
    <s v="Yes"/>
    <s v="2013-07-29"/>
    <n v="59"/>
    <x v="217"/>
    <x v="3"/>
    <x v="87"/>
    <x v="11"/>
    <x v="16"/>
    <x v="6"/>
    <x v="227"/>
    <n v="2"/>
    <n v="3"/>
    <n v="0"/>
    <n v="3"/>
    <n v="7"/>
    <x v="0"/>
    <x v="0"/>
    <x v="0"/>
    <x v="0"/>
    <x v="0"/>
    <x v="0"/>
    <n v="0"/>
    <x v="1"/>
  </r>
  <r>
    <n v="9478"/>
    <n v="1985"/>
    <x v="7"/>
    <x v="1"/>
    <x v="0"/>
    <x v="0"/>
    <n v="66503"/>
    <n v="66503"/>
    <x v="1"/>
    <n v="1"/>
    <n v="0"/>
    <s v="Yes"/>
    <s v="2012-08-14"/>
    <n v="30"/>
    <x v="218"/>
    <x v="73"/>
    <x v="186"/>
    <x v="46"/>
    <x v="3"/>
    <x v="35"/>
    <x v="252"/>
    <n v="2"/>
    <n v="4"/>
    <n v="3"/>
    <n v="6"/>
    <n v="3"/>
    <x v="0"/>
    <x v="0"/>
    <x v="0"/>
    <x v="0"/>
    <x v="0"/>
    <x v="0"/>
    <n v="0"/>
    <x v="1"/>
  </r>
  <r>
    <n v="113"/>
    <n v="1951"/>
    <x v="20"/>
    <x v="0"/>
    <x v="0"/>
    <x v="2"/>
    <n v="30833"/>
    <n v="30833"/>
    <x v="2"/>
    <n v="1"/>
    <n v="1"/>
    <s v="Yes"/>
    <s v="2013-07-16"/>
    <n v="33"/>
    <x v="1"/>
    <x v="8"/>
    <x v="75"/>
    <x v="7"/>
    <x v="1"/>
    <x v="1"/>
    <x v="253"/>
    <n v="2"/>
    <n v="1"/>
    <n v="0"/>
    <n v="3"/>
    <n v="5"/>
    <x v="0"/>
    <x v="0"/>
    <x v="0"/>
    <x v="0"/>
    <x v="0"/>
    <x v="0"/>
    <n v="0"/>
    <x v="1"/>
  </r>
  <r>
    <n v="2863"/>
    <n v="1970"/>
    <x v="25"/>
    <x v="0"/>
    <x v="0"/>
    <x v="0"/>
    <m/>
    <n v="51371"/>
    <x v="0"/>
    <n v="1"/>
    <n v="2"/>
    <s v="Yes"/>
    <s v="2013-08-23"/>
    <n v="67"/>
    <x v="111"/>
    <x v="60"/>
    <x v="187"/>
    <x v="58"/>
    <x v="88"/>
    <x v="71"/>
    <x v="254"/>
    <n v="6"/>
    <n v="2"/>
    <n v="3"/>
    <n v="10"/>
    <n v="7"/>
    <x v="0"/>
    <x v="1"/>
    <x v="0"/>
    <x v="1"/>
    <x v="0"/>
    <x v="2"/>
    <n v="0"/>
    <x v="1"/>
  </r>
  <r>
    <n v="1802"/>
    <n v="1971"/>
    <x v="6"/>
    <x v="1"/>
    <x v="0"/>
    <x v="2"/>
    <n v="64795"/>
    <n v="64795"/>
    <x v="1"/>
    <n v="0"/>
    <n v="1"/>
    <s v="Yes"/>
    <s v="2013-01-17"/>
    <n v="23"/>
    <x v="219"/>
    <x v="9"/>
    <x v="120"/>
    <x v="57"/>
    <x v="35"/>
    <x v="90"/>
    <x v="255"/>
    <n v="3"/>
    <n v="3"/>
    <n v="3"/>
    <n v="12"/>
    <n v="2"/>
    <x v="0"/>
    <x v="0"/>
    <x v="0"/>
    <x v="0"/>
    <x v="0"/>
    <x v="0"/>
    <n v="0"/>
    <x v="1"/>
  </r>
  <r>
    <n v="520"/>
    <n v="1974"/>
    <x v="8"/>
    <x v="1"/>
    <x v="0"/>
    <x v="2"/>
    <n v="34421"/>
    <n v="34421"/>
    <x v="2"/>
    <n v="1"/>
    <n v="0"/>
    <s v="Yes"/>
    <s v="2013-07-01"/>
    <n v="81"/>
    <x v="13"/>
    <x v="17"/>
    <x v="75"/>
    <x v="11"/>
    <x v="7"/>
    <x v="47"/>
    <x v="29"/>
    <n v="1"/>
    <n v="1"/>
    <n v="0"/>
    <n v="2"/>
    <n v="7"/>
    <x v="0"/>
    <x v="0"/>
    <x v="0"/>
    <x v="0"/>
    <x v="0"/>
    <x v="0"/>
    <n v="0"/>
    <x v="1"/>
  </r>
  <r>
    <n v="8275"/>
    <n v="1965"/>
    <x v="2"/>
    <x v="0"/>
    <x v="1"/>
    <x v="3"/>
    <n v="47025"/>
    <n v="47025"/>
    <x v="0"/>
    <n v="1"/>
    <n v="1"/>
    <s v="Yes"/>
    <s v="2014-02-09"/>
    <n v="6"/>
    <x v="178"/>
    <x v="8"/>
    <x v="24"/>
    <x v="5"/>
    <x v="16"/>
    <x v="10"/>
    <x v="256"/>
    <n v="1"/>
    <n v="1"/>
    <n v="0"/>
    <n v="2"/>
    <n v="7"/>
    <x v="0"/>
    <x v="0"/>
    <x v="0"/>
    <x v="0"/>
    <x v="0"/>
    <x v="0"/>
    <n v="0"/>
    <x v="1"/>
  </r>
  <r>
    <n v="9750"/>
    <n v="1961"/>
    <x v="45"/>
    <x v="0"/>
    <x v="1"/>
    <x v="3"/>
    <n v="64325"/>
    <n v="64325"/>
    <x v="1"/>
    <n v="0"/>
    <n v="1"/>
    <s v="Yes"/>
    <s v="2013-02-07"/>
    <n v="41"/>
    <x v="220"/>
    <x v="43"/>
    <x v="156"/>
    <x v="97"/>
    <x v="12"/>
    <x v="44"/>
    <x v="257"/>
    <n v="5"/>
    <n v="10"/>
    <n v="3"/>
    <n v="5"/>
    <n v="7"/>
    <x v="0"/>
    <x v="0"/>
    <x v="0"/>
    <x v="0"/>
    <x v="0"/>
    <x v="0"/>
    <n v="0"/>
    <x v="1"/>
  </r>
  <r>
    <n v="2607"/>
    <n v="1953"/>
    <x v="44"/>
    <x v="0"/>
    <x v="0"/>
    <x v="0"/>
    <n v="40464"/>
    <n v="40464"/>
    <x v="0"/>
    <n v="0"/>
    <n v="1"/>
    <s v="Yes"/>
    <s v="2013-01-11"/>
    <n v="78"/>
    <x v="221"/>
    <x v="16"/>
    <x v="4"/>
    <x v="34"/>
    <x v="66"/>
    <x v="21"/>
    <x v="258"/>
    <n v="6"/>
    <n v="8"/>
    <n v="2"/>
    <n v="8"/>
    <n v="8"/>
    <x v="0"/>
    <x v="0"/>
    <x v="0"/>
    <x v="0"/>
    <x v="0"/>
    <x v="0"/>
    <n v="0"/>
    <x v="1"/>
  </r>
  <r>
    <n v="7214"/>
    <n v="1957"/>
    <x v="0"/>
    <x v="0"/>
    <x v="0"/>
    <x v="2"/>
    <n v="62187"/>
    <n v="62187"/>
    <x v="0"/>
    <n v="0"/>
    <n v="0"/>
    <s v="No"/>
    <s v="2013-07-05"/>
    <n v="49"/>
    <x v="167"/>
    <x v="8"/>
    <x v="188"/>
    <x v="84"/>
    <x v="87"/>
    <x v="72"/>
    <x v="259"/>
    <n v="1"/>
    <n v="4"/>
    <n v="8"/>
    <n v="5"/>
    <n v="3"/>
    <x v="0"/>
    <x v="0"/>
    <x v="0"/>
    <x v="0"/>
    <x v="0"/>
    <x v="0"/>
    <n v="0"/>
    <x v="1"/>
  </r>
  <r>
    <n v="5835"/>
    <n v="1976"/>
    <x v="11"/>
    <x v="1"/>
    <x v="1"/>
    <x v="3"/>
    <n v="14849"/>
    <n v="14849"/>
    <x v="2"/>
    <n v="1"/>
    <n v="0"/>
    <s v="Yes"/>
    <s v="2013-07-02"/>
    <n v="39"/>
    <x v="222"/>
    <x v="12"/>
    <x v="50"/>
    <x v="7"/>
    <x v="7"/>
    <x v="47"/>
    <x v="34"/>
    <n v="3"/>
    <n v="2"/>
    <n v="0"/>
    <n v="4"/>
    <n v="8"/>
    <x v="0"/>
    <x v="0"/>
    <x v="0"/>
    <x v="0"/>
    <x v="0"/>
    <x v="0"/>
    <n v="0"/>
    <x v="1"/>
  </r>
  <r>
    <n v="3896"/>
    <n v="1984"/>
    <x v="3"/>
    <x v="1"/>
    <x v="0"/>
    <x v="2"/>
    <n v="27255"/>
    <n v="27255"/>
    <x v="2"/>
    <n v="1"/>
    <n v="0"/>
    <s v="Yes"/>
    <s v="2013-11-07"/>
    <n v="3"/>
    <x v="148"/>
    <x v="1"/>
    <x v="9"/>
    <x v="5"/>
    <x v="1"/>
    <x v="8"/>
    <x v="229"/>
    <n v="1"/>
    <n v="1"/>
    <n v="0"/>
    <n v="3"/>
    <n v="7"/>
    <x v="0"/>
    <x v="0"/>
    <x v="0"/>
    <x v="0"/>
    <x v="0"/>
    <x v="0"/>
    <n v="0"/>
    <x v="1"/>
  </r>
  <r>
    <n v="10350"/>
    <n v="1950"/>
    <x v="9"/>
    <x v="0"/>
    <x v="1"/>
    <x v="2"/>
    <n v="54432"/>
    <n v="54432"/>
    <x v="0"/>
    <n v="2"/>
    <n v="1"/>
    <s v="Yes"/>
    <s v="2013-05-09"/>
    <n v="37"/>
    <x v="191"/>
    <x v="8"/>
    <x v="29"/>
    <x v="5"/>
    <x v="16"/>
    <x v="24"/>
    <x v="120"/>
    <n v="1"/>
    <n v="1"/>
    <n v="0"/>
    <n v="3"/>
    <n v="4"/>
    <x v="0"/>
    <x v="0"/>
    <x v="0"/>
    <x v="0"/>
    <x v="0"/>
    <x v="0"/>
    <n v="0"/>
    <x v="1"/>
  </r>
  <r>
    <n v="7786"/>
    <n v="1986"/>
    <x v="22"/>
    <x v="1"/>
    <x v="1"/>
    <x v="0"/>
    <n v="29999"/>
    <n v="29999"/>
    <x v="2"/>
    <n v="1"/>
    <n v="0"/>
    <s v="Yes"/>
    <s v="2013-02-13"/>
    <n v="22"/>
    <x v="194"/>
    <x v="35"/>
    <x v="134"/>
    <x v="3"/>
    <x v="9"/>
    <x v="56"/>
    <x v="260"/>
    <n v="4"/>
    <n v="3"/>
    <n v="1"/>
    <n v="4"/>
    <n v="8"/>
    <x v="0"/>
    <x v="0"/>
    <x v="0"/>
    <x v="0"/>
    <x v="0"/>
    <x v="0"/>
    <n v="0"/>
    <x v="1"/>
  </r>
  <r>
    <n v="2861"/>
    <n v="1983"/>
    <x v="10"/>
    <x v="1"/>
    <x v="0"/>
    <x v="0"/>
    <n v="24072"/>
    <n v="24072"/>
    <x v="2"/>
    <n v="1"/>
    <n v="0"/>
    <s v="Yes"/>
    <s v="2013-04-16"/>
    <n v="79"/>
    <x v="37"/>
    <x v="1"/>
    <x v="1"/>
    <x v="7"/>
    <x v="16"/>
    <x v="14"/>
    <x v="195"/>
    <n v="1"/>
    <n v="1"/>
    <n v="0"/>
    <n v="2"/>
    <n v="8"/>
    <x v="0"/>
    <x v="0"/>
    <x v="0"/>
    <x v="0"/>
    <x v="0"/>
    <x v="0"/>
    <n v="0"/>
    <x v="1"/>
  </r>
  <r>
    <n v="663"/>
    <n v="1989"/>
    <x v="23"/>
    <x v="1"/>
    <x v="1"/>
    <x v="0"/>
    <n v="33996"/>
    <n v="33996"/>
    <x v="2"/>
    <n v="0"/>
    <n v="0"/>
    <s v="No"/>
    <s v="2013-09-11"/>
    <n v="46"/>
    <x v="31"/>
    <x v="12"/>
    <x v="39"/>
    <x v="64"/>
    <x v="16"/>
    <x v="1"/>
    <x v="261"/>
    <n v="1"/>
    <n v="1"/>
    <n v="1"/>
    <n v="3"/>
    <n v="4"/>
    <x v="0"/>
    <x v="0"/>
    <x v="0"/>
    <x v="0"/>
    <x v="0"/>
    <x v="0"/>
    <n v="0"/>
    <x v="1"/>
  </r>
  <r>
    <n v="10675"/>
    <n v="1956"/>
    <x v="46"/>
    <x v="0"/>
    <x v="1"/>
    <x v="2"/>
    <n v="66334"/>
    <n v="66334"/>
    <x v="1"/>
    <n v="0"/>
    <n v="1"/>
    <s v="Yes"/>
    <s v="2013-04-03"/>
    <n v="82"/>
    <x v="223"/>
    <x v="23"/>
    <x v="189"/>
    <x v="5"/>
    <x v="16"/>
    <x v="7"/>
    <x v="262"/>
    <n v="2"/>
    <n v="9"/>
    <n v="3"/>
    <n v="5"/>
    <n v="5"/>
    <x v="0"/>
    <x v="0"/>
    <x v="0"/>
    <x v="0"/>
    <x v="0"/>
    <x v="0"/>
    <n v="0"/>
    <x v="0"/>
  </r>
  <r>
    <n v="2521"/>
    <n v="1971"/>
    <x v="6"/>
    <x v="1"/>
    <x v="2"/>
    <x v="2"/>
    <n v="35178"/>
    <n v="35178"/>
    <x v="2"/>
    <n v="1"/>
    <n v="0"/>
    <s v="Yes"/>
    <s v="2013-01-10"/>
    <n v="10"/>
    <x v="140"/>
    <x v="1"/>
    <x v="62"/>
    <x v="1"/>
    <x v="7"/>
    <x v="48"/>
    <x v="263"/>
    <n v="1"/>
    <n v="1"/>
    <n v="1"/>
    <n v="2"/>
    <n v="7"/>
    <x v="1"/>
    <x v="0"/>
    <x v="0"/>
    <x v="0"/>
    <x v="0"/>
    <x v="1"/>
    <n v="0"/>
    <x v="0"/>
  </r>
  <r>
    <n v="9592"/>
    <n v="1983"/>
    <x v="10"/>
    <x v="1"/>
    <x v="0"/>
    <x v="1"/>
    <n v="22010"/>
    <n v="22010"/>
    <x v="2"/>
    <n v="1"/>
    <n v="0"/>
    <s v="Yes"/>
    <s v="2013-06-30"/>
    <n v="51"/>
    <x v="1"/>
    <x v="12"/>
    <x v="145"/>
    <x v="7"/>
    <x v="16"/>
    <x v="75"/>
    <x v="106"/>
    <n v="2"/>
    <n v="2"/>
    <n v="0"/>
    <n v="3"/>
    <n v="8"/>
    <x v="0"/>
    <x v="0"/>
    <x v="0"/>
    <x v="0"/>
    <x v="0"/>
    <x v="0"/>
    <n v="0"/>
    <x v="1"/>
  </r>
  <r>
    <n v="10151"/>
    <n v="1960"/>
    <x v="40"/>
    <x v="0"/>
    <x v="0"/>
    <x v="3"/>
    <n v="62204"/>
    <n v="62204"/>
    <x v="0"/>
    <n v="0"/>
    <n v="2"/>
    <s v="Yes"/>
    <s v="2012-09-12"/>
    <n v="38"/>
    <x v="224"/>
    <x v="44"/>
    <x v="190"/>
    <x v="52"/>
    <x v="89"/>
    <x v="105"/>
    <x v="264"/>
    <n v="1"/>
    <n v="4"/>
    <n v="5"/>
    <n v="12"/>
    <n v="3"/>
    <x v="0"/>
    <x v="0"/>
    <x v="0"/>
    <x v="0"/>
    <x v="0"/>
    <x v="0"/>
    <n v="0"/>
    <x v="1"/>
  </r>
  <r>
    <n v="7381"/>
    <n v="1968"/>
    <x v="30"/>
    <x v="0"/>
    <x v="0"/>
    <x v="3"/>
    <n v="75693"/>
    <n v="75693"/>
    <x v="1"/>
    <n v="0"/>
    <n v="0"/>
    <s v="No"/>
    <s v="2012-12-06"/>
    <n v="10"/>
    <x v="225"/>
    <x v="72"/>
    <x v="191"/>
    <x v="98"/>
    <x v="90"/>
    <x v="12"/>
    <x v="265"/>
    <n v="1"/>
    <n v="11"/>
    <n v="4"/>
    <n v="6"/>
    <n v="4"/>
    <x v="0"/>
    <x v="1"/>
    <x v="1"/>
    <x v="1"/>
    <x v="0"/>
    <x v="3"/>
    <n v="0"/>
    <x v="0"/>
  </r>
  <r>
    <n v="4099"/>
    <n v="1972"/>
    <x v="39"/>
    <x v="1"/>
    <x v="0"/>
    <x v="2"/>
    <n v="30675"/>
    <n v="30675"/>
    <x v="2"/>
    <n v="1"/>
    <n v="0"/>
    <s v="Yes"/>
    <s v="2012-11-12"/>
    <n v="14"/>
    <x v="55"/>
    <x v="12"/>
    <x v="68"/>
    <x v="9"/>
    <x v="7"/>
    <x v="83"/>
    <x v="242"/>
    <n v="1"/>
    <n v="1"/>
    <n v="0"/>
    <n v="3"/>
    <n v="8"/>
    <x v="0"/>
    <x v="0"/>
    <x v="0"/>
    <x v="0"/>
    <x v="0"/>
    <x v="0"/>
    <n v="0"/>
    <x v="1"/>
  </r>
  <r>
    <n v="9560"/>
    <n v="1965"/>
    <x v="2"/>
    <x v="0"/>
    <x v="0"/>
    <x v="1"/>
    <n v="83003"/>
    <n v="83003"/>
    <x v="1"/>
    <n v="0"/>
    <n v="0"/>
    <s v="No"/>
    <s v="2013-03-03"/>
    <n v="18"/>
    <x v="58"/>
    <x v="11"/>
    <x v="192"/>
    <x v="55"/>
    <x v="81"/>
    <x v="106"/>
    <x v="266"/>
    <n v="1"/>
    <n v="7"/>
    <n v="6"/>
    <n v="8"/>
    <n v="3"/>
    <x v="0"/>
    <x v="0"/>
    <x v="1"/>
    <x v="0"/>
    <x v="0"/>
    <x v="1"/>
    <n v="0"/>
    <x v="0"/>
  </r>
  <r>
    <n v="10172"/>
    <n v="1988"/>
    <x v="36"/>
    <x v="1"/>
    <x v="0"/>
    <x v="0"/>
    <n v="68655"/>
    <n v="68655"/>
    <x v="1"/>
    <n v="0"/>
    <n v="0"/>
    <s v="No"/>
    <s v="2012-08-10"/>
    <n v="95"/>
    <x v="226"/>
    <x v="28"/>
    <x v="193"/>
    <x v="45"/>
    <x v="91"/>
    <x v="36"/>
    <x v="267"/>
    <n v="1"/>
    <n v="4"/>
    <n v="5"/>
    <n v="11"/>
    <n v="3"/>
    <x v="0"/>
    <x v="0"/>
    <x v="0"/>
    <x v="0"/>
    <x v="0"/>
    <x v="0"/>
    <n v="0"/>
    <x v="1"/>
  </r>
  <r>
    <n v="11191"/>
    <n v="1986"/>
    <x v="22"/>
    <x v="1"/>
    <x v="0"/>
    <x v="3"/>
    <n v="41411"/>
    <n v="41411"/>
    <x v="0"/>
    <n v="0"/>
    <n v="0"/>
    <s v="No"/>
    <s v="2013-12-07"/>
    <n v="11"/>
    <x v="208"/>
    <x v="69"/>
    <x v="15"/>
    <x v="9"/>
    <x v="3"/>
    <x v="48"/>
    <x v="268"/>
    <n v="1"/>
    <n v="2"/>
    <n v="1"/>
    <n v="4"/>
    <n v="6"/>
    <x v="0"/>
    <x v="0"/>
    <x v="0"/>
    <x v="0"/>
    <x v="0"/>
    <x v="0"/>
    <n v="0"/>
    <x v="1"/>
  </r>
  <r>
    <n v="9707"/>
    <n v="1969"/>
    <x v="21"/>
    <x v="0"/>
    <x v="1"/>
    <x v="2"/>
    <n v="55212"/>
    <n v="55212"/>
    <x v="0"/>
    <n v="0"/>
    <n v="1"/>
    <s v="Yes"/>
    <s v="2012-11-23"/>
    <n v="65"/>
    <x v="227"/>
    <x v="8"/>
    <x v="125"/>
    <x v="5"/>
    <x v="16"/>
    <x v="51"/>
    <x v="269"/>
    <n v="3"/>
    <n v="4"/>
    <n v="2"/>
    <n v="11"/>
    <n v="8"/>
    <x v="0"/>
    <x v="1"/>
    <x v="0"/>
    <x v="0"/>
    <x v="1"/>
    <x v="2"/>
    <n v="0"/>
    <x v="1"/>
  </r>
  <r>
    <n v="6245"/>
    <n v="1950"/>
    <x v="9"/>
    <x v="0"/>
    <x v="1"/>
    <x v="1"/>
    <n v="59292"/>
    <n v="59292"/>
    <x v="0"/>
    <n v="0"/>
    <n v="1"/>
    <s v="Yes"/>
    <s v="2013-06-13"/>
    <n v="71"/>
    <x v="92"/>
    <x v="13"/>
    <x v="66"/>
    <x v="65"/>
    <x v="32"/>
    <x v="5"/>
    <x v="48"/>
    <n v="2"/>
    <n v="3"/>
    <n v="5"/>
    <n v="8"/>
    <n v="3"/>
    <x v="0"/>
    <x v="0"/>
    <x v="0"/>
    <x v="0"/>
    <x v="0"/>
    <x v="0"/>
    <n v="0"/>
    <x v="1"/>
  </r>
  <r>
    <n v="8234"/>
    <n v="1973"/>
    <x v="26"/>
    <x v="1"/>
    <x v="3"/>
    <x v="1"/>
    <n v="27190"/>
    <n v="27190"/>
    <x v="2"/>
    <n v="1"/>
    <n v="0"/>
    <s v="Yes"/>
    <s v="2013-08-15"/>
    <n v="13"/>
    <x v="20"/>
    <x v="26"/>
    <x v="75"/>
    <x v="5"/>
    <x v="1"/>
    <x v="26"/>
    <x v="72"/>
    <n v="1"/>
    <n v="1"/>
    <n v="0"/>
    <n v="2"/>
    <n v="8"/>
    <x v="1"/>
    <x v="0"/>
    <x v="0"/>
    <x v="0"/>
    <x v="0"/>
    <x v="1"/>
    <n v="0"/>
    <x v="0"/>
  </r>
  <r>
    <n v="1411"/>
    <n v="1952"/>
    <x v="13"/>
    <x v="0"/>
    <x v="0"/>
    <x v="3"/>
    <n v="82623"/>
    <n v="82623"/>
    <x v="1"/>
    <n v="0"/>
    <n v="0"/>
    <s v="No"/>
    <s v="2013-11-10"/>
    <n v="58"/>
    <x v="196"/>
    <x v="20"/>
    <x v="143"/>
    <x v="0"/>
    <x v="92"/>
    <x v="107"/>
    <x v="270"/>
    <n v="1"/>
    <n v="2"/>
    <n v="9"/>
    <n v="4"/>
    <n v="1"/>
    <x v="0"/>
    <x v="0"/>
    <x v="0"/>
    <x v="0"/>
    <x v="0"/>
    <x v="0"/>
    <n v="0"/>
    <x v="1"/>
  </r>
  <r>
    <n v="8553"/>
    <n v="1965"/>
    <x v="2"/>
    <x v="0"/>
    <x v="0"/>
    <x v="2"/>
    <n v="44300"/>
    <n v="44300"/>
    <x v="0"/>
    <n v="1"/>
    <n v="1"/>
    <s v="Yes"/>
    <s v="2013-06-23"/>
    <n v="65"/>
    <x v="160"/>
    <x v="8"/>
    <x v="145"/>
    <x v="5"/>
    <x v="16"/>
    <x v="26"/>
    <x v="271"/>
    <n v="2"/>
    <n v="1"/>
    <n v="0"/>
    <n v="3"/>
    <n v="6"/>
    <x v="0"/>
    <x v="0"/>
    <x v="0"/>
    <x v="0"/>
    <x v="0"/>
    <x v="0"/>
    <n v="0"/>
    <x v="1"/>
  </r>
  <r>
    <n v="1826"/>
    <n v="1970"/>
    <x v="25"/>
    <x v="0"/>
    <x v="0"/>
    <x v="3"/>
    <n v="84835"/>
    <n v="84835"/>
    <x v="1"/>
    <n v="0"/>
    <n v="0"/>
    <s v="No"/>
    <s v="2014-06-16"/>
    <n v="0"/>
    <x v="228"/>
    <x v="85"/>
    <x v="194"/>
    <x v="2"/>
    <x v="93"/>
    <x v="108"/>
    <x v="272"/>
    <n v="1"/>
    <n v="4"/>
    <n v="4"/>
    <n v="6"/>
    <n v="1"/>
    <x v="0"/>
    <x v="0"/>
    <x v="0"/>
    <x v="0"/>
    <x v="0"/>
    <x v="0"/>
    <n v="0"/>
    <x v="0"/>
  </r>
  <r>
    <n v="8842"/>
    <n v="1971"/>
    <x v="6"/>
    <x v="1"/>
    <x v="0"/>
    <x v="4"/>
    <n v="30372"/>
    <n v="30372"/>
    <x v="2"/>
    <n v="1"/>
    <n v="1"/>
    <s v="Yes"/>
    <s v="2012-12-25"/>
    <n v="33"/>
    <x v="77"/>
    <x v="8"/>
    <x v="100"/>
    <x v="34"/>
    <x v="3"/>
    <x v="32"/>
    <x v="210"/>
    <n v="3"/>
    <n v="2"/>
    <n v="0"/>
    <n v="3"/>
    <n v="7"/>
    <x v="0"/>
    <x v="0"/>
    <x v="0"/>
    <x v="0"/>
    <x v="0"/>
    <x v="0"/>
    <n v="0"/>
    <x v="1"/>
  </r>
  <r>
    <n v="11030"/>
    <n v="1976"/>
    <x v="11"/>
    <x v="1"/>
    <x v="2"/>
    <x v="2"/>
    <n v="33181"/>
    <n v="33181"/>
    <x v="2"/>
    <n v="1"/>
    <n v="0"/>
    <s v="Yes"/>
    <s v="2014-01-03"/>
    <n v="90"/>
    <x v="37"/>
    <x v="8"/>
    <x v="24"/>
    <x v="5"/>
    <x v="16"/>
    <x v="14"/>
    <x v="75"/>
    <n v="1"/>
    <n v="1"/>
    <n v="0"/>
    <n v="2"/>
    <n v="6"/>
    <x v="1"/>
    <x v="0"/>
    <x v="0"/>
    <x v="0"/>
    <x v="0"/>
    <x v="1"/>
    <n v="0"/>
    <x v="1"/>
  </r>
  <r>
    <n v="2579"/>
    <n v="1957"/>
    <x v="0"/>
    <x v="0"/>
    <x v="0"/>
    <x v="2"/>
    <n v="71113"/>
    <n v="71113"/>
    <x v="1"/>
    <n v="0"/>
    <n v="1"/>
    <s v="Yes"/>
    <s v="2013-12-17"/>
    <n v="95"/>
    <x v="229"/>
    <x v="55"/>
    <x v="195"/>
    <x v="9"/>
    <x v="58"/>
    <x v="75"/>
    <x v="273"/>
    <n v="4"/>
    <n v="6"/>
    <n v="7"/>
    <n v="9"/>
    <n v="4"/>
    <x v="0"/>
    <x v="0"/>
    <x v="0"/>
    <x v="0"/>
    <x v="0"/>
    <x v="0"/>
    <n v="0"/>
    <x v="1"/>
  </r>
  <r>
    <n v="175"/>
    <n v="1986"/>
    <x v="22"/>
    <x v="1"/>
    <x v="0"/>
    <x v="2"/>
    <n v="71952"/>
    <n v="71952"/>
    <x v="1"/>
    <n v="1"/>
    <n v="0"/>
    <s v="Yes"/>
    <s v="2013-01-10"/>
    <n v="93"/>
    <x v="141"/>
    <x v="15"/>
    <x v="196"/>
    <x v="58"/>
    <x v="94"/>
    <x v="109"/>
    <x v="274"/>
    <n v="2"/>
    <n v="8"/>
    <n v="4"/>
    <n v="8"/>
    <n v="4"/>
    <x v="1"/>
    <x v="0"/>
    <x v="1"/>
    <x v="0"/>
    <x v="0"/>
    <x v="2"/>
    <n v="0"/>
    <x v="1"/>
  </r>
  <r>
    <n v="9185"/>
    <n v="1966"/>
    <x v="35"/>
    <x v="0"/>
    <x v="1"/>
    <x v="0"/>
    <n v="69759"/>
    <n v="69759"/>
    <x v="1"/>
    <n v="0"/>
    <n v="0"/>
    <s v="No"/>
    <s v="2013-10-28"/>
    <n v="38"/>
    <x v="51"/>
    <x v="60"/>
    <x v="197"/>
    <x v="59"/>
    <x v="25"/>
    <x v="24"/>
    <x v="275"/>
    <n v="3"/>
    <n v="4"/>
    <n v="6"/>
    <n v="5"/>
    <n v="3"/>
    <x v="0"/>
    <x v="0"/>
    <x v="0"/>
    <x v="0"/>
    <x v="0"/>
    <x v="0"/>
    <n v="0"/>
    <x v="0"/>
  </r>
  <r>
    <n v="11056"/>
    <n v="1974"/>
    <x v="8"/>
    <x v="1"/>
    <x v="0"/>
    <x v="2"/>
    <n v="72099"/>
    <n v="72099"/>
    <x v="1"/>
    <n v="0"/>
    <n v="0"/>
    <s v="No"/>
    <s v="2012-10-27"/>
    <n v="18"/>
    <x v="53"/>
    <x v="86"/>
    <x v="198"/>
    <x v="22"/>
    <x v="16"/>
    <x v="28"/>
    <x v="276"/>
    <n v="1"/>
    <n v="3"/>
    <n v="4"/>
    <n v="10"/>
    <n v="1"/>
    <x v="0"/>
    <x v="0"/>
    <x v="0"/>
    <x v="0"/>
    <x v="0"/>
    <x v="0"/>
    <n v="0"/>
    <x v="1"/>
  </r>
  <r>
    <n v="9365"/>
    <n v="1976"/>
    <x v="11"/>
    <x v="1"/>
    <x v="1"/>
    <x v="0"/>
    <n v="60000"/>
    <n v="60000"/>
    <x v="0"/>
    <n v="0"/>
    <n v="1"/>
    <s v="Yes"/>
    <s v="2012-12-22"/>
    <n v="57"/>
    <x v="230"/>
    <x v="8"/>
    <x v="199"/>
    <x v="5"/>
    <x v="16"/>
    <x v="33"/>
    <x v="277"/>
    <n v="5"/>
    <n v="11"/>
    <n v="3"/>
    <n v="5"/>
    <n v="6"/>
    <x v="0"/>
    <x v="0"/>
    <x v="0"/>
    <x v="0"/>
    <x v="0"/>
    <x v="0"/>
    <n v="0"/>
    <x v="1"/>
  </r>
  <r>
    <n v="6201"/>
    <n v="1978"/>
    <x v="33"/>
    <x v="1"/>
    <x v="0"/>
    <x v="0"/>
    <n v="38643"/>
    <n v="38643"/>
    <x v="2"/>
    <n v="1"/>
    <n v="1"/>
    <s v="Yes"/>
    <s v="2013-11-29"/>
    <n v="45"/>
    <x v="148"/>
    <x v="12"/>
    <x v="33"/>
    <x v="5"/>
    <x v="1"/>
    <x v="23"/>
    <x v="9"/>
    <n v="2"/>
    <n v="2"/>
    <n v="0"/>
    <n v="3"/>
    <n v="7"/>
    <x v="0"/>
    <x v="0"/>
    <x v="0"/>
    <x v="0"/>
    <x v="0"/>
    <x v="0"/>
    <n v="1"/>
    <x v="1"/>
  </r>
  <r>
    <n v="2061"/>
    <n v="1955"/>
    <x v="34"/>
    <x v="0"/>
    <x v="0"/>
    <x v="2"/>
    <n v="50737"/>
    <n v="50737"/>
    <x v="0"/>
    <n v="0"/>
    <n v="1"/>
    <s v="Yes"/>
    <s v="2013-05-11"/>
    <n v="61"/>
    <x v="231"/>
    <x v="8"/>
    <x v="9"/>
    <x v="5"/>
    <x v="16"/>
    <x v="23"/>
    <x v="221"/>
    <n v="1"/>
    <n v="2"/>
    <n v="0"/>
    <n v="4"/>
    <n v="6"/>
    <x v="0"/>
    <x v="1"/>
    <x v="0"/>
    <x v="0"/>
    <x v="0"/>
    <x v="1"/>
    <n v="0"/>
    <x v="1"/>
  </r>
  <r>
    <n v="6184"/>
    <n v="1969"/>
    <x v="21"/>
    <x v="0"/>
    <x v="1"/>
    <x v="2"/>
    <n v="68462"/>
    <n v="68462"/>
    <x v="1"/>
    <n v="0"/>
    <n v="0"/>
    <s v="No"/>
    <s v="2012-12-12"/>
    <n v="6"/>
    <x v="232"/>
    <x v="73"/>
    <x v="200"/>
    <x v="38"/>
    <x v="95"/>
    <x v="18"/>
    <x v="278"/>
    <n v="1"/>
    <n v="3"/>
    <n v="3"/>
    <n v="8"/>
    <n v="1"/>
    <x v="0"/>
    <x v="0"/>
    <x v="0"/>
    <x v="0"/>
    <x v="0"/>
    <x v="0"/>
    <n v="0"/>
    <x v="1"/>
  </r>
  <r>
    <n v="6142"/>
    <n v="1943"/>
    <x v="27"/>
    <x v="0"/>
    <x v="2"/>
    <x v="2"/>
    <n v="65073"/>
    <n v="65073"/>
    <x v="1"/>
    <n v="0"/>
    <n v="0"/>
    <s v="No"/>
    <s v="2013-08-20"/>
    <n v="65"/>
    <x v="233"/>
    <x v="16"/>
    <x v="201"/>
    <x v="15"/>
    <x v="16"/>
    <x v="75"/>
    <x v="279"/>
    <n v="1"/>
    <n v="5"/>
    <n v="3"/>
    <n v="5"/>
    <n v="2"/>
    <x v="0"/>
    <x v="0"/>
    <x v="0"/>
    <x v="0"/>
    <x v="0"/>
    <x v="0"/>
    <n v="1"/>
    <x v="1"/>
  </r>
  <r>
    <n v="4107"/>
    <n v="1948"/>
    <x v="37"/>
    <x v="0"/>
    <x v="1"/>
    <x v="1"/>
    <n v="46681"/>
    <n v="46681"/>
    <x v="0"/>
    <n v="0"/>
    <n v="2"/>
    <s v="Yes"/>
    <s v="2013-10-08"/>
    <n v="52"/>
    <x v="234"/>
    <x v="81"/>
    <x v="112"/>
    <x v="18"/>
    <x v="64"/>
    <x v="36"/>
    <x v="280"/>
    <n v="2"/>
    <n v="4"/>
    <n v="6"/>
    <n v="4"/>
    <n v="5"/>
    <x v="0"/>
    <x v="0"/>
    <x v="0"/>
    <x v="0"/>
    <x v="0"/>
    <x v="0"/>
    <n v="0"/>
    <x v="1"/>
  </r>
  <r>
    <n v="7274"/>
    <n v="1957"/>
    <x v="0"/>
    <x v="0"/>
    <x v="0"/>
    <x v="2"/>
    <n v="78618"/>
    <n v="78618"/>
    <x v="1"/>
    <n v="0"/>
    <n v="0"/>
    <s v="No"/>
    <s v="2012-09-28"/>
    <n v="87"/>
    <x v="235"/>
    <x v="87"/>
    <x v="202"/>
    <x v="99"/>
    <x v="72"/>
    <x v="104"/>
    <x v="281"/>
    <n v="1"/>
    <n v="4"/>
    <n v="7"/>
    <n v="10"/>
    <n v="2"/>
    <x v="0"/>
    <x v="1"/>
    <x v="0"/>
    <x v="0"/>
    <x v="0"/>
    <x v="1"/>
    <n v="0"/>
    <x v="1"/>
  </r>
  <r>
    <n v="9336"/>
    <n v="1969"/>
    <x v="21"/>
    <x v="0"/>
    <x v="1"/>
    <x v="4"/>
    <n v="62187"/>
    <n v="62187"/>
    <x v="0"/>
    <n v="0"/>
    <n v="1"/>
    <s v="Yes"/>
    <s v="2014-03-22"/>
    <n v="38"/>
    <x v="236"/>
    <x v="8"/>
    <x v="203"/>
    <x v="5"/>
    <x v="16"/>
    <x v="21"/>
    <x v="282"/>
    <n v="3"/>
    <n v="6"/>
    <n v="2"/>
    <n v="10"/>
    <n v="4"/>
    <x v="0"/>
    <x v="0"/>
    <x v="0"/>
    <x v="0"/>
    <x v="0"/>
    <x v="0"/>
    <n v="0"/>
    <x v="1"/>
  </r>
  <r>
    <n v="2958"/>
    <n v="1978"/>
    <x v="33"/>
    <x v="1"/>
    <x v="0"/>
    <x v="2"/>
    <n v="28442"/>
    <n v="28442"/>
    <x v="2"/>
    <n v="2"/>
    <n v="0"/>
    <s v="Yes"/>
    <s v="2014-02-24"/>
    <n v="53"/>
    <x v="237"/>
    <x v="17"/>
    <x v="27"/>
    <x v="9"/>
    <x v="22"/>
    <x v="1"/>
    <x v="148"/>
    <n v="3"/>
    <n v="2"/>
    <n v="1"/>
    <n v="4"/>
    <n v="4"/>
    <x v="0"/>
    <x v="0"/>
    <x v="0"/>
    <x v="0"/>
    <x v="0"/>
    <x v="0"/>
    <n v="0"/>
    <x v="1"/>
  </r>
  <r>
    <n v="933"/>
    <n v="1978"/>
    <x v="33"/>
    <x v="1"/>
    <x v="1"/>
    <x v="2"/>
    <n v="37717"/>
    <n v="37717"/>
    <x v="2"/>
    <n v="1"/>
    <n v="0"/>
    <s v="Yes"/>
    <s v="2012-11-23"/>
    <n v="31"/>
    <x v="37"/>
    <x v="8"/>
    <x v="1"/>
    <x v="39"/>
    <x v="1"/>
    <x v="3"/>
    <x v="213"/>
    <n v="1"/>
    <n v="1"/>
    <n v="0"/>
    <n v="2"/>
    <n v="9"/>
    <x v="0"/>
    <x v="0"/>
    <x v="0"/>
    <x v="0"/>
    <x v="0"/>
    <x v="0"/>
    <n v="0"/>
    <x v="1"/>
  </r>
  <r>
    <n v="5837"/>
    <n v="1967"/>
    <x v="5"/>
    <x v="0"/>
    <x v="0"/>
    <x v="2"/>
    <n v="51479"/>
    <n v="51479"/>
    <x v="0"/>
    <n v="1"/>
    <n v="1"/>
    <s v="Yes"/>
    <s v="2012-12-28"/>
    <n v="67"/>
    <x v="57"/>
    <x v="21"/>
    <x v="204"/>
    <x v="11"/>
    <x v="22"/>
    <x v="59"/>
    <x v="283"/>
    <n v="7"/>
    <n v="6"/>
    <n v="3"/>
    <n v="6"/>
    <n v="7"/>
    <x v="0"/>
    <x v="0"/>
    <x v="0"/>
    <x v="0"/>
    <x v="0"/>
    <x v="0"/>
    <n v="0"/>
    <x v="1"/>
  </r>
  <r>
    <n v="10704"/>
    <n v="1969"/>
    <x v="21"/>
    <x v="0"/>
    <x v="0"/>
    <x v="0"/>
    <n v="54803"/>
    <n v="54803"/>
    <x v="0"/>
    <n v="0"/>
    <n v="1"/>
    <s v="Yes"/>
    <s v="2012-08-21"/>
    <n v="65"/>
    <x v="238"/>
    <x v="8"/>
    <x v="77"/>
    <x v="78"/>
    <x v="4"/>
    <x v="110"/>
    <x v="284"/>
    <n v="2"/>
    <n v="6"/>
    <n v="2"/>
    <n v="9"/>
    <n v="4"/>
    <x v="0"/>
    <x v="0"/>
    <x v="0"/>
    <x v="0"/>
    <x v="0"/>
    <x v="0"/>
    <n v="0"/>
    <x v="1"/>
  </r>
  <r>
    <n v="5125"/>
    <n v="1960"/>
    <x v="40"/>
    <x v="0"/>
    <x v="0"/>
    <x v="2"/>
    <n v="79530"/>
    <n v="79530"/>
    <x v="1"/>
    <n v="0"/>
    <n v="0"/>
    <s v="No"/>
    <s v="2013-05-17"/>
    <n v="64"/>
    <x v="239"/>
    <x v="8"/>
    <x v="205"/>
    <x v="100"/>
    <x v="5"/>
    <x v="111"/>
    <x v="285"/>
    <n v="1"/>
    <n v="4"/>
    <n v="10"/>
    <n v="11"/>
    <n v="2"/>
    <x v="0"/>
    <x v="0"/>
    <x v="0"/>
    <x v="0"/>
    <x v="0"/>
    <x v="0"/>
    <n v="0"/>
    <x v="1"/>
  </r>
  <r>
    <n v="4432"/>
    <n v="1976"/>
    <x v="11"/>
    <x v="1"/>
    <x v="0"/>
    <x v="3"/>
    <n v="31615"/>
    <n v="31615"/>
    <x v="2"/>
    <n v="1"/>
    <n v="0"/>
    <s v="Yes"/>
    <s v="2013-03-16"/>
    <n v="82"/>
    <x v="63"/>
    <x v="17"/>
    <x v="3"/>
    <x v="11"/>
    <x v="59"/>
    <x v="47"/>
    <x v="286"/>
    <n v="2"/>
    <n v="2"/>
    <n v="0"/>
    <n v="3"/>
    <n v="7"/>
    <x v="0"/>
    <x v="0"/>
    <x v="0"/>
    <x v="0"/>
    <x v="0"/>
    <x v="0"/>
    <n v="0"/>
    <x v="1"/>
  </r>
  <r>
    <n v="5955"/>
    <n v="1962"/>
    <x v="43"/>
    <x v="0"/>
    <x v="0"/>
    <x v="1"/>
    <n v="72025"/>
    <n v="72025"/>
    <x v="1"/>
    <n v="0"/>
    <n v="0"/>
    <s v="No"/>
    <s v="2012-11-17"/>
    <n v="27"/>
    <x v="240"/>
    <x v="55"/>
    <x v="206"/>
    <x v="52"/>
    <x v="42"/>
    <x v="112"/>
    <x v="287"/>
    <n v="1"/>
    <n v="4"/>
    <n v="3"/>
    <n v="8"/>
    <n v="3"/>
    <x v="0"/>
    <x v="0"/>
    <x v="0"/>
    <x v="0"/>
    <x v="0"/>
    <x v="0"/>
    <n v="0"/>
    <x v="1"/>
  </r>
  <r>
    <n v="2928"/>
    <n v="1975"/>
    <x v="28"/>
    <x v="1"/>
    <x v="1"/>
    <x v="0"/>
    <n v="52614"/>
    <n v="52614"/>
    <x v="0"/>
    <n v="0"/>
    <n v="1"/>
    <s v="Yes"/>
    <s v="2012-12-01"/>
    <n v="63"/>
    <x v="173"/>
    <x v="8"/>
    <x v="207"/>
    <x v="29"/>
    <x v="52"/>
    <x v="36"/>
    <x v="288"/>
    <n v="2"/>
    <n v="2"/>
    <n v="4"/>
    <n v="8"/>
    <n v="8"/>
    <x v="0"/>
    <x v="0"/>
    <x v="0"/>
    <x v="0"/>
    <x v="0"/>
    <x v="0"/>
    <n v="0"/>
    <x v="1"/>
  </r>
  <r>
    <n v="5680"/>
    <n v="1984"/>
    <x v="3"/>
    <x v="1"/>
    <x v="4"/>
    <x v="2"/>
    <n v="35684"/>
    <n v="35684"/>
    <x v="2"/>
    <n v="1"/>
    <n v="0"/>
    <s v="Yes"/>
    <s v="2014-04-22"/>
    <n v="66"/>
    <x v="55"/>
    <x v="3"/>
    <x v="75"/>
    <x v="5"/>
    <x v="18"/>
    <x v="26"/>
    <x v="29"/>
    <n v="1"/>
    <n v="1"/>
    <n v="0"/>
    <n v="3"/>
    <n v="6"/>
    <x v="0"/>
    <x v="0"/>
    <x v="0"/>
    <x v="0"/>
    <x v="0"/>
    <x v="0"/>
    <n v="0"/>
    <x v="1"/>
  </r>
  <r>
    <n v="10313"/>
    <n v="1975"/>
    <x v="28"/>
    <x v="1"/>
    <x v="0"/>
    <x v="2"/>
    <n v="48178"/>
    <n v="48178"/>
    <x v="0"/>
    <n v="1"/>
    <n v="1"/>
    <s v="Yes"/>
    <s v="2012-10-28"/>
    <n v="69"/>
    <x v="241"/>
    <x v="3"/>
    <x v="125"/>
    <x v="11"/>
    <x v="7"/>
    <x v="36"/>
    <x v="289"/>
    <n v="6"/>
    <n v="5"/>
    <n v="1"/>
    <n v="4"/>
    <n v="8"/>
    <x v="0"/>
    <x v="0"/>
    <x v="0"/>
    <x v="0"/>
    <x v="0"/>
    <x v="0"/>
    <n v="0"/>
    <x v="1"/>
  </r>
  <r>
    <n v="2557"/>
    <n v="1970"/>
    <x v="25"/>
    <x v="0"/>
    <x v="2"/>
    <x v="0"/>
    <n v="29548"/>
    <n v="29548"/>
    <x v="2"/>
    <n v="1"/>
    <n v="0"/>
    <s v="Yes"/>
    <s v="2013-08-29"/>
    <n v="52"/>
    <x v="75"/>
    <x v="1"/>
    <x v="1"/>
    <x v="7"/>
    <x v="1"/>
    <x v="56"/>
    <x v="54"/>
    <n v="1"/>
    <n v="1"/>
    <n v="1"/>
    <n v="2"/>
    <n v="4"/>
    <x v="1"/>
    <x v="0"/>
    <x v="0"/>
    <x v="0"/>
    <x v="0"/>
    <x v="1"/>
    <n v="0"/>
    <x v="1"/>
  </r>
  <r>
    <n v="1245"/>
    <n v="1966"/>
    <x v="35"/>
    <x v="0"/>
    <x v="0"/>
    <x v="0"/>
    <n v="63810"/>
    <n v="63810"/>
    <x v="1"/>
    <n v="0"/>
    <n v="1"/>
    <s v="Yes"/>
    <s v="2012-11-11"/>
    <n v="45"/>
    <x v="242"/>
    <x v="19"/>
    <x v="208"/>
    <x v="32"/>
    <x v="12"/>
    <x v="113"/>
    <x v="290"/>
    <n v="4"/>
    <n v="4"/>
    <n v="3"/>
    <n v="12"/>
    <n v="8"/>
    <x v="0"/>
    <x v="1"/>
    <x v="0"/>
    <x v="0"/>
    <x v="0"/>
    <x v="1"/>
    <n v="0"/>
    <x v="1"/>
  </r>
  <r>
    <n v="1519"/>
    <n v="1972"/>
    <x v="39"/>
    <x v="1"/>
    <x v="1"/>
    <x v="0"/>
    <n v="38578"/>
    <n v="38578"/>
    <x v="2"/>
    <n v="1"/>
    <n v="1"/>
    <s v="Yes"/>
    <s v="2013-06-22"/>
    <n v="2"/>
    <x v="187"/>
    <x v="3"/>
    <x v="49"/>
    <x v="7"/>
    <x v="3"/>
    <x v="26"/>
    <x v="291"/>
    <n v="3"/>
    <n v="3"/>
    <n v="0"/>
    <n v="3"/>
    <n v="8"/>
    <x v="0"/>
    <x v="0"/>
    <x v="0"/>
    <x v="0"/>
    <x v="0"/>
    <x v="0"/>
    <n v="0"/>
    <x v="0"/>
  </r>
  <r>
    <n v="10703"/>
    <n v="1975"/>
    <x v="28"/>
    <x v="1"/>
    <x v="2"/>
    <x v="0"/>
    <n v="46098"/>
    <n v="46098"/>
    <x v="0"/>
    <n v="1"/>
    <n v="1"/>
    <s v="Yes"/>
    <s v="2012-08-18"/>
    <n v="86"/>
    <x v="243"/>
    <x v="8"/>
    <x v="21"/>
    <x v="5"/>
    <x v="16"/>
    <x v="30"/>
    <x v="31"/>
    <n v="4"/>
    <n v="3"/>
    <n v="2"/>
    <n v="2"/>
    <n v="8"/>
    <x v="0"/>
    <x v="0"/>
    <x v="0"/>
    <x v="0"/>
    <x v="0"/>
    <x v="0"/>
    <n v="0"/>
    <x v="1"/>
  </r>
  <r>
    <n v="1726"/>
    <n v="1970"/>
    <x v="25"/>
    <x v="0"/>
    <x v="0"/>
    <x v="0"/>
    <n v="22585"/>
    <n v="22585"/>
    <x v="2"/>
    <n v="0"/>
    <n v="0"/>
    <s v="No"/>
    <s v="2013-03-18"/>
    <n v="23"/>
    <x v="13"/>
    <x v="31"/>
    <x v="39"/>
    <x v="59"/>
    <x v="7"/>
    <x v="17"/>
    <x v="36"/>
    <n v="1"/>
    <n v="1"/>
    <n v="1"/>
    <n v="2"/>
    <n v="9"/>
    <x v="1"/>
    <x v="0"/>
    <x v="0"/>
    <x v="0"/>
    <x v="0"/>
    <x v="1"/>
    <n v="0"/>
    <x v="0"/>
  </r>
  <r>
    <n v="4459"/>
    <n v="1989"/>
    <x v="23"/>
    <x v="1"/>
    <x v="0"/>
    <x v="0"/>
    <n v="30279"/>
    <n v="30279"/>
    <x v="2"/>
    <n v="1"/>
    <n v="0"/>
    <s v="Yes"/>
    <s v="2012-12-30"/>
    <n v="13"/>
    <x v="55"/>
    <x v="3"/>
    <x v="33"/>
    <x v="39"/>
    <x v="37"/>
    <x v="10"/>
    <x v="229"/>
    <n v="1"/>
    <n v="1"/>
    <n v="0"/>
    <n v="3"/>
    <n v="8"/>
    <x v="0"/>
    <x v="0"/>
    <x v="0"/>
    <x v="0"/>
    <x v="0"/>
    <x v="0"/>
    <n v="0"/>
    <x v="1"/>
  </r>
  <r>
    <n v="1729"/>
    <n v="1961"/>
    <x v="45"/>
    <x v="0"/>
    <x v="1"/>
    <x v="1"/>
    <n v="66426"/>
    <n v="66426"/>
    <x v="1"/>
    <n v="0"/>
    <n v="1"/>
    <s v="Yes"/>
    <s v="2013-10-02"/>
    <n v="14"/>
    <x v="244"/>
    <x v="68"/>
    <x v="209"/>
    <x v="63"/>
    <x v="14"/>
    <x v="114"/>
    <x v="292"/>
    <n v="2"/>
    <n v="3"/>
    <n v="5"/>
    <n v="10"/>
    <n v="6"/>
    <x v="0"/>
    <x v="0"/>
    <x v="0"/>
    <x v="0"/>
    <x v="0"/>
    <x v="0"/>
    <n v="0"/>
    <x v="1"/>
  </r>
  <r>
    <n v="1517"/>
    <n v="1969"/>
    <x v="21"/>
    <x v="0"/>
    <x v="0"/>
    <x v="0"/>
    <n v="30822"/>
    <n v="30822"/>
    <x v="2"/>
    <n v="1"/>
    <n v="0"/>
    <s v="Yes"/>
    <s v="2013-06-14"/>
    <n v="92"/>
    <x v="13"/>
    <x v="31"/>
    <x v="62"/>
    <x v="1"/>
    <x v="12"/>
    <x v="33"/>
    <x v="286"/>
    <n v="1"/>
    <n v="1"/>
    <n v="0"/>
    <n v="3"/>
    <n v="7"/>
    <x v="0"/>
    <x v="0"/>
    <x v="0"/>
    <x v="0"/>
    <x v="0"/>
    <x v="0"/>
    <n v="0"/>
    <x v="1"/>
  </r>
  <r>
    <n v="2098"/>
    <n v="1969"/>
    <x v="21"/>
    <x v="0"/>
    <x v="1"/>
    <x v="2"/>
    <n v="33581"/>
    <n v="33581"/>
    <x v="2"/>
    <n v="2"/>
    <n v="0"/>
    <s v="Yes"/>
    <s v="2013-01-08"/>
    <n v="38"/>
    <x v="1"/>
    <x v="8"/>
    <x v="29"/>
    <x v="5"/>
    <x v="16"/>
    <x v="10"/>
    <x v="181"/>
    <n v="1"/>
    <n v="1"/>
    <n v="0"/>
    <n v="2"/>
    <n v="8"/>
    <x v="0"/>
    <x v="0"/>
    <x v="0"/>
    <x v="0"/>
    <x v="0"/>
    <x v="0"/>
    <n v="0"/>
    <x v="1"/>
  </r>
  <r>
    <n v="9543"/>
    <n v="1985"/>
    <x v="7"/>
    <x v="1"/>
    <x v="0"/>
    <x v="2"/>
    <n v="19986"/>
    <n v="19986"/>
    <x v="2"/>
    <n v="1"/>
    <n v="0"/>
    <s v="Yes"/>
    <s v="2013-11-14"/>
    <n v="74"/>
    <x v="13"/>
    <x v="26"/>
    <x v="29"/>
    <x v="5"/>
    <x v="7"/>
    <x v="1"/>
    <x v="40"/>
    <n v="1"/>
    <n v="0"/>
    <n v="0"/>
    <n v="3"/>
    <n v="7"/>
    <x v="0"/>
    <x v="0"/>
    <x v="0"/>
    <x v="0"/>
    <x v="0"/>
    <x v="0"/>
    <n v="0"/>
    <x v="1"/>
  </r>
  <r>
    <n v="6878"/>
    <n v="1954"/>
    <x v="1"/>
    <x v="0"/>
    <x v="0"/>
    <x v="4"/>
    <n v="27421"/>
    <n v="27421"/>
    <x v="2"/>
    <n v="0"/>
    <n v="0"/>
    <s v="No"/>
    <s v="2012-12-12"/>
    <n v="14"/>
    <x v="245"/>
    <x v="19"/>
    <x v="30"/>
    <x v="97"/>
    <x v="29"/>
    <x v="115"/>
    <x v="293"/>
    <n v="3"/>
    <n v="4"/>
    <n v="1"/>
    <n v="6"/>
    <n v="7"/>
    <x v="0"/>
    <x v="0"/>
    <x v="0"/>
    <x v="0"/>
    <x v="0"/>
    <x v="0"/>
    <n v="0"/>
    <x v="1"/>
  </r>
  <r>
    <n v="3310"/>
    <n v="1973"/>
    <x v="26"/>
    <x v="1"/>
    <x v="4"/>
    <x v="2"/>
    <n v="35688"/>
    <n v="35688"/>
    <x v="2"/>
    <n v="2"/>
    <n v="1"/>
    <s v="Yes"/>
    <s v="2012-08-22"/>
    <n v="94"/>
    <x v="116"/>
    <x v="17"/>
    <x v="108"/>
    <x v="29"/>
    <x v="1"/>
    <x v="37"/>
    <x v="128"/>
    <n v="7"/>
    <n v="4"/>
    <n v="1"/>
    <n v="4"/>
    <n v="8"/>
    <x v="0"/>
    <x v="0"/>
    <x v="0"/>
    <x v="0"/>
    <x v="0"/>
    <x v="0"/>
    <n v="0"/>
    <x v="1"/>
  </r>
  <r>
    <n v="2724"/>
    <n v="1981"/>
    <x v="4"/>
    <x v="1"/>
    <x v="2"/>
    <x v="0"/>
    <n v="36143"/>
    <n v="36143"/>
    <x v="2"/>
    <n v="1"/>
    <n v="0"/>
    <s v="Yes"/>
    <s v="2014-03-30"/>
    <n v="33"/>
    <x v="44"/>
    <x v="8"/>
    <x v="54"/>
    <x v="5"/>
    <x v="16"/>
    <x v="1"/>
    <x v="10"/>
    <n v="1"/>
    <n v="0"/>
    <n v="1"/>
    <n v="2"/>
    <n v="3"/>
    <x v="0"/>
    <x v="0"/>
    <x v="0"/>
    <x v="0"/>
    <x v="0"/>
    <x v="0"/>
    <n v="0"/>
    <x v="1"/>
  </r>
  <r>
    <n v="948"/>
    <n v="1971"/>
    <x v="6"/>
    <x v="1"/>
    <x v="0"/>
    <x v="0"/>
    <n v="10245"/>
    <n v="10245"/>
    <x v="2"/>
    <n v="1"/>
    <n v="0"/>
    <s v="Yes"/>
    <s v="2013-05-15"/>
    <n v="32"/>
    <x v="18"/>
    <x v="35"/>
    <x v="75"/>
    <x v="11"/>
    <x v="37"/>
    <x v="9"/>
    <x v="294"/>
    <n v="3"/>
    <n v="1"/>
    <n v="2"/>
    <n v="2"/>
    <n v="5"/>
    <x v="0"/>
    <x v="0"/>
    <x v="0"/>
    <x v="0"/>
    <x v="0"/>
    <x v="0"/>
    <n v="0"/>
    <x v="1"/>
  </r>
  <r>
    <n v="6720"/>
    <n v="1968"/>
    <x v="30"/>
    <x v="0"/>
    <x v="2"/>
    <x v="1"/>
    <n v="43795"/>
    <n v="43795"/>
    <x v="0"/>
    <n v="0"/>
    <n v="1"/>
    <s v="Yes"/>
    <s v="2013-10-16"/>
    <n v="11"/>
    <x v="246"/>
    <x v="23"/>
    <x v="11"/>
    <x v="39"/>
    <x v="3"/>
    <x v="116"/>
    <x v="295"/>
    <n v="3"/>
    <n v="7"/>
    <n v="3"/>
    <n v="4"/>
    <n v="7"/>
    <x v="0"/>
    <x v="1"/>
    <x v="0"/>
    <x v="0"/>
    <x v="0"/>
    <x v="1"/>
    <n v="0"/>
    <x v="0"/>
  </r>
  <r>
    <n v="6202"/>
    <n v="1960"/>
    <x v="40"/>
    <x v="0"/>
    <x v="0"/>
    <x v="1"/>
    <n v="63381"/>
    <n v="63381"/>
    <x v="1"/>
    <n v="0"/>
    <n v="1"/>
    <s v="Yes"/>
    <s v="2012-10-05"/>
    <n v="78"/>
    <x v="247"/>
    <x v="27"/>
    <x v="207"/>
    <x v="21"/>
    <x v="88"/>
    <x v="117"/>
    <x v="296"/>
    <n v="4"/>
    <n v="4"/>
    <n v="5"/>
    <n v="13"/>
    <n v="2"/>
    <x v="0"/>
    <x v="0"/>
    <x v="0"/>
    <x v="0"/>
    <x v="0"/>
    <x v="0"/>
    <n v="0"/>
    <x v="1"/>
  </r>
  <r>
    <n v="2066"/>
    <n v="1949"/>
    <x v="17"/>
    <x v="0"/>
    <x v="0"/>
    <x v="1"/>
    <n v="38823"/>
    <n v="38823"/>
    <x v="2"/>
    <n v="0"/>
    <n v="1"/>
    <s v="Yes"/>
    <s v="2012-08-30"/>
    <n v="56"/>
    <x v="100"/>
    <x v="8"/>
    <x v="9"/>
    <x v="1"/>
    <x v="22"/>
    <x v="7"/>
    <x v="103"/>
    <n v="1"/>
    <n v="2"/>
    <n v="1"/>
    <n v="3"/>
    <n v="6"/>
    <x v="0"/>
    <x v="0"/>
    <x v="0"/>
    <x v="0"/>
    <x v="0"/>
    <x v="0"/>
    <n v="0"/>
    <x v="1"/>
  </r>
  <r>
    <n v="9799"/>
    <n v="1968"/>
    <x v="30"/>
    <x v="0"/>
    <x v="1"/>
    <x v="3"/>
    <n v="83664"/>
    <n v="83664"/>
    <x v="1"/>
    <n v="1"/>
    <n v="1"/>
    <s v="Yes"/>
    <s v="2013-05-08"/>
    <n v="57"/>
    <x v="248"/>
    <x v="59"/>
    <x v="32"/>
    <x v="78"/>
    <x v="2"/>
    <x v="46"/>
    <x v="297"/>
    <n v="3"/>
    <n v="2"/>
    <n v="2"/>
    <n v="12"/>
    <n v="5"/>
    <x v="0"/>
    <x v="0"/>
    <x v="0"/>
    <x v="0"/>
    <x v="0"/>
    <x v="0"/>
    <n v="0"/>
    <x v="1"/>
  </r>
  <r>
    <n v="8318"/>
    <n v="1979"/>
    <x v="19"/>
    <x v="1"/>
    <x v="0"/>
    <x v="1"/>
    <n v="90300"/>
    <n v="90300"/>
    <x v="1"/>
    <n v="0"/>
    <n v="0"/>
    <s v="No"/>
    <s v="2014-01-03"/>
    <n v="7"/>
    <x v="249"/>
    <x v="74"/>
    <x v="210"/>
    <x v="21"/>
    <x v="96"/>
    <x v="77"/>
    <x v="298"/>
    <n v="0"/>
    <n v="5"/>
    <n v="6"/>
    <n v="8"/>
    <n v="1"/>
    <x v="0"/>
    <x v="0"/>
    <x v="1"/>
    <x v="0"/>
    <x v="0"/>
    <x v="1"/>
    <n v="0"/>
    <x v="1"/>
  </r>
  <r>
    <n v="5642"/>
    <n v="1979"/>
    <x v="19"/>
    <x v="1"/>
    <x v="2"/>
    <x v="1"/>
    <n v="62499"/>
    <n v="62499"/>
    <x v="0"/>
    <n v="1"/>
    <n v="0"/>
    <s v="Yes"/>
    <s v="2013-12-09"/>
    <n v="0"/>
    <x v="250"/>
    <x v="3"/>
    <x v="211"/>
    <x v="5"/>
    <x v="11"/>
    <x v="14"/>
    <x v="299"/>
    <n v="2"/>
    <n v="3"/>
    <n v="1"/>
    <n v="6"/>
    <n v="4"/>
    <x v="0"/>
    <x v="0"/>
    <x v="0"/>
    <x v="0"/>
    <x v="0"/>
    <x v="0"/>
    <n v="0"/>
    <x v="1"/>
  </r>
  <r>
    <n v="2669"/>
    <n v="1993"/>
    <x v="50"/>
    <x v="2"/>
    <x v="0"/>
    <x v="0"/>
    <n v="74293"/>
    <n v="74293"/>
    <x v="1"/>
    <n v="0"/>
    <n v="0"/>
    <s v="No"/>
    <s v="2014-05-04"/>
    <n v="66"/>
    <x v="251"/>
    <x v="88"/>
    <x v="212"/>
    <x v="101"/>
    <x v="60"/>
    <x v="58"/>
    <x v="300"/>
    <n v="1"/>
    <n v="5"/>
    <n v="4"/>
    <n v="6"/>
    <n v="2"/>
    <x v="0"/>
    <x v="0"/>
    <x v="0"/>
    <x v="0"/>
    <x v="0"/>
    <x v="0"/>
    <n v="0"/>
    <x v="1"/>
  </r>
  <r>
    <n v="455"/>
    <n v="1946"/>
    <x v="15"/>
    <x v="0"/>
    <x v="1"/>
    <x v="2"/>
    <n v="51012"/>
    <n v="51012"/>
    <x v="0"/>
    <n v="0"/>
    <n v="0"/>
    <s v="No"/>
    <s v="2013-04-18"/>
    <n v="86"/>
    <x v="252"/>
    <x v="31"/>
    <x v="213"/>
    <x v="1"/>
    <x v="52"/>
    <x v="94"/>
    <x v="301"/>
    <n v="1"/>
    <n v="4"/>
    <n v="1"/>
    <n v="4"/>
    <n v="6"/>
    <x v="0"/>
    <x v="0"/>
    <x v="0"/>
    <x v="0"/>
    <x v="0"/>
    <x v="0"/>
    <n v="0"/>
    <x v="1"/>
  </r>
  <r>
    <n v="7683"/>
    <n v="1968"/>
    <x v="30"/>
    <x v="0"/>
    <x v="2"/>
    <x v="2"/>
    <n v="70777"/>
    <n v="70777"/>
    <x v="1"/>
    <n v="0"/>
    <n v="1"/>
    <s v="Yes"/>
    <s v="2014-02-25"/>
    <n v="80"/>
    <x v="184"/>
    <x v="33"/>
    <x v="131"/>
    <x v="5"/>
    <x v="23"/>
    <x v="118"/>
    <x v="302"/>
    <n v="3"/>
    <n v="5"/>
    <n v="3"/>
    <n v="12"/>
    <n v="3"/>
    <x v="0"/>
    <x v="0"/>
    <x v="0"/>
    <x v="0"/>
    <x v="0"/>
    <x v="0"/>
    <n v="0"/>
    <x v="1"/>
  </r>
  <r>
    <n v="3428"/>
    <n v="1991"/>
    <x v="42"/>
    <x v="2"/>
    <x v="1"/>
    <x v="1"/>
    <n v="68682"/>
    <n v="68682"/>
    <x v="1"/>
    <n v="0"/>
    <n v="0"/>
    <s v="No"/>
    <s v="2013-10-06"/>
    <n v="56"/>
    <x v="253"/>
    <x v="8"/>
    <x v="214"/>
    <x v="102"/>
    <x v="25"/>
    <x v="13"/>
    <x v="303"/>
    <n v="1"/>
    <n v="4"/>
    <n v="9"/>
    <n v="10"/>
    <n v="2"/>
    <x v="0"/>
    <x v="0"/>
    <x v="0"/>
    <x v="0"/>
    <x v="0"/>
    <x v="0"/>
    <n v="0"/>
    <x v="1"/>
  </r>
  <r>
    <n v="7414"/>
    <n v="1971"/>
    <x v="6"/>
    <x v="1"/>
    <x v="0"/>
    <x v="2"/>
    <n v="43824"/>
    <n v="43824"/>
    <x v="0"/>
    <n v="1"/>
    <n v="1"/>
    <s v="Yes"/>
    <s v="2012-09-15"/>
    <n v="18"/>
    <x v="29"/>
    <x v="1"/>
    <x v="25"/>
    <x v="29"/>
    <x v="3"/>
    <x v="37"/>
    <x v="41"/>
    <n v="4"/>
    <n v="3"/>
    <n v="1"/>
    <n v="4"/>
    <n v="8"/>
    <x v="0"/>
    <x v="0"/>
    <x v="0"/>
    <x v="0"/>
    <x v="0"/>
    <x v="0"/>
    <n v="0"/>
    <x v="1"/>
  </r>
  <r>
    <n v="6354"/>
    <n v="1984"/>
    <x v="3"/>
    <x v="1"/>
    <x v="0"/>
    <x v="1"/>
    <n v="15345"/>
    <n v="15345"/>
    <x v="2"/>
    <n v="1"/>
    <n v="0"/>
    <s v="Yes"/>
    <s v="2012-08-31"/>
    <n v="51"/>
    <x v="9"/>
    <x v="12"/>
    <x v="68"/>
    <x v="7"/>
    <x v="7"/>
    <x v="19"/>
    <x v="304"/>
    <n v="2"/>
    <n v="1"/>
    <n v="1"/>
    <n v="2"/>
    <n v="8"/>
    <x v="0"/>
    <x v="0"/>
    <x v="0"/>
    <x v="0"/>
    <x v="0"/>
    <x v="0"/>
    <n v="0"/>
    <x v="0"/>
  </r>
  <r>
    <n v="798"/>
    <n v="1987"/>
    <x v="14"/>
    <x v="1"/>
    <x v="0"/>
    <x v="0"/>
    <n v="23442"/>
    <n v="23442"/>
    <x v="2"/>
    <n v="1"/>
    <n v="0"/>
    <s v="Yes"/>
    <s v="2012-12-24"/>
    <n v="71"/>
    <x v="63"/>
    <x v="8"/>
    <x v="1"/>
    <x v="64"/>
    <x v="18"/>
    <x v="3"/>
    <x v="1"/>
    <n v="1"/>
    <n v="1"/>
    <n v="0"/>
    <n v="3"/>
    <n v="7"/>
    <x v="0"/>
    <x v="0"/>
    <x v="0"/>
    <x v="0"/>
    <x v="0"/>
    <x v="0"/>
    <n v="0"/>
    <x v="1"/>
  </r>
  <r>
    <n v="8213"/>
    <n v="1980"/>
    <x v="16"/>
    <x v="1"/>
    <x v="4"/>
    <x v="1"/>
    <n v="14515"/>
    <n v="14515"/>
    <x v="2"/>
    <n v="1"/>
    <n v="0"/>
    <s v="Yes"/>
    <s v="2012-11-09"/>
    <n v="71"/>
    <x v="10"/>
    <x v="3"/>
    <x v="145"/>
    <x v="11"/>
    <x v="97"/>
    <x v="29"/>
    <x v="15"/>
    <n v="4"/>
    <n v="2"/>
    <n v="2"/>
    <n v="3"/>
    <n v="7"/>
    <x v="0"/>
    <x v="0"/>
    <x v="0"/>
    <x v="0"/>
    <x v="0"/>
    <x v="0"/>
    <n v="0"/>
    <x v="0"/>
  </r>
  <r>
    <n v="2488"/>
    <n v="1956"/>
    <x v="46"/>
    <x v="0"/>
    <x v="4"/>
    <x v="3"/>
    <n v="31395"/>
    <n v="31395"/>
    <x v="2"/>
    <n v="1"/>
    <n v="1"/>
    <s v="Yes"/>
    <s v="2013-03-23"/>
    <n v="80"/>
    <x v="140"/>
    <x v="1"/>
    <x v="22"/>
    <x v="5"/>
    <x v="22"/>
    <x v="32"/>
    <x v="205"/>
    <n v="4"/>
    <n v="2"/>
    <n v="1"/>
    <n v="3"/>
    <n v="6"/>
    <x v="0"/>
    <x v="0"/>
    <x v="0"/>
    <x v="0"/>
    <x v="0"/>
    <x v="0"/>
    <n v="0"/>
    <x v="1"/>
  </r>
  <r>
    <n v="9999"/>
    <n v="1965"/>
    <x v="2"/>
    <x v="0"/>
    <x v="0"/>
    <x v="1"/>
    <n v="75276"/>
    <n v="75276"/>
    <x v="1"/>
    <n v="0"/>
    <n v="0"/>
    <s v="No"/>
    <s v="2012-09-27"/>
    <n v="2"/>
    <x v="254"/>
    <x v="41"/>
    <x v="42"/>
    <x v="41"/>
    <x v="5"/>
    <x v="83"/>
    <x v="305"/>
    <n v="1"/>
    <n v="9"/>
    <n v="4"/>
    <n v="9"/>
    <n v="5"/>
    <x v="0"/>
    <x v="0"/>
    <x v="0"/>
    <x v="0"/>
    <x v="0"/>
    <x v="0"/>
    <n v="0"/>
    <x v="1"/>
  </r>
  <r>
    <n v="7617"/>
    <n v="1974"/>
    <x v="8"/>
    <x v="1"/>
    <x v="0"/>
    <x v="0"/>
    <n v="42373"/>
    <n v="42373"/>
    <x v="0"/>
    <n v="1"/>
    <n v="1"/>
    <s v="Yes"/>
    <s v="2013-08-15"/>
    <n v="83"/>
    <x v="255"/>
    <x v="9"/>
    <x v="211"/>
    <x v="7"/>
    <x v="22"/>
    <x v="19"/>
    <x v="306"/>
    <n v="5"/>
    <n v="2"/>
    <n v="1"/>
    <n v="5"/>
    <n v="5"/>
    <x v="0"/>
    <x v="0"/>
    <x v="0"/>
    <x v="0"/>
    <x v="0"/>
    <x v="0"/>
    <n v="0"/>
    <x v="1"/>
  </r>
  <r>
    <n v="615"/>
    <n v="1960"/>
    <x v="40"/>
    <x v="0"/>
    <x v="0"/>
    <x v="1"/>
    <n v="30507"/>
    <n v="30507"/>
    <x v="2"/>
    <n v="0"/>
    <n v="0"/>
    <s v="No"/>
    <s v="2013-03-11"/>
    <n v="29"/>
    <x v="205"/>
    <x v="38"/>
    <x v="215"/>
    <x v="57"/>
    <x v="50"/>
    <x v="119"/>
    <x v="307"/>
    <n v="1"/>
    <n v="5"/>
    <n v="1"/>
    <n v="4"/>
    <n v="7"/>
    <x v="0"/>
    <x v="0"/>
    <x v="0"/>
    <x v="0"/>
    <x v="0"/>
    <x v="0"/>
    <n v="0"/>
    <x v="1"/>
  </r>
  <r>
    <n v="2552"/>
    <n v="1955"/>
    <x v="34"/>
    <x v="0"/>
    <x v="1"/>
    <x v="0"/>
    <n v="55521"/>
    <n v="55521"/>
    <x v="0"/>
    <n v="1"/>
    <n v="2"/>
    <s v="Yes"/>
    <s v="2013-10-22"/>
    <n v="11"/>
    <x v="256"/>
    <x v="8"/>
    <x v="74"/>
    <x v="5"/>
    <x v="16"/>
    <x v="14"/>
    <x v="308"/>
    <n v="9"/>
    <n v="6"/>
    <n v="3"/>
    <n v="6"/>
    <n v="7"/>
    <x v="0"/>
    <x v="1"/>
    <x v="0"/>
    <x v="0"/>
    <x v="0"/>
    <x v="1"/>
    <n v="0"/>
    <x v="0"/>
  </r>
  <r>
    <n v="194"/>
    <n v="1965"/>
    <x v="2"/>
    <x v="0"/>
    <x v="0"/>
    <x v="2"/>
    <n v="48006"/>
    <n v="48006"/>
    <x v="0"/>
    <n v="1"/>
    <n v="1"/>
    <s v="Yes"/>
    <s v="2014-06-09"/>
    <n v="55"/>
    <x v="140"/>
    <x v="8"/>
    <x v="9"/>
    <x v="7"/>
    <x v="7"/>
    <x v="8"/>
    <x v="294"/>
    <n v="1"/>
    <n v="1"/>
    <n v="0"/>
    <n v="3"/>
    <n v="6"/>
    <x v="0"/>
    <x v="0"/>
    <x v="0"/>
    <x v="0"/>
    <x v="0"/>
    <x v="0"/>
    <n v="0"/>
    <x v="1"/>
  </r>
  <r>
    <n v="3645"/>
    <n v="1972"/>
    <x v="39"/>
    <x v="1"/>
    <x v="1"/>
    <x v="0"/>
    <n v="27213"/>
    <n v="27213"/>
    <x v="2"/>
    <n v="1"/>
    <n v="0"/>
    <s v="Yes"/>
    <s v="2012-08-30"/>
    <n v="19"/>
    <x v="237"/>
    <x v="17"/>
    <x v="74"/>
    <x v="3"/>
    <x v="52"/>
    <x v="26"/>
    <x v="230"/>
    <n v="3"/>
    <n v="2"/>
    <n v="0"/>
    <n v="4"/>
    <n v="8"/>
    <x v="0"/>
    <x v="0"/>
    <x v="0"/>
    <x v="0"/>
    <x v="0"/>
    <x v="0"/>
    <n v="0"/>
    <x v="0"/>
  </r>
  <r>
    <n v="8890"/>
    <n v="1971"/>
    <x v="6"/>
    <x v="1"/>
    <x v="1"/>
    <x v="3"/>
    <n v="65808"/>
    <n v="65808"/>
    <x v="1"/>
    <n v="1"/>
    <n v="1"/>
    <s v="Yes"/>
    <s v="2014-05-30"/>
    <n v="1"/>
    <x v="162"/>
    <x v="35"/>
    <x v="178"/>
    <x v="59"/>
    <x v="23"/>
    <x v="23"/>
    <x v="309"/>
    <n v="3"/>
    <n v="5"/>
    <n v="1"/>
    <n v="5"/>
    <n v="6"/>
    <x v="0"/>
    <x v="0"/>
    <x v="0"/>
    <x v="0"/>
    <x v="0"/>
    <x v="0"/>
    <n v="0"/>
    <x v="1"/>
  </r>
  <r>
    <n v="5049"/>
    <n v="1974"/>
    <x v="8"/>
    <x v="1"/>
    <x v="1"/>
    <x v="1"/>
    <n v="30351"/>
    <n v="30351"/>
    <x v="2"/>
    <n v="1"/>
    <n v="0"/>
    <s v="Yes"/>
    <s v="2013-06-06"/>
    <n v="19"/>
    <x v="7"/>
    <x v="8"/>
    <x v="8"/>
    <x v="7"/>
    <x v="3"/>
    <x v="8"/>
    <x v="8"/>
    <n v="1"/>
    <n v="3"/>
    <n v="0"/>
    <n v="2"/>
    <n v="9"/>
    <x v="0"/>
    <x v="0"/>
    <x v="0"/>
    <x v="0"/>
    <x v="0"/>
    <x v="0"/>
    <n v="0"/>
    <x v="1"/>
  </r>
  <r>
    <n v="9973"/>
    <n v="1963"/>
    <x v="24"/>
    <x v="0"/>
    <x v="0"/>
    <x v="2"/>
    <n v="50437"/>
    <n v="50437"/>
    <x v="0"/>
    <n v="0"/>
    <n v="2"/>
    <s v="Yes"/>
    <s v="2012-10-17"/>
    <n v="28"/>
    <x v="257"/>
    <x v="31"/>
    <x v="77"/>
    <x v="11"/>
    <x v="52"/>
    <x v="14"/>
    <x v="310"/>
    <n v="3"/>
    <n v="7"/>
    <n v="1"/>
    <n v="8"/>
    <n v="7"/>
    <x v="0"/>
    <x v="0"/>
    <x v="0"/>
    <x v="0"/>
    <x v="0"/>
    <x v="0"/>
    <n v="0"/>
    <x v="1"/>
  </r>
  <r>
    <n v="7301"/>
    <n v="1982"/>
    <x v="18"/>
    <x v="1"/>
    <x v="4"/>
    <x v="0"/>
    <n v="23616"/>
    <n v="23616"/>
    <x v="2"/>
    <n v="1"/>
    <n v="0"/>
    <s v="Yes"/>
    <s v="2012-11-17"/>
    <n v="76"/>
    <x v="18"/>
    <x v="14"/>
    <x v="9"/>
    <x v="7"/>
    <x v="23"/>
    <x v="37"/>
    <x v="76"/>
    <n v="2"/>
    <n v="3"/>
    <n v="0"/>
    <n v="3"/>
    <n v="8"/>
    <x v="0"/>
    <x v="0"/>
    <x v="0"/>
    <x v="0"/>
    <x v="0"/>
    <x v="0"/>
    <n v="0"/>
    <x v="0"/>
  </r>
  <r>
    <n v="10882"/>
    <n v="1976"/>
    <x v="11"/>
    <x v="1"/>
    <x v="0"/>
    <x v="2"/>
    <n v="53858"/>
    <n v="53858"/>
    <x v="0"/>
    <n v="0"/>
    <n v="1"/>
    <s v="Yes"/>
    <s v="2012-11-09"/>
    <n v="50"/>
    <x v="258"/>
    <x v="89"/>
    <x v="216"/>
    <x v="35"/>
    <x v="98"/>
    <x v="78"/>
    <x v="311"/>
    <n v="4"/>
    <n v="4"/>
    <n v="3"/>
    <n v="6"/>
    <n v="4"/>
    <x v="0"/>
    <x v="0"/>
    <x v="0"/>
    <x v="0"/>
    <x v="0"/>
    <x v="0"/>
    <n v="0"/>
    <x v="1"/>
  </r>
  <r>
    <n v="7030"/>
    <n v="1955"/>
    <x v="34"/>
    <x v="0"/>
    <x v="1"/>
    <x v="2"/>
    <n v="66465"/>
    <n v="66465"/>
    <x v="1"/>
    <n v="0"/>
    <n v="1"/>
    <s v="Yes"/>
    <s v="2013-03-30"/>
    <n v="1"/>
    <x v="259"/>
    <x v="8"/>
    <x v="143"/>
    <x v="57"/>
    <x v="35"/>
    <x v="5"/>
    <x v="312"/>
    <n v="3"/>
    <n v="11"/>
    <n v="9"/>
    <n v="12"/>
    <n v="6"/>
    <x v="0"/>
    <x v="0"/>
    <x v="0"/>
    <x v="1"/>
    <x v="0"/>
    <x v="1"/>
    <n v="0"/>
    <x v="1"/>
  </r>
  <r>
    <n v="7422"/>
    <n v="1987"/>
    <x v="14"/>
    <x v="1"/>
    <x v="0"/>
    <x v="0"/>
    <n v="46923"/>
    <n v="46923"/>
    <x v="0"/>
    <n v="1"/>
    <n v="0"/>
    <s v="Yes"/>
    <s v="2012-08-22"/>
    <n v="90"/>
    <x v="129"/>
    <x v="50"/>
    <x v="217"/>
    <x v="103"/>
    <x v="99"/>
    <x v="1"/>
    <x v="313"/>
    <n v="3"/>
    <n v="5"/>
    <n v="1"/>
    <n v="7"/>
    <n v="7"/>
    <x v="0"/>
    <x v="0"/>
    <x v="0"/>
    <x v="0"/>
    <x v="0"/>
    <x v="0"/>
    <n v="0"/>
    <x v="1"/>
  </r>
  <r>
    <n v="3523"/>
    <n v="1962"/>
    <x v="43"/>
    <x v="0"/>
    <x v="0"/>
    <x v="1"/>
    <n v="75072"/>
    <n v="75072"/>
    <x v="1"/>
    <n v="0"/>
    <n v="1"/>
    <s v="Yes"/>
    <s v="2013-01-23"/>
    <n v="83"/>
    <x v="260"/>
    <x v="20"/>
    <x v="55"/>
    <x v="5"/>
    <x v="21"/>
    <x v="120"/>
    <x v="314"/>
    <n v="2"/>
    <n v="5"/>
    <n v="4"/>
    <n v="8"/>
    <n v="3"/>
    <x v="0"/>
    <x v="0"/>
    <x v="0"/>
    <x v="0"/>
    <x v="0"/>
    <x v="0"/>
    <n v="0"/>
    <x v="1"/>
  </r>
  <r>
    <n v="7106"/>
    <n v="1943"/>
    <x v="27"/>
    <x v="0"/>
    <x v="1"/>
    <x v="2"/>
    <n v="75865"/>
    <n v="75865"/>
    <x v="1"/>
    <n v="0"/>
    <n v="0"/>
    <s v="No"/>
    <s v="2014-03-31"/>
    <n v="73"/>
    <x v="188"/>
    <x v="8"/>
    <x v="218"/>
    <x v="28"/>
    <x v="16"/>
    <x v="33"/>
    <x v="315"/>
    <n v="1"/>
    <n v="3"/>
    <n v="5"/>
    <n v="10"/>
    <n v="1"/>
    <x v="0"/>
    <x v="0"/>
    <x v="0"/>
    <x v="0"/>
    <x v="0"/>
    <x v="0"/>
    <n v="0"/>
    <x v="1"/>
  </r>
  <r>
    <n v="6504"/>
    <n v="1975"/>
    <x v="28"/>
    <x v="1"/>
    <x v="4"/>
    <x v="1"/>
    <n v="19789"/>
    <n v="19789"/>
    <x v="2"/>
    <n v="1"/>
    <n v="0"/>
    <s v="Yes"/>
    <s v="2013-11-20"/>
    <n v="24"/>
    <x v="63"/>
    <x v="9"/>
    <x v="145"/>
    <x v="78"/>
    <x v="18"/>
    <x v="15"/>
    <x v="316"/>
    <n v="3"/>
    <n v="2"/>
    <n v="1"/>
    <n v="3"/>
    <n v="5"/>
    <x v="1"/>
    <x v="0"/>
    <x v="0"/>
    <x v="0"/>
    <x v="0"/>
    <x v="1"/>
    <n v="0"/>
    <x v="1"/>
  </r>
  <r>
    <n v="5067"/>
    <n v="1994"/>
    <x v="51"/>
    <x v="2"/>
    <x v="0"/>
    <x v="1"/>
    <n v="80134"/>
    <n v="80134"/>
    <x v="1"/>
    <n v="0"/>
    <n v="0"/>
    <s v="No"/>
    <s v="2014-02-14"/>
    <n v="11"/>
    <x v="261"/>
    <x v="34"/>
    <x v="219"/>
    <x v="58"/>
    <x v="46"/>
    <x v="78"/>
    <x v="317"/>
    <n v="1"/>
    <n v="2"/>
    <n v="7"/>
    <n v="11"/>
    <n v="5"/>
    <x v="0"/>
    <x v="1"/>
    <x v="1"/>
    <x v="1"/>
    <x v="1"/>
    <x v="4"/>
    <n v="0"/>
    <x v="1"/>
  </r>
  <r>
    <n v="4216"/>
    <n v="1981"/>
    <x v="4"/>
    <x v="1"/>
    <x v="0"/>
    <x v="0"/>
    <n v="91065"/>
    <n v="91065"/>
    <x v="1"/>
    <n v="0"/>
    <n v="0"/>
    <s v="No"/>
    <s v="2013-02-22"/>
    <n v="33"/>
    <x v="262"/>
    <x v="71"/>
    <x v="220"/>
    <x v="104"/>
    <x v="100"/>
    <x v="121"/>
    <x v="318"/>
    <n v="1"/>
    <n v="7"/>
    <n v="9"/>
    <n v="9"/>
    <n v="3"/>
    <x v="0"/>
    <x v="0"/>
    <x v="1"/>
    <x v="1"/>
    <x v="0"/>
    <x v="2"/>
    <n v="0"/>
    <x v="0"/>
  </r>
  <r>
    <n v="8581"/>
    <n v="1971"/>
    <x v="6"/>
    <x v="1"/>
    <x v="2"/>
    <x v="2"/>
    <n v="49505"/>
    <n v="49505"/>
    <x v="0"/>
    <n v="1"/>
    <n v="1"/>
    <s v="Yes"/>
    <s v="2013-03-05"/>
    <n v="4"/>
    <x v="263"/>
    <x v="8"/>
    <x v="171"/>
    <x v="65"/>
    <x v="16"/>
    <x v="15"/>
    <x v="319"/>
    <n v="9"/>
    <n v="10"/>
    <n v="2"/>
    <n v="8"/>
    <n v="8"/>
    <x v="0"/>
    <x v="0"/>
    <x v="0"/>
    <x v="0"/>
    <x v="0"/>
    <x v="0"/>
    <n v="0"/>
    <x v="1"/>
  </r>
  <r>
    <n v="5929"/>
    <n v="1973"/>
    <x v="26"/>
    <x v="1"/>
    <x v="1"/>
    <x v="2"/>
    <n v="37401"/>
    <n v="37401"/>
    <x v="2"/>
    <n v="1"/>
    <n v="0"/>
    <s v="Yes"/>
    <s v="2014-05-06"/>
    <n v="14"/>
    <x v="237"/>
    <x v="17"/>
    <x v="14"/>
    <x v="7"/>
    <x v="1"/>
    <x v="26"/>
    <x v="220"/>
    <n v="2"/>
    <n v="2"/>
    <n v="0"/>
    <n v="3"/>
    <n v="7"/>
    <x v="0"/>
    <x v="0"/>
    <x v="0"/>
    <x v="0"/>
    <x v="0"/>
    <x v="0"/>
    <n v="0"/>
    <x v="1"/>
  </r>
  <r>
    <n v="3129"/>
    <n v="1983"/>
    <x v="10"/>
    <x v="1"/>
    <x v="0"/>
    <x v="2"/>
    <n v="30096"/>
    <n v="30096"/>
    <x v="2"/>
    <n v="1"/>
    <n v="0"/>
    <s v="Yes"/>
    <s v="2014-05-22"/>
    <n v="30"/>
    <x v="9"/>
    <x v="17"/>
    <x v="9"/>
    <x v="29"/>
    <x v="9"/>
    <x v="47"/>
    <x v="87"/>
    <n v="1"/>
    <n v="2"/>
    <n v="0"/>
    <n v="3"/>
    <n v="6"/>
    <x v="0"/>
    <x v="0"/>
    <x v="0"/>
    <x v="0"/>
    <x v="0"/>
    <x v="0"/>
    <n v="0"/>
    <x v="1"/>
  </r>
  <r>
    <n v="6528"/>
    <n v="1982"/>
    <x v="18"/>
    <x v="1"/>
    <x v="2"/>
    <x v="1"/>
    <n v="18492"/>
    <n v="18492"/>
    <x v="2"/>
    <n v="1"/>
    <n v="0"/>
    <s v="Yes"/>
    <s v="2014-06-05"/>
    <n v="75"/>
    <x v="63"/>
    <x v="12"/>
    <x v="122"/>
    <x v="1"/>
    <x v="1"/>
    <x v="10"/>
    <x v="154"/>
    <n v="1"/>
    <n v="1"/>
    <n v="0"/>
    <n v="2"/>
    <n v="8"/>
    <x v="0"/>
    <x v="0"/>
    <x v="0"/>
    <x v="0"/>
    <x v="0"/>
    <x v="0"/>
    <n v="0"/>
    <x v="1"/>
  </r>
  <r>
    <n v="1361"/>
    <n v="1974"/>
    <x v="8"/>
    <x v="1"/>
    <x v="2"/>
    <x v="2"/>
    <n v="82584"/>
    <n v="82584"/>
    <x v="1"/>
    <n v="0"/>
    <n v="0"/>
    <s v="No"/>
    <s v="2013-06-04"/>
    <n v="26"/>
    <x v="157"/>
    <x v="90"/>
    <x v="221"/>
    <x v="51"/>
    <x v="60"/>
    <x v="122"/>
    <x v="320"/>
    <n v="1"/>
    <n v="3"/>
    <n v="4"/>
    <n v="8"/>
    <n v="1"/>
    <x v="0"/>
    <x v="1"/>
    <x v="1"/>
    <x v="0"/>
    <x v="0"/>
    <x v="2"/>
    <n v="0"/>
    <x v="0"/>
  </r>
  <r>
    <n v="6932"/>
    <n v="1941"/>
    <x v="52"/>
    <x v="0"/>
    <x v="1"/>
    <x v="2"/>
    <n v="93027"/>
    <n v="93027"/>
    <x v="1"/>
    <n v="0"/>
    <n v="0"/>
    <s v="No"/>
    <s v="2013-04-13"/>
    <n v="77"/>
    <x v="264"/>
    <x v="5"/>
    <x v="222"/>
    <x v="91"/>
    <x v="16"/>
    <x v="83"/>
    <x v="321"/>
    <n v="0"/>
    <n v="7"/>
    <n v="10"/>
    <n v="5"/>
    <n v="2"/>
    <x v="0"/>
    <x v="0"/>
    <x v="1"/>
    <x v="0"/>
    <x v="0"/>
    <x v="1"/>
    <n v="0"/>
    <x v="1"/>
  </r>
  <r>
    <n v="7284"/>
    <n v="1953"/>
    <x v="44"/>
    <x v="0"/>
    <x v="0"/>
    <x v="2"/>
    <n v="48686"/>
    <n v="48686"/>
    <x v="0"/>
    <n v="1"/>
    <n v="2"/>
    <s v="Yes"/>
    <s v="2013-12-04"/>
    <n v="8"/>
    <x v="55"/>
    <x v="8"/>
    <x v="75"/>
    <x v="1"/>
    <x v="16"/>
    <x v="10"/>
    <x v="256"/>
    <n v="1"/>
    <n v="1"/>
    <n v="0"/>
    <n v="2"/>
    <n v="8"/>
    <x v="0"/>
    <x v="0"/>
    <x v="0"/>
    <x v="0"/>
    <x v="0"/>
    <x v="0"/>
    <n v="0"/>
    <x v="1"/>
  </r>
  <r>
    <n v="1340"/>
    <n v="1986"/>
    <x v="22"/>
    <x v="1"/>
    <x v="0"/>
    <x v="2"/>
    <n v="92910"/>
    <n v="92910"/>
    <x v="1"/>
    <n v="0"/>
    <n v="0"/>
    <s v="No"/>
    <s v="2014-04-24"/>
    <n v="42"/>
    <x v="265"/>
    <x v="91"/>
    <x v="223"/>
    <x v="104"/>
    <x v="51"/>
    <x v="63"/>
    <x v="322"/>
    <n v="1"/>
    <n v="6"/>
    <n v="7"/>
    <n v="13"/>
    <n v="1"/>
    <x v="0"/>
    <x v="1"/>
    <x v="1"/>
    <x v="1"/>
    <x v="0"/>
    <x v="3"/>
    <n v="0"/>
    <x v="1"/>
  </r>
  <r>
    <n v="8746"/>
    <n v="1989"/>
    <x v="23"/>
    <x v="1"/>
    <x v="0"/>
    <x v="2"/>
    <n v="75433"/>
    <n v="75433"/>
    <x v="1"/>
    <n v="1"/>
    <n v="0"/>
    <s v="Yes"/>
    <s v="2014-04-05"/>
    <n v="28"/>
    <x v="266"/>
    <x v="8"/>
    <x v="224"/>
    <x v="5"/>
    <x v="101"/>
    <x v="77"/>
    <x v="276"/>
    <n v="2"/>
    <n v="2"/>
    <n v="5"/>
    <n v="10"/>
    <n v="6"/>
    <x v="0"/>
    <x v="1"/>
    <x v="0"/>
    <x v="1"/>
    <x v="0"/>
    <x v="2"/>
    <n v="0"/>
    <x v="1"/>
  </r>
  <r>
    <n v="5987"/>
    <n v="1989"/>
    <x v="23"/>
    <x v="1"/>
    <x v="4"/>
    <x v="1"/>
    <n v="10404"/>
    <n v="10404"/>
    <x v="2"/>
    <n v="1"/>
    <n v="0"/>
    <s v="Yes"/>
    <s v="2014-05-04"/>
    <n v="52"/>
    <x v="63"/>
    <x v="12"/>
    <x v="9"/>
    <x v="3"/>
    <x v="18"/>
    <x v="33"/>
    <x v="86"/>
    <n v="2"/>
    <n v="1"/>
    <n v="0"/>
    <n v="4"/>
    <n v="5"/>
    <x v="0"/>
    <x v="0"/>
    <x v="0"/>
    <x v="0"/>
    <x v="0"/>
    <x v="0"/>
    <n v="0"/>
    <x v="1"/>
  </r>
  <r>
    <n v="3767"/>
    <n v="1968"/>
    <x v="30"/>
    <x v="0"/>
    <x v="0"/>
    <x v="2"/>
    <n v="61314"/>
    <n v="61314"/>
    <x v="0"/>
    <n v="0"/>
    <n v="1"/>
    <s v="Yes"/>
    <s v="2013-04-25"/>
    <n v="1"/>
    <x v="92"/>
    <x v="8"/>
    <x v="95"/>
    <x v="40"/>
    <x v="75"/>
    <x v="66"/>
    <x v="323"/>
    <n v="2"/>
    <n v="5"/>
    <n v="5"/>
    <n v="12"/>
    <n v="3"/>
    <x v="0"/>
    <x v="0"/>
    <x v="0"/>
    <x v="0"/>
    <x v="0"/>
    <x v="0"/>
    <n v="0"/>
    <x v="1"/>
  </r>
  <r>
    <n v="3725"/>
    <n v="1961"/>
    <x v="45"/>
    <x v="0"/>
    <x v="1"/>
    <x v="0"/>
    <n v="84865"/>
    <n v="84865"/>
    <x v="1"/>
    <n v="0"/>
    <n v="0"/>
    <s v="No"/>
    <s v="2013-05-09"/>
    <n v="1"/>
    <x v="267"/>
    <x v="10"/>
    <x v="225"/>
    <x v="61"/>
    <x v="13"/>
    <x v="11"/>
    <x v="324"/>
    <n v="1"/>
    <n v="2"/>
    <n v="4"/>
    <n v="9"/>
    <n v="4"/>
    <x v="0"/>
    <x v="1"/>
    <x v="1"/>
    <x v="1"/>
    <x v="1"/>
    <x v="4"/>
    <n v="0"/>
    <x v="0"/>
  </r>
  <r>
    <n v="4324"/>
    <n v="1989"/>
    <x v="23"/>
    <x v="1"/>
    <x v="0"/>
    <x v="2"/>
    <n v="42387"/>
    <n v="42387"/>
    <x v="0"/>
    <n v="1"/>
    <n v="0"/>
    <s v="Yes"/>
    <s v="2012-10-29"/>
    <n v="42"/>
    <x v="5"/>
    <x v="8"/>
    <x v="226"/>
    <x v="65"/>
    <x v="37"/>
    <x v="123"/>
    <x v="325"/>
    <n v="5"/>
    <n v="8"/>
    <n v="1"/>
    <n v="7"/>
    <n v="8"/>
    <x v="0"/>
    <x v="0"/>
    <x v="0"/>
    <x v="0"/>
    <x v="0"/>
    <x v="0"/>
    <n v="0"/>
    <x v="1"/>
  </r>
  <r>
    <n v="238"/>
    <n v="1967"/>
    <x v="5"/>
    <x v="0"/>
    <x v="4"/>
    <x v="1"/>
    <n v="67309"/>
    <n v="67309"/>
    <x v="1"/>
    <n v="1"/>
    <n v="1"/>
    <s v="Yes"/>
    <s v="2013-01-23"/>
    <n v="76"/>
    <x v="268"/>
    <x v="76"/>
    <x v="227"/>
    <x v="66"/>
    <x v="102"/>
    <x v="124"/>
    <x v="326"/>
    <n v="15"/>
    <n v="9"/>
    <n v="6"/>
    <n v="9"/>
    <n v="7"/>
    <x v="0"/>
    <x v="0"/>
    <x v="0"/>
    <x v="0"/>
    <x v="0"/>
    <x v="0"/>
    <n v="0"/>
    <x v="1"/>
  </r>
  <r>
    <n v="6694"/>
    <n v="1964"/>
    <x v="31"/>
    <x v="0"/>
    <x v="0"/>
    <x v="2"/>
    <n v="75236"/>
    <n v="75236"/>
    <x v="1"/>
    <n v="0"/>
    <n v="1"/>
    <s v="Yes"/>
    <s v="2013-11-25"/>
    <n v="27"/>
    <x v="269"/>
    <x v="63"/>
    <x v="183"/>
    <x v="29"/>
    <x v="15"/>
    <x v="121"/>
    <x v="327"/>
    <n v="1"/>
    <n v="8"/>
    <n v="3"/>
    <n v="13"/>
    <n v="4"/>
    <x v="0"/>
    <x v="0"/>
    <x v="0"/>
    <x v="0"/>
    <x v="0"/>
    <x v="0"/>
    <n v="0"/>
    <x v="1"/>
  </r>
  <r>
    <n v="498"/>
    <n v="1970"/>
    <x v="25"/>
    <x v="0"/>
    <x v="0"/>
    <x v="0"/>
    <n v="30015"/>
    <n v="30015"/>
    <x v="2"/>
    <n v="1"/>
    <n v="0"/>
    <s v="Yes"/>
    <s v="2014-02-02"/>
    <n v="28"/>
    <x v="60"/>
    <x v="8"/>
    <x v="49"/>
    <x v="1"/>
    <x v="3"/>
    <x v="3"/>
    <x v="148"/>
    <n v="2"/>
    <n v="1"/>
    <n v="0"/>
    <n v="4"/>
    <n v="5"/>
    <x v="0"/>
    <x v="0"/>
    <x v="0"/>
    <x v="0"/>
    <x v="0"/>
    <x v="0"/>
    <n v="0"/>
    <x v="1"/>
  </r>
  <r>
    <n v="9347"/>
    <n v="1956"/>
    <x v="46"/>
    <x v="0"/>
    <x v="2"/>
    <x v="1"/>
    <n v="50943"/>
    <n v="50943"/>
    <x v="0"/>
    <n v="0"/>
    <n v="1"/>
    <s v="Yes"/>
    <s v="2013-06-21"/>
    <n v="49"/>
    <x v="270"/>
    <x v="8"/>
    <x v="75"/>
    <x v="1"/>
    <x v="16"/>
    <x v="1"/>
    <x v="8"/>
    <n v="1"/>
    <n v="1"/>
    <n v="0"/>
    <n v="3"/>
    <n v="5"/>
    <x v="0"/>
    <x v="0"/>
    <x v="0"/>
    <x v="0"/>
    <x v="0"/>
    <x v="0"/>
    <n v="0"/>
    <x v="1"/>
  </r>
  <r>
    <n v="9699"/>
    <n v="1966"/>
    <x v="35"/>
    <x v="0"/>
    <x v="0"/>
    <x v="3"/>
    <n v="67272"/>
    <n v="67272"/>
    <x v="1"/>
    <n v="0"/>
    <n v="1"/>
    <s v="Yes"/>
    <s v="2013-12-21"/>
    <n v="12"/>
    <x v="271"/>
    <x v="33"/>
    <x v="82"/>
    <x v="78"/>
    <x v="43"/>
    <x v="5"/>
    <x v="328"/>
    <n v="3"/>
    <n v="6"/>
    <n v="2"/>
    <n v="12"/>
    <n v="5"/>
    <x v="0"/>
    <x v="0"/>
    <x v="0"/>
    <x v="0"/>
    <x v="0"/>
    <x v="0"/>
    <n v="0"/>
    <x v="1"/>
  </r>
  <r>
    <n v="10664"/>
    <n v="1949"/>
    <x v="17"/>
    <x v="0"/>
    <x v="2"/>
    <x v="4"/>
    <n v="51529"/>
    <n v="51529"/>
    <x v="0"/>
    <n v="0"/>
    <n v="1"/>
    <s v="Yes"/>
    <s v="2013-09-07"/>
    <n v="14"/>
    <x v="272"/>
    <x v="3"/>
    <x v="162"/>
    <x v="11"/>
    <x v="16"/>
    <x v="28"/>
    <x v="329"/>
    <n v="2"/>
    <n v="9"/>
    <n v="1"/>
    <n v="5"/>
    <n v="8"/>
    <x v="0"/>
    <x v="0"/>
    <x v="0"/>
    <x v="0"/>
    <x v="0"/>
    <x v="0"/>
    <n v="0"/>
    <x v="1"/>
  </r>
  <r>
    <n v="5455"/>
    <n v="1971"/>
    <x v="6"/>
    <x v="1"/>
    <x v="1"/>
    <x v="2"/>
    <n v="32011"/>
    <n v="32011"/>
    <x v="2"/>
    <n v="1"/>
    <n v="0"/>
    <s v="Yes"/>
    <s v="2013-08-22"/>
    <n v="89"/>
    <x v="273"/>
    <x v="8"/>
    <x v="39"/>
    <x v="1"/>
    <x v="1"/>
    <x v="3"/>
    <x v="44"/>
    <n v="3"/>
    <n v="2"/>
    <n v="1"/>
    <n v="4"/>
    <n v="7"/>
    <x v="0"/>
    <x v="0"/>
    <x v="0"/>
    <x v="0"/>
    <x v="0"/>
    <x v="0"/>
    <n v="0"/>
    <x v="1"/>
  </r>
  <r>
    <n v="456"/>
    <n v="1986"/>
    <x v="22"/>
    <x v="1"/>
    <x v="4"/>
    <x v="2"/>
    <n v="7500"/>
    <n v="7500"/>
    <x v="2"/>
    <n v="1"/>
    <n v="0"/>
    <s v="Yes"/>
    <s v="2013-02-07"/>
    <n v="96"/>
    <x v="20"/>
    <x v="23"/>
    <x v="29"/>
    <x v="39"/>
    <x v="18"/>
    <x v="47"/>
    <x v="147"/>
    <n v="2"/>
    <n v="2"/>
    <n v="0"/>
    <n v="3"/>
    <n v="8"/>
    <x v="0"/>
    <x v="0"/>
    <x v="0"/>
    <x v="0"/>
    <x v="0"/>
    <x v="0"/>
    <n v="0"/>
    <x v="1"/>
  </r>
  <r>
    <n v="5012"/>
    <n v="1989"/>
    <x v="23"/>
    <x v="1"/>
    <x v="0"/>
    <x v="2"/>
    <n v="28691"/>
    <n v="28691"/>
    <x v="2"/>
    <n v="1"/>
    <n v="0"/>
    <s v="Yes"/>
    <s v="2013-07-04"/>
    <n v="56"/>
    <x v="9"/>
    <x v="3"/>
    <x v="62"/>
    <x v="64"/>
    <x v="16"/>
    <x v="14"/>
    <x v="60"/>
    <n v="1"/>
    <n v="1"/>
    <n v="0"/>
    <n v="3"/>
    <n v="8"/>
    <x v="0"/>
    <x v="0"/>
    <x v="0"/>
    <x v="0"/>
    <x v="0"/>
    <x v="0"/>
    <n v="0"/>
    <x v="1"/>
  </r>
  <r>
    <n v="7495"/>
    <n v="1948"/>
    <x v="37"/>
    <x v="0"/>
    <x v="1"/>
    <x v="2"/>
    <n v="56223"/>
    <n v="56223"/>
    <x v="0"/>
    <n v="0"/>
    <n v="1"/>
    <s v="Yes"/>
    <s v="2013-12-20"/>
    <n v="72"/>
    <x v="189"/>
    <x v="58"/>
    <x v="83"/>
    <x v="32"/>
    <x v="16"/>
    <x v="14"/>
    <x v="330"/>
    <n v="2"/>
    <n v="2"/>
    <n v="1"/>
    <n v="5"/>
    <n v="4"/>
    <x v="0"/>
    <x v="0"/>
    <x v="0"/>
    <x v="0"/>
    <x v="0"/>
    <x v="0"/>
    <n v="0"/>
    <x v="1"/>
  </r>
  <r>
    <n v="5029"/>
    <n v="1946"/>
    <x v="15"/>
    <x v="0"/>
    <x v="0"/>
    <x v="2"/>
    <n v="18100"/>
    <n v="18100"/>
    <x v="2"/>
    <n v="0"/>
    <n v="0"/>
    <s v="No"/>
    <s v="2013-08-06"/>
    <n v="14"/>
    <x v="13"/>
    <x v="1"/>
    <x v="122"/>
    <x v="39"/>
    <x v="3"/>
    <x v="10"/>
    <x v="331"/>
    <n v="1"/>
    <n v="0"/>
    <n v="0"/>
    <n v="3"/>
    <n v="5"/>
    <x v="0"/>
    <x v="0"/>
    <x v="0"/>
    <x v="0"/>
    <x v="0"/>
    <x v="0"/>
    <n v="0"/>
    <x v="1"/>
  </r>
  <r>
    <n v="10642"/>
    <n v="1989"/>
    <x v="23"/>
    <x v="1"/>
    <x v="0"/>
    <x v="0"/>
    <n v="30279"/>
    <n v="30279"/>
    <x v="2"/>
    <n v="1"/>
    <n v="0"/>
    <s v="Yes"/>
    <s v="2012-12-30"/>
    <n v="13"/>
    <x v="55"/>
    <x v="3"/>
    <x v="33"/>
    <x v="39"/>
    <x v="37"/>
    <x v="10"/>
    <x v="229"/>
    <n v="1"/>
    <n v="1"/>
    <n v="0"/>
    <n v="3"/>
    <n v="8"/>
    <x v="0"/>
    <x v="0"/>
    <x v="0"/>
    <x v="0"/>
    <x v="0"/>
    <x v="0"/>
    <n v="0"/>
    <x v="1"/>
  </r>
  <r>
    <n v="2106"/>
    <n v="1974"/>
    <x v="8"/>
    <x v="1"/>
    <x v="4"/>
    <x v="2"/>
    <n v="20130"/>
    <n v="20130"/>
    <x v="2"/>
    <n v="0"/>
    <n v="0"/>
    <s v="No"/>
    <s v="2014-03-17"/>
    <n v="99"/>
    <x v="109"/>
    <x v="26"/>
    <x v="24"/>
    <x v="34"/>
    <x v="18"/>
    <x v="33"/>
    <x v="60"/>
    <n v="1"/>
    <n v="1"/>
    <n v="0"/>
    <n v="3"/>
    <n v="8"/>
    <x v="0"/>
    <x v="0"/>
    <x v="0"/>
    <x v="0"/>
    <x v="0"/>
    <x v="0"/>
    <n v="0"/>
    <x v="1"/>
  </r>
  <r>
    <n v="10364"/>
    <n v="1959"/>
    <x v="12"/>
    <x v="0"/>
    <x v="0"/>
    <x v="3"/>
    <n v="23295"/>
    <n v="23295"/>
    <x v="2"/>
    <n v="0"/>
    <n v="0"/>
    <s v="No"/>
    <s v="2013-07-13"/>
    <n v="72"/>
    <x v="109"/>
    <x v="8"/>
    <x v="54"/>
    <x v="1"/>
    <x v="12"/>
    <x v="3"/>
    <x v="256"/>
    <n v="1"/>
    <n v="1"/>
    <n v="0"/>
    <n v="2"/>
    <n v="8"/>
    <x v="0"/>
    <x v="0"/>
    <x v="0"/>
    <x v="0"/>
    <x v="0"/>
    <x v="0"/>
    <n v="0"/>
    <x v="1"/>
  </r>
  <r>
    <n v="5954"/>
    <n v="1972"/>
    <x v="39"/>
    <x v="1"/>
    <x v="2"/>
    <x v="3"/>
    <n v="42618"/>
    <n v="42618"/>
    <x v="0"/>
    <n v="1"/>
    <n v="0"/>
    <s v="Yes"/>
    <s v="2013-10-09"/>
    <n v="92"/>
    <x v="6"/>
    <x v="13"/>
    <x v="215"/>
    <x v="59"/>
    <x v="9"/>
    <x v="23"/>
    <x v="332"/>
    <n v="2"/>
    <n v="5"/>
    <n v="0"/>
    <n v="4"/>
    <n v="8"/>
    <x v="0"/>
    <x v="0"/>
    <x v="0"/>
    <x v="0"/>
    <x v="0"/>
    <x v="0"/>
    <n v="0"/>
    <x v="1"/>
  </r>
  <r>
    <n v="1137"/>
    <n v="1964"/>
    <x v="31"/>
    <x v="0"/>
    <x v="0"/>
    <x v="0"/>
    <n v="81246"/>
    <n v="81246"/>
    <x v="1"/>
    <n v="0"/>
    <n v="0"/>
    <s v="No"/>
    <s v="2013-12-29"/>
    <n v="87"/>
    <x v="54"/>
    <x v="92"/>
    <x v="124"/>
    <x v="105"/>
    <x v="103"/>
    <x v="125"/>
    <x v="333"/>
    <n v="1"/>
    <n v="4"/>
    <n v="5"/>
    <n v="7"/>
    <n v="1"/>
    <x v="1"/>
    <x v="0"/>
    <x v="0"/>
    <x v="1"/>
    <x v="0"/>
    <x v="2"/>
    <n v="0"/>
    <x v="1"/>
  </r>
  <r>
    <n v="2541"/>
    <n v="1976"/>
    <x v="11"/>
    <x v="1"/>
    <x v="0"/>
    <x v="2"/>
    <n v="24027"/>
    <n v="24027"/>
    <x v="2"/>
    <n v="1"/>
    <n v="0"/>
    <s v="Yes"/>
    <s v="2013-06-09"/>
    <n v="7"/>
    <x v="7"/>
    <x v="35"/>
    <x v="9"/>
    <x v="9"/>
    <x v="16"/>
    <x v="3"/>
    <x v="220"/>
    <n v="2"/>
    <n v="2"/>
    <n v="0"/>
    <n v="3"/>
    <n v="8"/>
    <x v="0"/>
    <x v="0"/>
    <x v="0"/>
    <x v="0"/>
    <x v="0"/>
    <x v="0"/>
    <n v="0"/>
    <x v="1"/>
  </r>
  <r>
    <n v="1142"/>
    <n v="1953"/>
    <x v="44"/>
    <x v="0"/>
    <x v="1"/>
    <x v="2"/>
    <n v="55707"/>
    <n v="55707"/>
    <x v="0"/>
    <n v="0"/>
    <n v="1"/>
    <s v="Yes"/>
    <s v="2013-12-22"/>
    <n v="91"/>
    <x v="274"/>
    <x v="35"/>
    <x v="228"/>
    <x v="14"/>
    <x v="20"/>
    <x v="29"/>
    <x v="334"/>
    <n v="2"/>
    <n v="3"/>
    <n v="2"/>
    <n v="9"/>
    <n v="3"/>
    <x v="0"/>
    <x v="0"/>
    <x v="0"/>
    <x v="0"/>
    <x v="0"/>
    <x v="0"/>
    <n v="0"/>
    <x v="1"/>
  </r>
  <r>
    <n v="2276"/>
    <n v="1955"/>
    <x v="34"/>
    <x v="0"/>
    <x v="0"/>
    <x v="0"/>
    <n v="57959"/>
    <n v="57959"/>
    <x v="0"/>
    <n v="0"/>
    <n v="1"/>
    <s v="Yes"/>
    <s v="2013-05-02"/>
    <n v="71"/>
    <x v="275"/>
    <x v="10"/>
    <x v="229"/>
    <x v="61"/>
    <x v="14"/>
    <x v="63"/>
    <x v="335"/>
    <n v="5"/>
    <n v="4"/>
    <n v="7"/>
    <n v="11"/>
    <n v="3"/>
    <x v="0"/>
    <x v="0"/>
    <x v="0"/>
    <x v="0"/>
    <x v="0"/>
    <x v="0"/>
    <n v="0"/>
    <x v="1"/>
  </r>
  <r>
    <n v="2807"/>
    <n v="1969"/>
    <x v="21"/>
    <x v="0"/>
    <x v="0"/>
    <x v="2"/>
    <n v="56796"/>
    <n v="56796"/>
    <x v="0"/>
    <n v="0"/>
    <n v="1"/>
    <s v="Yes"/>
    <s v="2013-02-16"/>
    <n v="24"/>
    <x v="141"/>
    <x v="93"/>
    <x v="230"/>
    <x v="106"/>
    <x v="104"/>
    <x v="125"/>
    <x v="336"/>
    <n v="3"/>
    <n v="8"/>
    <n v="9"/>
    <n v="7"/>
    <n v="7"/>
    <x v="0"/>
    <x v="0"/>
    <x v="0"/>
    <x v="0"/>
    <x v="0"/>
    <x v="0"/>
    <n v="0"/>
    <x v="1"/>
  </r>
  <r>
    <n v="6471"/>
    <n v="1971"/>
    <x v="6"/>
    <x v="1"/>
    <x v="2"/>
    <x v="0"/>
    <n v="36230"/>
    <n v="36230"/>
    <x v="2"/>
    <n v="1"/>
    <n v="0"/>
    <s v="Yes"/>
    <s v="2013-10-17"/>
    <n v="17"/>
    <x v="7"/>
    <x v="12"/>
    <x v="23"/>
    <x v="64"/>
    <x v="7"/>
    <x v="26"/>
    <x v="263"/>
    <n v="1"/>
    <n v="2"/>
    <n v="0"/>
    <n v="4"/>
    <n v="5"/>
    <x v="0"/>
    <x v="0"/>
    <x v="0"/>
    <x v="0"/>
    <x v="0"/>
    <x v="0"/>
    <n v="0"/>
    <x v="1"/>
  </r>
  <r>
    <n v="6131"/>
    <n v="1980"/>
    <x v="16"/>
    <x v="1"/>
    <x v="4"/>
    <x v="2"/>
    <n v="70829"/>
    <n v="70829"/>
    <x v="1"/>
    <n v="1"/>
    <n v="1"/>
    <s v="Yes"/>
    <s v="2013-12-01"/>
    <n v="87"/>
    <x v="276"/>
    <x v="94"/>
    <x v="84"/>
    <x v="98"/>
    <x v="64"/>
    <x v="7"/>
    <x v="337"/>
    <n v="2"/>
    <n v="4"/>
    <n v="2"/>
    <n v="8"/>
    <n v="3"/>
    <x v="0"/>
    <x v="0"/>
    <x v="0"/>
    <x v="0"/>
    <x v="0"/>
    <x v="0"/>
    <n v="0"/>
    <x v="1"/>
  </r>
  <r>
    <n v="6233"/>
    <n v="1976"/>
    <x v="11"/>
    <x v="1"/>
    <x v="0"/>
    <x v="2"/>
    <n v="65991"/>
    <n v="65991"/>
    <x v="1"/>
    <n v="0"/>
    <n v="1"/>
    <s v="Yes"/>
    <s v="2012-09-07"/>
    <n v="21"/>
    <x v="277"/>
    <x v="28"/>
    <x v="231"/>
    <x v="76"/>
    <x v="104"/>
    <x v="47"/>
    <x v="338"/>
    <n v="3"/>
    <n v="9"/>
    <n v="5"/>
    <n v="10"/>
    <n v="7"/>
    <x v="0"/>
    <x v="0"/>
    <x v="0"/>
    <x v="0"/>
    <x v="0"/>
    <x v="0"/>
    <n v="0"/>
    <x v="1"/>
  </r>
  <r>
    <n v="4148"/>
    <n v="1972"/>
    <x v="39"/>
    <x v="1"/>
    <x v="0"/>
    <x v="2"/>
    <n v="38988"/>
    <n v="38988"/>
    <x v="2"/>
    <n v="1"/>
    <n v="2"/>
    <s v="Yes"/>
    <s v="2012-08-20"/>
    <n v="90"/>
    <x v="278"/>
    <x v="68"/>
    <x v="221"/>
    <x v="29"/>
    <x v="3"/>
    <x v="2"/>
    <x v="339"/>
    <n v="7"/>
    <n v="5"/>
    <n v="1"/>
    <n v="6"/>
    <n v="8"/>
    <x v="0"/>
    <x v="0"/>
    <x v="0"/>
    <x v="0"/>
    <x v="0"/>
    <x v="0"/>
    <n v="0"/>
    <x v="1"/>
  </r>
  <r>
    <n v="4947"/>
    <n v="1966"/>
    <x v="35"/>
    <x v="0"/>
    <x v="4"/>
    <x v="0"/>
    <n v="89572"/>
    <n v="89572"/>
    <x v="1"/>
    <n v="0"/>
    <n v="0"/>
    <s v="No"/>
    <s v="2012-09-15"/>
    <n v="44"/>
    <x v="279"/>
    <x v="68"/>
    <x v="232"/>
    <x v="107"/>
    <x v="105"/>
    <x v="126"/>
    <x v="340"/>
    <n v="1"/>
    <n v="7"/>
    <n v="7"/>
    <n v="9"/>
    <n v="4"/>
    <x v="0"/>
    <x v="1"/>
    <x v="0"/>
    <x v="1"/>
    <x v="0"/>
    <x v="2"/>
    <n v="0"/>
    <x v="0"/>
  </r>
  <r>
    <n v="3225"/>
    <n v="1984"/>
    <x v="3"/>
    <x v="1"/>
    <x v="2"/>
    <x v="2"/>
    <n v="42207"/>
    <n v="42207"/>
    <x v="0"/>
    <n v="1"/>
    <n v="0"/>
    <s v="Yes"/>
    <s v="2013-04-01"/>
    <n v="71"/>
    <x v="280"/>
    <x v="23"/>
    <x v="233"/>
    <x v="7"/>
    <x v="62"/>
    <x v="127"/>
    <x v="341"/>
    <n v="4"/>
    <n v="4"/>
    <n v="1"/>
    <n v="5"/>
    <n v="6"/>
    <x v="1"/>
    <x v="0"/>
    <x v="0"/>
    <x v="0"/>
    <x v="0"/>
    <x v="1"/>
    <n v="0"/>
    <x v="0"/>
  </r>
  <r>
    <n v="7540"/>
    <n v="1952"/>
    <x v="13"/>
    <x v="0"/>
    <x v="0"/>
    <x v="2"/>
    <n v="50300"/>
    <n v="50300"/>
    <x v="0"/>
    <n v="0"/>
    <n v="1"/>
    <s v="Yes"/>
    <s v="2014-05-25"/>
    <n v="52"/>
    <x v="281"/>
    <x v="81"/>
    <x v="234"/>
    <x v="85"/>
    <x v="66"/>
    <x v="3"/>
    <x v="342"/>
    <n v="2"/>
    <n v="2"/>
    <n v="1"/>
    <n v="8"/>
    <n v="2"/>
    <x v="0"/>
    <x v="0"/>
    <x v="0"/>
    <x v="0"/>
    <x v="0"/>
    <x v="0"/>
    <n v="0"/>
    <x v="1"/>
  </r>
  <r>
    <n v="10648"/>
    <n v="1982"/>
    <x v="18"/>
    <x v="1"/>
    <x v="4"/>
    <x v="1"/>
    <n v="66664"/>
    <n v="66664"/>
    <x v="1"/>
    <n v="0"/>
    <n v="0"/>
    <s v="No"/>
    <s v="2012-09-25"/>
    <n v="78"/>
    <x v="54"/>
    <x v="95"/>
    <x v="76"/>
    <x v="83"/>
    <x v="106"/>
    <x v="37"/>
    <x v="343"/>
    <n v="1"/>
    <n v="5"/>
    <n v="7"/>
    <n v="6"/>
    <n v="3"/>
    <x v="0"/>
    <x v="0"/>
    <x v="0"/>
    <x v="0"/>
    <x v="0"/>
    <x v="0"/>
    <n v="0"/>
    <x v="1"/>
  </r>
  <r>
    <n v="1992"/>
    <n v="1964"/>
    <x v="31"/>
    <x v="0"/>
    <x v="0"/>
    <x v="2"/>
    <n v="60597"/>
    <n v="60597"/>
    <x v="0"/>
    <n v="0"/>
    <n v="1"/>
    <s v="Yes"/>
    <s v="2014-01-01"/>
    <n v="2"/>
    <x v="282"/>
    <x v="8"/>
    <x v="235"/>
    <x v="63"/>
    <x v="13"/>
    <x v="86"/>
    <x v="344"/>
    <n v="4"/>
    <n v="2"/>
    <n v="2"/>
    <n v="8"/>
    <n v="7"/>
    <x v="0"/>
    <x v="0"/>
    <x v="0"/>
    <x v="1"/>
    <x v="0"/>
    <x v="1"/>
    <n v="0"/>
    <x v="0"/>
  </r>
  <r>
    <n v="7851"/>
    <n v="1949"/>
    <x v="17"/>
    <x v="0"/>
    <x v="0"/>
    <x v="4"/>
    <n v="70165"/>
    <n v="70165"/>
    <x v="1"/>
    <n v="0"/>
    <n v="0"/>
    <s v="No"/>
    <s v="2013-09-22"/>
    <n v="60"/>
    <x v="283"/>
    <x v="8"/>
    <x v="208"/>
    <x v="108"/>
    <x v="107"/>
    <x v="106"/>
    <x v="345"/>
    <n v="1"/>
    <n v="3"/>
    <n v="7"/>
    <n v="11"/>
    <n v="1"/>
    <x v="0"/>
    <x v="0"/>
    <x v="0"/>
    <x v="0"/>
    <x v="0"/>
    <x v="0"/>
    <n v="0"/>
    <x v="1"/>
  </r>
  <r>
    <n v="8594"/>
    <n v="1958"/>
    <x v="38"/>
    <x v="0"/>
    <x v="1"/>
    <x v="4"/>
    <n v="50520"/>
    <n v="50520"/>
    <x v="0"/>
    <n v="0"/>
    <n v="1"/>
    <s v="Yes"/>
    <s v="2014-01-28"/>
    <n v="25"/>
    <x v="27"/>
    <x v="8"/>
    <x v="1"/>
    <x v="1"/>
    <x v="1"/>
    <x v="5"/>
    <x v="346"/>
    <n v="2"/>
    <n v="3"/>
    <n v="1"/>
    <n v="3"/>
    <n v="6"/>
    <x v="0"/>
    <x v="0"/>
    <x v="0"/>
    <x v="0"/>
    <x v="0"/>
    <x v="0"/>
    <n v="0"/>
    <x v="1"/>
  </r>
  <r>
    <n v="7059"/>
    <n v="1963"/>
    <x v="24"/>
    <x v="0"/>
    <x v="0"/>
    <x v="2"/>
    <n v="80124"/>
    <n v="80124"/>
    <x v="1"/>
    <n v="0"/>
    <n v="0"/>
    <s v="No"/>
    <s v="2014-06-26"/>
    <n v="47"/>
    <x v="188"/>
    <x v="78"/>
    <x v="161"/>
    <x v="86"/>
    <x v="76"/>
    <x v="38"/>
    <x v="214"/>
    <n v="1"/>
    <n v="3"/>
    <n v="7"/>
    <n v="8"/>
    <n v="1"/>
    <x v="1"/>
    <x v="0"/>
    <x v="0"/>
    <x v="0"/>
    <x v="0"/>
    <x v="1"/>
    <n v="0"/>
    <x v="1"/>
  </r>
  <r>
    <n v="2815"/>
    <n v="1975"/>
    <x v="28"/>
    <x v="1"/>
    <x v="0"/>
    <x v="2"/>
    <n v="33183"/>
    <n v="33183"/>
    <x v="2"/>
    <n v="1"/>
    <n v="0"/>
    <s v="Yes"/>
    <s v="2014-02-24"/>
    <n v="46"/>
    <x v="75"/>
    <x v="9"/>
    <x v="71"/>
    <x v="37"/>
    <x v="39"/>
    <x v="125"/>
    <x v="31"/>
    <n v="2"/>
    <n v="4"/>
    <n v="0"/>
    <n v="3"/>
    <n v="7"/>
    <x v="0"/>
    <x v="0"/>
    <x v="0"/>
    <x v="0"/>
    <x v="0"/>
    <x v="0"/>
    <n v="0"/>
    <x v="1"/>
  </r>
  <r>
    <n v="2416"/>
    <n v="1969"/>
    <x v="21"/>
    <x v="0"/>
    <x v="1"/>
    <x v="0"/>
    <n v="66582"/>
    <n v="66582"/>
    <x v="1"/>
    <n v="0"/>
    <n v="0"/>
    <s v="No"/>
    <s v="2014-03-03"/>
    <n v="83"/>
    <x v="173"/>
    <x v="96"/>
    <x v="236"/>
    <x v="32"/>
    <x v="15"/>
    <x v="24"/>
    <x v="347"/>
    <n v="1"/>
    <n v="2"/>
    <n v="8"/>
    <n v="9"/>
    <n v="1"/>
    <x v="0"/>
    <x v="0"/>
    <x v="0"/>
    <x v="0"/>
    <x v="0"/>
    <x v="0"/>
    <n v="0"/>
    <x v="1"/>
  </r>
  <r>
    <n v="7999"/>
    <n v="1955"/>
    <x v="34"/>
    <x v="0"/>
    <x v="1"/>
    <x v="1"/>
    <n v="75261"/>
    <n v="75261"/>
    <x v="1"/>
    <n v="0"/>
    <n v="0"/>
    <s v="No"/>
    <s v="2013-04-23"/>
    <n v="17"/>
    <x v="284"/>
    <x v="16"/>
    <x v="237"/>
    <x v="50"/>
    <x v="101"/>
    <x v="45"/>
    <x v="348"/>
    <n v="1"/>
    <n v="5"/>
    <n v="6"/>
    <n v="5"/>
    <n v="2"/>
    <x v="0"/>
    <x v="1"/>
    <x v="1"/>
    <x v="0"/>
    <x v="0"/>
    <x v="2"/>
    <n v="0"/>
    <x v="0"/>
  </r>
  <r>
    <n v="9213"/>
    <n v="1970"/>
    <x v="25"/>
    <x v="0"/>
    <x v="0"/>
    <x v="4"/>
    <n v="31880"/>
    <n v="31880"/>
    <x v="2"/>
    <n v="1"/>
    <n v="0"/>
    <s v="Yes"/>
    <s v="2012-10-31"/>
    <n v="13"/>
    <x v="18"/>
    <x v="1"/>
    <x v="29"/>
    <x v="1"/>
    <x v="16"/>
    <x v="26"/>
    <x v="349"/>
    <n v="1"/>
    <n v="1"/>
    <n v="0"/>
    <n v="2"/>
    <n v="8"/>
    <x v="0"/>
    <x v="0"/>
    <x v="0"/>
    <x v="0"/>
    <x v="0"/>
    <x v="0"/>
    <n v="0"/>
    <x v="1"/>
  </r>
  <r>
    <n v="9697"/>
    <n v="1951"/>
    <x v="20"/>
    <x v="0"/>
    <x v="0"/>
    <x v="2"/>
    <n v="53790"/>
    <n v="53790"/>
    <x v="0"/>
    <n v="0"/>
    <n v="2"/>
    <s v="Yes"/>
    <s v="2014-03-06"/>
    <n v="86"/>
    <x v="285"/>
    <x v="5"/>
    <x v="2"/>
    <x v="78"/>
    <x v="9"/>
    <x v="3"/>
    <x v="350"/>
    <n v="3"/>
    <n v="7"/>
    <n v="2"/>
    <n v="8"/>
    <n v="6"/>
    <x v="0"/>
    <x v="0"/>
    <x v="0"/>
    <x v="0"/>
    <x v="0"/>
    <x v="0"/>
    <n v="0"/>
    <x v="1"/>
  </r>
  <r>
    <n v="3916"/>
    <n v="1971"/>
    <x v="6"/>
    <x v="1"/>
    <x v="1"/>
    <x v="1"/>
    <n v="49269"/>
    <n v="49269"/>
    <x v="0"/>
    <n v="1"/>
    <n v="0"/>
    <s v="Yes"/>
    <s v="2012-08-15"/>
    <n v="92"/>
    <x v="286"/>
    <x v="21"/>
    <x v="238"/>
    <x v="9"/>
    <x v="22"/>
    <x v="68"/>
    <x v="351"/>
    <n v="3"/>
    <n v="7"/>
    <n v="3"/>
    <n v="12"/>
    <n v="7"/>
    <x v="0"/>
    <x v="0"/>
    <x v="0"/>
    <x v="0"/>
    <x v="0"/>
    <x v="0"/>
    <n v="0"/>
    <x v="1"/>
  </r>
  <r>
    <n v="2021"/>
    <n v="1975"/>
    <x v="28"/>
    <x v="1"/>
    <x v="0"/>
    <x v="2"/>
    <n v="61456"/>
    <n v="61456"/>
    <x v="0"/>
    <n v="0"/>
    <n v="1"/>
    <s v="Yes"/>
    <s v="2013-03-27"/>
    <n v="47"/>
    <x v="287"/>
    <x v="22"/>
    <x v="239"/>
    <x v="38"/>
    <x v="108"/>
    <x v="25"/>
    <x v="352"/>
    <n v="4"/>
    <n v="6"/>
    <n v="10"/>
    <n v="13"/>
    <n v="4"/>
    <x v="0"/>
    <x v="0"/>
    <x v="0"/>
    <x v="0"/>
    <x v="0"/>
    <x v="0"/>
    <n v="0"/>
    <x v="1"/>
  </r>
  <r>
    <n v="1581"/>
    <n v="1980"/>
    <x v="16"/>
    <x v="1"/>
    <x v="0"/>
    <x v="2"/>
    <n v="37406"/>
    <n v="37406"/>
    <x v="2"/>
    <n v="1"/>
    <n v="0"/>
    <s v="Yes"/>
    <s v="2013-10-10"/>
    <n v="18"/>
    <x v="63"/>
    <x v="8"/>
    <x v="48"/>
    <x v="1"/>
    <x v="7"/>
    <x v="26"/>
    <x v="181"/>
    <n v="1"/>
    <n v="1"/>
    <n v="0"/>
    <n v="2"/>
    <n v="8"/>
    <x v="0"/>
    <x v="0"/>
    <x v="0"/>
    <x v="0"/>
    <x v="0"/>
    <x v="0"/>
    <n v="0"/>
    <x v="0"/>
  </r>
  <r>
    <n v="564"/>
    <n v="1981"/>
    <x v="4"/>
    <x v="1"/>
    <x v="1"/>
    <x v="1"/>
    <n v="56937"/>
    <n v="56937"/>
    <x v="0"/>
    <n v="1"/>
    <n v="0"/>
    <s v="Yes"/>
    <s v="2012-08-04"/>
    <n v="81"/>
    <x v="288"/>
    <x v="21"/>
    <x v="42"/>
    <x v="9"/>
    <x v="22"/>
    <x v="75"/>
    <x v="353"/>
    <n v="7"/>
    <n v="8"/>
    <n v="6"/>
    <n v="9"/>
    <n v="6"/>
    <x v="0"/>
    <x v="1"/>
    <x v="0"/>
    <x v="0"/>
    <x v="0"/>
    <x v="1"/>
    <n v="0"/>
    <x v="0"/>
  </r>
  <r>
    <n v="6619"/>
    <n v="1978"/>
    <x v="33"/>
    <x v="1"/>
    <x v="0"/>
    <x v="2"/>
    <n v="38415"/>
    <n v="38415"/>
    <x v="2"/>
    <n v="1"/>
    <n v="1"/>
    <s v="Yes"/>
    <s v="2013-01-02"/>
    <n v="91"/>
    <x v="148"/>
    <x v="1"/>
    <x v="62"/>
    <x v="39"/>
    <x v="16"/>
    <x v="14"/>
    <x v="210"/>
    <n v="2"/>
    <n v="1"/>
    <n v="0"/>
    <n v="3"/>
    <n v="7"/>
    <x v="0"/>
    <x v="0"/>
    <x v="0"/>
    <x v="0"/>
    <x v="0"/>
    <x v="0"/>
    <n v="0"/>
    <x v="1"/>
  </r>
  <r>
    <n v="9081"/>
    <n v="1988"/>
    <x v="36"/>
    <x v="1"/>
    <x v="0"/>
    <x v="0"/>
    <n v="20518"/>
    <n v="20518"/>
    <x v="2"/>
    <n v="1"/>
    <n v="0"/>
    <s v="Yes"/>
    <s v="2014-05-18"/>
    <n v="58"/>
    <x v="18"/>
    <x v="1"/>
    <x v="1"/>
    <x v="39"/>
    <x v="1"/>
    <x v="47"/>
    <x v="213"/>
    <n v="1"/>
    <n v="1"/>
    <n v="1"/>
    <n v="2"/>
    <n v="5"/>
    <x v="0"/>
    <x v="0"/>
    <x v="0"/>
    <x v="0"/>
    <x v="0"/>
    <x v="0"/>
    <n v="0"/>
    <x v="1"/>
  </r>
  <r>
    <n v="178"/>
    <n v="1956"/>
    <x v="46"/>
    <x v="0"/>
    <x v="0"/>
    <x v="2"/>
    <n v="62503"/>
    <n v="62503"/>
    <x v="0"/>
    <n v="0"/>
    <n v="1"/>
    <s v="Yes"/>
    <s v="2013-02-18"/>
    <n v="40"/>
    <x v="289"/>
    <x v="8"/>
    <x v="240"/>
    <x v="42"/>
    <x v="109"/>
    <x v="80"/>
    <x v="354"/>
    <n v="4"/>
    <n v="8"/>
    <n v="3"/>
    <n v="11"/>
    <n v="5"/>
    <x v="0"/>
    <x v="0"/>
    <x v="0"/>
    <x v="0"/>
    <x v="0"/>
    <x v="0"/>
    <n v="0"/>
    <x v="1"/>
  </r>
  <r>
    <n v="916"/>
    <n v="1972"/>
    <x v="39"/>
    <x v="1"/>
    <x v="1"/>
    <x v="0"/>
    <n v="41644"/>
    <n v="41644"/>
    <x v="0"/>
    <n v="1"/>
    <n v="1"/>
    <s v="Yes"/>
    <s v="2014-05-09"/>
    <n v="67"/>
    <x v="125"/>
    <x v="17"/>
    <x v="137"/>
    <x v="1"/>
    <x v="16"/>
    <x v="8"/>
    <x v="42"/>
    <n v="2"/>
    <n v="1"/>
    <n v="0"/>
    <n v="3"/>
    <n v="3"/>
    <x v="0"/>
    <x v="0"/>
    <x v="0"/>
    <x v="0"/>
    <x v="0"/>
    <x v="0"/>
    <n v="0"/>
    <x v="1"/>
  </r>
  <r>
    <n v="5512"/>
    <n v="1977"/>
    <x v="32"/>
    <x v="1"/>
    <x v="2"/>
    <x v="2"/>
    <n v="55842"/>
    <n v="55842"/>
    <x v="0"/>
    <n v="0"/>
    <n v="1"/>
    <s v="Yes"/>
    <s v="2014-05-23"/>
    <n v="19"/>
    <x v="290"/>
    <x v="8"/>
    <x v="71"/>
    <x v="5"/>
    <x v="37"/>
    <x v="94"/>
    <x v="55"/>
    <n v="1"/>
    <n v="7"/>
    <n v="1"/>
    <n v="8"/>
    <n v="5"/>
    <x v="0"/>
    <x v="0"/>
    <x v="0"/>
    <x v="0"/>
    <x v="0"/>
    <x v="0"/>
    <n v="0"/>
    <x v="1"/>
  </r>
  <r>
    <n v="8970"/>
    <n v="1972"/>
    <x v="39"/>
    <x v="1"/>
    <x v="1"/>
    <x v="2"/>
    <n v="62010"/>
    <n v="62010"/>
    <x v="0"/>
    <n v="0"/>
    <n v="1"/>
    <s v="Yes"/>
    <s v="2012-10-23"/>
    <n v="93"/>
    <x v="291"/>
    <x v="14"/>
    <x v="71"/>
    <x v="11"/>
    <x v="16"/>
    <x v="81"/>
    <x v="355"/>
    <n v="4"/>
    <n v="6"/>
    <n v="2"/>
    <n v="7"/>
    <n v="5"/>
    <x v="0"/>
    <x v="0"/>
    <x v="0"/>
    <x v="0"/>
    <x v="0"/>
    <x v="0"/>
    <n v="0"/>
    <x v="1"/>
  </r>
  <r>
    <n v="10581"/>
    <n v="1977"/>
    <x v="32"/>
    <x v="1"/>
    <x v="0"/>
    <x v="2"/>
    <n v="41124"/>
    <n v="41124"/>
    <x v="0"/>
    <n v="1"/>
    <n v="0"/>
    <s v="Yes"/>
    <s v="2012-10-31"/>
    <n v="41"/>
    <x v="292"/>
    <x v="35"/>
    <x v="241"/>
    <x v="18"/>
    <x v="16"/>
    <x v="128"/>
    <x v="356"/>
    <n v="7"/>
    <n v="7"/>
    <n v="3"/>
    <n v="4"/>
    <n v="8"/>
    <x v="0"/>
    <x v="0"/>
    <x v="0"/>
    <x v="0"/>
    <x v="0"/>
    <x v="0"/>
    <n v="0"/>
    <x v="1"/>
  </r>
  <r>
    <n v="5300"/>
    <n v="1973"/>
    <x v="26"/>
    <x v="1"/>
    <x v="2"/>
    <x v="2"/>
    <n v="38961"/>
    <n v="38961"/>
    <x v="2"/>
    <n v="1"/>
    <n v="0"/>
    <s v="Yes"/>
    <s v="2013-12-30"/>
    <n v="60"/>
    <x v="237"/>
    <x v="35"/>
    <x v="14"/>
    <x v="5"/>
    <x v="1"/>
    <x v="94"/>
    <x v="230"/>
    <n v="1"/>
    <n v="2"/>
    <n v="1"/>
    <n v="2"/>
    <n v="7"/>
    <x v="0"/>
    <x v="0"/>
    <x v="0"/>
    <x v="0"/>
    <x v="0"/>
    <x v="0"/>
    <n v="0"/>
    <x v="1"/>
  </r>
  <r>
    <n v="5154"/>
    <n v="1972"/>
    <x v="39"/>
    <x v="1"/>
    <x v="2"/>
    <x v="3"/>
    <n v="37760"/>
    <n v="37760"/>
    <x v="2"/>
    <n v="1"/>
    <n v="0"/>
    <s v="Yes"/>
    <s v="2013-08-11"/>
    <n v="54"/>
    <x v="197"/>
    <x v="17"/>
    <x v="62"/>
    <x v="1"/>
    <x v="26"/>
    <x v="24"/>
    <x v="357"/>
    <n v="1"/>
    <n v="2"/>
    <n v="0"/>
    <n v="3"/>
    <n v="6"/>
    <x v="0"/>
    <x v="0"/>
    <x v="0"/>
    <x v="0"/>
    <x v="0"/>
    <x v="0"/>
    <n v="0"/>
    <x v="1"/>
  </r>
  <r>
    <n v="8346"/>
    <n v="1974"/>
    <x v="8"/>
    <x v="1"/>
    <x v="0"/>
    <x v="0"/>
    <n v="32233"/>
    <n v="32233"/>
    <x v="2"/>
    <n v="1"/>
    <n v="0"/>
    <s v="Yes"/>
    <s v="2012-08-19"/>
    <n v="26"/>
    <x v="183"/>
    <x v="81"/>
    <x v="162"/>
    <x v="76"/>
    <x v="59"/>
    <x v="62"/>
    <x v="358"/>
    <n v="2"/>
    <n v="6"/>
    <n v="2"/>
    <n v="2"/>
    <n v="9"/>
    <x v="1"/>
    <x v="0"/>
    <x v="0"/>
    <x v="0"/>
    <x v="0"/>
    <x v="1"/>
    <n v="0"/>
    <x v="0"/>
  </r>
  <r>
    <n v="1676"/>
    <n v="1975"/>
    <x v="28"/>
    <x v="1"/>
    <x v="0"/>
    <x v="2"/>
    <n v="43057"/>
    <n v="43057"/>
    <x v="0"/>
    <n v="0"/>
    <n v="1"/>
    <s v="Yes"/>
    <s v="2013-10-30"/>
    <n v="30"/>
    <x v="293"/>
    <x v="12"/>
    <x v="28"/>
    <x v="5"/>
    <x v="7"/>
    <x v="3"/>
    <x v="359"/>
    <n v="4"/>
    <n v="4"/>
    <n v="2"/>
    <n v="5"/>
    <n v="5"/>
    <x v="0"/>
    <x v="0"/>
    <x v="0"/>
    <x v="0"/>
    <x v="0"/>
    <x v="0"/>
    <n v="0"/>
    <x v="1"/>
  </r>
  <r>
    <n v="9286"/>
    <n v="1960"/>
    <x v="40"/>
    <x v="0"/>
    <x v="2"/>
    <x v="1"/>
    <n v="83151"/>
    <n v="83151"/>
    <x v="1"/>
    <n v="0"/>
    <n v="0"/>
    <s v="No"/>
    <s v="2012-10-10"/>
    <n v="93"/>
    <x v="258"/>
    <x v="58"/>
    <x v="171"/>
    <x v="109"/>
    <x v="82"/>
    <x v="48"/>
    <x v="360"/>
    <n v="1"/>
    <n v="5"/>
    <n v="9"/>
    <n v="4"/>
    <n v="3"/>
    <x v="0"/>
    <x v="0"/>
    <x v="0"/>
    <x v="0"/>
    <x v="0"/>
    <x v="0"/>
    <n v="0"/>
    <x v="1"/>
  </r>
  <r>
    <n v="2426"/>
    <n v="1964"/>
    <x v="31"/>
    <x v="0"/>
    <x v="1"/>
    <x v="3"/>
    <n v="78825"/>
    <n v="78825"/>
    <x v="1"/>
    <n v="0"/>
    <n v="0"/>
    <s v="No"/>
    <s v="2012-09-14"/>
    <n v="35"/>
    <x v="188"/>
    <x v="79"/>
    <x v="242"/>
    <x v="110"/>
    <x v="38"/>
    <x v="48"/>
    <x v="361"/>
    <n v="1"/>
    <n v="5"/>
    <n v="10"/>
    <n v="13"/>
    <n v="3"/>
    <x v="0"/>
    <x v="0"/>
    <x v="0"/>
    <x v="0"/>
    <x v="0"/>
    <x v="0"/>
    <n v="0"/>
    <x v="0"/>
  </r>
  <r>
    <n v="5172"/>
    <n v="1976"/>
    <x v="11"/>
    <x v="1"/>
    <x v="2"/>
    <x v="1"/>
    <n v="65104"/>
    <n v="65104"/>
    <x v="1"/>
    <n v="0"/>
    <n v="1"/>
    <s v="Yes"/>
    <s v="2013-11-14"/>
    <n v="4"/>
    <x v="111"/>
    <x v="8"/>
    <x v="102"/>
    <x v="59"/>
    <x v="50"/>
    <x v="35"/>
    <x v="122"/>
    <n v="2"/>
    <n v="3"/>
    <n v="5"/>
    <n v="7"/>
    <n v="7"/>
    <x v="0"/>
    <x v="0"/>
    <x v="0"/>
    <x v="0"/>
    <x v="0"/>
    <x v="0"/>
    <n v="0"/>
    <x v="1"/>
  </r>
  <r>
    <n v="5562"/>
    <n v="1974"/>
    <x v="8"/>
    <x v="1"/>
    <x v="0"/>
    <x v="2"/>
    <n v="60093"/>
    <n v="60093"/>
    <x v="0"/>
    <n v="0"/>
    <n v="1"/>
    <s v="Yes"/>
    <s v="2013-06-26"/>
    <n v="92"/>
    <x v="294"/>
    <x v="19"/>
    <x v="243"/>
    <x v="32"/>
    <x v="18"/>
    <x v="129"/>
    <x v="362"/>
    <n v="2"/>
    <n v="7"/>
    <n v="2"/>
    <n v="10"/>
    <n v="6"/>
    <x v="0"/>
    <x v="0"/>
    <x v="0"/>
    <x v="0"/>
    <x v="0"/>
    <x v="0"/>
    <n v="0"/>
    <x v="1"/>
  </r>
  <r>
    <n v="3436"/>
    <n v="1969"/>
    <x v="21"/>
    <x v="0"/>
    <x v="0"/>
    <x v="2"/>
    <n v="14045"/>
    <n v="14045"/>
    <x v="2"/>
    <n v="1"/>
    <n v="0"/>
    <s v="Yes"/>
    <s v="2014-01-26"/>
    <n v="24"/>
    <x v="1"/>
    <x v="8"/>
    <x v="29"/>
    <x v="1"/>
    <x v="1"/>
    <x v="10"/>
    <x v="256"/>
    <n v="1"/>
    <n v="1"/>
    <n v="0"/>
    <n v="3"/>
    <n v="7"/>
    <x v="0"/>
    <x v="0"/>
    <x v="0"/>
    <x v="0"/>
    <x v="0"/>
    <x v="0"/>
    <n v="0"/>
    <x v="1"/>
  </r>
  <r>
    <n v="3921"/>
    <n v="1952"/>
    <x v="13"/>
    <x v="0"/>
    <x v="4"/>
    <x v="4"/>
    <n v="28457"/>
    <n v="28457"/>
    <x v="2"/>
    <n v="0"/>
    <n v="0"/>
    <s v="No"/>
    <s v="2012-10-28"/>
    <n v="96"/>
    <x v="181"/>
    <x v="1"/>
    <x v="220"/>
    <x v="51"/>
    <x v="35"/>
    <x v="5"/>
    <x v="363"/>
    <n v="1"/>
    <n v="4"/>
    <n v="1"/>
    <n v="4"/>
    <n v="8"/>
    <x v="0"/>
    <x v="0"/>
    <x v="0"/>
    <x v="0"/>
    <x v="0"/>
    <x v="0"/>
    <n v="0"/>
    <x v="1"/>
  </r>
  <r>
    <n v="3403"/>
    <n v="1958"/>
    <x v="38"/>
    <x v="0"/>
    <x v="1"/>
    <x v="1"/>
    <n v="78952"/>
    <n v="78952"/>
    <x v="1"/>
    <n v="0"/>
    <n v="1"/>
    <s v="Yes"/>
    <s v="2012-09-24"/>
    <n v="11"/>
    <x v="150"/>
    <x v="28"/>
    <x v="244"/>
    <x v="102"/>
    <x v="61"/>
    <x v="130"/>
    <x v="364"/>
    <n v="2"/>
    <n v="2"/>
    <n v="5"/>
    <n v="12"/>
    <n v="6"/>
    <x v="0"/>
    <x v="0"/>
    <x v="0"/>
    <x v="0"/>
    <x v="0"/>
    <x v="0"/>
    <n v="0"/>
    <x v="1"/>
  </r>
  <r>
    <n v="22"/>
    <n v="1976"/>
    <x v="11"/>
    <x v="1"/>
    <x v="0"/>
    <x v="3"/>
    <n v="46310"/>
    <n v="46310"/>
    <x v="0"/>
    <n v="1"/>
    <n v="0"/>
    <s v="Yes"/>
    <s v="2012-12-03"/>
    <n v="99"/>
    <x v="216"/>
    <x v="12"/>
    <x v="245"/>
    <x v="18"/>
    <x v="9"/>
    <x v="5"/>
    <x v="365"/>
    <n v="2"/>
    <n v="6"/>
    <n v="1"/>
    <n v="5"/>
    <n v="8"/>
    <x v="0"/>
    <x v="0"/>
    <x v="0"/>
    <x v="0"/>
    <x v="0"/>
    <x v="0"/>
    <n v="0"/>
    <x v="1"/>
  </r>
  <r>
    <n v="10965"/>
    <n v="1955"/>
    <x v="34"/>
    <x v="0"/>
    <x v="0"/>
    <x v="1"/>
    <n v="76005"/>
    <n v="76005"/>
    <x v="1"/>
    <n v="0"/>
    <n v="0"/>
    <s v="No"/>
    <s v="2013-02-22"/>
    <n v="72"/>
    <x v="168"/>
    <x v="60"/>
    <x v="246"/>
    <x v="111"/>
    <x v="88"/>
    <x v="41"/>
    <x v="366"/>
    <n v="1"/>
    <n v="3"/>
    <n v="5"/>
    <n v="13"/>
    <n v="6"/>
    <x v="0"/>
    <x v="0"/>
    <x v="0"/>
    <x v="1"/>
    <x v="0"/>
    <x v="1"/>
    <n v="0"/>
    <x v="1"/>
  </r>
  <r>
    <n v="9426"/>
    <n v="1964"/>
    <x v="31"/>
    <x v="0"/>
    <x v="2"/>
    <x v="0"/>
    <n v="58308"/>
    <n v="58308"/>
    <x v="0"/>
    <n v="0"/>
    <n v="1"/>
    <s v="Yes"/>
    <s v="2013-01-12"/>
    <n v="77"/>
    <x v="295"/>
    <x v="8"/>
    <x v="112"/>
    <x v="3"/>
    <x v="16"/>
    <x v="69"/>
    <x v="279"/>
    <n v="4"/>
    <n v="2"/>
    <n v="6"/>
    <n v="3"/>
    <n v="8"/>
    <x v="0"/>
    <x v="0"/>
    <x v="0"/>
    <x v="0"/>
    <x v="0"/>
    <x v="0"/>
    <n v="0"/>
    <x v="1"/>
  </r>
  <r>
    <n v="6605"/>
    <n v="1944"/>
    <x v="53"/>
    <x v="0"/>
    <x v="1"/>
    <x v="3"/>
    <n v="55614"/>
    <n v="55614"/>
    <x v="0"/>
    <n v="0"/>
    <n v="0"/>
    <s v="No"/>
    <s v="2013-11-27"/>
    <n v="85"/>
    <x v="296"/>
    <x v="97"/>
    <x v="247"/>
    <x v="64"/>
    <x v="16"/>
    <x v="78"/>
    <x v="367"/>
    <n v="1"/>
    <n v="9"/>
    <n v="4"/>
    <n v="6"/>
    <n v="7"/>
    <x v="0"/>
    <x v="1"/>
    <x v="0"/>
    <x v="0"/>
    <x v="0"/>
    <x v="1"/>
    <n v="0"/>
    <x v="1"/>
  </r>
  <r>
    <n v="3136"/>
    <n v="1962"/>
    <x v="43"/>
    <x v="0"/>
    <x v="2"/>
    <x v="3"/>
    <n v="59432"/>
    <n v="59432"/>
    <x v="0"/>
    <n v="0"/>
    <n v="1"/>
    <s v="Yes"/>
    <s v="2013-04-13"/>
    <n v="88"/>
    <x v="224"/>
    <x v="96"/>
    <x v="248"/>
    <x v="76"/>
    <x v="64"/>
    <x v="33"/>
    <x v="368"/>
    <n v="3"/>
    <n v="5"/>
    <n v="3"/>
    <n v="11"/>
    <n v="5"/>
    <x v="0"/>
    <x v="0"/>
    <x v="0"/>
    <x v="0"/>
    <x v="0"/>
    <x v="0"/>
    <n v="0"/>
    <x v="1"/>
  </r>
  <r>
    <n v="8737"/>
    <n v="1978"/>
    <x v="33"/>
    <x v="1"/>
    <x v="0"/>
    <x v="3"/>
    <n v="55563"/>
    <n v="55563"/>
    <x v="0"/>
    <n v="0"/>
    <n v="1"/>
    <s v="Yes"/>
    <s v="2014-04-05"/>
    <n v="22"/>
    <x v="133"/>
    <x v="1"/>
    <x v="145"/>
    <x v="1"/>
    <x v="16"/>
    <x v="8"/>
    <x v="86"/>
    <n v="1"/>
    <n v="2"/>
    <n v="0"/>
    <n v="3"/>
    <n v="3"/>
    <x v="0"/>
    <x v="0"/>
    <x v="0"/>
    <x v="0"/>
    <x v="0"/>
    <x v="0"/>
    <n v="0"/>
    <x v="1"/>
  </r>
  <r>
    <n v="11088"/>
    <n v="1971"/>
    <x v="6"/>
    <x v="1"/>
    <x v="1"/>
    <x v="1"/>
    <n v="78642"/>
    <n v="78642"/>
    <x v="1"/>
    <n v="0"/>
    <n v="1"/>
    <s v="Yes"/>
    <s v="2013-04-21"/>
    <n v="83"/>
    <x v="297"/>
    <x v="8"/>
    <x v="229"/>
    <x v="4"/>
    <x v="48"/>
    <x v="45"/>
    <x v="369"/>
    <n v="1"/>
    <n v="4"/>
    <n v="9"/>
    <n v="4"/>
    <n v="6"/>
    <x v="0"/>
    <x v="0"/>
    <x v="0"/>
    <x v="0"/>
    <x v="0"/>
    <x v="0"/>
    <n v="0"/>
    <x v="1"/>
  </r>
  <r>
    <n v="716"/>
    <n v="1949"/>
    <x v="17"/>
    <x v="0"/>
    <x v="1"/>
    <x v="1"/>
    <n v="67911"/>
    <n v="67911"/>
    <x v="1"/>
    <n v="0"/>
    <n v="1"/>
    <s v="Yes"/>
    <s v="2014-05-22"/>
    <n v="63"/>
    <x v="298"/>
    <x v="8"/>
    <x v="249"/>
    <x v="112"/>
    <x v="43"/>
    <x v="24"/>
    <x v="370"/>
    <n v="3"/>
    <n v="6"/>
    <n v="7"/>
    <n v="11"/>
    <n v="3"/>
    <x v="0"/>
    <x v="0"/>
    <x v="0"/>
    <x v="0"/>
    <x v="0"/>
    <x v="0"/>
    <n v="0"/>
    <x v="1"/>
  </r>
  <r>
    <n v="466"/>
    <n v="1944"/>
    <x v="53"/>
    <x v="0"/>
    <x v="0"/>
    <x v="2"/>
    <n v="65275"/>
    <n v="65275"/>
    <x v="1"/>
    <n v="0"/>
    <n v="0"/>
    <s v="No"/>
    <s v="2013-04-03"/>
    <n v="9"/>
    <x v="299"/>
    <x v="13"/>
    <x v="189"/>
    <x v="113"/>
    <x v="32"/>
    <x v="83"/>
    <x v="371"/>
    <n v="1"/>
    <n v="4"/>
    <n v="3"/>
    <n v="13"/>
    <n v="2"/>
    <x v="0"/>
    <x v="0"/>
    <x v="0"/>
    <x v="0"/>
    <x v="0"/>
    <x v="0"/>
    <n v="0"/>
    <x v="1"/>
  </r>
  <r>
    <n v="9135"/>
    <n v="1950"/>
    <x v="9"/>
    <x v="0"/>
    <x v="0"/>
    <x v="1"/>
    <n v="27203"/>
    <n v="27203"/>
    <x v="2"/>
    <n v="1"/>
    <n v="1"/>
    <s v="Yes"/>
    <s v="2012-08-06"/>
    <n v="92"/>
    <x v="36"/>
    <x v="12"/>
    <x v="87"/>
    <x v="39"/>
    <x v="16"/>
    <x v="94"/>
    <x v="205"/>
    <n v="2"/>
    <n v="1"/>
    <n v="1"/>
    <n v="2"/>
    <n v="8"/>
    <x v="0"/>
    <x v="0"/>
    <x v="0"/>
    <x v="0"/>
    <x v="0"/>
    <x v="0"/>
    <n v="0"/>
    <x v="1"/>
  </r>
  <r>
    <n v="10623"/>
    <n v="1961"/>
    <x v="45"/>
    <x v="0"/>
    <x v="2"/>
    <x v="1"/>
    <n v="48330"/>
    <n v="48330"/>
    <x v="0"/>
    <n v="0"/>
    <n v="1"/>
    <s v="Yes"/>
    <s v="2013-11-15"/>
    <n v="2"/>
    <x v="8"/>
    <x v="8"/>
    <x v="137"/>
    <x v="5"/>
    <x v="16"/>
    <x v="24"/>
    <x v="85"/>
    <n v="1"/>
    <n v="1"/>
    <n v="0"/>
    <n v="3"/>
    <n v="5"/>
    <x v="0"/>
    <x v="0"/>
    <x v="0"/>
    <x v="0"/>
    <x v="0"/>
    <x v="0"/>
    <n v="0"/>
    <x v="1"/>
  </r>
  <r>
    <n v="8151"/>
    <n v="1990"/>
    <x v="48"/>
    <x v="1"/>
    <x v="3"/>
    <x v="2"/>
    <n v="24279"/>
    <n v="24279"/>
    <x v="2"/>
    <n v="0"/>
    <n v="0"/>
    <s v="No"/>
    <s v="2012-12-29"/>
    <n v="6"/>
    <x v="178"/>
    <x v="38"/>
    <x v="87"/>
    <x v="19"/>
    <x v="110"/>
    <x v="131"/>
    <x v="167"/>
    <n v="1"/>
    <n v="4"/>
    <n v="1"/>
    <n v="3"/>
    <n v="8"/>
    <x v="0"/>
    <x v="0"/>
    <x v="0"/>
    <x v="0"/>
    <x v="0"/>
    <x v="0"/>
    <n v="0"/>
    <x v="1"/>
  </r>
  <r>
    <n v="5140"/>
    <n v="1985"/>
    <x v="7"/>
    <x v="1"/>
    <x v="1"/>
    <x v="2"/>
    <n v="64355"/>
    <n v="64355"/>
    <x v="1"/>
    <n v="1"/>
    <n v="0"/>
    <s v="Yes"/>
    <s v="2012-08-24"/>
    <n v="66"/>
    <x v="300"/>
    <x v="8"/>
    <x v="250"/>
    <x v="77"/>
    <x v="15"/>
    <x v="132"/>
    <x v="372"/>
    <n v="2"/>
    <n v="4"/>
    <n v="3"/>
    <n v="12"/>
    <n v="8"/>
    <x v="0"/>
    <x v="0"/>
    <x v="0"/>
    <x v="0"/>
    <x v="0"/>
    <x v="0"/>
    <n v="0"/>
    <x v="1"/>
  </r>
  <r>
    <n v="10160"/>
    <n v="1956"/>
    <x v="46"/>
    <x v="0"/>
    <x v="2"/>
    <x v="1"/>
    <n v="50943"/>
    <n v="50943"/>
    <x v="0"/>
    <n v="0"/>
    <n v="1"/>
    <s v="Yes"/>
    <s v="2013-06-21"/>
    <n v="49"/>
    <x v="270"/>
    <x v="8"/>
    <x v="75"/>
    <x v="1"/>
    <x v="16"/>
    <x v="1"/>
    <x v="8"/>
    <n v="1"/>
    <n v="1"/>
    <n v="0"/>
    <n v="3"/>
    <n v="5"/>
    <x v="0"/>
    <x v="0"/>
    <x v="0"/>
    <x v="0"/>
    <x v="0"/>
    <x v="0"/>
    <n v="0"/>
    <x v="1"/>
  </r>
  <r>
    <n v="4945"/>
    <n v="1953"/>
    <x v="44"/>
    <x v="0"/>
    <x v="0"/>
    <x v="4"/>
    <n v="53653"/>
    <n v="53653"/>
    <x v="0"/>
    <n v="0"/>
    <n v="0"/>
    <s v="No"/>
    <s v="2012-11-07"/>
    <n v="29"/>
    <x v="301"/>
    <x v="7"/>
    <x v="251"/>
    <x v="78"/>
    <x v="26"/>
    <x v="131"/>
    <x v="373"/>
    <n v="2"/>
    <n v="10"/>
    <n v="4"/>
    <n v="12"/>
    <n v="6"/>
    <x v="0"/>
    <x v="0"/>
    <x v="0"/>
    <x v="0"/>
    <x v="0"/>
    <x v="0"/>
    <n v="0"/>
    <x v="1"/>
  </r>
  <r>
    <n v="10584"/>
    <n v="1976"/>
    <x v="11"/>
    <x v="1"/>
    <x v="0"/>
    <x v="2"/>
    <n v="65665"/>
    <n v="65665"/>
    <x v="1"/>
    <n v="0"/>
    <n v="1"/>
    <s v="Yes"/>
    <s v="2013-12-02"/>
    <n v="77"/>
    <x v="302"/>
    <x v="61"/>
    <x v="113"/>
    <x v="114"/>
    <x v="97"/>
    <x v="111"/>
    <x v="374"/>
    <n v="1"/>
    <n v="5"/>
    <n v="10"/>
    <n v="8"/>
    <n v="3"/>
    <x v="0"/>
    <x v="0"/>
    <x v="0"/>
    <x v="0"/>
    <x v="0"/>
    <x v="0"/>
    <n v="0"/>
    <x v="1"/>
  </r>
  <r>
    <n v="6071"/>
    <n v="1989"/>
    <x v="23"/>
    <x v="1"/>
    <x v="0"/>
    <x v="0"/>
    <n v="81217"/>
    <n v="81217"/>
    <x v="1"/>
    <n v="0"/>
    <n v="0"/>
    <s v="No"/>
    <s v="2013-07-19"/>
    <n v="77"/>
    <x v="303"/>
    <x v="94"/>
    <x v="252"/>
    <x v="115"/>
    <x v="29"/>
    <x v="133"/>
    <x v="247"/>
    <n v="1"/>
    <n v="3"/>
    <n v="7"/>
    <n v="11"/>
    <n v="1"/>
    <x v="0"/>
    <x v="0"/>
    <x v="0"/>
    <x v="0"/>
    <x v="0"/>
    <x v="0"/>
    <n v="0"/>
    <x v="1"/>
  </r>
  <r>
    <n v="3386"/>
    <n v="1992"/>
    <x v="47"/>
    <x v="2"/>
    <x v="0"/>
    <x v="2"/>
    <n v="34935"/>
    <n v="34935"/>
    <x v="2"/>
    <n v="0"/>
    <n v="0"/>
    <s v="No"/>
    <s v="2013-06-21"/>
    <n v="71"/>
    <x v="96"/>
    <x v="3"/>
    <x v="253"/>
    <x v="7"/>
    <x v="26"/>
    <x v="71"/>
    <x v="236"/>
    <n v="1"/>
    <n v="2"/>
    <n v="1"/>
    <n v="4"/>
    <n v="7"/>
    <x v="0"/>
    <x v="0"/>
    <x v="0"/>
    <x v="0"/>
    <x v="0"/>
    <x v="0"/>
    <n v="0"/>
    <x v="1"/>
  </r>
  <r>
    <n v="8939"/>
    <n v="1959"/>
    <x v="12"/>
    <x v="0"/>
    <x v="0"/>
    <x v="3"/>
    <n v="61250"/>
    <n v="61250"/>
    <x v="0"/>
    <n v="0"/>
    <n v="1"/>
    <s v="Yes"/>
    <s v="2012-12-16"/>
    <n v="49"/>
    <x v="171"/>
    <x v="66"/>
    <x v="61"/>
    <x v="94"/>
    <x v="46"/>
    <x v="134"/>
    <x v="101"/>
    <n v="6"/>
    <n v="5"/>
    <n v="2"/>
    <n v="12"/>
    <n v="5"/>
    <x v="0"/>
    <x v="0"/>
    <x v="0"/>
    <x v="0"/>
    <x v="0"/>
    <x v="0"/>
    <n v="0"/>
    <x v="1"/>
  </r>
  <r>
    <n v="9925"/>
    <n v="1981"/>
    <x v="4"/>
    <x v="1"/>
    <x v="1"/>
    <x v="1"/>
    <n v="39665"/>
    <n v="39665"/>
    <x v="2"/>
    <n v="1"/>
    <n v="0"/>
    <s v="Yes"/>
    <s v="2013-05-25"/>
    <n v="97"/>
    <x v="304"/>
    <x v="1"/>
    <x v="7"/>
    <x v="5"/>
    <x v="1"/>
    <x v="135"/>
    <x v="375"/>
    <n v="3"/>
    <n v="4"/>
    <n v="2"/>
    <n v="3"/>
    <n v="7"/>
    <x v="1"/>
    <x v="0"/>
    <x v="0"/>
    <x v="0"/>
    <x v="0"/>
    <x v="1"/>
    <n v="0"/>
    <x v="1"/>
  </r>
  <r>
    <n v="4320"/>
    <n v="1979"/>
    <x v="19"/>
    <x v="1"/>
    <x v="0"/>
    <x v="0"/>
    <n v="60152"/>
    <n v="60152"/>
    <x v="0"/>
    <n v="0"/>
    <n v="1"/>
    <s v="Yes"/>
    <s v="2013-03-28"/>
    <n v="6"/>
    <x v="305"/>
    <x v="98"/>
    <x v="254"/>
    <x v="68"/>
    <x v="111"/>
    <x v="76"/>
    <x v="376"/>
    <n v="1"/>
    <n v="6"/>
    <n v="4"/>
    <n v="12"/>
    <n v="3"/>
    <x v="0"/>
    <x v="0"/>
    <x v="0"/>
    <x v="0"/>
    <x v="0"/>
    <x v="0"/>
    <n v="0"/>
    <x v="1"/>
  </r>
  <r>
    <n v="5389"/>
    <n v="1964"/>
    <x v="31"/>
    <x v="0"/>
    <x v="0"/>
    <x v="2"/>
    <n v="48920"/>
    <n v="48920"/>
    <x v="0"/>
    <n v="0"/>
    <n v="2"/>
    <s v="Yes"/>
    <s v="2013-10-20"/>
    <n v="93"/>
    <x v="306"/>
    <x v="16"/>
    <x v="66"/>
    <x v="64"/>
    <x v="26"/>
    <x v="1"/>
    <x v="377"/>
    <n v="3"/>
    <n v="6"/>
    <n v="2"/>
    <n v="5"/>
    <n v="7"/>
    <x v="0"/>
    <x v="1"/>
    <x v="0"/>
    <x v="0"/>
    <x v="0"/>
    <x v="1"/>
    <n v="0"/>
    <x v="1"/>
  </r>
  <r>
    <n v="6036"/>
    <n v="1959"/>
    <x v="12"/>
    <x v="0"/>
    <x v="2"/>
    <x v="1"/>
    <n v="89120"/>
    <n v="89120"/>
    <x v="1"/>
    <n v="0"/>
    <n v="0"/>
    <s v="No"/>
    <s v="2014-03-17"/>
    <n v="78"/>
    <x v="307"/>
    <x v="99"/>
    <x v="255"/>
    <x v="98"/>
    <x v="112"/>
    <x v="115"/>
    <x v="378"/>
    <n v="1"/>
    <n v="5"/>
    <n v="6"/>
    <n v="7"/>
    <n v="1"/>
    <x v="0"/>
    <x v="0"/>
    <x v="1"/>
    <x v="0"/>
    <x v="0"/>
    <x v="1"/>
    <n v="0"/>
    <x v="1"/>
  </r>
  <r>
    <n v="182"/>
    <n v="1946"/>
    <x v="15"/>
    <x v="0"/>
    <x v="1"/>
    <x v="1"/>
    <n v="44124"/>
    <n v="44124"/>
    <x v="0"/>
    <n v="0"/>
    <n v="1"/>
    <s v="Yes"/>
    <s v="2013-05-11"/>
    <n v="62"/>
    <x v="308"/>
    <x v="8"/>
    <x v="256"/>
    <x v="5"/>
    <x v="18"/>
    <x v="102"/>
    <x v="379"/>
    <n v="4"/>
    <n v="6"/>
    <n v="2"/>
    <n v="5"/>
    <n v="8"/>
    <x v="0"/>
    <x v="0"/>
    <x v="0"/>
    <x v="0"/>
    <x v="0"/>
    <x v="0"/>
    <n v="0"/>
    <x v="1"/>
  </r>
  <r>
    <n v="203"/>
    <n v="1975"/>
    <x v="28"/>
    <x v="1"/>
    <x v="2"/>
    <x v="0"/>
    <n v="81169"/>
    <n v="81169"/>
    <x v="1"/>
    <n v="0"/>
    <n v="0"/>
    <s v="No"/>
    <s v="2013-04-14"/>
    <n v="47"/>
    <x v="309"/>
    <x v="60"/>
    <x v="257"/>
    <x v="48"/>
    <x v="44"/>
    <x v="6"/>
    <x v="380"/>
    <n v="1"/>
    <n v="5"/>
    <n v="7"/>
    <n v="9"/>
    <n v="2"/>
    <x v="0"/>
    <x v="0"/>
    <x v="0"/>
    <x v="0"/>
    <x v="0"/>
    <x v="0"/>
    <n v="0"/>
    <x v="1"/>
  </r>
  <r>
    <n v="11025"/>
    <n v="1961"/>
    <x v="45"/>
    <x v="0"/>
    <x v="0"/>
    <x v="2"/>
    <n v="36443"/>
    <n v="36443"/>
    <x v="2"/>
    <n v="1"/>
    <n v="1"/>
    <s v="Yes"/>
    <s v="2013-02-03"/>
    <n v="9"/>
    <x v="205"/>
    <x v="8"/>
    <x v="180"/>
    <x v="39"/>
    <x v="3"/>
    <x v="71"/>
    <x v="381"/>
    <n v="4"/>
    <n v="3"/>
    <n v="1"/>
    <n v="3"/>
    <n v="8"/>
    <x v="0"/>
    <x v="0"/>
    <x v="0"/>
    <x v="0"/>
    <x v="0"/>
    <x v="0"/>
    <n v="0"/>
    <x v="1"/>
  </r>
  <r>
    <n v="10203"/>
    <n v="1990"/>
    <x v="48"/>
    <x v="1"/>
    <x v="0"/>
    <x v="0"/>
    <n v="26095"/>
    <n v="26095"/>
    <x v="2"/>
    <n v="1"/>
    <n v="0"/>
    <s v="Yes"/>
    <s v="2013-06-30"/>
    <n v="77"/>
    <x v="1"/>
    <x v="35"/>
    <x v="145"/>
    <x v="7"/>
    <x v="1"/>
    <x v="56"/>
    <x v="271"/>
    <n v="1"/>
    <n v="1"/>
    <n v="0"/>
    <n v="3"/>
    <n v="7"/>
    <x v="0"/>
    <x v="0"/>
    <x v="0"/>
    <x v="0"/>
    <x v="0"/>
    <x v="0"/>
    <n v="0"/>
    <x v="1"/>
  </r>
  <r>
    <n v="4607"/>
    <n v="1959"/>
    <x v="12"/>
    <x v="0"/>
    <x v="0"/>
    <x v="1"/>
    <n v="71367"/>
    <n v="71367"/>
    <x v="1"/>
    <n v="0"/>
    <n v="0"/>
    <s v="No"/>
    <s v="2013-08-23"/>
    <n v="24"/>
    <x v="310"/>
    <x v="42"/>
    <x v="246"/>
    <x v="72"/>
    <x v="2"/>
    <x v="54"/>
    <x v="382"/>
    <n v="1"/>
    <n v="4"/>
    <n v="5"/>
    <n v="7"/>
    <n v="2"/>
    <x v="0"/>
    <x v="0"/>
    <x v="0"/>
    <x v="0"/>
    <x v="0"/>
    <x v="0"/>
    <n v="0"/>
    <x v="1"/>
  </r>
  <r>
    <n v="3711"/>
    <n v="1944"/>
    <x v="53"/>
    <x v="0"/>
    <x v="2"/>
    <x v="2"/>
    <n v="80184"/>
    <n v="80184"/>
    <x v="1"/>
    <n v="0"/>
    <n v="0"/>
    <s v="No"/>
    <s v="2014-03-01"/>
    <n v="19"/>
    <x v="311"/>
    <x v="74"/>
    <x v="258"/>
    <x v="76"/>
    <x v="15"/>
    <x v="24"/>
    <x v="383"/>
    <n v="1"/>
    <n v="6"/>
    <n v="3"/>
    <n v="10"/>
    <n v="3"/>
    <x v="0"/>
    <x v="0"/>
    <x v="1"/>
    <x v="1"/>
    <x v="0"/>
    <x v="2"/>
    <n v="0"/>
    <x v="1"/>
  </r>
  <r>
    <n v="3696"/>
    <n v="1965"/>
    <x v="2"/>
    <x v="0"/>
    <x v="0"/>
    <x v="3"/>
    <n v="30630"/>
    <n v="30630"/>
    <x v="2"/>
    <n v="1"/>
    <n v="1"/>
    <s v="Yes"/>
    <s v="2014-01-27"/>
    <n v="67"/>
    <x v="78"/>
    <x v="1"/>
    <x v="100"/>
    <x v="1"/>
    <x v="16"/>
    <x v="23"/>
    <x v="235"/>
    <n v="2"/>
    <n v="2"/>
    <n v="0"/>
    <n v="3"/>
    <n v="7"/>
    <x v="0"/>
    <x v="0"/>
    <x v="0"/>
    <x v="0"/>
    <x v="0"/>
    <x v="0"/>
    <n v="0"/>
    <x v="1"/>
  </r>
  <r>
    <n v="2532"/>
    <n v="1987"/>
    <x v="14"/>
    <x v="1"/>
    <x v="2"/>
    <x v="0"/>
    <n v="73454"/>
    <n v="73454"/>
    <x v="1"/>
    <n v="0"/>
    <n v="0"/>
    <s v="No"/>
    <s v="2014-03-01"/>
    <n v="95"/>
    <x v="312"/>
    <x v="100"/>
    <x v="259"/>
    <x v="116"/>
    <x v="32"/>
    <x v="136"/>
    <x v="384"/>
    <n v="1"/>
    <n v="2"/>
    <n v="4"/>
    <n v="6"/>
    <n v="5"/>
    <x v="1"/>
    <x v="0"/>
    <x v="0"/>
    <x v="0"/>
    <x v="0"/>
    <x v="1"/>
    <n v="0"/>
    <x v="1"/>
  </r>
  <r>
    <n v="9214"/>
    <n v="1991"/>
    <x v="42"/>
    <x v="2"/>
    <x v="0"/>
    <x v="2"/>
    <n v="42691"/>
    <n v="42691"/>
    <x v="0"/>
    <n v="0"/>
    <n v="0"/>
    <s v="No"/>
    <s v="2013-08-16"/>
    <n v="48"/>
    <x v="313"/>
    <x v="12"/>
    <x v="65"/>
    <x v="57"/>
    <x v="62"/>
    <x v="68"/>
    <x v="385"/>
    <n v="1"/>
    <n v="5"/>
    <n v="1"/>
    <n v="6"/>
    <n v="5"/>
    <x v="0"/>
    <x v="0"/>
    <x v="0"/>
    <x v="0"/>
    <x v="0"/>
    <x v="0"/>
    <n v="0"/>
    <x v="1"/>
  </r>
  <r>
    <n v="4943"/>
    <n v="1953"/>
    <x v="44"/>
    <x v="0"/>
    <x v="0"/>
    <x v="2"/>
    <n v="70503"/>
    <n v="70503"/>
    <x v="1"/>
    <n v="0"/>
    <n v="0"/>
    <s v="No"/>
    <s v="2012-09-30"/>
    <n v="73"/>
    <x v="314"/>
    <x v="55"/>
    <x v="260"/>
    <x v="5"/>
    <x v="58"/>
    <x v="86"/>
    <x v="386"/>
    <n v="1"/>
    <n v="2"/>
    <n v="4"/>
    <n v="9"/>
    <n v="6"/>
    <x v="0"/>
    <x v="1"/>
    <x v="1"/>
    <x v="0"/>
    <x v="0"/>
    <x v="2"/>
    <n v="0"/>
    <x v="1"/>
  </r>
  <r>
    <n v="35"/>
    <n v="1987"/>
    <x v="14"/>
    <x v="1"/>
    <x v="0"/>
    <x v="2"/>
    <n v="25545"/>
    <n v="25545"/>
    <x v="2"/>
    <n v="1"/>
    <n v="0"/>
    <s v="Yes"/>
    <s v="2012-09-08"/>
    <n v="35"/>
    <x v="114"/>
    <x v="1"/>
    <x v="65"/>
    <x v="32"/>
    <x v="12"/>
    <x v="137"/>
    <x v="207"/>
    <n v="3"/>
    <n v="2"/>
    <n v="2"/>
    <n v="3"/>
    <n v="6"/>
    <x v="0"/>
    <x v="0"/>
    <x v="0"/>
    <x v="0"/>
    <x v="0"/>
    <x v="0"/>
    <n v="0"/>
    <x v="0"/>
  </r>
  <r>
    <n v="2258"/>
    <n v="1986"/>
    <x v="22"/>
    <x v="1"/>
    <x v="0"/>
    <x v="2"/>
    <n v="32880"/>
    <n v="32880"/>
    <x v="2"/>
    <n v="1"/>
    <n v="0"/>
    <s v="Yes"/>
    <s v="2012-12-04"/>
    <n v="76"/>
    <x v="26"/>
    <x v="3"/>
    <x v="39"/>
    <x v="34"/>
    <x v="18"/>
    <x v="8"/>
    <x v="271"/>
    <n v="1"/>
    <n v="1"/>
    <n v="0"/>
    <n v="3"/>
    <n v="8"/>
    <x v="0"/>
    <x v="0"/>
    <x v="0"/>
    <x v="0"/>
    <x v="0"/>
    <x v="0"/>
    <n v="0"/>
    <x v="1"/>
  </r>
  <r>
    <n v="4322"/>
    <n v="1958"/>
    <x v="38"/>
    <x v="0"/>
    <x v="1"/>
    <x v="1"/>
    <n v="77863"/>
    <n v="77863"/>
    <x v="1"/>
    <n v="0"/>
    <n v="0"/>
    <s v="No"/>
    <s v="2013-11-27"/>
    <n v="20"/>
    <x v="315"/>
    <x v="93"/>
    <x v="133"/>
    <x v="32"/>
    <x v="81"/>
    <x v="33"/>
    <x v="387"/>
    <n v="1"/>
    <n v="4"/>
    <n v="5"/>
    <n v="10"/>
    <n v="2"/>
    <x v="0"/>
    <x v="0"/>
    <x v="0"/>
    <x v="0"/>
    <x v="0"/>
    <x v="0"/>
    <n v="0"/>
    <x v="1"/>
  </r>
  <r>
    <n v="713"/>
    <n v="1977"/>
    <x v="32"/>
    <x v="1"/>
    <x v="2"/>
    <x v="2"/>
    <n v="50353"/>
    <n v="50353"/>
    <x v="0"/>
    <n v="0"/>
    <n v="0"/>
    <s v="No"/>
    <s v="2014-06-08"/>
    <n v="72"/>
    <x v="276"/>
    <x v="81"/>
    <x v="261"/>
    <x v="77"/>
    <x v="113"/>
    <x v="29"/>
    <x v="388"/>
    <n v="1"/>
    <n v="4"/>
    <n v="4"/>
    <n v="6"/>
    <n v="3"/>
    <x v="0"/>
    <x v="0"/>
    <x v="0"/>
    <x v="0"/>
    <x v="0"/>
    <x v="0"/>
    <n v="0"/>
    <x v="1"/>
  </r>
  <r>
    <n v="4702"/>
    <n v="1964"/>
    <x v="31"/>
    <x v="0"/>
    <x v="0"/>
    <x v="0"/>
    <n v="61839"/>
    <n v="61839"/>
    <x v="0"/>
    <n v="0"/>
    <n v="0"/>
    <s v="No"/>
    <s v="2012-08-12"/>
    <n v="20"/>
    <x v="316"/>
    <x v="101"/>
    <x v="194"/>
    <x v="71"/>
    <x v="62"/>
    <x v="64"/>
    <x v="389"/>
    <n v="1"/>
    <n v="4"/>
    <n v="8"/>
    <n v="4"/>
    <n v="8"/>
    <x v="0"/>
    <x v="0"/>
    <x v="0"/>
    <x v="0"/>
    <x v="0"/>
    <x v="0"/>
    <n v="0"/>
    <x v="1"/>
  </r>
  <r>
    <n v="3281"/>
    <n v="1960"/>
    <x v="40"/>
    <x v="0"/>
    <x v="1"/>
    <x v="2"/>
    <n v="49154"/>
    <n v="49154"/>
    <x v="0"/>
    <n v="1"/>
    <n v="1"/>
    <s v="Yes"/>
    <s v="2013-11-03"/>
    <n v="69"/>
    <x v="317"/>
    <x v="7"/>
    <x v="262"/>
    <x v="14"/>
    <x v="4"/>
    <x v="138"/>
    <x v="390"/>
    <n v="6"/>
    <n v="4"/>
    <n v="1"/>
    <n v="8"/>
    <n v="6"/>
    <x v="0"/>
    <x v="0"/>
    <x v="0"/>
    <x v="0"/>
    <x v="0"/>
    <x v="0"/>
    <n v="0"/>
    <x v="1"/>
  </r>
  <r>
    <n v="702"/>
    <n v="1975"/>
    <x v="28"/>
    <x v="1"/>
    <x v="4"/>
    <x v="4"/>
    <n v="47682"/>
    <n v="47682"/>
    <x v="0"/>
    <n v="0"/>
    <n v="1"/>
    <s v="Yes"/>
    <s v="2013-02-15"/>
    <n v="80"/>
    <x v="98"/>
    <x v="11"/>
    <x v="203"/>
    <x v="40"/>
    <x v="114"/>
    <x v="104"/>
    <x v="391"/>
    <n v="4"/>
    <n v="4"/>
    <n v="3"/>
    <n v="8"/>
    <n v="5"/>
    <x v="0"/>
    <x v="0"/>
    <x v="0"/>
    <x v="0"/>
    <x v="0"/>
    <x v="0"/>
    <n v="0"/>
    <x v="1"/>
  </r>
  <r>
    <n v="2004"/>
    <n v="1969"/>
    <x v="21"/>
    <x v="0"/>
    <x v="0"/>
    <x v="0"/>
    <n v="72679"/>
    <n v="72679"/>
    <x v="1"/>
    <n v="0"/>
    <n v="1"/>
    <s v="Yes"/>
    <s v="2013-09-18"/>
    <n v="65"/>
    <x v="318"/>
    <x v="102"/>
    <x v="263"/>
    <x v="117"/>
    <x v="85"/>
    <x v="82"/>
    <x v="392"/>
    <n v="1"/>
    <n v="4"/>
    <n v="7"/>
    <n v="5"/>
    <n v="1"/>
    <x v="0"/>
    <x v="0"/>
    <x v="0"/>
    <x v="0"/>
    <x v="0"/>
    <x v="0"/>
    <n v="0"/>
    <x v="1"/>
  </r>
  <r>
    <n v="4769"/>
    <n v="1977"/>
    <x v="32"/>
    <x v="1"/>
    <x v="2"/>
    <x v="1"/>
    <n v="57954"/>
    <n v="57954"/>
    <x v="0"/>
    <n v="1"/>
    <n v="1"/>
    <s v="Yes"/>
    <s v="2014-06-18"/>
    <n v="52"/>
    <x v="226"/>
    <x v="3"/>
    <x v="8"/>
    <x v="5"/>
    <x v="16"/>
    <x v="47"/>
    <x v="393"/>
    <n v="7"/>
    <n v="8"/>
    <n v="2"/>
    <n v="6"/>
    <n v="7"/>
    <x v="0"/>
    <x v="1"/>
    <x v="0"/>
    <x v="0"/>
    <x v="0"/>
    <x v="1"/>
    <n v="0"/>
    <x v="1"/>
  </r>
  <r>
    <n v="4437"/>
    <n v="1962"/>
    <x v="43"/>
    <x v="0"/>
    <x v="0"/>
    <x v="2"/>
    <n v="65316"/>
    <n v="65316"/>
    <x v="1"/>
    <n v="1"/>
    <n v="1"/>
    <s v="Yes"/>
    <s v="2013-04-24"/>
    <n v="65"/>
    <x v="27"/>
    <x v="26"/>
    <x v="77"/>
    <x v="7"/>
    <x v="52"/>
    <x v="36"/>
    <x v="394"/>
    <n v="2"/>
    <n v="3"/>
    <n v="2"/>
    <n v="5"/>
    <n v="4"/>
    <x v="0"/>
    <x v="0"/>
    <x v="0"/>
    <x v="0"/>
    <x v="0"/>
    <x v="0"/>
    <n v="0"/>
    <x v="1"/>
  </r>
  <r>
    <n v="8724"/>
    <n v="1982"/>
    <x v="18"/>
    <x v="1"/>
    <x v="0"/>
    <x v="0"/>
    <n v="28567"/>
    <n v="28567"/>
    <x v="2"/>
    <n v="1"/>
    <n v="0"/>
    <s v="Yes"/>
    <s v="2013-06-17"/>
    <n v="57"/>
    <x v="1"/>
    <x v="17"/>
    <x v="49"/>
    <x v="1"/>
    <x v="7"/>
    <x v="1"/>
    <x v="8"/>
    <n v="2"/>
    <n v="2"/>
    <n v="0"/>
    <n v="3"/>
    <n v="6"/>
    <x v="0"/>
    <x v="0"/>
    <x v="0"/>
    <x v="0"/>
    <x v="0"/>
    <x v="0"/>
    <n v="0"/>
    <x v="1"/>
  </r>
  <r>
    <n v="10741"/>
    <n v="1951"/>
    <x v="20"/>
    <x v="0"/>
    <x v="2"/>
    <x v="1"/>
    <n v="47352"/>
    <n v="47352"/>
    <x v="0"/>
    <n v="0"/>
    <n v="1"/>
    <s v="Yes"/>
    <s v="2013-04-11"/>
    <n v="70"/>
    <x v="319"/>
    <x v="19"/>
    <x v="182"/>
    <x v="64"/>
    <x v="16"/>
    <x v="4"/>
    <x v="395"/>
    <n v="4"/>
    <n v="6"/>
    <n v="1"/>
    <n v="5"/>
    <n v="7"/>
    <x v="0"/>
    <x v="0"/>
    <x v="0"/>
    <x v="0"/>
    <x v="0"/>
    <x v="0"/>
    <n v="0"/>
    <x v="1"/>
  </r>
  <r>
    <n v="1991"/>
    <n v="1967"/>
    <x v="5"/>
    <x v="0"/>
    <x v="0"/>
    <x v="1"/>
    <n v="44931"/>
    <n v="44931"/>
    <x v="0"/>
    <n v="0"/>
    <n v="1"/>
    <s v="Yes"/>
    <s v="2014-01-18"/>
    <n v="0"/>
    <x v="231"/>
    <x v="8"/>
    <x v="9"/>
    <x v="5"/>
    <x v="16"/>
    <x v="32"/>
    <x v="15"/>
    <n v="1"/>
    <n v="2"/>
    <n v="1"/>
    <n v="3"/>
    <n v="5"/>
    <x v="0"/>
    <x v="0"/>
    <x v="0"/>
    <x v="0"/>
    <x v="0"/>
    <x v="0"/>
    <n v="0"/>
    <x v="1"/>
  </r>
  <r>
    <n v="6931"/>
    <n v="1967"/>
    <x v="5"/>
    <x v="0"/>
    <x v="0"/>
    <x v="3"/>
    <n v="76982"/>
    <n v="76982"/>
    <x v="1"/>
    <n v="0"/>
    <n v="0"/>
    <s v="No"/>
    <s v="2014-02-15"/>
    <n v="19"/>
    <x v="320"/>
    <x v="103"/>
    <x v="85"/>
    <x v="46"/>
    <x v="36"/>
    <x v="12"/>
    <x v="396"/>
    <n v="1"/>
    <n v="8"/>
    <n v="3"/>
    <n v="4"/>
    <n v="4"/>
    <x v="0"/>
    <x v="0"/>
    <x v="1"/>
    <x v="0"/>
    <x v="0"/>
    <x v="1"/>
    <n v="0"/>
    <x v="0"/>
  </r>
  <r>
    <n v="11096"/>
    <n v="1952"/>
    <x v="13"/>
    <x v="0"/>
    <x v="4"/>
    <x v="1"/>
    <n v="57247"/>
    <n v="57247"/>
    <x v="0"/>
    <n v="0"/>
    <n v="1"/>
    <s v="Yes"/>
    <s v="2013-08-08"/>
    <n v="50"/>
    <x v="273"/>
    <x v="3"/>
    <x v="81"/>
    <x v="26"/>
    <x v="85"/>
    <x v="1"/>
    <x v="397"/>
    <n v="2"/>
    <n v="2"/>
    <n v="1"/>
    <n v="7"/>
    <n v="2"/>
    <x v="0"/>
    <x v="0"/>
    <x v="0"/>
    <x v="0"/>
    <x v="0"/>
    <x v="0"/>
    <n v="0"/>
    <x v="1"/>
  </r>
  <r>
    <n v="304"/>
    <n v="1981"/>
    <x v="4"/>
    <x v="1"/>
    <x v="2"/>
    <x v="0"/>
    <n v="22944"/>
    <n v="22944"/>
    <x v="2"/>
    <n v="1"/>
    <n v="0"/>
    <s v="Yes"/>
    <s v="2013-12-23"/>
    <n v="67"/>
    <x v="237"/>
    <x v="17"/>
    <x v="14"/>
    <x v="39"/>
    <x v="9"/>
    <x v="78"/>
    <x v="398"/>
    <n v="3"/>
    <n v="3"/>
    <n v="0"/>
    <n v="3"/>
    <n v="7"/>
    <x v="0"/>
    <x v="0"/>
    <x v="0"/>
    <x v="0"/>
    <x v="0"/>
    <x v="0"/>
    <n v="0"/>
    <x v="1"/>
  </r>
  <r>
    <n v="3665"/>
    <n v="1977"/>
    <x v="32"/>
    <x v="1"/>
    <x v="4"/>
    <x v="1"/>
    <n v="25315"/>
    <n v="25315"/>
    <x v="2"/>
    <n v="1"/>
    <n v="0"/>
    <s v="Yes"/>
    <s v="2013-11-07"/>
    <n v="46"/>
    <x v="20"/>
    <x v="31"/>
    <x v="48"/>
    <x v="9"/>
    <x v="3"/>
    <x v="28"/>
    <x v="357"/>
    <n v="3"/>
    <n v="3"/>
    <n v="0"/>
    <n v="3"/>
    <n v="8"/>
    <x v="0"/>
    <x v="0"/>
    <x v="0"/>
    <x v="0"/>
    <x v="0"/>
    <x v="0"/>
    <n v="0"/>
    <x v="1"/>
  </r>
  <r>
    <n v="10591"/>
    <n v="1969"/>
    <x v="21"/>
    <x v="0"/>
    <x v="0"/>
    <x v="4"/>
    <n v="43638"/>
    <n v="43638"/>
    <x v="0"/>
    <n v="0"/>
    <n v="1"/>
    <s v="Yes"/>
    <s v="2012-08-06"/>
    <n v="37"/>
    <x v="321"/>
    <x v="7"/>
    <x v="203"/>
    <x v="34"/>
    <x v="64"/>
    <x v="19"/>
    <x v="399"/>
    <n v="2"/>
    <n v="4"/>
    <n v="1"/>
    <n v="4"/>
    <n v="7"/>
    <x v="0"/>
    <x v="0"/>
    <x v="0"/>
    <x v="0"/>
    <x v="0"/>
    <x v="0"/>
    <n v="0"/>
    <x v="1"/>
  </r>
  <r>
    <n v="5036"/>
    <n v="1984"/>
    <x v="3"/>
    <x v="1"/>
    <x v="1"/>
    <x v="0"/>
    <n v="42710"/>
    <n v="42710"/>
    <x v="0"/>
    <n v="1"/>
    <n v="0"/>
    <s v="Yes"/>
    <s v="2012-11-28"/>
    <n v="38"/>
    <x v="322"/>
    <x v="17"/>
    <x v="25"/>
    <x v="39"/>
    <x v="3"/>
    <x v="31"/>
    <x v="400"/>
    <n v="2"/>
    <n v="4"/>
    <n v="5"/>
    <n v="3"/>
    <n v="6"/>
    <x v="0"/>
    <x v="0"/>
    <x v="0"/>
    <x v="0"/>
    <x v="0"/>
    <x v="0"/>
    <n v="0"/>
    <x v="1"/>
  </r>
  <r>
    <n v="5547"/>
    <n v="1982"/>
    <x v="18"/>
    <x v="1"/>
    <x v="1"/>
    <x v="2"/>
    <n v="84169"/>
    <n v="84169"/>
    <x v="1"/>
    <n v="0"/>
    <n v="0"/>
    <s v="No"/>
    <s v="2013-08-07"/>
    <n v="9"/>
    <x v="323"/>
    <x v="28"/>
    <x v="264"/>
    <x v="5"/>
    <x v="64"/>
    <x v="24"/>
    <x v="237"/>
    <n v="1"/>
    <n v="7"/>
    <n v="6"/>
    <n v="6"/>
    <n v="3"/>
    <x v="0"/>
    <x v="1"/>
    <x v="1"/>
    <x v="0"/>
    <x v="0"/>
    <x v="2"/>
    <n v="0"/>
    <x v="0"/>
  </r>
  <r>
    <n v="7822"/>
    <n v="1976"/>
    <x v="11"/>
    <x v="1"/>
    <x v="0"/>
    <x v="1"/>
    <n v="54058"/>
    <n v="54058"/>
    <x v="0"/>
    <n v="0"/>
    <n v="1"/>
    <s v="Yes"/>
    <s v="2013-06-04"/>
    <n v="56"/>
    <x v="324"/>
    <x v="25"/>
    <x v="265"/>
    <x v="63"/>
    <x v="115"/>
    <x v="82"/>
    <x v="401"/>
    <n v="2"/>
    <n v="4"/>
    <n v="6"/>
    <n v="8"/>
    <n v="3"/>
    <x v="0"/>
    <x v="0"/>
    <x v="0"/>
    <x v="0"/>
    <x v="0"/>
    <x v="0"/>
    <n v="0"/>
    <x v="1"/>
  </r>
  <r>
    <n v="8541"/>
    <n v="1990"/>
    <x v="48"/>
    <x v="1"/>
    <x v="4"/>
    <x v="2"/>
    <n v="24683"/>
    <n v="24683"/>
    <x v="2"/>
    <n v="1"/>
    <n v="0"/>
    <s v="Yes"/>
    <s v="2014-03-08"/>
    <n v="98"/>
    <x v="26"/>
    <x v="3"/>
    <x v="27"/>
    <x v="11"/>
    <x v="23"/>
    <x v="1"/>
    <x v="294"/>
    <n v="2"/>
    <n v="2"/>
    <n v="0"/>
    <n v="4"/>
    <n v="5"/>
    <x v="0"/>
    <x v="0"/>
    <x v="0"/>
    <x v="0"/>
    <x v="0"/>
    <x v="0"/>
    <n v="0"/>
    <x v="1"/>
  </r>
  <r>
    <n v="10955"/>
    <n v="1964"/>
    <x v="31"/>
    <x v="0"/>
    <x v="0"/>
    <x v="4"/>
    <n v="85620"/>
    <n v="85620"/>
    <x v="1"/>
    <n v="0"/>
    <n v="0"/>
    <s v="No"/>
    <s v="2014-01-07"/>
    <n v="68"/>
    <x v="256"/>
    <x v="44"/>
    <x v="63"/>
    <x v="94"/>
    <x v="94"/>
    <x v="127"/>
    <x v="165"/>
    <n v="1"/>
    <n v="3"/>
    <n v="6"/>
    <n v="4"/>
    <n v="1"/>
    <x v="0"/>
    <x v="0"/>
    <x v="0"/>
    <x v="0"/>
    <x v="0"/>
    <x v="0"/>
    <n v="0"/>
    <x v="0"/>
  </r>
  <r>
    <n v="4368"/>
    <n v="1980"/>
    <x v="16"/>
    <x v="1"/>
    <x v="0"/>
    <x v="2"/>
    <n v="47850"/>
    <n v="47850"/>
    <x v="0"/>
    <n v="1"/>
    <n v="0"/>
    <s v="Yes"/>
    <s v="2013-12-03"/>
    <n v="72"/>
    <x v="117"/>
    <x v="35"/>
    <x v="59"/>
    <x v="19"/>
    <x v="12"/>
    <x v="23"/>
    <x v="402"/>
    <n v="1"/>
    <n v="3"/>
    <n v="0"/>
    <n v="4"/>
    <n v="6"/>
    <x v="0"/>
    <x v="0"/>
    <x v="0"/>
    <x v="0"/>
    <x v="0"/>
    <x v="0"/>
    <n v="0"/>
    <x v="1"/>
  </r>
  <r>
    <n v="9671"/>
    <n v="1968"/>
    <x v="30"/>
    <x v="0"/>
    <x v="0"/>
    <x v="2"/>
    <n v="19514"/>
    <n v="19514"/>
    <x v="2"/>
    <n v="1"/>
    <n v="1"/>
    <s v="Yes"/>
    <s v="2014-01-26"/>
    <n v="47"/>
    <x v="7"/>
    <x v="17"/>
    <x v="87"/>
    <x v="1"/>
    <x v="1"/>
    <x v="15"/>
    <x v="194"/>
    <n v="4"/>
    <n v="3"/>
    <n v="1"/>
    <n v="2"/>
    <n v="8"/>
    <x v="1"/>
    <x v="0"/>
    <x v="0"/>
    <x v="0"/>
    <x v="0"/>
    <x v="1"/>
    <n v="0"/>
    <x v="0"/>
  </r>
  <r>
    <n v="2256"/>
    <n v="1973"/>
    <x v="26"/>
    <x v="1"/>
    <x v="2"/>
    <x v="2"/>
    <n v="27159"/>
    <n v="27159"/>
    <x v="2"/>
    <n v="1"/>
    <n v="1"/>
    <s v="Yes"/>
    <s v="2014-03-29"/>
    <n v="33"/>
    <x v="69"/>
    <x v="8"/>
    <x v="24"/>
    <x v="5"/>
    <x v="16"/>
    <x v="10"/>
    <x v="403"/>
    <n v="2"/>
    <n v="1"/>
    <n v="0"/>
    <n v="3"/>
    <n v="6"/>
    <x v="0"/>
    <x v="0"/>
    <x v="0"/>
    <x v="0"/>
    <x v="0"/>
    <x v="0"/>
    <n v="0"/>
    <x v="1"/>
  </r>
  <r>
    <n v="4279"/>
    <n v="1963"/>
    <x v="24"/>
    <x v="0"/>
    <x v="4"/>
    <x v="0"/>
    <n v="39548"/>
    <n v="39548"/>
    <x v="2"/>
    <n v="1"/>
    <n v="1"/>
    <s v="Yes"/>
    <s v="2014-03-31"/>
    <n v="87"/>
    <x v="77"/>
    <x v="3"/>
    <x v="27"/>
    <x v="7"/>
    <x v="37"/>
    <x v="48"/>
    <x v="357"/>
    <n v="2"/>
    <n v="1"/>
    <n v="1"/>
    <n v="3"/>
    <n v="3"/>
    <x v="0"/>
    <x v="0"/>
    <x v="0"/>
    <x v="0"/>
    <x v="0"/>
    <x v="0"/>
    <n v="0"/>
    <x v="1"/>
  </r>
  <r>
    <n v="5371"/>
    <n v="1989"/>
    <x v="23"/>
    <x v="1"/>
    <x v="0"/>
    <x v="0"/>
    <n v="21474"/>
    <n v="21474"/>
    <x v="2"/>
    <n v="1"/>
    <n v="0"/>
    <s v="Yes"/>
    <s v="2014-04-08"/>
    <n v="0"/>
    <x v="10"/>
    <x v="10"/>
    <x v="8"/>
    <x v="9"/>
    <x v="16"/>
    <x v="51"/>
    <x v="162"/>
    <n v="2"/>
    <n v="3"/>
    <n v="1"/>
    <n v="2"/>
    <n v="7"/>
    <x v="1"/>
    <x v="0"/>
    <x v="0"/>
    <x v="0"/>
    <x v="0"/>
    <x v="1"/>
    <n v="0"/>
    <x v="0"/>
  </r>
  <r>
    <n v="9240"/>
    <n v="1971"/>
    <x v="6"/>
    <x v="1"/>
    <x v="1"/>
    <x v="0"/>
    <n v="60504"/>
    <n v="60504"/>
    <x v="0"/>
    <n v="0"/>
    <n v="1"/>
    <s v="Yes"/>
    <s v="2014-02-07"/>
    <n v="73"/>
    <x v="325"/>
    <x v="8"/>
    <x v="8"/>
    <x v="11"/>
    <x v="37"/>
    <x v="51"/>
    <x v="404"/>
    <n v="2"/>
    <n v="6"/>
    <n v="2"/>
    <n v="8"/>
    <n v="6"/>
    <x v="0"/>
    <x v="0"/>
    <x v="0"/>
    <x v="0"/>
    <x v="0"/>
    <x v="0"/>
    <n v="0"/>
    <x v="1"/>
  </r>
  <r>
    <n v="9460"/>
    <n v="1963"/>
    <x v="24"/>
    <x v="0"/>
    <x v="0"/>
    <x v="2"/>
    <n v="22419"/>
    <n v="22419"/>
    <x v="2"/>
    <n v="0"/>
    <n v="0"/>
    <s v="No"/>
    <s v="2013-04-18"/>
    <n v="74"/>
    <x v="160"/>
    <x v="17"/>
    <x v="94"/>
    <x v="65"/>
    <x v="2"/>
    <x v="2"/>
    <x v="137"/>
    <n v="1"/>
    <n v="3"/>
    <n v="2"/>
    <n v="2"/>
    <n v="8"/>
    <x v="0"/>
    <x v="0"/>
    <x v="0"/>
    <x v="0"/>
    <x v="0"/>
    <x v="0"/>
    <n v="0"/>
    <x v="1"/>
  </r>
  <r>
    <n v="9504"/>
    <n v="1949"/>
    <x v="17"/>
    <x v="0"/>
    <x v="2"/>
    <x v="2"/>
    <n v="81698"/>
    <n v="81698"/>
    <x v="1"/>
    <n v="0"/>
    <n v="0"/>
    <s v="No"/>
    <s v="2013-11-06"/>
    <n v="4"/>
    <x v="313"/>
    <x v="58"/>
    <x v="266"/>
    <x v="2"/>
    <x v="116"/>
    <x v="139"/>
    <x v="323"/>
    <n v="1"/>
    <n v="3"/>
    <n v="8"/>
    <n v="13"/>
    <n v="1"/>
    <x v="0"/>
    <x v="0"/>
    <x v="0"/>
    <x v="0"/>
    <x v="0"/>
    <x v="0"/>
    <n v="0"/>
    <x v="0"/>
  </r>
  <r>
    <n v="8692"/>
    <n v="1952"/>
    <x v="13"/>
    <x v="0"/>
    <x v="0"/>
    <x v="1"/>
    <n v="43462"/>
    <n v="43462"/>
    <x v="0"/>
    <n v="1"/>
    <n v="1"/>
    <s v="Yes"/>
    <s v="2012-09-12"/>
    <n v="50"/>
    <x v="326"/>
    <x v="16"/>
    <x v="209"/>
    <x v="18"/>
    <x v="18"/>
    <x v="4"/>
    <x v="405"/>
    <n v="6"/>
    <n v="4"/>
    <n v="1"/>
    <n v="5"/>
    <n v="8"/>
    <x v="0"/>
    <x v="0"/>
    <x v="0"/>
    <x v="0"/>
    <x v="0"/>
    <x v="0"/>
    <n v="0"/>
    <x v="1"/>
  </r>
  <r>
    <n v="448"/>
    <n v="1978"/>
    <x v="33"/>
    <x v="1"/>
    <x v="1"/>
    <x v="0"/>
    <n v="54880"/>
    <n v="54880"/>
    <x v="0"/>
    <n v="1"/>
    <n v="0"/>
    <s v="Yes"/>
    <s v="2013-03-01"/>
    <n v="57"/>
    <x v="327"/>
    <x v="104"/>
    <x v="146"/>
    <x v="103"/>
    <x v="87"/>
    <x v="140"/>
    <x v="406"/>
    <n v="2"/>
    <n v="6"/>
    <n v="2"/>
    <n v="11"/>
    <n v="5"/>
    <x v="0"/>
    <x v="0"/>
    <x v="0"/>
    <x v="0"/>
    <x v="0"/>
    <x v="0"/>
    <n v="0"/>
    <x v="1"/>
  </r>
  <r>
    <n v="8314"/>
    <n v="1982"/>
    <x v="18"/>
    <x v="1"/>
    <x v="0"/>
    <x v="2"/>
    <n v="79908"/>
    <n v="79908"/>
    <x v="1"/>
    <n v="0"/>
    <n v="0"/>
    <s v="No"/>
    <s v="2013-04-05"/>
    <n v="30"/>
    <x v="328"/>
    <x v="80"/>
    <x v="267"/>
    <x v="51"/>
    <x v="117"/>
    <x v="57"/>
    <x v="407"/>
    <n v="1"/>
    <n v="5"/>
    <n v="6"/>
    <n v="7"/>
    <n v="2"/>
    <x v="0"/>
    <x v="0"/>
    <x v="1"/>
    <x v="0"/>
    <x v="0"/>
    <x v="1"/>
    <n v="0"/>
    <x v="1"/>
  </r>
  <r>
    <n v="8420"/>
    <n v="1970"/>
    <x v="25"/>
    <x v="0"/>
    <x v="4"/>
    <x v="2"/>
    <n v="15315"/>
    <n v="15315"/>
    <x v="2"/>
    <n v="0"/>
    <n v="0"/>
    <s v="No"/>
    <s v="2013-08-03"/>
    <n v="27"/>
    <x v="75"/>
    <x v="3"/>
    <x v="62"/>
    <x v="18"/>
    <x v="22"/>
    <x v="45"/>
    <x v="205"/>
    <n v="2"/>
    <n v="2"/>
    <n v="0"/>
    <n v="4"/>
    <n v="5"/>
    <x v="0"/>
    <x v="0"/>
    <x v="0"/>
    <x v="0"/>
    <x v="0"/>
    <x v="0"/>
    <n v="0"/>
    <x v="1"/>
  </r>
  <r>
    <n v="3174"/>
    <n v="1959"/>
    <x v="12"/>
    <x v="0"/>
    <x v="0"/>
    <x v="1"/>
    <n v="87771"/>
    <n v="87771"/>
    <x v="1"/>
    <n v="0"/>
    <n v="1"/>
    <s v="Yes"/>
    <s v="2013-05-22"/>
    <n v="61"/>
    <x v="329"/>
    <x v="93"/>
    <x v="268"/>
    <x v="6"/>
    <x v="114"/>
    <x v="63"/>
    <x v="52"/>
    <n v="1"/>
    <n v="5"/>
    <n v="10"/>
    <n v="4"/>
    <n v="6"/>
    <x v="0"/>
    <x v="1"/>
    <x v="1"/>
    <x v="1"/>
    <x v="1"/>
    <x v="4"/>
    <n v="0"/>
    <x v="0"/>
  </r>
  <r>
    <n v="7685"/>
    <n v="1978"/>
    <x v="33"/>
    <x v="1"/>
    <x v="0"/>
    <x v="2"/>
    <n v="33039"/>
    <n v="33039"/>
    <x v="2"/>
    <n v="1"/>
    <n v="0"/>
    <s v="Yes"/>
    <s v="2013-09-09"/>
    <n v="4"/>
    <x v="160"/>
    <x v="21"/>
    <x v="100"/>
    <x v="64"/>
    <x v="22"/>
    <x v="33"/>
    <x v="316"/>
    <n v="1"/>
    <n v="2"/>
    <n v="0"/>
    <n v="4"/>
    <n v="5"/>
    <x v="0"/>
    <x v="0"/>
    <x v="0"/>
    <x v="0"/>
    <x v="0"/>
    <x v="0"/>
    <n v="0"/>
    <x v="1"/>
  </r>
  <r>
    <n v="3179"/>
    <n v="1980"/>
    <x v="16"/>
    <x v="1"/>
    <x v="0"/>
    <x v="0"/>
    <n v="81741"/>
    <n v="81741"/>
    <x v="1"/>
    <n v="0"/>
    <n v="0"/>
    <s v="No"/>
    <s v="2013-06-16"/>
    <n v="75"/>
    <x v="330"/>
    <x v="72"/>
    <x v="269"/>
    <x v="35"/>
    <x v="96"/>
    <x v="36"/>
    <x v="408"/>
    <n v="0"/>
    <n v="6"/>
    <n v="6"/>
    <n v="7"/>
    <n v="2"/>
    <x v="0"/>
    <x v="0"/>
    <x v="0"/>
    <x v="0"/>
    <x v="0"/>
    <x v="0"/>
    <n v="0"/>
    <x v="1"/>
  </r>
  <r>
    <n v="9780"/>
    <n v="1971"/>
    <x v="6"/>
    <x v="1"/>
    <x v="2"/>
    <x v="1"/>
    <n v="71499"/>
    <n v="71499"/>
    <x v="1"/>
    <n v="0"/>
    <n v="1"/>
    <s v="Yes"/>
    <s v="2013-06-25"/>
    <n v="12"/>
    <x v="331"/>
    <x v="96"/>
    <x v="104"/>
    <x v="118"/>
    <x v="16"/>
    <x v="125"/>
    <x v="406"/>
    <n v="2"/>
    <n v="8"/>
    <n v="3"/>
    <n v="13"/>
    <n v="4"/>
    <x v="0"/>
    <x v="0"/>
    <x v="0"/>
    <x v="0"/>
    <x v="0"/>
    <x v="0"/>
    <n v="0"/>
    <x v="1"/>
  </r>
  <r>
    <n v="10681"/>
    <n v="1970"/>
    <x v="25"/>
    <x v="0"/>
    <x v="4"/>
    <x v="2"/>
    <n v="62466"/>
    <n v="62466"/>
    <x v="0"/>
    <n v="0"/>
    <n v="1"/>
    <s v="Yes"/>
    <s v="2014-01-15"/>
    <n v="13"/>
    <x v="332"/>
    <x v="80"/>
    <x v="270"/>
    <x v="119"/>
    <x v="118"/>
    <x v="141"/>
    <x v="409"/>
    <n v="5"/>
    <n v="6"/>
    <n v="3"/>
    <n v="12"/>
    <n v="4"/>
    <x v="0"/>
    <x v="0"/>
    <x v="0"/>
    <x v="0"/>
    <x v="0"/>
    <x v="0"/>
    <n v="0"/>
    <x v="1"/>
  </r>
  <r>
    <n v="10232"/>
    <n v="1963"/>
    <x v="24"/>
    <x v="0"/>
    <x v="1"/>
    <x v="3"/>
    <n v="48799"/>
    <n v="48799"/>
    <x v="0"/>
    <n v="0"/>
    <n v="1"/>
    <s v="Yes"/>
    <s v="2013-11-05"/>
    <n v="9"/>
    <x v="333"/>
    <x v="25"/>
    <x v="176"/>
    <x v="78"/>
    <x v="18"/>
    <x v="94"/>
    <x v="410"/>
    <n v="3"/>
    <n v="3"/>
    <n v="2"/>
    <n v="7"/>
    <n v="3"/>
    <x v="0"/>
    <x v="0"/>
    <x v="0"/>
    <x v="0"/>
    <x v="0"/>
    <x v="0"/>
    <n v="0"/>
    <x v="1"/>
  </r>
  <r>
    <n v="4184"/>
    <n v="1950"/>
    <x v="9"/>
    <x v="0"/>
    <x v="1"/>
    <x v="1"/>
    <n v="52157"/>
    <n v="52157"/>
    <x v="0"/>
    <n v="0"/>
    <n v="1"/>
    <s v="Yes"/>
    <s v="2014-06-07"/>
    <n v="48"/>
    <x v="228"/>
    <x v="12"/>
    <x v="36"/>
    <x v="7"/>
    <x v="7"/>
    <x v="41"/>
    <x v="341"/>
    <n v="2"/>
    <n v="3"/>
    <n v="2"/>
    <n v="5"/>
    <n v="4"/>
    <x v="0"/>
    <x v="0"/>
    <x v="0"/>
    <x v="0"/>
    <x v="0"/>
    <x v="0"/>
    <n v="0"/>
    <x v="1"/>
  </r>
  <r>
    <n v="9120"/>
    <n v="1962"/>
    <x v="43"/>
    <x v="0"/>
    <x v="0"/>
    <x v="0"/>
    <n v="66565"/>
    <n v="66565"/>
    <x v="1"/>
    <n v="0"/>
    <n v="1"/>
    <s v="Yes"/>
    <s v="2012-12-05"/>
    <n v="80"/>
    <x v="334"/>
    <x v="7"/>
    <x v="230"/>
    <x v="46"/>
    <x v="29"/>
    <x v="2"/>
    <x v="411"/>
    <n v="4"/>
    <n v="4"/>
    <n v="2"/>
    <n v="9"/>
    <n v="8"/>
    <x v="0"/>
    <x v="0"/>
    <x v="0"/>
    <x v="0"/>
    <x v="0"/>
    <x v="0"/>
    <n v="0"/>
    <x v="1"/>
  </r>
  <r>
    <n v="891"/>
    <n v="1951"/>
    <x v="20"/>
    <x v="0"/>
    <x v="2"/>
    <x v="1"/>
    <n v="29298"/>
    <n v="29298"/>
    <x v="2"/>
    <n v="1"/>
    <n v="1"/>
    <s v="Yes"/>
    <s v="2013-09-07"/>
    <n v="60"/>
    <x v="10"/>
    <x v="8"/>
    <x v="122"/>
    <x v="1"/>
    <x v="16"/>
    <x v="10"/>
    <x v="61"/>
    <n v="1"/>
    <n v="1"/>
    <n v="0"/>
    <n v="2"/>
    <n v="5"/>
    <x v="0"/>
    <x v="0"/>
    <x v="0"/>
    <x v="0"/>
    <x v="0"/>
    <x v="0"/>
    <n v="0"/>
    <x v="1"/>
  </r>
  <r>
    <n v="10381"/>
    <n v="1979"/>
    <x v="19"/>
    <x v="1"/>
    <x v="0"/>
    <x v="0"/>
    <n v="47691"/>
    <n v="47691"/>
    <x v="0"/>
    <n v="0"/>
    <n v="1"/>
    <s v="Yes"/>
    <s v="2013-07-05"/>
    <n v="43"/>
    <x v="7"/>
    <x v="8"/>
    <x v="24"/>
    <x v="5"/>
    <x v="16"/>
    <x v="14"/>
    <x v="403"/>
    <n v="1"/>
    <n v="1"/>
    <n v="0"/>
    <n v="2"/>
    <n v="6"/>
    <x v="0"/>
    <x v="0"/>
    <x v="0"/>
    <x v="0"/>
    <x v="0"/>
    <x v="0"/>
    <n v="0"/>
    <x v="1"/>
  </r>
  <r>
    <n v="3525"/>
    <n v="1970"/>
    <x v="25"/>
    <x v="0"/>
    <x v="0"/>
    <x v="1"/>
    <n v="38200"/>
    <n v="38200"/>
    <x v="2"/>
    <n v="1"/>
    <n v="1"/>
    <s v="Yes"/>
    <s v="2012-12-07"/>
    <n v="19"/>
    <x v="44"/>
    <x v="8"/>
    <x v="137"/>
    <x v="5"/>
    <x v="16"/>
    <x v="10"/>
    <x v="181"/>
    <n v="1"/>
    <n v="1"/>
    <n v="0"/>
    <n v="2"/>
    <n v="7"/>
    <x v="0"/>
    <x v="0"/>
    <x v="0"/>
    <x v="0"/>
    <x v="0"/>
    <x v="0"/>
    <n v="0"/>
    <x v="1"/>
  </r>
  <r>
    <n v="6818"/>
    <n v="1974"/>
    <x v="8"/>
    <x v="1"/>
    <x v="0"/>
    <x v="2"/>
    <n v="44989"/>
    <n v="44989"/>
    <x v="0"/>
    <n v="0"/>
    <n v="1"/>
    <s v="Yes"/>
    <s v="2012-09-12"/>
    <n v="26"/>
    <x v="335"/>
    <x v="8"/>
    <x v="84"/>
    <x v="43"/>
    <x v="26"/>
    <x v="142"/>
    <x v="313"/>
    <n v="5"/>
    <n v="5"/>
    <n v="1"/>
    <n v="5"/>
    <n v="6"/>
    <x v="0"/>
    <x v="0"/>
    <x v="0"/>
    <x v="0"/>
    <x v="0"/>
    <x v="0"/>
    <n v="0"/>
    <x v="1"/>
  </r>
  <r>
    <n v="3526"/>
    <n v="1968"/>
    <x v="30"/>
    <x v="0"/>
    <x v="1"/>
    <x v="2"/>
    <n v="38443"/>
    <n v="38443"/>
    <x v="2"/>
    <n v="1"/>
    <n v="1"/>
    <s v="Yes"/>
    <s v="2014-01-27"/>
    <n v="58"/>
    <x v="114"/>
    <x v="8"/>
    <x v="29"/>
    <x v="5"/>
    <x v="16"/>
    <x v="10"/>
    <x v="120"/>
    <n v="2"/>
    <n v="1"/>
    <n v="0"/>
    <n v="3"/>
    <n v="7"/>
    <x v="0"/>
    <x v="0"/>
    <x v="0"/>
    <x v="0"/>
    <x v="0"/>
    <x v="0"/>
    <n v="0"/>
    <x v="1"/>
  </r>
  <r>
    <n v="8181"/>
    <n v="1978"/>
    <x v="33"/>
    <x v="1"/>
    <x v="4"/>
    <x v="0"/>
    <n v="38593"/>
    <n v="38593"/>
    <x v="2"/>
    <n v="1"/>
    <n v="0"/>
    <s v="Yes"/>
    <s v="2013-09-13"/>
    <n v="42"/>
    <x v="80"/>
    <x v="19"/>
    <x v="115"/>
    <x v="37"/>
    <x v="14"/>
    <x v="94"/>
    <x v="412"/>
    <n v="3"/>
    <n v="4"/>
    <n v="1"/>
    <n v="3"/>
    <n v="8"/>
    <x v="0"/>
    <x v="0"/>
    <x v="0"/>
    <x v="0"/>
    <x v="0"/>
    <x v="0"/>
    <n v="0"/>
    <x v="1"/>
  </r>
  <r>
    <n v="1029"/>
    <n v="1970"/>
    <x v="25"/>
    <x v="0"/>
    <x v="1"/>
    <x v="1"/>
    <n v="64413"/>
    <n v="64413"/>
    <x v="1"/>
    <n v="0"/>
    <n v="1"/>
    <s v="Yes"/>
    <s v="2013-08-01"/>
    <n v="27"/>
    <x v="336"/>
    <x v="9"/>
    <x v="28"/>
    <x v="5"/>
    <x v="26"/>
    <x v="71"/>
    <x v="117"/>
    <n v="1"/>
    <n v="5"/>
    <n v="1"/>
    <n v="5"/>
    <n v="5"/>
    <x v="0"/>
    <x v="0"/>
    <x v="0"/>
    <x v="0"/>
    <x v="0"/>
    <x v="0"/>
    <n v="0"/>
    <x v="1"/>
  </r>
  <r>
    <n v="7369"/>
    <n v="1981"/>
    <x v="4"/>
    <x v="1"/>
    <x v="2"/>
    <x v="2"/>
    <n v="36959"/>
    <n v="36959"/>
    <x v="2"/>
    <n v="1"/>
    <n v="0"/>
    <s v="Yes"/>
    <s v="2013-10-02"/>
    <n v="56"/>
    <x v="60"/>
    <x v="26"/>
    <x v="22"/>
    <x v="11"/>
    <x v="16"/>
    <x v="24"/>
    <x v="242"/>
    <n v="2"/>
    <n v="2"/>
    <n v="0"/>
    <n v="3"/>
    <n v="8"/>
    <x v="0"/>
    <x v="0"/>
    <x v="0"/>
    <x v="0"/>
    <x v="0"/>
    <x v="0"/>
    <n v="0"/>
    <x v="1"/>
  </r>
  <r>
    <n v="2574"/>
    <n v="1977"/>
    <x v="32"/>
    <x v="1"/>
    <x v="1"/>
    <x v="2"/>
    <n v="61996"/>
    <n v="61996"/>
    <x v="0"/>
    <n v="0"/>
    <n v="1"/>
    <s v="Yes"/>
    <s v="2013-01-31"/>
    <n v="27"/>
    <x v="337"/>
    <x v="19"/>
    <x v="271"/>
    <x v="5"/>
    <x v="16"/>
    <x v="94"/>
    <x v="413"/>
    <n v="3"/>
    <n v="6"/>
    <n v="4"/>
    <n v="8"/>
    <n v="5"/>
    <x v="0"/>
    <x v="1"/>
    <x v="0"/>
    <x v="1"/>
    <x v="1"/>
    <x v="3"/>
    <n v="0"/>
    <x v="0"/>
  </r>
  <r>
    <n v="8159"/>
    <n v="1968"/>
    <x v="30"/>
    <x v="0"/>
    <x v="0"/>
    <x v="2"/>
    <n v="51287"/>
    <n v="51287"/>
    <x v="0"/>
    <n v="1"/>
    <n v="1"/>
    <s v="Yes"/>
    <s v="2014-04-01"/>
    <n v="10"/>
    <x v="338"/>
    <x v="8"/>
    <x v="49"/>
    <x v="59"/>
    <x v="16"/>
    <x v="12"/>
    <x v="414"/>
    <n v="3"/>
    <n v="4"/>
    <n v="1"/>
    <n v="3"/>
    <n v="7"/>
    <x v="0"/>
    <x v="0"/>
    <x v="0"/>
    <x v="0"/>
    <x v="0"/>
    <x v="0"/>
    <n v="0"/>
    <x v="1"/>
  </r>
  <r>
    <n v="1160"/>
    <n v="1970"/>
    <x v="25"/>
    <x v="0"/>
    <x v="0"/>
    <x v="2"/>
    <n v="13260"/>
    <n v="13260"/>
    <x v="2"/>
    <n v="1"/>
    <n v="1"/>
    <s v="Yes"/>
    <s v="2013-08-23"/>
    <n v="48"/>
    <x v="37"/>
    <x v="3"/>
    <x v="12"/>
    <x v="3"/>
    <x v="7"/>
    <x v="32"/>
    <x v="9"/>
    <n v="4"/>
    <n v="3"/>
    <n v="0"/>
    <n v="3"/>
    <n v="8"/>
    <x v="0"/>
    <x v="0"/>
    <x v="0"/>
    <x v="0"/>
    <x v="0"/>
    <x v="0"/>
    <n v="0"/>
    <x v="1"/>
  </r>
  <r>
    <n v="10242"/>
    <n v="1966"/>
    <x v="35"/>
    <x v="0"/>
    <x v="1"/>
    <x v="1"/>
    <n v="47472"/>
    <n v="47472"/>
    <x v="0"/>
    <n v="1"/>
    <n v="1"/>
    <s v="Yes"/>
    <s v="2013-09-16"/>
    <n v="39"/>
    <x v="339"/>
    <x v="8"/>
    <x v="9"/>
    <x v="5"/>
    <x v="16"/>
    <x v="75"/>
    <x v="24"/>
    <n v="2"/>
    <n v="2"/>
    <n v="0"/>
    <n v="4"/>
    <n v="5"/>
    <x v="0"/>
    <x v="0"/>
    <x v="0"/>
    <x v="0"/>
    <x v="0"/>
    <x v="0"/>
    <n v="0"/>
    <x v="1"/>
  </r>
  <r>
    <n v="5253"/>
    <n v="1956"/>
    <x v="46"/>
    <x v="0"/>
    <x v="2"/>
    <x v="1"/>
    <n v="54603"/>
    <n v="54603"/>
    <x v="0"/>
    <n v="1"/>
    <n v="1"/>
    <s v="Yes"/>
    <s v="2013-07-09"/>
    <n v="85"/>
    <x v="340"/>
    <x v="97"/>
    <x v="180"/>
    <x v="37"/>
    <x v="7"/>
    <x v="14"/>
    <x v="415"/>
    <n v="6"/>
    <n v="4"/>
    <n v="2"/>
    <n v="4"/>
    <n v="7"/>
    <x v="0"/>
    <x v="0"/>
    <x v="0"/>
    <x v="0"/>
    <x v="0"/>
    <x v="0"/>
    <n v="0"/>
    <x v="1"/>
  </r>
  <r>
    <n v="5966"/>
    <n v="1974"/>
    <x v="8"/>
    <x v="1"/>
    <x v="1"/>
    <x v="2"/>
    <n v="45207"/>
    <n v="45207"/>
    <x v="0"/>
    <n v="1"/>
    <n v="1"/>
    <s v="Yes"/>
    <s v="2012-11-10"/>
    <n v="64"/>
    <x v="341"/>
    <x v="8"/>
    <x v="27"/>
    <x v="5"/>
    <x v="16"/>
    <x v="8"/>
    <x v="416"/>
    <n v="5"/>
    <n v="3"/>
    <n v="1"/>
    <n v="6"/>
    <n v="6"/>
    <x v="0"/>
    <x v="1"/>
    <x v="0"/>
    <x v="0"/>
    <x v="0"/>
    <x v="1"/>
    <n v="0"/>
    <x v="1"/>
  </r>
  <r>
    <n v="5314"/>
    <n v="1951"/>
    <x v="20"/>
    <x v="0"/>
    <x v="0"/>
    <x v="1"/>
    <n v="40689"/>
    <n v="40689"/>
    <x v="0"/>
    <n v="0"/>
    <n v="1"/>
    <s v="Yes"/>
    <s v="2013-03-18"/>
    <n v="69"/>
    <x v="23"/>
    <x v="17"/>
    <x v="21"/>
    <x v="17"/>
    <x v="18"/>
    <x v="20"/>
    <x v="23"/>
    <n v="7"/>
    <n v="7"/>
    <n v="1"/>
    <n v="5"/>
    <n v="8"/>
    <x v="0"/>
    <x v="0"/>
    <x v="0"/>
    <x v="0"/>
    <x v="0"/>
    <x v="0"/>
    <n v="0"/>
    <x v="1"/>
  </r>
  <r>
    <n v="5081"/>
    <n v="1967"/>
    <x v="5"/>
    <x v="0"/>
    <x v="4"/>
    <x v="1"/>
    <n v="47821"/>
    <n v="47821"/>
    <x v="0"/>
    <n v="1"/>
    <n v="1"/>
    <s v="Yes"/>
    <s v="2013-10-20"/>
    <n v="54"/>
    <x v="37"/>
    <x v="8"/>
    <x v="68"/>
    <x v="11"/>
    <x v="18"/>
    <x v="23"/>
    <x v="304"/>
    <n v="1"/>
    <n v="1"/>
    <n v="0"/>
    <n v="3"/>
    <n v="8"/>
    <x v="0"/>
    <x v="0"/>
    <x v="0"/>
    <x v="0"/>
    <x v="0"/>
    <x v="0"/>
    <n v="0"/>
    <x v="1"/>
  </r>
  <r>
    <n v="5123"/>
    <n v="1951"/>
    <x v="20"/>
    <x v="0"/>
    <x v="2"/>
    <x v="2"/>
    <n v="27450"/>
    <n v="27450"/>
    <x v="2"/>
    <n v="0"/>
    <n v="0"/>
    <s v="No"/>
    <s v="2013-04-15"/>
    <n v="57"/>
    <x v="208"/>
    <x v="19"/>
    <x v="165"/>
    <x v="64"/>
    <x v="59"/>
    <x v="102"/>
    <x v="417"/>
    <n v="1"/>
    <n v="2"/>
    <n v="1"/>
    <n v="3"/>
    <n v="7"/>
    <x v="0"/>
    <x v="0"/>
    <x v="0"/>
    <x v="0"/>
    <x v="0"/>
    <x v="0"/>
    <n v="0"/>
    <x v="1"/>
  </r>
  <r>
    <n v="5756"/>
    <n v="1983"/>
    <x v="10"/>
    <x v="1"/>
    <x v="0"/>
    <x v="1"/>
    <n v="39453"/>
    <n v="39453"/>
    <x v="2"/>
    <n v="1"/>
    <n v="0"/>
    <s v="Yes"/>
    <s v="2014-04-03"/>
    <n v="64"/>
    <x v="342"/>
    <x v="8"/>
    <x v="75"/>
    <x v="5"/>
    <x v="16"/>
    <x v="8"/>
    <x v="45"/>
    <n v="2"/>
    <n v="2"/>
    <n v="0"/>
    <n v="3"/>
    <n v="6"/>
    <x v="0"/>
    <x v="0"/>
    <x v="0"/>
    <x v="0"/>
    <x v="0"/>
    <x v="0"/>
    <n v="0"/>
    <x v="1"/>
  </r>
  <r>
    <n v="8036"/>
    <n v="1971"/>
    <x v="6"/>
    <x v="1"/>
    <x v="4"/>
    <x v="1"/>
    <n v="26850"/>
    <n v="26850"/>
    <x v="2"/>
    <n v="1"/>
    <n v="1"/>
    <s v="Yes"/>
    <s v="2014-04-18"/>
    <n v="10"/>
    <x v="270"/>
    <x v="1"/>
    <x v="62"/>
    <x v="34"/>
    <x v="7"/>
    <x v="47"/>
    <x v="88"/>
    <n v="4"/>
    <n v="2"/>
    <n v="1"/>
    <n v="4"/>
    <n v="4"/>
    <x v="0"/>
    <x v="0"/>
    <x v="0"/>
    <x v="0"/>
    <x v="0"/>
    <x v="0"/>
    <n v="0"/>
    <x v="1"/>
  </r>
  <r>
    <n v="9058"/>
    <n v="1955"/>
    <x v="34"/>
    <x v="0"/>
    <x v="0"/>
    <x v="4"/>
    <n v="79800"/>
    <n v="79800"/>
    <x v="1"/>
    <n v="0"/>
    <n v="0"/>
    <s v="No"/>
    <s v="2012-09-23"/>
    <n v="65"/>
    <x v="343"/>
    <x v="59"/>
    <x v="272"/>
    <x v="63"/>
    <x v="16"/>
    <x v="143"/>
    <x v="418"/>
    <n v="1"/>
    <n v="5"/>
    <n v="11"/>
    <n v="5"/>
    <n v="3"/>
    <x v="1"/>
    <x v="0"/>
    <x v="1"/>
    <x v="1"/>
    <x v="0"/>
    <x v="3"/>
    <n v="0"/>
    <x v="0"/>
  </r>
  <r>
    <n v="5057"/>
    <n v="1961"/>
    <x v="45"/>
    <x v="0"/>
    <x v="2"/>
    <x v="2"/>
    <n v="61794"/>
    <n v="61794"/>
    <x v="0"/>
    <n v="0"/>
    <n v="1"/>
    <s v="Yes"/>
    <s v="2013-09-14"/>
    <n v="74"/>
    <x v="344"/>
    <x v="76"/>
    <x v="273"/>
    <x v="120"/>
    <x v="104"/>
    <x v="56"/>
    <x v="419"/>
    <n v="2"/>
    <n v="4"/>
    <n v="4"/>
    <n v="10"/>
    <n v="2"/>
    <x v="0"/>
    <x v="0"/>
    <x v="0"/>
    <x v="0"/>
    <x v="0"/>
    <x v="0"/>
    <n v="0"/>
    <x v="1"/>
  </r>
  <r>
    <n v="254"/>
    <n v="1955"/>
    <x v="34"/>
    <x v="0"/>
    <x v="0"/>
    <x v="1"/>
    <n v="53863"/>
    <n v="53863"/>
    <x v="0"/>
    <n v="0"/>
    <n v="1"/>
    <s v="Yes"/>
    <s v="2014-05-17"/>
    <n v="4"/>
    <x v="112"/>
    <x v="3"/>
    <x v="23"/>
    <x v="11"/>
    <x v="37"/>
    <x v="12"/>
    <x v="420"/>
    <n v="3"/>
    <n v="7"/>
    <n v="1"/>
    <n v="7"/>
    <n v="7"/>
    <x v="0"/>
    <x v="1"/>
    <x v="0"/>
    <x v="0"/>
    <x v="0"/>
    <x v="1"/>
    <n v="0"/>
    <x v="1"/>
  </r>
  <r>
    <n v="4179"/>
    <n v="1959"/>
    <x v="12"/>
    <x v="0"/>
    <x v="0"/>
    <x v="1"/>
    <n v="24221"/>
    <n v="24221"/>
    <x v="2"/>
    <n v="0"/>
    <n v="0"/>
    <s v="No"/>
    <s v="2013-08-20"/>
    <n v="94"/>
    <x v="26"/>
    <x v="31"/>
    <x v="145"/>
    <x v="1"/>
    <x v="9"/>
    <x v="28"/>
    <x v="45"/>
    <n v="1"/>
    <n v="1"/>
    <n v="1"/>
    <n v="3"/>
    <n v="4"/>
    <x v="0"/>
    <x v="0"/>
    <x v="0"/>
    <x v="0"/>
    <x v="0"/>
    <x v="0"/>
    <n v="0"/>
    <x v="1"/>
  </r>
  <r>
    <n v="3710"/>
    <n v="1984"/>
    <x v="3"/>
    <x v="1"/>
    <x v="1"/>
    <x v="0"/>
    <n v="39684"/>
    <n v="39684"/>
    <x v="2"/>
    <n v="1"/>
    <n v="0"/>
    <s v="Yes"/>
    <s v="2012-10-12"/>
    <n v="41"/>
    <x v="237"/>
    <x v="8"/>
    <x v="162"/>
    <x v="11"/>
    <x v="37"/>
    <x v="45"/>
    <x v="36"/>
    <n v="2"/>
    <n v="2"/>
    <n v="1"/>
    <n v="2"/>
    <n v="7"/>
    <x v="0"/>
    <x v="0"/>
    <x v="0"/>
    <x v="0"/>
    <x v="0"/>
    <x v="0"/>
    <n v="1"/>
    <x v="0"/>
  </r>
  <r>
    <n v="7627"/>
    <n v="1975"/>
    <x v="28"/>
    <x v="1"/>
    <x v="2"/>
    <x v="2"/>
    <n v="92163"/>
    <n v="92163"/>
    <x v="1"/>
    <n v="0"/>
    <n v="0"/>
    <s v="No"/>
    <s v="2012-12-12"/>
    <n v="25"/>
    <x v="345"/>
    <x v="83"/>
    <x v="274"/>
    <x v="114"/>
    <x v="72"/>
    <x v="71"/>
    <x v="421"/>
    <n v="0"/>
    <n v="5"/>
    <n v="11"/>
    <n v="5"/>
    <n v="2"/>
    <x v="0"/>
    <x v="0"/>
    <x v="1"/>
    <x v="1"/>
    <x v="0"/>
    <x v="2"/>
    <n v="0"/>
    <x v="0"/>
  </r>
  <r>
    <n v="4501"/>
    <n v="1965"/>
    <x v="2"/>
    <x v="0"/>
    <x v="2"/>
    <x v="0"/>
    <n v="69882"/>
    <n v="69882"/>
    <x v="1"/>
    <n v="0"/>
    <n v="0"/>
    <s v="No"/>
    <s v="2013-11-10"/>
    <n v="94"/>
    <x v="71"/>
    <x v="105"/>
    <x v="275"/>
    <x v="121"/>
    <x v="119"/>
    <x v="144"/>
    <x v="233"/>
    <n v="1"/>
    <n v="3"/>
    <n v="7"/>
    <n v="9"/>
    <n v="1"/>
    <x v="0"/>
    <x v="0"/>
    <x v="0"/>
    <x v="0"/>
    <x v="0"/>
    <x v="0"/>
    <n v="0"/>
    <x v="1"/>
  </r>
  <r>
    <n v="6424"/>
    <n v="1977"/>
    <x v="32"/>
    <x v="1"/>
    <x v="0"/>
    <x v="1"/>
    <n v="33178"/>
    <n v="33178"/>
    <x v="2"/>
    <n v="1"/>
    <n v="0"/>
    <s v="Yes"/>
    <s v="2014-01-30"/>
    <n v="9"/>
    <x v="44"/>
    <x v="26"/>
    <x v="122"/>
    <x v="9"/>
    <x v="7"/>
    <x v="11"/>
    <x v="9"/>
    <n v="1"/>
    <n v="1"/>
    <n v="0"/>
    <n v="3"/>
    <n v="4"/>
    <x v="0"/>
    <x v="0"/>
    <x v="0"/>
    <x v="0"/>
    <x v="0"/>
    <x v="0"/>
    <n v="0"/>
    <x v="1"/>
  </r>
  <r>
    <n v="3075"/>
    <n v="1972"/>
    <x v="39"/>
    <x v="1"/>
    <x v="1"/>
    <x v="2"/>
    <n v="59973"/>
    <n v="59973"/>
    <x v="0"/>
    <n v="0"/>
    <n v="0"/>
    <s v="No"/>
    <s v="2013-09-11"/>
    <n v="47"/>
    <x v="70"/>
    <x v="64"/>
    <x v="276"/>
    <x v="19"/>
    <x v="101"/>
    <x v="24"/>
    <x v="422"/>
    <n v="1"/>
    <n v="3"/>
    <n v="4"/>
    <n v="7"/>
    <n v="1"/>
    <x v="0"/>
    <x v="0"/>
    <x v="0"/>
    <x v="0"/>
    <x v="0"/>
    <x v="0"/>
    <n v="0"/>
    <x v="1"/>
  </r>
  <r>
    <n v="4992"/>
    <n v="1975"/>
    <x v="28"/>
    <x v="1"/>
    <x v="2"/>
    <x v="1"/>
    <n v="17459"/>
    <n v="17459"/>
    <x v="2"/>
    <n v="1"/>
    <n v="0"/>
    <s v="Yes"/>
    <s v="2013-09-19"/>
    <n v="12"/>
    <x v="10"/>
    <x v="3"/>
    <x v="68"/>
    <x v="7"/>
    <x v="26"/>
    <x v="12"/>
    <x v="194"/>
    <n v="3"/>
    <n v="3"/>
    <n v="1"/>
    <n v="2"/>
    <n v="7"/>
    <x v="0"/>
    <x v="0"/>
    <x v="0"/>
    <x v="0"/>
    <x v="0"/>
    <x v="0"/>
    <n v="0"/>
    <x v="0"/>
  </r>
  <r>
    <n v="5252"/>
    <n v="1969"/>
    <x v="21"/>
    <x v="0"/>
    <x v="0"/>
    <x v="3"/>
    <n v="23910"/>
    <n v="23910"/>
    <x v="2"/>
    <n v="1"/>
    <n v="0"/>
    <s v="Yes"/>
    <s v="2012-10-26"/>
    <n v="80"/>
    <x v="178"/>
    <x v="19"/>
    <x v="107"/>
    <x v="34"/>
    <x v="1"/>
    <x v="9"/>
    <x v="37"/>
    <n v="1"/>
    <n v="2"/>
    <n v="0"/>
    <n v="3"/>
    <n v="7"/>
    <x v="0"/>
    <x v="0"/>
    <x v="0"/>
    <x v="0"/>
    <x v="0"/>
    <x v="0"/>
    <n v="0"/>
    <x v="1"/>
  </r>
  <r>
    <n v="7444"/>
    <n v="1969"/>
    <x v="21"/>
    <x v="0"/>
    <x v="2"/>
    <x v="2"/>
    <n v="42169"/>
    <n v="42169"/>
    <x v="0"/>
    <n v="1"/>
    <n v="1"/>
    <s v="Yes"/>
    <s v="2013-10-19"/>
    <n v="20"/>
    <x v="237"/>
    <x v="8"/>
    <x v="145"/>
    <x v="5"/>
    <x v="16"/>
    <x v="8"/>
    <x v="29"/>
    <n v="2"/>
    <n v="1"/>
    <n v="0"/>
    <n v="3"/>
    <n v="8"/>
    <x v="0"/>
    <x v="0"/>
    <x v="0"/>
    <x v="0"/>
    <x v="0"/>
    <x v="0"/>
    <n v="0"/>
    <x v="1"/>
  </r>
  <r>
    <n v="6919"/>
    <n v="1978"/>
    <x v="33"/>
    <x v="1"/>
    <x v="4"/>
    <x v="2"/>
    <n v="26224"/>
    <n v="26224"/>
    <x v="2"/>
    <n v="1"/>
    <n v="0"/>
    <s v="Yes"/>
    <s v="2013-06-04"/>
    <n v="39"/>
    <x v="18"/>
    <x v="35"/>
    <x v="39"/>
    <x v="59"/>
    <x v="52"/>
    <x v="4"/>
    <x v="88"/>
    <n v="3"/>
    <n v="2"/>
    <n v="1"/>
    <n v="3"/>
    <n v="6"/>
    <x v="0"/>
    <x v="0"/>
    <x v="0"/>
    <x v="0"/>
    <x v="0"/>
    <x v="0"/>
    <n v="0"/>
    <x v="1"/>
  </r>
  <r>
    <n v="3537"/>
    <n v="1981"/>
    <x v="4"/>
    <x v="1"/>
    <x v="0"/>
    <x v="1"/>
    <n v="31089"/>
    <n v="31089"/>
    <x v="2"/>
    <n v="1"/>
    <n v="0"/>
    <s v="Yes"/>
    <s v="2012-08-17"/>
    <n v="57"/>
    <x v="270"/>
    <x v="17"/>
    <x v="83"/>
    <x v="1"/>
    <x v="22"/>
    <x v="14"/>
    <x v="76"/>
    <n v="3"/>
    <n v="3"/>
    <n v="0"/>
    <n v="4"/>
    <n v="8"/>
    <x v="0"/>
    <x v="0"/>
    <x v="0"/>
    <x v="0"/>
    <x v="0"/>
    <x v="0"/>
    <n v="0"/>
    <x v="1"/>
  </r>
  <r>
    <n v="10277"/>
    <n v="1961"/>
    <x v="45"/>
    <x v="0"/>
    <x v="0"/>
    <x v="0"/>
    <n v="30081"/>
    <n v="30081"/>
    <x v="2"/>
    <n v="0"/>
    <n v="1"/>
    <s v="Yes"/>
    <s v="2013-02-21"/>
    <n v="27"/>
    <x v="24"/>
    <x v="8"/>
    <x v="122"/>
    <x v="5"/>
    <x v="16"/>
    <x v="14"/>
    <x v="271"/>
    <n v="1"/>
    <n v="1"/>
    <n v="0"/>
    <n v="3"/>
    <n v="7"/>
    <x v="0"/>
    <x v="0"/>
    <x v="0"/>
    <x v="0"/>
    <x v="0"/>
    <x v="0"/>
    <n v="0"/>
    <x v="1"/>
  </r>
  <r>
    <n v="2453"/>
    <n v="1960"/>
    <x v="40"/>
    <x v="0"/>
    <x v="0"/>
    <x v="1"/>
    <n v="62807"/>
    <n v="62807"/>
    <x v="0"/>
    <n v="0"/>
    <n v="1"/>
    <s v="Yes"/>
    <s v="2012-08-31"/>
    <n v="83"/>
    <x v="346"/>
    <x v="58"/>
    <x v="277"/>
    <x v="3"/>
    <x v="2"/>
    <x v="20"/>
    <x v="423"/>
    <n v="3"/>
    <n v="5"/>
    <n v="3"/>
    <n v="12"/>
    <n v="5"/>
    <x v="0"/>
    <x v="0"/>
    <x v="0"/>
    <x v="0"/>
    <x v="0"/>
    <x v="0"/>
    <n v="0"/>
    <x v="1"/>
  </r>
  <r>
    <n v="7972"/>
    <n v="1955"/>
    <x v="34"/>
    <x v="0"/>
    <x v="0"/>
    <x v="0"/>
    <n v="72906"/>
    <n v="72906"/>
    <x v="1"/>
    <n v="0"/>
    <n v="0"/>
    <s v="No"/>
    <s v="2013-09-17"/>
    <n v="79"/>
    <x v="272"/>
    <x v="69"/>
    <x v="278"/>
    <x v="122"/>
    <x v="109"/>
    <x v="82"/>
    <x v="424"/>
    <n v="1"/>
    <n v="3"/>
    <n v="4"/>
    <n v="9"/>
    <n v="1"/>
    <x v="0"/>
    <x v="0"/>
    <x v="0"/>
    <x v="0"/>
    <x v="0"/>
    <x v="0"/>
    <n v="0"/>
    <x v="1"/>
  </r>
  <r>
    <n v="895"/>
    <n v="1948"/>
    <x v="37"/>
    <x v="0"/>
    <x v="1"/>
    <x v="2"/>
    <n v="61467"/>
    <n v="61467"/>
    <x v="0"/>
    <n v="0"/>
    <n v="2"/>
    <s v="Yes"/>
    <s v="2012-12-09"/>
    <n v="69"/>
    <x v="154"/>
    <x v="10"/>
    <x v="242"/>
    <x v="5"/>
    <x v="9"/>
    <x v="74"/>
    <x v="425"/>
    <n v="3"/>
    <n v="5"/>
    <n v="2"/>
    <n v="10"/>
    <n v="5"/>
    <x v="0"/>
    <x v="0"/>
    <x v="0"/>
    <x v="0"/>
    <x v="0"/>
    <x v="0"/>
    <n v="0"/>
    <x v="1"/>
  </r>
  <r>
    <n v="1177"/>
    <n v="1966"/>
    <x v="35"/>
    <x v="0"/>
    <x v="2"/>
    <x v="1"/>
    <n v="49618"/>
    <n v="49618"/>
    <x v="0"/>
    <n v="1"/>
    <n v="1"/>
    <s v="Yes"/>
    <s v="2013-01-26"/>
    <n v="77"/>
    <x v="209"/>
    <x v="17"/>
    <x v="74"/>
    <x v="39"/>
    <x v="7"/>
    <x v="5"/>
    <x v="426"/>
    <n v="4"/>
    <n v="3"/>
    <n v="1"/>
    <n v="3"/>
    <n v="7"/>
    <x v="0"/>
    <x v="0"/>
    <x v="0"/>
    <x v="0"/>
    <x v="0"/>
    <x v="0"/>
    <n v="0"/>
    <x v="1"/>
  </r>
  <r>
    <n v="7141"/>
    <n v="1986"/>
    <x v="22"/>
    <x v="1"/>
    <x v="2"/>
    <x v="0"/>
    <n v="21888"/>
    <n v="21888"/>
    <x v="2"/>
    <n v="1"/>
    <n v="0"/>
    <s v="Yes"/>
    <s v="2012-12-29"/>
    <n v="15"/>
    <x v="347"/>
    <x v="7"/>
    <x v="180"/>
    <x v="1"/>
    <x v="3"/>
    <x v="126"/>
    <x v="427"/>
    <n v="4"/>
    <n v="5"/>
    <n v="1"/>
    <n v="2"/>
    <n v="10"/>
    <x v="0"/>
    <x v="0"/>
    <x v="0"/>
    <x v="0"/>
    <x v="0"/>
    <x v="0"/>
    <n v="0"/>
    <x v="0"/>
  </r>
  <r>
    <n v="7232"/>
    <n v="1973"/>
    <x v="26"/>
    <x v="1"/>
    <x v="0"/>
    <x v="4"/>
    <n v="42429"/>
    <n v="42429"/>
    <x v="0"/>
    <n v="0"/>
    <n v="1"/>
    <s v="Yes"/>
    <s v="2014-02-11"/>
    <n v="99"/>
    <x v="33"/>
    <x v="8"/>
    <x v="1"/>
    <x v="1"/>
    <x v="16"/>
    <x v="14"/>
    <x v="37"/>
    <n v="2"/>
    <n v="1"/>
    <n v="1"/>
    <n v="3"/>
    <n v="5"/>
    <x v="0"/>
    <x v="0"/>
    <x v="0"/>
    <x v="0"/>
    <x v="0"/>
    <x v="0"/>
    <n v="0"/>
    <x v="1"/>
  </r>
  <r>
    <n v="8477"/>
    <n v="1956"/>
    <x v="46"/>
    <x v="0"/>
    <x v="0"/>
    <x v="3"/>
    <n v="26150"/>
    <n v="26150"/>
    <x v="2"/>
    <n v="2"/>
    <n v="1"/>
    <s v="Yes"/>
    <s v="2013-03-11"/>
    <n v="61"/>
    <x v="9"/>
    <x v="1"/>
    <x v="62"/>
    <x v="7"/>
    <x v="9"/>
    <x v="10"/>
    <x v="253"/>
    <n v="1"/>
    <n v="1"/>
    <n v="0"/>
    <n v="3"/>
    <n v="7"/>
    <x v="0"/>
    <x v="0"/>
    <x v="0"/>
    <x v="0"/>
    <x v="0"/>
    <x v="0"/>
    <n v="0"/>
    <x v="1"/>
  </r>
  <r>
    <n v="2457"/>
    <n v="1975"/>
    <x v="28"/>
    <x v="1"/>
    <x v="3"/>
    <x v="2"/>
    <n v="30801"/>
    <n v="30801"/>
    <x v="2"/>
    <n v="0"/>
    <n v="1"/>
    <s v="Yes"/>
    <s v="2012-10-26"/>
    <n v="23"/>
    <x v="26"/>
    <x v="3"/>
    <x v="29"/>
    <x v="18"/>
    <x v="7"/>
    <x v="56"/>
    <x v="87"/>
    <n v="2"/>
    <n v="1"/>
    <n v="0"/>
    <n v="3"/>
    <n v="7"/>
    <x v="0"/>
    <x v="0"/>
    <x v="0"/>
    <x v="0"/>
    <x v="0"/>
    <x v="0"/>
    <n v="0"/>
    <x v="1"/>
  </r>
  <r>
    <n v="988"/>
    <n v="1965"/>
    <x v="2"/>
    <x v="0"/>
    <x v="0"/>
    <x v="2"/>
    <n v="81168"/>
    <n v="81168"/>
    <x v="1"/>
    <n v="0"/>
    <n v="0"/>
    <s v="No"/>
    <s v="2014-05-07"/>
    <n v="84"/>
    <x v="154"/>
    <x v="8"/>
    <x v="279"/>
    <x v="70"/>
    <x v="21"/>
    <x v="28"/>
    <x v="428"/>
    <n v="1"/>
    <n v="6"/>
    <n v="4"/>
    <n v="7"/>
    <n v="3"/>
    <x v="0"/>
    <x v="0"/>
    <x v="0"/>
    <x v="1"/>
    <x v="0"/>
    <x v="1"/>
    <n v="0"/>
    <x v="1"/>
  </r>
  <r>
    <n v="7930"/>
    <n v="1969"/>
    <x v="21"/>
    <x v="0"/>
    <x v="2"/>
    <x v="0"/>
    <n v="26877"/>
    <n v="26877"/>
    <x v="2"/>
    <n v="0"/>
    <n v="0"/>
    <s v="No"/>
    <s v="2013-08-19"/>
    <n v="74"/>
    <x v="348"/>
    <x v="97"/>
    <x v="280"/>
    <x v="19"/>
    <x v="31"/>
    <x v="41"/>
    <x v="429"/>
    <n v="2"/>
    <n v="3"/>
    <n v="1"/>
    <n v="6"/>
    <n v="6"/>
    <x v="0"/>
    <x v="0"/>
    <x v="0"/>
    <x v="0"/>
    <x v="0"/>
    <x v="0"/>
    <n v="0"/>
    <x v="1"/>
  </r>
  <r>
    <n v="4587"/>
    <n v="1944"/>
    <x v="53"/>
    <x v="0"/>
    <x v="2"/>
    <x v="4"/>
    <n v="45006"/>
    <n v="45006"/>
    <x v="0"/>
    <n v="0"/>
    <n v="0"/>
    <s v="No"/>
    <s v="2013-07-18"/>
    <n v="90"/>
    <x v="98"/>
    <x v="96"/>
    <x v="11"/>
    <x v="32"/>
    <x v="16"/>
    <x v="23"/>
    <x v="359"/>
    <n v="1"/>
    <n v="3"/>
    <n v="1"/>
    <n v="7"/>
    <n v="3"/>
    <x v="0"/>
    <x v="0"/>
    <x v="0"/>
    <x v="0"/>
    <x v="0"/>
    <x v="0"/>
    <n v="0"/>
    <x v="1"/>
  </r>
  <r>
    <n v="6682"/>
    <n v="1973"/>
    <x v="26"/>
    <x v="1"/>
    <x v="3"/>
    <x v="2"/>
    <n v="18978"/>
    <n v="18978"/>
    <x v="2"/>
    <n v="1"/>
    <n v="0"/>
    <s v="Yes"/>
    <s v="2012-12-11"/>
    <n v="41"/>
    <x v="63"/>
    <x v="21"/>
    <x v="54"/>
    <x v="39"/>
    <x v="23"/>
    <x v="4"/>
    <x v="229"/>
    <n v="1"/>
    <n v="1"/>
    <n v="0"/>
    <n v="3"/>
    <n v="8"/>
    <x v="0"/>
    <x v="0"/>
    <x v="0"/>
    <x v="0"/>
    <x v="0"/>
    <x v="0"/>
    <n v="0"/>
    <x v="1"/>
  </r>
  <r>
    <n v="6222"/>
    <n v="1967"/>
    <x v="5"/>
    <x v="0"/>
    <x v="0"/>
    <x v="2"/>
    <n v="22574"/>
    <n v="22574"/>
    <x v="2"/>
    <n v="2"/>
    <n v="1"/>
    <s v="Yes"/>
    <s v="2013-10-28"/>
    <n v="28"/>
    <x v="60"/>
    <x v="8"/>
    <x v="48"/>
    <x v="1"/>
    <x v="16"/>
    <x v="8"/>
    <x v="229"/>
    <n v="2"/>
    <n v="2"/>
    <n v="0"/>
    <n v="3"/>
    <n v="7"/>
    <x v="0"/>
    <x v="0"/>
    <x v="0"/>
    <x v="0"/>
    <x v="0"/>
    <x v="0"/>
    <n v="0"/>
    <x v="1"/>
  </r>
  <r>
    <n v="10299"/>
    <n v="1969"/>
    <x v="21"/>
    <x v="0"/>
    <x v="1"/>
    <x v="0"/>
    <n v="48240"/>
    <n v="48240"/>
    <x v="0"/>
    <n v="0"/>
    <n v="0"/>
    <s v="No"/>
    <s v="2012-11-09"/>
    <n v="73"/>
    <x v="349"/>
    <x v="86"/>
    <x v="281"/>
    <x v="123"/>
    <x v="6"/>
    <x v="21"/>
    <x v="430"/>
    <n v="3"/>
    <n v="6"/>
    <n v="3"/>
    <n v="13"/>
    <n v="5"/>
    <x v="0"/>
    <x v="0"/>
    <x v="0"/>
    <x v="0"/>
    <x v="0"/>
    <x v="0"/>
    <n v="0"/>
    <x v="0"/>
  </r>
  <r>
    <n v="3083"/>
    <n v="1974"/>
    <x v="8"/>
    <x v="1"/>
    <x v="0"/>
    <x v="2"/>
    <n v="45837"/>
    <n v="45837"/>
    <x v="0"/>
    <n v="1"/>
    <n v="1"/>
    <s v="Yes"/>
    <s v="2013-07-26"/>
    <n v="88"/>
    <x v="350"/>
    <x v="97"/>
    <x v="157"/>
    <x v="37"/>
    <x v="62"/>
    <x v="94"/>
    <x v="431"/>
    <n v="5"/>
    <n v="6"/>
    <n v="2"/>
    <n v="5"/>
    <n v="7"/>
    <x v="0"/>
    <x v="0"/>
    <x v="0"/>
    <x v="0"/>
    <x v="0"/>
    <x v="0"/>
    <n v="0"/>
    <x v="1"/>
  </r>
  <r>
    <n v="8953"/>
    <n v="1965"/>
    <x v="2"/>
    <x v="0"/>
    <x v="2"/>
    <x v="0"/>
    <n v="35791"/>
    <n v="35791"/>
    <x v="2"/>
    <n v="2"/>
    <n v="1"/>
    <s v="Yes"/>
    <s v="2013-05-06"/>
    <n v="94"/>
    <x v="78"/>
    <x v="8"/>
    <x v="29"/>
    <x v="5"/>
    <x v="16"/>
    <x v="26"/>
    <x v="172"/>
    <n v="2"/>
    <n v="1"/>
    <n v="0"/>
    <n v="3"/>
    <n v="8"/>
    <x v="0"/>
    <x v="0"/>
    <x v="0"/>
    <x v="0"/>
    <x v="0"/>
    <x v="0"/>
    <n v="0"/>
    <x v="1"/>
  </r>
  <r>
    <n v="1503"/>
    <n v="1976"/>
    <x v="11"/>
    <x v="1"/>
    <x v="1"/>
    <x v="1"/>
    <n v="162397"/>
    <n v="162397"/>
    <x v="1"/>
    <n v="1"/>
    <n v="1"/>
    <s v="Yes"/>
    <s v="2013-06-03"/>
    <n v="31"/>
    <x v="129"/>
    <x v="1"/>
    <x v="68"/>
    <x v="1"/>
    <x v="1"/>
    <x v="8"/>
    <x v="246"/>
    <n v="0"/>
    <n v="0"/>
    <n v="0"/>
    <n v="1"/>
    <n v="1"/>
    <x v="0"/>
    <x v="0"/>
    <x v="0"/>
    <x v="0"/>
    <x v="0"/>
    <x v="0"/>
    <n v="0"/>
    <x v="1"/>
  </r>
  <r>
    <n v="8650"/>
    <n v="1978"/>
    <x v="33"/>
    <x v="1"/>
    <x v="0"/>
    <x v="4"/>
    <n v="54162"/>
    <n v="54162"/>
    <x v="0"/>
    <n v="1"/>
    <n v="1"/>
    <s v="Yes"/>
    <s v="2013-03-18"/>
    <n v="31"/>
    <x v="9"/>
    <x v="26"/>
    <x v="27"/>
    <x v="11"/>
    <x v="9"/>
    <x v="23"/>
    <x v="271"/>
    <n v="1"/>
    <n v="1"/>
    <n v="0"/>
    <n v="3"/>
    <n v="4"/>
    <x v="0"/>
    <x v="0"/>
    <x v="0"/>
    <x v="0"/>
    <x v="0"/>
    <x v="0"/>
    <n v="0"/>
    <x v="1"/>
  </r>
  <r>
    <n v="10862"/>
    <n v="1960"/>
    <x v="40"/>
    <x v="0"/>
    <x v="2"/>
    <x v="2"/>
    <n v="30522"/>
    <n v="30522"/>
    <x v="2"/>
    <n v="0"/>
    <n v="1"/>
    <s v="Yes"/>
    <s v="2012-08-17"/>
    <n v="6"/>
    <x v="313"/>
    <x v="21"/>
    <x v="203"/>
    <x v="65"/>
    <x v="59"/>
    <x v="78"/>
    <x v="432"/>
    <n v="5"/>
    <n v="1"/>
    <n v="2"/>
    <n v="9"/>
    <n v="2"/>
    <x v="0"/>
    <x v="0"/>
    <x v="0"/>
    <x v="0"/>
    <x v="0"/>
    <x v="0"/>
    <n v="0"/>
    <x v="1"/>
  </r>
  <r>
    <n v="2782"/>
    <n v="1961"/>
    <x v="45"/>
    <x v="0"/>
    <x v="1"/>
    <x v="2"/>
    <n v="54456"/>
    <n v="54456"/>
    <x v="0"/>
    <n v="0"/>
    <n v="1"/>
    <s v="Yes"/>
    <s v="2013-07-11"/>
    <n v="23"/>
    <x v="101"/>
    <x v="8"/>
    <x v="21"/>
    <x v="3"/>
    <x v="16"/>
    <x v="4"/>
    <x v="113"/>
    <n v="3"/>
    <n v="6"/>
    <n v="1"/>
    <n v="7"/>
    <n v="6"/>
    <x v="0"/>
    <x v="0"/>
    <x v="0"/>
    <x v="0"/>
    <x v="0"/>
    <x v="0"/>
    <n v="0"/>
    <x v="1"/>
  </r>
  <r>
    <n v="6941"/>
    <n v="1971"/>
    <x v="6"/>
    <x v="1"/>
    <x v="0"/>
    <x v="0"/>
    <n v="31632"/>
    <n v="31632"/>
    <x v="2"/>
    <n v="0"/>
    <n v="0"/>
    <s v="No"/>
    <s v="2013-07-14"/>
    <n v="92"/>
    <x v="69"/>
    <x v="21"/>
    <x v="100"/>
    <x v="9"/>
    <x v="39"/>
    <x v="37"/>
    <x v="433"/>
    <n v="1"/>
    <n v="2"/>
    <n v="1"/>
    <n v="2"/>
    <n v="7"/>
    <x v="0"/>
    <x v="0"/>
    <x v="0"/>
    <x v="0"/>
    <x v="0"/>
    <x v="0"/>
    <n v="0"/>
    <x v="1"/>
  </r>
  <r>
    <n v="10972"/>
    <n v="1949"/>
    <x v="17"/>
    <x v="0"/>
    <x v="0"/>
    <x v="4"/>
    <n v="72298"/>
    <n v="72298"/>
    <x v="1"/>
    <n v="0"/>
    <n v="0"/>
    <s v="No"/>
    <s v="2014-03-10"/>
    <n v="52"/>
    <x v="192"/>
    <x v="33"/>
    <x v="282"/>
    <x v="35"/>
    <x v="62"/>
    <x v="29"/>
    <x v="434"/>
    <n v="1"/>
    <n v="4"/>
    <n v="3"/>
    <n v="6"/>
    <n v="1"/>
    <x v="0"/>
    <x v="1"/>
    <x v="1"/>
    <x v="0"/>
    <x v="0"/>
    <x v="2"/>
    <n v="0"/>
    <x v="1"/>
  </r>
  <r>
    <n v="10708"/>
    <n v="1978"/>
    <x v="33"/>
    <x v="1"/>
    <x v="4"/>
    <x v="0"/>
    <n v="36975"/>
    <n v="36975"/>
    <x v="2"/>
    <n v="1"/>
    <n v="0"/>
    <s v="Yes"/>
    <s v="2013-12-28"/>
    <n v="50"/>
    <x v="55"/>
    <x v="26"/>
    <x v="9"/>
    <x v="5"/>
    <x v="37"/>
    <x v="8"/>
    <x v="106"/>
    <n v="1"/>
    <n v="1"/>
    <n v="0"/>
    <n v="3"/>
    <n v="7"/>
    <x v="0"/>
    <x v="0"/>
    <x v="0"/>
    <x v="0"/>
    <x v="0"/>
    <x v="0"/>
    <n v="0"/>
    <x v="1"/>
  </r>
  <r>
    <n v="6583"/>
    <n v="1955"/>
    <x v="34"/>
    <x v="0"/>
    <x v="4"/>
    <x v="2"/>
    <n v="72635"/>
    <n v="72635"/>
    <x v="1"/>
    <n v="0"/>
    <n v="0"/>
    <s v="No"/>
    <s v="2013-06-03"/>
    <n v="54"/>
    <x v="351"/>
    <x v="14"/>
    <x v="283"/>
    <x v="81"/>
    <x v="48"/>
    <x v="116"/>
    <x v="216"/>
    <n v="1"/>
    <n v="6"/>
    <n v="8"/>
    <n v="6"/>
    <n v="3"/>
    <x v="0"/>
    <x v="0"/>
    <x v="0"/>
    <x v="1"/>
    <x v="0"/>
    <x v="1"/>
    <n v="0"/>
    <x v="1"/>
  </r>
  <r>
    <n v="3641"/>
    <n v="1976"/>
    <x v="11"/>
    <x v="1"/>
    <x v="0"/>
    <x v="2"/>
    <n v="13624"/>
    <n v="13624"/>
    <x v="2"/>
    <n v="1"/>
    <n v="0"/>
    <s v="Yes"/>
    <s v="2013-01-20"/>
    <n v="93"/>
    <x v="55"/>
    <x v="12"/>
    <x v="39"/>
    <x v="1"/>
    <x v="1"/>
    <x v="1"/>
    <x v="147"/>
    <n v="2"/>
    <n v="2"/>
    <n v="0"/>
    <n v="3"/>
    <n v="6"/>
    <x v="0"/>
    <x v="0"/>
    <x v="0"/>
    <x v="0"/>
    <x v="0"/>
    <x v="0"/>
    <n v="0"/>
    <x v="1"/>
  </r>
  <r>
    <n v="10156"/>
    <n v="1975"/>
    <x v="28"/>
    <x v="1"/>
    <x v="0"/>
    <x v="0"/>
    <n v="84196"/>
    <n v="84196"/>
    <x v="1"/>
    <n v="0"/>
    <n v="1"/>
    <s v="Yes"/>
    <s v="2013-06-03"/>
    <n v="56"/>
    <x v="350"/>
    <x v="106"/>
    <x v="284"/>
    <x v="124"/>
    <x v="113"/>
    <x v="40"/>
    <x v="435"/>
    <n v="1"/>
    <n v="8"/>
    <n v="4"/>
    <n v="7"/>
    <n v="3"/>
    <x v="0"/>
    <x v="0"/>
    <x v="0"/>
    <x v="0"/>
    <x v="0"/>
    <x v="0"/>
    <n v="0"/>
    <x v="1"/>
  </r>
  <r>
    <n v="4299"/>
    <n v="1960"/>
    <x v="40"/>
    <x v="0"/>
    <x v="0"/>
    <x v="1"/>
    <n v="70971"/>
    <n v="70971"/>
    <x v="1"/>
    <n v="0"/>
    <n v="1"/>
    <s v="Yes"/>
    <s v="2012-09-21"/>
    <n v="28"/>
    <x v="124"/>
    <x v="16"/>
    <x v="285"/>
    <x v="101"/>
    <x v="120"/>
    <x v="45"/>
    <x v="436"/>
    <n v="7"/>
    <n v="11"/>
    <n v="11"/>
    <n v="5"/>
    <n v="7"/>
    <x v="0"/>
    <x v="0"/>
    <x v="0"/>
    <x v="0"/>
    <x v="0"/>
    <x v="0"/>
    <n v="0"/>
    <x v="0"/>
  </r>
  <r>
    <n v="3469"/>
    <n v="1977"/>
    <x v="32"/>
    <x v="1"/>
    <x v="1"/>
    <x v="3"/>
    <n v="34487"/>
    <n v="34487"/>
    <x v="2"/>
    <n v="1"/>
    <n v="1"/>
    <s v="Yes"/>
    <s v="2012-09-06"/>
    <n v="94"/>
    <x v="237"/>
    <x v="25"/>
    <x v="97"/>
    <x v="85"/>
    <x v="1"/>
    <x v="75"/>
    <x v="437"/>
    <n v="3"/>
    <n v="3"/>
    <n v="0"/>
    <n v="3"/>
    <n v="9"/>
    <x v="0"/>
    <x v="0"/>
    <x v="0"/>
    <x v="0"/>
    <x v="0"/>
    <x v="0"/>
    <n v="0"/>
    <x v="1"/>
  </r>
  <r>
    <n v="5063"/>
    <n v="1977"/>
    <x v="32"/>
    <x v="1"/>
    <x v="0"/>
    <x v="0"/>
    <n v="28769"/>
    <n v="28769"/>
    <x v="2"/>
    <n v="1"/>
    <n v="0"/>
    <s v="Yes"/>
    <s v="2012-12-18"/>
    <n v="76"/>
    <x v="82"/>
    <x v="9"/>
    <x v="286"/>
    <x v="3"/>
    <x v="3"/>
    <x v="26"/>
    <x v="155"/>
    <n v="3"/>
    <n v="4"/>
    <n v="1"/>
    <n v="4"/>
    <n v="9"/>
    <x v="0"/>
    <x v="0"/>
    <x v="0"/>
    <x v="0"/>
    <x v="0"/>
    <x v="0"/>
    <n v="0"/>
    <x v="1"/>
  </r>
  <r>
    <n v="10727"/>
    <n v="1970"/>
    <x v="25"/>
    <x v="0"/>
    <x v="1"/>
    <x v="2"/>
    <n v="69084"/>
    <n v="69084"/>
    <x v="1"/>
    <n v="1"/>
    <n v="0"/>
    <s v="Yes"/>
    <s v="2013-11-19"/>
    <n v="43"/>
    <x v="352"/>
    <x v="39"/>
    <x v="287"/>
    <x v="17"/>
    <x v="25"/>
    <x v="12"/>
    <x v="438"/>
    <n v="2"/>
    <n v="7"/>
    <n v="3"/>
    <n v="13"/>
    <n v="8"/>
    <x v="0"/>
    <x v="0"/>
    <x v="0"/>
    <x v="0"/>
    <x v="0"/>
    <x v="0"/>
    <n v="0"/>
    <x v="1"/>
  </r>
  <r>
    <n v="9624"/>
    <n v="1958"/>
    <x v="38"/>
    <x v="0"/>
    <x v="1"/>
    <x v="1"/>
    <n v="65488"/>
    <n v="65488"/>
    <x v="1"/>
    <n v="0"/>
    <n v="0"/>
    <s v="No"/>
    <s v="2014-06-13"/>
    <n v="46"/>
    <x v="353"/>
    <x v="107"/>
    <x v="142"/>
    <x v="60"/>
    <x v="31"/>
    <x v="82"/>
    <x v="439"/>
    <n v="1"/>
    <n v="3"/>
    <n v="4"/>
    <n v="6"/>
    <n v="1"/>
    <x v="0"/>
    <x v="0"/>
    <x v="0"/>
    <x v="0"/>
    <x v="0"/>
    <x v="0"/>
    <n v="0"/>
    <x v="1"/>
  </r>
  <r>
    <n v="5156"/>
    <n v="1970"/>
    <x v="25"/>
    <x v="0"/>
    <x v="4"/>
    <x v="2"/>
    <n v="62466"/>
    <n v="62466"/>
    <x v="0"/>
    <n v="0"/>
    <n v="1"/>
    <s v="Yes"/>
    <s v="2014-01-15"/>
    <n v="13"/>
    <x v="332"/>
    <x v="80"/>
    <x v="270"/>
    <x v="119"/>
    <x v="118"/>
    <x v="141"/>
    <x v="409"/>
    <n v="5"/>
    <n v="6"/>
    <n v="3"/>
    <n v="12"/>
    <n v="4"/>
    <x v="0"/>
    <x v="0"/>
    <x v="0"/>
    <x v="0"/>
    <x v="0"/>
    <x v="0"/>
    <n v="0"/>
    <x v="1"/>
  </r>
  <r>
    <n v="4376"/>
    <n v="1960"/>
    <x v="40"/>
    <x v="0"/>
    <x v="4"/>
    <x v="0"/>
    <n v="32218"/>
    <n v="32218"/>
    <x v="2"/>
    <n v="0"/>
    <n v="0"/>
    <s v="No"/>
    <s v="2014-02-15"/>
    <n v="27"/>
    <x v="55"/>
    <x v="68"/>
    <x v="39"/>
    <x v="59"/>
    <x v="1"/>
    <x v="12"/>
    <x v="150"/>
    <n v="1"/>
    <n v="2"/>
    <n v="1"/>
    <n v="3"/>
    <n v="7"/>
    <x v="1"/>
    <x v="0"/>
    <x v="0"/>
    <x v="0"/>
    <x v="0"/>
    <x v="1"/>
    <n v="0"/>
    <x v="0"/>
  </r>
  <r>
    <n v="8923"/>
    <n v="1973"/>
    <x v="26"/>
    <x v="1"/>
    <x v="0"/>
    <x v="0"/>
    <n v="83917"/>
    <n v="83917"/>
    <x v="1"/>
    <n v="0"/>
    <n v="0"/>
    <s v="No"/>
    <s v="2013-04-18"/>
    <n v="12"/>
    <x v="354"/>
    <x v="14"/>
    <x v="288"/>
    <x v="72"/>
    <x v="121"/>
    <x v="60"/>
    <x v="440"/>
    <n v="1"/>
    <n v="6"/>
    <n v="7"/>
    <n v="7"/>
    <n v="3"/>
    <x v="0"/>
    <x v="0"/>
    <x v="0"/>
    <x v="0"/>
    <x v="0"/>
    <x v="0"/>
    <n v="0"/>
    <x v="0"/>
  </r>
  <r>
    <n v="8461"/>
    <n v="1962"/>
    <x v="43"/>
    <x v="0"/>
    <x v="0"/>
    <x v="3"/>
    <n v="46102"/>
    <n v="46102"/>
    <x v="0"/>
    <n v="2"/>
    <n v="1"/>
    <s v="Yes"/>
    <s v="2014-03-10"/>
    <n v="3"/>
    <x v="7"/>
    <x v="8"/>
    <x v="54"/>
    <x v="5"/>
    <x v="16"/>
    <x v="10"/>
    <x v="75"/>
    <n v="1"/>
    <n v="1"/>
    <n v="0"/>
    <n v="2"/>
    <n v="7"/>
    <x v="0"/>
    <x v="0"/>
    <x v="0"/>
    <x v="0"/>
    <x v="0"/>
    <x v="0"/>
    <n v="0"/>
    <x v="1"/>
  </r>
  <r>
    <n v="6945"/>
    <n v="1952"/>
    <x v="13"/>
    <x v="0"/>
    <x v="0"/>
    <x v="0"/>
    <n v="84574"/>
    <n v="84574"/>
    <x v="1"/>
    <n v="0"/>
    <n v="0"/>
    <s v="No"/>
    <s v="2013-06-04"/>
    <n v="72"/>
    <x v="355"/>
    <x v="60"/>
    <x v="289"/>
    <x v="57"/>
    <x v="85"/>
    <x v="145"/>
    <x v="441"/>
    <n v="1"/>
    <n v="9"/>
    <n v="11"/>
    <n v="11"/>
    <n v="5"/>
    <x v="0"/>
    <x v="0"/>
    <x v="0"/>
    <x v="0"/>
    <x v="0"/>
    <x v="0"/>
    <n v="0"/>
    <x v="1"/>
  </r>
  <r>
    <n v="944"/>
    <n v="1962"/>
    <x v="43"/>
    <x v="0"/>
    <x v="0"/>
    <x v="2"/>
    <n v="56181"/>
    <n v="56181"/>
    <x v="0"/>
    <n v="0"/>
    <n v="1"/>
    <s v="Yes"/>
    <s v="2013-01-08"/>
    <n v="6"/>
    <x v="356"/>
    <x v="108"/>
    <x v="112"/>
    <x v="64"/>
    <x v="57"/>
    <x v="18"/>
    <x v="442"/>
    <n v="1"/>
    <n v="4"/>
    <n v="2"/>
    <n v="7"/>
    <n v="4"/>
    <x v="0"/>
    <x v="0"/>
    <x v="0"/>
    <x v="0"/>
    <x v="0"/>
    <x v="0"/>
    <n v="0"/>
    <x v="1"/>
  </r>
  <r>
    <n v="1907"/>
    <n v="1950"/>
    <x v="9"/>
    <x v="0"/>
    <x v="2"/>
    <x v="3"/>
    <n v="63120"/>
    <n v="63120"/>
    <x v="1"/>
    <n v="0"/>
    <n v="1"/>
    <s v="Yes"/>
    <s v="2012-09-28"/>
    <n v="53"/>
    <x v="357"/>
    <x v="109"/>
    <x v="290"/>
    <x v="120"/>
    <x v="55"/>
    <x v="95"/>
    <x v="443"/>
    <n v="5"/>
    <n v="8"/>
    <n v="4"/>
    <n v="9"/>
    <n v="7"/>
    <x v="0"/>
    <x v="0"/>
    <x v="0"/>
    <x v="0"/>
    <x v="0"/>
    <x v="0"/>
    <n v="0"/>
    <x v="0"/>
  </r>
  <r>
    <n v="701"/>
    <n v="1971"/>
    <x v="6"/>
    <x v="1"/>
    <x v="0"/>
    <x v="2"/>
    <n v="73691"/>
    <n v="73691"/>
    <x v="1"/>
    <n v="0"/>
    <n v="1"/>
    <s v="Yes"/>
    <s v="2013-11-06"/>
    <n v="58"/>
    <x v="358"/>
    <x v="59"/>
    <x v="291"/>
    <x v="125"/>
    <x v="122"/>
    <x v="44"/>
    <x v="444"/>
    <n v="2"/>
    <n v="6"/>
    <n v="2"/>
    <n v="8"/>
    <n v="2"/>
    <x v="1"/>
    <x v="0"/>
    <x v="0"/>
    <x v="0"/>
    <x v="0"/>
    <x v="1"/>
    <n v="0"/>
    <x v="1"/>
  </r>
  <r>
    <n v="3856"/>
    <n v="1960"/>
    <x v="40"/>
    <x v="0"/>
    <x v="0"/>
    <x v="1"/>
    <n v="63381"/>
    <n v="63381"/>
    <x v="1"/>
    <n v="0"/>
    <n v="1"/>
    <s v="Yes"/>
    <s v="2012-10-05"/>
    <n v="78"/>
    <x v="247"/>
    <x v="27"/>
    <x v="207"/>
    <x v="21"/>
    <x v="88"/>
    <x v="117"/>
    <x v="296"/>
    <n v="4"/>
    <n v="4"/>
    <n v="5"/>
    <n v="13"/>
    <n v="2"/>
    <x v="0"/>
    <x v="0"/>
    <x v="0"/>
    <x v="0"/>
    <x v="0"/>
    <x v="0"/>
    <n v="0"/>
    <x v="1"/>
  </r>
  <r>
    <n v="4149"/>
    <n v="1948"/>
    <x v="37"/>
    <x v="0"/>
    <x v="1"/>
    <x v="1"/>
    <n v="76140"/>
    <n v="76140"/>
    <x v="1"/>
    <n v="0"/>
    <n v="0"/>
    <s v="No"/>
    <s v="2014-05-13"/>
    <n v="57"/>
    <x v="359"/>
    <x v="63"/>
    <x v="292"/>
    <x v="37"/>
    <x v="16"/>
    <x v="78"/>
    <x v="285"/>
    <n v="1"/>
    <n v="5"/>
    <n v="9"/>
    <n v="6"/>
    <n v="2"/>
    <x v="0"/>
    <x v="0"/>
    <x v="0"/>
    <x v="0"/>
    <x v="0"/>
    <x v="0"/>
    <n v="0"/>
    <x v="1"/>
  </r>
  <r>
    <n v="2131"/>
    <n v="1959"/>
    <x v="12"/>
    <x v="0"/>
    <x v="1"/>
    <x v="3"/>
    <n v="62859"/>
    <n v="62859"/>
    <x v="0"/>
    <n v="0"/>
    <n v="1"/>
    <s v="Yes"/>
    <s v="2012-12-30"/>
    <n v="37"/>
    <x v="360"/>
    <x v="110"/>
    <x v="20"/>
    <x v="32"/>
    <x v="12"/>
    <x v="93"/>
    <x v="257"/>
    <n v="4"/>
    <n v="9"/>
    <n v="4"/>
    <n v="6"/>
    <n v="6"/>
    <x v="0"/>
    <x v="0"/>
    <x v="0"/>
    <x v="0"/>
    <x v="0"/>
    <x v="0"/>
    <n v="0"/>
    <x v="1"/>
  </r>
  <r>
    <n v="2942"/>
    <n v="1964"/>
    <x v="31"/>
    <x v="0"/>
    <x v="0"/>
    <x v="0"/>
    <n v="45906"/>
    <n v="45906"/>
    <x v="0"/>
    <n v="0"/>
    <n v="1"/>
    <s v="Yes"/>
    <s v="2013-05-07"/>
    <n v="20"/>
    <x v="361"/>
    <x v="17"/>
    <x v="21"/>
    <x v="39"/>
    <x v="3"/>
    <x v="146"/>
    <x v="445"/>
    <n v="2"/>
    <n v="5"/>
    <n v="4"/>
    <n v="4"/>
    <n v="5"/>
    <x v="1"/>
    <x v="0"/>
    <x v="0"/>
    <x v="0"/>
    <x v="0"/>
    <x v="1"/>
    <n v="0"/>
    <x v="1"/>
  </r>
  <r>
    <n v="1173"/>
    <n v="1947"/>
    <x v="49"/>
    <x v="0"/>
    <x v="2"/>
    <x v="1"/>
    <n v="77632"/>
    <n v="77632"/>
    <x v="1"/>
    <n v="0"/>
    <n v="0"/>
    <s v="No"/>
    <s v="2013-03-10"/>
    <n v="73"/>
    <x v="259"/>
    <x v="41"/>
    <x v="293"/>
    <x v="5"/>
    <x v="5"/>
    <x v="147"/>
    <x v="446"/>
    <n v="1"/>
    <n v="4"/>
    <n v="2"/>
    <n v="6"/>
    <n v="2"/>
    <x v="0"/>
    <x v="1"/>
    <x v="1"/>
    <x v="0"/>
    <x v="0"/>
    <x v="2"/>
    <n v="0"/>
    <x v="0"/>
  </r>
  <r>
    <n v="4381"/>
    <n v="1971"/>
    <x v="6"/>
    <x v="1"/>
    <x v="1"/>
    <x v="2"/>
    <n v="46463"/>
    <n v="46463"/>
    <x v="0"/>
    <n v="1"/>
    <n v="1"/>
    <s v="Yes"/>
    <s v="2013-08-18"/>
    <n v="56"/>
    <x v="68"/>
    <x v="12"/>
    <x v="166"/>
    <x v="64"/>
    <x v="59"/>
    <x v="56"/>
    <x v="251"/>
    <n v="7"/>
    <n v="3"/>
    <n v="1"/>
    <n v="6"/>
    <n v="6"/>
    <x v="0"/>
    <x v="0"/>
    <x v="0"/>
    <x v="0"/>
    <x v="0"/>
    <x v="0"/>
    <n v="0"/>
    <x v="1"/>
  </r>
  <r>
    <n v="4611"/>
    <n v="1970"/>
    <x v="25"/>
    <x v="0"/>
    <x v="0"/>
    <x v="1"/>
    <n v="105471"/>
    <n v="105471"/>
    <x v="1"/>
    <n v="0"/>
    <n v="0"/>
    <s v="No"/>
    <s v="2013-01-21"/>
    <n v="36"/>
    <x v="362"/>
    <x v="111"/>
    <x v="294"/>
    <x v="126"/>
    <x v="2"/>
    <x v="148"/>
    <x v="104"/>
    <n v="0"/>
    <n v="9"/>
    <n v="8"/>
    <n v="13"/>
    <n v="3"/>
    <x v="0"/>
    <x v="0"/>
    <x v="1"/>
    <x v="1"/>
    <x v="0"/>
    <x v="2"/>
    <n v="0"/>
    <x v="0"/>
  </r>
  <r>
    <n v="3376"/>
    <n v="1970"/>
    <x v="25"/>
    <x v="0"/>
    <x v="2"/>
    <x v="3"/>
    <n v="55282"/>
    <n v="55282"/>
    <x v="0"/>
    <n v="1"/>
    <n v="0"/>
    <s v="Yes"/>
    <s v="2013-12-13"/>
    <n v="9"/>
    <x v="127"/>
    <x v="26"/>
    <x v="17"/>
    <x v="64"/>
    <x v="37"/>
    <x v="19"/>
    <x v="251"/>
    <n v="1"/>
    <n v="3"/>
    <n v="1"/>
    <n v="6"/>
    <n v="4"/>
    <x v="0"/>
    <x v="0"/>
    <x v="0"/>
    <x v="0"/>
    <x v="0"/>
    <x v="0"/>
    <n v="0"/>
    <x v="1"/>
  </r>
  <r>
    <n v="4679"/>
    <n v="1977"/>
    <x v="32"/>
    <x v="1"/>
    <x v="2"/>
    <x v="2"/>
    <n v="78710"/>
    <n v="78710"/>
    <x v="1"/>
    <n v="0"/>
    <n v="1"/>
    <s v="Yes"/>
    <s v="2014-05-23"/>
    <n v="42"/>
    <x v="64"/>
    <x v="8"/>
    <x v="295"/>
    <x v="22"/>
    <x v="88"/>
    <x v="35"/>
    <x v="447"/>
    <n v="3"/>
    <n v="7"/>
    <n v="6"/>
    <n v="12"/>
    <n v="4"/>
    <x v="0"/>
    <x v="0"/>
    <x v="0"/>
    <x v="0"/>
    <x v="0"/>
    <x v="0"/>
    <n v="0"/>
    <x v="1"/>
  </r>
  <r>
    <n v="10928"/>
    <n v="1958"/>
    <x v="38"/>
    <x v="0"/>
    <x v="0"/>
    <x v="1"/>
    <n v="66886"/>
    <n v="66886"/>
    <x v="1"/>
    <n v="0"/>
    <n v="1"/>
    <s v="Yes"/>
    <s v="2013-09-16"/>
    <n v="28"/>
    <x v="363"/>
    <x v="3"/>
    <x v="159"/>
    <x v="127"/>
    <x v="113"/>
    <x v="96"/>
    <x v="448"/>
    <n v="2"/>
    <n v="7"/>
    <n v="1"/>
    <n v="7"/>
    <n v="5"/>
    <x v="0"/>
    <x v="0"/>
    <x v="0"/>
    <x v="0"/>
    <x v="0"/>
    <x v="0"/>
    <n v="0"/>
    <x v="1"/>
  </r>
  <r>
    <n v="4248"/>
    <n v="1960"/>
    <x v="40"/>
    <x v="0"/>
    <x v="2"/>
    <x v="0"/>
    <n v="98777"/>
    <n v="98777"/>
    <x v="1"/>
    <n v="0"/>
    <n v="0"/>
    <s v="No"/>
    <s v="2014-02-17"/>
    <n v="23"/>
    <x v="316"/>
    <x v="28"/>
    <x v="296"/>
    <x v="128"/>
    <x v="123"/>
    <x v="36"/>
    <x v="449"/>
    <n v="0"/>
    <n v="4"/>
    <n v="6"/>
    <n v="9"/>
    <n v="1"/>
    <x v="0"/>
    <x v="1"/>
    <x v="0"/>
    <x v="0"/>
    <x v="0"/>
    <x v="1"/>
    <n v="0"/>
    <x v="1"/>
  </r>
  <r>
    <n v="6728"/>
    <n v="1985"/>
    <x v="7"/>
    <x v="1"/>
    <x v="0"/>
    <x v="1"/>
    <n v="29103"/>
    <n v="29103"/>
    <x v="2"/>
    <n v="1"/>
    <n v="0"/>
    <s v="Yes"/>
    <s v="2012-08-27"/>
    <n v="38"/>
    <x v="178"/>
    <x v="8"/>
    <x v="12"/>
    <x v="11"/>
    <x v="3"/>
    <x v="1"/>
    <x v="220"/>
    <n v="2"/>
    <n v="1"/>
    <n v="0"/>
    <n v="3"/>
    <n v="9"/>
    <x v="0"/>
    <x v="0"/>
    <x v="0"/>
    <x v="0"/>
    <x v="0"/>
    <x v="0"/>
    <n v="0"/>
    <x v="1"/>
  </r>
  <r>
    <n v="6661"/>
    <n v="1974"/>
    <x v="8"/>
    <x v="1"/>
    <x v="0"/>
    <x v="2"/>
    <n v="67445"/>
    <n v="67445"/>
    <x v="1"/>
    <n v="0"/>
    <n v="1"/>
    <s v="Yes"/>
    <s v="2012-08-12"/>
    <n v="63"/>
    <x v="364"/>
    <x v="15"/>
    <x v="199"/>
    <x v="51"/>
    <x v="124"/>
    <x v="56"/>
    <x v="450"/>
    <n v="5"/>
    <n v="9"/>
    <n v="6"/>
    <n v="12"/>
    <n v="6"/>
    <x v="0"/>
    <x v="0"/>
    <x v="0"/>
    <x v="0"/>
    <x v="0"/>
    <x v="0"/>
    <n v="0"/>
    <x v="1"/>
  </r>
  <r>
    <n v="4725"/>
    <n v="1950"/>
    <x v="9"/>
    <x v="0"/>
    <x v="1"/>
    <x v="1"/>
    <n v="50616"/>
    <n v="50616"/>
    <x v="0"/>
    <n v="0"/>
    <n v="1"/>
    <s v="Yes"/>
    <s v="2014-04-13"/>
    <n v="71"/>
    <x v="160"/>
    <x v="12"/>
    <x v="22"/>
    <x v="5"/>
    <x v="1"/>
    <x v="47"/>
    <x v="37"/>
    <n v="1"/>
    <n v="1"/>
    <n v="1"/>
    <n v="4"/>
    <n v="2"/>
    <x v="0"/>
    <x v="0"/>
    <x v="0"/>
    <x v="0"/>
    <x v="0"/>
    <x v="0"/>
    <n v="0"/>
    <x v="1"/>
  </r>
  <r>
    <n v="3277"/>
    <n v="1955"/>
    <x v="34"/>
    <x v="0"/>
    <x v="0"/>
    <x v="3"/>
    <n v="49431"/>
    <n v="49431"/>
    <x v="0"/>
    <n v="0"/>
    <n v="1"/>
    <s v="Yes"/>
    <s v="2012-08-03"/>
    <n v="9"/>
    <x v="365"/>
    <x v="17"/>
    <x v="171"/>
    <x v="129"/>
    <x v="16"/>
    <x v="45"/>
    <x v="451"/>
    <n v="2"/>
    <n v="7"/>
    <n v="1"/>
    <n v="5"/>
    <n v="8"/>
    <x v="0"/>
    <x v="0"/>
    <x v="0"/>
    <x v="0"/>
    <x v="0"/>
    <x v="0"/>
    <n v="0"/>
    <x v="1"/>
  </r>
  <r>
    <n v="5555"/>
    <n v="1975"/>
    <x v="28"/>
    <x v="1"/>
    <x v="0"/>
    <x v="3"/>
    <n v="153924"/>
    <n v="153924"/>
    <x v="1"/>
    <n v="0"/>
    <n v="0"/>
    <s v="No"/>
    <s v="2014-02-07"/>
    <n v="81"/>
    <x v="20"/>
    <x v="1"/>
    <x v="54"/>
    <x v="8"/>
    <x v="1"/>
    <x v="10"/>
    <x v="452"/>
    <n v="0"/>
    <n v="0"/>
    <n v="0"/>
    <n v="0"/>
    <n v="0"/>
    <x v="0"/>
    <x v="0"/>
    <x v="0"/>
    <x v="0"/>
    <x v="0"/>
    <x v="0"/>
    <n v="0"/>
    <x v="1"/>
  </r>
  <r>
    <n v="2564"/>
    <n v="1953"/>
    <x v="44"/>
    <x v="0"/>
    <x v="0"/>
    <x v="1"/>
    <n v="61278"/>
    <n v="61278"/>
    <x v="0"/>
    <n v="0"/>
    <n v="1"/>
    <s v="Yes"/>
    <s v="2014-01-04"/>
    <n v="87"/>
    <x v="366"/>
    <x v="17"/>
    <x v="50"/>
    <x v="1"/>
    <x v="18"/>
    <x v="4"/>
    <x v="74"/>
    <n v="2"/>
    <n v="3"/>
    <n v="1"/>
    <n v="4"/>
    <n v="6"/>
    <x v="0"/>
    <x v="0"/>
    <x v="0"/>
    <x v="0"/>
    <x v="0"/>
    <x v="0"/>
    <n v="0"/>
    <x v="1"/>
  </r>
  <r>
    <n v="946"/>
    <n v="1958"/>
    <x v="38"/>
    <x v="0"/>
    <x v="4"/>
    <x v="1"/>
    <n v="26490"/>
    <n v="26490"/>
    <x v="2"/>
    <n v="0"/>
    <n v="0"/>
    <s v="No"/>
    <s v="2012-09-22"/>
    <n v="92"/>
    <x v="180"/>
    <x v="76"/>
    <x v="155"/>
    <x v="16"/>
    <x v="50"/>
    <x v="93"/>
    <x v="207"/>
    <n v="2"/>
    <n v="3"/>
    <n v="1"/>
    <n v="5"/>
    <n v="6"/>
    <x v="0"/>
    <x v="0"/>
    <x v="0"/>
    <x v="0"/>
    <x v="0"/>
    <x v="0"/>
    <n v="0"/>
    <x v="1"/>
  </r>
  <r>
    <n v="3867"/>
    <n v="1947"/>
    <x v="49"/>
    <x v="0"/>
    <x v="1"/>
    <x v="1"/>
    <n v="73059"/>
    <n v="73059"/>
    <x v="1"/>
    <n v="0"/>
    <n v="1"/>
    <s v="Yes"/>
    <s v="2013-08-31"/>
    <n v="36"/>
    <x v="154"/>
    <x v="112"/>
    <x v="236"/>
    <x v="5"/>
    <x v="34"/>
    <x v="138"/>
    <x v="453"/>
    <n v="1"/>
    <n v="9"/>
    <n v="3"/>
    <n v="13"/>
    <n v="4"/>
    <x v="0"/>
    <x v="0"/>
    <x v="0"/>
    <x v="0"/>
    <x v="0"/>
    <x v="0"/>
    <n v="0"/>
    <x v="1"/>
  </r>
  <r>
    <n v="6940"/>
    <n v="1966"/>
    <x v="35"/>
    <x v="0"/>
    <x v="1"/>
    <x v="0"/>
    <n v="46734"/>
    <n v="46734"/>
    <x v="0"/>
    <n v="1"/>
    <n v="2"/>
    <s v="Yes"/>
    <s v="2013-10-21"/>
    <n v="86"/>
    <x v="367"/>
    <x v="1"/>
    <x v="71"/>
    <x v="11"/>
    <x v="1"/>
    <x v="50"/>
    <x v="454"/>
    <n v="4"/>
    <n v="3"/>
    <n v="2"/>
    <n v="3"/>
    <n v="6"/>
    <x v="1"/>
    <x v="0"/>
    <x v="0"/>
    <x v="0"/>
    <x v="0"/>
    <x v="1"/>
    <n v="0"/>
    <x v="1"/>
  </r>
  <r>
    <n v="55"/>
    <n v="1963"/>
    <x v="24"/>
    <x v="0"/>
    <x v="0"/>
    <x v="1"/>
    <n v="56253"/>
    <n v="56253"/>
    <x v="0"/>
    <n v="0"/>
    <n v="1"/>
    <s v="Yes"/>
    <s v="2012-12-07"/>
    <n v="83"/>
    <x v="212"/>
    <x v="8"/>
    <x v="61"/>
    <x v="34"/>
    <x v="59"/>
    <x v="3"/>
    <x v="455"/>
    <n v="4"/>
    <n v="7"/>
    <n v="2"/>
    <n v="9"/>
    <n v="6"/>
    <x v="0"/>
    <x v="0"/>
    <x v="0"/>
    <x v="0"/>
    <x v="0"/>
    <x v="0"/>
    <n v="0"/>
    <x v="1"/>
  </r>
  <r>
    <n v="7093"/>
    <n v="1985"/>
    <x v="7"/>
    <x v="1"/>
    <x v="0"/>
    <x v="2"/>
    <n v="19986"/>
    <n v="19986"/>
    <x v="2"/>
    <n v="1"/>
    <n v="0"/>
    <s v="Yes"/>
    <s v="2013-11-14"/>
    <n v="74"/>
    <x v="13"/>
    <x v="26"/>
    <x v="29"/>
    <x v="5"/>
    <x v="7"/>
    <x v="1"/>
    <x v="40"/>
    <n v="1"/>
    <n v="0"/>
    <n v="0"/>
    <n v="3"/>
    <n v="7"/>
    <x v="0"/>
    <x v="0"/>
    <x v="0"/>
    <x v="0"/>
    <x v="0"/>
    <x v="0"/>
    <n v="0"/>
    <x v="1"/>
  </r>
  <r>
    <n v="5084"/>
    <n v="1975"/>
    <x v="28"/>
    <x v="1"/>
    <x v="0"/>
    <x v="4"/>
    <n v="58330"/>
    <n v="58330"/>
    <x v="0"/>
    <n v="0"/>
    <n v="1"/>
    <s v="Yes"/>
    <s v="2013-12-25"/>
    <n v="87"/>
    <x v="76"/>
    <x v="89"/>
    <x v="297"/>
    <x v="81"/>
    <x v="47"/>
    <x v="149"/>
    <x v="456"/>
    <n v="1"/>
    <n v="6"/>
    <n v="4"/>
    <n v="13"/>
    <n v="4"/>
    <x v="0"/>
    <x v="0"/>
    <x v="0"/>
    <x v="0"/>
    <x v="0"/>
    <x v="0"/>
    <n v="0"/>
    <x v="1"/>
  </r>
  <r>
    <n v="1777"/>
    <n v="1980"/>
    <x v="16"/>
    <x v="1"/>
    <x v="3"/>
    <x v="2"/>
    <n v="25965"/>
    <n v="25965"/>
    <x v="2"/>
    <n v="0"/>
    <n v="0"/>
    <s v="No"/>
    <s v="2012-09-07"/>
    <n v="29"/>
    <x v="63"/>
    <x v="12"/>
    <x v="9"/>
    <x v="127"/>
    <x v="23"/>
    <x v="56"/>
    <x v="457"/>
    <n v="1"/>
    <n v="2"/>
    <n v="0"/>
    <n v="3"/>
    <n v="8"/>
    <x v="0"/>
    <x v="0"/>
    <x v="0"/>
    <x v="0"/>
    <x v="0"/>
    <x v="0"/>
    <n v="0"/>
    <x v="1"/>
  </r>
  <r>
    <n v="8162"/>
    <n v="1956"/>
    <x v="46"/>
    <x v="0"/>
    <x v="2"/>
    <x v="1"/>
    <n v="14661"/>
    <n v="14661"/>
    <x v="2"/>
    <n v="0"/>
    <n v="0"/>
    <s v="No"/>
    <s v="2013-01-01"/>
    <n v="88"/>
    <x v="18"/>
    <x v="1"/>
    <x v="9"/>
    <x v="11"/>
    <x v="7"/>
    <x v="8"/>
    <x v="199"/>
    <n v="1"/>
    <n v="1"/>
    <n v="0"/>
    <n v="3"/>
    <n v="6"/>
    <x v="0"/>
    <x v="0"/>
    <x v="0"/>
    <x v="0"/>
    <x v="0"/>
    <x v="0"/>
    <n v="0"/>
    <x v="1"/>
  </r>
  <r>
    <n v="10826"/>
    <n v="1959"/>
    <x v="12"/>
    <x v="0"/>
    <x v="0"/>
    <x v="2"/>
    <n v="18690"/>
    <n v="18690"/>
    <x v="2"/>
    <n v="0"/>
    <n v="0"/>
    <s v="No"/>
    <s v="2012-12-28"/>
    <n v="77"/>
    <x v="10"/>
    <x v="1"/>
    <x v="75"/>
    <x v="50"/>
    <x v="37"/>
    <x v="19"/>
    <x v="218"/>
    <n v="1"/>
    <n v="1"/>
    <n v="1"/>
    <n v="2"/>
    <n v="8"/>
    <x v="0"/>
    <x v="0"/>
    <x v="0"/>
    <x v="0"/>
    <x v="0"/>
    <x v="0"/>
    <n v="0"/>
    <x v="1"/>
  </r>
  <r>
    <n v="8754"/>
    <n v="1974"/>
    <x v="8"/>
    <x v="1"/>
    <x v="1"/>
    <x v="1"/>
    <n v="45068"/>
    <n v="45068"/>
    <x v="0"/>
    <n v="0"/>
    <n v="1"/>
    <s v="Yes"/>
    <s v="2013-05-16"/>
    <n v="25"/>
    <x v="7"/>
    <x v="8"/>
    <x v="24"/>
    <x v="5"/>
    <x v="16"/>
    <x v="26"/>
    <x v="256"/>
    <n v="1"/>
    <n v="1"/>
    <n v="0"/>
    <n v="2"/>
    <n v="7"/>
    <x v="0"/>
    <x v="0"/>
    <x v="0"/>
    <x v="0"/>
    <x v="0"/>
    <x v="0"/>
    <n v="0"/>
    <x v="1"/>
  </r>
  <r>
    <n v="1987"/>
    <n v="1987"/>
    <x v="14"/>
    <x v="1"/>
    <x v="3"/>
    <x v="0"/>
    <n v="21063"/>
    <n v="21063"/>
    <x v="2"/>
    <n v="1"/>
    <n v="0"/>
    <s v="Yes"/>
    <s v="2013-09-25"/>
    <n v="34"/>
    <x v="20"/>
    <x v="7"/>
    <x v="9"/>
    <x v="65"/>
    <x v="3"/>
    <x v="4"/>
    <x v="263"/>
    <n v="2"/>
    <n v="2"/>
    <n v="0"/>
    <n v="3"/>
    <n v="6"/>
    <x v="0"/>
    <x v="0"/>
    <x v="0"/>
    <x v="0"/>
    <x v="0"/>
    <x v="0"/>
    <n v="0"/>
    <x v="1"/>
  </r>
  <r>
    <n v="11007"/>
    <n v="1968"/>
    <x v="30"/>
    <x v="0"/>
    <x v="1"/>
    <x v="2"/>
    <n v="29187"/>
    <n v="29187"/>
    <x v="2"/>
    <n v="1"/>
    <n v="0"/>
    <s v="Yes"/>
    <s v="2013-05-09"/>
    <n v="43"/>
    <x v="197"/>
    <x v="8"/>
    <x v="1"/>
    <x v="5"/>
    <x v="16"/>
    <x v="8"/>
    <x v="60"/>
    <n v="1"/>
    <n v="1"/>
    <n v="0"/>
    <n v="3"/>
    <n v="8"/>
    <x v="0"/>
    <x v="0"/>
    <x v="0"/>
    <x v="0"/>
    <x v="0"/>
    <x v="0"/>
    <n v="0"/>
    <x v="1"/>
  </r>
  <r>
    <n v="7426"/>
    <n v="1971"/>
    <x v="6"/>
    <x v="1"/>
    <x v="4"/>
    <x v="2"/>
    <n v="54690"/>
    <n v="54690"/>
    <x v="0"/>
    <n v="1"/>
    <n v="1"/>
    <s v="Yes"/>
    <s v="2013-11-07"/>
    <n v="76"/>
    <x v="366"/>
    <x v="10"/>
    <x v="69"/>
    <x v="34"/>
    <x v="52"/>
    <x v="48"/>
    <x v="458"/>
    <n v="3"/>
    <n v="3"/>
    <n v="1"/>
    <n v="5"/>
    <n v="3"/>
    <x v="0"/>
    <x v="0"/>
    <x v="0"/>
    <x v="0"/>
    <x v="0"/>
    <x v="0"/>
    <n v="0"/>
    <x v="1"/>
  </r>
  <r>
    <n v="9153"/>
    <n v="1964"/>
    <x v="31"/>
    <x v="0"/>
    <x v="1"/>
    <x v="2"/>
    <n v="59304"/>
    <n v="59304"/>
    <x v="0"/>
    <n v="0"/>
    <n v="1"/>
    <s v="Yes"/>
    <s v="2013-07-29"/>
    <n v="81"/>
    <x v="368"/>
    <x v="11"/>
    <x v="298"/>
    <x v="48"/>
    <x v="49"/>
    <x v="23"/>
    <x v="459"/>
    <n v="3"/>
    <n v="7"/>
    <n v="8"/>
    <n v="10"/>
    <n v="5"/>
    <x v="0"/>
    <x v="0"/>
    <x v="0"/>
    <x v="0"/>
    <x v="0"/>
    <x v="0"/>
    <n v="0"/>
    <x v="1"/>
  </r>
  <r>
    <n v="10379"/>
    <n v="1962"/>
    <x v="43"/>
    <x v="0"/>
    <x v="2"/>
    <x v="0"/>
    <n v="59247"/>
    <n v="59247"/>
    <x v="0"/>
    <n v="0"/>
    <n v="2"/>
    <s v="Yes"/>
    <s v="2013-11-08"/>
    <n v="87"/>
    <x v="369"/>
    <x v="31"/>
    <x v="299"/>
    <x v="65"/>
    <x v="32"/>
    <x v="141"/>
    <x v="460"/>
    <n v="5"/>
    <n v="5"/>
    <n v="2"/>
    <n v="9"/>
    <n v="6"/>
    <x v="0"/>
    <x v="0"/>
    <x v="0"/>
    <x v="0"/>
    <x v="0"/>
    <x v="0"/>
    <n v="0"/>
    <x v="1"/>
  </r>
  <r>
    <n v="9204"/>
    <n v="1970"/>
    <x v="25"/>
    <x v="0"/>
    <x v="0"/>
    <x v="4"/>
    <n v="66731"/>
    <n v="66731"/>
    <x v="1"/>
    <n v="0"/>
    <n v="1"/>
    <s v="Yes"/>
    <s v="2012-09-12"/>
    <n v="33"/>
    <x v="291"/>
    <x v="113"/>
    <x v="300"/>
    <x v="35"/>
    <x v="125"/>
    <x v="79"/>
    <x v="275"/>
    <n v="4"/>
    <n v="4"/>
    <n v="3"/>
    <n v="6"/>
    <n v="3"/>
    <x v="0"/>
    <x v="0"/>
    <x v="0"/>
    <x v="0"/>
    <x v="0"/>
    <x v="0"/>
    <n v="0"/>
    <x v="1"/>
  </r>
  <r>
    <n v="3197"/>
    <n v="1980"/>
    <x v="16"/>
    <x v="1"/>
    <x v="0"/>
    <x v="2"/>
    <n v="77353"/>
    <n v="77353"/>
    <x v="1"/>
    <n v="0"/>
    <n v="1"/>
    <s v="Yes"/>
    <s v="2013-12-16"/>
    <n v="38"/>
    <x v="370"/>
    <x v="37"/>
    <x v="123"/>
    <x v="15"/>
    <x v="126"/>
    <x v="134"/>
    <x v="461"/>
    <n v="2"/>
    <n v="6"/>
    <n v="4"/>
    <n v="8"/>
    <n v="4"/>
    <x v="0"/>
    <x v="0"/>
    <x v="0"/>
    <x v="0"/>
    <x v="0"/>
    <x v="0"/>
    <n v="0"/>
    <x v="1"/>
  </r>
  <r>
    <n v="2920"/>
    <n v="1975"/>
    <x v="28"/>
    <x v="1"/>
    <x v="1"/>
    <x v="0"/>
    <n v="52614"/>
    <n v="52614"/>
    <x v="0"/>
    <n v="0"/>
    <n v="1"/>
    <s v="Yes"/>
    <s v="2012-12-01"/>
    <n v="63"/>
    <x v="173"/>
    <x v="8"/>
    <x v="207"/>
    <x v="29"/>
    <x v="52"/>
    <x v="36"/>
    <x v="288"/>
    <n v="2"/>
    <n v="2"/>
    <n v="4"/>
    <n v="8"/>
    <n v="8"/>
    <x v="0"/>
    <x v="0"/>
    <x v="0"/>
    <x v="0"/>
    <x v="0"/>
    <x v="0"/>
    <n v="0"/>
    <x v="1"/>
  </r>
  <r>
    <n v="6961"/>
    <n v="1974"/>
    <x v="8"/>
    <x v="1"/>
    <x v="0"/>
    <x v="2"/>
    <n v="26751"/>
    <n v="26751"/>
    <x v="2"/>
    <n v="2"/>
    <n v="0"/>
    <s v="Yes"/>
    <s v="2014-05-22"/>
    <n v="26"/>
    <x v="20"/>
    <x v="1"/>
    <x v="29"/>
    <x v="5"/>
    <x v="3"/>
    <x v="10"/>
    <x v="61"/>
    <n v="1"/>
    <n v="1"/>
    <n v="0"/>
    <n v="2"/>
    <n v="8"/>
    <x v="0"/>
    <x v="0"/>
    <x v="0"/>
    <x v="0"/>
    <x v="0"/>
    <x v="0"/>
    <n v="0"/>
    <x v="1"/>
  </r>
  <r>
    <n v="4673"/>
    <n v="1963"/>
    <x v="24"/>
    <x v="0"/>
    <x v="1"/>
    <x v="2"/>
    <n v="81300"/>
    <n v="81300"/>
    <x v="1"/>
    <n v="0"/>
    <n v="1"/>
    <s v="Yes"/>
    <s v="2012-10-30"/>
    <n v="17"/>
    <x v="371"/>
    <x v="19"/>
    <x v="301"/>
    <x v="63"/>
    <x v="12"/>
    <x v="30"/>
    <x v="462"/>
    <n v="3"/>
    <n v="10"/>
    <n v="3"/>
    <n v="5"/>
    <n v="5"/>
    <x v="0"/>
    <x v="0"/>
    <x v="0"/>
    <x v="1"/>
    <x v="0"/>
    <x v="1"/>
    <n v="0"/>
    <x v="0"/>
  </r>
  <r>
    <n v="9937"/>
    <n v="1979"/>
    <x v="19"/>
    <x v="1"/>
    <x v="0"/>
    <x v="0"/>
    <n v="70337"/>
    <n v="70337"/>
    <x v="1"/>
    <n v="0"/>
    <n v="0"/>
    <s v="No"/>
    <s v="2014-01-02"/>
    <n v="75"/>
    <x v="372"/>
    <x v="46"/>
    <x v="172"/>
    <x v="76"/>
    <x v="122"/>
    <x v="76"/>
    <x v="189"/>
    <n v="1"/>
    <n v="2"/>
    <n v="2"/>
    <n v="12"/>
    <n v="1"/>
    <x v="0"/>
    <x v="0"/>
    <x v="0"/>
    <x v="0"/>
    <x v="0"/>
    <x v="0"/>
    <n v="0"/>
    <x v="1"/>
  </r>
  <r>
    <n v="8779"/>
    <n v="1985"/>
    <x v="7"/>
    <x v="1"/>
    <x v="4"/>
    <x v="2"/>
    <n v="36145"/>
    <n v="36145"/>
    <x v="2"/>
    <n v="1"/>
    <n v="0"/>
    <s v="Yes"/>
    <s v="2013-06-16"/>
    <n v="13"/>
    <x v="339"/>
    <x v="3"/>
    <x v="280"/>
    <x v="37"/>
    <x v="1"/>
    <x v="48"/>
    <x v="463"/>
    <n v="4"/>
    <n v="4"/>
    <n v="1"/>
    <n v="3"/>
    <n v="9"/>
    <x v="1"/>
    <x v="0"/>
    <x v="0"/>
    <x v="0"/>
    <x v="0"/>
    <x v="1"/>
    <n v="0"/>
    <x v="0"/>
  </r>
  <r>
    <n v="9596"/>
    <n v="1980"/>
    <x v="16"/>
    <x v="1"/>
    <x v="1"/>
    <x v="0"/>
    <n v="65295"/>
    <n v="65295"/>
    <x v="1"/>
    <n v="0"/>
    <n v="0"/>
    <s v="No"/>
    <s v="2013-12-23"/>
    <n v="19"/>
    <x v="373"/>
    <x v="69"/>
    <x v="302"/>
    <x v="20"/>
    <x v="127"/>
    <x v="1"/>
    <x v="464"/>
    <n v="1"/>
    <n v="3"/>
    <n v="3"/>
    <n v="13"/>
    <n v="2"/>
    <x v="0"/>
    <x v="0"/>
    <x v="0"/>
    <x v="0"/>
    <x v="0"/>
    <x v="0"/>
    <n v="0"/>
    <x v="1"/>
  </r>
  <r>
    <n v="2891"/>
    <n v="1963"/>
    <x v="24"/>
    <x v="0"/>
    <x v="0"/>
    <x v="3"/>
    <n v="68118"/>
    <n v="68118"/>
    <x v="1"/>
    <n v="0"/>
    <n v="1"/>
    <s v="Yes"/>
    <s v="2013-10-18"/>
    <n v="51"/>
    <x v="374"/>
    <x v="42"/>
    <x v="303"/>
    <x v="3"/>
    <x v="66"/>
    <x v="150"/>
    <x v="465"/>
    <n v="2"/>
    <n v="8"/>
    <n v="9"/>
    <n v="4"/>
    <n v="6"/>
    <x v="0"/>
    <x v="0"/>
    <x v="0"/>
    <x v="0"/>
    <x v="0"/>
    <x v="0"/>
    <n v="0"/>
    <x v="1"/>
  </r>
  <r>
    <n v="4910"/>
    <n v="1967"/>
    <x v="5"/>
    <x v="0"/>
    <x v="0"/>
    <x v="3"/>
    <n v="68743"/>
    <n v="68743"/>
    <x v="1"/>
    <n v="0"/>
    <n v="0"/>
    <s v="No"/>
    <s v="2012-08-30"/>
    <n v="81"/>
    <x v="375"/>
    <x v="74"/>
    <x v="239"/>
    <x v="130"/>
    <x v="96"/>
    <x v="151"/>
    <x v="466"/>
    <n v="1"/>
    <n v="11"/>
    <n v="5"/>
    <n v="13"/>
    <n v="7"/>
    <x v="0"/>
    <x v="0"/>
    <x v="0"/>
    <x v="0"/>
    <x v="0"/>
    <x v="0"/>
    <n v="0"/>
    <x v="1"/>
  </r>
  <r>
    <n v="75"/>
    <n v="1982"/>
    <x v="18"/>
    <x v="1"/>
    <x v="4"/>
    <x v="1"/>
    <n v="41039"/>
    <n v="41039"/>
    <x v="0"/>
    <n v="0"/>
    <n v="0"/>
    <s v="No"/>
    <s v="2013-07-25"/>
    <n v="32"/>
    <x v="96"/>
    <x v="23"/>
    <x v="146"/>
    <x v="104"/>
    <x v="44"/>
    <x v="13"/>
    <x v="329"/>
    <n v="1"/>
    <n v="8"/>
    <n v="1"/>
    <n v="5"/>
    <n v="8"/>
    <x v="0"/>
    <x v="0"/>
    <x v="0"/>
    <x v="0"/>
    <x v="0"/>
    <x v="0"/>
    <n v="0"/>
    <x v="1"/>
  </r>
  <r>
    <n v="10120"/>
    <n v="1955"/>
    <x v="34"/>
    <x v="0"/>
    <x v="0"/>
    <x v="1"/>
    <n v="38946"/>
    <n v="38946"/>
    <x v="2"/>
    <n v="0"/>
    <n v="1"/>
    <s v="Yes"/>
    <s v="2013-10-24"/>
    <n v="84"/>
    <x v="280"/>
    <x v="26"/>
    <x v="228"/>
    <x v="11"/>
    <x v="18"/>
    <x v="21"/>
    <x v="25"/>
    <n v="2"/>
    <n v="3"/>
    <n v="1"/>
    <n v="6"/>
    <n v="5"/>
    <x v="0"/>
    <x v="0"/>
    <x v="0"/>
    <x v="0"/>
    <x v="0"/>
    <x v="0"/>
    <n v="0"/>
    <x v="1"/>
  </r>
  <r>
    <n v="6327"/>
    <n v="1967"/>
    <x v="5"/>
    <x v="0"/>
    <x v="0"/>
    <x v="1"/>
    <n v="65777"/>
    <n v="65777"/>
    <x v="1"/>
    <n v="0"/>
    <n v="0"/>
    <s v="No"/>
    <s v="2013-12-19"/>
    <n v="87"/>
    <x v="62"/>
    <x v="69"/>
    <x v="304"/>
    <x v="78"/>
    <x v="17"/>
    <x v="82"/>
    <x v="467"/>
    <n v="1"/>
    <n v="2"/>
    <n v="8"/>
    <n v="6"/>
    <n v="1"/>
    <x v="0"/>
    <x v="0"/>
    <x v="0"/>
    <x v="0"/>
    <x v="0"/>
    <x v="0"/>
    <n v="0"/>
    <x v="1"/>
  </r>
  <r>
    <n v="10142"/>
    <n v="1976"/>
    <x v="11"/>
    <x v="1"/>
    <x v="1"/>
    <x v="3"/>
    <n v="66476"/>
    <n v="66476"/>
    <x v="1"/>
    <n v="0"/>
    <n v="1"/>
    <s v="Yes"/>
    <s v="2013-03-07"/>
    <n v="99"/>
    <x v="376"/>
    <x v="25"/>
    <x v="305"/>
    <x v="74"/>
    <x v="70"/>
    <x v="118"/>
    <x v="468"/>
    <n v="2"/>
    <n v="5"/>
    <n v="2"/>
    <n v="11"/>
    <n v="4"/>
    <x v="0"/>
    <x v="0"/>
    <x v="0"/>
    <x v="0"/>
    <x v="0"/>
    <x v="0"/>
    <n v="0"/>
    <x v="1"/>
  </r>
  <r>
    <n v="9826"/>
    <n v="1972"/>
    <x v="39"/>
    <x v="1"/>
    <x v="1"/>
    <x v="0"/>
    <n v="86857"/>
    <n v="86857"/>
    <x v="1"/>
    <n v="0"/>
    <n v="0"/>
    <s v="No"/>
    <s v="2012-09-12"/>
    <n v="96"/>
    <x v="377"/>
    <x v="114"/>
    <x v="306"/>
    <x v="82"/>
    <x v="69"/>
    <x v="41"/>
    <x v="469"/>
    <n v="1"/>
    <n v="5"/>
    <n v="6"/>
    <n v="10"/>
    <n v="2"/>
    <x v="0"/>
    <x v="0"/>
    <x v="0"/>
    <x v="0"/>
    <x v="0"/>
    <x v="0"/>
    <n v="0"/>
    <x v="0"/>
  </r>
  <r>
    <n v="1501"/>
    <n v="1982"/>
    <x v="18"/>
    <x v="1"/>
    <x v="1"/>
    <x v="2"/>
    <n v="160803"/>
    <n v="160803"/>
    <x v="1"/>
    <n v="0"/>
    <n v="0"/>
    <s v="No"/>
    <s v="2012-08-04"/>
    <n v="21"/>
    <x v="33"/>
    <x v="10"/>
    <x v="307"/>
    <x v="37"/>
    <x v="3"/>
    <x v="14"/>
    <x v="470"/>
    <n v="15"/>
    <n v="0"/>
    <n v="28"/>
    <n v="1"/>
    <n v="0"/>
    <x v="0"/>
    <x v="0"/>
    <x v="0"/>
    <x v="0"/>
    <x v="0"/>
    <x v="0"/>
    <n v="0"/>
    <x v="1"/>
  </r>
  <r>
    <n v="10767"/>
    <n v="1989"/>
    <x v="23"/>
    <x v="1"/>
    <x v="1"/>
    <x v="1"/>
    <n v="77845"/>
    <n v="77845"/>
    <x v="1"/>
    <n v="0"/>
    <n v="0"/>
    <s v="No"/>
    <s v="2014-05-16"/>
    <n v="40"/>
    <x v="378"/>
    <x v="36"/>
    <x v="10"/>
    <x v="5"/>
    <x v="29"/>
    <x v="78"/>
    <x v="471"/>
    <n v="1"/>
    <n v="3"/>
    <n v="5"/>
    <n v="12"/>
    <n v="1"/>
    <x v="0"/>
    <x v="0"/>
    <x v="1"/>
    <x v="1"/>
    <x v="0"/>
    <x v="2"/>
    <n v="0"/>
    <x v="1"/>
  </r>
  <r>
    <n v="7279"/>
    <n v="1969"/>
    <x v="21"/>
    <x v="0"/>
    <x v="1"/>
    <x v="1"/>
    <n v="69476"/>
    <n v="69476"/>
    <x v="1"/>
    <n v="0"/>
    <n v="0"/>
    <s v="No"/>
    <s v="2013-09-30"/>
    <n v="3"/>
    <x v="379"/>
    <x v="70"/>
    <x v="308"/>
    <x v="112"/>
    <x v="52"/>
    <x v="152"/>
    <x v="472"/>
    <n v="1"/>
    <n v="4"/>
    <n v="6"/>
    <n v="4"/>
    <n v="2"/>
    <x v="0"/>
    <x v="0"/>
    <x v="0"/>
    <x v="0"/>
    <x v="0"/>
    <x v="0"/>
    <n v="0"/>
    <x v="1"/>
  </r>
  <r>
    <n v="7230"/>
    <n v="1960"/>
    <x v="40"/>
    <x v="0"/>
    <x v="1"/>
    <x v="3"/>
    <n v="50611"/>
    <n v="50611"/>
    <x v="0"/>
    <n v="0"/>
    <n v="1"/>
    <s v="Yes"/>
    <s v="2012-10-04"/>
    <n v="98"/>
    <x v="380"/>
    <x v="8"/>
    <x v="8"/>
    <x v="11"/>
    <x v="16"/>
    <x v="14"/>
    <x v="393"/>
    <n v="6"/>
    <n v="4"/>
    <n v="5"/>
    <n v="7"/>
    <n v="6"/>
    <x v="0"/>
    <x v="1"/>
    <x v="0"/>
    <x v="0"/>
    <x v="0"/>
    <x v="1"/>
    <n v="0"/>
    <x v="0"/>
  </r>
  <r>
    <n v="143"/>
    <n v="1970"/>
    <x v="25"/>
    <x v="0"/>
    <x v="0"/>
    <x v="0"/>
    <n v="61209"/>
    <n v="61209"/>
    <x v="0"/>
    <n v="0"/>
    <n v="0"/>
    <s v="No"/>
    <s v="2013-08-25"/>
    <n v="73"/>
    <x v="139"/>
    <x v="8"/>
    <x v="168"/>
    <x v="22"/>
    <x v="6"/>
    <x v="20"/>
    <x v="223"/>
    <n v="1"/>
    <n v="5"/>
    <n v="3"/>
    <n v="4"/>
    <n v="2"/>
    <x v="0"/>
    <x v="0"/>
    <x v="0"/>
    <x v="0"/>
    <x v="0"/>
    <x v="0"/>
    <n v="0"/>
    <x v="1"/>
  </r>
  <r>
    <n v="450"/>
    <n v="1958"/>
    <x v="38"/>
    <x v="0"/>
    <x v="2"/>
    <x v="1"/>
    <n v="42315"/>
    <n v="42315"/>
    <x v="0"/>
    <n v="0"/>
    <n v="1"/>
    <s v="Yes"/>
    <s v="2013-07-12"/>
    <n v="90"/>
    <x v="255"/>
    <x v="81"/>
    <x v="178"/>
    <x v="37"/>
    <x v="59"/>
    <x v="42"/>
    <x v="342"/>
    <n v="3"/>
    <n v="1"/>
    <n v="4"/>
    <n v="4"/>
    <n v="3"/>
    <x v="0"/>
    <x v="0"/>
    <x v="0"/>
    <x v="0"/>
    <x v="0"/>
    <x v="0"/>
    <n v="0"/>
    <x v="1"/>
  </r>
  <r>
    <n v="9316"/>
    <n v="1952"/>
    <x v="13"/>
    <x v="0"/>
    <x v="3"/>
    <x v="1"/>
    <n v="13084"/>
    <n v="13084"/>
    <x v="2"/>
    <n v="0"/>
    <n v="0"/>
    <s v="No"/>
    <s v="2013-11-02"/>
    <n v="29"/>
    <x v="63"/>
    <x v="8"/>
    <x v="75"/>
    <x v="7"/>
    <x v="23"/>
    <x v="23"/>
    <x v="54"/>
    <n v="1"/>
    <n v="1"/>
    <n v="0"/>
    <n v="3"/>
    <n v="6"/>
    <x v="0"/>
    <x v="0"/>
    <x v="0"/>
    <x v="0"/>
    <x v="0"/>
    <x v="0"/>
    <n v="0"/>
    <x v="1"/>
  </r>
  <r>
    <n v="6379"/>
    <n v="1949"/>
    <x v="17"/>
    <x v="0"/>
    <x v="2"/>
    <x v="4"/>
    <n v="47570"/>
    <n v="47570"/>
    <x v="0"/>
    <n v="1"/>
    <n v="1"/>
    <s v="Yes"/>
    <s v="2013-05-29"/>
    <n v="3"/>
    <x v="255"/>
    <x v="1"/>
    <x v="3"/>
    <x v="5"/>
    <x v="7"/>
    <x v="135"/>
    <x v="140"/>
    <n v="3"/>
    <n v="2"/>
    <n v="2"/>
    <n v="2"/>
    <n v="7"/>
    <x v="0"/>
    <x v="0"/>
    <x v="0"/>
    <x v="0"/>
    <x v="0"/>
    <x v="0"/>
    <n v="0"/>
    <x v="0"/>
  </r>
  <r>
    <n v="9239"/>
    <n v="1961"/>
    <x v="45"/>
    <x v="0"/>
    <x v="2"/>
    <x v="2"/>
    <n v="61923"/>
    <n v="61923"/>
    <x v="0"/>
    <n v="0"/>
    <n v="2"/>
    <s v="Yes"/>
    <s v="2013-07-26"/>
    <n v="94"/>
    <x v="381"/>
    <x v="3"/>
    <x v="107"/>
    <x v="7"/>
    <x v="3"/>
    <x v="1"/>
    <x v="473"/>
    <n v="1"/>
    <n v="2"/>
    <n v="1"/>
    <n v="4"/>
    <n v="3"/>
    <x v="0"/>
    <x v="0"/>
    <x v="0"/>
    <x v="0"/>
    <x v="0"/>
    <x v="0"/>
    <n v="0"/>
    <x v="1"/>
  </r>
  <r>
    <n v="8315"/>
    <n v="1995"/>
    <x v="54"/>
    <x v="2"/>
    <x v="0"/>
    <x v="0"/>
    <n v="34824"/>
    <n v="34824"/>
    <x v="2"/>
    <n v="0"/>
    <n v="0"/>
    <s v="No"/>
    <s v="2014-03-26"/>
    <n v="65"/>
    <x v="18"/>
    <x v="12"/>
    <x v="9"/>
    <x v="1"/>
    <x v="16"/>
    <x v="14"/>
    <x v="195"/>
    <n v="1"/>
    <n v="1"/>
    <n v="0"/>
    <n v="2"/>
    <n v="6"/>
    <x v="0"/>
    <x v="0"/>
    <x v="0"/>
    <x v="0"/>
    <x v="0"/>
    <x v="0"/>
    <n v="0"/>
    <x v="1"/>
  </r>
  <r>
    <n v="2868"/>
    <n v="1949"/>
    <x v="17"/>
    <x v="0"/>
    <x v="1"/>
    <x v="0"/>
    <n v="26518"/>
    <n v="26518"/>
    <x v="2"/>
    <n v="1"/>
    <n v="1"/>
    <s v="Yes"/>
    <s v="2013-04-08"/>
    <n v="33"/>
    <x v="125"/>
    <x v="1"/>
    <x v="50"/>
    <x v="7"/>
    <x v="3"/>
    <x v="8"/>
    <x v="148"/>
    <n v="3"/>
    <n v="2"/>
    <n v="0"/>
    <n v="3"/>
    <n v="8"/>
    <x v="0"/>
    <x v="0"/>
    <x v="0"/>
    <x v="0"/>
    <x v="0"/>
    <x v="0"/>
    <n v="0"/>
    <x v="0"/>
  </r>
  <r>
    <n v="10888"/>
    <n v="1961"/>
    <x v="45"/>
    <x v="0"/>
    <x v="0"/>
    <x v="0"/>
    <n v="45938"/>
    <n v="45938"/>
    <x v="0"/>
    <n v="0"/>
    <n v="0"/>
    <s v="No"/>
    <s v="2013-11-03"/>
    <n v="46"/>
    <x v="382"/>
    <x v="23"/>
    <x v="309"/>
    <x v="106"/>
    <x v="128"/>
    <x v="111"/>
    <x v="282"/>
    <n v="2"/>
    <n v="8"/>
    <n v="4"/>
    <n v="6"/>
    <n v="6"/>
    <x v="0"/>
    <x v="0"/>
    <x v="0"/>
    <x v="0"/>
    <x v="0"/>
    <x v="0"/>
    <n v="0"/>
    <x v="1"/>
  </r>
  <r>
    <n v="1277"/>
    <n v="1960"/>
    <x v="40"/>
    <x v="0"/>
    <x v="0"/>
    <x v="1"/>
    <n v="78468"/>
    <n v="78468"/>
    <x v="1"/>
    <n v="0"/>
    <n v="0"/>
    <s v="No"/>
    <s v="2014-04-09"/>
    <n v="29"/>
    <x v="383"/>
    <x v="14"/>
    <x v="310"/>
    <x v="81"/>
    <x v="21"/>
    <x v="51"/>
    <x v="474"/>
    <n v="1"/>
    <n v="10"/>
    <n v="7"/>
    <n v="10"/>
    <n v="4"/>
    <x v="0"/>
    <x v="0"/>
    <x v="0"/>
    <x v="1"/>
    <x v="0"/>
    <x v="1"/>
    <n v="0"/>
    <x v="1"/>
  </r>
  <r>
    <n v="9977"/>
    <n v="1973"/>
    <x v="26"/>
    <x v="1"/>
    <x v="0"/>
    <x v="3"/>
    <n v="78901"/>
    <n v="78901"/>
    <x v="1"/>
    <n v="0"/>
    <n v="1"/>
    <s v="Yes"/>
    <s v="2013-09-17"/>
    <n v="99"/>
    <x v="384"/>
    <x v="23"/>
    <x v="55"/>
    <x v="21"/>
    <x v="46"/>
    <x v="51"/>
    <x v="475"/>
    <n v="3"/>
    <n v="9"/>
    <n v="3"/>
    <n v="5"/>
    <n v="4"/>
    <x v="0"/>
    <x v="0"/>
    <x v="0"/>
    <x v="0"/>
    <x v="0"/>
    <x v="0"/>
    <n v="0"/>
    <x v="1"/>
  </r>
  <r>
    <n v="10196"/>
    <n v="1978"/>
    <x v="33"/>
    <x v="1"/>
    <x v="0"/>
    <x v="2"/>
    <n v="71427"/>
    <n v="71427"/>
    <x v="1"/>
    <n v="2"/>
    <n v="0"/>
    <s v="Yes"/>
    <s v="2014-03-12"/>
    <n v="26"/>
    <x v="121"/>
    <x v="115"/>
    <x v="201"/>
    <x v="18"/>
    <x v="129"/>
    <x v="7"/>
    <x v="476"/>
    <n v="2"/>
    <n v="8"/>
    <n v="2"/>
    <n v="8"/>
    <n v="4"/>
    <x v="0"/>
    <x v="0"/>
    <x v="0"/>
    <x v="0"/>
    <x v="0"/>
    <x v="0"/>
    <n v="0"/>
    <x v="1"/>
  </r>
  <r>
    <n v="6384"/>
    <n v="1978"/>
    <x v="33"/>
    <x v="1"/>
    <x v="0"/>
    <x v="3"/>
    <n v="71022"/>
    <n v="71022"/>
    <x v="1"/>
    <n v="0"/>
    <n v="1"/>
    <s v="Yes"/>
    <s v="2014-02-11"/>
    <n v="30"/>
    <x v="223"/>
    <x v="19"/>
    <x v="311"/>
    <x v="5"/>
    <x v="12"/>
    <x v="153"/>
    <x v="477"/>
    <n v="3"/>
    <n v="5"/>
    <n v="2"/>
    <n v="11"/>
    <n v="8"/>
    <x v="1"/>
    <x v="0"/>
    <x v="0"/>
    <x v="0"/>
    <x v="0"/>
    <x v="1"/>
    <n v="0"/>
    <x v="1"/>
  </r>
  <r>
    <n v="8029"/>
    <n v="1988"/>
    <x v="36"/>
    <x v="1"/>
    <x v="2"/>
    <x v="0"/>
    <n v="90247"/>
    <n v="90247"/>
    <x v="1"/>
    <n v="0"/>
    <n v="0"/>
    <s v="No"/>
    <s v="2014-04-29"/>
    <n v="27"/>
    <x v="385"/>
    <x v="69"/>
    <x v="312"/>
    <x v="16"/>
    <x v="13"/>
    <x v="11"/>
    <x v="478"/>
    <n v="1"/>
    <n v="3"/>
    <n v="4"/>
    <n v="7"/>
    <n v="1"/>
    <x v="0"/>
    <x v="1"/>
    <x v="1"/>
    <x v="1"/>
    <x v="0"/>
    <x v="3"/>
    <n v="0"/>
    <x v="0"/>
  </r>
  <r>
    <n v="968"/>
    <n v="1968"/>
    <x v="30"/>
    <x v="0"/>
    <x v="2"/>
    <x v="3"/>
    <n v="41335"/>
    <n v="41335"/>
    <x v="0"/>
    <n v="1"/>
    <n v="0"/>
    <s v="Yes"/>
    <s v="2013-12-26"/>
    <n v="24"/>
    <x v="27"/>
    <x v="28"/>
    <x v="87"/>
    <x v="32"/>
    <x v="32"/>
    <x v="3"/>
    <x v="94"/>
    <n v="3"/>
    <n v="4"/>
    <n v="1"/>
    <n v="4"/>
    <n v="7"/>
    <x v="0"/>
    <x v="0"/>
    <x v="0"/>
    <x v="0"/>
    <x v="0"/>
    <x v="0"/>
    <n v="0"/>
    <x v="1"/>
  </r>
  <r>
    <n v="6988"/>
    <n v="1986"/>
    <x v="22"/>
    <x v="1"/>
    <x v="0"/>
    <x v="2"/>
    <n v="71952"/>
    <n v="71952"/>
    <x v="1"/>
    <n v="1"/>
    <n v="0"/>
    <s v="Yes"/>
    <s v="2013-01-10"/>
    <n v="93"/>
    <x v="141"/>
    <x v="15"/>
    <x v="196"/>
    <x v="58"/>
    <x v="94"/>
    <x v="109"/>
    <x v="274"/>
    <n v="2"/>
    <n v="8"/>
    <n v="4"/>
    <n v="8"/>
    <n v="4"/>
    <x v="1"/>
    <x v="0"/>
    <x v="1"/>
    <x v="0"/>
    <x v="0"/>
    <x v="2"/>
    <n v="0"/>
    <x v="1"/>
  </r>
  <r>
    <n v="4472"/>
    <n v="1970"/>
    <x v="25"/>
    <x v="0"/>
    <x v="1"/>
    <x v="3"/>
    <n v="35682"/>
    <n v="35682"/>
    <x v="2"/>
    <n v="1"/>
    <n v="0"/>
    <s v="Yes"/>
    <s v="2014-06-27"/>
    <n v="34"/>
    <x v="140"/>
    <x v="8"/>
    <x v="48"/>
    <x v="11"/>
    <x v="7"/>
    <x v="48"/>
    <x v="148"/>
    <n v="1"/>
    <n v="1"/>
    <n v="1"/>
    <n v="3"/>
    <n v="2"/>
    <x v="0"/>
    <x v="0"/>
    <x v="0"/>
    <x v="0"/>
    <x v="0"/>
    <x v="0"/>
    <n v="0"/>
    <x v="1"/>
  </r>
  <r>
    <n v="6991"/>
    <n v="1951"/>
    <x v="20"/>
    <x v="0"/>
    <x v="0"/>
    <x v="3"/>
    <n v="43185"/>
    <n v="43185"/>
    <x v="0"/>
    <n v="0"/>
    <n v="1"/>
    <s v="Yes"/>
    <s v="2013-04-10"/>
    <n v="88"/>
    <x v="386"/>
    <x v="26"/>
    <x v="25"/>
    <x v="32"/>
    <x v="18"/>
    <x v="12"/>
    <x v="26"/>
    <n v="2"/>
    <n v="9"/>
    <n v="3"/>
    <n v="6"/>
    <n v="8"/>
    <x v="0"/>
    <x v="0"/>
    <x v="0"/>
    <x v="0"/>
    <x v="0"/>
    <x v="0"/>
    <n v="0"/>
    <x v="1"/>
  </r>
  <r>
    <n v="3336"/>
    <n v="1948"/>
    <x v="37"/>
    <x v="0"/>
    <x v="1"/>
    <x v="1"/>
    <n v="66375"/>
    <n v="66375"/>
    <x v="1"/>
    <n v="0"/>
    <n v="1"/>
    <s v="Yes"/>
    <s v="2013-11-21"/>
    <n v="96"/>
    <x v="50"/>
    <x v="8"/>
    <x v="125"/>
    <x v="5"/>
    <x v="16"/>
    <x v="123"/>
    <x v="479"/>
    <n v="3"/>
    <n v="2"/>
    <n v="4"/>
    <n v="5"/>
    <n v="7"/>
    <x v="1"/>
    <x v="0"/>
    <x v="0"/>
    <x v="0"/>
    <x v="0"/>
    <x v="1"/>
    <n v="0"/>
    <x v="1"/>
  </r>
  <r>
    <n v="4301"/>
    <n v="1971"/>
    <x v="6"/>
    <x v="1"/>
    <x v="2"/>
    <x v="2"/>
    <n v="35178"/>
    <n v="35178"/>
    <x v="2"/>
    <n v="1"/>
    <n v="0"/>
    <s v="Yes"/>
    <s v="2013-01-10"/>
    <n v="10"/>
    <x v="140"/>
    <x v="1"/>
    <x v="62"/>
    <x v="1"/>
    <x v="7"/>
    <x v="48"/>
    <x v="263"/>
    <n v="1"/>
    <n v="1"/>
    <n v="1"/>
    <n v="2"/>
    <n v="7"/>
    <x v="1"/>
    <x v="0"/>
    <x v="0"/>
    <x v="0"/>
    <x v="0"/>
    <x v="1"/>
    <n v="0"/>
    <x v="0"/>
  </r>
  <r>
    <n v="1940"/>
    <n v="1986"/>
    <x v="22"/>
    <x v="1"/>
    <x v="0"/>
    <x v="2"/>
    <n v="25252"/>
    <n v="25252"/>
    <x v="2"/>
    <n v="1"/>
    <n v="0"/>
    <s v="Yes"/>
    <s v="2013-07-12"/>
    <n v="26"/>
    <x v="20"/>
    <x v="17"/>
    <x v="137"/>
    <x v="1"/>
    <x v="7"/>
    <x v="1"/>
    <x v="72"/>
    <n v="1"/>
    <n v="1"/>
    <n v="0"/>
    <n v="2"/>
    <n v="8"/>
    <x v="0"/>
    <x v="0"/>
    <x v="0"/>
    <x v="0"/>
    <x v="0"/>
    <x v="0"/>
    <n v="0"/>
    <x v="1"/>
  </r>
  <r>
    <n v="1272"/>
    <n v="1965"/>
    <x v="2"/>
    <x v="0"/>
    <x v="2"/>
    <x v="0"/>
    <n v="55250"/>
    <n v="55250"/>
    <x v="0"/>
    <n v="0"/>
    <n v="1"/>
    <s v="Yes"/>
    <s v="2012-10-21"/>
    <n v="49"/>
    <x v="387"/>
    <x v="57"/>
    <x v="203"/>
    <x v="63"/>
    <x v="16"/>
    <x v="86"/>
    <x v="480"/>
    <n v="4"/>
    <n v="7"/>
    <n v="5"/>
    <n v="10"/>
    <n v="5"/>
    <x v="0"/>
    <x v="0"/>
    <x v="0"/>
    <x v="0"/>
    <x v="0"/>
    <x v="0"/>
    <n v="0"/>
    <x v="1"/>
  </r>
  <r>
    <n v="1388"/>
    <n v="1975"/>
    <x v="28"/>
    <x v="1"/>
    <x v="0"/>
    <x v="0"/>
    <n v="33249"/>
    <n v="33249"/>
    <x v="2"/>
    <n v="1"/>
    <n v="0"/>
    <s v="Yes"/>
    <s v="2013-02-20"/>
    <n v="11"/>
    <x v="10"/>
    <x v="7"/>
    <x v="87"/>
    <x v="65"/>
    <x v="32"/>
    <x v="2"/>
    <x v="481"/>
    <n v="2"/>
    <n v="2"/>
    <n v="1"/>
    <n v="3"/>
    <n v="6"/>
    <x v="0"/>
    <x v="0"/>
    <x v="0"/>
    <x v="0"/>
    <x v="0"/>
    <x v="0"/>
    <n v="0"/>
    <x v="1"/>
  </r>
  <r>
    <n v="1044"/>
    <n v="1953"/>
    <x v="44"/>
    <x v="0"/>
    <x v="0"/>
    <x v="1"/>
    <n v="58398"/>
    <n v="58398"/>
    <x v="0"/>
    <n v="0"/>
    <n v="0"/>
    <s v="No"/>
    <s v="2013-05-14"/>
    <n v="44"/>
    <x v="388"/>
    <x v="9"/>
    <x v="313"/>
    <x v="16"/>
    <x v="2"/>
    <x v="74"/>
    <x v="482"/>
    <n v="3"/>
    <n v="5"/>
    <n v="4"/>
    <n v="8"/>
    <n v="4"/>
    <x v="0"/>
    <x v="0"/>
    <x v="0"/>
    <x v="0"/>
    <x v="0"/>
    <x v="0"/>
    <n v="0"/>
    <x v="1"/>
  </r>
  <r>
    <n v="6969"/>
    <n v="1982"/>
    <x v="18"/>
    <x v="1"/>
    <x v="0"/>
    <x v="1"/>
    <n v="50272"/>
    <n v="50272"/>
    <x v="0"/>
    <n v="1"/>
    <n v="0"/>
    <s v="Yes"/>
    <s v="2013-08-07"/>
    <n v="75"/>
    <x v="273"/>
    <x v="97"/>
    <x v="253"/>
    <x v="61"/>
    <x v="22"/>
    <x v="14"/>
    <x v="483"/>
    <n v="3"/>
    <n v="4"/>
    <n v="1"/>
    <n v="5"/>
    <n v="7"/>
    <x v="0"/>
    <x v="0"/>
    <x v="0"/>
    <x v="0"/>
    <x v="0"/>
    <x v="0"/>
    <n v="0"/>
    <x v="1"/>
  </r>
  <r>
    <n v="10479"/>
    <n v="1975"/>
    <x v="28"/>
    <x v="1"/>
    <x v="1"/>
    <x v="2"/>
    <n v="76618"/>
    <n v="76618"/>
    <x v="1"/>
    <n v="0"/>
    <n v="0"/>
    <s v="No"/>
    <s v="2012-12-07"/>
    <n v="64"/>
    <x v="389"/>
    <x v="36"/>
    <x v="314"/>
    <x v="31"/>
    <x v="130"/>
    <x v="147"/>
    <x v="484"/>
    <n v="1"/>
    <n v="3"/>
    <n v="2"/>
    <n v="5"/>
    <n v="1"/>
    <x v="0"/>
    <x v="0"/>
    <x v="0"/>
    <x v="0"/>
    <x v="0"/>
    <x v="0"/>
    <n v="0"/>
    <x v="1"/>
  </r>
  <r>
    <n v="3619"/>
    <n v="1960"/>
    <x v="40"/>
    <x v="0"/>
    <x v="4"/>
    <x v="3"/>
    <n v="87305"/>
    <n v="87305"/>
    <x v="1"/>
    <n v="0"/>
    <n v="0"/>
    <s v="No"/>
    <s v="2012-09-23"/>
    <n v="19"/>
    <x v="390"/>
    <x v="96"/>
    <x v="315"/>
    <x v="112"/>
    <x v="71"/>
    <x v="42"/>
    <x v="485"/>
    <n v="1"/>
    <n v="5"/>
    <n v="3"/>
    <n v="8"/>
    <n v="2"/>
    <x v="0"/>
    <x v="0"/>
    <x v="1"/>
    <x v="0"/>
    <x v="0"/>
    <x v="1"/>
    <n v="0"/>
    <x v="0"/>
  </r>
  <r>
    <n v="1715"/>
    <n v="1978"/>
    <x v="33"/>
    <x v="1"/>
    <x v="0"/>
    <x v="1"/>
    <n v="25851"/>
    <n v="25851"/>
    <x v="2"/>
    <n v="1"/>
    <n v="0"/>
    <s v="Yes"/>
    <s v="2013-02-11"/>
    <n v="45"/>
    <x v="37"/>
    <x v="3"/>
    <x v="107"/>
    <x v="34"/>
    <x v="9"/>
    <x v="3"/>
    <x v="220"/>
    <n v="2"/>
    <n v="2"/>
    <n v="0"/>
    <n v="3"/>
    <n v="7"/>
    <x v="0"/>
    <x v="0"/>
    <x v="0"/>
    <x v="0"/>
    <x v="0"/>
    <x v="0"/>
    <n v="0"/>
    <x v="1"/>
  </r>
  <r>
    <n v="10159"/>
    <n v="1970"/>
    <x v="25"/>
    <x v="0"/>
    <x v="0"/>
    <x v="3"/>
    <n v="58710"/>
    <n v="58710"/>
    <x v="0"/>
    <n v="0"/>
    <n v="1"/>
    <s v="Yes"/>
    <s v="2013-03-31"/>
    <n v="77"/>
    <x v="391"/>
    <x v="46"/>
    <x v="316"/>
    <x v="5"/>
    <x v="33"/>
    <x v="34"/>
    <x v="486"/>
    <n v="6"/>
    <n v="11"/>
    <n v="5"/>
    <n v="9"/>
    <n v="6"/>
    <x v="0"/>
    <x v="0"/>
    <x v="0"/>
    <x v="0"/>
    <x v="0"/>
    <x v="0"/>
    <n v="0"/>
    <x v="1"/>
  </r>
  <r>
    <n v="1463"/>
    <n v="1958"/>
    <x v="38"/>
    <x v="0"/>
    <x v="0"/>
    <x v="0"/>
    <n v="45160"/>
    <n v="45160"/>
    <x v="0"/>
    <n v="1"/>
    <n v="1"/>
    <s v="Yes"/>
    <s v="2014-03-29"/>
    <n v="9"/>
    <x v="26"/>
    <x v="12"/>
    <x v="29"/>
    <x v="7"/>
    <x v="16"/>
    <x v="26"/>
    <x v="403"/>
    <n v="1"/>
    <n v="1"/>
    <n v="0"/>
    <n v="2"/>
    <n v="7"/>
    <x v="0"/>
    <x v="0"/>
    <x v="0"/>
    <x v="0"/>
    <x v="0"/>
    <x v="0"/>
    <n v="0"/>
    <x v="1"/>
  </r>
  <r>
    <n v="5114"/>
    <n v="1965"/>
    <x v="2"/>
    <x v="0"/>
    <x v="2"/>
    <x v="2"/>
    <n v="74806"/>
    <n v="74806"/>
    <x v="1"/>
    <n v="0"/>
    <n v="1"/>
    <s v="Yes"/>
    <s v="2012-12-19"/>
    <n v="1"/>
    <x v="392"/>
    <x v="31"/>
    <x v="114"/>
    <x v="5"/>
    <x v="43"/>
    <x v="47"/>
    <x v="487"/>
    <n v="2"/>
    <n v="5"/>
    <n v="4"/>
    <n v="5"/>
    <n v="4"/>
    <x v="0"/>
    <x v="0"/>
    <x v="0"/>
    <x v="0"/>
    <x v="0"/>
    <x v="0"/>
    <n v="0"/>
    <x v="1"/>
  </r>
  <r>
    <n v="4990"/>
    <n v="1954"/>
    <x v="1"/>
    <x v="0"/>
    <x v="0"/>
    <x v="2"/>
    <n v="59111"/>
    <n v="59111"/>
    <x v="0"/>
    <n v="0"/>
    <n v="0"/>
    <s v="No"/>
    <s v="2013-05-02"/>
    <n v="90"/>
    <x v="393"/>
    <x v="8"/>
    <x v="52"/>
    <x v="78"/>
    <x v="43"/>
    <x v="154"/>
    <x v="488"/>
    <n v="1"/>
    <n v="11"/>
    <n v="1"/>
    <n v="8"/>
    <n v="7"/>
    <x v="0"/>
    <x v="0"/>
    <x v="0"/>
    <x v="0"/>
    <x v="0"/>
    <x v="0"/>
    <n v="0"/>
    <x v="1"/>
  </r>
  <r>
    <n v="4329"/>
    <n v="1984"/>
    <x v="3"/>
    <x v="1"/>
    <x v="1"/>
    <x v="2"/>
    <n v="18988"/>
    <n v="18988"/>
    <x v="2"/>
    <n v="1"/>
    <n v="0"/>
    <s v="Yes"/>
    <s v="2014-05-23"/>
    <n v="43"/>
    <x v="10"/>
    <x v="8"/>
    <x v="1"/>
    <x v="1"/>
    <x v="1"/>
    <x v="10"/>
    <x v="75"/>
    <n v="2"/>
    <n v="1"/>
    <n v="0"/>
    <n v="3"/>
    <n v="7"/>
    <x v="0"/>
    <x v="0"/>
    <x v="0"/>
    <x v="0"/>
    <x v="0"/>
    <x v="0"/>
    <n v="0"/>
    <x v="1"/>
  </r>
  <r>
    <n v="10936"/>
    <n v="1965"/>
    <x v="2"/>
    <x v="0"/>
    <x v="0"/>
    <x v="2"/>
    <n v="72190"/>
    <n v="72190"/>
    <x v="1"/>
    <n v="0"/>
    <n v="0"/>
    <s v="No"/>
    <s v="2013-02-13"/>
    <n v="79"/>
    <x v="394"/>
    <x v="116"/>
    <x v="317"/>
    <x v="0"/>
    <x v="131"/>
    <x v="155"/>
    <x v="489"/>
    <n v="1"/>
    <n v="5"/>
    <n v="6"/>
    <n v="4"/>
    <n v="3"/>
    <x v="0"/>
    <x v="0"/>
    <x v="0"/>
    <x v="0"/>
    <x v="0"/>
    <x v="0"/>
    <n v="0"/>
    <x v="1"/>
  </r>
  <r>
    <n v="4692"/>
    <n v="1976"/>
    <x v="11"/>
    <x v="1"/>
    <x v="0"/>
    <x v="2"/>
    <n v="7500"/>
    <n v="7500"/>
    <x v="2"/>
    <n v="1"/>
    <n v="0"/>
    <s v="Yes"/>
    <s v="2012-08-01"/>
    <n v="19"/>
    <x v="75"/>
    <x v="8"/>
    <x v="100"/>
    <x v="59"/>
    <x v="23"/>
    <x v="37"/>
    <x v="261"/>
    <n v="5"/>
    <n v="4"/>
    <n v="1"/>
    <n v="2"/>
    <n v="9"/>
    <x v="1"/>
    <x v="0"/>
    <x v="0"/>
    <x v="0"/>
    <x v="0"/>
    <x v="1"/>
    <n v="0"/>
    <x v="0"/>
  </r>
  <r>
    <n v="7212"/>
    <n v="1966"/>
    <x v="35"/>
    <x v="0"/>
    <x v="0"/>
    <x v="2"/>
    <n v="44794"/>
    <n v="44794"/>
    <x v="0"/>
    <n v="0"/>
    <n v="1"/>
    <s v="Yes"/>
    <s v="2014-06-08"/>
    <n v="99"/>
    <x v="149"/>
    <x v="8"/>
    <x v="75"/>
    <x v="5"/>
    <x v="16"/>
    <x v="14"/>
    <x v="34"/>
    <n v="1"/>
    <n v="2"/>
    <n v="0"/>
    <n v="3"/>
    <n v="6"/>
    <x v="0"/>
    <x v="0"/>
    <x v="0"/>
    <x v="0"/>
    <x v="0"/>
    <x v="0"/>
    <n v="0"/>
    <x v="1"/>
  </r>
  <r>
    <n v="6086"/>
    <n v="1955"/>
    <x v="34"/>
    <x v="0"/>
    <x v="0"/>
    <x v="2"/>
    <n v="80395"/>
    <n v="80395"/>
    <x v="1"/>
    <n v="0"/>
    <n v="0"/>
    <s v="No"/>
    <s v="2013-11-23"/>
    <n v="62"/>
    <x v="76"/>
    <x v="96"/>
    <x v="318"/>
    <x v="48"/>
    <x v="61"/>
    <x v="18"/>
    <x v="490"/>
    <n v="1"/>
    <n v="6"/>
    <n v="5"/>
    <n v="12"/>
    <n v="2"/>
    <x v="0"/>
    <x v="0"/>
    <x v="0"/>
    <x v="1"/>
    <x v="0"/>
    <x v="1"/>
    <n v="0"/>
    <x v="1"/>
  </r>
  <r>
    <n v="437"/>
    <n v="1976"/>
    <x v="11"/>
    <x v="1"/>
    <x v="2"/>
    <x v="3"/>
    <n v="75012"/>
    <n v="75012"/>
    <x v="1"/>
    <n v="0"/>
    <n v="0"/>
    <s v="No"/>
    <s v="2014-01-25"/>
    <n v="41"/>
    <x v="395"/>
    <x v="117"/>
    <x v="189"/>
    <x v="131"/>
    <x v="111"/>
    <x v="149"/>
    <x v="491"/>
    <n v="1"/>
    <n v="3"/>
    <n v="8"/>
    <n v="11"/>
    <n v="1"/>
    <x v="0"/>
    <x v="0"/>
    <x v="0"/>
    <x v="0"/>
    <x v="0"/>
    <x v="0"/>
    <n v="0"/>
    <x v="1"/>
  </r>
  <r>
    <n v="11171"/>
    <n v="1965"/>
    <x v="2"/>
    <x v="0"/>
    <x v="2"/>
    <x v="2"/>
    <n v="56962"/>
    <n v="56962"/>
    <x v="0"/>
    <n v="2"/>
    <n v="1"/>
    <s v="Yes"/>
    <s v="2013-10-11"/>
    <n v="60"/>
    <x v="71"/>
    <x v="17"/>
    <x v="319"/>
    <x v="3"/>
    <x v="3"/>
    <x v="78"/>
    <x v="390"/>
    <n v="7"/>
    <n v="6"/>
    <n v="3"/>
    <n v="5"/>
    <n v="7"/>
    <x v="0"/>
    <x v="0"/>
    <x v="0"/>
    <x v="0"/>
    <x v="0"/>
    <x v="0"/>
    <n v="0"/>
    <x v="1"/>
  </r>
  <r>
    <n v="11101"/>
    <n v="1991"/>
    <x v="42"/>
    <x v="2"/>
    <x v="0"/>
    <x v="1"/>
    <n v="89891"/>
    <n v="89891"/>
    <x v="1"/>
    <n v="0"/>
    <n v="0"/>
    <s v="No"/>
    <s v="2013-04-15"/>
    <n v="17"/>
    <x v="219"/>
    <x v="14"/>
    <x v="104"/>
    <x v="12"/>
    <x v="43"/>
    <x v="156"/>
    <x v="492"/>
    <n v="1"/>
    <n v="11"/>
    <n v="6"/>
    <n v="8"/>
    <n v="4"/>
    <x v="0"/>
    <x v="0"/>
    <x v="1"/>
    <x v="0"/>
    <x v="0"/>
    <x v="1"/>
    <n v="0"/>
    <x v="1"/>
  </r>
  <r>
    <n v="5329"/>
    <n v="1949"/>
    <x v="17"/>
    <x v="0"/>
    <x v="1"/>
    <x v="3"/>
    <n v="35946"/>
    <n v="35946"/>
    <x v="2"/>
    <n v="1"/>
    <n v="1"/>
    <s v="Yes"/>
    <s v="2013-09-27"/>
    <n v="24"/>
    <x v="26"/>
    <x v="8"/>
    <x v="24"/>
    <x v="5"/>
    <x v="16"/>
    <x v="24"/>
    <x v="61"/>
    <n v="1"/>
    <n v="0"/>
    <n v="0"/>
    <n v="3"/>
    <n v="5"/>
    <x v="0"/>
    <x v="0"/>
    <x v="0"/>
    <x v="0"/>
    <x v="0"/>
    <x v="0"/>
    <n v="0"/>
    <x v="1"/>
  </r>
  <r>
    <n v="610"/>
    <n v="1953"/>
    <x v="44"/>
    <x v="0"/>
    <x v="1"/>
    <x v="1"/>
    <n v="53593"/>
    <n v="53593"/>
    <x v="0"/>
    <n v="1"/>
    <n v="1"/>
    <s v="Yes"/>
    <s v="2012-08-07"/>
    <n v="60"/>
    <x v="396"/>
    <x v="3"/>
    <x v="109"/>
    <x v="11"/>
    <x v="16"/>
    <x v="27"/>
    <x v="493"/>
    <n v="8"/>
    <n v="7"/>
    <n v="2"/>
    <n v="6"/>
    <n v="8"/>
    <x v="0"/>
    <x v="0"/>
    <x v="0"/>
    <x v="0"/>
    <x v="0"/>
    <x v="0"/>
    <n v="0"/>
    <x v="1"/>
  </r>
  <r>
    <n v="9384"/>
    <n v="1978"/>
    <x v="33"/>
    <x v="1"/>
    <x v="0"/>
    <x v="2"/>
    <n v="66373"/>
    <n v="66373"/>
    <x v="1"/>
    <n v="1"/>
    <n v="1"/>
    <s v="Yes"/>
    <s v="2013-06-12"/>
    <n v="57"/>
    <x v="46"/>
    <x v="31"/>
    <x v="45"/>
    <x v="29"/>
    <x v="14"/>
    <x v="39"/>
    <x v="51"/>
    <n v="7"/>
    <n v="4"/>
    <n v="2"/>
    <n v="10"/>
    <n v="3"/>
    <x v="0"/>
    <x v="0"/>
    <x v="0"/>
    <x v="0"/>
    <x v="0"/>
    <x v="0"/>
    <n v="0"/>
    <x v="1"/>
  </r>
  <r>
    <n v="5956"/>
    <n v="1948"/>
    <x v="37"/>
    <x v="0"/>
    <x v="1"/>
    <x v="3"/>
    <n v="45072"/>
    <n v="45072"/>
    <x v="0"/>
    <n v="1"/>
    <n v="2"/>
    <s v="Yes"/>
    <s v="2013-10-16"/>
    <n v="74"/>
    <x v="86"/>
    <x v="12"/>
    <x v="167"/>
    <x v="34"/>
    <x v="7"/>
    <x v="12"/>
    <x v="494"/>
    <n v="5"/>
    <n v="6"/>
    <n v="1"/>
    <n v="4"/>
    <n v="8"/>
    <x v="0"/>
    <x v="0"/>
    <x v="0"/>
    <x v="0"/>
    <x v="0"/>
    <x v="0"/>
    <n v="0"/>
    <x v="1"/>
  </r>
  <r>
    <n v="10430"/>
    <n v="1973"/>
    <x v="26"/>
    <x v="1"/>
    <x v="0"/>
    <x v="3"/>
    <n v="89694"/>
    <n v="89694"/>
    <x v="1"/>
    <n v="1"/>
    <n v="1"/>
    <s v="Yes"/>
    <s v="2013-10-09"/>
    <n v="22"/>
    <x v="397"/>
    <x v="58"/>
    <x v="320"/>
    <x v="26"/>
    <x v="43"/>
    <x v="2"/>
    <x v="495"/>
    <n v="3"/>
    <n v="4"/>
    <n v="3"/>
    <n v="4"/>
    <n v="5"/>
    <x v="0"/>
    <x v="1"/>
    <x v="1"/>
    <x v="1"/>
    <x v="0"/>
    <x v="3"/>
    <n v="0"/>
    <x v="1"/>
  </r>
  <r>
    <n v="7875"/>
    <n v="1949"/>
    <x v="17"/>
    <x v="0"/>
    <x v="0"/>
    <x v="2"/>
    <n v="72025"/>
    <n v="72025"/>
    <x v="1"/>
    <n v="0"/>
    <n v="0"/>
    <s v="No"/>
    <s v="2014-04-29"/>
    <n v="46"/>
    <x v="398"/>
    <x v="8"/>
    <x v="321"/>
    <x v="61"/>
    <x v="88"/>
    <x v="24"/>
    <x v="496"/>
    <n v="1"/>
    <n v="4"/>
    <n v="8"/>
    <n v="13"/>
    <n v="2"/>
    <x v="0"/>
    <x v="1"/>
    <x v="1"/>
    <x v="1"/>
    <x v="0"/>
    <x v="3"/>
    <n v="0"/>
    <x v="0"/>
  </r>
  <r>
    <n v="7072"/>
    <n v="1973"/>
    <x v="26"/>
    <x v="1"/>
    <x v="0"/>
    <x v="2"/>
    <n v="67432"/>
    <n v="67432"/>
    <x v="1"/>
    <n v="0"/>
    <n v="1"/>
    <s v="Yes"/>
    <s v="2013-03-29"/>
    <n v="69"/>
    <x v="399"/>
    <x v="118"/>
    <x v="322"/>
    <x v="132"/>
    <x v="132"/>
    <x v="157"/>
    <x v="497"/>
    <n v="2"/>
    <n v="8"/>
    <n v="5"/>
    <n v="4"/>
    <n v="4"/>
    <x v="0"/>
    <x v="0"/>
    <x v="0"/>
    <x v="0"/>
    <x v="0"/>
    <x v="0"/>
    <n v="0"/>
    <x v="1"/>
  </r>
  <r>
    <n v="6255"/>
    <n v="1952"/>
    <x v="13"/>
    <x v="0"/>
    <x v="2"/>
    <x v="1"/>
    <n v="70545"/>
    <n v="70545"/>
    <x v="1"/>
    <n v="0"/>
    <n v="1"/>
    <s v="Yes"/>
    <s v="2014-06-03"/>
    <n v="29"/>
    <x v="183"/>
    <x v="119"/>
    <x v="213"/>
    <x v="91"/>
    <x v="31"/>
    <x v="83"/>
    <x v="498"/>
    <n v="1"/>
    <n v="4"/>
    <n v="1"/>
    <n v="7"/>
    <n v="2"/>
    <x v="0"/>
    <x v="0"/>
    <x v="0"/>
    <x v="0"/>
    <x v="0"/>
    <x v="0"/>
    <n v="0"/>
    <x v="1"/>
  </r>
  <r>
    <n v="6516"/>
    <n v="1989"/>
    <x v="23"/>
    <x v="1"/>
    <x v="3"/>
    <x v="2"/>
    <n v="17487"/>
    <n v="17487"/>
    <x v="2"/>
    <n v="1"/>
    <n v="0"/>
    <s v="Yes"/>
    <s v="2013-03-18"/>
    <n v="37"/>
    <x v="109"/>
    <x v="8"/>
    <x v="54"/>
    <x v="34"/>
    <x v="37"/>
    <x v="1"/>
    <x v="72"/>
    <n v="1"/>
    <n v="1"/>
    <n v="0"/>
    <n v="2"/>
    <n v="7"/>
    <x v="0"/>
    <x v="0"/>
    <x v="0"/>
    <x v="0"/>
    <x v="0"/>
    <x v="0"/>
    <n v="0"/>
    <x v="1"/>
  </r>
  <r>
    <n v="5564"/>
    <n v="1969"/>
    <x v="21"/>
    <x v="0"/>
    <x v="0"/>
    <x v="1"/>
    <n v="62882"/>
    <n v="62882"/>
    <x v="0"/>
    <n v="0"/>
    <n v="1"/>
    <s v="Yes"/>
    <s v="2012-08-09"/>
    <n v="26"/>
    <x v="212"/>
    <x v="56"/>
    <x v="323"/>
    <x v="97"/>
    <x v="14"/>
    <x v="158"/>
    <x v="499"/>
    <n v="2"/>
    <n v="7"/>
    <n v="5"/>
    <n v="6"/>
    <n v="4"/>
    <x v="0"/>
    <x v="0"/>
    <x v="0"/>
    <x v="0"/>
    <x v="0"/>
    <x v="0"/>
    <n v="0"/>
    <x v="1"/>
  </r>
  <r>
    <n v="5682"/>
    <n v="1953"/>
    <x v="44"/>
    <x v="0"/>
    <x v="1"/>
    <x v="0"/>
    <n v="64108"/>
    <n v="64108"/>
    <x v="1"/>
    <n v="0"/>
    <n v="1"/>
    <s v="Yes"/>
    <s v="2013-03-23"/>
    <n v="8"/>
    <x v="400"/>
    <x v="7"/>
    <x v="19"/>
    <x v="59"/>
    <x v="2"/>
    <x v="83"/>
    <x v="500"/>
    <n v="4"/>
    <n v="6"/>
    <n v="9"/>
    <n v="11"/>
    <n v="5"/>
    <x v="0"/>
    <x v="0"/>
    <x v="0"/>
    <x v="0"/>
    <x v="0"/>
    <x v="0"/>
    <n v="0"/>
    <x v="1"/>
  </r>
  <r>
    <n v="7458"/>
    <n v="1956"/>
    <x v="46"/>
    <x v="0"/>
    <x v="2"/>
    <x v="1"/>
    <n v="34941"/>
    <n v="34941"/>
    <x v="2"/>
    <n v="1"/>
    <n v="1"/>
    <s v="Yes"/>
    <s v="2013-03-06"/>
    <n v="26"/>
    <x v="202"/>
    <x v="12"/>
    <x v="22"/>
    <x v="39"/>
    <x v="3"/>
    <x v="94"/>
    <x v="501"/>
    <n v="2"/>
    <n v="3"/>
    <n v="0"/>
    <n v="3"/>
    <n v="8"/>
    <x v="0"/>
    <x v="0"/>
    <x v="0"/>
    <x v="0"/>
    <x v="0"/>
    <x v="0"/>
    <n v="0"/>
    <x v="1"/>
  </r>
  <r>
    <n v="5237"/>
    <n v="1950"/>
    <x v="9"/>
    <x v="0"/>
    <x v="1"/>
    <x v="0"/>
    <n v="48767"/>
    <n v="48767"/>
    <x v="0"/>
    <n v="1"/>
    <n v="2"/>
    <s v="Yes"/>
    <s v="2014-01-01"/>
    <n v="79"/>
    <x v="8"/>
    <x v="1"/>
    <x v="87"/>
    <x v="7"/>
    <x v="16"/>
    <x v="23"/>
    <x v="88"/>
    <n v="3"/>
    <n v="2"/>
    <n v="1"/>
    <n v="3"/>
    <n v="5"/>
    <x v="0"/>
    <x v="0"/>
    <x v="0"/>
    <x v="0"/>
    <x v="0"/>
    <x v="0"/>
    <n v="0"/>
    <x v="1"/>
  </r>
  <r>
    <n v="7761"/>
    <n v="1978"/>
    <x v="33"/>
    <x v="1"/>
    <x v="4"/>
    <x v="1"/>
    <n v="38702"/>
    <n v="38702"/>
    <x v="2"/>
    <n v="1"/>
    <n v="0"/>
    <s v="Yes"/>
    <s v="2013-08-01"/>
    <n v="71"/>
    <x v="36"/>
    <x v="23"/>
    <x v="8"/>
    <x v="59"/>
    <x v="22"/>
    <x v="41"/>
    <x v="66"/>
    <n v="2"/>
    <n v="3"/>
    <n v="0"/>
    <n v="4"/>
    <n v="6"/>
    <x v="0"/>
    <x v="0"/>
    <x v="0"/>
    <x v="0"/>
    <x v="0"/>
    <x v="0"/>
    <n v="0"/>
    <x v="1"/>
  </r>
  <r>
    <n v="5278"/>
    <n v="1964"/>
    <x v="31"/>
    <x v="0"/>
    <x v="0"/>
    <x v="2"/>
    <n v="82224"/>
    <n v="82224"/>
    <x v="1"/>
    <n v="0"/>
    <n v="0"/>
    <s v="No"/>
    <s v="2014-01-25"/>
    <n v="83"/>
    <x v="401"/>
    <x v="34"/>
    <x v="324"/>
    <x v="133"/>
    <x v="113"/>
    <x v="41"/>
    <x v="38"/>
    <n v="1"/>
    <n v="6"/>
    <n v="9"/>
    <n v="5"/>
    <n v="3"/>
    <x v="0"/>
    <x v="0"/>
    <x v="0"/>
    <x v="1"/>
    <x v="0"/>
    <x v="1"/>
    <n v="0"/>
    <x v="1"/>
  </r>
  <r>
    <n v="3560"/>
    <n v="1952"/>
    <x v="13"/>
    <x v="0"/>
    <x v="0"/>
    <x v="1"/>
    <n v="83844"/>
    <n v="83844"/>
    <x v="1"/>
    <n v="0"/>
    <n v="0"/>
    <s v="No"/>
    <s v="2013-05-12"/>
    <n v="57"/>
    <x v="170"/>
    <x v="120"/>
    <x v="325"/>
    <x v="45"/>
    <x v="113"/>
    <x v="123"/>
    <x v="502"/>
    <n v="1"/>
    <n v="4"/>
    <n v="4"/>
    <n v="11"/>
    <n v="1"/>
    <x v="0"/>
    <x v="0"/>
    <x v="1"/>
    <x v="0"/>
    <x v="0"/>
    <x v="1"/>
    <n v="0"/>
    <x v="1"/>
  </r>
  <r>
    <n v="7235"/>
    <n v="1975"/>
    <x v="28"/>
    <x v="1"/>
    <x v="4"/>
    <x v="2"/>
    <n v="17003"/>
    <n v="17003"/>
    <x v="2"/>
    <n v="1"/>
    <n v="0"/>
    <s v="Yes"/>
    <s v="2013-12-09"/>
    <n v="37"/>
    <x v="63"/>
    <x v="9"/>
    <x v="100"/>
    <x v="39"/>
    <x v="22"/>
    <x v="32"/>
    <x v="120"/>
    <n v="3"/>
    <n v="2"/>
    <n v="0"/>
    <n v="4"/>
    <n v="5"/>
    <x v="0"/>
    <x v="0"/>
    <x v="0"/>
    <x v="0"/>
    <x v="0"/>
    <x v="0"/>
    <n v="0"/>
    <x v="1"/>
  </r>
  <r>
    <n v="10548"/>
    <n v="1995"/>
    <x v="54"/>
    <x v="2"/>
    <x v="0"/>
    <x v="0"/>
    <n v="71163"/>
    <n v="71163"/>
    <x v="1"/>
    <n v="0"/>
    <n v="0"/>
    <s v="No"/>
    <s v="2014-03-09"/>
    <n v="30"/>
    <x v="402"/>
    <x v="16"/>
    <x v="326"/>
    <x v="133"/>
    <x v="125"/>
    <x v="85"/>
    <x v="503"/>
    <n v="1"/>
    <n v="3"/>
    <n v="8"/>
    <n v="12"/>
    <n v="1"/>
    <x v="0"/>
    <x v="0"/>
    <x v="0"/>
    <x v="0"/>
    <x v="0"/>
    <x v="0"/>
    <n v="0"/>
    <x v="1"/>
  </r>
  <r>
    <n v="2281"/>
    <n v="1970"/>
    <x v="25"/>
    <x v="0"/>
    <x v="0"/>
    <x v="0"/>
    <n v="33697"/>
    <n v="33697"/>
    <x v="2"/>
    <n v="1"/>
    <n v="0"/>
    <s v="Yes"/>
    <s v="2013-09-15"/>
    <n v="34"/>
    <x v="18"/>
    <x v="17"/>
    <x v="75"/>
    <x v="5"/>
    <x v="3"/>
    <x v="56"/>
    <x v="253"/>
    <n v="1"/>
    <n v="1"/>
    <n v="0"/>
    <n v="2"/>
    <n v="7"/>
    <x v="1"/>
    <x v="0"/>
    <x v="0"/>
    <x v="0"/>
    <x v="0"/>
    <x v="1"/>
    <n v="0"/>
    <x v="1"/>
  </r>
  <r>
    <n v="4073"/>
    <n v="1954"/>
    <x v="1"/>
    <x v="0"/>
    <x v="4"/>
    <x v="2"/>
    <n v="63564"/>
    <n v="63564"/>
    <x v="1"/>
    <n v="0"/>
    <n v="0"/>
    <s v="No"/>
    <s v="2014-01-29"/>
    <n v="0"/>
    <x v="403"/>
    <x v="15"/>
    <x v="265"/>
    <x v="18"/>
    <x v="101"/>
    <x v="59"/>
    <x v="504"/>
    <n v="1"/>
    <n v="10"/>
    <n v="10"/>
    <n v="7"/>
    <n v="6"/>
    <x v="1"/>
    <x v="0"/>
    <x v="0"/>
    <x v="0"/>
    <x v="0"/>
    <x v="1"/>
    <n v="0"/>
    <x v="0"/>
  </r>
  <r>
    <n v="6974"/>
    <n v="1972"/>
    <x v="39"/>
    <x v="1"/>
    <x v="1"/>
    <x v="1"/>
    <n v="83443"/>
    <n v="83443"/>
    <x v="1"/>
    <n v="0"/>
    <n v="0"/>
    <s v="No"/>
    <s v="2013-12-31"/>
    <n v="89"/>
    <x v="404"/>
    <x v="5"/>
    <x v="327"/>
    <x v="91"/>
    <x v="133"/>
    <x v="133"/>
    <x v="505"/>
    <n v="1"/>
    <n v="6"/>
    <n v="10"/>
    <n v="5"/>
    <n v="2"/>
    <x v="0"/>
    <x v="0"/>
    <x v="0"/>
    <x v="0"/>
    <x v="0"/>
    <x v="0"/>
    <n v="0"/>
    <x v="1"/>
  </r>
  <r>
    <n v="7938"/>
    <n v="1958"/>
    <x v="38"/>
    <x v="0"/>
    <x v="1"/>
    <x v="1"/>
    <n v="51518"/>
    <n v="51518"/>
    <x v="0"/>
    <n v="0"/>
    <n v="1"/>
    <s v="Yes"/>
    <s v="2013-10-03"/>
    <n v="92"/>
    <x v="72"/>
    <x v="21"/>
    <x v="253"/>
    <x v="37"/>
    <x v="37"/>
    <x v="14"/>
    <x v="506"/>
    <n v="2"/>
    <n v="3"/>
    <n v="2"/>
    <n v="10"/>
    <n v="3"/>
    <x v="0"/>
    <x v="0"/>
    <x v="0"/>
    <x v="0"/>
    <x v="0"/>
    <x v="0"/>
    <n v="0"/>
    <x v="1"/>
  </r>
  <r>
    <n v="7094"/>
    <n v="1975"/>
    <x v="28"/>
    <x v="1"/>
    <x v="0"/>
    <x v="4"/>
    <n v="58330"/>
    <n v="58330"/>
    <x v="0"/>
    <n v="0"/>
    <n v="1"/>
    <s v="Yes"/>
    <s v="2013-12-25"/>
    <n v="87"/>
    <x v="76"/>
    <x v="89"/>
    <x v="297"/>
    <x v="81"/>
    <x v="47"/>
    <x v="149"/>
    <x v="456"/>
    <n v="1"/>
    <n v="6"/>
    <n v="4"/>
    <n v="13"/>
    <n v="4"/>
    <x v="0"/>
    <x v="0"/>
    <x v="0"/>
    <x v="0"/>
    <x v="0"/>
    <x v="0"/>
    <n v="0"/>
    <x v="1"/>
  </r>
  <r>
    <n v="3667"/>
    <n v="1969"/>
    <x v="21"/>
    <x v="0"/>
    <x v="0"/>
    <x v="2"/>
    <n v="80952"/>
    <n v="80952"/>
    <x v="1"/>
    <n v="0"/>
    <n v="0"/>
    <s v="No"/>
    <s v="2013-02-28"/>
    <n v="20"/>
    <x v="190"/>
    <x v="121"/>
    <x v="328"/>
    <x v="127"/>
    <x v="4"/>
    <x v="85"/>
    <x v="507"/>
    <n v="1"/>
    <n v="8"/>
    <n v="5"/>
    <n v="11"/>
    <n v="8"/>
    <x v="0"/>
    <x v="1"/>
    <x v="1"/>
    <x v="1"/>
    <x v="0"/>
    <x v="3"/>
    <n v="0"/>
    <x v="0"/>
  </r>
  <r>
    <n v="7723"/>
    <n v="1979"/>
    <x v="19"/>
    <x v="1"/>
    <x v="0"/>
    <x v="1"/>
    <n v="75507"/>
    <n v="75507"/>
    <x v="1"/>
    <n v="0"/>
    <n v="0"/>
    <s v="No"/>
    <s v="2014-05-02"/>
    <n v="56"/>
    <x v="405"/>
    <x v="122"/>
    <x v="329"/>
    <x v="81"/>
    <x v="124"/>
    <x v="42"/>
    <x v="508"/>
    <n v="1"/>
    <n v="8"/>
    <n v="6"/>
    <n v="6"/>
    <n v="3"/>
    <x v="0"/>
    <x v="0"/>
    <x v="0"/>
    <x v="0"/>
    <x v="0"/>
    <x v="0"/>
    <n v="0"/>
    <x v="1"/>
  </r>
  <r>
    <n v="3870"/>
    <n v="1978"/>
    <x v="33"/>
    <x v="1"/>
    <x v="4"/>
    <x v="1"/>
    <n v="63855"/>
    <n v="63855"/>
    <x v="1"/>
    <n v="0"/>
    <n v="0"/>
    <s v="No"/>
    <s v="2013-02-09"/>
    <n v="28"/>
    <x v="406"/>
    <x v="33"/>
    <x v="330"/>
    <x v="101"/>
    <x v="134"/>
    <x v="25"/>
    <x v="509"/>
    <n v="1"/>
    <n v="7"/>
    <n v="3"/>
    <n v="13"/>
    <n v="4"/>
    <x v="0"/>
    <x v="0"/>
    <x v="0"/>
    <x v="0"/>
    <x v="0"/>
    <x v="0"/>
    <n v="0"/>
    <x v="1"/>
  </r>
  <r>
    <n v="4012"/>
    <n v="1972"/>
    <x v="39"/>
    <x v="1"/>
    <x v="1"/>
    <x v="1"/>
    <n v="62220"/>
    <n v="62220"/>
    <x v="0"/>
    <n v="0"/>
    <n v="1"/>
    <s v="Yes"/>
    <s v="2012-08-11"/>
    <n v="55"/>
    <x v="407"/>
    <x v="19"/>
    <x v="331"/>
    <x v="32"/>
    <x v="12"/>
    <x v="33"/>
    <x v="510"/>
    <n v="5"/>
    <n v="7"/>
    <n v="6"/>
    <n v="5"/>
    <n v="6"/>
    <x v="0"/>
    <x v="0"/>
    <x v="0"/>
    <x v="0"/>
    <x v="0"/>
    <x v="0"/>
    <n v="0"/>
    <x v="0"/>
  </r>
  <r>
    <n v="5909"/>
    <n v="1964"/>
    <x v="31"/>
    <x v="0"/>
    <x v="0"/>
    <x v="2"/>
    <n v="58512"/>
    <n v="58512"/>
    <x v="0"/>
    <n v="0"/>
    <n v="1"/>
    <s v="Yes"/>
    <s v="2013-09-19"/>
    <n v="25"/>
    <x v="408"/>
    <x v="7"/>
    <x v="88"/>
    <x v="59"/>
    <x v="16"/>
    <x v="89"/>
    <x v="511"/>
    <n v="5"/>
    <n v="3"/>
    <n v="4"/>
    <n v="8"/>
    <n v="8"/>
    <x v="0"/>
    <x v="0"/>
    <x v="0"/>
    <x v="0"/>
    <x v="0"/>
    <x v="0"/>
    <n v="0"/>
    <x v="1"/>
  </r>
  <r>
    <n v="10470"/>
    <n v="1979"/>
    <x v="19"/>
    <x v="1"/>
    <x v="2"/>
    <x v="2"/>
    <n v="40662"/>
    <n v="40662"/>
    <x v="0"/>
    <n v="1"/>
    <n v="0"/>
    <s v="Yes"/>
    <s v="2013-03-15"/>
    <n v="0"/>
    <x v="31"/>
    <x v="12"/>
    <x v="165"/>
    <x v="5"/>
    <x v="37"/>
    <x v="7"/>
    <x v="512"/>
    <n v="2"/>
    <n v="2"/>
    <n v="1"/>
    <n v="3"/>
    <n v="4"/>
    <x v="0"/>
    <x v="0"/>
    <x v="0"/>
    <x v="0"/>
    <x v="0"/>
    <x v="0"/>
    <n v="0"/>
    <x v="1"/>
  </r>
  <r>
    <n v="6488"/>
    <n v="1959"/>
    <x v="12"/>
    <x v="0"/>
    <x v="1"/>
    <x v="2"/>
    <n v="38829"/>
    <n v="38829"/>
    <x v="2"/>
    <n v="0"/>
    <n v="1"/>
    <s v="Yes"/>
    <s v="2014-04-06"/>
    <n v="86"/>
    <x v="6"/>
    <x v="8"/>
    <x v="75"/>
    <x v="5"/>
    <x v="16"/>
    <x v="11"/>
    <x v="221"/>
    <n v="1"/>
    <n v="3"/>
    <n v="2"/>
    <n v="2"/>
    <n v="5"/>
    <x v="0"/>
    <x v="0"/>
    <x v="0"/>
    <x v="0"/>
    <x v="0"/>
    <x v="0"/>
    <n v="0"/>
    <x v="1"/>
  </r>
  <r>
    <n v="10270"/>
    <n v="1981"/>
    <x v="4"/>
    <x v="1"/>
    <x v="4"/>
    <x v="2"/>
    <n v="35523"/>
    <n v="35523"/>
    <x v="2"/>
    <n v="1"/>
    <n v="0"/>
    <s v="Yes"/>
    <s v="2013-10-03"/>
    <n v="8"/>
    <x v="1"/>
    <x v="9"/>
    <x v="49"/>
    <x v="29"/>
    <x v="9"/>
    <x v="56"/>
    <x v="157"/>
    <n v="2"/>
    <n v="3"/>
    <n v="0"/>
    <n v="3"/>
    <n v="7"/>
    <x v="0"/>
    <x v="0"/>
    <x v="0"/>
    <x v="0"/>
    <x v="0"/>
    <x v="0"/>
    <n v="0"/>
    <x v="1"/>
  </r>
  <r>
    <n v="6887"/>
    <n v="1967"/>
    <x v="5"/>
    <x v="0"/>
    <x v="0"/>
    <x v="0"/>
    <n v="79146"/>
    <n v="79146"/>
    <x v="1"/>
    <n v="1"/>
    <n v="1"/>
    <s v="Yes"/>
    <s v="2014-04-24"/>
    <n v="33"/>
    <x v="42"/>
    <x v="10"/>
    <x v="332"/>
    <x v="16"/>
    <x v="122"/>
    <x v="11"/>
    <x v="513"/>
    <n v="2"/>
    <n v="8"/>
    <n v="1"/>
    <n v="8"/>
    <n v="6"/>
    <x v="0"/>
    <x v="0"/>
    <x v="0"/>
    <x v="0"/>
    <x v="0"/>
    <x v="0"/>
    <n v="0"/>
    <x v="1"/>
  </r>
  <r>
    <n v="6406"/>
    <n v="1988"/>
    <x v="36"/>
    <x v="1"/>
    <x v="2"/>
    <x v="2"/>
    <n v="78285"/>
    <n v="78285"/>
    <x v="1"/>
    <n v="0"/>
    <n v="0"/>
    <s v="No"/>
    <s v="2013-10-28"/>
    <n v="13"/>
    <x v="409"/>
    <x v="39"/>
    <x v="333"/>
    <x v="130"/>
    <x v="27"/>
    <x v="41"/>
    <x v="514"/>
    <n v="1"/>
    <n v="6"/>
    <n v="4"/>
    <n v="10"/>
    <n v="3"/>
    <x v="0"/>
    <x v="0"/>
    <x v="0"/>
    <x v="0"/>
    <x v="0"/>
    <x v="0"/>
    <n v="0"/>
    <x v="1"/>
  </r>
  <r>
    <n v="7573"/>
    <n v="1978"/>
    <x v="33"/>
    <x v="1"/>
    <x v="1"/>
    <x v="0"/>
    <n v="31626"/>
    <n v="31626"/>
    <x v="2"/>
    <n v="1"/>
    <n v="0"/>
    <s v="Yes"/>
    <s v="2013-05-10"/>
    <n v="12"/>
    <x v="202"/>
    <x v="1"/>
    <x v="145"/>
    <x v="1"/>
    <x v="1"/>
    <x v="51"/>
    <x v="515"/>
    <n v="1"/>
    <n v="2"/>
    <n v="1"/>
    <n v="2"/>
    <n v="7"/>
    <x v="1"/>
    <x v="0"/>
    <x v="0"/>
    <x v="0"/>
    <x v="0"/>
    <x v="1"/>
    <n v="0"/>
    <x v="0"/>
  </r>
  <r>
    <n v="4508"/>
    <n v="1952"/>
    <x v="13"/>
    <x v="0"/>
    <x v="0"/>
    <x v="0"/>
    <n v="75127"/>
    <n v="75127"/>
    <x v="1"/>
    <n v="0"/>
    <n v="0"/>
    <s v="No"/>
    <s v="2014-05-22"/>
    <n v="92"/>
    <x v="341"/>
    <x v="33"/>
    <x v="118"/>
    <x v="4"/>
    <x v="62"/>
    <x v="159"/>
    <x v="516"/>
    <n v="1"/>
    <n v="2"/>
    <n v="11"/>
    <n v="5"/>
    <n v="1"/>
    <x v="0"/>
    <x v="0"/>
    <x v="0"/>
    <x v="0"/>
    <x v="0"/>
    <x v="0"/>
    <n v="0"/>
    <x v="1"/>
  </r>
  <r>
    <n v="221"/>
    <n v="1955"/>
    <x v="34"/>
    <x v="0"/>
    <x v="0"/>
    <x v="2"/>
    <n v="48726"/>
    <n v="48726"/>
    <x v="0"/>
    <n v="0"/>
    <n v="1"/>
    <s v="Yes"/>
    <s v="2013-04-27"/>
    <n v="90"/>
    <x v="183"/>
    <x v="17"/>
    <x v="15"/>
    <x v="39"/>
    <x v="16"/>
    <x v="134"/>
    <x v="517"/>
    <n v="3"/>
    <n v="3"/>
    <n v="2"/>
    <n v="4"/>
    <n v="6"/>
    <x v="0"/>
    <x v="0"/>
    <x v="0"/>
    <x v="0"/>
    <x v="0"/>
    <x v="0"/>
    <n v="0"/>
    <x v="1"/>
  </r>
  <r>
    <n v="5331"/>
    <n v="1977"/>
    <x v="32"/>
    <x v="1"/>
    <x v="0"/>
    <x v="2"/>
    <n v="74985"/>
    <n v="74985"/>
    <x v="1"/>
    <n v="0"/>
    <n v="0"/>
    <s v="No"/>
    <s v="2012-09-11"/>
    <n v="8"/>
    <x v="146"/>
    <x v="32"/>
    <x v="334"/>
    <x v="134"/>
    <x v="16"/>
    <x v="46"/>
    <x v="518"/>
    <n v="1"/>
    <n v="3"/>
    <n v="6"/>
    <n v="7"/>
    <n v="2"/>
    <x v="0"/>
    <x v="0"/>
    <x v="0"/>
    <x v="0"/>
    <x v="0"/>
    <x v="0"/>
    <n v="0"/>
    <x v="1"/>
  </r>
  <r>
    <n v="1911"/>
    <n v="1987"/>
    <x v="14"/>
    <x v="1"/>
    <x v="0"/>
    <x v="1"/>
    <n v="67430"/>
    <n v="67430"/>
    <x v="1"/>
    <n v="0"/>
    <n v="0"/>
    <s v="No"/>
    <s v="2012-09-05"/>
    <n v="6"/>
    <x v="374"/>
    <x v="123"/>
    <x v="60"/>
    <x v="117"/>
    <x v="42"/>
    <x v="160"/>
    <x v="519"/>
    <n v="1"/>
    <n v="11"/>
    <n v="5"/>
    <n v="12"/>
    <n v="6"/>
    <x v="0"/>
    <x v="0"/>
    <x v="0"/>
    <x v="0"/>
    <x v="0"/>
    <x v="0"/>
    <n v="0"/>
    <x v="1"/>
  </r>
  <r>
    <n v="20"/>
    <n v="1965"/>
    <x v="2"/>
    <x v="0"/>
    <x v="4"/>
    <x v="2"/>
    <n v="46891"/>
    <n v="46891"/>
    <x v="0"/>
    <n v="0"/>
    <n v="1"/>
    <s v="Yes"/>
    <s v="2013-09-01"/>
    <n v="91"/>
    <x v="245"/>
    <x v="19"/>
    <x v="165"/>
    <x v="51"/>
    <x v="39"/>
    <x v="104"/>
    <x v="520"/>
    <n v="1"/>
    <n v="2"/>
    <n v="1"/>
    <n v="4"/>
    <n v="4"/>
    <x v="0"/>
    <x v="0"/>
    <x v="0"/>
    <x v="0"/>
    <x v="0"/>
    <x v="0"/>
    <n v="0"/>
    <x v="1"/>
  </r>
  <r>
    <n v="8786"/>
    <n v="1956"/>
    <x v="46"/>
    <x v="0"/>
    <x v="2"/>
    <x v="2"/>
    <n v="62058"/>
    <n v="62058"/>
    <x v="0"/>
    <n v="0"/>
    <n v="1"/>
    <s v="Yes"/>
    <s v="2013-05-26"/>
    <n v="52"/>
    <x v="410"/>
    <x v="35"/>
    <x v="215"/>
    <x v="3"/>
    <x v="16"/>
    <x v="68"/>
    <x v="521"/>
    <n v="4"/>
    <n v="6"/>
    <n v="1"/>
    <n v="7"/>
    <n v="6"/>
    <x v="0"/>
    <x v="0"/>
    <x v="0"/>
    <x v="0"/>
    <x v="0"/>
    <x v="0"/>
    <n v="0"/>
    <x v="1"/>
  </r>
  <r>
    <n v="10582"/>
    <n v="1979"/>
    <x v="19"/>
    <x v="1"/>
    <x v="0"/>
    <x v="2"/>
    <n v="72063"/>
    <n v="72063"/>
    <x v="1"/>
    <n v="0"/>
    <n v="1"/>
    <s v="Yes"/>
    <s v="2013-07-03"/>
    <n v="3"/>
    <x v="411"/>
    <x v="69"/>
    <x v="335"/>
    <x v="73"/>
    <x v="17"/>
    <x v="129"/>
    <x v="522"/>
    <n v="2"/>
    <n v="5"/>
    <n v="2"/>
    <n v="12"/>
    <n v="2"/>
    <x v="0"/>
    <x v="0"/>
    <x v="0"/>
    <x v="0"/>
    <x v="0"/>
    <x v="0"/>
    <n v="0"/>
    <x v="1"/>
  </r>
  <r>
    <n v="1915"/>
    <n v="1951"/>
    <x v="20"/>
    <x v="0"/>
    <x v="1"/>
    <x v="2"/>
    <n v="78939"/>
    <n v="78939"/>
    <x v="1"/>
    <n v="0"/>
    <n v="0"/>
    <s v="No"/>
    <s v="2013-12-12"/>
    <n v="57"/>
    <x v="412"/>
    <x v="49"/>
    <x v="336"/>
    <x v="13"/>
    <x v="16"/>
    <x v="161"/>
    <x v="523"/>
    <n v="1"/>
    <n v="8"/>
    <n v="5"/>
    <n v="6"/>
    <n v="3"/>
    <x v="0"/>
    <x v="0"/>
    <x v="0"/>
    <x v="0"/>
    <x v="0"/>
    <x v="0"/>
    <n v="0"/>
    <x v="1"/>
  </r>
  <r>
    <n v="8897"/>
    <n v="1965"/>
    <x v="2"/>
    <x v="0"/>
    <x v="0"/>
    <x v="0"/>
    <n v="42720"/>
    <n v="42720"/>
    <x v="0"/>
    <n v="1"/>
    <n v="1"/>
    <s v="Yes"/>
    <s v="2013-04-24"/>
    <n v="9"/>
    <x v="413"/>
    <x v="9"/>
    <x v="337"/>
    <x v="78"/>
    <x v="46"/>
    <x v="162"/>
    <x v="524"/>
    <n v="8"/>
    <n v="7"/>
    <n v="3"/>
    <n v="7"/>
    <n v="8"/>
    <x v="0"/>
    <x v="0"/>
    <x v="0"/>
    <x v="0"/>
    <x v="0"/>
    <x v="0"/>
    <n v="0"/>
    <x v="0"/>
  </r>
  <r>
    <n v="2371"/>
    <n v="1972"/>
    <x v="39"/>
    <x v="1"/>
    <x v="0"/>
    <x v="2"/>
    <n v="33622"/>
    <n v="33622"/>
    <x v="2"/>
    <n v="1"/>
    <n v="1"/>
    <s v="Yes"/>
    <s v="2013-04-13"/>
    <n v="22"/>
    <x v="202"/>
    <x v="1"/>
    <x v="49"/>
    <x v="7"/>
    <x v="37"/>
    <x v="33"/>
    <x v="36"/>
    <n v="3"/>
    <n v="2"/>
    <n v="0"/>
    <n v="4"/>
    <n v="7"/>
    <x v="0"/>
    <x v="0"/>
    <x v="0"/>
    <x v="0"/>
    <x v="0"/>
    <x v="0"/>
    <n v="0"/>
    <x v="1"/>
  </r>
  <r>
    <n v="4303"/>
    <n v="1957"/>
    <x v="0"/>
    <x v="0"/>
    <x v="1"/>
    <x v="1"/>
    <n v="6835"/>
    <n v="6835"/>
    <x v="2"/>
    <n v="0"/>
    <n v="1"/>
    <s v="Yes"/>
    <s v="2012-12-08"/>
    <n v="76"/>
    <x v="414"/>
    <x v="12"/>
    <x v="100"/>
    <x v="1"/>
    <x v="7"/>
    <x v="33"/>
    <x v="236"/>
    <n v="0"/>
    <n v="0"/>
    <n v="0"/>
    <n v="1"/>
    <n v="20"/>
    <x v="0"/>
    <x v="0"/>
    <x v="0"/>
    <x v="0"/>
    <x v="0"/>
    <x v="0"/>
    <n v="0"/>
    <x v="1"/>
  </r>
  <r>
    <n v="6825"/>
    <n v="1953"/>
    <x v="44"/>
    <x v="0"/>
    <x v="0"/>
    <x v="1"/>
    <n v="41452"/>
    <n v="41452"/>
    <x v="0"/>
    <n v="1"/>
    <n v="1"/>
    <s v="Yes"/>
    <s v="2013-03-06"/>
    <n v="86"/>
    <x v="36"/>
    <x v="8"/>
    <x v="24"/>
    <x v="5"/>
    <x v="16"/>
    <x v="24"/>
    <x v="75"/>
    <n v="1"/>
    <n v="1"/>
    <n v="0"/>
    <n v="2"/>
    <n v="7"/>
    <x v="0"/>
    <x v="0"/>
    <x v="0"/>
    <x v="0"/>
    <x v="0"/>
    <x v="0"/>
    <n v="0"/>
    <x v="1"/>
  </r>
  <r>
    <n v="1072"/>
    <n v="1965"/>
    <x v="2"/>
    <x v="0"/>
    <x v="1"/>
    <x v="0"/>
    <n v="40760"/>
    <n v="40760"/>
    <x v="0"/>
    <n v="0"/>
    <n v="1"/>
    <s v="Yes"/>
    <s v="2013-08-30"/>
    <n v="64"/>
    <x v="100"/>
    <x v="8"/>
    <x v="12"/>
    <x v="5"/>
    <x v="16"/>
    <x v="1"/>
    <x v="150"/>
    <n v="2"/>
    <n v="2"/>
    <n v="1"/>
    <n v="3"/>
    <n v="6"/>
    <x v="0"/>
    <x v="0"/>
    <x v="0"/>
    <x v="0"/>
    <x v="0"/>
    <x v="0"/>
    <n v="0"/>
    <x v="1"/>
  </r>
  <r>
    <n v="4964"/>
    <n v="1958"/>
    <x v="38"/>
    <x v="0"/>
    <x v="1"/>
    <x v="1"/>
    <n v="74250"/>
    <n v="74250"/>
    <x v="1"/>
    <n v="0"/>
    <n v="0"/>
    <s v="No"/>
    <s v="2014-01-26"/>
    <n v="90"/>
    <x v="415"/>
    <x v="23"/>
    <x v="338"/>
    <x v="45"/>
    <x v="16"/>
    <x v="24"/>
    <x v="525"/>
    <n v="1"/>
    <n v="2"/>
    <n v="11"/>
    <n v="4"/>
    <n v="1"/>
    <x v="0"/>
    <x v="0"/>
    <x v="0"/>
    <x v="0"/>
    <x v="0"/>
    <x v="0"/>
    <n v="0"/>
    <x v="1"/>
  </r>
  <r>
    <n v="2461"/>
    <n v="1955"/>
    <x v="34"/>
    <x v="0"/>
    <x v="2"/>
    <x v="0"/>
    <n v="51124"/>
    <n v="51124"/>
    <x v="0"/>
    <n v="1"/>
    <n v="1"/>
    <s v="Yes"/>
    <s v="2013-12-18"/>
    <n v="79"/>
    <x v="197"/>
    <x v="1"/>
    <x v="9"/>
    <x v="5"/>
    <x v="1"/>
    <x v="14"/>
    <x v="86"/>
    <n v="2"/>
    <n v="1"/>
    <n v="0"/>
    <n v="3"/>
    <n v="3"/>
    <x v="0"/>
    <x v="0"/>
    <x v="0"/>
    <x v="0"/>
    <x v="0"/>
    <x v="0"/>
    <n v="0"/>
    <x v="1"/>
  </r>
  <r>
    <n v="10736"/>
    <n v="1971"/>
    <x v="6"/>
    <x v="1"/>
    <x v="0"/>
    <x v="0"/>
    <n v="72258"/>
    <n v="72258"/>
    <x v="1"/>
    <n v="0"/>
    <n v="1"/>
    <s v="Yes"/>
    <s v="2013-09-12"/>
    <n v="28"/>
    <x v="282"/>
    <x v="8"/>
    <x v="339"/>
    <x v="25"/>
    <x v="30"/>
    <x v="130"/>
    <x v="526"/>
    <n v="2"/>
    <n v="6"/>
    <n v="9"/>
    <n v="5"/>
    <n v="2"/>
    <x v="0"/>
    <x v="0"/>
    <x v="0"/>
    <x v="0"/>
    <x v="0"/>
    <x v="0"/>
    <n v="0"/>
    <x v="1"/>
  </r>
  <r>
    <n v="3194"/>
    <n v="1974"/>
    <x v="8"/>
    <x v="1"/>
    <x v="1"/>
    <x v="0"/>
    <n v="71466"/>
    <n v="71466"/>
    <x v="1"/>
    <n v="0"/>
    <n v="0"/>
    <s v="No"/>
    <s v="2014-04-05"/>
    <n v="86"/>
    <x v="219"/>
    <x v="19"/>
    <x v="0"/>
    <x v="97"/>
    <x v="135"/>
    <x v="24"/>
    <x v="413"/>
    <n v="1"/>
    <n v="4"/>
    <n v="4"/>
    <n v="10"/>
    <n v="1"/>
    <x v="0"/>
    <x v="0"/>
    <x v="0"/>
    <x v="0"/>
    <x v="0"/>
    <x v="0"/>
    <n v="0"/>
    <x v="1"/>
  </r>
  <r>
    <n v="10839"/>
    <n v="1976"/>
    <x v="11"/>
    <x v="1"/>
    <x v="0"/>
    <x v="1"/>
    <n v="36283"/>
    <n v="36283"/>
    <x v="2"/>
    <n v="1"/>
    <n v="1"/>
    <s v="Yes"/>
    <s v="2014-04-14"/>
    <n v="42"/>
    <x v="10"/>
    <x v="9"/>
    <x v="29"/>
    <x v="64"/>
    <x v="16"/>
    <x v="3"/>
    <x v="54"/>
    <n v="2"/>
    <n v="1"/>
    <n v="0"/>
    <n v="3"/>
    <n v="4"/>
    <x v="0"/>
    <x v="0"/>
    <x v="0"/>
    <x v="0"/>
    <x v="0"/>
    <x v="0"/>
    <n v="0"/>
    <x v="1"/>
  </r>
  <r>
    <n v="49"/>
    <n v="1970"/>
    <x v="25"/>
    <x v="0"/>
    <x v="0"/>
    <x v="0"/>
    <n v="20587"/>
    <n v="20587"/>
    <x v="2"/>
    <n v="1"/>
    <n v="0"/>
    <s v="Yes"/>
    <s v="2014-05-11"/>
    <n v="39"/>
    <x v="63"/>
    <x v="17"/>
    <x v="1"/>
    <x v="39"/>
    <x v="1"/>
    <x v="47"/>
    <x v="213"/>
    <n v="1"/>
    <n v="1"/>
    <n v="1"/>
    <n v="2"/>
    <n v="7"/>
    <x v="0"/>
    <x v="0"/>
    <x v="0"/>
    <x v="0"/>
    <x v="0"/>
    <x v="0"/>
    <n v="0"/>
    <x v="1"/>
  </r>
  <r>
    <n v="4290"/>
    <n v="1972"/>
    <x v="39"/>
    <x v="1"/>
    <x v="0"/>
    <x v="2"/>
    <n v="30467"/>
    <n v="30467"/>
    <x v="2"/>
    <n v="1"/>
    <n v="0"/>
    <s v="Yes"/>
    <s v="2014-03-19"/>
    <n v="8"/>
    <x v="20"/>
    <x v="17"/>
    <x v="48"/>
    <x v="1"/>
    <x v="9"/>
    <x v="3"/>
    <x v="527"/>
    <n v="1"/>
    <n v="1"/>
    <n v="0"/>
    <n v="2"/>
    <n v="7"/>
    <x v="0"/>
    <x v="0"/>
    <x v="0"/>
    <x v="0"/>
    <x v="0"/>
    <x v="0"/>
    <n v="0"/>
    <x v="1"/>
  </r>
  <r>
    <n v="10219"/>
    <n v="1972"/>
    <x v="39"/>
    <x v="1"/>
    <x v="0"/>
    <x v="1"/>
    <n v="31590"/>
    <n v="31590"/>
    <x v="2"/>
    <n v="1"/>
    <n v="0"/>
    <s v="Yes"/>
    <s v="2013-06-18"/>
    <n v="40"/>
    <x v="10"/>
    <x v="12"/>
    <x v="39"/>
    <x v="11"/>
    <x v="18"/>
    <x v="26"/>
    <x v="120"/>
    <n v="1"/>
    <n v="1"/>
    <n v="0"/>
    <n v="3"/>
    <n v="8"/>
    <x v="0"/>
    <x v="0"/>
    <x v="0"/>
    <x v="0"/>
    <x v="0"/>
    <x v="0"/>
    <n v="0"/>
    <x v="1"/>
  </r>
  <r>
    <n v="4211"/>
    <n v="1986"/>
    <x v="22"/>
    <x v="1"/>
    <x v="3"/>
    <x v="2"/>
    <n v="20425"/>
    <n v="20425"/>
    <x v="2"/>
    <n v="1"/>
    <n v="0"/>
    <s v="Yes"/>
    <s v="2012-10-29"/>
    <n v="5"/>
    <x v="18"/>
    <x v="19"/>
    <x v="29"/>
    <x v="7"/>
    <x v="13"/>
    <x v="45"/>
    <x v="148"/>
    <n v="2"/>
    <n v="2"/>
    <n v="0"/>
    <n v="3"/>
    <n v="7"/>
    <x v="0"/>
    <x v="0"/>
    <x v="0"/>
    <x v="0"/>
    <x v="0"/>
    <x v="0"/>
    <n v="0"/>
    <x v="1"/>
  </r>
  <r>
    <n v="1135"/>
    <n v="1960"/>
    <x v="40"/>
    <x v="0"/>
    <x v="2"/>
    <x v="1"/>
    <n v="17144"/>
    <n v="17144"/>
    <x v="2"/>
    <n v="1"/>
    <n v="1"/>
    <s v="Yes"/>
    <s v="2014-02-15"/>
    <n v="96"/>
    <x v="126"/>
    <x v="12"/>
    <x v="14"/>
    <x v="5"/>
    <x v="7"/>
    <x v="1"/>
    <x v="304"/>
    <n v="5"/>
    <n v="3"/>
    <n v="0"/>
    <n v="4"/>
    <n v="7"/>
    <x v="0"/>
    <x v="0"/>
    <x v="0"/>
    <x v="0"/>
    <x v="0"/>
    <x v="0"/>
    <n v="0"/>
    <x v="1"/>
  </r>
  <r>
    <n v="6299"/>
    <n v="1968"/>
    <x v="30"/>
    <x v="0"/>
    <x v="1"/>
    <x v="3"/>
    <n v="42564"/>
    <n v="42564"/>
    <x v="0"/>
    <n v="0"/>
    <n v="1"/>
    <s v="Yes"/>
    <s v="2013-01-02"/>
    <n v="28"/>
    <x v="416"/>
    <x v="53"/>
    <x v="340"/>
    <x v="17"/>
    <x v="31"/>
    <x v="163"/>
    <x v="528"/>
    <n v="6"/>
    <n v="6"/>
    <n v="8"/>
    <n v="4"/>
    <n v="7"/>
    <x v="1"/>
    <x v="0"/>
    <x v="0"/>
    <x v="0"/>
    <x v="0"/>
    <x v="1"/>
    <n v="0"/>
    <x v="0"/>
  </r>
  <r>
    <n v="10846"/>
    <n v="1978"/>
    <x v="33"/>
    <x v="1"/>
    <x v="2"/>
    <x v="2"/>
    <n v="43783"/>
    <n v="43783"/>
    <x v="0"/>
    <n v="1"/>
    <n v="0"/>
    <s v="Yes"/>
    <s v="2014-05-29"/>
    <n v="22"/>
    <x v="369"/>
    <x v="31"/>
    <x v="42"/>
    <x v="76"/>
    <x v="37"/>
    <x v="105"/>
    <x v="529"/>
    <n v="6"/>
    <n v="7"/>
    <n v="1"/>
    <n v="8"/>
    <n v="7"/>
    <x v="1"/>
    <x v="0"/>
    <x v="0"/>
    <x v="0"/>
    <x v="0"/>
    <x v="1"/>
    <n v="0"/>
    <x v="1"/>
  </r>
  <r>
    <n v="347"/>
    <n v="1976"/>
    <x v="11"/>
    <x v="1"/>
    <x v="0"/>
    <x v="3"/>
    <n v="40780"/>
    <n v="40780"/>
    <x v="0"/>
    <n v="0"/>
    <n v="1"/>
    <s v="Yes"/>
    <s v="2012-09-08"/>
    <n v="30"/>
    <x v="417"/>
    <x v="54"/>
    <x v="160"/>
    <x v="59"/>
    <x v="3"/>
    <x v="51"/>
    <x v="530"/>
    <n v="4"/>
    <n v="7"/>
    <n v="1"/>
    <n v="5"/>
    <n v="9"/>
    <x v="0"/>
    <x v="0"/>
    <x v="0"/>
    <x v="0"/>
    <x v="0"/>
    <x v="0"/>
    <n v="0"/>
    <x v="1"/>
  </r>
  <r>
    <n v="6543"/>
    <n v="1945"/>
    <x v="41"/>
    <x v="0"/>
    <x v="2"/>
    <x v="1"/>
    <n v="62847"/>
    <n v="62847"/>
    <x v="0"/>
    <n v="0"/>
    <n v="0"/>
    <s v="No"/>
    <s v="2013-01-15"/>
    <n v="45"/>
    <x v="418"/>
    <x v="124"/>
    <x v="318"/>
    <x v="48"/>
    <x v="61"/>
    <x v="104"/>
    <x v="531"/>
    <n v="1"/>
    <n v="3"/>
    <n v="6"/>
    <n v="4"/>
    <n v="2"/>
    <x v="0"/>
    <x v="0"/>
    <x v="0"/>
    <x v="0"/>
    <x v="0"/>
    <x v="0"/>
    <n v="0"/>
    <x v="1"/>
  </r>
  <r>
    <n v="10446"/>
    <n v="1957"/>
    <x v="0"/>
    <x v="0"/>
    <x v="1"/>
    <x v="2"/>
    <n v="82017"/>
    <n v="82017"/>
    <x v="1"/>
    <n v="0"/>
    <n v="0"/>
    <s v="No"/>
    <s v="2012-11-07"/>
    <n v="58"/>
    <x v="419"/>
    <x v="42"/>
    <x v="341"/>
    <x v="14"/>
    <x v="66"/>
    <x v="7"/>
    <x v="532"/>
    <n v="1"/>
    <n v="5"/>
    <n v="4"/>
    <n v="7"/>
    <n v="2"/>
    <x v="0"/>
    <x v="1"/>
    <x v="1"/>
    <x v="1"/>
    <x v="0"/>
    <x v="3"/>
    <n v="0"/>
    <x v="0"/>
  </r>
  <r>
    <n v="3479"/>
    <n v="1950"/>
    <x v="9"/>
    <x v="0"/>
    <x v="0"/>
    <x v="0"/>
    <n v="16813"/>
    <n v="16813"/>
    <x v="2"/>
    <n v="0"/>
    <n v="0"/>
    <s v="No"/>
    <s v="2013-07-19"/>
    <n v="49"/>
    <x v="18"/>
    <x v="21"/>
    <x v="9"/>
    <x v="29"/>
    <x v="7"/>
    <x v="9"/>
    <x v="158"/>
    <n v="1"/>
    <n v="2"/>
    <n v="0"/>
    <n v="3"/>
    <n v="7"/>
    <x v="1"/>
    <x v="0"/>
    <x v="0"/>
    <x v="0"/>
    <x v="0"/>
    <x v="1"/>
    <n v="0"/>
    <x v="1"/>
  </r>
  <r>
    <n v="11075"/>
    <n v="1978"/>
    <x v="33"/>
    <x v="1"/>
    <x v="0"/>
    <x v="2"/>
    <n v="51267"/>
    <n v="51267"/>
    <x v="0"/>
    <n v="1"/>
    <n v="1"/>
    <s v="Yes"/>
    <s v="2013-10-29"/>
    <n v="37"/>
    <x v="420"/>
    <x v="12"/>
    <x v="65"/>
    <x v="34"/>
    <x v="7"/>
    <x v="33"/>
    <x v="342"/>
    <n v="4"/>
    <n v="3"/>
    <n v="3"/>
    <n v="5"/>
    <n v="4"/>
    <x v="0"/>
    <x v="0"/>
    <x v="0"/>
    <x v="0"/>
    <x v="0"/>
    <x v="0"/>
    <n v="0"/>
    <x v="1"/>
  </r>
  <r>
    <n v="4442"/>
    <n v="1961"/>
    <x v="45"/>
    <x v="0"/>
    <x v="0"/>
    <x v="0"/>
    <n v="46524"/>
    <n v="46524"/>
    <x v="0"/>
    <n v="0"/>
    <n v="1"/>
    <s v="Yes"/>
    <s v="2013-04-05"/>
    <n v="70"/>
    <x v="270"/>
    <x v="28"/>
    <x v="162"/>
    <x v="129"/>
    <x v="32"/>
    <x v="102"/>
    <x v="412"/>
    <n v="2"/>
    <n v="1"/>
    <n v="1"/>
    <n v="5"/>
    <n v="3"/>
    <x v="0"/>
    <x v="0"/>
    <x v="0"/>
    <x v="0"/>
    <x v="0"/>
    <x v="0"/>
    <n v="0"/>
    <x v="1"/>
  </r>
  <r>
    <n v="199"/>
    <n v="1962"/>
    <x v="43"/>
    <x v="0"/>
    <x v="2"/>
    <x v="0"/>
    <n v="45183"/>
    <n v="45183"/>
    <x v="0"/>
    <n v="0"/>
    <n v="0"/>
    <s v="No"/>
    <s v="2013-01-20"/>
    <n v="33"/>
    <x v="365"/>
    <x v="17"/>
    <x v="234"/>
    <x v="29"/>
    <x v="52"/>
    <x v="33"/>
    <x v="163"/>
    <n v="1"/>
    <n v="4"/>
    <n v="1"/>
    <n v="7"/>
    <n v="7"/>
    <x v="0"/>
    <x v="1"/>
    <x v="0"/>
    <x v="0"/>
    <x v="0"/>
    <x v="1"/>
    <n v="0"/>
    <x v="1"/>
  </r>
  <r>
    <n v="6722"/>
    <n v="1954"/>
    <x v="1"/>
    <x v="0"/>
    <x v="1"/>
    <x v="2"/>
    <n v="70421"/>
    <n v="70421"/>
    <x v="1"/>
    <n v="0"/>
    <n v="1"/>
    <s v="Yes"/>
    <s v="2014-06-28"/>
    <n v="98"/>
    <x v="421"/>
    <x v="58"/>
    <x v="342"/>
    <x v="45"/>
    <x v="32"/>
    <x v="29"/>
    <x v="533"/>
    <n v="3"/>
    <n v="10"/>
    <n v="3"/>
    <n v="7"/>
    <n v="6"/>
    <x v="0"/>
    <x v="0"/>
    <x v="0"/>
    <x v="0"/>
    <x v="0"/>
    <x v="0"/>
    <n v="0"/>
    <x v="1"/>
  </r>
  <r>
    <n v="796"/>
    <n v="1965"/>
    <x v="2"/>
    <x v="0"/>
    <x v="4"/>
    <x v="3"/>
    <n v="60161"/>
    <n v="60161"/>
    <x v="0"/>
    <n v="0"/>
    <n v="1"/>
    <s v="Yes"/>
    <s v="2012-10-23"/>
    <n v="17"/>
    <x v="422"/>
    <x v="50"/>
    <x v="343"/>
    <x v="4"/>
    <x v="22"/>
    <x v="164"/>
    <x v="534"/>
    <n v="3"/>
    <n v="11"/>
    <n v="4"/>
    <n v="8"/>
    <n v="8"/>
    <x v="0"/>
    <x v="0"/>
    <x v="0"/>
    <x v="0"/>
    <x v="0"/>
    <x v="0"/>
    <n v="0"/>
    <x v="1"/>
  </r>
  <r>
    <n v="3749"/>
    <n v="1973"/>
    <x v="26"/>
    <x v="1"/>
    <x v="0"/>
    <x v="1"/>
    <n v="73926"/>
    <n v="73926"/>
    <x v="1"/>
    <n v="0"/>
    <n v="0"/>
    <s v="No"/>
    <s v="2013-03-02"/>
    <n v="54"/>
    <x v="423"/>
    <x v="86"/>
    <x v="317"/>
    <x v="135"/>
    <x v="60"/>
    <x v="4"/>
    <x v="535"/>
    <n v="1"/>
    <n v="6"/>
    <n v="5"/>
    <n v="12"/>
    <n v="3"/>
    <x v="0"/>
    <x v="0"/>
    <x v="0"/>
    <x v="0"/>
    <x v="0"/>
    <x v="0"/>
    <n v="0"/>
    <x v="1"/>
  </r>
  <r>
    <n v="8523"/>
    <n v="1968"/>
    <x v="30"/>
    <x v="0"/>
    <x v="0"/>
    <x v="2"/>
    <n v="19329"/>
    <n v="19329"/>
    <x v="2"/>
    <n v="1"/>
    <n v="0"/>
    <s v="Yes"/>
    <s v="2013-12-14"/>
    <n v="39"/>
    <x v="181"/>
    <x v="1"/>
    <x v="68"/>
    <x v="29"/>
    <x v="7"/>
    <x v="3"/>
    <x v="218"/>
    <n v="3"/>
    <n v="4"/>
    <n v="0"/>
    <n v="3"/>
    <n v="8"/>
    <x v="0"/>
    <x v="0"/>
    <x v="0"/>
    <x v="0"/>
    <x v="0"/>
    <x v="0"/>
    <n v="0"/>
    <x v="1"/>
  </r>
  <r>
    <n v="310"/>
    <n v="1970"/>
    <x v="25"/>
    <x v="0"/>
    <x v="2"/>
    <x v="2"/>
    <n v="61872"/>
    <n v="61872"/>
    <x v="0"/>
    <n v="0"/>
    <n v="1"/>
    <s v="Yes"/>
    <s v="2013-12-13"/>
    <n v="81"/>
    <x v="424"/>
    <x v="9"/>
    <x v="56"/>
    <x v="60"/>
    <x v="4"/>
    <x v="11"/>
    <x v="536"/>
    <n v="4"/>
    <n v="4"/>
    <n v="4"/>
    <n v="9"/>
    <n v="4"/>
    <x v="0"/>
    <x v="0"/>
    <x v="0"/>
    <x v="0"/>
    <x v="0"/>
    <x v="0"/>
    <n v="0"/>
    <x v="1"/>
  </r>
  <r>
    <n v="8629"/>
    <n v="1956"/>
    <x v="46"/>
    <x v="0"/>
    <x v="0"/>
    <x v="4"/>
    <n v="46984"/>
    <n v="46984"/>
    <x v="0"/>
    <n v="1"/>
    <n v="1"/>
    <s v="Yes"/>
    <s v="2013-03-26"/>
    <n v="71"/>
    <x v="237"/>
    <x v="1"/>
    <x v="27"/>
    <x v="1"/>
    <x v="1"/>
    <x v="75"/>
    <x v="294"/>
    <n v="1"/>
    <n v="1"/>
    <n v="0"/>
    <n v="3"/>
    <n v="5"/>
    <x v="0"/>
    <x v="0"/>
    <x v="0"/>
    <x v="0"/>
    <x v="0"/>
    <x v="0"/>
    <n v="0"/>
    <x v="1"/>
  </r>
  <r>
    <n v="236"/>
    <n v="1951"/>
    <x v="20"/>
    <x v="0"/>
    <x v="0"/>
    <x v="2"/>
    <n v="34838"/>
    <n v="34838"/>
    <x v="2"/>
    <n v="1"/>
    <n v="1"/>
    <s v="Yes"/>
    <s v="2013-01-19"/>
    <n v="62"/>
    <x v="8"/>
    <x v="42"/>
    <x v="36"/>
    <x v="51"/>
    <x v="32"/>
    <x v="139"/>
    <x v="537"/>
    <n v="3"/>
    <n v="2"/>
    <n v="1"/>
    <n v="4"/>
    <n v="6"/>
    <x v="0"/>
    <x v="0"/>
    <x v="0"/>
    <x v="0"/>
    <x v="0"/>
    <x v="0"/>
    <n v="0"/>
    <x v="1"/>
  </r>
  <r>
    <n v="9930"/>
    <n v="1944"/>
    <x v="53"/>
    <x v="0"/>
    <x v="1"/>
    <x v="0"/>
    <n v="82716"/>
    <n v="82716"/>
    <x v="1"/>
    <n v="0"/>
    <n v="0"/>
    <s v="No"/>
    <s v="2013-11-05"/>
    <n v="8"/>
    <x v="279"/>
    <x v="75"/>
    <x v="344"/>
    <x v="18"/>
    <x v="136"/>
    <x v="28"/>
    <x v="538"/>
    <n v="1"/>
    <n v="6"/>
    <n v="8"/>
    <n v="13"/>
    <n v="2"/>
    <x v="0"/>
    <x v="0"/>
    <x v="0"/>
    <x v="0"/>
    <x v="0"/>
    <x v="0"/>
    <n v="0"/>
    <x v="1"/>
  </r>
  <r>
    <n v="3483"/>
    <n v="1958"/>
    <x v="38"/>
    <x v="0"/>
    <x v="0"/>
    <x v="2"/>
    <n v="48192"/>
    <n v="48192"/>
    <x v="0"/>
    <n v="0"/>
    <n v="0"/>
    <s v="No"/>
    <s v="2013-04-06"/>
    <n v="76"/>
    <x v="425"/>
    <x v="4"/>
    <x v="143"/>
    <x v="136"/>
    <x v="111"/>
    <x v="111"/>
    <x v="539"/>
    <n v="3"/>
    <n v="2"/>
    <n v="8"/>
    <n v="12"/>
    <n v="8"/>
    <x v="0"/>
    <x v="1"/>
    <x v="0"/>
    <x v="1"/>
    <x v="1"/>
    <x v="3"/>
    <n v="0"/>
    <x v="0"/>
  </r>
  <r>
    <n v="4599"/>
    <n v="1976"/>
    <x v="11"/>
    <x v="1"/>
    <x v="2"/>
    <x v="2"/>
    <n v="49681"/>
    <n v="49681"/>
    <x v="0"/>
    <n v="0"/>
    <n v="2"/>
    <s v="Yes"/>
    <s v="2013-11-04"/>
    <n v="66"/>
    <x v="426"/>
    <x v="8"/>
    <x v="74"/>
    <x v="5"/>
    <x v="16"/>
    <x v="83"/>
    <x v="540"/>
    <n v="6"/>
    <n v="7"/>
    <n v="1"/>
    <n v="7"/>
    <n v="7"/>
    <x v="0"/>
    <x v="0"/>
    <x v="0"/>
    <x v="0"/>
    <x v="0"/>
    <x v="0"/>
    <n v="0"/>
    <x v="1"/>
  </r>
  <r>
    <n v="7326"/>
    <n v="1971"/>
    <x v="6"/>
    <x v="1"/>
    <x v="2"/>
    <x v="2"/>
    <n v="56850"/>
    <n v="56850"/>
    <x v="0"/>
    <n v="0"/>
    <n v="1"/>
    <s v="Yes"/>
    <s v="2014-03-23"/>
    <n v="83"/>
    <x v="96"/>
    <x v="1"/>
    <x v="14"/>
    <x v="1"/>
    <x v="23"/>
    <x v="24"/>
    <x v="88"/>
    <n v="1"/>
    <n v="1"/>
    <n v="1"/>
    <n v="3"/>
    <n v="2"/>
    <x v="0"/>
    <x v="0"/>
    <x v="0"/>
    <x v="0"/>
    <x v="0"/>
    <x v="0"/>
    <n v="0"/>
    <x v="1"/>
  </r>
  <r>
    <n v="7352"/>
    <n v="1957"/>
    <x v="0"/>
    <x v="0"/>
    <x v="0"/>
    <x v="2"/>
    <n v="55267"/>
    <n v="55267"/>
    <x v="0"/>
    <n v="0"/>
    <n v="1"/>
    <s v="Yes"/>
    <s v="2013-10-21"/>
    <n v="28"/>
    <x v="283"/>
    <x v="58"/>
    <x v="342"/>
    <x v="63"/>
    <x v="3"/>
    <x v="13"/>
    <x v="541"/>
    <n v="4"/>
    <n v="3"/>
    <n v="4"/>
    <n v="6"/>
    <n v="3"/>
    <x v="0"/>
    <x v="0"/>
    <x v="0"/>
    <x v="0"/>
    <x v="0"/>
    <x v="0"/>
    <n v="0"/>
    <x v="1"/>
  </r>
  <r>
    <n v="2350"/>
    <n v="1972"/>
    <x v="39"/>
    <x v="1"/>
    <x v="0"/>
    <x v="2"/>
    <n v="59666"/>
    <n v="59666"/>
    <x v="0"/>
    <n v="1"/>
    <n v="1"/>
    <s v="Yes"/>
    <s v="2013-03-22"/>
    <n v="87"/>
    <x v="427"/>
    <x v="89"/>
    <x v="309"/>
    <x v="50"/>
    <x v="62"/>
    <x v="165"/>
    <x v="491"/>
    <n v="7"/>
    <n v="3"/>
    <n v="2"/>
    <n v="8"/>
    <n v="8"/>
    <x v="0"/>
    <x v="1"/>
    <x v="0"/>
    <x v="0"/>
    <x v="0"/>
    <x v="1"/>
    <n v="0"/>
    <x v="1"/>
  </r>
  <r>
    <n v="9145"/>
    <n v="1972"/>
    <x v="39"/>
    <x v="1"/>
    <x v="0"/>
    <x v="0"/>
    <n v="72504"/>
    <n v="72504"/>
    <x v="1"/>
    <n v="0"/>
    <n v="1"/>
    <s v="Yes"/>
    <s v="2013-04-06"/>
    <n v="43"/>
    <x v="263"/>
    <x v="34"/>
    <x v="345"/>
    <x v="53"/>
    <x v="137"/>
    <x v="166"/>
    <x v="233"/>
    <n v="2"/>
    <n v="5"/>
    <n v="9"/>
    <n v="6"/>
    <n v="2"/>
    <x v="0"/>
    <x v="0"/>
    <x v="0"/>
    <x v="0"/>
    <x v="0"/>
    <x v="0"/>
    <n v="0"/>
    <x v="1"/>
  </r>
  <r>
    <n v="2964"/>
    <n v="1981"/>
    <x v="4"/>
    <x v="1"/>
    <x v="0"/>
    <x v="2"/>
    <n v="26872"/>
    <n v="26872"/>
    <x v="2"/>
    <n v="0"/>
    <n v="0"/>
    <s v="No"/>
    <s v="2013-10-16"/>
    <n v="0"/>
    <x v="13"/>
    <x v="7"/>
    <x v="48"/>
    <x v="7"/>
    <x v="13"/>
    <x v="37"/>
    <x v="50"/>
    <n v="1"/>
    <n v="1"/>
    <n v="1"/>
    <n v="2"/>
    <n v="6"/>
    <x v="0"/>
    <x v="0"/>
    <x v="0"/>
    <x v="0"/>
    <x v="0"/>
    <x v="0"/>
    <n v="0"/>
    <x v="1"/>
  </r>
  <r>
    <n v="5585"/>
    <n v="1972"/>
    <x v="39"/>
    <x v="1"/>
    <x v="0"/>
    <x v="0"/>
    <n v="21359"/>
    <n v="21359"/>
    <x v="2"/>
    <n v="1"/>
    <n v="0"/>
    <s v="Yes"/>
    <s v="2013-04-20"/>
    <n v="1"/>
    <x v="44"/>
    <x v="12"/>
    <x v="12"/>
    <x v="11"/>
    <x v="1"/>
    <x v="23"/>
    <x v="220"/>
    <n v="2"/>
    <n v="2"/>
    <n v="0"/>
    <n v="3"/>
    <n v="8"/>
    <x v="0"/>
    <x v="0"/>
    <x v="0"/>
    <x v="0"/>
    <x v="0"/>
    <x v="0"/>
    <n v="0"/>
    <x v="0"/>
  </r>
  <r>
    <n v="9687"/>
    <n v="1975"/>
    <x v="28"/>
    <x v="1"/>
    <x v="0"/>
    <x v="0"/>
    <n v="73170"/>
    <n v="73170"/>
    <x v="1"/>
    <n v="0"/>
    <n v="0"/>
    <s v="No"/>
    <s v="2014-05-31"/>
    <n v="1"/>
    <x v="419"/>
    <x v="125"/>
    <x v="346"/>
    <x v="6"/>
    <x v="25"/>
    <x v="37"/>
    <x v="542"/>
    <n v="1"/>
    <n v="5"/>
    <n v="4"/>
    <n v="6"/>
    <n v="2"/>
    <x v="0"/>
    <x v="0"/>
    <x v="0"/>
    <x v="0"/>
    <x v="0"/>
    <x v="0"/>
    <n v="0"/>
    <x v="1"/>
  </r>
  <r>
    <n v="3732"/>
    <n v="1955"/>
    <x v="34"/>
    <x v="0"/>
    <x v="2"/>
    <x v="2"/>
    <n v="52750"/>
    <n v="52750"/>
    <x v="0"/>
    <n v="0"/>
    <n v="1"/>
    <s v="Yes"/>
    <s v="2013-02-04"/>
    <n v="72"/>
    <x v="428"/>
    <x v="8"/>
    <x v="251"/>
    <x v="137"/>
    <x v="138"/>
    <x v="95"/>
    <x v="543"/>
    <n v="6"/>
    <n v="5"/>
    <n v="7"/>
    <n v="9"/>
    <n v="4"/>
    <x v="0"/>
    <x v="0"/>
    <x v="0"/>
    <x v="0"/>
    <x v="0"/>
    <x v="0"/>
    <n v="0"/>
    <x v="1"/>
  </r>
  <r>
    <n v="6303"/>
    <n v="1986"/>
    <x v="22"/>
    <x v="1"/>
    <x v="1"/>
    <x v="1"/>
    <n v="91820"/>
    <n v="91820"/>
    <x v="1"/>
    <n v="0"/>
    <n v="0"/>
    <s v="No"/>
    <s v="2013-11-23"/>
    <n v="72"/>
    <x v="154"/>
    <x v="100"/>
    <x v="347"/>
    <x v="73"/>
    <x v="137"/>
    <x v="12"/>
    <x v="505"/>
    <n v="0"/>
    <n v="5"/>
    <n v="5"/>
    <n v="12"/>
    <n v="1"/>
    <x v="0"/>
    <x v="0"/>
    <x v="0"/>
    <x v="0"/>
    <x v="0"/>
    <x v="0"/>
    <n v="0"/>
    <x v="1"/>
  </r>
  <r>
    <n v="11176"/>
    <n v="1970"/>
    <x v="25"/>
    <x v="0"/>
    <x v="1"/>
    <x v="1"/>
    <n v="65968"/>
    <n v="65968"/>
    <x v="1"/>
    <n v="0"/>
    <n v="1"/>
    <s v="Yes"/>
    <s v="2014-05-12"/>
    <n v="12"/>
    <x v="429"/>
    <x v="31"/>
    <x v="203"/>
    <x v="65"/>
    <x v="37"/>
    <x v="14"/>
    <x v="544"/>
    <n v="2"/>
    <n v="5"/>
    <n v="4"/>
    <n v="7"/>
    <n v="3"/>
    <x v="0"/>
    <x v="0"/>
    <x v="0"/>
    <x v="0"/>
    <x v="0"/>
    <x v="0"/>
    <n v="0"/>
    <x v="1"/>
  </r>
  <r>
    <n v="2986"/>
    <n v="1976"/>
    <x v="11"/>
    <x v="1"/>
    <x v="0"/>
    <x v="2"/>
    <n v="30772"/>
    <n v="30772"/>
    <x v="2"/>
    <n v="1"/>
    <n v="1"/>
    <s v="Yes"/>
    <s v="2014-03-12"/>
    <n v="89"/>
    <x v="75"/>
    <x v="12"/>
    <x v="137"/>
    <x v="1"/>
    <x v="1"/>
    <x v="14"/>
    <x v="256"/>
    <n v="1"/>
    <n v="1"/>
    <n v="0"/>
    <n v="2"/>
    <n v="6"/>
    <x v="0"/>
    <x v="0"/>
    <x v="0"/>
    <x v="0"/>
    <x v="0"/>
    <x v="0"/>
    <n v="0"/>
    <x v="1"/>
  </r>
  <r>
    <n v="7462"/>
    <n v="1954"/>
    <x v="1"/>
    <x v="0"/>
    <x v="0"/>
    <x v="0"/>
    <n v="22507"/>
    <n v="22507"/>
    <x v="2"/>
    <n v="0"/>
    <n v="0"/>
    <s v="No"/>
    <s v="2012-11-24"/>
    <n v="67"/>
    <x v="194"/>
    <x v="8"/>
    <x v="348"/>
    <x v="138"/>
    <x v="139"/>
    <x v="122"/>
    <x v="545"/>
    <n v="3"/>
    <n v="10"/>
    <n v="2"/>
    <n v="4"/>
    <n v="9"/>
    <x v="0"/>
    <x v="0"/>
    <x v="0"/>
    <x v="0"/>
    <x v="0"/>
    <x v="0"/>
    <n v="0"/>
    <x v="1"/>
  </r>
  <r>
    <n v="3900"/>
    <n v="1972"/>
    <x v="39"/>
    <x v="1"/>
    <x v="0"/>
    <x v="2"/>
    <n v="65685"/>
    <n v="65685"/>
    <x v="1"/>
    <n v="0"/>
    <n v="1"/>
    <s v="Yes"/>
    <s v="2014-03-29"/>
    <n v="54"/>
    <x v="430"/>
    <x v="13"/>
    <x v="115"/>
    <x v="5"/>
    <x v="23"/>
    <x v="77"/>
    <x v="546"/>
    <n v="1"/>
    <n v="9"/>
    <n v="2"/>
    <n v="9"/>
    <n v="5"/>
    <x v="0"/>
    <x v="0"/>
    <x v="0"/>
    <x v="0"/>
    <x v="0"/>
    <x v="0"/>
    <n v="0"/>
    <x v="1"/>
  </r>
  <r>
    <n v="7034"/>
    <n v="1978"/>
    <x v="33"/>
    <x v="1"/>
    <x v="4"/>
    <x v="2"/>
    <n v="25804"/>
    <n v="25804"/>
    <x v="2"/>
    <n v="1"/>
    <n v="0"/>
    <s v="Yes"/>
    <s v="2013-09-01"/>
    <n v="34"/>
    <x v="26"/>
    <x v="35"/>
    <x v="145"/>
    <x v="59"/>
    <x v="18"/>
    <x v="33"/>
    <x v="45"/>
    <n v="2"/>
    <n v="2"/>
    <n v="0"/>
    <n v="3"/>
    <n v="8"/>
    <x v="0"/>
    <x v="0"/>
    <x v="0"/>
    <x v="0"/>
    <x v="0"/>
    <x v="0"/>
    <n v="0"/>
    <x v="1"/>
  </r>
  <r>
    <n v="9493"/>
    <n v="1980"/>
    <x v="16"/>
    <x v="1"/>
    <x v="1"/>
    <x v="0"/>
    <n v="76412"/>
    <n v="76412"/>
    <x v="1"/>
    <n v="0"/>
    <n v="0"/>
    <s v="No"/>
    <s v="2013-05-05"/>
    <n v="15"/>
    <x v="431"/>
    <x v="89"/>
    <x v="349"/>
    <x v="50"/>
    <x v="56"/>
    <x v="45"/>
    <x v="547"/>
    <n v="1"/>
    <n v="5"/>
    <n v="4"/>
    <n v="8"/>
    <n v="3"/>
    <x v="0"/>
    <x v="0"/>
    <x v="1"/>
    <x v="1"/>
    <x v="0"/>
    <x v="2"/>
    <n v="0"/>
    <x v="0"/>
  </r>
  <r>
    <n v="1143"/>
    <n v="1972"/>
    <x v="39"/>
    <x v="1"/>
    <x v="0"/>
    <x v="2"/>
    <n v="22063"/>
    <n v="22063"/>
    <x v="2"/>
    <n v="1"/>
    <n v="0"/>
    <s v="Yes"/>
    <s v="2013-08-08"/>
    <n v="43"/>
    <x v="75"/>
    <x v="7"/>
    <x v="62"/>
    <x v="7"/>
    <x v="59"/>
    <x v="56"/>
    <x v="45"/>
    <n v="2"/>
    <n v="2"/>
    <n v="0"/>
    <n v="3"/>
    <n v="7"/>
    <x v="0"/>
    <x v="0"/>
    <x v="0"/>
    <x v="0"/>
    <x v="0"/>
    <x v="0"/>
    <n v="0"/>
    <x v="1"/>
  </r>
  <r>
    <n v="1"/>
    <n v="1961"/>
    <x v="45"/>
    <x v="0"/>
    <x v="0"/>
    <x v="0"/>
    <n v="57091"/>
    <n v="57091"/>
    <x v="0"/>
    <n v="0"/>
    <n v="0"/>
    <s v="No"/>
    <s v="2014-06-15"/>
    <n v="0"/>
    <x v="320"/>
    <x v="9"/>
    <x v="65"/>
    <x v="34"/>
    <x v="16"/>
    <x v="125"/>
    <x v="105"/>
    <n v="1"/>
    <n v="7"/>
    <n v="3"/>
    <n v="7"/>
    <n v="5"/>
    <x v="0"/>
    <x v="0"/>
    <x v="0"/>
    <x v="0"/>
    <x v="1"/>
    <x v="1"/>
    <n v="0"/>
    <x v="0"/>
  </r>
  <r>
    <n v="3855"/>
    <n v="1963"/>
    <x v="24"/>
    <x v="0"/>
    <x v="0"/>
    <x v="2"/>
    <n v="22419"/>
    <n v="22419"/>
    <x v="2"/>
    <n v="0"/>
    <n v="0"/>
    <s v="No"/>
    <s v="2013-04-18"/>
    <n v="74"/>
    <x v="160"/>
    <x v="17"/>
    <x v="94"/>
    <x v="65"/>
    <x v="2"/>
    <x v="2"/>
    <x v="137"/>
    <n v="1"/>
    <n v="3"/>
    <n v="2"/>
    <n v="2"/>
    <n v="8"/>
    <x v="0"/>
    <x v="0"/>
    <x v="0"/>
    <x v="0"/>
    <x v="0"/>
    <x v="0"/>
    <n v="0"/>
    <x v="1"/>
  </r>
  <r>
    <n v="5536"/>
    <n v="1959"/>
    <x v="12"/>
    <x v="0"/>
    <x v="0"/>
    <x v="1"/>
    <n v="87771"/>
    <n v="87771"/>
    <x v="1"/>
    <n v="0"/>
    <n v="1"/>
    <s v="Yes"/>
    <s v="2013-05-22"/>
    <n v="61"/>
    <x v="329"/>
    <x v="93"/>
    <x v="268"/>
    <x v="6"/>
    <x v="114"/>
    <x v="63"/>
    <x v="52"/>
    <n v="1"/>
    <n v="5"/>
    <n v="10"/>
    <n v="4"/>
    <n v="6"/>
    <x v="0"/>
    <x v="1"/>
    <x v="1"/>
    <x v="1"/>
    <x v="1"/>
    <x v="4"/>
    <n v="0"/>
    <x v="0"/>
  </r>
  <r>
    <n v="5989"/>
    <n v="1959"/>
    <x v="12"/>
    <x v="0"/>
    <x v="4"/>
    <x v="3"/>
    <n v="78353"/>
    <n v="78353"/>
    <x v="1"/>
    <n v="0"/>
    <n v="1"/>
    <s v="Yes"/>
    <s v="2013-04-16"/>
    <n v="51"/>
    <x v="432"/>
    <x v="126"/>
    <x v="350"/>
    <x v="17"/>
    <x v="92"/>
    <x v="51"/>
    <x v="548"/>
    <n v="1"/>
    <n v="10"/>
    <n v="2"/>
    <n v="11"/>
    <n v="8"/>
    <x v="0"/>
    <x v="0"/>
    <x v="0"/>
    <x v="0"/>
    <x v="0"/>
    <x v="0"/>
    <n v="0"/>
    <x v="1"/>
  </r>
  <r>
    <n v="9499"/>
    <n v="1954"/>
    <x v="1"/>
    <x v="0"/>
    <x v="0"/>
    <x v="2"/>
    <n v="93404"/>
    <n v="93404"/>
    <x v="1"/>
    <n v="1"/>
    <n v="2"/>
    <s v="Yes"/>
    <s v="2013-05-07"/>
    <n v="97"/>
    <x v="433"/>
    <x v="81"/>
    <x v="268"/>
    <x v="19"/>
    <x v="16"/>
    <x v="4"/>
    <x v="549"/>
    <n v="3"/>
    <n v="3"/>
    <n v="4"/>
    <n v="7"/>
    <n v="5"/>
    <x v="0"/>
    <x v="1"/>
    <x v="1"/>
    <x v="0"/>
    <x v="0"/>
    <x v="2"/>
    <n v="0"/>
    <x v="1"/>
  </r>
  <r>
    <n v="6768"/>
    <n v="1962"/>
    <x v="43"/>
    <x v="0"/>
    <x v="0"/>
    <x v="3"/>
    <n v="37859"/>
    <n v="37859"/>
    <x v="2"/>
    <n v="1"/>
    <n v="2"/>
    <s v="Yes"/>
    <s v="2013-01-12"/>
    <n v="75"/>
    <x v="148"/>
    <x v="1"/>
    <x v="48"/>
    <x v="1"/>
    <x v="1"/>
    <x v="8"/>
    <x v="147"/>
    <n v="2"/>
    <n v="1"/>
    <n v="0"/>
    <n v="3"/>
    <n v="8"/>
    <x v="0"/>
    <x v="0"/>
    <x v="0"/>
    <x v="0"/>
    <x v="0"/>
    <x v="0"/>
    <n v="0"/>
    <x v="1"/>
  </r>
  <r>
    <n v="2150"/>
    <n v="1958"/>
    <x v="38"/>
    <x v="0"/>
    <x v="1"/>
    <x v="4"/>
    <n v="80995"/>
    <n v="80995"/>
    <x v="1"/>
    <n v="0"/>
    <n v="1"/>
    <s v="Yes"/>
    <s v="2013-05-11"/>
    <n v="83"/>
    <x v="434"/>
    <x v="58"/>
    <x v="351"/>
    <x v="62"/>
    <x v="133"/>
    <x v="167"/>
    <x v="118"/>
    <n v="1"/>
    <n v="8"/>
    <n v="9"/>
    <n v="4"/>
    <n v="4"/>
    <x v="0"/>
    <x v="0"/>
    <x v="0"/>
    <x v="0"/>
    <x v="0"/>
    <x v="0"/>
    <n v="0"/>
    <x v="1"/>
  </r>
  <r>
    <n v="6646"/>
    <n v="1984"/>
    <x v="3"/>
    <x v="1"/>
    <x v="0"/>
    <x v="1"/>
    <n v="16529"/>
    <n v="16529"/>
    <x v="2"/>
    <n v="1"/>
    <n v="0"/>
    <s v="Yes"/>
    <s v="2014-03-01"/>
    <n v="23"/>
    <x v="13"/>
    <x v="8"/>
    <x v="29"/>
    <x v="59"/>
    <x v="16"/>
    <x v="10"/>
    <x v="40"/>
    <n v="1"/>
    <n v="1"/>
    <n v="0"/>
    <n v="3"/>
    <n v="6"/>
    <x v="0"/>
    <x v="0"/>
    <x v="0"/>
    <x v="0"/>
    <x v="0"/>
    <x v="0"/>
    <n v="0"/>
    <x v="1"/>
  </r>
  <r>
    <n v="4887"/>
    <n v="1976"/>
    <x v="11"/>
    <x v="1"/>
    <x v="1"/>
    <x v="3"/>
    <n v="55412"/>
    <n v="55412"/>
    <x v="0"/>
    <n v="1"/>
    <n v="1"/>
    <s v="Yes"/>
    <s v="2013-11-22"/>
    <n v="65"/>
    <x v="55"/>
    <x v="9"/>
    <x v="50"/>
    <x v="9"/>
    <x v="1"/>
    <x v="75"/>
    <x v="88"/>
    <n v="1"/>
    <n v="2"/>
    <n v="0"/>
    <n v="3"/>
    <n v="5"/>
    <x v="0"/>
    <x v="0"/>
    <x v="0"/>
    <x v="0"/>
    <x v="0"/>
    <x v="0"/>
    <n v="0"/>
    <x v="1"/>
  </r>
  <r>
    <n v="8560"/>
    <n v="1992"/>
    <x v="47"/>
    <x v="2"/>
    <x v="0"/>
    <x v="0"/>
    <n v="48789"/>
    <n v="48789"/>
    <x v="0"/>
    <n v="0"/>
    <n v="0"/>
    <s v="No"/>
    <s v="2012-09-10"/>
    <n v="94"/>
    <x v="435"/>
    <x v="10"/>
    <x v="352"/>
    <x v="34"/>
    <x v="9"/>
    <x v="52"/>
    <x v="255"/>
    <n v="1"/>
    <n v="6"/>
    <n v="4"/>
    <n v="7"/>
    <n v="6"/>
    <x v="0"/>
    <x v="0"/>
    <x v="0"/>
    <x v="0"/>
    <x v="0"/>
    <x v="0"/>
    <n v="0"/>
    <x v="1"/>
  </r>
  <r>
    <n v="3321"/>
    <n v="1967"/>
    <x v="5"/>
    <x v="0"/>
    <x v="1"/>
    <x v="1"/>
    <n v="56575"/>
    <n v="56575"/>
    <x v="0"/>
    <n v="0"/>
    <n v="2"/>
    <s v="Yes"/>
    <s v="2013-05-05"/>
    <n v="42"/>
    <x v="35"/>
    <x v="9"/>
    <x v="108"/>
    <x v="5"/>
    <x v="13"/>
    <x v="23"/>
    <x v="350"/>
    <n v="3"/>
    <n v="7"/>
    <n v="3"/>
    <n v="7"/>
    <n v="5"/>
    <x v="0"/>
    <x v="0"/>
    <x v="0"/>
    <x v="0"/>
    <x v="0"/>
    <x v="0"/>
    <n v="0"/>
    <x v="1"/>
  </r>
  <r>
    <n v="11003"/>
    <n v="1980"/>
    <x v="16"/>
    <x v="1"/>
    <x v="4"/>
    <x v="1"/>
    <n v="25130"/>
    <n v="25130"/>
    <x v="2"/>
    <n v="1"/>
    <n v="0"/>
    <s v="Yes"/>
    <s v="2013-10-02"/>
    <n v="10"/>
    <x v="63"/>
    <x v="9"/>
    <x v="75"/>
    <x v="5"/>
    <x v="31"/>
    <x v="48"/>
    <x v="158"/>
    <n v="2"/>
    <n v="2"/>
    <n v="0"/>
    <n v="3"/>
    <n v="7"/>
    <x v="0"/>
    <x v="0"/>
    <x v="0"/>
    <x v="0"/>
    <x v="0"/>
    <x v="0"/>
    <n v="0"/>
    <x v="1"/>
  </r>
  <r>
    <n v="10402"/>
    <n v="1967"/>
    <x v="5"/>
    <x v="0"/>
    <x v="0"/>
    <x v="2"/>
    <n v="35441"/>
    <n v="35441"/>
    <x v="2"/>
    <n v="1"/>
    <n v="1"/>
    <s v="Yes"/>
    <s v="2013-02-14"/>
    <n v="94"/>
    <x v="60"/>
    <x v="1"/>
    <x v="145"/>
    <x v="1"/>
    <x v="1"/>
    <x v="10"/>
    <x v="159"/>
    <n v="2"/>
    <n v="1"/>
    <n v="0"/>
    <n v="3"/>
    <n v="8"/>
    <x v="0"/>
    <x v="0"/>
    <x v="0"/>
    <x v="0"/>
    <x v="0"/>
    <x v="0"/>
    <n v="0"/>
    <x v="1"/>
  </r>
  <r>
    <n v="9904"/>
    <n v="1956"/>
    <x v="46"/>
    <x v="0"/>
    <x v="0"/>
    <x v="2"/>
    <n v="71391"/>
    <n v="71391"/>
    <x v="1"/>
    <n v="0"/>
    <n v="1"/>
    <s v="Yes"/>
    <s v="2013-03-29"/>
    <n v="50"/>
    <x v="436"/>
    <x v="115"/>
    <x v="353"/>
    <x v="4"/>
    <x v="116"/>
    <x v="79"/>
    <x v="550"/>
    <n v="5"/>
    <n v="6"/>
    <n v="5"/>
    <n v="12"/>
    <n v="3"/>
    <x v="0"/>
    <x v="0"/>
    <x v="0"/>
    <x v="0"/>
    <x v="0"/>
    <x v="0"/>
    <n v="0"/>
    <x v="1"/>
  </r>
  <r>
    <n v="6141"/>
    <n v="1972"/>
    <x v="39"/>
    <x v="1"/>
    <x v="2"/>
    <x v="0"/>
    <n v="49494"/>
    <n v="49494"/>
    <x v="0"/>
    <n v="1"/>
    <n v="0"/>
    <s v="Yes"/>
    <s v="2013-04-25"/>
    <n v="46"/>
    <x v="437"/>
    <x v="31"/>
    <x v="209"/>
    <x v="5"/>
    <x v="18"/>
    <x v="168"/>
    <x v="551"/>
    <n v="2"/>
    <n v="6"/>
    <n v="1"/>
    <n v="5"/>
    <n v="7"/>
    <x v="0"/>
    <x v="0"/>
    <x v="0"/>
    <x v="0"/>
    <x v="0"/>
    <x v="0"/>
    <n v="0"/>
    <x v="1"/>
  </r>
  <r>
    <n v="5687"/>
    <n v="1980"/>
    <x v="16"/>
    <x v="1"/>
    <x v="0"/>
    <x v="3"/>
    <n v="81702"/>
    <n v="81702"/>
    <x v="1"/>
    <n v="0"/>
    <n v="0"/>
    <s v="No"/>
    <s v="2012-09-23"/>
    <n v="98"/>
    <x v="287"/>
    <x v="27"/>
    <x v="354"/>
    <x v="78"/>
    <x v="113"/>
    <x v="169"/>
    <x v="552"/>
    <n v="1"/>
    <n v="7"/>
    <n v="7"/>
    <n v="12"/>
    <n v="3"/>
    <x v="0"/>
    <x v="0"/>
    <x v="0"/>
    <x v="0"/>
    <x v="0"/>
    <x v="0"/>
    <n v="0"/>
    <x v="1"/>
  </r>
  <r>
    <n v="10856"/>
    <n v="1980"/>
    <x v="16"/>
    <x v="1"/>
    <x v="4"/>
    <x v="0"/>
    <n v="45889"/>
    <n v="45889"/>
    <x v="0"/>
    <n v="0"/>
    <n v="1"/>
    <s v="Yes"/>
    <s v="2013-07-02"/>
    <n v="42"/>
    <x v="270"/>
    <x v="8"/>
    <x v="1"/>
    <x v="5"/>
    <x v="1"/>
    <x v="75"/>
    <x v="8"/>
    <n v="1"/>
    <n v="1"/>
    <n v="0"/>
    <n v="3"/>
    <n v="6"/>
    <x v="0"/>
    <x v="0"/>
    <x v="0"/>
    <x v="0"/>
    <x v="0"/>
    <x v="0"/>
    <n v="0"/>
    <x v="1"/>
  </r>
  <r>
    <n v="5121"/>
    <n v="1977"/>
    <x v="32"/>
    <x v="1"/>
    <x v="0"/>
    <x v="0"/>
    <n v="56628"/>
    <n v="56628"/>
    <x v="0"/>
    <n v="0"/>
    <n v="1"/>
    <s v="Yes"/>
    <s v="2014-03-21"/>
    <n v="30"/>
    <x v="421"/>
    <x v="9"/>
    <x v="228"/>
    <x v="34"/>
    <x v="62"/>
    <x v="170"/>
    <x v="553"/>
    <n v="2"/>
    <n v="7"/>
    <n v="6"/>
    <n v="5"/>
    <n v="5"/>
    <x v="1"/>
    <x v="0"/>
    <x v="0"/>
    <x v="0"/>
    <x v="0"/>
    <x v="1"/>
    <n v="0"/>
    <x v="1"/>
  </r>
  <r>
    <n v="4186"/>
    <n v="1950"/>
    <x v="9"/>
    <x v="0"/>
    <x v="0"/>
    <x v="1"/>
    <n v="34026"/>
    <n v="34026"/>
    <x v="2"/>
    <n v="1"/>
    <n v="1"/>
    <s v="Yes"/>
    <s v="2013-08-05"/>
    <n v="11"/>
    <x v="126"/>
    <x v="26"/>
    <x v="39"/>
    <x v="29"/>
    <x v="22"/>
    <x v="45"/>
    <x v="398"/>
    <n v="3"/>
    <n v="2"/>
    <n v="1"/>
    <n v="3"/>
    <n v="5"/>
    <x v="0"/>
    <x v="0"/>
    <x v="0"/>
    <x v="0"/>
    <x v="0"/>
    <x v="0"/>
    <n v="0"/>
    <x v="1"/>
  </r>
  <r>
    <n v="368"/>
    <n v="1974"/>
    <x v="8"/>
    <x v="1"/>
    <x v="0"/>
    <x v="2"/>
    <n v="40049"/>
    <n v="40049"/>
    <x v="2"/>
    <n v="0"/>
    <n v="1"/>
    <s v="Yes"/>
    <s v="2012-11-29"/>
    <n v="61"/>
    <x v="218"/>
    <x v="6"/>
    <x v="155"/>
    <x v="3"/>
    <x v="57"/>
    <x v="15"/>
    <x v="554"/>
    <n v="3"/>
    <n v="3"/>
    <n v="2"/>
    <n v="6"/>
    <n v="5"/>
    <x v="0"/>
    <x v="0"/>
    <x v="0"/>
    <x v="0"/>
    <x v="0"/>
    <x v="0"/>
    <n v="0"/>
    <x v="1"/>
  </r>
  <r>
    <n v="3312"/>
    <n v="1988"/>
    <x v="36"/>
    <x v="1"/>
    <x v="0"/>
    <x v="0"/>
    <n v="34176"/>
    <n v="34176"/>
    <x v="2"/>
    <n v="1"/>
    <n v="0"/>
    <s v="Yes"/>
    <s v="2014-05-12"/>
    <n v="12"/>
    <x v="9"/>
    <x v="35"/>
    <x v="8"/>
    <x v="65"/>
    <x v="32"/>
    <x v="71"/>
    <x v="133"/>
    <n v="4"/>
    <n v="3"/>
    <n v="0"/>
    <n v="4"/>
    <n v="6"/>
    <x v="0"/>
    <x v="0"/>
    <x v="0"/>
    <x v="0"/>
    <x v="0"/>
    <x v="0"/>
    <n v="0"/>
    <x v="1"/>
  </r>
  <r>
    <n v="11121"/>
    <n v="1981"/>
    <x v="4"/>
    <x v="1"/>
    <x v="0"/>
    <x v="2"/>
    <n v="19419"/>
    <n v="19419"/>
    <x v="2"/>
    <n v="1"/>
    <n v="0"/>
    <s v="Yes"/>
    <s v="2012-11-10"/>
    <n v="76"/>
    <x v="63"/>
    <x v="13"/>
    <x v="50"/>
    <x v="32"/>
    <x v="3"/>
    <x v="32"/>
    <x v="230"/>
    <n v="4"/>
    <n v="4"/>
    <n v="0"/>
    <n v="3"/>
    <n v="9"/>
    <x v="0"/>
    <x v="0"/>
    <x v="0"/>
    <x v="0"/>
    <x v="0"/>
    <x v="0"/>
    <n v="0"/>
    <x v="1"/>
  </r>
  <r>
    <n v="5332"/>
    <n v="1960"/>
    <x v="40"/>
    <x v="0"/>
    <x v="4"/>
    <x v="2"/>
    <n v="82504"/>
    <n v="82504"/>
    <x v="1"/>
    <n v="0"/>
    <n v="0"/>
    <s v="No"/>
    <s v="2013-07-27"/>
    <n v="2"/>
    <x v="438"/>
    <x v="27"/>
    <x v="355"/>
    <x v="67"/>
    <x v="48"/>
    <x v="82"/>
    <x v="555"/>
    <n v="1"/>
    <n v="3"/>
    <n v="6"/>
    <n v="7"/>
    <n v="1"/>
    <x v="0"/>
    <x v="0"/>
    <x v="0"/>
    <x v="0"/>
    <x v="0"/>
    <x v="0"/>
    <n v="0"/>
    <x v="1"/>
  </r>
  <r>
    <n v="5848"/>
    <n v="1970"/>
    <x v="25"/>
    <x v="0"/>
    <x v="0"/>
    <x v="1"/>
    <n v="81205"/>
    <n v="81205"/>
    <x v="1"/>
    <n v="0"/>
    <n v="0"/>
    <s v="No"/>
    <s v="2014-01-13"/>
    <n v="43"/>
    <x v="439"/>
    <x v="79"/>
    <x v="356"/>
    <x v="40"/>
    <x v="140"/>
    <x v="69"/>
    <x v="556"/>
    <n v="1"/>
    <n v="5"/>
    <n v="6"/>
    <n v="7"/>
    <n v="2"/>
    <x v="1"/>
    <x v="0"/>
    <x v="1"/>
    <x v="0"/>
    <x v="1"/>
    <x v="3"/>
    <n v="0"/>
    <x v="0"/>
  </r>
  <r>
    <n v="10343"/>
    <n v="1991"/>
    <x v="42"/>
    <x v="2"/>
    <x v="4"/>
    <x v="0"/>
    <n v="61618"/>
    <n v="61618"/>
    <x v="0"/>
    <n v="0"/>
    <n v="0"/>
    <s v="No"/>
    <s v="2012-09-29"/>
    <n v="27"/>
    <x v="440"/>
    <x v="86"/>
    <x v="357"/>
    <x v="5"/>
    <x v="87"/>
    <x v="161"/>
    <x v="557"/>
    <n v="2"/>
    <n v="3"/>
    <n v="6"/>
    <n v="8"/>
    <n v="3"/>
    <x v="0"/>
    <x v="0"/>
    <x v="0"/>
    <x v="0"/>
    <x v="0"/>
    <x v="0"/>
    <n v="0"/>
    <x v="1"/>
  </r>
  <r>
    <n v="5935"/>
    <n v="1956"/>
    <x v="46"/>
    <x v="0"/>
    <x v="2"/>
    <x v="0"/>
    <n v="55284"/>
    <n v="55284"/>
    <x v="0"/>
    <n v="0"/>
    <n v="1"/>
    <s v="Yes"/>
    <s v="2012-12-24"/>
    <n v="60"/>
    <x v="93"/>
    <x v="35"/>
    <x v="250"/>
    <x v="5"/>
    <x v="23"/>
    <x v="103"/>
    <x v="558"/>
    <n v="3"/>
    <n v="7"/>
    <n v="5"/>
    <n v="8"/>
    <n v="5"/>
    <x v="0"/>
    <x v="0"/>
    <x v="0"/>
    <x v="0"/>
    <x v="0"/>
    <x v="0"/>
    <n v="0"/>
    <x v="1"/>
  </r>
  <r>
    <n v="2895"/>
    <n v="1963"/>
    <x v="24"/>
    <x v="0"/>
    <x v="0"/>
    <x v="0"/>
    <n v="49980"/>
    <n v="49980"/>
    <x v="0"/>
    <n v="0"/>
    <n v="1"/>
    <s v="Yes"/>
    <s v="2013-10-23"/>
    <n v="79"/>
    <x v="441"/>
    <x v="1"/>
    <x v="217"/>
    <x v="59"/>
    <x v="52"/>
    <x v="5"/>
    <x v="559"/>
    <n v="2"/>
    <n v="3"/>
    <n v="1"/>
    <n v="5"/>
    <n v="5"/>
    <x v="0"/>
    <x v="0"/>
    <x v="0"/>
    <x v="0"/>
    <x v="0"/>
    <x v="0"/>
    <n v="0"/>
    <x v="1"/>
  </r>
  <r>
    <n v="10262"/>
    <n v="1980"/>
    <x v="16"/>
    <x v="1"/>
    <x v="0"/>
    <x v="2"/>
    <n v="15072"/>
    <n v="15072"/>
    <x v="2"/>
    <n v="2"/>
    <n v="0"/>
    <s v="Yes"/>
    <s v="2013-05-10"/>
    <n v="96"/>
    <x v="26"/>
    <x v="12"/>
    <x v="39"/>
    <x v="5"/>
    <x v="26"/>
    <x v="48"/>
    <x v="3"/>
    <n v="4"/>
    <n v="3"/>
    <n v="1"/>
    <n v="3"/>
    <n v="5"/>
    <x v="0"/>
    <x v="0"/>
    <x v="0"/>
    <x v="0"/>
    <x v="0"/>
    <x v="0"/>
    <n v="0"/>
    <x v="1"/>
  </r>
  <r>
    <n v="7848"/>
    <n v="1974"/>
    <x v="8"/>
    <x v="1"/>
    <x v="0"/>
    <x v="0"/>
    <n v="49166"/>
    <n v="49166"/>
    <x v="0"/>
    <n v="0"/>
    <n v="1"/>
    <s v="Yes"/>
    <s v="2013-06-13"/>
    <n v="17"/>
    <x v="153"/>
    <x v="12"/>
    <x v="22"/>
    <x v="34"/>
    <x v="16"/>
    <x v="119"/>
    <x v="560"/>
    <n v="2"/>
    <n v="5"/>
    <n v="3"/>
    <n v="3"/>
    <n v="6"/>
    <x v="0"/>
    <x v="0"/>
    <x v="0"/>
    <x v="0"/>
    <x v="0"/>
    <x v="0"/>
    <n v="0"/>
    <x v="1"/>
  </r>
  <r>
    <n v="9477"/>
    <n v="1954"/>
    <x v="1"/>
    <x v="0"/>
    <x v="1"/>
    <x v="2"/>
    <n v="65324"/>
    <n v="65324"/>
    <x v="1"/>
    <n v="0"/>
    <n v="1"/>
    <s v="Yes"/>
    <s v="2014-01-11"/>
    <n v="0"/>
    <x v="22"/>
    <x v="8"/>
    <x v="20"/>
    <x v="16"/>
    <x v="17"/>
    <x v="3"/>
    <x v="22"/>
    <n v="3"/>
    <n v="6"/>
    <n v="2"/>
    <n v="9"/>
    <n v="4"/>
    <x v="0"/>
    <x v="0"/>
    <x v="0"/>
    <x v="0"/>
    <x v="0"/>
    <x v="0"/>
    <n v="0"/>
    <x v="1"/>
  </r>
  <r>
    <n v="4856"/>
    <n v="1957"/>
    <x v="0"/>
    <x v="0"/>
    <x v="4"/>
    <x v="2"/>
    <n v="82347"/>
    <n v="82347"/>
    <x v="1"/>
    <n v="0"/>
    <n v="0"/>
    <s v="No"/>
    <s v="2012-11-06"/>
    <n v="38"/>
    <x v="442"/>
    <x v="102"/>
    <x v="358"/>
    <x v="126"/>
    <x v="42"/>
    <x v="103"/>
    <x v="561"/>
    <n v="1"/>
    <n v="7"/>
    <n v="7"/>
    <n v="10"/>
    <n v="3"/>
    <x v="1"/>
    <x v="0"/>
    <x v="0"/>
    <x v="1"/>
    <x v="0"/>
    <x v="2"/>
    <n v="0"/>
    <x v="1"/>
  </r>
  <r>
    <n v="7186"/>
    <n v="1966"/>
    <x v="35"/>
    <x v="0"/>
    <x v="1"/>
    <x v="1"/>
    <n v="30843"/>
    <n v="30843"/>
    <x v="2"/>
    <n v="1"/>
    <n v="1"/>
    <s v="Yes"/>
    <s v="2014-05-26"/>
    <n v="43"/>
    <x v="181"/>
    <x v="8"/>
    <x v="122"/>
    <x v="5"/>
    <x v="16"/>
    <x v="47"/>
    <x v="172"/>
    <n v="2"/>
    <n v="1"/>
    <n v="1"/>
    <n v="2"/>
    <n v="5"/>
    <x v="1"/>
    <x v="0"/>
    <x v="0"/>
    <x v="0"/>
    <x v="0"/>
    <x v="1"/>
    <n v="0"/>
    <x v="1"/>
  </r>
  <r>
    <n v="5794"/>
    <n v="1974"/>
    <x v="8"/>
    <x v="1"/>
    <x v="1"/>
    <x v="2"/>
    <n v="46374"/>
    <n v="46374"/>
    <x v="0"/>
    <n v="0"/>
    <n v="1"/>
    <s v="Yes"/>
    <s v="2014-03-17"/>
    <n v="1"/>
    <x v="443"/>
    <x v="8"/>
    <x v="87"/>
    <x v="5"/>
    <x v="16"/>
    <x v="45"/>
    <x v="308"/>
    <n v="3"/>
    <n v="7"/>
    <n v="1"/>
    <n v="7"/>
    <n v="8"/>
    <x v="0"/>
    <x v="1"/>
    <x v="0"/>
    <x v="1"/>
    <x v="0"/>
    <x v="2"/>
    <n v="0"/>
    <x v="0"/>
  </r>
  <r>
    <n v="1456"/>
    <n v="1979"/>
    <x v="19"/>
    <x v="1"/>
    <x v="0"/>
    <x v="0"/>
    <n v="60474"/>
    <n v="60474"/>
    <x v="0"/>
    <n v="0"/>
    <n v="1"/>
    <s v="Yes"/>
    <s v="2013-04-01"/>
    <n v="25"/>
    <x v="145"/>
    <x v="127"/>
    <x v="359"/>
    <x v="139"/>
    <x v="52"/>
    <x v="157"/>
    <x v="562"/>
    <n v="7"/>
    <n v="10"/>
    <n v="2"/>
    <n v="12"/>
    <n v="7"/>
    <x v="0"/>
    <x v="0"/>
    <x v="0"/>
    <x v="0"/>
    <x v="0"/>
    <x v="0"/>
    <n v="0"/>
    <x v="1"/>
  </r>
  <r>
    <n v="4877"/>
    <n v="1973"/>
    <x v="26"/>
    <x v="1"/>
    <x v="2"/>
    <x v="2"/>
    <n v="38576"/>
    <n v="38576"/>
    <x v="2"/>
    <n v="0"/>
    <n v="1"/>
    <s v="Yes"/>
    <s v="2014-03-04"/>
    <n v="2"/>
    <x v="96"/>
    <x v="8"/>
    <x v="75"/>
    <x v="5"/>
    <x v="16"/>
    <x v="24"/>
    <x v="294"/>
    <n v="1"/>
    <n v="1"/>
    <n v="0"/>
    <n v="3"/>
    <n v="7"/>
    <x v="0"/>
    <x v="0"/>
    <x v="0"/>
    <x v="0"/>
    <x v="0"/>
    <x v="0"/>
    <n v="0"/>
    <x v="1"/>
  </r>
  <r>
    <n v="425"/>
    <n v="1985"/>
    <x v="7"/>
    <x v="1"/>
    <x v="0"/>
    <x v="2"/>
    <n v="55357"/>
    <n v="55357"/>
    <x v="0"/>
    <n v="2"/>
    <n v="0"/>
    <s v="Yes"/>
    <s v="2013-02-19"/>
    <n v="66"/>
    <x v="444"/>
    <x v="73"/>
    <x v="360"/>
    <x v="38"/>
    <x v="81"/>
    <x v="126"/>
    <x v="563"/>
    <n v="3"/>
    <n v="6"/>
    <n v="2"/>
    <n v="11"/>
    <n v="5"/>
    <x v="0"/>
    <x v="0"/>
    <x v="0"/>
    <x v="0"/>
    <x v="0"/>
    <x v="0"/>
    <n v="0"/>
    <x v="1"/>
  </r>
  <r>
    <n v="3007"/>
    <n v="1966"/>
    <x v="35"/>
    <x v="0"/>
    <x v="0"/>
    <x v="1"/>
    <n v="37758"/>
    <n v="37758"/>
    <x v="2"/>
    <n v="1"/>
    <n v="1"/>
    <s v="Yes"/>
    <s v="2012-10-04"/>
    <n v="49"/>
    <x v="78"/>
    <x v="12"/>
    <x v="27"/>
    <x v="5"/>
    <x v="16"/>
    <x v="10"/>
    <x v="564"/>
    <n v="2"/>
    <n v="1"/>
    <n v="0"/>
    <n v="3"/>
    <n v="8"/>
    <x v="0"/>
    <x v="0"/>
    <x v="0"/>
    <x v="0"/>
    <x v="0"/>
    <x v="0"/>
    <n v="0"/>
    <x v="1"/>
  </r>
  <r>
    <n v="1031"/>
    <n v="1989"/>
    <x v="23"/>
    <x v="1"/>
    <x v="4"/>
    <x v="2"/>
    <n v="85710"/>
    <n v="85710"/>
    <x v="1"/>
    <n v="0"/>
    <n v="0"/>
    <s v="No"/>
    <s v="2013-05-05"/>
    <n v="5"/>
    <x v="445"/>
    <x v="60"/>
    <x v="361"/>
    <x v="51"/>
    <x v="25"/>
    <x v="63"/>
    <x v="396"/>
    <n v="1"/>
    <n v="6"/>
    <n v="9"/>
    <n v="10"/>
    <n v="2"/>
    <x v="0"/>
    <x v="0"/>
    <x v="1"/>
    <x v="0"/>
    <x v="0"/>
    <x v="1"/>
    <n v="0"/>
    <x v="1"/>
  </r>
  <r>
    <n v="4297"/>
    <n v="1969"/>
    <x v="21"/>
    <x v="0"/>
    <x v="0"/>
    <x v="1"/>
    <n v="23228"/>
    <n v="23228"/>
    <x v="2"/>
    <n v="1"/>
    <n v="0"/>
    <s v="Yes"/>
    <s v="2014-01-26"/>
    <n v="71"/>
    <x v="36"/>
    <x v="12"/>
    <x v="107"/>
    <x v="11"/>
    <x v="1"/>
    <x v="24"/>
    <x v="564"/>
    <n v="2"/>
    <n v="2"/>
    <n v="0"/>
    <n v="3"/>
    <n v="8"/>
    <x v="0"/>
    <x v="0"/>
    <x v="0"/>
    <x v="0"/>
    <x v="0"/>
    <x v="0"/>
    <n v="0"/>
    <x v="1"/>
  </r>
  <r>
    <n v="807"/>
    <n v="1969"/>
    <x v="21"/>
    <x v="0"/>
    <x v="2"/>
    <x v="1"/>
    <n v="44602"/>
    <n v="44602"/>
    <x v="0"/>
    <n v="1"/>
    <n v="1"/>
    <s v="Yes"/>
    <s v="2014-02-15"/>
    <n v="35"/>
    <x v="185"/>
    <x v="12"/>
    <x v="362"/>
    <x v="5"/>
    <x v="16"/>
    <x v="51"/>
    <x v="565"/>
    <n v="6"/>
    <n v="6"/>
    <n v="1"/>
    <n v="4"/>
    <n v="8"/>
    <x v="0"/>
    <x v="0"/>
    <x v="0"/>
    <x v="0"/>
    <x v="0"/>
    <x v="0"/>
    <n v="0"/>
    <x v="1"/>
  </r>
  <r>
    <n v="9553"/>
    <n v="1987"/>
    <x v="14"/>
    <x v="1"/>
    <x v="0"/>
    <x v="2"/>
    <n v="7500"/>
    <n v="7500"/>
    <x v="2"/>
    <n v="0"/>
    <n v="0"/>
    <s v="No"/>
    <s v="2013-01-09"/>
    <n v="94"/>
    <x v="109"/>
    <x v="12"/>
    <x v="24"/>
    <x v="39"/>
    <x v="1"/>
    <x v="3"/>
    <x v="349"/>
    <n v="1"/>
    <n v="0"/>
    <n v="0"/>
    <n v="3"/>
    <n v="6"/>
    <x v="0"/>
    <x v="0"/>
    <x v="0"/>
    <x v="0"/>
    <x v="0"/>
    <x v="0"/>
    <n v="0"/>
    <x v="1"/>
  </r>
  <r>
    <n v="4271"/>
    <n v="1989"/>
    <x v="23"/>
    <x v="1"/>
    <x v="4"/>
    <x v="1"/>
    <n v="38683"/>
    <n v="38683"/>
    <x v="2"/>
    <n v="1"/>
    <n v="0"/>
    <s v="Yes"/>
    <s v="2012-10-04"/>
    <n v="80"/>
    <x v="342"/>
    <x v="33"/>
    <x v="112"/>
    <x v="38"/>
    <x v="55"/>
    <x v="86"/>
    <x v="566"/>
    <n v="6"/>
    <n v="4"/>
    <n v="1"/>
    <n v="6"/>
    <n v="7"/>
    <x v="0"/>
    <x v="0"/>
    <x v="0"/>
    <x v="0"/>
    <x v="0"/>
    <x v="0"/>
    <n v="0"/>
    <x v="1"/>
  </r>
  <r>
    <n v="4120"/>
    <n v="1975"/>
    <x v="28"/>
    <x v="1"/>
    <x v="4"/>
    <x v="0"/>
    <n v="49514"/>
    <n v="49514"/>
    <x v="0"/>
    <n v="1"/>
    <n v="0"/>
    <s v="Yes"/>
    <s v="2013-12-17"/>
    <n v="61"/>
    <x v="347"/>
    <x v="119"/>
    <x v="109"/>
    <x v="35"/>
    <x v="11"/>
    <x v="109"/>
    <x v="313"/>
    <n v="2"/>
    <n v="6"/>
    <n v="1"/>
    <n v="4"/>
    <n v="7"/>
    <x v="0"/>
    <x v="0"/>
    <x v="0"/>
    <x v="0"/>
    <x v="0"/>
    <x v="0"/>
    <n v="0"/>
    <x v="1"/>
  </r>
  <r>
    <n v="2036"/>
    <n v="1973"/>
    <x v="26"/>
    <x v="1"/>
    <x v="1"/>
    <x v="1"/>
    <n v="57906"/>
    <n v="57906"/>
    <x v="0"/>
    <n v="0"/>
    <n v="1"/>
    <s v="Yes"/>
    <s v="2013-06-11"/>
    <n v="29"/>
    <x v="446"/>
    <x v="23"/>
    <x v="120"/>
    <x v="3"/>
    <x v="3"/>
    <x v="4"/>
    <x v="252"/>
    <n v="3"/>
    <n v="4"/>
    <n v="2"/>
    <n v="8"/>
    <n v="4"/>
    <x v="0"/>
    <x v="0"/>
    <x v="0"/>
    <x v="0"/>
    <x v="0"/>
    <x v="0"/>
    <n v="0"/>
    <x v="1"/>
  </r>
  <r>
    <n v="115"/>
    <n v="1966"/>
    <x v="35"/>
    <x v="0"/>
    <x v="2"/>
    <x v="0"/>
    <n v="43456"/>
    <n v="43456"/>
    <x v="0"/>
    <n v="0"/>
    <n v="1"/>
    <s v="Yes"/>
    <s v="2013-03-26"/>
    <n v="0"/>
    <x v="370"/>
    <x v="23"/>
    <x v="66"/>
    <x v="76"/>
    <x v="23"/>
    <x v="32"/>
    <x v="442"/>
    <n v="3"/>
    <n v="5"/>
    <n v="1"/>
    <n v="8"/>
    <n v="5"/>
    <x v="0"/>
    <x v="0"/>
    <x v="0"/>
    <x v="0"/>
    <x v="0"/>
    <x v="0"/>
    <n v="0"/>
    <x v="1"/>
  </r>
  <r>
    <n v="4259"/>
    <n v="1986"/>
    <x v="22"/>
    <x v="1"/>
    <x v="2"/>
    <x v="0"/>
    <n v="19485"/>
    <n v="19485"/>
    <x v="2"/>
    <n v="2"/>
    <n v="0"/>
    <s v="Yes"/>
    <s v="2013-09-24"/>
    <n v="80"/>
    <x v="10"/>
    <x v="8"/>
    <x v="137"/>
    <x v="5"/>
    <x v="16"/>
    <x v="24"/>
    <x v="154"/>
    <n v="1"/>
    <n v="1"/>
    <n v="0"/>
    <n v="2"/>
    <n v="7"/>
    <x v="0"/>
    <x v="0"/>
    <x v="0"/>
    <x v="0"/>
    <x v="0"/>
    <x v="0"/>
    <n v="0"/>
    <x v="1"/>
  </r>
  <r>
    <n v="8687"/>
    <n v="1978"/>
    <x v="33"/>
    <x v="1"/>
    <x v="0"/>
    <x v="1"/>
    <n v="53172"/>
    <n v="53172"/>
    <x v="0"/>
    <n v="0"/>
    <n v="1"/>
    <s v="Yes"/>
    <s v="2013-05-06"/>
    <n v="54"/>
    <x v="356"/>
    <x v="128"/>
    <x v="108"/>
    <x v="140"/>
    <x v="50"/>
    <x v="120"/>
    <x v="445"/>
    <n v="3"/>
    <n v="2"/>
    <n v="3"/>
    <n v="8"/>
    <n v="3"/>
    <x v="0"/>
    <x v="0"/>
    <x v="0"/>
    <x v="0"/>
    <x v="0"/>
    <x v="0"/>
    <n v="0"/>
    <x v="1"/>
  </r>
  <r>
    <n v="2447"/>
    <n v="1979"/>
    <x v="19"/>
    <x v="1"/>
    <x v="0"/>
    <x v="1"/>
    <n v="30545"/>
    <n v="30545"/>
    <x v="2"/>
    <n v="1"/>
    <n v="0"/>
    <s v="Yes"/>
    <s v="2012-10-17"/>
    <n v="71"/>
    <x v="18"/>
    <x v="19"/>
    <x v="39"/>
    <x v="65"/>
    <x v="23"/>
    <x v="33"/>
    <x v="194"/>
    <n v="2"/>
    <n v="2"/>
    <n v="0"/>
    <n v="3"/>
    <n v="7"/>
    <x v="0"/>
    <x v="0"/>
    <x v="0"/>
    <x v="0"/>
    <x v="0"/>
    <x v="0"/>
    <n v="0"/>
    <x v="1"/>
  </r>
  <r>
    <n v="10140"/>
    <n v="1983"/>
    <x v="10"/>
    <x v="1"/>
    <x v="1"/>
    <x v="1"/>
    <n v="70123"/>
    <n v="70123"/>
    <x v="1"/>
    <n v="0"/>
    <n v="0"/>
    <s v="No"/>
    <s v="2013-09-28"/>
    <n v="27"/>
    <x v="447"/>
    <x v="8"/>
    <x v="169"/>
    <x v="50"/>
    <x v="16"/>
    <x v="24"/>
    <x v="386"/>
    <n v="1"/>
    <n v="5"/>
    <n v="7"/>
    <n v="4"/>
    <n v="3"/>
    <x v="0"/>
    <x v="1"/>
    <x v="0"/>
    <x v="0"/>
    <x v="1"/>
    <x v="2"/>
    <n v="0"/>
    <x v="1"/>
  </r>
  <r>
    <n v="9353"/>
    <n v="1959"/>
    <x v="12"/>
    <x v="0"/>
    <x v="0"/>
    <x v="0"/>
    <n v="62450"/>
    <n v="62450"/>
    <x v="0"/>
    <n v="0"/>
    <n v="1"/>
    <s v="Yes"/>
    <s v="2014-01-06"/>
    <n v="61"/>
    <x v="268"/>
    <x v="76"/>
    <x v="363"/>
    <x v="106"/>
    <x v="20"/>
    <x v="36"/>
    <x v="567"/>
    <n v="2"/>
    <n v="5"/>
    <n v="5"/>
    <n v="4"/>
    <n v="3"/>
    <x v="0"/>
    <x v="1"/>
    <x v="0"/>
    <x v="0"/>
    <x v="0"/>
    <x v="1"/>
    <n v="0"/>
    <x v="1"/>
  </r>
  <r>
    <n v="3623"/>
    <n v="1976"/>
    <x v="11"/>
    <x v="1"/>
    <x v="0"/>
    <x v="1"/>
    <n v="21675"/>
    <n v="21675"/>
    <x v="2"/>
    <n v="1"/>
    <n v="0"/>
    <s v="Yes"/>
    <s v="2014-06-11"/>
    <n v="55"/>
    <x v="18"/>
    <x v="8"/>
    <x v="68"/>
    <x v="37"/>
    <x v="37"/>
    <x v="14"/>
    <x v="87"/>
    <n v="3"/>
    <n v="4"/>
    <n v="0"/>
    <n v="3"/>
    <n v="7"/>
    <x v="0"/>
    <x v="0"/>
    <x v="0"/>
    <x v="0"/>
    <x v="0"/>
    <x v="0"/>
    <n v="0"/>
    <x v="1"/>
  </r>
  <r>
    <n v="738"/>
    <n v="1981"/>
    <x v="4"/>
    <x v="1"/>
    <x v="4"/>
    <x v="0"/>
    <n v="42395"/>
    <n v="42395"/>
    <x v="0"/>
    <n v="1"/>
    <n v="1"/>
    <s v="Yes"/>
    <s v="2014-04-04"/>
    <n v="35"/>
    <x v="40"/>
    <x v="97"/>
    <x v="110"/>
    <x v="85"/>
    <x v="39"/>
    <x v="93"/>
    <x v="414"/>
    <n v="4"/>
    <n v="3"/>
    <n v="1"/>
    <n v="4"/>
    <n v="7"/>
    <x v="0"/>
    <x v="0"/>
    <x v="0"/>
    <x v="0"/>
    <x v="0"/>
    <x v="0"/>
    <n v="0"/>
    <x v="1"/>
  </r>
  <r>
    <n v="7631"/>
    <n v="1978"/>
    <x v="33"/>
    <x v="1"/>
    <x v="2"/>
    <x v="1"/>
    <n v="61346"/>
    <n v="61346"/>
    <x v="0"/>
    <n v="1"/>
    <n v="0"/>
    <s v="Yes"/>
    <s v="2013-10-06"/>
    <n v="34"/>
    <x v="84"/>
    <x v="57"/>
    <x v="276"/>
    <x v="61"/>
    <x v="13"/>
    <x v="110"/>
    <x v="568"/>
    <n v="1"/>
    <n v="5"/>
    <n v="7"/>
    <n v="10"/>
    <n v="3"/>
    <x v="0"/>
    <x v="0"/>
    <x v="0"/>
    <x v="0"/>
    <x v="0"/>
    <x v="0"/>
    <n v="0"/>
    <x v="1"/>
  </r>
  <r>
    <n v="4789"/>
    <n v="1953"/>
    <x v="44"/>
    <x v="0"/>
    <x v="0"/>
    <x v="1"/>
    <n v="80812"/>
    <n v="80812"/>
    <x v="1"/>
    <n v="0"/>
    <n v="0"/>
    <s v="No"/>
    <s v="2013-09-17"/>
    <n v="95"/>
    <x v="403"/>
    <x v="14"/>
    <x v="364"/>
    <x v="141"/>
    <x v="141"/>
    <x v="63"/>
    <x v="496"/>
    <n v="1"/>
    <n v="4"/>
    <n v="8"/>
    <n v="5"/>
    <n v="2"/>
    <x v="1"/>
    <x v="0"/>
    <x v="1"/>
    <x v="1"/>
    <x v="0"/>
    <x v="3"/>
    <n v="0"/>
    <x v="1"/>
  </r>
  <r>
    <n v="773"/>
    <n v="1971"/>
    <x v="6"/>
    <x v="1"/>
    <x v="2"/>
    <x v="3"/>
    <n v="42835"/>
    <n v="42835"/>
    <x v="0"/>
    <n v="1"/>
    <n v="1"/>
    <s v="Yes"/>
    <s v="2013-06-30"/>
    <n v="64"/>
    <x v="448"/>
    <x v="3"/>
    <x v="181"/>
    <x v="29"/>
    <x v="52"/>
    <x v="171"/>
    <x v="569"/>
    <n v="7"/>
    <n v="6"/>
    <n v="6"/>
    <n v="4"/>
    <n v="6"/>
    <x v="0"/>
    <x v="0"/>
    <x v="0"/>
    <x v="0"/>
    <x v="0"/>
    <x v="0"/>
    <n v="0"/>
    <x v="1"/>
  </r>
  <r>
    <n v="10602"/>
    <n v="1983"/>
    <x v="10"/>
    <x v="1"/>
    <x v="0"/>
    <x v="2"/>
    <n v="39922"/>
    <n v="39922"/>
    <x v="2"/>
    <n v="1"/>
    <n v="0"/>
    <s v="Yes"/>
    <s v="2013-02-14"/>
    <n v="30"/>
    <x v="133"/>
    <x v="19"/>
    <x v="134"/>
    <x v="65"/>
    <x v="1"/>
    <x v="30"/>
    <x v="330"/>
    <n v="2"/>
    <n v="3"/>
    <n v="0"/>
    <n v="4"/>
    <n v="8"/>
    <x v="0"/>
    <x v="0"/>
    <x v="0"/>
    <x v="0"/>
    <x v="0"/>
    <x v="0"/>
    <n v="0"/>
    <x v="1"/>
  </r>
  <r>
    <n v="1446"/>
    <n v="1956"/>
    <x v="46"/>
    <x v="0"/>
    <x v="2"/>
    <x v="0"/>
    <n v="86424"/>
    <n v="86424"/>
    <x v="1"/>
    <n v="0"/>
    <n v="0"/>
    <s v="No"/>
    <s v="2014-04-05"/>
    <n v="12"/>
    <x v="355"/>
    <x v="90"/>
    <x v="365"/>
    <x v="142"/>
    <x v="87"/>
    <x v="122"/>
    <x v="510"/>
    <n v="1"/>
    <n v="6"/>
    <n v="9"/>
    <n v="12"/>
    <n v="1"/>
    <x v="0"/>
    <x v="0"/>
    <x v="0"/>
    <x v="0"/>
    <x v="0"/>
    <x v="0"/>
    <n v="0"/>
    <x v="1"/>
  </r>
  <r>
    <n v="3270"/>
    <n v="1978"/>
    <x v="33"/>
    <x v="1"/>
    <x v="4"/>
    <x v="1"/>
    <n v="17117"/>
    <n v="17117"/>
    <x v="2"/>
    <n v="1"/>
    <n v="0"/>
    <s v="Yes"/>
    <s v="2013-01-17"/>
    <n v="96"/>
    <x v="44"/>
    <x v="42"/>
    <x v="15"/>
    <x v="14"/>
    <x v="31"/>
    <x v="32"/>
    <x v="570"/>
    <n v="4"/>
    <n v="3"/>
    <n v="1"/>
    <n v="3"/>
    <n v="9"/>
    <x v="0"/>
    <x v="0"/>
    <x v="0"/>
    <x v="0"/>
    <x v="0"/>
    <x v="0"/>
    <n v="0"/>
    <x v="1"/>
  </r>
  <r>
    <n v="8443"/>
    <n v="1972"/>
    <x v="39"/>
    <x v="1"/>
    <x v="0"/>
    <x v="0"/>
    <n v="24762"/>
    <n v="24762"/>
    <x v="2"/>
    <n v="1"/>
    <n v="0"/>
    <s v="Yes"/>
    <s v="2014-02-10"/>
    <n v="16"/>
    <x v="10"/>
    <x v="7"/>
    <x v="100"/>
    <x v="7"/>
    <x v="39"/>
    <x v="41"/>
    <x v="515"/>
    <n v="3"/>
    <n v="3"/>
    <n v="1"/>
    <n v="2"/>
    <n v="8"/>
    <x v="1"/>
    <x v="0"/>
    <x v="0"/>
    <x v="0"/>
    <x v="0"/>
    <x v="1"/>
    <n v="0"/>
    <x v="0"/>
  </r>
  <r>
    <n v="9653"/>
    <n v="1975"/>
    <x v="28"/>
    <x v="1"/>
    <x v="0"/>
    <x v="2"/>
    <n v="35797"/>
    <n v="35797"/>
    <x v="2"/>
    <n v="0"/>
    <n v="1"/>
    <s v="Yes"/>
    <s v="2012-10-16"/>
    <n v="16"/>
    <x v="78"/>
    <x v="1"/>
    <x v="33"/>
    <x v="39"/>
    <x v="1"/>
    <x v="83"/>
    <x v="127"/>
    <n v="2"/>
    <n v="2"/>
    <n v="0"/>
    <n v="3"/>
    <n v="8"/>
    <x v="0"/>
    <x v="0"/>
    <x v="0"/>
    <x v="0"/>
    <x v="0"/>
    <x v="0"/>
    <n v="0"/>
    <x v="1"/>
  </r>
  <r>
    <n v="8916"/>
    <n v="1975"/>
    <x v="28"/>
    <x v="1"/>
    <x v="0"/>
    <x v="3"/>
    <n v="36627"/>
    <n v="36627"/>
    <x v="2"/>
    <n v="2"/>
    <n v="0"/>
    <s v="Yes"/>
    <s v="2013-07-23"/>
    <n v="78"/>
    <x v="37"/>
    <x v="1"/>
    <x v="29"/>
    <x v="5"/>
    <x v="16"/>
    <x v="10"/>
    <x v="75"/>
    <n v="1"/>
    <n v="0"/>
    <n v="0"/>
    <n v="3"/>
    <n v="5"/>
    <x v="0"/>
    <x v="0"/>
    <x v="0"/>
    <x v="0"/>
    <x v="0"/>
    <x v="0"/>
    <n v="0"/>
    <x v="1"/>
  </r>
  <r>
    <n v="8017"/>
    <n v="1981"/>
    <x v="4"/>
    <x v="1"/>
    <x v="4"/>
    <x v="2"/>
    <n v="51111"/>
    <n v="51111"/>
    <x v="0"/>
    <n v="1"/>
    <n v="1"/>
    <s v="Yes"/>
    <s v="2014-06-19"/>
    <n v="83"/>
    <x v="148"/>
    <x v="8"/>
    <x v="14"/>
    <x v="11"/>
    <x v="9"/>
    <x v="26"/>
    <x v="45"/>
    <n v="2"/>
    <n v="2"/>
    <n v="0"/>
    <n v="3"/>
    <n v="6"/>
    <x v="0"/>
    <x v="0"/>
    <x v="0"/>
    <x v="0"/>
    <x v="0"/>
    <x v="0"/>
    <n v="0"/>
    <x v="1"/>
  </r>
  <r>
    <n v="5830"/>
    <n v="1972"/>
    <x v="39"/>
    <x v="1"/>
    <x v="1"/>
    <x v="0"/>
    <n v="86857"/>
    <n v="86857"/>
    <x v="1"/>
    <n v="0"/>
    <n v="0"/>
    <s v="No"/>
    <s v="2012-09-12"/>
    <n v="96"/>
    <x v="377"/>
    <x v="114"/>
    <x v="306"/>
    <x v="82"/>
    <x v="69"/>
    <x v="41"/>
    <x v="469"/>
    <n v="1"/>
    <n v="5"/>
    <n v="6"/>
    <n v="10"/>
    <n v="2"/>
    <x v="0"/>
    <x v="0"/>
    <x v="0"/>
    <x v="0"/>
    <x v="0"/>
    <x v="0"/>
    <n v="0"/>
    <x v="0"/>
  </r>
  <r>
    <n v="4597"/>
    <n v="1970"/>
    <x v="25"/>
    <x v="0"/>
    <x v="1"/>
    <x v="1"/>
    <n v="82072"/>
    <n v="82072"/>
    <x v="1"/>
    <n v="0"/>
    <n v="0"/>
    <s v="No"/>
    <s v="2013-07-02"/>
    <n v="67"/>
    <x v="449"/>
    <x v="129"/>
    <x v="366"/>
    <x v="119"/>
    <x v="79"/>
    <x v="172"/>
    <x v="571"/>
    <n v="1"/>
    <n v="3"/>
    <n v="2"/>
    <n v="13"/>
    <n v="1"/>
    <x v="0"/>
    <x v="0"/>
    <x v="0"/>
    <x v="0"/>
    <x v="0"/>
    <x v="0"/>
    <n v="0"/>
    <x v="1"/>
  </r>
  <r>
    <n v="7023"/>
    <n v="1953"/>
    <x v="44"/>
    <x v="0"/>
    <x v="1"/>
    <x v="0"/>
    <n v="46231"/>
    <n v="46231"/>
    <x v="0"/>
    <n v="2"/>
    <n v="1"/>
    <s v="Yes"/>
    <s v="2012-11-26"/>
    <n v="87"/>
    <x v="228"/>
    <x v="12"/>
    <x v="256"/>
    <x v="5"/>
    <x v="9"/>
    <x v="33"/>
    <x v="167"/>
    <n v="4"/>
    <n v="6"/>
    <n v="1"/>
    <n v="4"/>
    <n v="9"/>
    <x v="0"/>
    <x v="0"/>
    <x v="0"/>
    <x v="0"/>
    <x v="0"/>
    <x v="0"/>
    <n v="0"/>
    <x v="1"/>
  </r>
  <r>
    <n v="8086"/>
    <n v="1959"/>
    <x v="12"/>
    <x v="0"/>
    <x v="0"/>
    <x v="2"/>
    <n v="42243"/>
    <n v="42243"/>
    <x v="0"/>
    <n v="1"/>
    <n v="1"/>
    <s v="Yes"/>
    <s v="2013-12-11"/>
    <n v="34"/>
    <x v="40"/>
    <x v="8"/>
    <x v="122"/>
    <x v="5"/>
    <x v="16"/>
    <x v="3"/>
    <x v="45"/>
    <n v="2"/>
    <n v="2"/>
    <n v="0"/>
    <n v="3"/>
    <n v="7"/>
    <x v="0"/>
    <x v="0"/>
    <x v="0"/>
    <x v="0"/>
    <x v="0"/>
    <x v="0"/>
    <n v="0"/>
    <x v="1"/>
  </r>
  <r>
    <n v="8825"/>
    <n v="1962"/>
    <x v="43"/>
    <x v="0"/>
    <x v="0"/>
    <x v="1"/>
    <n v="51195"/>
    <n v="51195"/>
    <x v="0"/>
    <n v="1"/>
    <n v="1"/>
    <s v="Yes"/>
    <s v="2013-04-01"/>
    <n v="46"/>
    <x v="74"/>
    <x v="13"/>
    <x v="352"/>
    <x v="24"/>
    <x v="14"/>
    <x v="68"/>
    <x v="513"/>
    <n v="8"/>
    <n v="9"/>
    <n v="2"/>
    <n v="5"/>
    <n v="8"/>
    <x v="0"/>
    <x v="0"/>
    <x v="0"/>
    <x v="0"/>
    <x v="0"/>
    <x v="0"/>
    <n v="0"/>
    <x v="1"/>
  </r>
  <r>
    <n v="2930"/>
    <n v="1978"/>
    <x v="33"/>
    <x v="1"/>
    <x v="2"/>
    <x v="0"/>
    <n v="68092"/>
    <n v="68092"/>
    <x v="1"/>
    <n v="0"/>
    <n v="0"/>
    <s v="No"/>
    <s v="2013-12-16"/>
    <n v="7"/>
    <x v="450"/>
    <x v="43"/>
    <x v="142"/>
    <x v="97"/>
    <x v="97"/>
    <x v="18"/>
    <x v="572"/>
    <n v="2"/>
    <n v="2"/>
    <n v="6"/>
    <n v="10"/>
    <n v="5"/>
    <x v="0"/>
    <x v="0"/>
    <x v="0"/>
    <x v="0"/>
    <x v="0"/>
    <x v="0"/>
    <n v="0"/>
    <x v="1"/>
  </r>
  <r>
    <n v="1928"/>
    <n v="1973"/>
    <x v="26"/>
    <x v="1"/>
    <x v="0"/>
    <x v="2"/>
    <n v="31814"/>
    <n v="31814"/>
    <x v="2"/>
    <n v="1"/>
    <n v="0"/>
    <s v="Yes"/>
    <s v="2013-02-09"/>
    <n v="73"/>
    <x v="136"/>
    <x v="17"/>
    <x v="3"/>
    <x v="39"/>
    <x v="1"/>
    <x v="71"/>
    <x v="573"/>
    <n v="2"/>
    <n v="2"/>
    <n v="0"/>
    <n v="3"/>
    <n v="9"/>
    <x v="1"/>
    <x v="0"/>
    <x v="0"/>
    <x v="0"/>
    <x v="0"/>
    <x v="1"/>
    <n v="0"/>
    <x v="1"/>
  </r>
  <r>
    <n v="7108"/>
    <n v="1965"/>
    <x v="2"/>
    <x v="0"/>
    <x v="2"/>
    <x v="4"/>
    <n v="51390"/>
    <n v="51390"/>
    <x v="0"/>
    <n v="1"/>
    <n v="1"/>
    <s v="Yes"/>
    <s v="2012-09-08"/>
    <n v="54"/>
    <x v="451"/>
    <x v="60"/>
    <x v="94"/>
    <x v="50"/>
    <x v="7"/>
    <x v="167"/>
    <x v="574"/>
    <n v="6"/>
    <n v="5"/>
    <n v="2"/>
    <n v="5"/>
    <n v="5"/>
    <x v="0"/>
    <x v="0"/>
    <x v="0"/>
    <x v="0"/>
    <x v="0"/>
    <x v="0"/>
    <n v="0"/>
    <x v="1"/>
  </r>
  <r>
    <n v="10925"/>
    <n v="1983"/>
    <x v="10"/>
    <x v="1"/>
    <x v="0"/>
    <x v="2"/>
    <n v="76630"/>
    <n v="76630"/>
    <x v="1"/>
    <n v="0"/>
    <n v="0"/>
    <s v="No"/>
    <s v="2014-01-14"/>
    <n v="93"/>
    <x v="452"/>
    <x v="120"/>
    <x v="341"/>
    <x v="55"/>
    <x v="133"/>
    <x v="136"/>
    <x v="575"/>
    <n v="1"/>
    <n v="3"/>
    <n v="10"/>
    <n v="11"/>
    <n v="1"/>
    <x v="0"/>
    <x v="0"/>
    <x v="0"/>
    <x v="0"/>
    <x v="0"/>
    <x v="0"/>
    <n v="0"/>
    <x v="1"/>
  </r>
  <r>
    <n v="9960"/>
    <n v="1991"/>
    <x v="42"/>
    <x v="2"/>
    <x v="3"/>
    <x v="0"/>
    <n v="26868"/>
    <n v="26868"/>
    <x v="2"/>
    <n v="1"/>
    <n v="0"/>
    <s v="Yes"/>
    <s v="2014-04-30"/>
    <n v="52"/>
    <x v="109"/>
    <x v="8"/>
    <x v="54"/>
    <x v="64"/>
    <x v="3"/>
    <x v="8"/>
    <x v="331"/>
    <n v="1"/>
    <n v="1"/>
    <n v="0"/>
    <n v="2"/>
    <n v="7"/>
    <x v="0"/>
    <x v="0"/>
    <x v="0"/>
    <x v="0"/>
    <x v="0"/>
    <x v="0"/>
    <n v="0"/>
    <x v="1"/>
  </r>
  <r>
    <n v="8800"/>
    <n v="1943"/>
    <x v="27"/>
    <x v="0"/>
    <x v="1"/>
    <x v="3"/>
    <n v="48948"/>
    <n v="48948"/>
    <x v="0"/>
    <n v="0"/>
    <n v="0"/>
    <s v="No"/>
    <s v="2013-02-01"/>
    <n v="53"/>
    <x v="34"/>
    <x v="21"/>
    <x v="34"/>
    <x v="23"/>
    <x v="6"/>
    <x v="2"/>
    <x v="38"/>
    <n v="2"/>
    <n v="7"/>
    <n v="10"/>
    <n v="5"/>
    <n v="6"/>
    <x v="1"/>
    <x v="0"/>
    <x v="0"/>
    <x v="0"/>
    <x v="0"/>
    <x v="1"/>
    <n v="0"/>
    <x v="0"/>
  </r>
  <r>
    <n v="9224"/>
    <n v="1972"/>
    <x v="39"/>
    <x v="1"/>
    <x v="1"/>
    <x v="0"/>
    <n v="55260"/>
    <n v="55260"/>
    <x v="0"/>
    <n v="0"/>
    <n v="1"/>
    <s v="Yes"/>
    <s v="2012-12-12"/>
    <n v="81"/>
    <x v="453"/>
    <x v="21"/>
    <x v="11"/>
    <x v="9"/>
    <x v="16"/>
    <x v="153"/>
    <x v="576"/>
    <n v="2"/>
    <n v="8"/>
    <n v="10"/>
    <n v="5"/>
    <n v="6"/>
    <x v="0"/>
    <x v="0"/>
    <x v="0"/>
    <x v="0"/>
    <x v="0"/>
    <x v="0"/>
    <n v="0"/>
    <x v="1"/>
  </r>
  <r>
    <n v="5519"/>
    <n v="1956"/>
    <x v="46"/>
    <x v="0"/>
    <x v="0"/>
    <x v="1"/>
    <n v="64090"/>
    <n v="64090"/>
    <x v="1"/>
    <n v="0"/>
    <n v="1"/>
    <s v="Yes"/>
    <s v="2013-08-07"/>
    <n v="8"/>
    <x v="454"/>
    <x v="57"/>
    <x v="230"/>
    <x v="73"/>
    <x v="49"/>
    <x v="100"/>
    <x v="577"/>
    <n v="1"/>
    <n v="6"/>
    <n v="9"/>
    <n v="4"/>
    <n v="5"/>
    <x v="0"/>
    <x v="0"/>
    <x v="0"/>
    <x v="0"/>
    <x v="0"/>
    <x v="0"/>
    <n v="0"/>
    <x v="0"/>
  </r>
  <r>
    <n v="5046"/>
    <n v="1958"/>
    <x v="38"/>
    <x v="0"/>
    <x v="0"/>
    <x v="3"/>
    <n v="78331"/>
    <n v="78331"/>
    <x v="1"/>
    <n v="0"/>
    <n v="1"/>
    <s v="Yes"/>
    <s v="2014-01-23"/>
    <n v="97"/>
    <x v="455"/>
    <x v="66"/>
    <x v="367"/>
    <x v="23"/>
    <x v="142"/>
    <x v="104"/>
    <x v="578"/>
    <n v="2"/>
    <n v="10"/>
    <n v="6"/>
    <n v="7"/>
    <n v="4"/>
    <x v="0"/>
    <x v="0"/>
    <x v="0"/>
    <x v="0"/>
    <x v="0"/>
    <x v="0"/>
    <n v="0"/>
    <x v="1"/>
  </r>
  <r>
    <n v="7037"/>
    <n v="1974"/>
    <x v="8"/>
    <x v="1"/>
    <x v="1"/>
    <x v="2"/>
    <n v="37087"/>
    <n v="37087"/>
    <x v="2"/>
    <n v="1"/>
    <n v="0"/>
    <s v="Yes"/>
    <s v="2013-08-11"/>
    <n v="50"/>
    <x v="11"/>
    <x v="129"/>
    <x v="52"/>
    <x v="18"/>
    <x v="16"/>
    <x v="26"/>
    <x v="252"/>
    <n v="3"/>
    <n v="4"/>
    <n v="2"/>
    <n v="8"/>
    <n v="6"/>
    <x v="0"/>
    <x v="0"/>
    <x v="0"/>
    <x v="0"/>
    <x v="0"/>
    <x v="0"/>
    <n v="0"/>
    <x v="1"/>
  </r>
  <r>
    <n v="905"/>
    <n v="1986"/>
    <x v="22"/>
    <x v="1"/>
    <x v="0"/>
    <x v="3"/>
    <n v="21846"/>
    <n v="21846"/>
    <x v="2"/>
    <n v="1"/>
    <n v="0"/>
    <s v="Yes"/>
    <s v="2013-10-22"/>
    <n v="38"/>
    <x v="75"/>
    <x v="16"/>
    <x v="107"/>
    <x v="11"/>
    <x v="26"/>
    <x v="78"/>
    <x v="579"/>
    <n v="4"/>
    <n v="4"/>
    <n v="0"/>
    <n v="3"/>
    <n v="8"/>
    <x v="0"/>
    <x v="0"/>
    <x v="0"/>
    <x v="0"/>
    <x v="0"/>
    <x v="0"/>
    <n v="0"/>
    <x v="1"/>
  </r>
  <r>
    <n v="8624"/>
    <n v="1958"/>
    <x v="38"/>
    <x v="0"/>
    <x v="0"/>
    <x v="2"/>
    <n v="81320"/>
    <n v="81320"/>
    <x v="1"/>
    <n v="0"/>
    <n v="0"/>
    <s v="No"/>
    <s v="2013-02-06"/>
    <n v="61"/>
    <x v="420"/>
    <x v="55"/>
    <x v="368"/>
    <x v="12"/>
    <x v="51"/>
    <x v="77"/>
    <x v="465"/>
    <n v="1"/>
    <n v="4"/>
    <n v="3"/>
    <n v="10"/>
    <n v="2"/>
    <x v="0"/>
    <x v="0"/>
    <x v="0"/>
    <x v="0"/>
    <x v="0"/>
    <x v="0"/>
    <n v="0"/>
    <x v="1"/>
  </r>
  <r>
    <n v="8945"/>
    <n v="1970"/>
    <x v="25"/>
    <x v="0"/>
    <x v="0"/>
    <x v="3"/>
    <n v="54137"/>
    <n v="54137"/>
    <x v="0"/>
    <n v="0"/>
    <n v="1"/>
    <s v="Yes"/>
    <s v="2013-08-16"/>
    <n v="46"/>
    <x v="156"/>
    <x v="8"/>
    <x v="9"/>
    <x v="5"/>
    <x v="1"/>
    <x v="71"/>
    <x v="580"/>
    <n v="2"/>
    <n v="4"/>
    <n v="1"/>
    <n v="4"/>
    <n v="6"/>
    <x v="0"/>
    <x v="0"/>
    <x v="0"/>
    <x v="0"/>
    <x v="0"/>
    <x v="0"/>
    <n v="0"/>
    <x v="1"/>
  </r>
  <r>
    <n v="6445"/>
    <n v="1967"/>
    <x v="5"/>
    <x v="0"/>
    <x v="0"/>
    <x v="1"/>
    <n v="66825"/>
    <n v="66825"/>
    <x v="1"/>
    <n v="0"/>
    <n v="0"/>
    <s v="No"/>
    <s v="2013-07-14"/>
    <n v="73"/>
    <x v="446"/>
    <x v="130"/>
    <x v="369"/>
    <x v="51"/>
    <x v="29"/>
    <x v="41"/>
    <x v="581"/>
    <n v="1"/>
    <n v="4"/>
    <n v="5"/>
    <n v="6"/>
    <n v="2"/>
    <x v="0"/>
    <x v="0"/>
    <x v="0"/>
    <x v="0"/>
    <x v="0"/>
    <x v="0"/>
    <n v="0"/>
    <x v="1"/>
  </r>
  <r>
    <n v="2727"/>
    <n v="1973"/>
    <x v="26"/>
    <x v="1"/>
    <x v="0"/>
    <x v="1"/>
    <n v="57100"/>
    <n v="57100"/>
    <x v="0"/>
    <n v="0"/>
    <n v="0"/>
    <s v="No"/>
    <s v="2013-12-04"/>
    <n v="19"/>
    <x v="456"/>
    <x v="59"/>
    <x v="112"/>
    <x v="17"/>
    <x v="3"/>
    <x v="173"/>
    <x v="582"/>
    <n v="1"/>
    <n v="3"/>
    <n v="3"/>
    <n v="6"/>
    <n v="3"/>
    <x v="0"/>
    <x v="0"/>
    <x v="0"/>
    <x v="0"/>
    <x v="0"/>
    <x v="0"/>
    <n v="0"/>
    <x v="1"/>
  </r>
  <r>
    <n v="6404"/>
    <n v="1969"/>
    <x v="21"/>
    <x v="0"/>
    <x v="0"/>
    <x v="1"/>
    <n v="58917"/>
    <n v="58917"/>
    <x v="0"/>
    <n v="1"/>
    <n v="2"/>
    <s v="Yes"/>
    <s v="2013-03-24"/>
    <n v="10"/>
    <x v="457"/>
    <x v="35"/>
    <x v="362"/>
    <x v="5"/>
    <x v="23"/>
    <x v="15"/>
    <x v="583"/>
    <n v="5"/>
    <n v="4"/>
    <n v="1"/>
    <n v="6"/>
    <n v="5"/>
    <x v="0"/>
    <x v="0"/>
    <x v="0"/>
    <x v="0"/>
    <x v="0"/>
    <x v="0"/>
    <n v="0"/>
    <x v="1"/>
  </r>
  <r>
    <n v="11074"/>
    <n v="1977"/>
    <x v="32"/>
    <x v="1"/>
    <x v="0"/>
    <x v="0"/>
    <n v="85072"/>
    <n v="85072"/>
    <x v="1"/>
    <n v="0"/>
    <n v="0"/>
    <s v="No"/>
    <s v="2014-04-09"/>
    <n v="94"/>
    <x v="458"/>
    <x v="99"/>
    <x v="333"/>
    <x v="143"/>
    <x v="59"/>
    <x v="38"/>
    <x v="584"/>
    <n v="1"/>
    <n v="3"/>
    <n v="4"/>
    <n v="10"/>
    <n v="0"/>
    <x v="0"/>
    <x v="0"/>
    <x v="0"/>
    <x v="0"/>
    <x v="0"/>
    <x v="0"/>
    <n v="0"/>
    <x v="1"/>
  </r>
  <r>
    <n v="10150"/>
    <n v="1961"/>
    <x v="45"/>
    <x v="0"/>
    <x v="0"/>
    <x v="0"/>
    <n v="86429"/>
    <n v="86429"/>
    <x v="1"/>
    <n v="0"/>
    <n v="0"/>
    <s v="No"/>
    <s v="2013-11-21"/>
    <n v="10"/>
    <x v="320"/>
    <x v="58"/>
    <x v="370"/>
    <x v="51"/>
    <x v="31"/>
    <x v="125"/>
    <x v="585"/>
    <n v="0"/>
    <n v="7"/>
    <n v="4"/>
    <n v="7"/>
    <n v="2"/>
    <x v="0"/>
    <x v="0"/>
    <x v="0"/>
    <x v="1"/>
    <x v="0"/>
    <x v="1"/>
    <n v="0"/>
    <x v="0"/>
  </r>
  <r>
    <n v="1968"/>
    <n v="1971"/>
    <x v="6"/>
    <x v="1"/>
    <x v="0"/>
    <x v="4"/>
    <n v="45684"/>
    <n v="45684"/>
    <x v="0"/>
    <n v="1"/>
    <n v="0"/>
    <s v="Yes"/>
    <s v="2013-12-02"/>
    <n v="37"/>
    <x v="9"/>
    <x v="1"/>
    <x v="29"/>
    <x v="3"/>
    <x v="16"/>
    <x v="32"/>
    <x v="253"/>
    <n v="1"/>
    <n v="1"/>
    <n v="0"/>
    <n v="2"/>
    <n v="7"/>
    <x v="0"/>
    <x v="0"/>
    <x v="0"/>
    <x v="0"/>
    <x v="0"/>
    <x v="0"/>
    <n v="0"/>
    <x v="1"/>
  </r>
  <r>
    <n v="6534"/>
    <n v="1974"/>
    <x v="8"/>
    <x v="1"/>
    <x v="0"/>
    <x v="1"/>
    <n v="47889"/>
    <n v="47889"/>
    <x v="0"/>
    <n v="1"/>
    <n v="0"/>
    <s v="Yes"/>
    <s v="2014-01-04"/>
    <n v="94"/>
    <x v="133"/>
    <x v="8"/>
    <x v="36"/>
    <x v="5"/>
    <x v="9"/>
    <x v="14"/>
    <x v="37"/>
    <n v="1"/>
    <n v="2"/>
    <n v="0"/>
    <n v="3"/>
    <n v="5"/>
    <x v="0"/>
    <x v="0"/>
    <x v="0"/>
    <x v="0"/>
    <x v="0"/>
    <x v="0"/>
    <n v="0"/>
    <x v="1"/>
  </r>
  <r>
    <n v="9485"/>
    <n v="1986"/>
    <x v="22"/>
    <x v="1"/>
    <x v="1"/>
    <x v="2"/>
    <n v="45921"/>
    <n v="45921"/>
    <x v="0"/>
    <n v="0"/>
    <n v="0"/>
    <s v="No"/>
    <s v="2014-03-10"/>
    <n v="23"/>
    <x v="252"/>
    <x v="31"/>
    <x v="115"/>
    <x v="85"/>
    <x v="3"/>
    <x v="33"/>
    <x v="586"/>
    <n v="1"/>
    <n v="2"/>
    <n v="1"/>
    <n v="6"/>
    <n v="4"/>
    <x v="0"/>
    <x v="0"/>
    <x v="0"/>
    <x v="0"/>
    <x v="0"/>
    <x v="0"/>
    <n v="0"/>
    <x v="1"/>
  </r>
  <r>
    <n v="7053"/>
    <n v="1966"/>
    <x v="35"/>
    <x v="0"/>
    <x v="1"/>
    <x v="0"/>
    <n v="78420"/>
    <n v="78420"/>
    <x v="1"/>
    <n v="0"/>
    <n v="0"/>
    <s v="No"/>
    <s v="2013-06-29"/>
    <n v="75"/>
    <x v="263"/>
    <x v="58"/>
    <x v="371"/>
    <x v="113"/>
    <x v="43"/>
    <x v="15"/>
    <x v="477"/>
    <n v="1"/>
    <n v="3"/>
    <n v="10"/>
    <n v="8"/>
    <n v="1"/>
    <x v="0"/>
    <x v="0"/>
    <x v="0"/>
    <x v="0"/>
    <x v="0"/>
    <x v="0"/>
    <n v="0"/>
    <x v="1"/>
  </r>
  <r>
    <n v="4654"/>
    <n v="1992"/>
    <x v="47"/>
    <x v="2"/>
    <x v="0"/>
    <x v="1"/>
    <n v="75114"/>
    <n v="75114"/>
    <x v="1"/>
    <n v="0"/>
    <n v="0"/>
    <s v="No"/>
    <s v="2013-11-07"/>
    <n v="40"/>
    <x v="247"/>
    <x v="19"/>
    <x v="372"/>
    <x v="112"/>
    <x v="36"/>
    <x v="94"/>
    <x v="65"/>
    <n v="1"/>
    <n v="3"/>
    <n v="10"/>
    <n v="5"/>
    <n v="2"/>
    <x v="0"/>
    <x v="0"/>
    <x v="0"/>
    <x v="0"/>
    <x v="0"/>
    <x v="0"/>
    <n v="0"/>
    <x v="1"/>
  </r>
  <r>
    <n v="9760"/>
    <n v="1963"/>
    <x v="24"/>
    <x v="0"/>
    <x v="1"/>
    <x v="4"/>
    <n v="52278"/>
    <n v="52278"/>
    <x v="0"/>
    <n v="0"/>
    <n v="1"/>
    <s v="Yes"/>
    <s v="2013-01-25"/>
    <n v="24"/>
    <x v="459"/>
    <x v="8"/>
    <x v="160"/>
    <x v="5"/>
    <x v="16"/>
    <x v="34"/>
    <x v="179"/>
    <n v="6"/>
    <n v="10"/>
    <n v="5"/>
    <n v="10"/>
    <n v="8"/>
    <x v="0"/>
    <x v="0"/>
    <x v="0"/>
    <x v="0"/>
    <x v="0"/>
    <x v="0"/>
    <n v="0"/>
    <x v="0"/>
  </r>
  <r>
    <n v="1048"/>
    <n v="1972"/>
    <x v="39"/>
    <x v="1"/>
    <x v="2"/>
    <x v="2"/>
    <n v="35641"/>
    <n v="35641"/>
    <x v="2"/>
    <n v="1"/>
    <n v="0"/>
    <s v="Yes"/>
    <s v="2013-07-14"/>
    <n v="11"/>
    <x v="321"/>
    <x v="17"/>
    <x v="262"/>
    <x v="64"/>
    <x v="52"/>
    <x v="15"/>
    <x v="587"/>
    <n v="2"/>
    <n v="3"/>
    <n v="1"/>
    <n v="4"/>
    <n v="7"/>
    <x v="0"/>
    <x v="0"/>
    <x v="0"/>
    <x v="0"/>
    <x v="0"/>
    <x v="0"/>
    <n v="0"/>
    <x v="0"/>
  </r>
  <r>
    <n v="10619"/>
    <n v="1994"/>
    <x v="51"/>
    <x v="2"/>
    <x v="0"/>
    <x v="0"/>
    <n v="95529"/>
    <n v="95529"/>
    <x v="1"/>
    <n v="0"/>
    <n v="0"/>
    <s v="No"/>
    <s v="2012-12-03"/>
    <n v="29"/>
    <x v="460"/>
    <x v="67"/>
    <x v="373"/>
    <x v="144"/>
    <x v="4"/>
    <x v="94"/>
    <x v="588"/>
    <n v="1"/>
    <n v="7"/>
    <n v="3"/>
    <n v="7"/>
    <n v="3"/>
    <x v="0"/>
    <x v="0"/>
    <x v="1"/>
    <x v="0"/>
    <x v="0"/>
    <x v="1"/>
    <n v="0"/>
    <x v="0"/>
  </r>
  <r>
    <n v="9308"/>
    <n v="1954"/>
    <x v="1"/>
    <x v="0"/>
    <x v="0"/>
    <x v="2"/>
    <n v="62820"/>
    <n v="62820"/>
    <x v="0"/>
    <n v="0"/>
    <n v="0"/>
    <s v="No"/>
    <s v="2013-05-11"/>
    <n v="51"/>
    <x v="54"/>
    <x v="11"/>
    <x v="248"/>
    <x v="133"/>
    <x v="44"/>
    <x v="53"/>
    <x v="370"/>
    <n v="1"/>
    <n v="3"/>
    <n v="4"/>
    <n v="6"/>
    <n v="1"/>
    <x v="0"/>
    <x v="0"/>
    <x v="0"/>
    <x v="0"/>
    <x v="0"/>
    <x v="0"/>
    <n v="0"/>
    <x v="1"/>
  </r>
  <r>
    <n v="10505"/>
    <n v="1960"/>
    <x v="40"/>
    <x v="0"/>
    <x v="2"/>
    <x v="1"/>
    <n v="73113"/>
    <n v="73113"/>
    <x v="1"/>
    <n v="0"/>
    <n v="0"/>
    <s v="No"/>
    <s v="2013-12-26"/>
    <n v="86"/>
    <x v="461"/>
    <x v="28"/>
    <x v="141"/>
    <x v="6"/>
    <x v="52"/>
    <x v="15"/>
    <x v="336"/>
    <n v="1"/>
    <n v="3"/>
    <n v="4"/>
    <n v="7"/>
    <n v="2"/>
    <x v="0"/>
    <x v="0"/>
    <x v="0"/>
    <x v="0"/>
    <x v="0"/>
    <x v="0"/>
    <n v="0"/>
    <x v="1"/>
  </r>
  <r>
    <n v="8362"/>
    <n v="1982"/>
    <x v="18"/>
    <x v="1"/>
    <x v="1"/>
    <x v="2"/>
    <n v="84169"/>
    <n v="84169"/>
    <x v="1"/>
    <n v="0"/>
    <n v="0"/>
    <s v="No"/>
    <s v="2013-08-07"/>
    <n v="9"/>
    <x v="323"/>
    <x v="28"/>
    <x v="264"/>
    <x v="5"/>
    <x v="64"/>
    <x v="24"/>
    <x v="237"/>
    <n v="1"/>
    <n v="7"/>
    <n v="6"/>
    <n v="6"/>
    <n v="3"/>
    <x v="0"/>
    <x v="1"/>
    <x v="1"/>
    <x v="0"/>
    <x v="0"/>
    <x v="2"/>
    <n v="0"/>
    <x v="0"/>
  </r>
  <r>
    <n v="2625"/>
    <n v="1954"/>
    <x v="1"/>
    <x v="0"/>
    <x v="4"/>
    <x v="0"/>
    <n v="42607"/>
    <n v="42607"/>
    <x v="0"/>
    <n v="0"/>
    <n v="1"/>
    <s v="Yes"/>
    <s v="2013-11-17"/>
    <n v="30"/>
    <x v="462"/>
    <x v="67"/>
    <x v="7"/>
    <x v="14"/>
    <x v="17"/>
    <x v="139"/>
    <x v="589"/>
    <n v="2"/>
    <n v="3"/>
    <n v="2"/>
    <n v="7"/>
    <n v="3"/>
    <x v="0"/>
    <x v="0"/>
    <x v="0"/>
    <x v="0"/>
    <x v="0"/>
    <x v="0"/>
    <n v="0"/>
    <x v="1"/>
  </r>
  <r>
    <n v="4637"/>
    <n v="1954"/>
    <x v="1"/>
    <x v="0"/>
    <x v="1"/>
    <x v="0"/>
    <n v="74637"/>
    <n v="74637"/>
    <x v="1"/>
    <n v="0"/>
    <n v="0"/>
    <s v="No"/>
    <s v="2013-05-18"/>
    <n v="73"/>
    <x v="177"/>
    <x v="73"/>
    <x v="148"/>
    <x v="115"/>
    <x v="16"/>
    <x v="11"/>
    <x v="590"/>
    <n v="1"/>
    <n v="6"/>
    <n v="9"/>
    <n v="9"/>
    <n v="3"/>
    <x v="0"/>
    <x v="0"/>
    <x v="0"/>
    <x v="1"/>
    <x v="0"/>
    <x v="1"/>
    <n v="0"/>
    <x v="1"/>
  </r>
  <r>
    <n v="9972"/>
    <n v="1955"/>
    <x v="34"/>
    <x v="0"/>
    <x v="1"/>
    <x v="1"/>
    <n v="46015"/>
    <n v="46015"/>
    <x v="0"/>
    <n v="1"/>
    <n v="1"/>
    <s v="Yes"/>
    <s v="2014-04-13"/>
    <n v="25"/>
    <x v="187"/>
    <x v="8"/>
    <x v="122"/>
    <x v="5"/>
    <x v="16"/>
    <x v="1"/>
    <x v="8"/>
    <n v="1"/>
    <n v="1"/>
    <n v="0"/>
    <n v="3"/>
    <n v="7"/>
    <x v="1"/>
    <x v="0"/>
    <x v="0"/>
    <x v="0"/>
    <x v="1"/>
    <x v="2"/>
    <n v="0"/>
    <x v="1"/>
  </r>
  <r>
    <n v="4483"/>
    <n v="1993"/>
    <x v="50"/>
    <x v="2"/>
    <x v="0"/>
    <x v="0"/>
    <n v="72354"/>
    <n v="72354"/>
    <x v="1"/>
    <n v="0"/>
    <n v="0"/>
    <s v="No"/>
    <s v="2013-04-17"/>
    <n v="67"/>
    <x v="363"/>
    <x v="34"/>
    <x v="374"/>
    <x v="83"/>
    <x v="12"/>
    <x v="87"/>
    <x v="591"/>
    <n v="1"/>
    <n v="2"/>
    <n v="10"/>
    <n v="6"/>
    <n v="1"/>
    <x v="0"/>
    <x v="0"/>
    <x v="0"/>
    <x v="0"/>
    <x v="0"/>
    <x v="0"/>
    <n v="0"/>
    <x v="1"/>
  </r>
  <r>
    <n v="4487"/>
    <n v="1969"/>
    <x v="21"/>
    <x v="0"/>
    <x v="2"/>
    <x v="0"/>
    <n v="39858"/>
    <n v="39858"/>
    <x v="2"/>
    <n v="1"/>
    <n v="0"/>
    <s v="Yes"/>
    <s v="2013-01-24"/>
    <n v="67"/>
    <x v="77"/>
    <x v="60"/>
    <x v="22"/>
    <x v="1"/>
    <x v="23"/>
    <x v="78"/>
    <x v="433"/>
    <n v="1"/>
    <n v="2"/>
    <n v="0"/>
    <n v="4"/>
    <n v="6"/>
    <x v="0"/>
    <x v="0"/>
    <x v="0"/>
    <x v="0"/>
    <x v="0"/>
    <x v="0"/>
    <n v="0"/>
    <x v="0"/>
  </r>
  <r>
    <n v="4988"/>
    <n v="1948"/>
    <x v="37"/>
    <x v="0"/>
    <x v="1"/>
    <x v="2"/>
    <n v="34469"/>
    <n v="34469"/>
    <x v="2"/>
    <n v="1"/>
    <n v="1"/>
    <s v="Yes"/>
    <s v="2014-05-04"/>
    <n v="58"/>
    <x v="237"/>
    <x v="26"/>
    <x v="3"/>
    <x v="5"/>
    <x v="9"/>
    <x v="33"/>
    <x v="242"/>
    <n v="3"/>
    <n v="1"/>
    <n v="1"/>
    <n v="4"/>
    <n v="4"/>
    <x v="0"/>
    <x v="0"/>
    <x v="0"/>
    <x v="0"/>
    <x v="0"/>
    <x v="0"/>
    <n v="0"/>
    <x v="1"/>
  </r>
  <r>
    <n v="8931"/>
    <n v="1986"/>
    <x v="22"/>
    <x v="1"/>
    <x v="0"/>
    <x v="1"/>
    <n v="83033"/>
    <n v="83033"/>
    <x v="1"/>
    <n v="1"/>
    <n v="0"/>
    <s v="Yes"/>
    <s v="2014-05-18"/>
    <n v="82"/>
    <x v="463"/>
    <x v="51"/>
    <x v="355"/>
    <x v="145"/>
    <x v="77"/>
    <x v="63"/>
    <x v="592"/>
    <n v="1"/>
    <n v="11"/>
    <n v="4"/>
    <n v="10"/>
    <n v="5"/>
    <x v="0"/>
    <x v="0"/>
    <x v="0"/>
    <x v="1"/>
    <x v="0"/>
    <x v="1"/>
    <n v="0"/>
    <x v="1"/>
  </r>
  <r>
    <n v="5871"/>
    <n v="1979"/>
    <x v="19"/>
    <x v="1"/>
    <x v="2"/>
    <x v="1"/>
    <n v="24401"/>
    <n v="24401"/>
    <x v="2"/>
    <n v="0"/>
    <n v="0"/>
    <s v="No"/>
    <s v="2012-08-31"/>
    <n v="98"/>
    <x v="116"/>
    <x v="58"/>
    <x v="199"/>
    <x v="3"/>
    <x v="14"/>
    <x v="151"/>
    <x v="329"/>
    <n v="3"/>
    <n v="6"/>
    <n v="1"/>
    <n v="6"/>
    <n v="8"/>
    <x v="0"/>
    <x v="0"/>
    <x v="0"/>
    <x v="0"/>
    <x v="0"/>
    <x v="0"/>
    <n v="0"/>
    <x v="1"/>
  </r>
  <r>
    <n v="2008"/>
    <n v="1978"/>
    <x v="33"/>
    <x v="1"/>
    <x v="0"/>
    <x v="2"/>
    <n v="77583"/>
    <n v="77583"/>
    <x v="1"/>
    <n v="0"/>
    <n v="0"/>
    <s v="No"/>
    <s v="2014-02-10"/>
    <n v="93"/>
    <x v="376"/>
    <x v="42"/>
    <x v="239"/>
    <x v="144"/>
    <x v="12"/>
    <x v="131"/>
    <x v="593"/>
    <n v="1"/>
    <n v="4"/>
    <n v="5"/>
    <n v="9"/>
    <n v="2"/>
    <x v="0"/>
    <x v="0"/>
    <x v="0"/>
    <x v="1"/>
    <x v="0"/>
    <x v="1"/>
    <n v="0"/>
    <x v="1"/>
  </r>
  <r>
    <n v="3139"/>
    <n v="1982"/>
    <x v="18"/>
    <x v="1"/>
    <x v="4"/>
    <x v="0"/>
    <n v="74116"/>
    <n v="74116"/>
    <x v="1"/>
    <n v="0"/>
    <n v="0"/>
    <s v="No"/>
    <s v="2013-12-30"/>
    <n v="53"/>
    <x v="464"/>
    <x v="40"/>
    <x v="375"/>
    <x v="146"/>
    <x v="140"/>
    <x v="174"/>
    <x v="594"/>
    <n v="1"/>
    <n v="4"/>
    <n v="4"/>
    <n v="10"/>
    <n v="2"/>
    <x v="0"/>
    <x v="1"/>
    <x v="0"/>
    <x v="0"/>
    <x v="0"/>
    <x v="1"/>
    <n v="0"/>
    <x v="1"/>
  </r>
  <r>
    <n v="10037"/>
    <n v="1993"/>
    <x v="50"/>
    <x v="2"/>
    <x v="0"/>
    <x v="0"/>
    <n v="74293"/>
    <n v="74293"/>
    <x v="1"/>
    <n v="0"/>
    <n v="0"/>
    <s v="No"/>
    <s v="2014-05-04"/>
    <n v="66"/>
    <x v="251"/>
    <x v="88"/>
    <x v="212"/>
    <x v="101"/>
    <x v="60"/>
    <x v="58"/>
    <x v="300"/>
    <n v="1"/>
    <n v="5"/>
    <n v="4"/>
    <n v="6"/>
    <n v="2"/>
    <x v="0"/>
    <x v="0"/>
    <x v="0"/>
    <x v="0"/>
    <x v="0"/>
    <x v="0"/>
    <n v="0"/>
    <x v="1"/>
  </r>
  <r>
    <n v="10673"/>
    <n v="1976"/>
    <x v="11"/>
    <x v="1"/>
    <x v="1"/>
    <x v="2"/>
    <n v="68397"/>
    <n v="68397"/>
    <x v="1"/>
    <n v="0"/>
    <n v="1"/>
    <s v="Yes"/>
    <s v="2013-11-17"/>
    <n v="6"/>
    <x v="378"/>
    <x v="15"/>
    <x v="376"/>
    <x v="37"/>
    <x v="11"/>
    <x v="42"/>
    <x v="595"/>
    <n v="1"/>
    <n v="6"/>
    <n v="9"/>
    <n v="5"/>
    <n v="3"/>
    <x v="0"/>
    <x v="0"/>
    <x v="0"/>
    <x v="0"/>
    <x v="0"/>
    <x v="0"/>
    <n v="0"/>
    <x v="1"/>
  </r>
  <r>
    <n v="5303"/>
    <n v="1974"/>
    <x v="8"/>
    <x v="1"/>
    <x v="1"/>
    <x v="1"/>
    <n v="79632"/>
    <n v="79632"/>
    <x v="1"/>
    <n v="0"/>
    <n v="0"/>
    <s v="No"/>
    <s v="2014-04-08"/>
    <n v="42"/>
    <x v="465"/>
    <x v="8"/>
    <x v="377"/>
    <x v="102"/>
    <x v="2"/>
    <x v="33"/>
    <x v="596"/>
    <n v="1"/>
    <n v="6"/>
    <n v="4"/>
    <n v="9"/>
    <n v="2"/>
    <x v="0"/>
    <x v="0"/>
    <x v="0"/>
    <x v="0"/>
    <x v="0"/>
    <x v="0"/>
    <n v="0"/>
    <x v="1"/>
  </r>
  <r>
    <n v="538"/>
    <n v="1989"/>
    <x v="23"/>
    <x v="1"/>
    <x v="0"/>
    <x v="0"/>
    <n v="46107"/>
    <n v="46107"/>
    <x v="0"/>
    <n v="1"/>
    <n v="0"/>
    <s v="Yes"/>
    <s v="2014-02-10"/>
    <n v="78"/>
    <x v="270"/>
    <x v="31"/>
    <x v="21"/>
    <x v="32"/>
    <x v="52"/>
    <x v="63"/>
    <x v="597"/>
    <n v="1"/>
    <n v="1"/>
    <n v="1"/>
    <n v="4"/>
    <n v="3"/>
    <x v="0"/>
    <x v="0"/>
    <x v="0"/>
    <x v="0"/>
    <x v="0"/>
    <x v="0"/>
    <n v="0"/>
    <x v="1"/>
  </r>
  <r>
    <n v="7922"/>
    <n v="1951"/>
    <x v="20"/>
    <x v="0"/>
    <x v="1"/>
    <x v="0"/>
    <n v="64950"/>
    <n v="64950"/>
    <x v="1"/>
    <n v="0"/>
    <n v="1"/>
    <s v="Yes"/>
    <s v="2012-08-12"/>
    <n v="29"/>
    <x v="466"/>
    <x v="8"/>
    <x v="233"/>
    <x v="29"/>
    <x v="16"/>
    <x v="103"/>
    <x v="598"/>
    <n v="2"/>
    <n v="11"/>
    <n v="2"/>
    <n v="10"/>
    <n v="7"/>
    <x v="0"/>
    <x v="1"/>
    <x v="0"/>
    <x v="0"/>
    <x v="0"/>
    <x v="1"/>
    <n v="0"/>
    <x v="1"/>
  </r>
  <r>
    <n v="5692"/>
    <n v="1989"/>
    <x v="23"/>
    <x v="1"/>
    <x v="3"/>
    <x v="2"/>
    <n v="25443"/>
    <n v="25443"/>
    <x v="2"/>
    <n v="1"/>
    <n v="0"/>
    <s v="Yes"/>
    <s v="2012-12-22"/>
    <n v="82"/>
    <x v="20"/>
    <x v="3"/>
    <x v="24"/>
    <x v="64"/>
    <x v="52"/>
    <x v="32"/>
    <x v="85"/>
    <n v="1"/>
    <n v="1"/>
    <n v="0"/>
    <n v="3"/>
    <n v="8"/>
    <x v="0"/>
    <x v="0"/>
    <x v="0"/>
    <x v="0"/>
    <x v="0"/>
    <x v="0"/>
    <n v="0"/>
    <x v="1"/>
  </r>
  <r>
    <n v="4843"/>
    <n v="1952"/>
    <x v="13"/>
    <x v="0"/>
    <x v="0"/>
    <x v="0"/>
    <n v="75127"/>
    <n v="75127"/>
    <x v="1"/>
    <n v="0"/>
    <n v="0"/>
    <s v="No"/>
    <s v="2014-05-22"/>
    <n v="92"/>
    <x v="341"/>
    <x v="33"/>
    <x v="118"/>
    <x v="4"/>
    <x v="62"/>
    <x v="159"/>
    <x v="516"/>
    <n v="1"/>
    <n v="2"/>
    <n v="11"/>
    <n v="5"/>
    <n v="1"/>
    <x v="0"/>
    <x v="0"/>
    <x v="0"/>
    <x v="0"/>
    <x v="0"/>
    <x v="0"/>
    <n v="0"/>
    <x v="1"/>
  </r>
  <r>
    <n v="6383"/>
    <n v="1971"/>
    <x v="6"/>
    <x v="1"/>
    <x v="1"/>
    <x v="1"/>
    <n v="32892"/>
    <n v="32892"/>
    <x v="2"/>
    <n v="1"/>
    <n v="0"/>
    <s v="Yes"/>
    <s v="2014-05-25"/>
    <n v="78"/>
    <x v="197"/>
    <x v="8"/>
    <x v="39"/>
    <x v="1"/>
    <x v="1"/>
    <x v="8"/>
    <x v="8"/>
    <n v="2"/>
    <n v="3"/>
    <n v="0"/>
    <n v="3"/>
    <n v="8"/>
    <x v="0"/>
    <x v="0"/>
    <x v="0"/>
    <x v="0"/>
    <x v="0"/>
    <x v="0"/>
    <n v="0"/>
    <x v="1"/>
  </r>
  <r>
    <n v="1628"/>
    <n v="1971"/>
    <x v="6"/>
    <x v="1"/>
    <x v="0"/>
    <x v="1"/>
    <n v="71796"/>
    <n v="71796"/>
    <x v="1"/>
    <n v="0"/>
    <n v="0"/>
    <s v="No"/>
    <s v="2013-10-24"/>
    <n v="54"/>
    <x v="467"/>
    <x v="59"/>
    <x v="86"/>
    <x v="147"/>
    <x v="109"/>
    <x v="37"/>
    <x v="503"/>
    <n v="1"/>
    <n v="9"/>
    <n v="3"/>
    <n v="4"/>
    <n v="4"/>
    <x v="0"/>
    <x v="0"/>
    <x v="0"/>
    <x v="0"/>
    <x v="0"/>
    <x v="0"/>
    <n v="0"/>
    <x v="1"/>
  </r>
  <r>
    <n v="1204"/>
    <n v="1970"/>
    <x v="25"/>
    <x v="0"/>
    <x v="1"/>
    <x v="2"/>
    <n v="67536"/>
    <n v="67536"/>
    <x v="1"/>
    <n v="0"/>
    <n v="1"/>
    <s v="Yes"/>
    <s v="2013-05-22"/>
    <n v="45"/>
    <x v="468"/>
    <x v="8"/>
    <x v="76"/>
    <x v="50"/>
    <x v="56"/>
    <x v="29"/>
    <x v="599"/>
    <n v="3"/>
    <n v="11"/>
    <n v="5"/>
    <n v="11"/>
    <n v="8"/>
    <x v="0"/>
    <x v="0"/>
    <x v="0"/>
    <x v="1"/>
    <x v="0"/>
    <x v="1"/>
    <n v="0"/>
    <x v="1"/>
  </r>
  <r>
    <n v="3673"/>
    <n v="1971"/>
    <x v="6"/>
    <x v="1"/>
    <x v="0"/>
    <x v="0"/>
    <n v="55239"/>
    <n v="55239"/>
    <x v="0"/>
    <n v="0"/>
    <n v="1"/>
    <s v="Yes"/>
    <s v="2013-07-14"/>
    <n v="59"/>
    <x v="291"/>
    <x v="16"/>
    <x v="378"/>
    <x v="50"/>
    <x v="14"/>
    <x v="142"/>
    <x v="600"/>
    <n v="3"/>
    <n v="7"/>
    <n v="5"/>
    <n v="11"/>
    <n v="5"/>
    <x v="0"/>
    <x v="0"/>
    <x v="0"/>
    <x v="0"/>
    <x v="0"/>
    <x v="0"/>
    <n v="0"/>
    <x v="1"/>
  </r>
  <r>
    <n v="760"/>
    <n v="1975"/>
    <x v="28"/>
    <x v="1"/>
    <x v="1"/>
    <x v="3"/>
    <n v="60554"/>
    <n v="60554"/>
    <x v="0"/>
    <n v="1"/>
    <n v="0"/>
    <s v="Yes"/>
    <s v="2013-08-09"/>
    <n v="8"/>
    <x v="469"/>
    <x v="35"/>
    <x v="280"/>
    <x v="42"/>
    <x v="39"/>
    <x v="4"/>
    <x v="601"/>
    <n v="2"/>
    <n v="8"/>
    <n v="4"/>
    <n v="9"/>
    <n v="6"/>
    <x v="0"/>
    <x v="0"/>
    <x v="0"/>
    <x v="0"/>
    <x v="0"/>
    <x v="0"/>
    <n v="0"/>
    <x v="1"/>
  </r>
  <r>
    <n v="8957"/>
    <n v="1952"/>
    <x v="13"/>
    <x v="0"/>
    <x v="4"/>
    <x v="0"/>
    <n v="64831"/>
    <n v="64831"/>
    <x v="1"/>
    <n v="1"/>
    <n v="1"/>
    <s v="Yes"/>
    <s v="2013-06-10"/>
    <n v="51"/>
    <x v="470"/>
    <x v="70"/>
    <x v="114"/>
    <x v="45"/>
    <x v="143"/>
    <x v="146"/>
    <x v="92"/>
    <n v="8"/>
    <n v="6"/>
    <n v="3"/>
    <n v="5"/>
    <n v="6"/>
    <x v="0"/>
    <x v="0"/>
    <x v="0"/>
    <x v="0"/>
    <x v="0"/>
    <x v="0"/>
    <n v="0"/>
    <x v="1"/>
  </r>
  <r>
    <n v="4128"/>
    <n v="1962"/>
    <x v="43"/>
    <x v="0"/>
    <x v="1"/>
    <x v="1"/>
    <n v="56067"/>
    <n v="56067"/>
    <x v="0"/>
    <n v="0"/>
    <n v="1"/>
    <s v="Yes"/>
    <s v="2013-07-20"/>
    <n v="51"/>
    <x v="471"/>
    <x v="19"/>
    <x v="217"/>
    <x v="32"/>
    <x v="18"/>
    <x v="64"/>
    <x v="116"/>
    <n v="2"/>
    <n v="7"/>
    <n v="4"/>
    <n v="7"/>
    <n v="5"/>
    <x v="0"/>
    <x v="0"/>
    <x v="0"/>
    <x v="0"/>
    <x v="0"/>
    <x v="0"/>
    <n v="0"/>
    <x v="1"/>
  </r>
  <r>
    <n v="6810"/>
    <n v="1983"/>
    <x v="10"/>
    <x v="1"/>
    <x v="0"/>
    <x v="3"/>
    <n v="82025"/>
    <n v="82025"/>
    <x v="1"/>
    <n v="0"/>
    <n v="0"/>
    <s v="No"/>
    <s v="2013-05-28"/>
    <n v="76"/>
    <x v="472"/>
    <x v="82"/>
    <x v="379"/>
    <x v="148"/>
    <x v="74"/>
    <x v="171"/>
    <x v="602"/>
    <n v="1"/>
    <n v="3"/>
    <n v="2"/>
    <n v="6"/>
    <n v="1"/>
    <x v="0"/>
    <x v="0"/>
    <x v="1"/>
    <x v="0"/>
    <x v="0"/>
    <x v="1"/>
    <n v="0"/>
    <x v="0"/>
  </r>
  <r>
    <n v="5386"/>
    <n v="1953"/>
    <x v="44"/>
    <x v="0"/>
    <x v="0"/>
    <x v="1"/>
    <n v="94384"/>
    <n v="94384"/>
    <x v="1"/>
    <n v="0"/>
    <n v="0"/>
    <s v="No"/>
    <s v="2013-03-04"/>
    <n v="62"/>
    <x v="473"/>
    <x v="68"/>
    <x v="380"/>
    <x v="23"/>
    <x v="87"/>
    <x v="66"/>
    <x v="603"/>
    <n v="0"/>
    <n v="5"/>
    <n v="8"/>
    <n v="5"/>
    <n v="2"/>
    <x v="0"/>
    <x v="1"/>
    <x v="1"/>
    <x v="1"/>
    <x v="0"/>
    <x v="3"/>
    <n v="0"/>
    <x v="0"/>
  </r>
  <r>
    <n v="8700"/>
    <n v="1986"/>
    <x v="22"/>
    <x v="1"/>
    <x v="3"/>
    <x v="0"/>
    <n v="14906"/>
    <n v="14906"/>
    <x v="2"/>
    <n v="0"/>
    <n v="0"/>
    <s v="No"/>
    <s v="2012-12-22"/>
    <n v="86"/>
    <x v="75"/>
    <x v="35"/>
    <x v="33"/>
    <x v="34"/>
    <x v="13"/>
    <x v="4"/>
    <x v="157"/>
    <n v="3"/>
    <n v="2"/>
    <n v="1"/>
    <n v="3"/>
    <n v="7"/>
    <x v="0"/>
    <x v="0"/>
    <x v="0"/>
    <x v="0"/>
    <x v="0"/>
    <x v="0"/>
    <n v="0"/>
    <x v="1"/>
  </r>
  <r>
    <n v="3202"/>
    <n v="1987"/>
    <x v="14"/>
    <x v="1"/>
    <x v="1"/>
    <x v="2"/>
    <n v="51563"/>
    <n v="51563"/>
    <x v="0"/>
    <n v="0"/>
    <n v="0"/>
    <s v="No"/>
    <s v="2012-10-01"/>
    <n v="60"/>
    <x v="474"/>
    <x v="8"/>
    <x v="40"/>
    <x v="5"/>
    <x v="16"/>
    <x v="30"/>
    <x v="604"/>
    <n v="1"/>
    <n v="4"/>
    <n v="4"/>
    <n v="10"/>
    <n v="8"/>
    <x v="0"/>
    <x v="1"/>
    <x v="1"/>
    <x v="0"/>
    <x v="0"/>
    <x v="2"/>
    <n v="0"/>
    <x v="1"/>
  </r>
  <r>
    <n v="1328"/>
    <n v="1982"/>
    <x v="18"/>
    <x v="1"/>
    <x v="4"/>
    <x v="2"/>
    <n v="57937"/>
    <n v="57937"/>
    <x v="0"/>
    <n v="0"/>
    <n v="1"/>
    <s v="Yes"/>
    <s v="2014-02-16"/>
    <n v="56"/>
    <x v="475"/>
    <x v="5"/>
    <x v="271"/>
    <x v="91"/>
    <x v="70"/>
    <x v="165"/>
    <x v="605"/>
    <n v="3"/>
    <n v="4"/>
    <n v="4"/>
    <n v="9"/>
    <n v="3"/>
    <x v="0"/>
    <x v="0"/>
    <x v="0"/>
    <x v="0"/>
    <x v="0"/>
    <x v="0"/>
    <n v="0"/>
    <x v="1"/>
  </r>
  <r>
    <n v="8405"/>
    <n v="1979"/>
    <x v="19"/>
    <x v="1"/>
    <x v="0"/>
    <x v="3"/>
    <n v="68274"/>
    <n v="68274"/>
    <x v="1"/>
    <n v="1"/>
    <n v="1"/>
    <s v="Yes"/>
    <s v="2013-09-30"/>
    <n v="83"/>
    <x v="73"/>
    <x v="96"/>
    <x v="381"/>
    <x v="50"/>
    <x v="81"/>
    <x v="127"/>
    <x v="606"/>
    <n v="2"/>
    <n v="4"/>
    <n v="2"/>
    <n v="5"/>
    <n v="3"/>
    <x v="0"/>
    <x v="0"/>
    <x v="0"/>
    <x v="0"/>
    <x v="0"/>
    <x v="0"/>
    <n v="0"/>
    <x v="1"/>
  </r>
  <r>
    <n v="6515"/>
    <n v="1977"/>
    <x v="32"/>
    <x v="1"/>
    <x v="0"/>
    <x v="1"/>
    <n v="39771"/>
    <n v="39771"/>
    <x v="2"/>
    <n v="1"/>
    <n v="0"/>
    <s v="Yes"/>
    <s v="2013-12-06"/>
    <n v="92"/>
    <x v="10"/>
    <x v="12"/>
    <x v="107"/>
    <x v="1"/>
    <x v="22"/>
    <x v="5"/>
    <x v="158"/>
    <n v="1"/>
    <n v="2"/>
    <n v="0"/>
    <n v="3"/>
    <n v="4"/>
    <x v="0"/>
    <x v="0"/>
    <x v="0"/>
    <x v="0"/>
    <x v="0"/>
    <x v="0"/>
    <n v="0"/>
    <x v="1"/>
  </r>
  <r>
    <n v="2882"/>
    <n v="1975"/>
    <x v="28"/>
    <x v="1"/>
    <x v="4"/>
    <x v="3"/>
    <n v="67893"/>
    <n v="67893"/>
    <x v="1"/>
    <n v="0"/>
    <n v="1"/>
    <s v="Yes"/>
    <s v="2012-10-01"/>
    <n v="31"/>
    <x v="476"/>
    <x v="58"/>
    <x v="207"/>
    <x v="43"/>
    <x v="31"/>
    <x v="139"/>
    <x v="567"/>
    <n v="2"/>
    <n v="3"/>
    <n v="2"/>
    <n v="9"/>
    <n v="8"/>
    <x v="0"/>
    <x v="0"/>
    <x v="0"/>
    <x v="0"/>
    <x v="0"/>
    <x v="0"/>
    <n v="0"/>
    <x v="1"/>
  </r>
  <r>
    <n v="7574"/>
    <n v="1979"/>
    <x v="19"/>
    <x v="1"/>
    <x v="1"/>
    <x v="1"/>
    <n v="27922"/>
    <n v="27922"/>
    <x v="2"/>
    <n v="1"/>
    <n v="0"/>
    <s v="Yes"/>
    <s v="2014-05-10"/>
    <n v="80"/>
    <x v="1"/>
    <x v="8"/>
    <x v="62"/>
    <x v="1"/>
    <x v="37"/>
    <x v="56"/>
    <x v="294"/>
    <n v="1"/>
    <n v="2"/>
    <n v="0"/>
    <n v="3"/>
    <n v="4"/>
    <x v="0"/>
    <x v="0"/>
    <x v="0"/>
    <x v="0"/>
    <x v="0"/>
    <x v="0"/>
    <n v="0"/>
    <x v="1"/>
  </r>
  <r>
    <n v="6387"/>
    <n v="1976"/>
    <x v="11"/>
    <x v="1"/>
    <x v="1"/>
    <x v="1"/>
    <n v="52190"/>
    <n v="52190"/>
    <x v="0"/>
    <n v="1"/>
    <n v="1"/>
    <s v="Yes"/>
    <s v="2014-05-08"/>
    <n v="39"/>
    <x v="117"/>
    <x v="8"/>
    <x v="12"/>
    <x v="5"/>
    <x v="16"/>
    <x v="48"/>
    <x v="607"/>
    <n v="3"/>
    <n v="2"/>
    <n v="1"/>
    <n v="3"/>
    <n v="5"/>
    <x v="1"/>
    <x v="0"/>
    <x v="0"/>
    <x v="0"/>
    <x v="0"/>
    <x v="1"/>
    <n v="0"/>
    <x v="1"/>
  </r>
  <r>
    <n v="5320"/>
    <n v="1973"/>
    <x v="26"/>
    <x v="1"/>
    <x v="2"/>
    <x v="3"/>
    <n v="44051"/>
    <n v="44051"/>
    <x v="0"/>
    <n v="1"/>
    <n v="1"/>
    <s v="Yes"/>
    <s v="2013-01-29"/>
    <n v="20"/>
    <x v="477"/>
    <x v="35"/>
    <x v="382"/>
    <x v="11"/>
    <x v="3"/>
    <x v="48"/>
    <x v="608"/>
    <n v="4"/>
    <n v="3"/>
    <n v="1"/>
    <n v="4"/>
    <n v="6"/>
    <x v="0"/>
    <x v="0"/>
    <x v="0"/>
    <x v="0"/>
    <x v="0"/>
    <x v="0"/>
    <n v="0"/>
    <x v="0"/>
  </r>
  <r>
    <n v="5048"/>
    <n v="1971"/>
    <x v="6"/>
    <x v="1"/>
    <x v="1"/>
    <x v="0"/>
    <n v="42767"/>
    <n v="42767"/>
    <x v="0"/>
    <n v="2"/>
    <n v="0"/>
    <s v="Yes"/>
    <s v="2013-05-11"/>
    <n v="53"/>
    <x v="125"/>
    <x v="26"/>
    <x v="59"/>
    <x v="65"/>
    <x v="9"/>
    <x v="36"/>
    <x v="27"/>
    <n v="1"/>
    <n v="3"/>
    <n v="1"/>
    <n v="2"/>
    <n v="8"/>
    <x v="0"/>
    <x v="0"/>
    <x v="0"/>
    <x v="0"/>
    <x v="0"/>
    <x v="0"/>
    <n v="0"/>
    <x v="1"/>
  </r>
  <r>
    <n v="8146"/>
    <n v="1976"/>
    <x v="11"/>
    <x v="1"/>
    <x v="2"/>
    <x v="1"/>
    <n v="46106"/>
    <n v="46106"/>
    <x v="0"/>
    <n v="1"/>
    <n v="1"/>
    <s v="Yes"/>
    <s v="2014-05-11"/>
    <n v="84"/>
    <x v="160"/>
    <x v="8"/>
    <x v="48"/>
    <x v="1"/>
    <x v="16"/>
    <x v="5"/>
    <x v="357"/>
    <n v="1"/>
    <n v="1"/>
    <n v="1"/>
    <n v="2"/>
    <n v="6"/>
    <x v="0"/>
    <x v="0"/>
    <x v="0"/>
    <x v="0"/>
    <x v="0"/>
    <x v="0"/>
    <n v="0"/>
    <x v="1"/>
  </r>
  <r>
    <n v="10031"/>
    <n v="1976"/>
    <x v="11"/>
    <x v="1"/>
    <x v="1"/>
    <x v="2"/>
    <n v="16927"/>
    <n v="16927"/>
    <x v="2"/>
    <n v="1"/>
    <n v="1"/>
    <s v="Yes"/>
    <s v="2013-02-10"/>
    <n v="50"/>
    <x v="125"/>
    <x v="12"/>
    <x v="165"/>
    <x v="7"/>
    <x v="1"/>
    <x v="14"/>
    <x v="3"/>
    <n v="5"/>
    <n v="3"/>
    <n v="0"/>
    <n v="4"/>
    <n v="8"/>
    <x v="0"/>
    <x v="0"/>
    <x v="0"/>
    <x v="0"/>
    <x v="0"/>
    <x v="0"/>
    <n v="0"/>
    <x v="1"/>
  </r>
  <r>
    <n v="5748"/>
    <n v="1965"/>
    <x v="2"/>
    <x v="0"/>
    <x v="0"/>
    <x v="2"/>
    <n v="59754"/>
    <n v="59754"/>
    <x v="0"/>
    <n v="0"/>
    <n v="1"/>
    <s v="Yes"/>
    <s v="2012-12-01"/>
    <n v="96"/>
    <x v="478"/>
    <x v="54"/>
    <x v="28"/>
    <x v="39"/>
    <x v="144"/>
    <x v="105"/>
    <x v="609"/>
    <n v="3"/>
    <n v="5"/>
    <n v="2"/>
    <n v="6"/>
    <n v="5"/>
    <x v="0"/>
    <x v="0"/>
    <x v="0"/>
    <x v="0"/>
    <x v="0"/>
    <x v="0"/>
    <n v="0"/>
    <x v="0"/>
  </r>
  <r>
    <n v="2134"/>
    <n v="1952"/>
    <x v="13"/>
    <x v="0"/>
    <x v="0"/>
    <x v="0"/>
    <n v="53700"/>
    <n v="53700"/>
    <x v="0"/>
    <n v="0"/>
    <n v="1"/>
    <s v="Yes"/>
    <s v="2012-08-17"/>
    <n v="94"/>
    <x v="479"/>
    <x v="9"/>
    <x v="383"/>
    <x v="15"/>
    <x v="55"/>
    <x v="141"/>
    <x v="610"/>
    <n v="4"/>
    <n v="5"/>
    <n v="5"/>
    <n v="8"/>
    <n v="5"/>
    <x v="0"/>
    <x v="0"/>
    <x v="0"/>
    <x v="0"/>
    <x v="0"/>
    <x v="0"/>
    <n v="0"/>
    <x v="1"/>
  </r>
  <r>
    <n v="1523"/>
    <n v="1973"/>
    <x v="26"/>
    <x v="1"/>
    <x v="0"/>
    <x v="2"/>
    <n v="59041"/>
    <n v="59041"/>
    <x v="0"/>
    <n v="1"/>
    <n v="1"/>
    <s v="Yes"/>
    <s v="2014-05-07"/>
    <n v="25"/>
    <x v="480"/>
    <x v="12"/>
    <x v="39"/>
    <x v="1"/>
    <x v="7"/>
    <x v="1"/>
    <x v="15"/>
    <n v="2"/>
    <n v="2"/>
    <n v="0"/>
    <n v="4"/>
    <n v="5"/>
    <x v="0"/>
    <x v="0"/>
    <x v="0"/>
    <x v="0"/>
    <x v="0"/>
    <x v="0"/>
    <n v="0"/>
    <x v="1"/>
  </r>
  <r>
    <n v="9665"/>
    <n v="1957"/>
    <x v="0"/>
    <x v="0"/>
    <x v="1"/>
    <x v="3"/>
    <n v="54237"/>
    <n v="54237"/>
    <x v="0"/>
    <n v="0"/>
    <n v="1"/>
    <s v="Yes"/>
    <s v="2013-04-27"/>
    <n v="48"/>
    <x v="472"/>
    <x v="17"/>
    <x v="23"/>
    <x v="39"/>
    <x v="16"/>
    <x v="77"/>
    <x v="611"/>
    <n v="4"/>
    <n v="5"/>
    <n v="2"/>
    <n v="5"/>
    <n v="6"/>
    <x v="0"/>
    <x v="0"/>
    <x v="0"/>
    <x v="0"/>
    <x v="0"/>
    <x v="0"/>
    <n v="0"/>
    <x v="1"/>
  </r>
  <r>
    <n v="4640"/>
    <n v="1967"/>
    <x v="5"/>
    <x v="0"/>
    <x v="0"/>
    <x v="3"/>
    <n v="70647"/>
    <n v="70647"/>
    <x v="1"/>
    <n v="0"/>
    <n v="1"/>
    <s v="Yes"/>
    <s v="2012-09-21"/>
    <n v="65"/>
    <x v="232"/>
    <x v="104"/>
    <x v="136"/>
    <x v="76"/>
    <x v="116"/>
    <x v="121"/>
    <x v="612"/>
    <n v="2"/>
    <n v="4"/>
    <n v="7"/>
    <n v="13"/>
    <n v="2"/>
    <x v="0"/>
    <x v="0"/>
    <x v="0"/>
    <x v="0"/>
    <x v="0"/>
    <x v="0"/>
    <n v="0"/>
    <x v="1"/>
  </r>
  <r>
    <n v="3635"/>
    <n v="1962"/>
    <x v="43"/>
    <x v="0"/>
    <x v="1"/>
    <x v="0"/>
    <n v="52597"/>
    <n v="52597"/>
    <x v="0"/>
    <n v="0"/>
    <n v="1"/>
    <s v="Yes"/>
    <s v="2014-05-07"/>
    <n v="69"/>
    <x v="102"/>
    <x v="8"/>
    <x v="69"/>
    <x v="34"/>
    <x v="16"/>
    <x v="2"/>
    <x v="613"/>
    <n v="3"/>
    <n v="6"/>
    <n v="3"/>
    <n v="8"/>
    <n v="5"/>
    <x v="0"/>
    <x v="0"/>
    <x v="0"/>
    <x v="0"/>
    <x v="0"/>
    <x v="0"/>
    <n v="0"/>
    <x v="1"/>
  </r>
  <r>
    <n v="3547"/>
    <n v="1969"/>
    <x v="21"/>
    <x v="0"/>
    <x v="2"/>
    <x v="1"/>
    <n v="41021"/>
    <n v="41021"/>
    <x v="0"/>
    <n v="1"/>
    <n v="0"/>
    <s v="Yes"/>
    <s v="2012-12-30"/>
    <n v="12"/>
    <x v="7"/>
    <x v="35"/>
    <x v="145"/>
    <x v="11"/>
    <x v="13"/>
    <x v="33"/>
    <x v="205"/>
    <n v="2"/>
    <n v="2"/>
    <n v="0"/>
    <n v="3"/>
    <n v="6"/>
    <x v="0"/>
    <x v="0"/>
    <x v="0"/>
    <x v="0"/>
    <x v="0"/>
    <x v="0"/>
    <n v="0"/>
    <x v="0"/>
  </r>
  <r>
    <n v="2456"/>
    <n v="1975"/>
    <x v="28"/>
    <x v="1"/>
    <x v="1"/>
    <x v="2"/>
    <n v="40233"/>
    <n v="40233"/>
    <x v="2"/>
    <n v="0"/>
    <n v="1"/>
    <s v="Yes"/>
    <s v="2013-10-14"/>
    <n v="84"/>
    <x v="209"/>
    <x v="3"/>
    <x v="180"/>
    <x v="5"/>
    <x v="62"/>
    <x v="8"/>
    <x v="614"/>
    <n v="5"/>
    <n v="2"/>
    <n v="1"/>
    <n v="5"/>
    <n v="6"/>
    <x v="0"/>
    <x v="0"/>
    <x v="0"/>
    <x v="0"/>
    <x v="0"/>
    <x v="0"/>
    <n v="0"/>
    <x v="1"/>
  </r>
  <r>
    <n v="5633"/>
    <n v="1980"/>
    <x v="16"/>
    <x v="1"/>
    <x v="0"/>
    <x v="2"/>
    <n v="50183"/>
    <n v="50183"/>
    <x v="0"/>
    <n v="1"/>
    <n v="1"/>
    <s v="Yes"/>
    <s v="2014-06-25"/>
    <n v="47"/>
    <x v="481"/>
    <x v="19"/>
    <x v="241"/>
    <x v="59"/>
    <x v="26"/>
    <x v="4"/>
    <x v="219"/>
    <n v="7"/>
    <n v="3"/>
    <n v="1"/>
    <n v="6"/>
    <n v="5"/>
    <x v="0"/>
    <x v="0"/>
    <x v="0"/>
    <x v="0"/>
    <x v="0"/>
    <x v="0"/>
    <n v="0"/>
    <x v="1"/>
  </r>
  <r>
    <n v="7801"/>
    <n v="1959"/>
    <x v="12"/>
    <x v="0"/>
    <x v="0"/>
    <x v="1"/>
    <n v="54753"/>
    <n v="54753"/>
    <x v="0"/>
    <n v="0"/>
    <n v="1"/>
    <s v="Yes"/>
    <s v="2013-09-12"/>
    <n v="87"/>
    <x v="482"/>
    <x v="39"/>
    <x v="384"/>
    <x v="34"/>
    <x v="145"/>
    <x v="98"/>
    <x v="243"/>
    <n v="3"/>
    <n v="5"/>
    <n v="2"/>
    <n v="11"/>
    <n v="4"/>
    <x v="0"/>
    <x v="0"/>
    <x v="0"/>
    <x v="0"/>
    <x v="0"/>
    <x v="0"/>
    <n v="0"/>
    <x v="1"/>
  </r>
  <r>
    <n v="10489"/>
    <n v="1973"/>
    <x v="26"/>
    <x v="1"/>
    <x v="0"/>
    <x v="2"/>
    <n v="92955"/>
    <n v="92955"/>
    <x v="1"/>
    <n v="0"/>
    <n v="0"/>
    <s v="No"/>
    <s v="2013-08-19"/>
    <n v="35"/>
    <x v="483"/>
    <x v="59"/>
    <x v="63"/>
    <x v="49"/>
    <x v="14"/>
    <x v="133"/>
    <x v="615"/>
    <n v="1"/>
    <n v="6"/>
    <n v="7"/>
    <n v="9"/>
    <n v="2"/>
    <x v="0"/>
    <x v="0"/>
    <x v="1"/>
    <x v="1"/>
    <x v="0"/>
    <x v="2"/>
    <n v="0"/>
    <x v="0"/>
  </r>
  <r>
    <n v="7011"/>
    <n v="1973"/>
    <x v="26"/>
    <x v="1"/>
    <x v="0"/>
    <x v="2"/>
    <n v="33471"/>
    <n v="33471"/>
    <x v="2"/>
    <n v="1"/>
    <n v="0"/>
    <s v="Yes"/>
    <s v="2012-10-12"/>
    <n v="47"/>
    <x v="245"/>
    <x v="12"/>
    <x v="21"/>
    <x v="5"/>
    <x v="52"/>
    <x v="33"/>
    <x v="150"/>
    <n v="3"/>
    <n v="3"/>
    <n v="0"/>
    <n v="4"/>
    <n v="7"/>
    <x v="0"/>
    <x v="0"/>
    <x v="0"/>
    <x v="0"/>
    <x v="0"/>
    <x v="0"/>
    <n v="0"/>
    <x v="1"/>
  </r>
  <r>
    <n v="2620"/>
    <n v="1974"/>
    <x v="8"/>
    <x v="1"/>
    <x v="1"/>
    <x v="2"/>
    <n v="34596"/>
    <n v="34596"/>
    <x v="2"/>
    <n v="1"/>
    <n v="0"/>
    <s v="Yes"/>
    <s v="2013-04-13"/>
    <n v="48"/>
    <x v="7"/>
    <x v="8"/>
    <x v="122"/>
    <x v="5"/>
    <x v="16"/>
    <x v="32"/>
    <x v="195"/>
    <n v="1"/>
    <n v="1"/>
    <n v="0"/>
    <n v="2"/>
    <n v="8"/>
    <x v="0"/>
    <x v="0"/>
    <x v="0"/>
    <x v="0"/>
    <x v="0"/>
    <x v="0"/>
    <n v="0"/>
    <x v="0"/>
  </r>
  <r>
    <n v="3933"/>
    <n v="1980"/>
    <x v="16"/>
    <x v="1"/>
    <x v="0"/>
    <x v="1"/>
    <n v="44010"/>
    <n v="44010"/>
    <x v="0"/>
    <n v="1"/>
    <n v="0"/>
    <s v="Yes"/>
    <s v="2012-10-13"/>
    <n v="46"/>
    <x v="484"/>
    <x v="38"/>
    <x v="385"/>
    <x v="68"/>
    <x v="53"/>
    <x v="18"/>
    <x v="401"/>
    <n v="6"/>
    <n v="10"/>
    <n v="2"/>
    <n v="6"/>
    <n v="9"/>
    <x v="0"/>
    <x v="0"/>
    <x v="0"/>
    <x v="0"/>
    <x v="0"/>
    <x v="0"/>
    <n v="0"/>
    <x v="1"/>
  </r>
  <r>
    <n v="10981"/>
    <n v="1988"/>
    <x v="36"/>
    <x v="1"/>
    <x v="0"/>
    <x v="2"/>
    <n v="84219"/>
    <n v="84219"/>
    <x v="1"/>
    <n v="0"/>
    <n v="0"/>
    <s v="No"/>
    <s v="2014-02-02"/>
    <n v="27"/>
    <x v="383"/>
    <x v="91"/>
    <x v="183"/>
    <x v="84"/>
    <x v="100"/>
    <x v="13"/>
    <x v="179"/>
    <n v="1"/>
    <n v="3"/>
    <n v="4"/>
    <n v="10"/>
    <n v="1"/>
    <x v="0"/>
    <x v="0"/>
    <x v="0"/>
    <x v="0"/>
    <x v="0"/>
    <x v="0"/>
    <n v="0"/>
    <x v="1"/>
  </r>
  <r>
    <n v="1734"/>
    <n v="1968"/>
    <x v="30"/>
    <x v="0"/>
    <x v="1"/>
    <x v="1"/>
    <n v="40706"/>
    <n v="40706"/>
    <x v="0"/>
    <n v="2"/>
    <n v="1"/>
    <s v="Yes"/>
    <s v="2013-01-17"/>
    <n v="37"/>
    <x v="130"/>
    <x v="8"/>
    <x v="9"/>
    <x v="39"/>
    <x v="7"/>
    <x v="3"/>
    <x v="36"/>
    <n v="4"/>
    <n v="3"/>
    <n v="0"/>
    <n v="4"/>
    <n v="7"/>
    <x v="0"/>
    <x v="0"/>
    <x v="0"/>
    <x v="0"/>
    <x v="0"/>
    <x v="0"/>
    <n v="0"/>
    <x v="1"/>
  </r>
  <r>
    <n v="10995"/>
    <n v="1988"/>
    <x v="36"/>
    <x v="1"/>
    <x v="4"/>
    <x v="2"/>
    <n v="15716"/>
    <n v="15716"/>
    <x v="2"/>
    <n v="1"/>
    <n v="0"/>
    <s v="Yes"/>
    <s v="2012-11-12"/>
    <n v="8"/>
    <x v="178"/>
    <x v="9"/>
    <x v="23"/>
    <x v="64"/>
    <x v="23"/>
    <x v="78"/>
    <x v="512"/>
    <n v="3"/>
    <n v="3"/>
    <n v="0"/>
    <n v="4"/>
    <n v="8"/>
    <x v="0"/>
    <x v="0"/>
    <x v="0"/>
    <x v="0"/>
    <x v="0"/>
    <x v="0"/>
    <n v="1"/>
    <x v="1"/>
  </r>
  <r>
    <n v="6357"/>
    <n v="1959"/>
    <x v="12"/>
    <x v="0"/>
    <x v="4"/>
    <x v="3"/>
    <n v="59052"/>
    <n v="59052"/>
    <x v="0"/>
    <n v="0"/>
    <n v="1"/>
    <s v="Yes"/>
    <s v="2013-11-17"/>
    <n v="29"/>
    <x v="74"/>
    <x v="33"/>
    <x v="386"/>
    <x v="112"/>
    <x v="114"/>
    <x v="135"/>
    <x v="616"/>
    <n v="3"/>
    <n v="7"/>
    <n v="1"/>
    <n v="7"/>
    <n v="5"/>
    <x v="0"/>
    <x v="0"/>
    <x v="0"/>
    <x v="0"/>
    <x v="0"/>
    <x v="0"/>
    <n v="0"/>
    <x v="1"/>
  </r>
  <r>
    <n v="9209"/>
    <n v="1971"/>
    <x v="6"/>
    <x v="1"/>
    <x v="2"/>
    <x v="1"/>
    <n v="80573"/>
    <n v="80573"/>
    <x v="1"/>
    <n v="0"/>
    <n v="0"/>
    <s v="No"/>
    <s v="2012-10-14"/>
    <n v="85"/>
    <x v="485"/>
    <x v="66"/>
    <x v="387"/>
    <x v="94"/>
    <x v="79"/>
    <x v="4"/>
    <x v="617"/>
    <n v="1"/>
    <n v="4"/>
    <n v="6"/>
    <n v="13"/>
    <n v="2"/>
    <x v="0"/>
    <x v="0"/>
    <x v="0"/>
    <x v="0"/>
    <x v="0"/>
    <x v="0"/>
    <n v="0"/>
    <x v="1"/>
  </r>
  <r>
    <n v="10286"/>
    <n v="1962"/>
    <x v="43"/>
    <x v="0"/>
    <x v="0"/>
    <x v="2"/>
    <n v="83715"/>
    <n v="83715"/>
    <x v="1"/>
    <n v="0"/>
    <n v="0"/>
    <s v="No"/>
    <s v="2014-02-03"/>
    <n v="2"/>
    <x v="486"/>
    <x v="21"/>
    <x v="388"/>
    <x v="13"/>
    <x v="48"/>
    <x v="75"/>
    <x v="345"/>
    <n v="1"/>
    <n v="2"/>
    <n v="8"/>
    <n v="13"/>
    <n v="0"/>
    <x v="0"/>
    <x v="0"/>
    <x v="0"/>
    <x v="0"/>
    <x v="0"/>
    <x v="0"/>
    <n v="0"/>
    <x v="1"/>
  </r>
  <r>
    <n v="2611"/>
    <n v="1959"/>
    <x v="12"/>
    <x v="0"/>
    <x v="2"/>
    <x v="1"/>
    <n v="82576"/>
    <n v="82576"/>
    <x v="1"/>
    <n v="0"/>
    <n v="0"/>
    <s v="No"/>
    <s v="2012-08-01"/>
    <n v="66"/>
    <x v="487"/>
    <x v="129"/>
    <x v="389"/>
    <x v="119"/>
    <x v="31"/>
    <x v="48"/>
    <x v="618"/>
    <n v="1"/>
    <n v="2"/>
    <n v="4"/>
    <n v="12"/>
    <n v="1"/>
    <x v="0"/>
    <x v="0"/>
    <x v="1"/>
    <x v="0"/>
    <x v="0"/>
    <x v="1"/>
    <n v="0"/>
    <x v="1"/>
  </r>
  <r>
    <n v="1600"/>
    <n v="1965"/>
    <x v="2"/>
    <x v="0"/>
    <x v="2"/>
    <x v="2"/>
    <n v="56962"/>
    <n v="56962"/>
    <x v="0"/>
    <n v="2"/>
    <n v="1"/>
    <s v="Yes"/>
    <s v="2013-10-11"/>
    <n v="60"/>
    <x v="71"/>
    <x v="17"/>
    <x v="319"/>
    <x v="3"/>
    <x v="3"/>
    <x v="78"/>
    <x v="390"/>
    <n v="7"/>
    <n v="6"/>
    <n v="3"/>
    <n v="5"/>
    <n v="7"/>
    <x v="0"/>
    <x v="0"/>
    <x v="0"/>
    <x v="0"/>
    <x v="0"/>
    <x v="0"/>
    <n v="0"/>
    <x v="1"/>
  </r>
  <r>
    <n v="3308"/>
    <n v="1952"/>
    <x v="13"/>
    <x v="0"/>
    <x v="0"/>
    <x v="2"/>
    <n v="35704"/>
    <n v="35704"/>
    <x v="2"/>
    <n v="1"/>
    <n v="1"/>
    <s v="Yes"/>
    <s v="2014-01-03"/>
    <n v="54"/>
    <x v="160"/>
    <x v="31"/>
    <x v="100"/>
    <x v="1"/>
    <x v="59"/>
    <x v="12"/>
    <x v="619"/>
    <n v="3"/>
    <n v="2"/>
    <n v="0"/>
    <n v="4"/>
    <n v="4"/>
    <x v="0"/>
    <x v="0"/>
    <x v="0"/>
    <x v="0"/>
    <x v="0"/>
    <x v="0"/>
    <n v="0"/>
    <x v="1"/>
  </r>
  <r>
    <n v="5407"/>
    <n v="1954"/>
    <x v="1"/>
    <x v="0"/>
    <x v="0"/>
    <x v="1"/>
    <n v="53103"/>
    <n v="53103"/>
    <x v="0"/>
    <n v="0"/>
    <n v="1"/>
    <s v="Yes"/>
    <s v="2013-09-12"/>
    <n v="70"/>
    <x v="488"/>
    <x v="16"/>
    <x v="91"/>
    <x v="9"/>
    <x v="16"/>
    <x v="175"/>
    <x v="620"/>
    <n v="5"/>
    <n v="10"/>
    <n v="6"/>
    <n v="7"/>
    <n v="7"/>
    <x v="1"/>
    <x v="0"/>
    <x v="0"/>
    <x v="0"/>
    <x v="0"/>
    <x v="1"/>
    <n v="0"/>
    <x v="1"/>
  </r>
  <r>
    <n v="2166"/>
    <n v="1960"/>
    <x v="40"/>
    <x v="0"/>
    <x v="4"/>
    <x v="4"/>
    <n v="46779"/>
    <n v="46779"/>
    <x v="0"/>
    <n v="1"/>
    <n v="1"/>
    <s v="Yes"/>
    <s v="2013-07-12"/>
    <n v="55"/>
    <x v="44"/>
    <x v="1"/>
    <x v="24"/>
    <x v="5"/>
    <x v="16"/>
    <x v="32"/>
    <x v="195"/>
    <n v="1"/>
    <n v="0"/>
    <n v="1"/>
    <n v="2"/>
    <n v="4"/>
    <x v="0"/>
    <x v="0"/>
    <x v="0"/>
    <x v="0"/>
    <x v="0"/>
    <x v="0"/>
    <n v="0"/>
    <x v="1"/>
  </r>
  <r>
    <n v="3955"/>
    <n v="1965"/>
    <x v="2"/>
    <x v="0"/>
    <x v="0"/>
    <x v="3"/>
    <n v="4861"/>
    <n v="4861"/>
    <x v="2"/>
    <n v="0"/>
    <n v="0"/>
    <s v="No"/>
    <s v="2014-06-22"/>
    <n v="20"/>
    <x v="63"/>
    <x v="1"/>
    <x v="54"/>
    <x v="8"/>
    <x v="16"/>
    <x v="10"/>
    <x v="452"/>
    <n v="0"/>
    <n v="0"/>
    <n v="0"/>
    <n v="0"/>
    <n v="14"/>
    <x v="0"/>
    <x v="0"/>
    <x v="0"/>
    <x v="0"/>
    <x v="0"/>
    <x v="0"/>
    <n v="0"/>
    <x v="1"/>
  </r>
  <r>
    <n v="6634"/>
    <n v="1979"/>
    <x v="19"/>
    <x v="1"/>
    <x v="2"/>
    <x v="3"/>
    <n v="33462"/>
    <n v="33462"/>
    <x v="2"/>
    <n v="1"/>
    <n v="0"/>
    <s v="Yes"/>
    <s v="2013-08-07"/>
    <n v="78"/>
    <x v="148"/>
    <x v="17"/>
    <x v="107"/>
    <x v="5"/>
    <x v="16"/>
    <x v="56"/>
    <x v="357"/>
    <n v="1"/>
    <n v="2"/>
    <n v="0"/>
    <n v="3"/>
    <n v="7"/>
    <x v="0"/>
    <x v="0"/>
    <x v="0"/>
    <x v="0"/>
    <x v="0"/>
    <x v="0"/>
    <n v="0"/>
    <x v="1"/>
  </r>
  <r>
    <n v="3056"/>
    <n v="1978"/>
    <x v="33"/>
    <x v="1"/>
    <x v="0"/>
    <x v="3"/>
    <n v="63693"/>
    <n v="63693"/>
    <x v="1"/>
    <n v="0"/>
    <n v="1"/>
    <s v="Yes"/>
    <s v="2013-10-14"/>
    <n v="63"/>
    <x v="146"/>
    <x v="4"/>
    <x v="129"/>
    <x v="72"/>
    <x v="67"/>
    <x v="82"/>
    <x v="170"/>
    <n v="3"/>
    <n v="11"/>
    <n v="6"/>
    <n v="9"/>
    <n v="6"/>
    <x v="0"/>
    <x v="0"/>
    <x v="0"/>
    <x v="0"/>
    <x v="0"/>
    <x v="0"/>
    <n v="0"/>
    <x v="1"/>
  </r>
  <r>
    <n v="5718"/>
    <n v="1950"/>
    <x v="9"/>
    <x v="0"/>
    <x v="0"/>
    <x v="2"/>
    <n v="80763"/>
    <n v="80763"/>
    <x v="1"/>
    <n v="0"/>
    <n v="0"/>
    <s v="No"/>
    <s v="2013-08-15"/>
    <n v="17"/>
    <x v="489"/>
    <x v="124"/>
    <x v="220"/>
    <x v="149"/>
    <x v="5"/>
    <x v="176"/>
    <x v="621"/>
    <n v="1"/>
    <n v="5"/>
    <n v="11"/>
    <n v="6"/>
    <n v="3"/>
    <x v="0"/>
    <x v="0"/>
    <x v="1"/>
    <x v="1"/>
    <x v="0"/>
    <x v="2"/>
    <n v="0"/>
    <x v="0"/>
  </r>
  <r>
    <n v="6872"/>
    <n v="1974"/>
    <x v="8"/>
    <x v="1"/>
    <x v="1"/>
    <x v="2"/>
    <n v="65352"/>
    <n v="65352"/>
    <x v="1"/>
    <n v="0"/>
    <n v="1"/>
    <s v="Yes"/>
    <s v="2013-08-21"/>
    <n v="43"/>
    <x v="308"/>
    <x v="17"/>
    <x v="241"/>
    <x v="39"/>
    <x v="23"/>
    <x v="7"/>
    <x v="541"/>
    <n v="2"/>
    <n v="4"/>
    <n v="2"/>
    <n v="8"/>
    <n v="4"/>
    <x v="0"/>
    <x v="0"/>
    <x v="0"/>
    <x v="0"/>
    <x v="0"/>
    <x v="0"/>
    <n v="0"/>
    <x v="1"/>
  </r>
  <r>
    <n v="8164"/>
    <n v="1978"/>
    <x v="33"/>
    <x v="1"/>
    <x v="1"/>
    <x v="2"/>
    <n v="82170"/>
    <n v="82170"/>
    <x v="1"/>
    <n v="0"/>
    <n v="0"/>
    <s v="No"/>
    <s v="2013-11-25"/>
    <n v="13"/>
    <x v="490"/>
    <x v="122"/>
    <x v="390"/>
    <x v="43"/>
    <x v="140"/>
    <x v="125"/>
    <x v="622"/>
    <n v="1"/>
    <n v="5"/>
    <n v="6"/>
    <n v="7"/>
    <n v="2"/>
    <x v="0"/>
    <x v="0"/>
    <x v="0"/>
    <x v="0"/>
    <x v="0"/>
    <x v="0"/>
    <n v="0"/>
    <x v="1"/>
  </r>
  <r>
    <n v="4580"/>
    <n v="1969"/>
    <x v="21"/>
    <x v="0"/>
    <x v="0"/>
    <x v="2"/>
    <n v="75759"/>
    <n v="75759"/>
    <x v="1"/>
    <n v="0"/>
    <n v="0"/>
    <s v="No"/>
    <s v="2013-10-25"/>
    <n v="46"/>
    <x v="491"/>
    <x v="14"/>
    <x v="391"/>
    <x v="142"/>
    <x v="60"/>
    <x v="87"/>
    <x v="623"/>
    <n v="1"/>
    <n v="9"/>
    <n v="7"/>
    <n v="9"/>
    <n v="5"/>
    <x v="1"/>
    <x v="0"/>
    <x v="1"/>
    <x v="1"/>
    <x v="0"/>
    <x v="3"/>
    <n v="0"/>
    <x v="0"/>
  </r>
  <r>
    <n v="9305"/>
    <n v="1976"/>
    <x v="11"/>
    <x v="1"/>
    <x v="4"/>
    <x v="0"/>
    <n v="79689"/>
    <n v="79689"/>
    <x v="1"/>
    <n v="0"/>
    <n v="0"/>
    <s v="No"/>
    <s v="2013-05-12"/>
    <n v="65"/>
    <x v="492"/>
    <x v="34"/>
    <x v="392"/>
    <x v="30"/>
    <x v="38"/>
    <x v="160"/>
    <x v="14"/>
    <n v="1"/>
    <n v="4"/>
    <n v="9"/>
    <n v="13"/>
    <n v="2"/>
    <x v="0"/>
    <x v="0"/>
    <x v="0"/>
    <x v="0"/>
    <x v="0"/>
    <x v="0"/>
    <n v="0"/>
    <x v="1"/>
  </r>
  <r>
    <n v="453"/>
    <n v="1956"/>
    <x v="46"/>
    <x v="0"/>
    <x v="1"/>
    <x v="4"/>
    <n v="35340"/>
    <n v="35340"/>
    <x v="2"/>
    <n v="1"/>
    <n v="1"/>
    <s v="Yes"/>
    <s v="2014-06-29"/>
    <n v="1"/>
    <x v="78"/>
    <x v="8"/>
    <x v="100"/>
    <x v="5"/>
    <x v="1"/>
    <x v="3"/>
    <x v="87"/>
    <n v="2"/>
    <n v="2"/>
    <n v="0"/>
    <n v="3"/>
    <n v="5"/>
    <x v="0"/>
    <x v="0"/>
    <x v="0"/>
    <x v="0"/>
    <x v="0"/>
    <x v="0"/>
    <n v="0"/>
    <x v="1"/>
  </r>
  <r>
    <n v="8545"/>
    <n v="1954"/>
    <x v="1"/>
    <x v="0"/>
    <x v="0"/>
    <x v="3"/>
    <n v="85683"/>
    <n v="85683"/>
    <x v="1"/>
    <n v="0"/>
    <n v="0"/>
    <s v="No"/>
    <s v="2014-03-21"/>
    <n v="6"/>
    <x v="493"/>
    <x v="16"/>
    <x v="86"/>
    <x v="84"/>
    <x v="138"/>
    <x v="49"/>
    <x v="624"/>
    <n v="1"/>
    <n v="2"/>
    <n v="4"/>
    <n v="10"/>
    <n v="1"/>
    <x v="0"/>
    <x v="1"/>
    <x v="1"/>
    <x v="1"/>
    <x v="1"/>
    <x v="4"/>
    <n v="0"/>
    <x v="0"/>
  </r>
  <r>
    <n v="9850"/>
    <n v="1972"/>
    <x v="39"/>
    <x v="1"/>
    <x v="4"/>
    <x v="2"/>
    <n v="24884"/>
    <n v="24884"/>
    <x v="2"/>
    <n v="1"/>
    <n v="0"/>
    <s v="Yes"/>
    <s v="2012-11-29"/>
    <n v="32"/>
    <x v="13"/>
    <x v="26"/>
    <x v="75"/>
    <x v="5"/>
    <x v="16"/>
    <x v="26"/>
    <x v="10"/>
    <n v="1"/>
    <n v="0"/>
    <n v="0"/>
    <n v="3"/>
    <n v="7"/>
    <x v="0"/>
    <x v="0"/>
    <x v="0"/>
    <x v="0"/>
    <x v="0"/>
    <x v="0"/>
    <n v="0"/>
    <x v="1"/>
  </r>
  <r>
    <n v="7378"/>
    <n v="1981"/>
    <x v="4"/>
    <x v="1"/>
    <x v="2"/>
    <x v="1"/>
    <n v="42021"/>
    <n v="42021"/>
    <x v="0"/>
    <n v="1"/>
    <n v="0"/>
    <s v="Yes"/>
    <s v="2012-08-31"/>
    <n v="34"/>
    <x v="428"/>
    <x v="9"/>
    <x v="342"/>
    <x v="34"/>
    <x v="9"/>
    <x v="6"/>
    <x v="536"/>
    <n v="5"/>
    <n v="10"/>
    <n v="1"/>
    <n v="6"/>
    <n v="9"/>
    <x v="1"/>
    <x v="0"/>
    <x v="0"/>
    <x v="0"/>
    <x v="0"/>
    <x v="1"/>
    <n v="0"/>
    <x v="1"/>
  </r>
  <r>
    <n v="7646"/>
    <n v="1989"/>
    <x v="23"/>
    <x v="1"/>
    <x v="0"/>
    <x v="0"/>
    <n v="64449"/>
    <n v="64449"/>
    <x v="1"/>
    <n v="1"/>
    <n v="0"/>
    <s v="Yes"/>
    <s v="2014-02-18"/>
    <n v="70"/>
    <x v="494"/>
    <x v="106"/>
    <x v="219"/>
    <x v="41"/>
    <x v="48"/>
    <x v="91"/>
    <x v="625"/>
    <n v="4"/>
    <n v="5"/>
    <n v="3"/>
    <n v="12"/>
    <n v="4"/>
    <x v="0"/>
    <x v="0"/>
    <x v="0"/>
    <x v="0"/>
    <x v="0"/>
    <x v="0"/>
    <n v="0"/>
    <x v="1"/>
  </r>
  <r>
    <n v="1640"/>
    <n v="1954"/>
    <x v="1"/>
    <x v="0"/>
    <x v="0"/>
    <x v="3"/>
    <n v="64587"/>
    <n v="64587"/>
    <x v="1"/>
    <n v="1"/>
    <n v="1"/>
    <s v="Yes"/>
    <s v="2014-06-22"/>
    <n v="49"/>
    <x v="495"/>
    <x v="8"/>
    <x v="68"/>
    <x v="5"/>
    <x v="18"/>
    <x v="71"/>
    <x v="626"/>
    <n v="2"/>
    <n v="1"/>
    <n v="1"/>
    <n v="4"/>
    <n v="3"/>
    <x v="0"/>
    <x v="0"/>
    <x v="0"/>
    <x v="0"/>
    <x v="0"/>
    <x v="0"/>
    <n v="0"/>
    <x v="1"/>
  </r>
  <r>
    <n v="5184"/>
    <n v="1995"/>
    <x v="54"/>
    <x v="2"/>
    <x v="0"/>
    <x v="0"/>
    <n v="34824"/>
    <n v="34824"/>
    <x v="2"/>
    <n v="0"/>
    <n v="0"/>
    <s v="No"/>
    <s v="2014-03-26"/>
    <n v="65"/>
    <x v="18"/>
    <x v="12"/>
    <x v="9"/>
    <x v="1"/>
    <x v="16"/>
    <x v="14"/>
    <x v="195"/>
    <n v="1"/>
    <n v="1"/>
    <n v="0"/>
    <n v="2"/>
    <n v="6"/>
    <x v="0"/>
    <x v="0"/>
    <x v="0"/>
    <x v="0"/>
    <x v="0"/>
    <x v="0"/>
    <n v="0"/>
    <x v="1"/>
  </r>
  <r>
    <n v="8492"/>
    <n v="1978"/>
    <x v="33"/>
    <x v="1"/>
    <x v="0"/>
    <x v="1"/>
    <n v="75437"/>
    <n v="75437"/>
    <x v="1"/>
    <n v="0"/>
    <n v="0"/>
    <s v="No"/>
    <s v="2013-11-09"/>
    <n v="25"/>
    <x v="496"/>
    <x v="8"/>
    <x v="393"/>
    <x v="88"/>
    <x v="111"/>
    <x v="24"/>
    <x v="627"/>
    <n v="1"/>
    <n v="8"/>
    <n v="4"/>
    <n v="10"/>
    <n v="6"/>
    <x v="0"/>
    <x v="0"/>
    <x v="0"/>
    <x v="1"/>
    <x v="0"/>
    <x v="1"/>
    <n v="0"/>
    <x v="1"/>
  </r>
  <r>
    <n v="11188"/>
    <n v="1957"/>
    <x v="0"/>
    <x v="0"/>
    <x v="0"/>
    <x v="1"/>
    <n v="26091"/>
    <n v="26091"/>
    <x v="2"/>
    <n v="1"/>
    <n v="1"/>
    <s v="Yes"/>
    <s v="2014-02-25"/>
    <n v="84"/>
    <x v="77"/>
    <x v="7"/>
    <x v="14"/>
    <x v="64"/>
    <x v="62"/>
    <x v="71"/>
    <x v="133"/>
    <n v="3"/>
    <n v="2"/>
    <n v="1"/>
    <n v="3"/>
    <n v="5"/>
    <x v="0"/>
    <x v="0"/>
    <x v="0"/>
    <x v="0"/>
    <x v="0"/>
    <x v="0"/>
    <n v="0"/>
    <x v="1"/>
  </r>
  <r>
    <n v="1212"/>
    <n v="1973"/>
    <x v="26"/>
    <x v="1"/>
    <x v="0"/>
    <x v="2"/>
    <n v="52845"/>
    <n v="52845"/>
    <x v="0"/>
    <n v="1"/>
    <n v="0"/>
    <s v="Yes"/>
    <s v="2013-08-13"/>
    <n v="7"/>
    <x v="22"/>
    <x v="96"/>
    <x v="85"/>
    <x v="150"/>
    <x v="55"/>
    <x v="126"/>
    <x v="628"/>
    <n v="3"/>
    <n v="8"/>
    <n v="8"/>
    <n v="6"/>
    <n v="6"/>
    <x v="1"/>
    <x v="0"/>
    <x v="0"/>
    <x v="0"/>
    <x v="0"/>
    <x v="1"/>
    <n v="0"/>
    <x v="1"/>
  </r>
  <r>
    <n v="9097"/>
    <n v="1956"/>
    <x v="46"/>
    <x v="0"/>
    <x v="0"/>
    <x v="3"/>
    <n v="46086"/>
    <n v="46086"/>
    <x v="0"/>
    <n v="0"/>
    <n v="1"/>
    <s v="Yes"/>
    <s v="2013-11-03"/>
    <n v="34"/>
    <x v="497"/>
    <x v="21"/>
    <x v="81"/>
    <x v="34"/>
    <x v="7"/>
    <x v="35"/>
    <x v="307"/>
    <n v="4"/>
    <n v="3"/>
    <n v="1"/>
    <n v="8"/>
    <n v="4"/>
    <x v="0"/>
    <x v="0"/>
    <x v="0"/>
    <x v="0"/>
    <x v="0"/>
    <x v="0"/>
    <n v="0"/>
    <x v="1"/>
  </r>
  <r>
    <n v="10473"/>
    <n v="1956"/>
    <x v="46"/>
    <x v="0"/>
    <x v="1"/>
    <x v="4"/>
    <n v="78028"/>
    <n v="78028"/>
    <x v="1"/>
    <n v="0"/>
    <n v="1"/>
    <s v="Yes"/>
    <s v="2012-09-10"/>
    <n v="38"/>
    <x v="498"/>
    <x v="28"/>
    <x v="394"/>
    <x v="76"/>
    <x v="16"/>
    <x v="36"/>
    <x v="629"/>
    <n v="1"/>
    <n v="6"/>
    <n v="4"/>
    <n v="9"/>
    <n v="7"/>
    <x v="0"/>
    <x v="1"/>
    <x v="1"/>
    <x v="0"/>
    <x v="0"/>
    <x v="2"/>
    <n v="0"/>
    <x v="0"/>
  </r>
  <r>
    <n v="7962"/>
    <n v="1987"/>
    <x v="14"/>
    <x v="1"/>
    <x v="1"/>
    <x v="0"/>
    <n v="95169"/>
    <n v="95169"/>
    <x v="1"/>
    <n v="0"/>
    <n v="0"/>
    <s v="No"/>
    <s v="2013-10-09"/>
    <n v="1"/>
    <x v="264"/>
    <x v="59"/>
    <x v="119"/>
    <x v="114"/>
    <x v="50"/>
    <x v="71"/>
    <x v="630"/>
    <n v="1"/>
    <n v="4"/>
    <n v="3"/>
    <n v="4"/>
    <n v="1"/>
    <x v="0"/>
    <x v="0"/>
    <x v="1"/>
    <x v="1"/>
    <x v="0"/>
    <x v="2"/>
    <n v="0"/>
    <x v="0"/>
  </r>
  <r>
    <n v="9984"/>
    <n v="1981"/>
    <x v="4"/>
    <x v="1"/>
    <x v="4"/>
    <x v="2"/>
    <n v="56337"/>
    <n v="56337"/>
    <x v="0"/>
    <n v="1"/>
    <n v="1"/>
    <s v="Yes"/>
    <s v="2013-03-27"/>
    <n v="25"/>
    <x v="396"/>
    <x v="10"/>
    <x v="271"/>
    <x v="78"/>
    <x v="9"/>
    <x v="87"/>
    <x v="631"/>
    <n v="5"/>
    <n v="8"/>
    <n v="5"/>
    <n v="4"/>
    <n v="8"/>
    <x v="1"/>
    <x v="0"/>
    <x v="0"/>
    <x v="1"/>
    <x v="0"/>
    <x v="2"/>
    <n v="0"/>
    <x v="0"/>
  </r>
  <r>
    <n v="5527"/>
    <n v="1987"/>
    <x v="14"/>
    <x v="1"/>
    <x v="0"/>
    <x v="1"/>
    <n v="22434"/>
    <n v="22434"/>
    <x v="2"/>
    <n v="1"/>
    <n v="0"/>
    <s v="Yes"/>
    <s v="2013-02-13"/>
    <n v="25"/>
    <x v="18"/>
    <x v="19"/>
    <x v="9"/>
    <x v="7"/>
    <x v="11"/>
    <x v="4"/>
    <x v="632"/>
    <n v="2"/>
    <n v="2"/>
    <n v="0"/>
    <n v="3"/>
    <n v="8"/>
    <x v="0"/>
    <x v="0"/>
    <x v="0"/>
    <x v="0"/>
    <x v="0"/>
    <x v="0"/>
    <n v="0"/>
    <x v="1"/>
  </r>
  <r>
    <n v="6374"/>
    <n v="1954"/>
    <x v="1"/>
    <x v="0"/>
    <x v="1"/>
    <x v="2"/>
    <n v="36930"/>
    <n v="36930"/>
    <x v="2"/>
    <n v="0"/>
    <n v="1"/>
    <s v="Yes"/>
    <s v="2013-05-17"/>
    <n v="50"/>
    <x v="499"/>
    <x v="12"/>
    <x v="83"/>
    <x v="5"/>
    <x v="7"/>
    <x v="17"/>
    <x v="633"/>
    <n v="5"/>
    <n v="5"/>
    <n v="2"/>
    <n v="4"/>
    <n v="8"/>
    <x v="0"/>
    <x v="0"/>
    <x v="0"/>
    <x v="0"/>
    <x v="0"/>
    <x v="0"/>
    <n v="0"/>
    <x v="1"/>
  </r>
  <r>
    <n v="7453"/>
    <n v="1954"/>
    <x v="1"/>
    <x v="0"/>
    <x v="0"/>
    <x v="0"/>
    <n v="36130"/>
    <n v="36130"/>
    <x v="2"/>
    <n v="0"/>
    <n v="1"/>
    <s v="Yes"/>
    <s v="2013-02-02"/>
    <n v="46"/>
    <x v="500"/>
    <x v="4"/>
    <x v="2"/>
    <x v="140"/>
    <x v="133"/>
    <x v="125"/>
    <x v="634"/>
    <n v="6"/>
    <n v="3"/>
    <n v="8"/>
    <n v="4"/>
    <n v="4"/>
    <x v="1"/>
    <x v="0"/>
    <x v="0"/>
    <x v="0"/>
    <x v="0"/>
    <x v="1"/>
    <n v="0"/>
    <x v="0"/>
  </r>
  <r>
    <n v="8952"/>
    <n v="1953"/>
    <x v="44"/>
    <x v="0"/>
    <x v="2"/>
    <x v="2"/>
    <n v="65569"/>
    <n v="65569"/>
    <x v="1"/>
    <n v="0"/>
    <n v="1"/>
    <s v="Yes"/>
    <s v="2012-11-05"/>
    <n v="96"/>
    <x v="501"/>
    <x v="44"/>
    <x v="394"/>
    <x v="19"/>
    <x v="15"/>
    <x v="91"/>
    <x v="232"/>
    <n v="2"/>
    <n v="6"/>
    <n v="5"/>
    <n v="10"/>
    <n v="3"/>
    <x v="0"/>
    <x v="0"/>
    <x v="0"/>
    <x v="0"/>
    <x v="0"/>
    <x v="0"/>
    <n v="0"/>
    <x v="1"/>
  </r>
  <r>
    <n v="241"/>
    <n v="1952"/>
    <x v="13"/>
    <x v="0"/>
    <x v="0"/>
    <x v="1"/>
    <n v="83844"/>
    <n v="83844"/>
    <x v="1"/>
    <n v="0"/>
    <n v="0"/>
    <s v="No"/>
    <s v="2013-05-12"/>
    <n v="57"/>
    <x v="170"/>
    <x v="120"/>
    <x v="325"/>
    <x v="45"/>
    <x v="113"/>
    <x v="123"/>
    <x v="502"/>
    <n v="1"/>
    <n v="4"/>
    <n v="4"/>
    <n v="11"/>
    <n v="1"/>
    <x v="0"/>
    <x v="0"/>
    <x v="1"/>
    <x v="0"/>
    <x v="0"/>
    <x v="1"/>
    <n v="0"/>
    <x v="1"/>
  </r>
  <r>
    <n v="8975"/>
    <n v="1968"/>
    <x v="30"/>
    <x v="0"/>
    <x v="0"/>
    <x v="2"/>
    <n v="19514"/>
    <n v="19514"/>
    <x v="2"/>
    <n v="1"/>
    <n v="1"/>
    <s v="Yes"/>
    <s v="2014-01-26"/>
    <n v="47"/>
    <x v="7"/>
    <x v="17"/>
    <x v="87"/>
    <x v="1"/>
    <x v="1"/>
    <x v="15"/>
    <x v="194"/>
    <n v="4"/>
    <n v="3"/>
    <n v="1"/>
    <n v="2"/>
    <n v="8"/>
    <x v="1"/>
    <x v="0"/>
    <x v="0"/>
    <x v="0"/>
    <x v="0"/>
    <x v="1"/>
    <n v="0"/>
    <x v="1"/>
  </r>
  <r>
    <n v="6119"/>
    <n v="1963"/>
    <x v="24"/>
    <x v="0"/>
    <x v="1"/>
    <x v="0"/>
    <n v="36736"/>
    <n v="36736"/>
    <x v="2"/>
    <n v="1"/>
    <n v="1"/>
    <s v="Yes"/>
    <s v="2013-05-10"/>
    <n v="52"/>
    <x v="55"/>
    <x v="8"/>
    <x v="24"/>
    <x v="5"/>
    <x v="16"/>
    <x v="14"/>
    <x v="181"/>
    <n v="1"/>
    <n v="1"/>
    <n v="0"/>
    <n v="2"/>
    <n v="6"/>
    <x v="0"/>
    <x v="0"/>
    <x v="0"/>
    <x v="0"/>
    <x v="0"/>
    <x v="0"/>
    <n v="0"/>
    <x v="1"/>
  </r>
  <r>
    <n v="5236"/>
    <n v="1979"/>
    <x v="19"/>
    <x v="1"/>
    <x v="0"/>
    <x v="1"/>
    <n v="77568"/>
    <n v="77568"/>
    <x v="1"/>
    <n v="0"/>
    <n v="1"/>
    <s v="Yes"/>
    <s v="2012-08-25"/>
    <n v="30"/>
    <x v="502"/>
    <x v="8"/>
    <x v="169"/>
    <x v="151"/>
    <x v="24"/>
    <x v="177"/>
    <x v="635"/>
    <n v="1"/>
    <n v="10"/>
    <n v="2"/>
    <n v="8"/>
    <n v="5"/>
    <x v="0"/>
    <x v="1"/>
    <x v="1"/>
    <x v="1"/>
    <x v="0"/>
    <x v="3"/>
    <n v="0"/>
    <x v="1"/>
  </r>
  <r>
    <n v="5723"/>
    <n v="1976"/>
    <x v="11"/>
    <x v="1"/>
    <x v="1"/>
    <x v="1"/>
    <n v="49187"/>
    <n v="49187"/>
    <x v="0"/>
    <n v="0"/>
    <n v="1"/>
    <s v="Yes"/>
    <s v="2014-01-11"/>
    <n v="63"/>
    <x v="38"/>
    <x v="1"/>
    <x v="83"/>
    <x v="1"/>
    <x v="1"/>
    <x v="24"/>
    <x v="636"/>
    <n v="1"/>
    <n v="1"/>
    <n v="1"/>
    <n v="5"/>
    <n v="2"/>
    <x v="0"/>
    <x v="0"/>
    <x v="0"/>
    <x v="0"/>
    <x v="0"/>
    <x v="0"/>
    <n v="0"/>
    <x v="1"/>
  </r>
  <r>
    <n v="1710"/>
    <n v="1978"/>
    <x v="33"/>
    <x v="1"/>
    <x v="0"/>
    <x v="0"/>
    <n v="30168"/>
    <n v="30168"/>
    <x v="2"/>
    <n v="1"/>
    <n v="0"/>
    <s v="Yes"/>
    <s v="2013-03-07"/>
    <n v="51"/>
    <x v="213"/>
    <x v="60"/>
    <x v="253"/>
    <x v="5"/>
    <x v="12"/>
    <x v="6"/>
    <x v="117"/>
    <n v="7"/>
    <n v="6"/>
    <n v="1"/>
    <n v="4"/>
    <n v="9"/>
    <x v="0"/>
    <x v="0"/>
    <x v="0"/>
    <x v="0"/>
    <x v="0"/>
    <x v="0"/>
    <n v="0"/>
    <x v="1"/>
  </r>
  <r>
    <n v="1970"/>
    <n v="1968"/>
    <x v="30"/>
    <x v="0"/>
    <x v="2"/>
    <x v="1"/>
    <n v="34053"/>
    <n v="34053"/>
    <x v="2"/>
    <n v="0"/>
    <n v="1"/>
    <s v="Yes"/>
    <s v="2012-09-10"/>
    <n v="14"/>
    <x v="321"/>
    <x v="8"/>
    <x v="87"/>
    <x v="34"/>
    <x v="16"/>
    <x v="33"/>
    <x v="437"/>
    <n v="1"/>
    <n v="3"/>
    <n v="0"/>
    <n v="3"/>
    <n v="8"/>
    <x v="0"/>
    <x v="0"/>
    <x v="0"/>
    <x v="0"/>
    <x v="0"/>
    <x v="0"/>
    <n v="0"/>
    <x v="1"/>
  </r>
  <r>
    <n v="5313"/>
    <n v="1971"/>
    <x v="6"/>
    <x v="1"/>
    <x v="2"/>
    <x v="2"/>
    <n v="38196"/>
    <n v="38196"/>
    <x v="2"/>
    <n v="1"/>
    <n v="1"/>
    <s v="Yes"/>
    <s v="2014-04-18"/>
    <n v="20"/>
    <x v="160"/>
    <x v="8"/>
    <x v="9"/>
    <x v="5"/>
    <x v="16"/>
    <x v="26"/>
    <x v="210"/>
    <n v="3"/>
    <n v="2"/>
    <n v="0"/>
    <n v="4"/>
    <n v="5"/>
    <x v="0"/>
    <x v="0"/>
    <x v="0"/>
    <x v="0"/>
    <x v="0"/>
    <x v="0"/>
    <n v="0"/>
    <x v="1"/>
  </r>
  <r>
    <n v="10634"/>
    <n v="1951"/>
    <x v="20"/>
    <x v="0"/>
    <x v="2"/>
    <x v="2"/>
    <n v="59412"/>
    <n v="59412"/>
    <x v="0"/>
    <n v="0"/>
    <n v="0"/>
    <s v="No"/>
    <s v="2014-04-19"/>
    <n v="56"/>
    <x v="326"/>
    <x v="131"/>
    <x v="395"/>
    <x v="14"/>
    <x v="122"/>
    <x v="56"/>
    <x v="400"/>
    <n v="1"/>
    <n v="4"/>
    <n v="2"/>
    <n v="8"/>
    <n v="3"/>
    <x v="0"/>
    <x v="0"/>
    <x v="0"/>
    <x v="0"/>
    <x v="0"/>
    <x v="0"/>
    <n v="0"/>
    <x v="1"/>
  </r>
  <r>
    <n v="7010"/>
    <n v="1965"/>
    <x v="2"/>
    <x v="0"/>
    <x v="4"/>
    <x v="2"/>
    <n v="70924"/>
    <n v="70924"/>
    <x v="1"/>
    <n v="0"/>
    <n v="0"/>
    <s v="No"/>
    <s v="2014-04-07"/>
    <n v="41"/>
    <x v="0"/>
    <x v="71"/>
    <x v="396"/>
    <x v="121"/>
    <x v="146"/>
    <x v="50"/>
    <x v="637"/>
    <n v="1"/>
    <n v="6"/>
    <n v="6"/>
    <n v="7"/>
    <n v="3"/>
    <x v="0"/>
    <x v="0"/>
    <x v="1"/>
    <x v="0"/>
    <x v="0"/>
    <x v="1"/>
    <n v="0"/>
    <x v="1"/>
  </r>
  <r>
    <n v="8562"/>
    <n v="1969"/>
    <x v="21"/>
    <x v="0"/>
    <x v="0"/>
    <x v="1"/>
    <n v="54165"/>
    <n v="54165"/>
    <x v="0"/>
    <n v="0"/>
    <n v="0"/>
    <s v="No"/>
    <s v="2013-05-28"/>
    <n v="72"/>
    <x v="304"/>
    <x v="3"/>
    <x v="17"/>
    <x v="18"/>
    <x v="18"/>
    <x v="56"/>
    <x v="638"/>
    <n v="1"/>
    <n v="2"/>
    <n v="1"/>
    <n v="7"/>
    <n v="2"/>
    <x v="0"/>
    <x v="0"/>
    <x v="0"/>
    <x v="0"/>
    <x v="0"/>
    <x v="0"/>
    <n v="0"/>
    <x v="1"/>
  </r>
  <r>
    <n v="3158"/>
    <n v="1973"/>
    <x v="26"/>
    <x v="1"/>
    <x v="0"/>
    <x v="2"/>
    <n v="32300"/>
    <n v="32300"/>
    <x v="2"/>
    <n v="1"/>
    <n v="0"/>
    <s v="Yes"/>
    <s v="2013-01-03"/>
    <n v="1"/>
    <x v="36"/>
    <x v="17"/>
    <x v="1"/>
    <x v="11"/>
    <x v="9"/>
    <x v="1"/>
    <x v="159"/>
    <n v="1"/>
    <n v="1"/>
    <n v="0"/>
    <n v="3"/>
    <n v="8"/>
    <x v="0"/>
    <x v="0"/>
    <x v="0"/>
    <x v="0"/>
    <x v="0"/>
    <x v="0"/>
    <n v="0"/>
    <x v="1"/>
  </r>
  <r>
    <n v="4436"/>
    <n v="1976"/>
    <x v="11"/>
    <x v="1"/>
    <x v="0"/>
    <x v="0"/>
    <n v="20180"/>
    <n v="20180"/>
    <x v="2"/>
    <n v="0"/>
    <n v="0"/>
    <s v="No"/>
    <s v="2013-02-20"/>
    <n v="27"/>
    <x v="126"/>
    <x v="5"/>
    <x v="8"/>
    <x v="18"/>
    <x v="50"/>
    <x v="48"/>
    <x v="236"/>
    <n v="1"/>
    <n v="2"/>
    <n v="1"/>
    <n v="4"/>
    <n v="7"/>
    <x v="0"/>
    <x v="0"/>
    <x v="0"/>
    <x v="0"/>
    <x v="0"/>
    <x v="0"/>
    <n v="0"/>
    <x v="1"/>
  </r>
  <r>
    <n v="5287"/>
    <n v="1973"/>
    <x v="26"/>
    <x v="1"/>
    <x v="0"/>
    <x v="2"/>
    <n v="34961"/>
    <n v="34961"/>
    <x v="2"/>
    <n v="1"/>
    <n v="0"/>
    <s v="Yes"/>
    <s v="2014-06-19"/>
    <n v="77"/>
    <x v="180"/>
    <x v="12"/>
    <x v="74"/>
    <x v="39"/>
    <x v="1"/>
    <x v="10"/>
    <x v="76"/>
    <n v="3"/>
    <n v="3"/>
    <n v="1"/>
    <n v="3"/>
    <n v="7"/>
    <x v="0"/>
    <x v="0"/>
    <x v="0"/>
    <x v="0"/>
    <x v="0"/>
    <x v="0"/>
    <n v="0"/>
    <x v="1"/>
  </r>
  <r>
    <n v="2445"/>
    <n v="1974"/>
    <x v="8"/>
    <x v="1"/>
    <x v="1"/>
    <x v="1"/>
    <n v="28440"/>
    <n v="28440"/>
    <x v="2"/>
    <n v="1"/>
    <n v="0"/>
    <s v="Yes"/>
    <s v="2013-07-07"/>
    <n v="87"/>
    <x v="187"/>
    <x v="1"/>
    <x v="8"/>
    <x v="5"/>
    <x v="16"/>
    <x v="24"/>
    <x v="88"/>
    <n v="1"/>
    <n v="2"/>
    <n v="0"/>
    <n v="3"/>
    <n v="8"/>
    <x v="0"/>
    <x v="0"/>
    <x v="0"/>
    <x v="0"/>
    <x v="0"/>
    <x v="0"/>
    <n v="0"/>
    <x v="1"/>
  </r>
  <r>
    <n v="6059"/>
    <n v="1953"/>
    <x v="44"/>
    <x v="0"/>
    <x v="1"/>
    <x v="1"/>
    <n v="64504"/>
    <n v="64504"/>
    <x v="1"/>
    <n v="1"/>
    <n v="2"/>
    <s v="Yes"/>
    <s v="2013-03-04"/>
    <n v="81"/>
    <x v="503"/>
    <x v="38"/>
    <x v="276"/>
    <x v="32"/>
    <x v="16"/>
    <x v="131"/>
    <x v="639"/>
    <n v="7"/>
    <n v="11"/>
    <n v="3"/>
    <n v="4"/>
    <n v="7"/>
    <x v="0"/>
    <x v="0"/>
    <x v="0"/>
    <x v="0"/>
    <x v="0"/>
    <x v="0"/>
    <n v="0"/>
    <x v="0"/>
  </r>
  <r>
    <n v="4550"/>
    <n v="1966"/>
    <x v="35"/>
    <x v="0"/>
    <x v="2"/>
    <x v="1"/>
    <n v="33564"/>
    <n v="33564"/>
    <x v="2"/>
    <n v="0"/>
    <n v="1"/>
    <s v="Yes"/>
    <s v="2014-06-24"/>
    <n v="51"/>
    <x v="504"/>
    <x v="8"/>
    <x v="24"/>
    <x v="5"/>
    <x v="16"/>
    <x v="32"/>
    <x v="261"/>
    <n v="1"/>
    <n v="1"/>
    <n v="1"/>
    <n v="3"/>
    <n v="5"/>
    <x v="0"/>
    <x v="0"/>
    <x v="0"/>
    <x v="0"/>
    <x v="0"/>
    <x v="0"/>
    <n v="0"/>
    <x v="1"/>
  </r>
  <r>
    <n v="4240"/>
    <n v="1978"/>
    <x v="33"/>
    <x v="1"/>
    <x v="0"/>
    <x v="2"/>
    <n v="17345"/>
    <n v="17345"/>
    <x v="2"/>
    <n v="1"/>
    <n v="0"/>
    <s v="Yes"/>
    <s v="2012-11-03"/>
    <n v="79"/>
    <x v="18"/>
    <x v="31"/>
    <x v="68"/>
    <x v="37"/>
    <x v="16"/>
    <x v="33"/>
    <x v="632"/>
    <n v="2"/>
    <n v="2"/>
    <n v="1"/>
    <n v="2"/>
    <n v="8"/>
    <x v="0"/>
    <x v="0"/>
    <x v="0"/>
    <x v="0"/>
    <x v="0"/>
    <x v="0"/>
    <n v="0"/>
    <x v="1"/>
  </r>
  <r>
    <n v="8911"/>
    <n v="1967"/>
    <x v="5"/>
    <x v="0"/>
    <x v="1"/>
    <x v="2"/>
    <n v="56320"/>
    <n v="56320"/>
    <x v="0"/>
    <n v="0"/>
    <n v="1"/>
    <s v="Yes"/>
    <s v="2013-04-08"/>
    <n v="11"/>
    <x v="505"/>
    <x v="89"/>
    <x v="187"/>
    <x v="152"/>
    <x v="147"/>
    <x v="141"/>
    <x v="640"/>
    <n v="3"/>
    <n v="5"/>
    <n v="4"/>
    <n v="9"/>
    <n v="4"/>
    <x v="0"/>
    <x v="0"/>
    <x v="0"/>
    <x v="0"/>
    <x v="0"/>
    <x v="0"/>
    <n v="0"/>
    <x v="1"/>
  </r>
  <r>
    <n v="3706"/>
    <n v="1978"/>
    <x v="33"/>
    <x v="1"/>
    <x v="0"/>
    <x v="0"/>
    <n v="28647"/>
    <n v="28647"/>
    <x v="2"/>
    <n v="1"/>
    <n v="0"/>
    <s v="Yes"/>
    <s v="2013-08-21"/>
    <n v="54"/>
    <x v="237"/>
    <x v="21"/>
    <x v="36"/>
    <x v="5"/>
    <x v="12"/>
    <x v="78"/>
    <x v="619"/>
    <n v="1"/>
    <n v="2"/>
    <n v="2"/>
    <n v="2"/>
    <n v="7"/>
    <x v="1"/>
    <x v="0"/>
    <x v="0"/>
    <x v="0"/>
    <x v="0"/>
    <x v="1"/>
    <n v="0"/>
    <x v="0"/>
  </r>
  <r>
    <n v="3628"/>
    <n v="1987"/>
    <x v="14"/>
    <x v="1"/>
    <x v="3"/>
    <x v="0"/>
    <n v="15038"/>
    <n v="15038"/>
    <x v="2"/>
    <n v="1"/>
    <n v="0"/>
    <s v="Yes"/>
    <s v="2013-01-29"/>
    <n v="93"/>
    <x v="18"/>
    <x v="21"/>
    <x v="9"/>
    <x v="65"/>
    <x v="12"/>
    <x v="78"/>
    <x v="108"/>
    <n v="2"/>
    <n v="2"/>
    <n v="1"/>
    <n v="2"/>
    <n v="9"/>
    <x v="0"/>
    <x v="0"/>
    <x v="0"/>
    <x v="0"/>
    <x v="0"/>
    <x v="0"/>
    <n v="0"/>
    <x v="1"/>
  </r>
  <r>
    <n v="10175"/>
    <n v="1958"/>
    <x v="38"/>
    <x v="0"/>
    <x v="1"/>
    <x v="3"/>
    <n v="32173"/>
    <n v="32173"/>
    <x v="2"/>
    <n v="0"/>
    <n v="1"/>
    <s v="Yes"/>
    <s v="2013-08-01"/>
    <n v="0"/>
    <x v="126"/>
    <x v="8"/>
    <x v="122"/>
    <x v="5"/>
    <x v="16"/>
    <x v="8"/>
    <x v="40"/>
    <n v="1"/>
    <n v="1"/>
    <n v="0"/>
    <n v="3"/>
    <n v="4"/>
    <x v="0"/>
    <x v="0"/>
    <x v="0"/>
    <x v="0"/>
    <x v="0"/>
    <x v="0"/>
    <n v="0"/>
    <x v="1"/>
  </r>
  <r>
    <n v="8985"/>
    <n v="1964"/>
    <x v="31"/>
    <x v="0"/>
    <x v="4"/>
    <x v="1"/>
    <n v="68316"/>
    <n v="68316"/>
    <x v="1"/>
    <n v="0"/>
    <n v="1"/>
    <s v="Yes"/>
    <s v="2012-11-04"/>
    <n v="54"/>
    <x v="506"/>
    <x v="15"/>
    <x v="230"/>
    <x v="109"/>
    <x v="59"/>
    <x v="63"/>
    <x v="641"/>
    <n v="5"/>
    <n v="10"/>
    <n v="7"/>
    <n v="10"/>
    <n v="6"/>
    <x v="0"/>
    <x v="0"/>
    <x v="0"/>
    <x v="0"/>
    <x v="0"/>
    <x v="0"/>
    <n v="0"/>
    <x v="1"/>
  </r>
  <r>
    <n v="5204"/>
    <n v="1971"/>
    <x v="6"/>
    <x v="1"/>
    <x v="0"/>
    <x v="1"/>
    <n v="74538"/>
    <n v="74538"/>
    <x v="1"/>
    <n v="0"/>
    <n v="0"/>
    <s v="No"/>
    <s v="2013-06-29"/>
    <n v="21"/>
    <x v="507"/>
    <x v="82"/>
    <x v="397"/>
    <x v="42"/>
    <x v="8"/>
    <x v="15"/>
    <x v="642"/>
    <n v="1"/>
    <n v="8"/>
    <n v="8"/>
    <n v="5"/>
    <n v="3"/>
    <x v="0"/>
    <x v="0"/>
    <x v="1"/>
    <x v="0"/>
    <x v="0"/>
    <x v="1"/>
    <n v="0"/>
    <x v="0"/>
  </r>
  <r>
    <n v="9220"/>
    <n v="1971"/>
    <x v="6"/>
    <x v="1"/>
    <x v="0"/>
    <x v="0"/>
    <n v="91700"/>
    <n v="91700"/>
    <x v="1"/>
    <n v="0"/>
    <n v="0"/>
    <s v="No"/>
    <s v="2013-01-17"/>
    <n v="58"/>
    <x v="508"/>
    <x v="45"/>
    <x v="398"/>
    <x v="128"/>
    <x v="123"/>
    <x v="19"/>
    <x v="643"/>
    <n v="1"/>
    <n v="8"/>
    <n v="6"/>
    <n v="5"/>
    <n v="3"/>
    <x v="0"/>
    <x v="0"/>
    <x v="0"/>
    <x v="0"/>
    <x v="0"/>
    <x v="0"/>
    <n v="0"/>
    <x v="0"/>
  </r>
  <r>
    <n v="9888"/>
    <n v="1969"/>
    <x v="21"/>
    <x v="0"/>
    <x v="0"/>
    <x v="1"/>
    <n v="68695"/>
    <n v="68695"/>
    <x v="1"/>
    <n v="0"/>
    <n v="0"/>
    <s v="No"/>
    <s v="2014-06-25"/>
    <n v="3"/>
    <x v="325"/>
    <x v="46"/>
    <x v="249"/>
    <x v="114"/>
    <x v="88"/>
    <x v="41"/>
    <x v="644"/>
    <n v="1"/>
    <n v="4"/>
    <n v="4"/>
    <n v="7"/>
    <n v="2"/>
    <x v="0"/>
    <x v="0"/>
    <x v="0"/>
    <x v="0"/>
    <x v="0"/>
    <x v="0"/>
    <n v="0"/>
    <x v="1"/>
  </r>
  <r>
    <n v="5263"/>
    <n v="1977"/>
    <x v="32"/>
    <x v="1"/>
    <x v="4"/>
    <x v="2"/>
    <n v="31056"/>
    <n v="31056"/>
    <x v="2"/>
    <n v="1"/>
    <n v="0"/>
    <s v="Yes"/>
    <s v="2013-01-22"/>
    <n v="99"/>
    <x v="9"/>
    <x v="7"/>
    <x v="62"/>
    <x v="7"/>
    <x v="22"/>
    <x v="11"/>
    <x v="45"/>
    <n v="1"/>
    <n v="1"/>
    <n v="0"/>
    <n v="3"/>
    <n v="8"/>
    <x v="0"/>
    <x v="0"/>
    <x v="0"/>
    <x v="0"/>
    <x v="0"/>
    <x v="0"/>
    <n v="0"/>
    <x v="1"/>
  </r>
  <r>
    <n v="1020"/>
    <n v="1973"/>
    <x v="26"/>
    <x v="1"/>
    <x v="0"/>
    <x v="2"/>
    <n v="79593"/>
    <n v="79593"/>
    <x v="1"/>
    <n v="0"/>
    <n v="0"/>
    <s v="No"/>
    <s v="2014-05-12"/>
    <n v="70"/>
    <x v="72"/>
    <x v="43"/>
    <x v="70"/>
    <x v="42"/>
    <x v="42"/>
    <x v="52"/>
    <x v="81"/>
    <n v="1"/>
    <n v="5"/>
    <n v="6"/>
    <n v="7"/>
    <n v="2"/>
    <x v="0"/>
    <x v="0"/>
    <x v="1"/>
    <x v="0"/>
    <x v="0"/>
    <x v="1"/>
    <n v="0"/>
    <x v="1"/>
  </r>
  <r>
    <n v="9503"/>
    <n v="1980"/>
    <x v="16"/>
    <x v="1"/>
    <x v="0"/>
    <x v="0"/>
    <n v="28071"/>
    <n v="28071"/>
    <x v="2"/>
    <n v="0"/>
    <n v="0"/>
    <s v="No"/>
    <s v="2012-08-29"/>
    <n v="65"/>
    <x v="202"/>
    <x v="55"/>
    <x v="399"/>
    <x v="127"/>
    <x v="46"/>
    <x v="85"/>
    <x v="645"/>
    <n v="2"/>
    <n v="5"/>
    <n v="1"/>
    <n v="5"/>
    <n v="8"/>
    <x v="0"/>
    <x v="0"/>
    <x v="0"/>
    <x v="0"/>
    <x v="0"/>
    <x v="0"/>
    <n v="0"/>
    <x v="1"/>
  </r>
  <r>
    <n v="10613"/>
    <n v="1958"/>
    <x v="38"/>
    <x v="0"/>
    <x v="1"/>
    <x v="1"/>
    <n v="37334"/>
    <n v="37334"/>
    <x v="2"/>
    <n v="1"/>
    <n v="1"/>
    <s v="Yes"/>
    <s v="2014-02-26"/>
    <n v="44"/>
    <x v="197"/>
    <x v="1"/>
    <x v="68"/>
    <x v="1"/>
    <x v="7"/>
    <x v="4"/>
    <x v="242"/>
    <n v="4"/>
    <n v="3"/>
    <n v="0"/>
    <n v="4"/>
    <n v="4"/>
    <x v="0"/>
    <x v="0"/>
    <x v="0"/>
    <x v="0"/>
    <x v="0"/>
    <x v="0"/>
    <n v="0"/>
    <x v="1"/>
  </r>
  <r>
    <n v="67"/>
    <n v="1972"/>
    <x v="39"/>
    <x v="1"/>
    <x v="2"/>
    <x v="0"/>
    <n v="46423"/>
    <n v="46423"/>
    <x v="0"/>
    <n v="1"/>
    <n v="1"/>
    <s v="Yes"/>
    <s v="2013-09-18"/>
    <n v="6"/>
    <x v="194"/>
    <x v="8"/>
    <x v="68"/>
    <x v="5"/>
    <x v="16"/>
    <x v="75"/>
    <x v="512"/>
    <n v="3"/>
    <n v="2"/>
    <n v="0"/>
    <n v="4"/>
    <n v="7"/>
    <x v="0"/>
    <x v="0"/>
    <x v="0"/>
    <x v="0"/>
    <x v="0"/>
    <x v="0"/>
    <n v="0"/>
    <x v="1"/>
  </r>
  <r>
    <n v="6019"/>
    <n v="1971"/>
    <x v="6"/>
    <x v="1"/>
    <x v="1"/>
    <x v="2"/>
    <n v="37126"/>
    <n v="37126"/>
    <x v="2"/>
    <n v="1"/>
    <n v="0"/>
    <s v="Yes"/>
    <s v="2014-03-30"/>
    <n v="9"/>
    <x v="180"/>
    <x v="17"/>
    <x v="145"/>
    <x v="39"/>
    <x v="37"/>
    <x v="32"/>
    <x v="50"/>
    <n v="1"/>
    <n v="1"/>
    <n v="2"/>
    <n v="2"/>
    <n v="6"/>
    <x v="1"/>
    <x v="0"/>
    <x v="0"/>
    <x v="0"/>
    <x v="0"/>
    <x v="1"/>
    <n v="0"/>
    <x v="0"/>
  </r>
  <r>
    <n v="5863"/>
    <n v="1953"/>
    <x v="44"/>
    <x v="0"/>
    <x v="0"/>
    <x v="2"/>
    <n v="47703"/>
    <n v="47703"/>
    <x v="0"/>
    <n v="0"/>
    <n v="1"/>
    <s v="Yes"/>
    <s v="2013-05-29"/>
    <n v="95"/>
    <x v="406"/>
    <x v="8"/>
    <x v="52"/>
    <x v="59"/>
    <x v="46"/>
    <x v="178"/>
    <x v="646"/>
    <n v="4"/>
    <n v="6"/>
    <n v="3"/>
    <n v="8"/>
    <n v="5"/>
    <x v="0"/>
    <x v="0"/>
    <x v="0"/>
    <x v="0"/>
    <x v="0"/>
    <x v="0"/>
    <n v="0"/>
    <x v="1"/>
  </r>
  <r>
    <n v="3717"/>
    <n v="1959"/>
    <x v="12"/>
    <x v="0"/>
    <x v="0"/>
    <x v="2"/>
    <n v="61180"/>
    <n v="61180"/>
    <x v="0"/>
    <n v="0"/>
    <n v="1"/>
    <s v="Yes"/>
    <s v="2014-04-23"/>
    <n v="70"/>
    <x v="509"/>
    <x v="68"/>
    <x v="36"/>
    <x v="11"/>
    <x v="14"/>
    <x v="108"/>
    <x v="647"/>
    <n v="2"/>
    <n v="5"/>
    <n v="5"/>
    <n v="6"/>
    <n v="3"/>
    <x v="1"/>
    <x v="0"/>
    <x v="0"/>
    <x v="0"/>
    <x v="0"/>
    <x v="1"/>
    <n v="0"/>
    <x v="1"/>
  </r>
  <r>
    <n v="6730"/>
    <n v="1954"/>
    <x v="1"/>
    <x v="0"/>
    <x v="0"/>
    <x v="2"/>
    <n v="38998"/>
    <n v="38998"/>
    <x v="2"/>
    <n v="1"/>
    <n v="1"/>
    <s v="Yes"/>
    <s v="2012-11-03"/>
    <n v="92"/>
    <x v="96"/>
    <x v="1"/>
    <x v="33"/>
    <x v="5"/>
    <x v="16"/>
    <x v="3"/>
    <x v="357"/>
    <n v="3"/>
    <n v="2"/>
    <n v="0"/>
    <n v="3"/>
    <n v="8"/>
    <x v="0"/>
    <x v="0"/>
    <x v="0"/>
    <x v="0"/>
    <x v="0"/>
    <x v="0"/>
    <n v="1"/>
    <x v="1"/>
  </r>
  <r>
    <n v="10749"/>
    <n v="1991"/>
    <x v="42"/>
    <x v="2"/>
    <x v="0"/>
    <x v="0"/>
    <n v="8028"/>
    <n v="8028"/>
    <x v="2"/>
    <n v="0"/>
    <n v="0"/>
    <s v="No"/>
    <s v="2012-09-18"/>
    <n v="62"/>
    <x v="116"/>
    <x v="25"/>
    <x v="253"/>
    <x v="34"/>
    <x v="12"/>
    <x v="8"/>
    <x v="587"/>
    <n v="15"/>
    <n v="0"/>
    <n v="1"/>
    <n v="0"/>
    <n v="19"/>
    <x v="0"/>
    <x v="0"/>
    <x v="0"/>
    <x v="0"/>
    <x v="0"/>
    <x v="0"/>
    <n v="0"/>
    <x v="1"/>
  </r>
  <r>
    <n v="4998"/>
    <n v="1962"/>
    <x v="43"/>
    <x v="0"/>
    <x v="0"/>
    <x v="1"/>
    <n v="76081"/>
    <n v="76081"/>
    <x v="1"/>
    <n v="0"/>
    <n v="0"/>
    <s v="No"/>
    <s v="2014-05-23"/>
    <n v="85"/>
    <x v="71"/>
    <x v="64"/>
    <x v="400"/>
    <x v="112"/>
    <x v="58"/>
    <x v="179"/>
    <x v="156"/>
    <n v="1"/>
    <n v="4"/>
    <n v="5"/>
    <n v="4"/>
    <n v="2"/>
    <x v="0"/>
    <x v="0"/>
    <x v="0"/>
    <x v="1"/>
    <x v="0"/>
    <x v="1"/>
    <n v="0"/>
    <x v="1"/>
  </r>
  <r>
    <n v="6287"/>
    <n v="1986"/>
    <x v="22"/>
    <x v="1"/>
    <x v="0"/>
    <x v="1"/>
    <n v="34728"/>
    <n v="34728"/>
    <x v="2"/>
    <n v="1"/>
    <n v="0"/>
    <s v="Yes"/>
    <s v="2013-07-30"/>
    <n v="2"/>
    <x v="7"/>
    <x v="8"/>
    <x v="68"/>
    <x v="5"/>
    <x v="16"/>
    <x v="1"/>
    <x v="147"/>
    <n v="1"/>
    <n v="1"/>
    <n v="1"/>
    <n v="2"/>
    <n v="6"/>
    <x v="0"/>
    <x v="0"/>
    <x v="0"/>
    <x v="0"/>
    <x v="0"/>
    <x v="0"/>
    <n v="0"/>
    <x v="0"/>
  </r>
  <r>
    <n v="5985"/>
    <n v="1965"/>
    <x v="2"/>
    <x v="0"/>
    <x v="2"/>
    <x v="0"/>
    <n v="33168"/>
    <n v="33168"/>
    <x v="2"/>
    <n v="0"/>
    <n v="1"/>
    <s v="Yes"/>
    <s v="2012-10-13"/>
    <n v="0"/>
    <x v="209"/>
    <x v="1"/>
    <x v="69"/>
    <x v="5"/>
    <x v="1"/>
    <x v="26"/>
    <x v="44"/>
    <n v="3"/>
    <n v="2"/>
    <n v="1"/>
    <n v="4"/>
    <n v="7"/>
    <x v="0"/>
    <x v="0"/>
    <x v="0"/>
    <x v="0"/>
    <x v="0"/>
    <x v="0"/>
    <n v="0"/>
    <x v="1"/>
  </r>
  <r>
    <n v="4754"/>
    <n v="1966"/>
    <x v="35"/>
    <x v="0"/>
    <x v="2"/>
    <x v="2"/>
    <n v="33585"/>
    <n v="33585"/>
    <x v="2"/>
    <n v="0"/>
    <n v="1"/>
    <s v="Yes"/>
    <s v="2013-09-25"/>
    <n v="91"/>
    <x v="160"/>
    <x v="23"/>
    <x v="97"/>
    <x v="59"/>
    <x v="18"/>
    <x v="111"/>
    <x v="44"/>
    <n v="1"/>
    <n v="2"/>
    <n v="0"/>
    <n v="4"/>
    <n v="4"/>
    <x v="0"/>
    <x v="0"/>
    <x v="0"/>
    <x v="0"/>
    <x v="0"/>
    <x v="0"/>
    <n v="0"/>
    <x v="1"/>
  </r>
  <r>
    <n v="4002"/>
    <n v="1960"/>
    <x v="40"/>
    <x v="0"/>
    <x v="1"/>
    <x v="2"/>
    <n v="77037"/>
    <n v="77037"/>
    <x v="1"/>
    <n v="0"/>
    <n v="1"/>
    <s v="Yes"/>
    <s v="2013-10-13"/>
    <n v="3"/>
    <x v="510"/>
    <x v="95"/>
    <x v="401"/>
    <x v="119"/>
    <x v="148"/>
    <x v="23"/>
    <x v="648"/>
    <n v="1"/>
    <n v="7"/>
    <n v="7"/>
    <n v="12"/>
    <n v="3"/>
    <x v="0"/>
    <x v="0"/>
    <x v="0"/>
    <x v="0"/>
    <x v="0"/>
    <x v="0"/>
    <n v="0"/>
    <x v="1"/>
  </r>
  <r>
    <n v="8870"/>
    <n v="1984"/>
    <x v="3"/>
    <x v="1"/>
    <x v="0"/>
    <x v="1"/>
    <n v="35196"/>
    <n v="35196"/>
    <x v="2"/>
    <n v="1"/>
    <n v="0"/>
    <s v="Yes"/>
    <s v="2012-11-13"/>
    <n v="68"/>
    <x v="511"/>
    <x v="19"/>
    <x v="106"/>
    <x v="61"/>
    <x v="149"/>
    <x v="169"/>
    <x v="649"/>
    <n v="6"/>
    <n v="6"/>
    <n v="1"/>
    <n v="5"/>
    <n v="8"/>
    <x v="0"/>
    <x v="0"/>
    <x v="0"/>
    <x v="0"/>
    <x v="0"/>
    <x v="0"/>
    <n v="0"/>
    <x v="0"/>
  </r>
  <r>
    <n v="966"/>
    <n v="1966"/>
    <x v="35"/>
    <x v="0"/>
    <x v="0"/>
    <x v="2"/>
    <n v="44529"/>
    <n v="44529"/>
    <x v="0"/>
    <n v="0"/>
    <n v="1"/>
    <s v="Yes"/>
    <s v="2013-07-05"/>
    <n v="98"/>
    <x v="512"/>
    <x v="97"/>
    <x v="337"/>
    <x v="37"/>
    <x v="18"/>
    <x v="78"/>
    <x v="650"/>
    <n v="6"/>
    <n v="6"/>
    <n v="2"/>
    <n v="11"/>
    <n v="5"/>
    <x v="0"/>
    <x v="1"/>
    <x v="0"/>
    <x v="0"/>
    <x v="0"/>
    <x v="1"/>
    <n v="0"/>
    <x v="1"/>
  </r>
  <r>
    <n v="4767"/>
    <n v="1965"/>
    <x v="2"/>
    <x v="0"/>
    <x v="4"/>
    <x v="2"/>
    <n v="70924"/>
    <n v="70924"/>
    <x v="1"/>
    <n v="0"/>
    <n v="0"/>
    <s v="No"/>
    <s v="2014-04-07"/>
    <n v="41"/>
    <x v="0"/>
    <x v="71"/>
    <x v="396"/>
    <x v="121"/>
    <x v="146"/>
    <x v="50"/>
    <x v="637"/>
    <n v="1"/>
    <n v="6"/>
    <n v="6"/>
    <n v="7"/>
    <n v="3"/>
    <x v="0"/>
    <x v="0"/>
    <x v="1"/>
    <x v="0"/>
    <x v="0"/>
    <x v="1"/>
    <n v="0"/>
    <x v="1"/>
  </r>
  <r>
    <n v="9725"/>
    <n v="1966"/>
    <x v="35"/>
    <x v="0"/>
    <x v="1"/>
    <x v="1"/>
    <n v="28764"/>
    <n v="28764"/>
    <x v="2"/>
    <n v="1"/>
    <n v="1"/>
    <s v="Yes"/>
    <s v="2014-06-05"/>
    <n v="16"/>
    <x v="26"/>
    <x v="8"/>
    <x v="24"/>
    <x v="5"/>
    <x v="16"/>
    <x v="10"/>
    <x v="651"/>
    <n v="1"/>
    <n v="1"/>
    <n v="0"/>
    <n v="2"/>
    <n v="8"/>
    <x v="1"/>
    <x v="0"/>
    <x v="0"/>
    <x v="0"/>
    <x v="0"/>
    <x v="1"/>
    <n v="0"/>
    <x v="1"/>
  </r>
  <r>
    <n v="4475"/>
    <n v="1949"/>
    <x v="17"/>
    <x v="0"/>
    <x v="1"/>
    <x v="2"/>
    <n v="69098"/>
    <n v="69098"/>
    <x v="1"/>
    <n v="0"/>
    <n v="0"/>
    <s v="No"/>
    <s v="2013-02-16"/>
    <n v="82"/>
    <x v="513"/>
    <x v="14"/>
    <x v="43"/>
    <x v="146"/>
    <x v="16"/>
    <x v="180"/>
    <x v="652"/>
    <n v="1"/>
    <n v="7"/>
    <n v="8"/>
    <n v="9"/>
    <n v="5"/>
    <x v="0"/>
    <x v="0"/>
    <x v="0"/>
    <x v="0"/>
    <x v="0"/>
    <x v="0"/>
    <n v="0"/>
    <x v="1"/>
  </r>
  <r>
    <n v="5740"/>
    <n v="1970"/>
    <x v="25"/>
    <x v="0"/>
    <x v="4"/>
    <x v="3"/>
    <n v="25959"/>
    <n v="25959"/>
    <x v="2"/>
    <n v="1"/>
    <n v="1"/>
    <s v="Yes"/>
    <s v="2013-02-14"/>
    <n v="1"/>
    <x v="18"/>
    <x v="12"/>
    <x v="100"/>
    <x v="34"/>
    <x v="9"/>
    <x v="78"/>
    <x v="78"/>
    <n v="2"/>
    <n v="1"/>
    <n v="2"/>
    <n v="2"/>
    <n v="6"/>
    <x v="0"/>
    <x v="0"/>
    <x v="0"/>
    <x v="0"/>
    <x v="0"/>
    <x v="0"/>
    <n v="0"/>
    <x v="0"/>
  </r>
  <r>
    <n v="5731"/>
    <n v="1983"/>
    <x v="10"/>
    <x v="1"/>
    <x v="2"/>
    <x v="2"/>
    <n v="27100"/>
    <n v="27100"/>
    <x v="2"/>
    <n v="1"/>
    <n v="0"/>
    <s v="Yes"/>
    <s v="2013-04-05"/>
    <n v="64"/>
    <x v="44"/>
    <x v="8"/>
    <x v="62"/>
    <x v="1"/>
    <x v="16"/>
    <x v="23"/>
    <x v="229"/>
    <n v="1"/>
    <n v="1"/>
    <n v="0"/>
    <n v="3"/>
    <n v="7"/>
    <x v="0"/>
    <x v="0"/>
    <x v="0"/>
    <x v="0"/>
    <x v="0"/>
    <x v="0"/>
    <n v="0"/>
    <x v="1"/>
  </r>
  <r>
    <n v="7290"/>
    <n v="1985"/>
    <x v="7"/>
    <x v="1"/>
    <x v="0"/>
    <x v="0"/>
    <n v="70596"/>
    <n v="70596"/>
    <x v="1"/>
    <n v="0"/>
    <n v="0"/>
    <s v="No"/>
    <s v="2012-10-05"/>
    <n v="68"/>
    <x v="514"/>
    <x v="50"/>
    <x v="402"/>
    <x v="37"/>
    <x v="16"/>
    <x v="78"/>
    <x v="653"/>
    <n v="1"/>
    <n v="3"/>
    <n v="5"/>
    <n v="12"/>
    <n v="2"/>
    <x v="0"/>
    <x v="0"/>
    <x v="0"/>
    <x v="0"/>
    <x v="0"/>
    <x v="0"/>
    <n v="0"/>
    <x v="1"/>
  </r>
  <r>
    <n v="3846"/>
    <n v="1974"/>
    <x v="8"/>
    <x v="1"/>
    <x v="0"/>
    <x v="2"/>
    <n v="42557"/>
    <n v="42557"/>
    <x v="0"/>
    <n v="0"/>
    <n v="1"/>
    <s v="Yes"/>
    <s v="2012-08-29"/>
    <n v="98"/>
    <x v="515"/>
    <x v="9"/>
    <x v="11"/>
    <x v="5"/>
    <x v="9"/>
    <x v="4"/>
    <x v="342"/>
    <n v="4"/>
    <n v="6"/>
    <n v="1"/>
    <n v="4"/>
    <n v="8"/>
    <x v="0"/>
    <x v="0"/>
    <x v="0"/>
    <x v="0"/>
    <x v="0"/>
    <x v="0"/>
    <n v="0"/>
    <x v="1"/>
  </r>
  <r>
    <n v="8104"/>
    <n v="1951"/>
    <x v="20"/>
    <x v="0"/>
    <x v="1"/>
    <x v="2"/>
    <n v="53312"/>
    <n v="53312"/>
    <x v="0"/>
    <n v="0"/>
    <n v="0"/>
    <s v="No"/>
    <s v="2013-08-09"/>
    <n v="32"/>
    <x v="516"/>
    <x v="8"/>
    <x v="100"/>
    <x v="5"/>
    <x v="16"/>
    <x v="93"/>
    <x v="654"/>
    <n v="1"/>
    <n v="5"/>
    <n v="1"/>
    <n v="5"/>
    <n v="7"/>
    <x v="0"/>
    <x v="0"/>
    <x v="0"/>
    <x v="0"/>
    <x v="0"/>
    <x v="0"/>
    <n v="0"/>
    <x v="1"/>
  </r>
  <r>
    <n v="4507"/>
    <n v="1952"/>
    <x v="13"/>
    <x v="0"/>
    <x v="0"/>
    <x v="0"/>
    <n v="72228"/>
    <n v="72228"/>
    <x v="1"/>
    <n v="0"/>
    <n v="0"/>
    <s v="No"/>
    <s v="2012-11-27"/>
    <n v="87"/>
    <x v="517"/>
    <x v="58"/>
    <x v="403"/>
    <x v="14"/>
    <x v="32"/>
    <x v="167"/>
    <x v="604"/>
    <n v="1"/>
    <n v="6"/>
    <n v="7"/>
    <n v="8"/>
    <n v="3"/>
    <x v="0"/>
    <x v="0"/>
    <x v="0"/>
    <x v="0"/>
    <x v="0"/>
    <x v="0"/>
    <n v="0"/>
    <x v="1"/>
  </r>
  <r>
    <n v="11013"/>
    <n v="1987"/>
    <x v="14"/>
    <x v="1"/>
    <x v="0"/>
    <x v="1"/>
    <n v="67605"/>
    <n v="67605"/>
    <x v="1"/>
    <n v="0"/>
    <n v="0"/>
    <s v="No"/>
    <s v="2013-03-31"/>
    <n v="84"/>
    <x v="436"/>
    <x v="58"/>
    <x v="219"/>
    <x v="153"/>
    <x v="85"/>
    <x v="82"/>
    <x v="655"/>
    <n v="1"/>
    <n v="2"/>
    <n v="8"/>
    <n v="6"/>
    <n v="1"/>
    <x v="0"/>
    <x v="0"/>
    <x v="0"/>
    <x v="0"/>
    <x v="0"/>
    <x v="0"/>
    <n v="0"/>
    <x v="1"/>
  </r>
  <r>
    <n v="4491"/>
    <n v="1949"/>
    <x v="17"/>
    <x v="0"/>
    <x v="2"/>
    <x v="2"/>
    <n v="62845"/>
    <n v="62845"/>
    <x v="0"/>
    <n v="1"/>
    <n v="1"/>
    <s v="Yes"/>
    <s v="2012-10-01"/>
    <n v="3"/>
    <x v="518"/>
    <x v="8"/>
    <x v="125"/>
    <x v="5"/>
    <x v="16"/>
    <x v="51"/>
    <x v="656"/>
    <n v="11"/>
    <n v="3"/>
    <n v="4"/>
    <n v="10"/>
    <n v="8"/>
    <x v="0"/>
    <x v="1"/>
    <x v="0"/>
    <x v="0"/>
    <x v="0"/>
    <x v="1"/>
    <n v="0"/>
    <x v="1"/>
  </r>
  <r>
    <n v="3759"/>
    <n v="1958"/>
    <x v="38"/>
    <x v="0"/>
    <x v="0"/>
    <x v="1"/>
    <n v="65196"/>
    <n v="65196"/>
    <x v="1"/>
    <n v="0"/>
    <n v="2"/>
    <s v="Yes"/>
    <s v="2013-07-25"/>
    <n v="34"/>
    <x v="519"/>
    <x v="28"/>
    <x v="227"/>
    <x v="29"/>
    <x v="16"/>
    <x v="179"/>
    <x v="657"/>
    <n v="2"/>
    <n v="7"/>
    <n v="6"/>
    <n v="11"/>
    <n v="5"/>
    <x v="1"/>
    <x v="0"/>
    <x v="0"/>
    <x v="0"/>
    <x v="0"/>
    <x v="1"/>
    <n v="0"/>
    <x v="1"/>
  </r>
  <r>
    <n v="1162"/>
    <n v="1987"/>
    <x v="14"/>
    <x v="1"/>
    <x v="1"/>
    <x v="0"/>
    <n v="42000"/>
    <n v="42000"/>
    <x v="0"/>
    <n v="0"/>
    <n v="0"/>
    <s v="No"/>
    <s v="2013-01-10"/>
    <n v="23"/>
    <x v="520"/>
    <x v="98"/>
    <x v="363"/>
    <x v="125"/>
    <x v="145"/>
    <x v="29"/>
    <x v="63"/>
    <n v="2"/>
    <n v="5"/>
    <n v="2"/>
    <n v="11"/>
    <n v="5"/>
    <x v="0"/>
    <x v="0"/>
    <x v="0"/>
    <x v="0"/>
    <x v="0"/>
    <x v="0"/>
    <n v="0"/>
    <x v="0"/>
  </r>
  <r>
    <n v="2055"/>
    <n v="1973"/>
    <x v="26"/>
    <x v="1"/>
    <x v="1"/>
    <x v="3"/>
    <n v="35860"/>
    <n v="35860"/>
    <x v="2"/>
    <n v="1"/>
    <n v="1"/>
    <s v="Yes"/>
    <s v="2014-05-19"/>
    <n v="37"/>
    <x v="77"/>
    <x v="8"/>
    <x v="48"/>
    <x v="39"/>
    <x v="7"/>
    <x v="71"/>
    <x v="9"/>
    <n v="2"/>
    <n v="1"/>
    <n v="1"/>
    <n v="2"/>
    <n v="5"/>
    <x v="1"/>
    <x v="0"/>
    <x v="0"/>
    <x v="0"/>
    <x v="0"/>
    <x v="1"/>
    <n v="0"/>
    <x v="1"/>
  </r>
  <r>
    <n v="10766"/>
    <n v="1964"/>
    <x v="31"/>
    <x v="0"/>
    <x v="1"/>
    <x v="2"/>
    <n v="65526"/>
    <n v="65526"/>
    <x v="1"/>
    <n v="0"/>
    <n v="1"/>
    <s v="Yes"/>
    <s v="2014-04-11"/>
    <n v="22"/>
    <x v="501"/>
    <x v="28"/>
    <x v="112"/>
    <x v="29"/>
    <x v="16"/>
    <x v="47"/>
    <x v="356"/>
    <n v="1"/>
    <n v="4"/>
    <n v="4"/>
    <n v="8"/>
    <n v="2"/>
    <x v="0"/>
    <x v="0"/>
    <x v="0"/>
    <x v="0"/>
    <x v="0"/>
    <x v="0"/>
    <n v="0"/>
    <x v="1"/>
  </r>
  <r>
    <n v="4415"/>
    <n v="1961"/>
    <x v="45"/>
    <x v="0"/>
    <x v="0"/>
    <x v="2"/>
    <n v="16860"/>
    <n v="16860"/>
    <x v="2"/>
    <n v="1"/>
    <n v="1"/>
    <s v="Yes"/>
    <s v="2012-09-12"/>
    <n v="19"/>
    <x v="55"/>
    <x v="3"/>
    <x v="137"/>
    <x v="7"/>
    <x v="3"/>
    <x v="5"/>
    <x v="120"/>
    <n v="3"/>
    <n v="1"/>
    <n v="1"/>
    <n v="3"/>
    <n v="7"/>
    <x v="0"/>
    <x v="0"/>
    <x v="0"/>
    <x v="0"/>
    <x v="0"/>
    <x v="0"/>
    <n v="0"/>
    <x v="1"/>
  </r>
  <r>
    <n v="3005"/>
    <n v="1992"/>
    <x v="47"/>
    <x v="2"/>
    <x v="0"/>
    <x v="0"/>
    <n v="83528"/>
    <n v="83528"/>
    <x v="1"/>
    <n v="0"/>
    <n v="0"/>
    <s v="No"/>
    <s v="2014-05-01"/>
    <n v="7"/>
    <x v="521"/>
    <x v="132"/>
    <x v="404"/>
    <x v="67"/>
    <x v="57"/>
    <x v="147"/>
    <x v="590"/>
    <n v="1"/>
    <n v="4"/>
    <n v="10"/>
    <n v="8"/>
    <n v="1"/>
    <x v="1"/>
    <x v="0"/>
    <x v="0"/>
    <x v="1"/>
    <x v="0"/>
    <x v="2"/>
    <n v="0"/>
    <x v="0"/>
  </r>
  <r>
    <n v="2223"/>
    <n v="1965"/>
    <x v="2"/>
    <x v="0"/>
    <x v="4"/>
    <x v="3"/>
    <n v="64176"/>
    <n v="64176"/>
    <x v="1"/>
    <n v="0"/>
    <n v="1"/>
    <s v="Yes"/>
    <s v="2012-08-03"/>
    <n v="52"/>
    <x v="522"/>
    <x v="55"/>
    <x v="114"/>
    <x v="123"/>
    <x v="134"/>
    <x v="181"/>
    <x v="658"/>
    <n v="8"/>
    <n v="8"/>
    <n v="9"/>
    <n v="8"/>
    <n v="6"/>
    <x v="0"/>
    <x v="0"/>
    <x v="0"/>
    <x v="0"/>
    <x v="0"/>
    <x v="0"/>
    <n v="0"/>
    <x v="1"/>
  </r>
  <r>
    <n v="4817"/>
    <n v="1956"/>
    <x v="46"/>
    <x v="0"/>
    <x v="0"/>
    <x v="3"/>
    <n v="22304"/>
    <n v="22304"/>
    <x v="2"/>
    <n v="0"/>
    <n v="0"/>
    <s v="No"/>
    <s v="2012-08-04"/>
    <n v="91"/>
    <x v="13"/>
    <x v="12"/>
    <x v="75"/>
    <x v="5"/>
    <x v="37"/>
    <x v="8"/>
    <x v="72"/>
    <n v="1"/>
    <n v="1"/>
    <n v="0"/>
    <n v="2"/>
    <n v="8"/>
    <x v="0"/>
    <x v="0"/>
    <x v="0"/>
    <x v="0"/>
    <x v="0"/>
    <x v="0"/>
    <n v="0"/>
    <x v="1"/>
  </r>
  <r>
    <n v="2875"/>
    <n v="1978"/>
    <x v="33"/>
    <x v="1"/>
    <x v="0"/>
    <x v="2"/>
    <n v="67023"/>
    <n v="67023"/>
    <x v="1"/>
    <n v="0"/>
    <n v="0"/>
    <s v="No"/>
    <s v="2014-03-04"/>
    <n v="93"/>
    <x v="523"/>
    <x v="50"/>
    <x v="405"/>
    <x v="9"/>
    <x v="22"/>
    <x v="45"/>
    <x v="353"/>
    <n v="1"/>
    <n v="3"/>
    <n v="7"/>
    <n v="13"/>
    <n v="2"/>
    <x v="0"/>
    <x v="0"/>
    <x v="0"/>
    <x v="0"/>
    <x v="0"/>
    <x v="0"/>
    <n v="1"/>
    <x v="1"/>
  </r>
  <r>
    <n v="10536"/>
    <n v="1971"/>
    <x v="6"/>
    <x v="1"/>
    <x v="1"/>
    <x v="1"/>
    <n v="32892"/>
    <n v="32892"/>
    <x v="2"/>
    <n v="1"/>
    <n v="0"/>
    <s v="Yes"/>
    <s v="2014-05-25"/>
    <n v="78"/>
    <x v="197"/>
    <x v="8"/>
    <x v="39"/>
    <x v="1"/>
    <x v="1"/>
    <x v="8"/>
    <x v="8"/>
    <n v="2"/>
    <n v="3"/>
    <n v="0"/>
    <n v="3"/>
    <n v="8"/>
    <x v="0"/>
    <x v="0"/>
    <x v="0"/>
    <x v="0"/>
    <x v="0"/>
    <x v="0"/>
    <n v="0"/>
    <x v="1"/>
  </r>
  <r>
    <n v="11112"/>
    <n v="1966"/>
    <x v="35"/>
    <x v="0"/>
    <x v="0"/>
    <x v="1"/>
    <n v="70713"/>
    <n v="70713"/>
    <x v="1"/>
    <n v="0"/>
    <n v="1"/>
    <s v="Yes"/>
    <s v="2012-12-03"/>
    <n v="23"/>
    <x v="235"/>
    <x v="71"/>
    <x v="290"/>
    <x v="24"/>
    <x v="61"/>
    <x v="40"/>
    <x v="443"/>
    <n v="6"/>
    <n v="5"/>
    <n v="6"/>
    <n v="8"/>
    <n v="3"/>
    <x v="0"/>
    <x v="0"/>
    <x v="0"/>
    <x v="0"/>
    <x v="0"/>
    <x v="0"/>
    <n v="0"/>
    <x v="1"/>
  </r>
  <r>
    <n v="3807"/>
    <n v="1955"/>
    <x v="34"/>
    <x v="0"/>
    <x v="0"/>
    <x v="1"/>
    <n v="59925"/>
    <n v="59925"/>
    <x v="0"/>
    <n v="0"/>
    <n v="1"/>
    <s v="Yes"/>
    <s v="2012-11-30"/>
    <n v="83"/>
    <x v="524"/>
    <x v="59"/>
    <x v="406"/>
    <x v="65"/>
    <x v="2"/>
    <x v="167"/>
    <x v="659"/>
    <n v="3"/>
    <n v="9"/>
    <n v="2"/>
    <n v="9"/>
    <n v="6"/>
    <x v="0"/>
    <x v="0"/>
    <x v="0"/>
    <x v="0"/>
    <x v="0"/>
    <x v="0"/>
    <n v="0"/>
    <x v="1"/>
  </r>
  <r>
    <n v="9197"/>
    <n v="1953"/>
    <x v="44"/>
    <x v="0"/>
    <x v="0"/>
    <x v="2"/>
    <n v="39722"/>
    <n v="39722"/>
    <x v="2"/>
    <n v="0"/>
    <n v="1"/>
    <s v="Yes"/>
    <s v="2014-02-24"/>
    <n v="92"/>
    <x v="114"/>
    <x v="8"/>
    <x v="29"/>
    <x v="1"/>
    <x v="16"/>
    <x v="75"/>
    <x v="304"/>
    <n v="2"/>
    <n v="2"/>
    <n v="0"/>
    <n v="3"/>
    <n v="5"/>
    <x v="0"/>
    <x v="0"/>
    <x v="0"/>
    <x v="0"/>
    <x v="0"/>
    <x v="0"/>
    <n v="0"/>
    <x v="1"/>
  </r>
  <r>
    <n v="10832"/>
    <n v="1958"/>
    <x v="38"/>
    <x v="0"/>
    <x v="0"/>
    <x v="1"/>
    <n v="46610"/>
    <n v="46610"/>
    <x v="0"/>
    <n v="0"/>
    <n v="0"/>
    <s v="No"/>
    <s v="2013-07-18"/>
    <n v="4"/>
    <x v="525"/>
    <x v="7"/>
    <x v="23"/>
    <x v="39"/>
    <x v="26"/>
    <x v="120"/>
    <x v="329"/>
    <n v="1"/>
    <n v="6"/>
    <n v="1"/>
    <n v="6"/>
    <n v="6"/>
    <x v="0"/>
    <x v="0"/>
    <x v="0"/>
    <x v="0"/>
    <x v="0"/>
    <x v="0"/>
    <n v="0"/>
    <x v="1"/>
  </r>
  <r>
    <n v="6421"/>
    <n v="1961"/>
    <x v="45"/>
    <x v="0"/>
    <x v="0"/>
    <x v="1"/>
    <n v="88347"/>
    <n v="88347"/>
    <x v="1"/>
    <n v="0"/>
    <n v="0"/>
    <s v="No"/>
    <s v="2013-07-03"/>
    <n v="32"/>
    <x v="337"/>
    <x v="121"/>
    <x v="407"/>
    <x v="96"/>
    <x v="71"/>
    <x v="140"/>
    <x v="660"/>
    <n v="1"/>
    <n v="4"/>
    <n v="7"/>
    <n v="9"/>
    <n v="1"/>
    <x v="0"/>
    <x v="0"/>
    <x v="0"/>
    <x v="1"/>
    <x v="0"/>
    <x v="1"/>
    <n v="0"/>
    <x v="1"/>
  </r>
  <r>
    <n v="4207"/>
    <n v="1981"/>
    <x v="4"/>
    <x v="1"/>
    <x v="1"/>
    <x v="2"/>
    <n v="87171"/>
    <n v="87171"/>
    <x v="1"/>
    <n v="0"/>
    <n v="0"/>
    <s v="No"/>
    <s v="2013-05-01"/>
    <n v="27"/>
    <x v="124"/>
    <x v="50"/>
    <x v="123"/>
    <x v="35"/>
    <x v="57"/>
    <x v="85"/>
    <x v="661"/>
    <n v="1"/>
    <n v="6"/>
    <n v="7"/>
    <n v="11"/>
    <n v="2"/>
    <x v="1"/>
    <x v="0"/>
    <x v="1"/>
    <x v="0"/>
    <x v="0"/>
    <x v="2"/>
    <n v="0"/>
    <x v="1"/>
  </r>
  <r>
    <n v="577"/>
    <n v="1976"/>
    <x v="11"/>
    <x v="1"/>
    <x v="4"/>
    <x v="1"/>
    <n v="26907"/>
    <n v="26907"/>
    <x v="2"/>
    <n v="1"/>
    <n v="1"/>
    <s v="Yes"/>
    <s v="2013-08-20"/>
    <n v="10"/>
    <x v="37"/>
    <x v="1"/>
    <x v="75"/>
    <x v="5"/>
    <x v="3"/>
    <x v="8"/>
    <x v="40"/>
    <n v="2"/>
    <n v="1"/>
    <n v="0"/>
    <n v="3"/>
    <n v="7"/>
    <x v="0"/>
    <x v="0"/>
    <x v="0"/>
    <x v="0"/>
    <x v="0"/>
    <x v="0"/>
    <n v="0"/>
    <x v="1"/>
  </r>
  <r>
    <n v="10855"/>
    <n v="1968"/>
    <x v="30"/>
    <x v="0"/>
    <x v="2"/>
    <x v="0"/>
    <n v="50014"/>
    <n v="50014"/>
    <x v="0"/>
    <n v="1"/>
    <n v="0"/>
    <s v="Yes"/>
    <s v="2014-01-22"/>
    <n v="9"/>
    <x v="526"/>
    <x v="13"/>
    <x v="319"/>
    <x v="65"/>
    <x v="26"/>
    <x v="2"/>
    <x v="662"/>
    <n v="2"/>
    <n v="4"/>
    <n v="1"/>
    <n v="8"/>
    <n v="5"/>
    <x v="0"/>
    <x v="0"/>
    <x v="0"/>
    <x v="0"/>
    <x v="0"/>
    <x v="0"/>
    <n v="0"/>
    <x v="1"/>
  </r>
  <r>
    <n v="3081"/>
    <n v="1978"/>
    <x v="33"/>
    <x v="1"/>
    <x v="1"/>
    <x v="2"/>
    <n v="41014"/>
    <n v="41014"/>
    <x v="0"/>
    <n v="1"/>
    <n v="0"/>
    <s v="Yes"/>
    <s v="2013-04-22"/>
    <n v="65"/>
    <x v="75"/>
    <x v="12"/>
    <x v="1"/>
    <x v="1"/>
    <x v="16"/>
    <x v="26"/>
    <x v="256"/>
    <n v="1"/>
    <n v="1"/>
    <n v="0"/>
    <n v="2"/>
    <n v="7"/>
    <x v="0"/>
    <x v="0"/>
    <x v="0"/>
    <x v="0"/>
    <x v="0"/>
    <x v="0"/>
    <n v="0"/>
    <x v="1"/>
  </r>
  <r>
    <n v="3535"/>
    <n v="1965"/>
    <x v="2"/>
    <x v="0"/>
    <x v="0"/>
    <x v="0"/>
    <n v="66294"/>
    <n v="66294"/>
    <x v="1"/>
    <n v="0"/>
    <n v="0"/>
    <s v="No"/>
    <s v="2014-03-17"/>
    <n v="68"/>
    <x v="527"/>
    <x v="133"/>
    <x v="408"/>
    <x v="46"/>
    <x v="79"/>
    <x v="80"/>
    <x v="663"/>
    <n v="1"/>
    <n v="4"/>
    <n v="3"/>
    <n v="5"/>
    <n v="2"/>
    <x v="0"/>
    <x v="0"/>
    <x v="0"/>
    <x v="0"/>
    <x v="0"/>
    <x v="0"/>
    <n v="0"/>
    <x v="1"/>
  </r>
  <r>
    <n v="247"/>
    <n v="1971"/>
    <x v="6"/>
    <x v="1"/>
    <x v="0"/>
    <x v="2"/>
    <n v="36715"/>
    <n v="36715"/>
    <x v="2"/>
    <n v="1"/>
    <n v="0"/>
    <s v="Yes"/>
    <s v="2012-11-17"/>
    <n v="16"/>
    <x v="319"/>
    <x v="7"/>
    <x v="42"/>
    <x v="16"/>
    <x v="11"/>
    <x v="11"/>
    <x v="664"/>
    <n v="6"/>
    <n v="7"/>
    <n v="2"/>
    <n v="4"/>
    <n v="9"/>
    <x v="0"/>
    <x v="0"/>
    <x v="0"/>
    <x v="0"/>
    <x v="0"/>
    <x v="0"/>
    <n v="0"/>
    <x v="0"/>
  </r>
  <r>
    <n v="8707"/>
    <n v="1956"/>
    <x v="46"/>
    <x v="0"/>
    <x v="0"/>
    <x v="2"/>
    <n v="79456"/>
    <n v="79456"/>
    <x v="1"/>
    <n v="0"/>
    <n v="0"/>
    <s v="No"/>
    <s v="2012-08-22"/>
    <n v="12"/>
    <x v="62"/>
    <x v="5"/>
    <x v="409"/>
    <x v="123"/>
    <x v="128"/>
    <x v="20"/>
    <x v="665"/>
    <n v="1"/>
    <n v="5"/>
    <n v="6"/>
    <n v="4"/>
    <n v="3"/>
    <x v="0"/>
    <x v="0"/>
    <x v="0"/>
    <x v="0"/>
    <x v="0"/>
    <x v="0"/>
    <n v="0"/>
    <x v="0"/>
  </r>
  <r>
    <n v="9523"/>
    <n v="1982"/>
    <x v="18"/>
    <x v="1"/>
    <x v="0"/>
    <x v="1"/>
    <n v="40479"/>
    <n v="40479"/>
    <x v="0"/>
    <n v="1"/>
    <n v="0"/>
    <s v="Yes"/>
    <s v="2013-08-17"/>
    <n v="95"/>
    <x v="9"/>
    <x v="8"/>
    <x v="48"/>
    <x v="1"/>
    <x v="16"/>
    <x v="24"/>
    <x v="349"/>
    <n v="1"/>
    <n v="0"/>
    <n v="0"/>
    <n v="3"/>
    <n v="4"/>
    <x v="0"/>
    <x v="0"/>
    <x v="0"/>
    <x v="0"/>
    <x v="0"/>
    <x v="0"/>
    <n v="0"/>
    <x v="1"/>
  </r>
  <r>
    <n v="6072"/>
    <n v="1970"/>
    <x v="25"/>
    <x v="0"/>
    <x v="2"/>
    <x v="0"/>
    <n v="75345"/>
    <n v="75345"/>
    <x v="1"/>
    <n v="0"/>
    <n v="0"/>
    <s v="No"/>
    <s v="2013-02-02"/>
    <n v="16"/>
    <x v="182"/>
    <x v="134"/>
    <x v="410"/>
    <x v="102"/>
    <x v="15"/>
    <x v="165"/>
    <x v="666"/>
    <n v="1"/>
    <n v="5"/>
    <n v="8"/>
    <n v="6"/>
    <n v="3"/>
    <x v="0"/>
    <x v="0"/>
    <x v="0"/>
    <x v="1"/>
    <x v="0"/>
    <x v="1"/>
    <n v="0"/>
    <x v="0"/>
  </r>
  <r>
    <n v="6295"/>
    <n v="1977"/>
    <x v="32"/>
    <x v="1"/>
    <x v="0"/>
    <x v="2"/>
    <n v="54233"/>
    <n v="54233"/>
    <x v="0"/>
    <n v="0"/>
    <n v="1"/>
    <s v="Yes"/>
    <s v="2013-02-04"/>
    <n v="46"/>
    <x v="528"/>
    <x v="21"/>
    <x v="411"/>
    <x v="16"/>
    <x v="16"/>
    <x v="110"/>
    <x v="216"/>
    <n v="4"/>
    <n v="11"/>
    <n v="6"/>
    <n v="5"/>
    <n v="8"/>
    <x v="0"/>
    <x v="0"/>
    <x v="0"/>
    <x v="0"/>
    <x v="0"/>
    <x v="0"/>
    <n v="0"/>
    <x v="1"/>
  </r>
  <r>
    <n v="10914"/>
    <n v="1970"/>
    <x v="25"/>
    <x v="0"/>
    <x v="0"/>
    <x v="0"/>
    <n v="24163"/>
    <n v="24163"/>
    <x v="2"/>
    <n v="1"/>
    <n v="1"/>
    <s v="Yes"/>
    <s v="2013-10-12"/>
    <n v="3"/>
    <x v="18"/>
    <x v="1"/>
    <x v="75"/>
    <x v="1"/>
    <x v="1"/>
    <x v="8"/>
    <x v="181"/>
    <n v="2"/>
    <n v="1"/>
    <n v="0"/>
    <n v="3"/>
    <n v="4"/>
    <x v="0"/>
    <x v="0"/>
    <x v="0"/>
    <x v="0"/>
    <x v="0"/>
    <x v="0"/>
    <n v="0"/>
    <x v="1"/>
  </r>
  <r>
    <n v="1509"/>
    <n v="1958"/>
    <x v="38"/>
    <x v="0"/>
    <x v="1"/>
    <x v="1"/>
    <n v="84460"/>
    <n v="84460"/>
    <x v="1"/>
    <n v="0"/>
    <n v="0"/>
    <s v="No"/>
    <s v="2013-01-04"/>
    <n v="80"/>
    <x v="134"/>
    <x v="54"/>
    <x v="221"/>
    <x v="114"/>
    <x v="85"/>
    <x v="58"/>
    <x v="667"/>
    <n v="0"/>
    <n v="9"/>
    <n v="9"/>
    <n v="4"/>
    <n v="5"/>
    <x v="0"/>
    <x v="1"/>
    <x v="1"/>
    <x v="1"/>
    <x v="1"/>
    <x v="4"/>
    <n v="0"/>
    <x v="0"/>
  </r>
  <r>
    <n v="5577"/>
    <n v="1983"/>
    <x v="10"/>
    <x v="1"/>
    <x v="0"/>
    <x v="1"/>
    <n v="43776"/>
    <n v="43776"/>
    <x v="0"/>
    <n v="1"/>
    <n v="0"/>
    <s v="Yes"/>
    <s v="2014-05-03"/>
    <n v="77"/>
    <x v="26"/>
    <x v="8"/>
    <x v="145"/>
    <x v="1"/>
    <x v="1"/>
    <x v="26"/>
    <x v="195"/>
    <n v="1"/>
    <n v="1"/>
    <n v="0"/>
    <n v="2"/>
    <n v="6"/>
    <x v="0"/>
    <x v="0"/>
    <x v="0"/>
    <x v="0"/>
    <x v="0"/>
    <x v="0"/>
    <n v="0"/>
    <x v="1"/>
  </r>
  <r>
    <n v="7348"/>
    <n v="1958"/>
    <x v="38"/>
    <x v="0"/>
    <x v="1"/>
    <x v="0"/>
    <n v="71691"/>
    <n v="71691"/>
    <x v="1"/>
    <n v="0"/>
    <n v="0"/>
    <s v="No"/>
    <s v="2014-03-17"/>
    <n v="0"/>
    <x v="436"/>
    <x v="135"/>
    <x v="412"/>
    <x v="111"/>
    <x v="17"/>
    <x v="27"/>
    <x v="668"/>
    <n v="1"/>
    <n v="4"/>
    <n v="7"/>
    <n v="5"/>
    <n v="2"/>
    <x v="0"/>
    <x v="0"/>
    <x v="0"/>
    <x v="0"/>
    <x v="0"/>
    <x v="0"/>
    <n v="0"/>
    <x v="0"/>
  </r>
  <r>
    <n v="1127"/>
    <n v="1973"/>
    <x v="26"/>
    <x v="1"/>
    <x v="1"/>
    <x v="2"/>
    <n v="85844"/>
    <n v="85844"/>
    <x v="1"/>
    <n v="0"/>
    <n v="0"/>
    <s v="No"/>
    <s v="2014-05-29"/>
    <n v="62"/>
    <x v="529"/>
    <x v="28"/>
    <x v="413"/>
    <x v="76"/>
    <x v="102"/>
    <x v="36"/>
    <x v="669"/>
    <n v="1"/>
    <n v="6"/>
    <n v="6"/>
    <n v="7"/>
    <n v="2"/>
    <x v="0"/>
    <x v="0"/>
    <x v="1"/>
    <x v="0"/>
    <x v="0"/>
    <x v="1"/>
    <n v="0"/>
    <x v="1"/>
  </r>
  <r>
    <n v="1833"/>
    <n v="1974"/>
    <x v="8"/>
    <x v="1"/>
    <x v="1"/>
    <x v="0"/>
    <n v="39190"/>
    <n v="39190"/>
    <x v="2"/>
    <n v="1"/>
    <n v="0"/>
    <s v="Yes"/>
    <s v="2014-04-26"/>
    <n v="91"/>
    <x v="194"/>
    <x v="21"/>
    <x v="107"/>
    <x v="65"/>
    <x v="22"/>
    <x v="33"/>
    <x v="18"/>
    <n v="2"/>
    <n v="2"/>
    <n v="1"/>
    <n v="4"/>
    <n v="5"/>
    <x v="0"/>
    <x v="0"/>
    <x v="0"/>
    <x v="0"/>
    <x v="0"/>
    <x v="0"/>
    <n v="0"/>
    <x v="1"/>
  </r>
  <r>
    <n v="4944"/>
    <n v="1959"/>
    <x v="12"/>
    <x v="0"/>
    <x v="0"/>
    <x v="1"/>
    <n v="71367"/>
    <n v="71367"/>
    <x v="1"/>
    <n v="0"/>
    <n v="0"/>
    <s v="No"/>
    <s v="2013-08-23"/>
    <n v="24"/>
    <x v="310"/>
    <x v="42"/>
    <x v="246"/>
    <x v="72"/>
    <x v="2"/>
    <x v="54"/>
    <x v="382"/>
    <n v="1"/>
    <n v="4"/>
    <n v="5"/>
    <n v="7"/>
    <n v="2"/>
    <x v="0"/>
    <x v="0"/>
    <x v="0"/>
    <x v="0"/>
    <x v="0"/>
    <x v="0"/>
    <n v="0"/>
    <x v="1"/>
  </r>
  <r>
    <n v="9080"/>
    <n v="1972"/>
    <x v="39"/>
    <x v="1"/>
    <x v="1"/>
    <x v="0"/>
    <n v="38578"/>
    <n v="38578"/>
    <x v="2"/>
    <n v="1"/>
    <n v="1"/>
    <s v="Yes"/>
    <s v="2013-06-22"/>
    <n v="2"/>
    <x v="187"/>
    <x v="3"/>
    <x v="49"/>
    <x v="7"/>
    <x v="3"/>
    <x v="26"/>
    <x v="291"/>
    <n v="3"/>
    <n v="3"/>
    <n v="0"/>
    <n v="3"/>
    <n v="8"/>
    <x v="0"/>
    <x v="0"/>
    <x v="0"/>
    <x v="0"/>
    <x v="0"/>
    <x v="0"/>
    <n v="0"/>
    <x v="1"/>
  </r>
  <r>
    <n v="6466"/>
    <n v="1965"/>
    <x v="2"/>
    <x v="0"/>
    <x v="1"/>
    <x v="2"/>
    <n v="57236"/>
    <n v="57236"/>
    <x v="0"/>
    <n v="1"/>
    <n v="1"/>
    <s v="Yes"/>
    <s v="2014-03-12"/>
    <n v="22"/>
    <x v="530"/>
    <x v="8"/>
    <x v="145"/>
    <x v="1"/>
    <x v="1"/>
    <x v="14"/>
    <x v="140"/>
    <n v="3"/>
    <n v="2"/>
    <n v="1"/>
    <n v="4"/>
    <n v="3"/>
    <x v="0"/>
    <x v="0"/>
    <x v="0"/>
    <x v="0"/>
    <x v="0"/>
    <x v="0"/>
    <n v="0"/>
    <x v="1"/>
  </r>
  <r>
    <n v="9964"/>
    <n v="1979"/>
    <x v="19"/>
    <x v="1"/>
    <x v="0"/>
    <x v="0"/>
    <n v="61825"/>
    <n v="61825"/>
    <x v="0"/>
    <n v="0"/>
    <n v="1"/>
    <s v="Yes"/>
    <s v="2013-08-07"/>
    <n v="56"/>
    <x v="98"/>
    <x v="27"/>
    <x v="171"/>
    <x v="91"/>
    <x v="25"/>
    <x v="6"/>
    <x v="670"/>
    <n v="1"/>
    <n v="4"/>
    <n v="2"/>
    <n v="8"/>
    <n v="4"/>
    <x v="0"/>
    <x v="0"/>
    <x v="0"/>
    <x v="0"/>
    <x v="0"/>
    <x v="0"/>
    <n v="0"/>
    <x v="1"/>
  </r>
  <r>
    <n v="4790"/>
    <n v="1958"/>
    <x v="38"/>
    <x v="0"/>
    <x v="0"/>
    <x v="3"/>
    <n v="79803"/>
    <n v="79803"/>
    <x v="1"/>
    <n v="0"/>
    <n v="1"/>
    <s v="Yes"/>
    <s v="2014-06-02"/>
    <n v="54"/>
    <x v="531"/>
    <x v="21"/>
    <x v="260"/>
    <x v="16"/>
    <x v="13"/>
    <x v="63"/>
    <x v="335"/>
    <n v="1"/>
    <n v="4"/>
    <n v="3"/>
    <n v="5"/>
    <n v="1"/>
    <x v="0"/>
    <x v="0"/>
    <x v="0"/>
    <x v="0"/>
    <x v="0"/>
    <x v="0"/>
    <n v="0"/>
    <x v="1"/>
  </r>
  <r>
    <n v="10245"/>
    <n v="1986"/>
    <x v="22"/>
    <x v="1"/>
    <x v="4"/>
    <x v="0"/>
    <n v="80910"/>
    <n v="80910"/>
    <x v="1"/>
    <n v="0"/>
    <n v="0"/>
    <s v="No"/>
    <s v="2012-10-31"/>
    <n v="71"/>
    <x v="532"/>
    <x v="15"/>
    <x v="414"/>
    <x v="77"/>
    <x v="149"/>
    <x v="21"/>
    <x v="671"/>
    <n v="1"/>
    <n v="3"/>
    <n v="3"/>
    <n v="8"/>
    <n v="1"/>
    <x v="0"/>
    <x v="0"/>
    <x v="0"/>
    <x v="0"/>
    <x v="0"/>
    <x v="0"/>
    <n v="0"/>
    <x v="1"/>
  </r>
  <r>
    <n v="1109"/>
    <n v="1982"/>
    <x v="18"/>
    <x v="1"/>
    <x v="2"/>
    <x v="1"/>
    <n v="27590"/>
    <n v="27590"/>
    <x v="2"/>
    <n v="1"/>
    <n v="0"/>
    <s v="Yes"/>
    <s v="2013-04-23"/>
    <n v="38"/>
    <x v="10"/>
    <x v="8"/>
    <x v="29"/>
    <x v="5"/>
    <x v="16"/>
    <x v="10"/>
    <x v="651"/>
    <n v="1"/>
    <n v="1"/>
    <n v="0"/>
    <n v="2"/>
    <n v="7"/>
    <x v="0"/>
    <x v="0"/>
    <x v="0"/>
    <x v="0"/>
    <x v="0"/>
    <x v="0"/>
    <n v="0"/>
    <x v="1"/>
  </r>
  <r>
    <n v="6001"/>
    <n v="1979"/>
    <x v="19"/>
    <x v="1"/>
    <x v="0"/>
    <x v="2"/>
    <n v="56775"/>
    <n v="56775"/>
    <x v="0"/>
    <n v="0"/>
    <n v="1"/>
    <s v="Yes"/>
    <s v="2013-01-02"/>
    <n v="62"/>
    <x v="113"/>
    <x v="33"/>
    <x v="204"/>
    <x v="35"/>
    <x v="48"/>
    <x v="29"/>
    <x v="672"/>
    <n v="2"/>
    <n v="5"/>
    <n v="8"/>
    <n v="10"/>
    <n v="5"/>
    <x v="0"/>
    <x v="0"/>
    <x v="0"/>
    <x v="0"/>
    <x v="0"/>
    <x v="0"/>
    <n v="0"/>
    <x v="1"/>
  </r>
  <r>
    <n v="5538"/>
    <n v="1975"/>
    <x v="28"/>
    <x v="1"/>
    <x v="0"/>
    <x v="3"/>
    <n v="83829"/>
    <n v="83829"/>
    <x v="1"/>
    <n v="0"/>
    <n v="0"/>
    <s v="No"/>
    <s v="2013-10-08"/>
    <n v="78"/>
    <x v="163"/>
    <x v="136"/>
    <x v="387"/>
    <x v="79"/>
    <x v="137"/>
    <x v="6"/>
    <x v="673"/>
    <n v="0"/>
    <n v="4"/>
    <n v="7"/>
    <n v="6"/>
    <n v="1"/>
    <x v="1"/>
    <x v="0"/>
    <x v="1"/>
    <x v="1"/>
    <x v="0"/>
    <x v="3"/>
    <n v="0"/>
    <x v="0"/>
  </r>
  <r>
    <n v="10552"/>
    <n v="1979"/>
    <x v="19"/>
    <x v="1"/>
    <x v="4"/>
    <x v="2"/>
    <n v="54210"/>
    <n v="54210"/>
    <x v="0"/>
    <n v="0"/>
    <n v="1"/>
    <s v="Yes"/>
    <s v="2013-05-20"/>
    <n v="18"/>
    <x v="100"/>
    <x v="102"/>
    <x v="243"/>
    <x v="48"/>
    <x v="52"/>
    <x v="13"/>
    <x v="674"/>
    <n v="2"/>
    <n v="4"/>
    <n v="1"/>
    <n v="7"/>
    <n v="5"/>
    <x v="0"/>
    <x v="0"/>
    <x v="0"/>
    <x v="0"/>
    <x v="0"/>
    <x v="0"/>
    <n v="0"/>
    <x v="1"/>
  </r>
  <r>
    <n v="1545"/>
    <n v="1986"/>
    <x v="22"/>
    <x v="1"/>
    <x v="0"/>
    <x v="2"/>
    <n v="38508"/>
    <n v="38508"/>
    <x v="2"/>
    <n v="1"/>
    <n v="0"/>
    <s v="Yes"/>
    <s v="2013-08-02"/>
    <n v="95"/>
    <x v="103"/>
    <x v="28"/>
    <x v="34"/>
    <x v="76"/>
    <x v="64"/>
    <x v="82"/>
    <x v="675"/>
    <n v="6"/>
    <n v="7"/>
    <n v="2"/>
    <n v="5"/>
    <n v="8"/>
    <x v="0"/>
    <x v="0"/>
    <x v="0"/>
    <x v="0"/>
    <x v="0"/>
    <x v="0"/>
    <n v="0"/>
    <x v="1"/>
  </r>
  <r>
    <n v="7409"/>
    <n v="1970"/>
    <x v="25"/>
    <x v="0"/>
    <x v="0"/>
    <x v="1"/>
    <n v="53187"/>
    <n v="53187"/>
    <x v="0"/>
    <n v="1"/>
    <n v="0"/>
    <s v="Yes"/>
    <s v="2013-10-26"/>
    <n v="66"/>
    <x v="533"/>
    <x v="12"/>
    <x v="23"/>
    <x v="34"/>
    <x v="23"/>
    <x v="23"/>
    <x v="676"/>
    <n v="2"/>
    <n v="4"/>
    <n v="1"/>
    <n v="6"/>
    <n v="5"/>
    <x v="0"/>
    <x v="0"/>
    <x v="0"/>
    <x v="0"/>
    <x v="0"/>
    <x v="0"/>
    <n v="0"/>
    <x v="1"/>
  </r>
  <r>
    <n v="4444"/>
    <n v="1972"/>
    <x v="39"/>
    <x v="1"/>
    <x v="0"/>
    <x v="2"/>
    <n v="30023"/>
    <n v="30023"/>
    <x v="2"/>
    <n v="1"/>
    <n v="0"/>
    <s v="Yes"/>
    <s v="2014-03-24"/>
    <n v="28"/>
    <x v="1"/>
    <x v="8"/>
    <x v="68"/>
    <x v="34"/>
    <x v="18"/>
    <x v="83"/>
    <x v="11"/>
    <n v="1"/>
    <n v="2"/>
    <n v="0"/>
    <n v="3"/>
    <n v="8"/>
    <x v="0"/>
    <x v="0"/>
    <x v="0"/>
    <x v="0"/>
    <x v="0"/>
    <x v="0"/>
    <n v="0"/>
    <x v="1"/>
  </r>
  <r>
    <n v="146"/>
    <n v="1960"/>
    <x v="40"/>
    <x v="0"/>
    <x v="1"/>
    <x v="0"/>
    <n v="76045"/>
    <n v="76045"/>
    <x v="1"/>
    <n v="0"/>
    <n v="0"/>
    <s v="No"/>
    <s v="2013-11-15"/>
    <n v="78"/>
    <x v="378"/>
    <x v="89"/>
    <x v="183"/>
    <x v="37"/>
    <x v="150"/>
    <x v="24"/>
    <x v="677"/>
    <n v="1"/>
    <n v="4"/>
    <n v="5"/>
    <n v="11"/>
    <n v="2"/>
    <x v="0"/>
    <x v="0"/>
    <x v="0"/>
    <x v="1"/>
    <x v="0"/>
    <x v="1"/>
    <n v="0"/>
    <x v="1"/>
  </r>
  <r>
    <n v="6271"/>
    <n v="1952"/>
    <x v="13"/>
    <x v="0"/>
    <x v="1"/>
    <x v="2"/>
    <n v="50870"/>
    <n v="50870"/>
    <x v="0"/>
    <n v="0"/>
    <n v="1"/>
    <s v="Yes"/>
    <s v="2014-06-19"/>
    <n v="13"/>
    <x v="15"/>
    <x v="8"/>
    <x v="48"/>
    <x v="5"/>
    <x v="16"/>
    <x v="8"/>
    <x v="88"/>
    <n v="1"/>
    <n v="2"/>
    <n v="0"/>
    <n v="3"/>
    <n v="5"/>
    <x v="0"/>
    <x v="0"/>
    <x v="0"/>
    <x v="0"/>
    <x v="0"/>
    <x v="0"/>
    <n v="0"/>
    <x v="1"/>
  </r>
  <r>
    <n v="10065"/>
    <n v="1970"/>
    <x v="25"/>
    <x v="0"/>
    <x v="4"/>
    <x v="2"/>
    <n v="15315"/>
    <n v="15315"/>
    <x v="2"/>
    <n v="0"/>
    <n v="0"/>
    <s v="No"/>
    <s v="2013-08-03"/>
    <n v="27"/>
    <x v="75"/>
    <x v="3"/>
    <x v="62"/>
    <x v="18"/>
    <x v="22"/>
    <x v="45"/>
    <x v="205"/>
    <n v="2"/>
    <n v="2"/>
    <n v="0"/>
    <n v="4"/>
    <n v="5"/>
    <x v="0"/>
    <x v="0"/>
    <x v="0"/>
    <x v="0"/>
    <x v="0"/>
    <x v="0"/>
    <n v="0"/>
    <x v="1"/>
  </r>
  <r>
    <n v="4741"/>
    <n v="1974"/>
    <x v="8"/>
    <x v="1"/>
    <x v="4"/>
    <x v="2"/>
    <n v="65463"/>
    <n v="65463"/>
    <x v="1"/>
    <n v="1"/>
    <n v="0"/>
    <s v="Yes"/>
    <s v="2014-01-30"/>
    <n v="17"/>
    <x v="534"/>
    <x v="69"/>
    <x v="415"/>
    <x v="16"/>
    <x v="17"/>
    <x v="11"/>
    <x v="678"/>
    <n v="2"/>
    <n v="6"/>
    <n v="2"/>
    <n v="9"/>
    <n v="5"/>
    <x v="0"/>
    <x v="1"/>
    <x v="0"/>
    <x v="0"/>
    <x v="0"/>
    <x v="1"/>
    <n v="0"/>
    <x v="1"/>
  </r>
  <r>
    <n v="246"/>
    <n v="1965"/>
    <x v="2"/>
    <x v="0"/>
    <x v="0"/>
    <x v="2"/>
    <n v="66480"/>
    <n v="66480"/>
    <x v="1"/>
    <n v="1"/>
    <n v="1"/>
    <s v="Yes"/>
    <s v="2014-05-31"/>
    <n v="71"/>
    <x v="535"/>
    <x v="31"/>
    <x v="110"/>
    <x v="19"/>
    <x v="2"/>
    <x v="1"/>
    <x v="125"/>
    <n v="7"/>
    <n v="4"/>
    <n v="1"/>
    <n v="7"/>
    <n v="4"/>
    <x v="0"/>
    <x v="0"/>
    <x v="0"/>
    <x v="0"/>
    <x v="0"/>
    <x v="0"/>
    <n v="0"/>
    <x v="1"/>
  </r>
  <r>
    <n v="375"/>
    <n v="1954"/>
    <x v="1"/>
    <x v="0"/>
    <x v="0"/>
    <x v="3"/>
    <n v="76773"/>
    <n v="76773"/>
    <x v="1"/>
    <n v="0"/>
    <n v="0"/>
    <s v="No"/>
    <s v="2013-02-25"/>
    <n v="79"/>
    <x v="536"/>
    <x v="137"/>
    <x v="119"/>
    <x v="68"/>
    <x v="58"/>
    <x v="11"/>
    <x v="679"/>
    <n v="1"/>
    <n v="2"/>
    <n v="2"/>
    <n v="11"/>
    <n v="1"/>
    <x v="0"/>
    <x v="0"/>
    <x v="0"/>
    <x v="0"/>
    <x v="0"/>
    <x v="0"/>
    <n v="0"/>
    <x v="1"/>
  </r>
  <r>
    <n v="1524"/>
    <n v="1983"/>
    <x v="10"/>
    <x v="1"/>
    <x v="4"/>
    <x v="0"/>
    <n v="81698"/>
    <n v="81698"/>
    <x v="1"/>
    <n v="0"/>
    <n v="0"/>
    <s v="No"/>
    <s v="2013-03-01"/>
    <n v="1"/>
    <x v="405"/>
    <x v="107"/>
    <x v="13"/>
    <x v="14"/>
    <x v="130"/>
    <x v="13"/>
    <x v="680"/>
    <n v="1"/>
    <n v="8"/>
    <n v="2"/>
    <n v="5"/>
    <n v="5"/>
    <x v="0"/>
    <x v="0"/>
    <x v="0"/>
    <x v="1"/>
    <x v="0"/>
    <x v="1"/>
    <n v="0"/>
    <x v="0"/>
  </r>
  <r>
    <n v="10022"/>
    <n v="1973"/>
    <x v="26"/>
    <x v="1"/>
    <x v="1"/>
    <x v="0"/>
    <n v="54466"/>
    <n v="54466"/>
    <x v="0"/>
    <n v="1"/>
    <n v="1"/>
    <s v="Yes"/>
    <s v="2014-02-09"/>
    <n v="78"/>
    <x v="44"/>
    <x v="8"/>
    <x v="137"/>
    <x v="5"/>
    <x v="16"/>
    <x v="24"/>
    <x v="75"/>
    <n v="1"/>
    <n v="1"/>
    <n v="0"/>
    <n v="2"/>
    <n v="5"/>
    <x v="0"/>
    <x v="0"/>
    <x v="0"/>
    <x v="0"/>
    <x v="0"/>
    <x v="0"/>
    <n v="0"/>
    <x v="1"/>
  </r>
  <r>
    <n v="7451"/>
    <n v="1960"/>
    <x v="40"/>
    <x v="0"/>
    <x v="2"/>
    <x v="0"/>
    <n v="98777"/>
    <n v="98777"/>
    <x v="1"/>
    <n v="0"/>
    <n v="0"/>
    <s v="No"/>
    <s v="2014-02-17"/>
    <n v="23"/>
    <x v="316"/>
    <x v="28"/>
    <x v="296"/>
    <x v="128"/>
    <x v="123"/>
    <x v="36"/>
    <x v="449"/>
    <n v="0"/>
    <n v="4"/>
    <n v="6"/>
    <n v="9"/>
    <n v="1"/>
    <x v="0"/>
    <x v="1"/>
    <x v="0"/>
    <x v="0"/>
    <x v="0"/>
    <x v="1"/>
    <n v="0"/>
    <x v="1"/>
  </r>
  <r>
    <n v="11010"/>
    <n v="1984"/>
    <x v="3"/>
    <x v="1"/>
    <x v="1"/>
    <x v="0"/>
    <n v="16269"/>
    <n v="16269"/>
    <x v="2"/>
    <n v="1"/>
    <n v="0"/>
    <s v="Yes"/>
    <s v="2013-08-30"/>
    <n v="75"/>
    <x v="237"/>
    <x v="17"/>
    <x v="107"/>
    <x v="7"/>
    <x v="1"/>
    <x v="24"/>
    <x v="210"/>
    <n v="3"/>
    <n v="3"/>
    <n v="0"/>
    <n v="3"/>
    <n v="8"/>
    <x v="0"/>
    <x v="0"/>
    <x v="0"/>
    <x v="0"/>
    <x v="0"/>
    <x v="0"/>
    <n v="0"/>
    <x v="1"/>
  </r>
  <r>
    <n v="4356"/>
    <n v="1971"/>
    <x v="6"/>
    <x v="1"/>
    <x v="0"/>
    <x v="1"/>
    <n v="71819"/>
    <n v="71819"/>
    <x v="1"/>
    <n v="0"/>
    <n v="1"/>
    <s v="Yes"/>
    <s v="2013-08-28"/>
    <n v="70"/>
    <x v="537"/>
    <x v="58"/>
    <x v="250"/>
    <x v="5"/>
    <x v="32"/>
    <x v="65"/>
    <x v="502"/>
    <n v="3"/>
    <n v="3"/>
    <n v="3"/>
    <n v="5"/>
    <n v="6"/>
    <x v="0"/>
    <x v="1"/>
    <x v="1"/>
    <x v="0"/>
    <x v="0"/>
    <x v="2"/>
    <n v="0"/>
    <x v="1"/>
  </r>
  <r>
    <n v="3885"/>
    <n v="1983"/>
    <x v="10"/>
    <x v="1"/>
    <x v="1"/>
    <x v="2"/>
    <n v="33569"/>
    <n v="33569"/>
    <x v="2"/>
    <n v="1"/>
    <n v="0"/>
    <s v="Yes"/>
    <s v="2013-10-16"/>
    <n v="10"/>
    <x v="178"/>
    <x v="12"/>
    <x v="107"/>
    <x v="7"/>
    <x v="16"/>
    <x v="94"/>
    <x v="88"/>
    <n v="1"/>
    <n v="1"/>
    <n v="1"/>
    <n v="2"/>
    <n v="8"/>
    <x v="1"/>
    <x v="0"/>
    <x v="0"/>
    <x v="0"/>
    <x v="0"/>
    <x v="1"/>
    <n v="0"/>
    <x v="0"/>
  </r>
  <r>
    <n v="1175"/>
    <n v="1983"/>
    <x v="10"/>
    <x v="1"/>
    <x v="2"/>
    <x v="2"/>
    <n v="36262"/>
    <n v="36262"/>
    <x v="2"/>
    <n v="0"/>
    <n v="0"/>
    <s v="No"/>
    <s v="2013-09-20"/>
    <n v="24"/>
    <x v="347"/>
    <x v="119"/>
    <x v="217"/>
    <x v="123"/>
    <x v="43"/>
    <x v="132"/>
    <x v="681"/>
    <n v="1"/>
    <n v="3"/>
    <n v="5"/>
    <n v="3"/>
    <n v="6"/>
    <x v="1"/>
    <x v="0"/>
    <x v="0"/>
    <x v="0"/>
    <x v="0"/>
    <x v="1"/>
    <n v="0"/>
    <x v="0"/>
  </r>
  <r>
    <n v="880"/>
    <n v="1966"/>
    <x v="35"/>
    <x v="0"/>
    <x v="3"/>
    <x v="1"/>
    <n v="22634"/>
    <n v="22634"/>
    <x v="2"/>
    <n v="0"/>
    <n v="0"/>
    <s v="No"/>
    <s v="2013-01-16"/>
    <n v="47"/>
    <x v="63"/>
    <x v="42"/>
    <x v="9"/>
    <x v="64"/>
    <x v="18"/>
    <x v="127"/>
    <x v="15"/>
    <n v="1"/>
    <n v="2"/>
    <n v="1"/>
    <n v="2"/>
    <n v="8"/>
    <x v="0"/>
    <x v="0"/>
    <x v="0"/>
    <x v="0"/>
    <x v="0"/>
    <x v="0"/>
    <n v="0"/>
    <x v="1"/>
  </r>
  <r>
    <n v="2320"/>
    <n v="1978"/>
    <x v="33"/>
    <x v="1"/>
    <x v="4"/>
    <x v="2"/>
    <n v="47025"/>
    <n v="47025"/>
    <x v="0"/>
    <n v="0"/>
    <n v="1"/>
    <s v="Yes"/>
    <s v="2013-09-12"/>
    <n v="98"/>
    <x v="538"/>
    <x v="23"/>
    <x v="134"/>
    <x v="50"/>
    <x v="9"/>
    <x v="111"/>
    <x v="682"/>
    <n v="5"/>
    <n v="11"/>
    <n v="1"/>
    <n v="6"/>
    <n v="9"/>
    <x v="0"/>
    <x v="0"/>
    <x v="0"/>
    <x v="0"/>
    <x v="0"/>
    <x v="0"/>
    <n v="0"/>
    <x v="1"/>
  </r>
  <r>
    <n v="850"/>
    <n v="1968"/>
    <x v="30"/>
    <x v="0"/>
    <x v="0"/>
    <x v="0"/>
    <n v="70566"/>
    <n v="70566"/>
    <x v="1"/>
    <n v="0"/>
    <n v="1"/>
    <s v="Yes"/>
    <s v="2013-10-06"/>
    <n v="4"/>
    <x v="539"/>
    <x v="58"/>
    <x v="158"/>
    <x v="38"/>
    <x v="43"/>
    <x v="83"/>
    <x v="683"/>
    <n v="2"/>
    <n v="6"/>
    <n v="5"/>
    <n v="9"/>
    <n v="3"/>
    <x v="0"/>
    <x v="0"/>
    <x v="0"/>
    <x v="0"/>
    <x v="0"/>
    <x v="0"/>
    <n v="0"/>
    <x v="1"/>
  </r>
  <r>
    <n v="4713"/>
    <n v="1979"/>
    <x v="19"/>
    <x v="1"/>
    <x v="1"/>
    <x v="2"/>
    <n v="31605"/>
    <n v="31605"/>
    <x v="2"/>
    <n v="1"/>
    <n v="0"/>
    <s v="Yes"/>
    <s v="2012-11-22"/>
    <n v="15"/>
    <x v="540"/>
    <x v="8"/>
    <x v="25"/>
    <x v="1"/>
    <x v="1"/>
    <x v="1"/>
    <x v="597"/>
    <n v="2"/>
    <n v="2"/>
    <n v="1"/>
    <n v="4"/>
    <n v="7"/>
    <x v="0"/>
    <x v="0"/>
    <x v="0"/>
    <x v="0"/>
    <x v="0"/>
    <x v="0"/>
    <n v="0"/>
    <x v="1"/>
  </r>
  <r>
    <n v="675"/>
    <n v="1973"/>
    <x v="26"/>
    <x v="1"/>
    <x v="2"/>
    <x v="3"/>
    <n v="52034"/>
    <n v="52034"/>
    <x v="0"/>
    <n v="1"/>
    <n v="1"/>
    <s v="Yes"/>
    <s v="2013-05-17"/>
    <n v="67"/>
    <x v="541"/>
    <x v="8"/>
    <x v="181"/>
    <x v="34"/>
    <x v="11"/>
    <x v="44"/>
    <x v="684"/>
    <n v="5"/>
    <n v="4"/>
    <n v="2"/>
    <n v="5"/>
    <n v="7"/>
    <x v="0"/>
    <x v="0"/>
    <x v="0"/>
    <x v="0"/>
    <x v="0"/>
    <x v="0"/>
    <n v="0"/>
    <x v="1"/>
  </r>
  <r>
    <n v="5025"/>
    <n v="1979"/>
    <x v="19"/>
    <x v="1"/>
    <x v="0"/>
    <x v="0"/>
    <n v="48526"/>
    <n v="48526"/>
    <x v="0"/>
    <n v="1"/>
    <n v="0"/>
    <s v="Yes"/>
    <s v="2013-12-24"/>
    <n v="32"/>
    <x v="140"/>
    <x v="16"/>
    <x v="165"/>
    <x v="61"/>
    <x v="50"/>
    <x v="47"/>
    <x v="346"/>
    <n v="1"/>
    <n v="2"/>
    <n v="1"/>
    <n v="4"/>
    <n v="3"/>
    <x v="0"/>
    <x v="0"/>
    <x v="0"/>
    <x v="0"/>
    <x v="0"/>
    <x v="0"/>
    <n v="0"/>
    <x v="1"/>
  </r>
  <r>
    <n v="2308"/>
    <n v="1954"/>
    <x v="1"/>
    <x v="0"/>
    <x v="0"/>
    <x v="2"/>
    <n v="46734"/>
    <n v="46734"/>
    <x v="0"/>
    <n v="0"/>
    <n v="1"/>
    <s v="Yes"/>
    <s v="2012-11-18"/>
    <n v="40"/>
    <x v="28"/>
    <x v="9"/>
    <x v="146"/>
    <x v="129"/>
    <x v="66"/>
    <x v="111"/>
    <x v="685"/>
    <n v="2"/>
    <n v="6"/>
    <n v="1"/>
    <n v="5"/>
    <n v="7"/>
    <x v="0"/>
    <x v="0"/>
    <x v="0"/>
    <x v="0"/>
    <x v="0"/>
    <x v="0"/>
    <n v="0"/>
    <x v="1"/>
  </r>
  <r>
    <n v="5995"/>
    <n v="1962"/>
    <x v="43"/>
    <x v="0"/>
    <x v="0"/>
    <x v="3"/>
    <n v="39552"/>
    <n v="39552"/>
    <x v="2"/>
    <n v="1"/>
    <n v="1"/>
    <s v="Yes"/>
    <s v="2012-12-18"/>
    <n v="54"/>
    <x v="542"/>
    <x v="17"/>
    <x v="416"/>
    <x v="39"/>
    <x v="14"/>
    <x v="21"/>
    <x v="686"/>
    <n v="7"/>
    <n v="6"/>
    <n v="2"/>
    <n v="5"/>
    <n v="8"/>
    <x v="0"/>
    <x v="0"/>
    <x v="0"/>
    <x v="0"/>
    <x v="0"/>
    <x v="0"/>
    <n v="0"/>
    <x v="0"/>
  </r>
  <r>
    <n v="6749"/>
    <n v="1966"/>
    <x v="35"/>
    <x v="0"/>
    <x v="0"/>
    <x v="0"/>
    <n v="86358"/>
    <n v="86358"/>
    <x v="1"/>
    <n v="1"/>
    <n v="1"/>
    <s v="Yes"/>
    <s v="2012-08-08"/>
    <n v="78"/>
    <x v="543"/>
    <x v="76"/>
    <x v="417"/>
    <x v="24"/>
    <x v="104"/>
    <x v="124"/>
    <x v="366"/>
    <n v="4"/>
    <n v="5"/>
    <n v="3"/>
    <n v="6"/>
    <n v="8"/>
    <x v="0"/>
    <x v="0"/>
    <x v="0"/>
    <x v="0"/>
    <x v="0"/>
    <x v="0"/>
    <n v="0"/>
    <x v="1"/>
  </r>
  <r>
    <n v="1010"/>
    <n v="1977"/>
    <x v="32"/>
    <x v="1"/>
    <x v="0"/>
    <x v="1"/>
    <n v="46931"/>
    <n v="46931"/>
    <x v="0"/>
    <n v="2"/>
    <n v="1"/>
    <s v="Yes"/>
    <s v="2014-04-24"/>
    <n v="94"/>
    <x v="82"/>
    <x v="8"/>
    <x v="12"/>
    <x v="7"/>
    <x v="1"/>
    <x v="11"/>
    <x v="316"/>
    <n v="2"/>
    <n v="1"/>
    <n v="1"/>
    <n v="3"/>
    <n v="3"/>
    <x v="0"/>
    <x v="0"/>
    <x v="0"/>
    <x v="0"/>
    <x v="0"/>
    <x v="0"/>
    <n v="0"/>
    <x v="1"/>
  </r>
  <r>
    <n v="8977"/>
    <n v="1985"/>
    <x v="7"/>
    <x v="1"/>
    <x v="3"/>
    <x v="0"/>
    <n v="16581"/>
    <n v="16581"/>
    <x v="2"/>
    <n v="0"/>
    <n v="0"/>
    <s v="No"/>
    <s v="2013-01-12"/>
    <n v="51"/>
    <x v="20"/>
    <x v="17"/>
    <x v="137"/>
    <x v="1"/>
    <x v="3"/>
    <x v="56"/>
    <x v="527"/>
    <n v="1"/>
    <n v="0"/>
    <n v="0"/>
    <n v="3"/>
    <n v="4"/>
    <x v="0"/>
    <x v="0"/>
    <x v="0"/>
    <x v="0"/>
    <x v="0"/>
    <x v="0"/>
    <n v="0"/>
    <x v="1"/>
  </r>
  <r>
    <n v="4756"/>
    <n v="1952"/>
    <x v="13"/>
    <x v="0"/>
    <x v="4"/>
    <x v="3"/>
    <n v="63998"/>
    <n v="63998"/>
    <x v="1"/>
    <n v="0"/>
    <n v="0"/>
    <s v="No"/>
    <s v="2013-12-20"/>
    <n v="42"/>
    <x v="544"/>
    <x v="67"/>
    <x v="202"/>
    <x v="5"/>
    <x v="58"/>
    <x v="162"/>
    <x v="392"/>
    <n v="1"/>
    <n v="7"/>
    <n v="6"/>
    <n v="11"/>
    <n v="4"/>
    <x v="0"/>
    <x v="0"/>
    <x v="0"/>
    <x v="0"/>
    <x v="0"/>
    <x v="0"/>
    <n v="0"/>
    <x v="0"/>
  </r>
  <r>
    <n v="3412"/>
    <n v="1951"/>
    <x v="20"/>
    <x v="0"/>
    <x v="2"/>
    <x v="2"/>
    <n v="67381"/>
    <n v="67381"/>
    <x v="1"/>
    <n v="0"/>
    <n v="1"/>
    <s v="Yes"/>
    <s v="2013-01-15"/>
    <n v="67"/>
    <x v="301"/>
    <x v="21"/>
    <x v="11"/>
    <x v="9"/>
    <x v="16"/>
    <x v="91"/>
    <x v="223"/>
    <n v="4"/>
    <n v="2"/>
    <n v="2"/>
    <n v="9"/>
    <n v="7"/>
    <x v="0"/>
    <x v="1"/>
    <x v="0"/>
    <x v="0"/>
    <x v="0"/>
    <x v="1"/>
    <n v="0"/>
    <x v="1"/>
  </r>
  <r>
    <n v="606"/>
    <n v="1967"/>
    <x v="5"/>
    <x v="0"/>
    <x v="0"/>
    <x v="0"/>
    <n v="25930"/>
    <n v="25930"/>
    <x v="2"/>
    <n v="1"/>
    <n v="1"/>
    <s v="Yes"/>
    <s v="2013-10-10"/>
    <n v="87"/>
    <x v="10"/>
    <x v="1"/>
    <x v="122"/>
    <x v="1"/>
    <x v="16"/>
    <x v="14"/>
    <x v="349"/>
    <n v="1"/>
    <n v="1"/>
    <n v="0"/>
    <n v="2"/>
    <n v="7"/>
    <x v="0"/>
    <x v="0"/>
    <x v="0"/>
    <x v="0"/>
    <x v="0"/>
    <x v="0"/>
    <n v="0"/>
    <x v="1"/>
  </r>
  <r>
    <n v="5961"/>
    <n v="1978"/>
    <x v="33"/>
    <x v="1"/>
    <x v="0"/>
    <x v="2"/>
    <n v="42693"/>
    <n v="42693"/>
    <x v="0"/>
    <n v="1"/>
    <n v="0"/>
    <s v="Yes"/>
    <s v="2014-06-07"/>
    <n v="29"/>
    <x v="26"/>
    <x v="3"/>
    <x v="3"/>
    <x v="11"/>
    <x v="3"/>
    <x v="11"/>
    <x v="148"/>
    <n v="1"/>
    <n v="1"/>
    <n v="0"/>
    <n v="3"/>
    <n v="5"/>
    <x v="0"/>
    <x v="0"/>
    <x v="0"/>
    <x v="0"/>
    <x v="0"/>
    <x v="0"/>
    <n v="0"/>
    <x v="1"/>
  </r>
  <r>
    <n v="2975"/>
    <n v="1976"/>
    <x v="11"/>
    <x v="1"/>
    <x v="0"/>
    <x v="1"/>
    <n v="85606"/>
    <n v="85606"/>
    <x v="1"/>
    <n v="0"/>
    <n v="1"/>
    <s v="Yes"/>
    <s v="2012-11-12"/>
    <n v="89"/>
    <x v="545"/>
    <x v="5"/>
    <x v="418"/>
    <x v="95"/>
    <x v="25"/>
    <x v="133"/>
    <x v="687"/>
    <n v="2"/>
    <n v="6"/>
    <n v="7"/>
    <n v="9"/>
    <n v="3"/>
    <x v="0"/>
    <x v="0"/>
    <x v="0"/>
    <x v="1"/>
    <x v="0"/>
    <x v="1"/>
    <n v="0"/>
    <x v="1"/>
  </r>
  <r>
    <n v="2894"/>
    <n v="1985"/>
    <x v="7"/>
    <x v="1"/>
    <x v="0"/>
    <x v="0"/>
    <n v="72903"/>
    <n v="72903"/>
    <x v="1"/>
    <n v="0"/>
    <n v="0"/>
    <s v="No"/>
    <s v="2013-10-29"/>
    <n v="74"/>
    <x v="546"/>
    <x v="66"/>
    <x v="419"/>
    <x v="5"/>
    <x v="64"/>
    <x v="17"/>
    <x v="688"/>
    <n v="1"/>
    <n v="7"/>
    <n v="5"/>
    <n v="8"/>
    <n v="4"/>
    <x v="0"/>
    <x v="1"/>
    <x v="1"/>
    <x v="1"/>
    <x v="0"/>
    <x v="3"/>
    <n v="0"/>
    <x v="0"/>
  </r>
  <r>
    <n v="7613"/>
    <n v="1974"/>
    <x v="8"/>
    <x v="1"/>
    <x v="4"/>
    <x v="1"/>
    <n v="49669"/>
    <n v="49669"/>
    <x v="0"/>
    <n v="1"/>
    <n v="0"/>
    <s v="Yes"/>
    <s v="2014-05-24"/>
    <n v="97"/>
    <x v="547"/>
    <x v="9"/>
    <x v="123"/>
    <x v="9"/>
    <x v="22"/>
    <x v="111"/>
    <x v="432"/>
    <n v="2"/>
    <n v="5"/>
    <n v="1"/>
    <n v="6"/>
    <n v="6"/>
    <x v="0"/>
    <x v="0"/>
    <x v="0"/>
    <x v="0"/>
    <x v="0"/>
    <x v="0"/>
    <n v="0"/>
    <x v="1"/>
  </r>
  <r>
    <n v="10542"/>
    <n v="1968"/>
    <x v="30"/>
    <x v="0"/>
    <x v="1"/>
    <x v="2"/>
    <n v="36778"/>
    <n v="36778"/>
    <x v="2"/>
    <n v="1"/>
    <n v="1"/>
    <s v="Yes"/>
    <s v="2012-08-05"/>
    <n v="63"/>
    <x v="133"/>
    <x v="3"/>
    <x v="99"/>
    <x v="1"/>
    <x v="37"/>
    <x v="14"/>
    <x v="607"/>
    <n v="3"/>
    <n v="3"/>
    <n v="0"/>
    <n v="3"/>
    <n v="9"/>
    <x v="0"/>
    <x v="0"/>
    <x v="0"/>
    <x v="0"/>
    <x v="0"/>
    <x v="0"/>
    <n v="0"/>
    <x v="1"/>
  </r>
  <r>
    <n v="8015"/>
    <n v="1962"/>
    <x v="43"/>
    <x v="0"/>
    <x v="1"/>
    <x v="3"/>
    <n v="85696"/>
    <n v="85696"/>
    <x v="1"/>
    <n v="0"/>
    <n v="0"/>
    <s v="No"/>
    <s v="2013-05-03"/>
    <n v="88"/>
    <x v="548"/>
    <x v="22"/>
    <x v="420"/>
    <x v="152"/>
    <x v="16"/>
    <x v="33"/>
    <x v="689"/>
    <n v="1"/>
    <n v="4"/>
    <n v="6"/>
    <n v="9"/>
    <n v="1"/>
    <x v="0"/>
    <x v="0"/>
    <x v="0"/>
    <x v="0"/>
    <x v="0"/>
    <x v="0"/>
    <n v="0"/>
    <x v="0"/>
  </r>
  <r>
    <n v="10617"/>
    <n v="1989"/>
    <x v="23"/>
    <x v="1"/>
    <x v="2"/>
    <x v="3"/>
    <n v="10979"/>
    <n v="10979"/>
    <x v="2"/>
    <n v="0"/>
    <n v="0"/>
    <s v="No"/>
    <s v="2014-05-22"/>
    <n v="34"/>
    <x v="26"/>
    <x v="3"/>
    <x v="27"/>
    <x v="1"/>
    <x v="7"/>
    <x v="14"/>
    <x v="29"/>
    <n v="2"/>
    <n v="3"/>
    <n v="0"/>
    <n v="3"/>
    <n v="5"/>
    <x v="0"/>
    <x v="0"/>
    <x v="0"/>
    <x v="0"/>
    <x v="0"/>
    <x v="0"/>
    <n v="0"/>
    <x v="1"/>
  </r>
  <r>
    <n v="11166"/>
    <n v="1961"/>
    <x v="45"/>
    <x v="0"/>
    <x v="0"/>
    <x v="2"/>
    <n v="49678"/>
    <n v="49678"/>
    <x v="0"/>
    <n v="0"/>
    <n v="1"/>
    <s v="Yes"/>
    <s v="2013-02-02"/>
    <n v="81"/>
    <x v="417"/>
    <x v="9"/>
    <x v="7"/>
    <x v="7"/>
    <x v="7"/>
    <x v="71"/>
    <x v="163"/>
    <n v="2"/>
    <n v="6"/>
    <n v="2"/>
    <n v="4"/>
    <n v="7"/>
    <x v="0"/>
    <x v="0"/>
    <x v="0"/>
    <x v="0"/>
    <x v="0"/>
    <x v="0"/>
    <n v="0"/>
    <x v="1"/>
  </r>
  <r>
    <n v="849"/>
    <n v="1953"/>
    <x v="44"/>
    <x v="0"/>
    <x v="2"/>
    <x v="1"/>
    <n v="56129"/>
    <n v="56129"/>
    <x v="0"/>
    <n v="0"/>
    <n v="1"/>
    <s v="Yes"/>
    <s v="2013-06-20"/>
    <n v="65"/>
    <x v="95"/>
    <x v="53"/>
    <x v="91"/>
    <x v="17"/>
    <x v="53"/>
    <x v="18"/>
    <x v="107"/>
    <n v="4"/>
    <n v="6"/>
    <n v="2"/>
    <n v="10"/>
    <n v="4"/>
    <x v="0"/>
    <x v="0"/>
    <x v="0"/>
    <x v="0"/>
    <x v="0"/>
    <x v="0"/>
    <n v="0"/>
    <x v="1"/>
  </r>
  <r>
    <n v="523"/>
    <n v="1989"/>
    <x v="23"/>
    <x v="1"/>
    <x v="0"/>
    <x v="2"/>
    <n v="37155"/>
    <n v="37155"/>
    <x v="2"/>
    <n v="1"/>
    <n v="0"/>
    <s v="Yes"/>
    <s v="2013-01-31"/>
    <n v="51"/>
    <x v="140"/>
    <x v="8"/>
    <x v="74"/>
    <x v="34"/>
    <x v="39"/>
    <x v="26"/>
    <x v="457"/>
    <n v="1"/>
    <n v="2"/>
    <n v="0"/>
    <n v="4"/>
    <n v="5"/>
    <x v="0"/>
    <x v="0"/>
    <x v="0"/>
    <x v="0"/>
    <x v="0"/>
    <x v="0"/>
    <n v="0"/>
    <x v="1"/>
  </r>
  <r>
    <n v="4066"/>
    <n v="1978"/>
    <x v="33"/>
    <x v="1"/>
    <x v="4"/>
    <x v="3"/>
    <n v="21282"/>
    <n v="21282"/>
    <x v="2"/>
    <n v="1"/>
    <n v="0"/>
    <s v="Yes"/>
    <s v="2014-05-11"/>
    <n v="76"/>
    <x v="20"/>
    <x v="9"/>
    <x v="48"/>
    <x v="39"/>
    <x v="22"/>
    <x v="71"/>
    <x v="8"/>
    <n v="2"/>
    <n v="2"/>
    <n v="1"/>
    <n v="2"/>
    <n v="6"/>
    <x v="0"/>
    <x v="0"/>
    <x v="0"/>
    <x v="0"/>
    <x v="0"/>
    <x v="0"/>
    <n v="0"/>
    <x v="1"/>
  </r>
  <r>
    <n v="8414"/>
    <n v="1962"/>
    <x v="43"/>
    <x v="0"/>
    <x v="1"/>
    <x v="0"/>
    <n v="33419"/>
    <n v="33419"/>
    <x v="2"/>
    <n v="0"/>
    <n v="1"/>
    <s v="Yes"/>
    <s v="2013-08-17"/>
    <n v="76"/>
    <x v="339"/>
    <x v="8"/>
    <x v="100"/>
    <x v="5"/>
    <x v="16"/>
    <x v="48"/>
    <x v="515"/>
    <n v="2"/>
    <n v="2"/>
    <n v="0"/>
    <n v="4"/>
    <n v="7"/>
    <x v="0"/>
    <x v="0"/>
    <x v="0"/>
    <x v="0"/>
    <x v="0"/>
    <x v="0"/>
    <n v="0"/>
    <x v="1"/>
  </r>
  <r>
    <n v="819"/>
    <n v="1945"/>
    <x v="41"/>
    <x v="0"/>
    <x v="0"/>
    <x v="4"/>
    <n v="63285"/>
    <n v="63285"/>
    <x v="1"/>
    <n v="0"/>
    <n v="0"/>
    <s v="No"/>
    <s v="2013-11-05"/>
    <n v="84"/>
    <x v="538"/>
    <x v="138"/>
    <x v="114"/>
    <x v="6"/>
    <x v="15"/>
    <x v="130"/>
    <x v="190"/>
    <n v="1"/>
    <n v="6"/>
    <n v="5"/>
    <n v="13"/>
    <n v="3"/>
    <x v="0"/>
    <x v="0"/>
    <x v="0"/>
    <x v="0"/>
    <x v="0"/>
    <x v="0"/>
    <n v="0"/>
    <x v="1"/>
  </r>
  <r>
    <n v="4961"/>
    <n v="1974"/>
    <x v="8"/>
    <x v="1"/>
    <x v="2"/>
    <x v="1"/>
    <n v="21255"/>
    <n v="21255"/>
    <x v="2"/>
    <n v="1"/>
    <n v="0"/>
    <s v="Yes"/>
    <s v="2014-01-21"/>
    <n v="56"/>
    <x v="133"/>
    <x v="8"/>
    <x v="22"/>
    <x v="1"/>
    <x v="7"/>
    <x v="26"/>
    <x v="11"/>
    <n v="4"/>
    <n v="2"/>
    <n v="1"/>
    <n v="4"/>
    <n v="4"/>
    <x v="0"/>
    <x v="0"/>
    <x v="0"/>
    <x v="0"/>
    <x v="0"/>
    <x v="0"/>
    <n v="0"/>
    <x v="1"/>
  </r>
  <r>
    <n v="749"/>
    <n v="1981"/>
    <x v="4"/>
    <x v="1"/>
    <x v="0"/>
    <x v="1"/>
    <n v="42162"/>
    <n v="42162"/>
    <x v="0"/>
    <n v="1"/>
    <n v="0"/>
    <s v="Yes"/>
    <s v="2013-11-19"/>
    <n v="31"/>
    <x v="342"/>
    <x v="35"/>
    <x v="134"/>
    <x v="1"/>
    <x v="37"/>
    <x v="6"/>
    <x v="96"/>
    <n v="2"/>
    <n v="3"/>
    <n v="1"/>
    <n v="3"/>
    <n v="6"/>
    <x v="1"/>
    <x v="0"/>
    <x v="0"/>
    <x v="0"/>
    <x v="0"/>
    <x v="1"/>
    <n v="0"/>
    <x v="0"/>
  </r>
  <r>
    <n v="5430"/>
    <n v="1956"/>
    <x v="46"/>
    <x v="0"/>
    <x v="0"/>
    <x v="1"/>
    <n v="54450"/>
    <n v="54450"/>
    <x v="0"/>
    <n v="1"/>
    <n v="1"/>
    <s v="Yes"/>
    <s v="2012-09-14"/>
    <n v="0"/>
    <x v="87"/>
    <x v="8"/>
    <x v="136"/>
    <x v="64"/>
    <x v="64"/>
    <x v="37"/>
    <x v="325"/>
    <n v="12"/>
    <n v="9"/>
    <n v="2"/>
    <n v="8"/>
    <n v="8"/>
    <x v="0"/>
    <x v="0"/>
    <x v="0"/>
    <x v="0"/>
    <x v="0"/>
    <x v="0"/>
    <n v="0"/>
    <x v="1"/>
  </r>
  <r>
    <n v="7755"/>
    <n v="1954"/>
    <x v="1"/>
    <x v="0"/>
    <x v="1"/>
    <x v="2"/>
    <n v="57744"/>
    <n v="57744"/>
    <x v="0"/>
    <n v="0"/>
    <n v="1"/>
    <s v="Yes"/>
    <s v="2013-11-12"/>
    <n v="91"/>
    <x v="72"/>
    <x v="17"/>
    <x v="71"/>
    <x v="5"/>
    <x v="16"/>
    <x v="19"/>
    <x v="390"/>
    <n v="2"/>
    <n v="9"/>
    <n v="1"/>
    <n v="4"/>
    <n v="8"/>
    <x v="0"/>
    <x v="0"/>
    <x v="0"/>
    <x v="0"/>
    <x v="0"/>
    <x v="0"/>
    <n v="0"/>
    <x v="1"/>
  </r>
  <r>
    <n v="10525"/>
    <n v="1986"/>
    <x v="22"/>
    <x v="1"/>
    <x v="0"/>
    <x v="0"/>
    <n v="26576"/>
    <n v="26576"/>
    <x v="2"/>
    <n v="1"/>
    <n v="0"/>
    <s v="Yes"/>
    <s v="2012-10-13"/>
    <n v="40"/>
    <x v="55"/>
    <x v="8"/>
    <x v="48"/>
    <x v="5"/>
    <x v="16"/>
    <x v="47"/>
    <x v="1"/>
    <n v="1"/>
    <n v="1"/>
    <n v="0"/>
    <n v="2"/>
    <n v="9"/>
    <x v="1"/>
    <x v="0"/>
    <x v="0"/>
    <x v="0"/>
    <x v="0"/>
    <x v="1"/>
    <n v="0"/>
    <x v="0"/>
  </r>
  <r>
    <n v="1453"/>
    <n v="1943"/>
    <x v="27"/>
    <x v="0"/>
    <x v="1"/>
    <x v="4"/>
    <n v="57513"/>
    <n v="57513"/>
    <x v="0"/>
    <n v="0"/>
    <n v="0"/>
    <s v="No"/>
    <s v="2013-07-06"/>
    <n v="59"/>
    <x v="549"/>
    <x v="36"/>
    <x v="78"/>
    <x v="58"/>
    <x v="50"/>
    <x v="12"/>
    <x v="690"/>
    <n v="2"/>
    <n v="9"/>
    <n v="3"/>
    <n v="13"/>
    <n v="6"/>
    <x v="0"/>
    <x v="0"/>
    <x v="0"/>
    <x v="0"/>
    <x v="0"/>
    <x v="0"/>
    <n v="0"/>
    <x v="1"/>
  </r>
  <r>
    <n v="8310"/>
    <n v="1964"/>
    <x v="31"/>
    <x v="0"/>
    <x v="0"/>
    <x v="1"/>
    <n v="68142"/>
    <n v="68142"/>
    <x v="1"/>
    <n v="0"/>
    <n v="1"/>
    <s v="Yes"/>
    <s v="2012-08-29"/>
    <n v="96"/>
    <x v="163"/>
    <x v="139"/>
    <x v="96"/>
    <x v="113"/>
    <x v="8"/>
    <x v="125"/>
    <x v="691"/>
    <n v="3"/>
    <n v="10"/>
    <n v="4"/>
    <n v="7"/>
    <n v="6"/>
    <x v="0"/>
    <x v="0"/>
    <x v="0"/>
    <x v="0"/>
    <x v="0"/>
    <x v="0"/>
    <n v="0"/>
    <x v="1"/>
  </r>
  <r>
    <n v="10710"/>
    <n v="1979"/>
    <x v="19"/>
    <x v="1"/>
    <x v="0"/>
    <x v="2"/>
    <n v="7500"/>
    <n v="7500"/>
    <x v="2"/>
    <n v="0"/>
    <n v="1"/>
    <s v="Yes"/>
    <s v="2012-08-29"/>
    <n v="61"/>
    <x v="9"/>
    <x v="12"/>
    <x v="24"/>
    <x v="7"/>
    <x v="16"/>
    <x v="3"/>
    <x v="72"/>
    <n v="1"/>
    <n v="1"/>
    <n v="0"/>
    <n v="2"/>
    <n v="8"/>
    <x v="0"/>
    <x v="0"/>
    <x v="0"/>
    <x v="0"/>
    <x v="0"/>
    <x v="0"/>
    <n v="0"/>
    <x v="1"/>
  </r>
  <r>
    <n v="5031"/>
    <n v="1974"/>
    <x v="8"/>
    <x v="1"/>
    <x v="0"/>
    <x v="1"/>
    <n v="83145"/>
    <n v="83145"/>
    <x v="1"/>
    <n v="0"/>
    <n v="0"/>
    <s v="No"/>
    <s v="2012-09-22"/>
    <n v="14"/>
    <x v="203"/>
    <x v="33"/>
    <x v="421"/>
    <x v="17"/>
    <x v="100"/>
    <x v="121"/>
    <x v="692"/>
    <n v="1"/>
    <n v="5"/>
    <n v="9"/>
    <n v="11"/>
    <n v="2"/>
    <x v="0"/>
    <x v="0"/>
    <x v="1"/>
    <x v="0"/>
    <x v="0"/>
    <x v="1"/>
    <n v="0"/>
    <x v="0"/>
  </r>
  <r>
    <n v="2613"/>
    <n v="1960"/>
    <x v="40"/>
    <x v="0"/>
    <x v="2"/>
    <x v="2"/>
    <n v="54197"/>
    <n v="54197"/>
    <x v="0"/>
    <n v="0"/>
    <n v="1"/>
    <s v="Yes"/>
    <s v="2014-04-03"/>
    <n v="16"/>
    <x v="98"/>
    <x v="26"/>
    <x v="69"/>
    <x v="11"/>
    <x v="11"/>
    <x v="9"/>
    <x v="693"/>
    <n v="2"/>
    <n v="1"/>
    <n v="3"/>
    <n v="6"/>
    <n v="1"/>
    <x v="0"/>
    <x v="0"/>
    <x v="0"/>
    <x v="0"/>
    <x v="0"/>
    <x v="0"/>
    <n v="0"/>
    <x v="1"/>
  </r>
  <r>
    <n v="213"/>
    <n v="1963"/>
    <x v="24"/>
    <x v="0"/>
    <x v="1"/>
    <x v="0"/>
    <n v="23091"/>
    <n v="23091"/>
    <x v="2"/>
    <n v="1"/>
    <n v="1"/>
    <s v="Yes"/>
    <s v="2014-05-28"/>
    <n v="98"/>
    <x v="136"/>
    <x v="8"/>
    <x v="9"/>
    <x v="5"/>
    <x v="16"/>
    <x v="8"/>
    <x v="220"/>
    <n v="4"/>
    <n v="2"/>
    <n v="1"/>
    <n v="3"/>
    <n v="7"/>
    <x v="0"/>
    <x v="0"/>
    <x v="0"/>
    <x v="0"/>
    <x v="0"/>
    <x v="0"/>
    <n v="0"/>
    <x v="1"/>
  </r>
  <r>
    <n v="967"/>
    <n v="1976"/>
    <x v="11"/>
    <x v="1"/>
    <x v="0"/>
    <x v="2"/>
    <n v="46049"/>
    <n v="46049"/>
    <x v="0"/>
    <n v="1"/>
    <n v="1"/>
    <s v="Yes"/>
    <s v="2013-07-21"/>
    <n v="11"/>
    <x v="550"/>
    <x v="31"/>
    <x v="182"/>
    <x v="65"/>
    <x v="32"/>
    <x v="19"/>
    <x v="694"/>
    <n v="10"/>
    <n v="5"/>
    <n v="2"/>
    <n v="9"/>
    <n v="7"/>
    <x v="0"/>
    <x v="0"/>
    <x v="0"/>
    <x v="0"/>
    <x v="0"/>
    <x v="0"/>
    <n v="0"/>
    <x v="0"/>
  </r>
  <r>
    <n v="1077"/>
    <n v="1974"/>
    <x v="8"/>
    <x v="1"/>
    <x v="0"/>
    <x v="1"/>
    <n v="56715"/>
    <n v="56715"/>
    <x v="0"/>
    <n v="0"/>
    <n v="0"/>
    <s v="No"/>
    <s v="2012-12-05"/>
    <n v="52"/>
    <x v="61"/>
    <x v="41"/>
    <x v="251"/>
    <x v="145"/>
    <x v="75"/>
    <x v="47"/>
    <x v="695"/>
    <n v="1"/>
    <n v="7"/>
    <n v="3"/>
    <n v="4"/>
    <n v="4"/>
    <x v="0"/>
    <x v="0"/>
    <x v="0"/>
    <x v="0"/>
    <x v="0"/>
    <x v="0"/>
    <n v="0"/>
    <x v="1"/>
  </r>
  <r>
    <n v="7959"/>
    <n v="1961"/>
    <x v="45"/>
    <x v="0"/>
    <x v="0"/>
    <x v="2"/>
    <n v="79410"/>
    <n v="79410"/>
    <x v="1"/>
    <n v="0"/>
    <n v="0"/>
    <s v="No"/>
    <s v="2014-05-29"/>
    <n v="19"/>
    <x v="551"/>
    <x v="15"/>
    <x v="422"/>
    <x v="53"/>
    <x v="11"/>
    <x v="9"/>
    <x v="696"/>
    <n v="1"/>
    <n v="3"/>
    <n v="2"/>
    <n v="5"/>
    <n v="1"/>
    <x v="0"/>
    <x v="0"/>
    <x v="0"/>
    <x v="0"/>
    <x v="0"/>
    <x v="0"/>
    <n v="0"/>
    <x v="1"/>
  </r>
  <r>
    <n v="640"/>
    <n v="1951"/>
    <x v="20"/>
    <x v="0"/>
    <x v="0"/>
    <x v="2"/>
    <n v="57304"/>
    <n v="57304"/>
    <x v="0"/>
    <n v="0"/>
    <n v="1"/>
    <s v="Yes"/>
    <s v="2013-03-11"/>
    <n v="61"/>
    <x v="137"/>
    <x v="15"/>
    <x v="423"/>
    <x v="133"/>
    <x v="62"/>
    <x v="142"/>
    <x v="697"/>
    <n v="2"/>
    <n v="7"/>
    <n v="6"/>
    <n v="10"/>
    <n v="5"/>
    <x v="0"/>
    <x v="0"/>
    <x v="0"/>
    <x v="0"/>
    <x v="0"/>
    <x v="0"/>
    <n v="0"/>
    <x v="1"/>
  </r>
  <r>
    <n v="4252"/>
    <n v="1965"/>
    <x v="2"/>
    <x v="0"/>
    <x v="0"/>
    <x v="2"/>
    <n v="44375"/>
    <n v="44375"/>
    <x v="0"/>
    <n v="0"/>
    <n v="1"/>
    <s v="Yes"/>
    <s v="2014-03-23"/>
    <n v="73"/>
    <x v="293"/>
    <x v="9"/>
    <x v="50"/>
    <x v="34"/>
    <x v="23"/>
    <x v="21"/>
    <x v="698"/>
    <n v="1"/>
    <n v="4"/>
    <n v="1"/>
    <n v="6"/>
    <n v="5"/>
    <x v="0"/>
    <x v="0"/>
    <x v="0"/>
    <x v="0"/>
    <x v="0"/>
    <x v="0"/>
    <n v="0"/>
    <x v="1"/>
  </r>
  <r>
    <n v="8432"/>
    <n v="1956"/>
    <x v="46"/>
    <x v="0"/>
    <x v="0"/>
    <x v="1"/>
    <n v="54450"/>
    <n v="54450"/>
    <x v="0"/>
    <n v="1"/>
    <n v="1"/>
    <s v="Yes"/>
    <s v="2012-09-14"/>
    <n v="0"/>
    <x v="87"/>
    <x v="8"/>
    <x v="136"/>
    <x v="64"/>
    <x v="64"/>
    <x v="37"/>
    <x v="325"/>
    <n v="12"/>
    <n v="9"/>
    <n v="2"/>
    <n v="8"/>
    <n v="8"/>
    <x v="0"/>
    <x v="0"/>
    <x v="0"/>
    <x v="0"/>
    <x v="0"/>
    <x v="0"/>
    <n v="0"/>
    <x v="1"/>
  </r>
  <r>
    <n v="6218"/>
    <n v="1965"/>
    <x v="2"/>
    <x v="0"/>
    <x v="0"/>
    <x v="2"/>
    <n v="59594"/>
    <n v="59594"/>
    <x v="0"/>
    <n v="0"/>
    <n v="1"/>
    <s v="Yes"/>
    <s v="2012-10-20"/>
    <n v="74"/>
    <x v="552"/>
    <x v="3"/>
    <x v="36"/>
    <x v="5"/>
    <x v="16"/>
    <x v="47"/>
    <x v="699"/>
    <n v="1"/>
    <n v="8"/>
    <n v="1"/>
    <n v="7"/>
    <n v="7"/>
    <x v="0"/>
    <x v="1"/>
    <x v="0"/>
    <x v="0"/>
    <x v="0"/>
    <x v="1"/>
    <n v="0"/>
    <x v="1"/>
  </r>
  <r>
    <n v="6905"/>
    <n v="1994"/>
    <x v="51"/>
    <x v="2"/>
    <x v="0"/>
    <x v="1"/>
    <n v="80685"/>
    <n v="80685"/>
    <x v="1"/>
    <n v="0"/>
    <n v="0"/>
    <s v="No"/>
    <s v="2012-08-22"/>
    <n v="55"/>
    <x v="516"/>
    <x v="107"/>
    <x v="424"/>
    <x v="20"/>
    <x v="46"/>
    <x v="82"/>
    <x v="474"/>
    <n v="1"/>
    <n v="6"/>
    <n v="4"/>
    <n v="10"/>
    <n v="2"/>
    <x v="0"/>
    <x v="0"/>
    <x v="0"/>
    <x v="0"/>
    <x v="0"/>
    <x v="0"/>
    <n v="0"/>
    <x v="1"/>
  </r>
  <r>
    <n v="5922"/>
    <n v="1974"/>
    <x v="8"/>
    <x v="1"/>
    <x v="1"/>
    <x v="2"/>
    <n v="40344"/>
    <n v="40344"/>
    <x v="0"/>
    <n v="0"/>
    <n v="1"/>
    <s v="Yes"/>
    <s v="2013-10-13"/>
    <n v="48"/>
    <x v="553"/>
    <x v="8"/>
    <x v="1"/>
    <x v="5"/>
    <x v="16"/>
    <x v="8"/>
    <x v="700"/>
    <n v="2"/>
    <n v="4"/>
    <n v="1"/>
    <n v="5"/>
    <n v="7"/>
    <x v="0"/>
    <x v="0"/>
    <x v="0"/>
    <x v="0"/>
    <x v="0"/>
    <x v="0"/>
    <n v="0"/>
    <x v="1"/>
  </r>
  <r>
    <n v="3598"/>
    <n v="1972"/>
    <x v="39"/>
    <x v="1"/>
    <x v="0"/>
    <x v="2"/>
    <n v="62710"/>
    <n v="62710"/>
    <x v="0"/>
    <n v="0"/>
    <n v="1"/>
    <s v="Yes"/>
    <s v="2013-05-23"/>
    <n v="53"/>
    <x v="554"/>
    <x v="33"/>
    <x v="203"/>
    <x v="34"/>
    <x v="35"/>
    <x v="56"/>
    <x v="51"/>
    <n v="4"/>
    <n v="4"/>
    <n v="2"/>
    <n v="12"/>
    <n v="4"/>
    <x v="0"/>
    <x v="0"/>
    <x v="0"/>
    <x v="0"/>
    <x v="0"/>
    <x v="0"/>
    <n v="0"/>
    <x v="1"/>
  </r>
  <r>
    <n v="6116"/>
    <n v="1968"/>
    <x v="30"/>
    <x v="0"/>
    <x v="4"/>
    <x v="2"/>
    <n v="48985"/>
    <n v="48985"/>
    <x v="0"/>
    <n v="0"/>
    <n v="1"/>
    <s v="Yes"/>
    <s v="2013-07-05"/>
    <n v="13"/>
    <x v="237"/>
    <x v="97"/>
    <x v="107"/>
    <x v="3"/>
    <x v="23"/>
    <x v="75"/>
    <x v="24"/>
    <n v="1"/>
    <n v="1"/>
    <n v="1"/>
    <n v="3"/>
    <n v="3"/>
    <x v="0"/>
    <x v="0"/>
    <x v="0"/>
    <x v="0"/>
    <x v="0"/>
    <x v="0"/>
    <n v="0"/>
    <x v="1"/>
  </r>
  <r>
    <n v="6263"/>
    <n v="1968"/>
    <x v="30"/>
    <x v="0"/>
    <x v="0"/>
    <x v="1"/>
    <n v="35322"/>
    <n v="35322"/>
    <x v="2"/>
    <n v="1"/>
    <n v="2"/>
    <s v="Yes"/>
    <s v="2012-08-22"/>
    <n v="34"/>
    <x v="8"/>
    <x v="31"/>
    <x v="69"/>
    <x v="29"/>
    <x v="23"/>
    <x v="9"/>
    <x v="119"/>
    <n v="3"/>
    <n v="2"/>
    <n v="0"/>
    <n v="4"/>
    <n v="8"/>
    <x v="0"/>
    <x v="0"/>
    <x v="0"/>
    <x v="0"/>
    <x v="0"/>
    <x v="0"/>
    <n v="0"/>
    <x v="1"/>
  </r>
  <r>
    <n v="10486"/>
    <n v="1948"/>
    <x v="37"/>
    <x v="0"/>
    <x v="0"/>
    <x v="2"/>
    <n v="77142"/>
    <n v="77142"/>
    <x v="1"/>
    <n v="0"/>
    <n v="0"/>
    <s v="No"/>
    <s v="2013-05-29"/>
    <n v="54"/>
    <x v="555"/>
    <x v="140"/>
    <x v="139"/>
    <x v="51"/>
    <x v="151"/>
    <x v="158"/>
    <x v="288"/>
    <n v="1"/>
    <n v="4"/>
    <n v="4"/>
    <n v="8"/>
    <n v="2"/>
    <x v="0"/>
    <x v="0"/>
    <x v="0"/>
    <x v="0"/>
    <x v="0"/>
    <x v="0"/>
    <n v="0"/>
    <x v="1"/>
  </r>
  <r>
    <n v="2410"/>
    <n v="1969"/>
    <x v="21"/>
    <x v="0"/>
    <x v="0"/>
    <x v="0"/>
    <n v="81657"/>
    <n v="81657"/>
    <x v="1"/>
    <n v="0"/>
    <n v="0"/>
    <s v="No"/>
    <s v="2014-01-22"/>
    <n v="69"/>
    <x v="556"/>
    <x v="36"/>
    <x v="425"/>
    <x v="154"/>
    <x v="36"/>
    <x v="35"/>
    <x v="93"/>
    <n v="1"/>
    <n v="3"/>
    <n v="4"/>
    <n v="8"/>
    <n v="1"/>
    <x v="0"/>
    <x v="0"/>
    <x v="0"/>
    <x v="0"/>
    <x v="0"/>
    <x v="0"/>
    <n v="0"/>
    <x v="1"/>
  </r>
  <r>
    <n v="193"/>
    <n v="1996"/>
    <x v="29"/>
    <x v="2"/>
    <x v="3"/>
    <x v="2"/>
    <n v="14421"/>
    <n v="14421"/>
    <x v="2"/>
    <n v="0"/>
    <n v="0"/>
    <s v="No"/>
    <s v="2014-02-17"/>
    <n v="81"/>
    <x v="109"/>
    <x v="8"/>
    <x v="122"/>
    <x v="7"/>
    <x v="3"/>
    <x v="75"/>
    <x v="75"/>
    <n v="1"/>
    <n v="1"/>
    <n v="0"/>
    <n v="2"/>
    <n v="5"/>
    <x v="1"/>
    <x v="0"/>
    <x v="0"/>
    <x v="0"/>
    <x v="0"/>
    <x v="1"/>
    <n v="0"/>
    <x v="1"/>
  </r>
  <r>
    <n v="3363"/>
    <n v="1974"/>
    <x v="8"/>
    <x v="1"/>
    <x v="4"/>
    <x v="2"/>
    <n v="20130"/>
    <n v="20130"/>
    <x v="2"/>
    <n v="0"/>
    <n v="0"/>
    <s v="No"/>
    <s v="2014-03-17"/>
    <n v="99"/>
    <x v="109"/>
    <x v="26"/>
    <x v="24"/>
    <x v="34"/>
    <x v="18"/>
    <x v="33"/>
    <x v="60"/>
    <n v="1"/>
    <n v="1"/>
    <n v="0"/>
    <n v="3"/>
    <n v="8"/>
    <x v="0"/>
    <x v="0"/>
    <x v="0"/>
    <x v="0"/>
    <x v="0"/>
    <x v="0"/>
    <n v="0"/>
    <x v="1"/>
  </r>
  <r>
    <n v="8278"/>
    <n v="1990"/>
    <x v="48"/>
    <x v="1"/>
    <x v="1"/>
    <x v="2"/>
    <n v="74214"/>
    <n v="74214"/>
    <x v="1"/>
    <n v="0"/>
    <n v="0"/>
    <s v="No"/>
    <s v="2012-08-26"/>
    <n v="3"/>
    <x v="557"/>
    <x v="98"/>
    <x v="426"/>
    <x v="68"/>
    <x v="152"/>
    <x v="63"/>
    <x v="701"/>
    <n v="1"/>
    <n v="8"/>
    <n v="2"/>
    <n v="5"/>
    <n v="5"/>
    <x v="0"/>
    <x v="0"/>
    <x v="0"/>
    <x v="0"/>
    <x v="0"/>
    <x v="0"/>
    <n v="0"/>
    <x v="1"/>
  </r>
  <r>
    <n v="10660"/>
    <n v="1957"/>
    <x v="0"/>
    <x v="0"/>
    <x v="2"/>
    <x v="2"/>
    <n v="66726"/>
    <n v="66726"/>
    <x v="1"/>
    <n v="1"/>
    <n v="1"/>
    <s v="Yes"/>
    <s v="2014-01-12"/>
    <n v="61"/>
    <x v="396"/>
    <x v="35"/>
    <x v="162"/>
    <x v="5"/>
    <x v="16"/>
    <x v="139"/>
    <x v="702"/>
    <n v="3"/>
    <n v="8"/>
    <n v="2"/>
    <n v="4"/>
    <n v="7"/>
    <x v="0"/>
    <x v="1"/>
    <x v="0"/>
    <x v="0"/>
    <x v="0"/>
    <x v="1"/>
    <n v="0"/>
    <x v="1"/>
  </r>
  <r>
    <n v="8686"/>
    <n v="1979"/>
    <x v="19"/>
    <x v="1"/>
    <x v="3"/>
    <x v="1"/>
    <n v="23724"/>
    <n v="23724"/>
    <x v="2"/>
    <n v="1"/>
    <n v="0"/>
    <s v="Yes"/>
    <s v="2013-01-08"/>
    <n v="65"/>
    <x v="9"/>
    <x v="42"/>
    <x v="39"/>
    <x v="5"/>
    <x v="31"/>
    <x v="5"/>
    <x v="24"/>
    <n v="2"/>
    <n v="2"/>
    <n v="0"/>
    <n v="3"/>
    <n v="8"/>
    <x v="0"/>
    <x v="0"/>
    <x v="0"/>
    <x v="0"/>
    <x v="0"/>
    <x v="0"/>
    <n v="0"/>
    <x v="1"/>
  </r>
  <r>
    <n v="1604"/>
    <n v="1960"/>
    <x v="40"/>
    <x v="0"/>
    <x v="2"/>
    <x v="2"/>
    <n v="47353"/>
    <n v="47353"/>
    <x v="0"/>
    <n v="0"/>
    <n v="1"/>
    <s v="Yes"/>
    <s v="2013-11-13"/>
    <n v="93"/>
    <x v="419"/>
    <x v="12"/>
    <x v="14"/>
    <x v="64"/>
    <x v="22"/>
    <x v="14"/>
    <x v="703"/>
    <n v="3"/>
    <n v="2"/>
    <n v="2"/>
    <n v="6"/>
    <n v="5"/>
    <x v="0"/>
    <x v="0"/>
    <x v="0"/>
    <x v="0"/>
    <x v="0"/>
    <x v="0"/>
    <n v="0"/>
    <x v="1"/>
  </r>
  <r>
    <n v="5907"/>
    <n v="1952"/>
    <x v="13"/>
    <x v="0"/>
    <x v="2"/>
    <x v="2"/>
    <n v="33444"/>
    <n v="33444"/>
    <x v="2"/>
    <n v="1"/>
    <n v="1"/>
    <s v="Yes"/>
    <s v="2012-11-03"/>
    <n v="24"/>
    <x v="26"/>
    <x v="8"/>
    <x v="48"/>
    <x v="5"/>
    <x v="16"/>
    <x v="8"/>
    <x v="72"/>
    <n v="1"/>
    <n v="1"/>
    <n v="0"/>
    <n v="2"/>
    <n v="8"/>
    <x v="0"/>
    <x v="0"/>
    <x v="0"/>
    <x v="0"/>
    <x v="0"/>
    <x v="0"/>
    <n v="0"/>
    <x v="1"/>
  </r>
  <r>
    <n v="10669"/>
    <n v="1981"/>
    <x v="4"/>
    <x v="1"/>
    <x v="0"/>
    <x v="2"/>
    <n v="54386"/>
    <n v="54386"/>
    <x v="0"/>
    <n v="0"/>
    <n v="1"/>
    <s v="Yes"/>
    <s v="2013-05-17"/>
    <n v="8"/>
    <x v="128"/>
    <x v="59"/>
    <x v="65"/>
    <x v="106"/>
    <x v="2"/>
    <x v="93"/>
    <x v="704"/>
    <n v="2"/>
    <n v="3"/>
    <n v="2"/>
    <n v="10"/>
    <n v="3"/>
    <x v="0"/>
    <x v="0"/>
    <x v="0"/>
    <x v="0"/>
    <x v="0"/>
    <x v="0"/>
    <n v="0"/>
    <x v="1"/>
  </r>
  <r>
    <n v="2918"/>
    <n v="1981"/>
    <x v="4"/>
    <x v="1"/>
    <x v="0"/>
    <x v="3"/>
    <n v="28510"/>
    <n v="28510"/>
    <x v="2"/>
    <n v="1"/>
    <n v="1"/>
    <s v="Yes"/>
    <s v="2013-04-13"/>
    <n v="72"/>
    <x v="217"/>
    <x v="9"/>
    <x v="14"/>
    <x v="5"/>
    <x v="37"/>
    <x v="19"/>
    <x v="162"/>
    <n v="3"/>
    <n v="2"/>
    <n v="0"/>
    <n v="4"/>
    <n v="5"/>
    <x v="0"/>
    <x v="0"/>
    <x v="0"/>
    <x v="0"/>
    <x v="0"/>
    <x v="0"/>
    <n v="0"/>
    <x v="1"/>
  </r>
  <r>
    <n v="5735"/>
    <n v="1991"/>
    <x v="42"/>
    <x v="2"/>
    <x v="2"/>
    <x v="0"/>
    <n v="90638"/>
    <n v="90638"/>
    <x v="1"/>
    <n v="0"/>
    <n v="0"/>
    <s v="No"/>
    <s v="2014-02-13"/>
    <n v="29"/>
    <x v="558"/>
    <x v="30"/>
    <x v="427"/>
    <x v="155"/>
    <x v="153"/>
    <x v="173"/>
    <x v="705"/>
    <n v="1"/>
    <n v="3"/>
    <n v="4"/>
    <n v="10"/>
    <n v="1"/>
    <x v="0"/>
    <x v="0"/>
    <x v="1"/>
    <x v="0"/>
    <x v="0"/>
    <x v="1"/>
    <n v="0"/>
    <x v="1"/>
  </r>
  <r>
    <n v="359"/>
    <n v="1950"/>
    <x v="9"/>
    <x v="0"/>
    <x v="0"/>
    <x v="1"/>
    <n v="48070"/>
    <n v="48070"/>
    <x v="0"/>
    <n v="0"/>
    <n v="1"/>
    <s v="Yes"/>
    <s v="2013-01-13"/>
    <n v="33"/>
    <x v="559"/>
    <x v="13"/>
    <x v="203"/>
    <x v="11"/>
    <x v="52"/>
    <x v="19"/>
    <x v="706"/>
    <n v="3"/>
    <n v="8"/>
    <n v="2"/>
    <n v="6"/>
    <n v="7"/>
    <x v="0"/>
    <x v="0"/>
    <x v="0"/>
    <x v="0"/>
    <x v="0"/>
    <x v="0"/>
    <n v="1"/>
    <x v="1"/>
  </r>
  <r>
    <n v="8387"/>
    <n v="1957"/>
    <x v="0"/>
    <x v="0"/>
    <x v="0"/>
    <x v="2"/>
    <n v="43140"/>
    <n v="43140"/>
    <x v="0"/>
    <n v="0"/>
    <n v="1"/>
    <s v="Yes"/>
    <s v="2013-01-05"/>
    <n v="68"/>
    <x v="560"/>
    <x v="21"/>
    <x v="280"/>
    <x v="11"/>
    <x v="16"/>
    <x v="56"/>
    <x v="251"/>
    <n v="1"/>
    <n v="4"/>
    <n v="1"/>
    <n v="5"/>
    <n v="6"/>
    <x v="0"/>
    <x v="0"/>
    <x v="0"/>
    <x v="0"/>
    <x v="0"/>
    <x v="0"/>
    <n v="0"/>
    <x v="1"/>
  </r>
  <r>
    <n v="1829"/>
    <n v="1961"/>
    <x v="45"/>
    <x v="0"/>
    <x v="1"/>
    <x v="3"/>
    <n v="54959"/>
    <n v="54959"/>
    <x v="0"/>
    <n v="0"/>
    <n v="1"/>
    <s v="Yes"/>
    <s v="2013-01-19"/>
    <n v="55"/>
    <x v="561"/>
    <x v="8"/>
    <x v="234"/>
    <x v="5"/>
    <x v="16"/>
    <x v="94"/>
    <x v="707"/>
    <n v="3"/>
    <n v="9"/>
    <n v="5"/>
    <n v="4"/>
    <n v="7"/>
    <x v="0"/>
    <x v="1"/>
    <x v="0"/>
    <x v="0"/>
    <x v="0"/>
    <x v="1"/>
    <n v="0"/>
    <x v="0"/>
  </r>
  <r>
    <n v="3839"/>
    <n v="1958"/>
    <x v="38"/>
    <x v="0"/>
    <x v="3"/>
    <x v="0"/>
    <n v="15056"/>
    <n v="15056"/>
    <x v="2"/>
    <n v="1"/>
    <n v="1"/>
    <s v="Yes"/>
    <s v="2013-05-03"/>
    <n v="76"/>
    <x v="10"/>
    <x v="19"/>
    <x v="24"/>
    <x v="16"/>
    <x v="18"/>
    <x v="41"/>
    <x v="143"/>
    <n v="5"/>
    <n v="2"/>
    <n v="2"/>
    <n v="3"/>
    <n v="5"/>
    <x v="0"/>
    <x v="0"/>
    <x v="0"/>
    <x v="0"/>
    <x v="0"/>
    <x v="0"/>
    <n v="0"/>
    <x v="1"/>
  </r>
  <r>
    <n v="9392"/>
    <n v="1971"/>
    <x v="6"/>
    <x v="1"/>
    <x v="0"/>
    <x v="0"/>
    <n v="26954"/>
    <n v="26954"/>
    <x v="2"/>
    <n v="1"/>
    <n v="0"/>
    <s v="Yes"/>
    <s v="2014-05-08"/>
    <n v="17"/>
    <x v="18"/>
    <x v="1"/>
    <x v="9"/>
    <x v="5"/>
    <x v="16"/>
    <x v="10"/>
    <x v="181"/>
    <n v="1"/>
    <n v="1"/>
    <n v="0"/>
    <n v="2"/>
    <n v="7"/>
    <x v="0"/>
    <x v="0"/>
    <x v="0"/>
    <x v="0"/>
    <x v="0"/>
    <x v="0"/>
    <n v="0"/>
    <x v="1"/>
  </r>
  <r>
    <n v="2292"/>
    <n v="1985"/>
    <x v="7"/>
    <x v="1"/>
    <x v="0"/>
    <x v="0"/>
    <n v="22327"/>
    <n v="22327"/>
    <x v="2"/>
    <n v="1"/>
    <n v="0"/>
    <s v="Yes"/>
    <s v="2013-08-02"/>
    <n v="94"/>
    <x v="9"/>
    <x v="3"/>
    <x v="48"/>
    <x v="1"/>
    <x v="16"/>
    <x v="3"/>
    <x v="527"/>
    <n v="1"/>
    <n v="1"/>
    <n v="0"/>
    <n v="3"/>
    <n v="5"/>
    <x v="0"/>
    <x v="0"/>
    <x v="0"/>
    <x v="0"/>
    <x v="0"/>
    <x v="0"/>
    <n v="0"/>
    <x v="1"/>
  </r>
  <r>
    <n v="10466"/>
    <n v="1965"/>
    <x v="2"/>
    <x v="0"/>
    <x v="0"/>
    <x v="2"/>
    <n v="44393"/>
    <n v="44393"/>
    <x v="0"/>
    <n v="1"/>
    <n v="1"/>
    <s v="Yes"/>
    <s v="2013-08-22"/>
    <n v="86"/>
    <x v="181"/>
    <x v="12"/>
    <x v="3"/>
    <x v="1"/>
    <x v="7"/>
    <x v="23"/>
    <x v="218"/>
    <n v="2"/>
    <n v="1"/>
    <n v="0"/>
    <n v="4"/>
    <n v="4"/>
    <x v="0"/>
    <x v="0"/>
    <x v="0"/>
    <x v="0"/>
    <x v="0"/>
    <x v="0"/>
    <n v="0"/>
    <x v="1"/>
  </r>
  <r>
    <n v="9855"/>
    <n v="1952"/>
    <x v="13"/>
    <x v="0"/>
    <x v="1"/>
    <x v="0"/>
    <n v="62000"/>
    <n v="62000"/>
    <x v="0"/>
    <n v="0"/>
    <n v="1"/>
    <s v="Yes"/>
    <s v="2013-08-25"/>
    <n v="25"/>
    <x v="377"/>
    <x v="8"/>
    <x v="88"/>
    <x v="5"/>
    <x v="16"/>
    <x v="71"/>
    <x v="695"/>
    <n v="1"/>
    <n v="6"/>
    <n v="6"/>
    <n v="13"/>
    <n v="4"/>
    <x v="0"/>
    <x v="0"/>
    <x v="0"/>
    <x v="1"/>
    <x v="0"/>
    <x v="1"/>
    <n v="0"/>
    <x v="1"/>
  </r>
  <r>
    <n v="4088"/>
    <n v="1962"/>
    <x v="43"/>
    <x v="0"/>
    <x v="1"/>
    <x v="1"/>
    <n v="31497"/>
    <n v="31497"/>
    <x v="2"/>
    <n v="0"/>
    <n v="1"/>
    <s v="Yes"/>
    <s v="2012-12-06"/>
    <n v="22"/>
    <x v="562"/>
    <x v="1"/>
    <x v="50"/>
    <x v="59"/>
    <x v="1"/>
    <x v="14"/>
    <x v="708"/>
    <n v="2"/>
    <n v="3"/>
    <n v="1"/>
    <n v="4"/>
    <n v="8"/>
    <x v="0"/>
    <x v="0"/>
    <x v="0"/>
    <x v="0"/>
    <x v="0"/>
    <x v="0"/>
    <n v="0"/>
    <x v="1"/>
  </r>
  <r>
    <n v="5231"/>
    <n v="1974"/>
    <x v="8"/>
    <x v="1"/>
    <x v="4"/>
    <x v="2"/>
    <n v="45894"/>
    <n v="45894"/>
    <x v="0"/>
    <n v="0"/>
    <n v="2"/>
    <s v="Yes"/>
    <s v="2014-02-27"/>
    <n v="15"/>
    <x v="78"/>
    <x v="12"/>
    <x v="75"/>
    <x v="5"/>
    <x v="7"/>
    <x v="9"/>
    <x v="286"/>
    <n v="1"/>
    <n v="1"/>
    <n v="0"/>
    <n v="3"/>
    <n v="5"/>
    <x v="0"/>
    <x v="0"/>
    <x v="0"/>
    <x v="0"/>
    <x v="0"/>
    <x v="0"/>
    <n v="0"/>
    <x v="1"/>
  </r>
  <r>
    <n v="590"/>
    <n v="1970"/>
    <x v="25"/>
    <x v="0"/>
    <x v="2"/>
    <x v="3"/>
    <n v="78579"/>
    <n v="78579"/>
    <x v="1"/>
    <n v="0"/>
    <n v="0"/>
    <s v="No"/>
    <s v="2012-12-22"/>
    <n v="35"/>
    <x v="563"/>
    <x v="63"/>
    <x v="206"/>
    <x v="93"/>
    <x v="20"/>
    <x v="20"/>
    <x v="709"/>
    <n v="1"/>
    <n v="5"/>
    <n v="6"/>
    <n v="4"/>
    <n v="3"/>
    <x v="0"/>
    <x v="0"/>
    <x v="0"/>
    <x v="0"/>
    <x v="0"/>
    <x v="0"/>
    <n v="0"/>
    <x v="0"/>
  </r>
  <r>
    <n v="8732"/>
    <n v="1969"/>
    <x v="21"/>
    <x v="0"/>
    <x v="2"/>
    <x v="4"/>
    <n v="67369"/>
    <n v="67369"/>
    <x v="1"/>
    <n v="0"/>
    <n v="1"/>
    <s v="Yes"/>
    <s v="2012-11-17"/>
    <n v="81"/>
    <x v="564"/>
    <x v="8"/>
    <x v="415"/>
    <x v="26"/>
    <x v="32"/>
    <x v="2"/>
    <x v="642"/>
    <n v="4"/>
    <n v="7"/>
    <n v="4"/>
    <n v="10"/>
    <n v="4"/>
    <x v="0"/>
    <x v="1"/>
    <x v="1"/>
    <x v="0"/>
    <x v="0"/>
    <x v="2"/>
    <n v="0"/>
    <x v="0"/>
  </r>
  <r>
    <n v="2315"/>
    <n v="1960"/>
    <x v="40"/>
    <x v="0"/>
    <x v="0"/>
    <x v="3"/>
    <n v="58401"/>
    <n v="58401"/>
    <x v="0"/>
    <n v="0"/>
    <n v="1"/>
    <s v="Yes"/>
    <s v="2014-04-20"/>
    <n v="55"/>
    <x v="55"/>
    <x v="8"/>
    <x v="9"/>
    <x v="37"/>
    <x v="35"/>
    <x v="111"/>
    <x v="15"/>
    <n v="1"/>
    <n v="1"/>
    <n v="2"/>
    <n v="2"/>
    <n v="4"/>
    <x v="0"/>
    <x v="0"/>
    <x v="0"/>
    <x v="0"/>
    <x v="0"/>
    <x v="0"/>
    <n v="0"/>
    <x v="1"/>
  </r>
  <r>
    <n v="3515"/>
    <n v="1952"/>
    <x v="13"/>
    <x v="0"/>
    <x v="0"/>
    <x v="0"/>
    <n v="62307"/>
    <n v="62307"/>
    <x v="0"/>
    <n v="0"/>
    <n v="1"/>
    <s v="Yes"/>
    <s v="2014-02-17"/>
    <n v="94"/>
    <x v="565"/>
    <x v="97"/>
    <x v="99"/>
    <x v="3"/>
    <x v="18"/>
    <x v="23"/>
    <x v="260"/>
    <n v="1"/>
    <n v="4"/>
    <n v="0"/>
    <n v="4"/>
    <n v="5"/>
    <x v="0"/>
    <x v="0"/>
    <x v="0"/>
    <x v="0"/>
    <x v="0"/>
    <x v="0"/>
    <n v="0"/>
    <x v="1"/>
  </r>
  <r>
    <n v="2245"/>
    <n v="1969"/>
    <x v="21"/>
    <x v="0"/>
    <x v="2"/>
    <x v="2"/>
    <n v="43641"/>
    <n v="43641"/>
    <x v="0"/>
    <n v="1"/>
    <n v="1"/>
    <s v="Yes"/>
    <s v="2013-04-22"/>
    <n v="50"/>
    <x v="243"/>
    <x v="12"/>
    <x v="381"/>
    <x v="39"/>
    <x v="7"/>
    <x v="7"/>
    <x v="268"/>
    <n v="3"/>
    <n v="2"/>
    <n v="1"/>
    <n v="4"/>
    <n v="6"/>
    <x v="0"/>
    <x v="0"/>
    <x v="0"/>
    <x v="0"/>
    <x v="0"/>
    <x v="0"/>
    <n v="0"/>
    <x v="1"/>
  </r>
  <r>
    <n v="6283"/>
    <n v="1968"/>
    <x v="30"/>
    <x v="0"/>
    <x v="2"/>
    <x v="3"/>
    <n v="63841"/>
    <n v="63841"/>
    <x v="1"/>
    <n v="0"/>
    <n v="1"/>
    <s v="Yes"/>
    <s v="2013-04-21"/>
    <n v="64"/>
    <x v="0"/>
    <x v="81"/>
    <x v="171"/>
    <x v="19"/>
    <x v="23"/>
    <x v="98"/>
    <x v="226"/>
    <n v="1"/>
    <n v="9"/>
    <n v="3"/>
    <n v="9"/>
    <n v="6"/>
    <x v="0"/>
    <x v="0"/>
    <x v="0"/>
    <x v="0"/>
    <x v="0"/>
    <x v="0"/>
    <n v="0"/>
    <x v="1"/>
  </r>
  <r>
    <n v="2246"/>
    <n v="1965"/>
    <x v="2"/>
    <x v="0"/>
    <x v="4"/>
    <x v="2"/>
    <n v="46891"/>
    <n v="46891"/>
    <x v="0"/>
    <n v="0"/>
    <n v="1"/>
    <s v="Yes"/>
    <s v="2013-09-01"/>
    <n v="91"/>
    <x v="245"/>
    <x v="19"/>
    <x v="165"/>
    <x v="51"/>
    <x v="39"/>
    <x v="104"/>
    <x v="520"/>
    <n v="1"/>
    <n v="2"/>
    <n v="1"/>
    <n v="4"/>
    <n v="4"/>
    <x v="0"/>
    <x v="0"/>
    <x v="0"/>
    <x v="0"/>
    <x v="0"/>
    <x v="0"/>
    <n v="0"/>
    <x v="1"/>
  </r>
  <r>
    <n v="6606"/>
    <n v="1969"/>
    <x v="21"/>
    <x v="0"/>
    <x v="2"/>
    <x v="2"/>
    <n v="70091"/>
    <n v="70091"/>
    <x v="1"/>
    <n v="1"/>
    <n v="0"/>
    <s v="Yes"/>
    <s v="2013-03-31"/>
    <n v="11"/>
    <x v="566"/>
    <x v="20"/>
    <x v="146"/>
    <x v="18"/>
    <x v="16"/>
    <x v="56"/>
    <x v="262"/>
    <n v="2"/>
    <n v="5"/>
    <n v="2"/>
    <n v="10"/>
    <n v="8"/>
    <x v="0"/>
    <x v="1"/>
    <x v="0"/>
    <x v="0"/>
    <x v="0"/>
    <x v="1"/>
    <n v="0"/>
    <x v="1"/>
  </r>
  <r>
    <n v="5545"/>
    <n v="1972"/>
    <x v="39"/>
    <x v="1"/>
    <x v="1"/>
    <x v="2"/>
    <n v="78075"/>
    <n v="78075"/>
    <x v="1"/>
    <n v="0"/>
    <n v="0"/>
    <s v="No"/>
    <s v="2014-04-05"/>
    <n v="72"/>
    <x v="567"/>
    <x v="21"/>
    <x v="270"/>
    <x v="20"/>
    <x v="48"/>
    <x v="42"/>
    <x v="710"/>
    <n v="1"/>
    <n v="3"/>
    <n v="5"/>
    <n v="5"/>
    <n v="1"/>
    <x v="0"/>
    <x v="0"/>
    <x v="0"/>
    <x v="0"/>
    <x v="0"/>
    <x v="0"/>
    <n v="0"/>
    <x v="1"/>
  </r>
  <r>
    <n v="7342"/>
    <n v="1961"/>
    <x v="45"/>
    <x v="0"/>
    <x v="4"/>
    <x v="4"/>
    <n v="59184"/>
    <n v="59184"/>
    <x v="0"/>
    <n v="0"/>
    <n v="1"/>
    <s v="Yes"/>
    <s v="2012-09-09"/>
    <n v="6"/>
    <x v="568"/>
    <x v="117"/>
    <x v="131"/>
    <x v="156"/>
    <x v="151"/>
    <x v="86"/>
    <x v="711"/>
    <n v="3"/>
    <n v="6"/>
    <n v="6"/>
    <n v="12"/>
    <n v="5"/>
    <x v="0"/>
    <x v="0"/>
    <x v="0"/>
    <x v="0"/>
    <x v="0"/>
    <x v="0"/>
    <n v="0"/>
    <x v="1"/>
  </r>
  <r>
    <n v="837"/>
    <n v="1977"/>
    <x v="32"/>
    <x v="1"/>
    <x v="0"/>
    <x v="2"/>
    <n v="54809"/>
    <n v="54809"/>
    <x v="0"/>
    <n v="1"/>
    <n v="1"/>
    <s v="Yes"/>
    <s v="2013-09-11"/>
    <n v="0"/>
    <x v="321"/>
    <x v="26"/>
    <x v="110"/>
    <x v="59"/>
    <x v="11"/>
    <x v="28"/>
    <x v="712"/>
    <n v="4"/>
    <n v="2"/>
    <n v="1"/>
    <n v="5"/>
    <n v="4"/>
    <x v="0"/>
    <x v="0"/>
    <x v="0"/>
    <x v="0"/>
    <x v="0"/>
    <x v="0"/>
    <n v="0"/>
    <x v="1"/>
  </r>
  <r>
    <n v="9500"/>
    <n v="1959"/>
    <x v="12"/>
    <x v="0"/>
    <x v="0"/>
    <x v="2"/>
    <n v="58113"/>
    <n v="58113"/>
    <x v="0"/>
    <n v="0"/>
    <n v="1"/>
    <s v="Yes"/>
    <s v="2013-01-25"/>
    <n v="66"/>
    <x v="569"/>
    <x v="85"/>
    <x v="282"/>
    <x v="103"/>
    <x v="99"/>
    <x v="133"/>
    <x v="522"/>
    <n v="3"/>
    <n v="9"/>
    <n v="2"/>
    <n v="8"/>
    <n v="7"/>
    <x v="0"/>
    <x v="0"/>
    <x v="0"/>
    <x v="0"/>
    <x v="0"/>
    <x v="0"/>
    <n v="1"/>
    <x v="1"/>
  </r>
  <r>
    <n v="3602"/>
    <n v="1958"/>
    <x v="38"/>
    <x v="0"/>
    <x v="2"/>
    <x v="2"/>
    <n v="51412"/>
    <n v="51412"/>
    <x v="0"/>
    <n v="0"/>
    <n v="1"/>
    <s v="Yes"/>
    <s v="2013-12-31"/>
    <n v="42"/>
    <x v="250"/>
    <x v="17"/>
    <x v="36"/>
    <x v="39"/>
    <x v="9"/>
    <x v="5"/>
    <x v="559"/>
    <n v="2"/>
    <n v="3"/>
    <n v="2"/>
    <n v="4"/>
    <n v="4"/>
    <x v="0"/>
    <x v="0"/>
    <x v="0"/>
    <x v="0"/>
    <x v="0"/>
    <x v="0"/>
    <n v="0"/>
    <x v="1"/>
  </r>
  <r>
    <n v="234"/>
    <n v="1979"/>
    <x v="19"/>
    <x v="1"/>
    <x v="0"/>
    <x v="3"/>
    <n v="15287"/>
    <n v="15287"/>
    <x v="2"/>
    <n v="1"/>
    <n v="0"/>
    <s v="Yes"/>
    <s v="2012-10-10"/>
    <n v="60"/>
    <x v="20"/>
    <x v="12"/>
    <x v="48"/>
    <x v="39"/>
    <x v="3"/>
    <x v="9"/>
    <x v="42"/>
    <n v="2"/>
    <n v="1"/>
    <n v="1"/>
    <n v="2"/>
    <n v="7"/>
    <x v="1"/>
    <x v="0"/>
    <x v="0"/>
    <x v="0"/>
    <x v="0"/>
    <x v="1"/>
    <n v="0"/>
    <x v="0"/>
  </r>
  <r>
    <n v="2995"/>
    <n v="1957"/>
    <x v="0"/>
    <x v="0"/>
    <x v="2"/>
    <x v="1"/>
    <n v="66636"/>
    <n v="66636"/>
    <x v="1"/>
    <n v="0"/>
    <n v="0"/>
    <s v="No"/>
    <s v="2013-08-17"/>
    <n v="64"/>
    <x v="570"/>
    <x v="7"/>
    <x v="328"/>
    <x v="38"/>
    <x v="26"/>
    <x v="24"/>
    <x v="713"/>
    <n v="1"/>
    <n v="3"/>
    <n v="4"/>
    <n v="9"/>
    <n v="1"/>
    <x v="0"/>
    <x v="0"/>
    <x v="0"/>
    <x v="0"/>
    <x v="0"/>
    <x v="0"/>
    <n v="0"/>
    <x v="1"/>
  </r>
  <r>
    <n v="1118"/>
    <n v="1956"/>
    <x v="46"/>
    <x v="0"/>
    <x v="2"/>
    <x v="2"/>
    <n v="50965"/>
    <n v="50965"/>
    <x v="0"/>
    <n v="0"/>
    <n v="1"/>
    <s v="Yes"/>
    <s v="2013-02-20"/>
    <n v="87"/>
    <x v="571"/>
    <x v="97"/>
    <x v="428"/>
    <x v="64"/>
    <x v="18"/>
    <x v="111"/>
    <x v="714"/>
    <n v="3"/>
    <n v="10"/>
    <n v="4"/>
    <n v="5"/>
    <n v="8"/>
    <x v="1"/>
    <x v="0"/>
    <x v="0"/>
    <x v="0"/>
    <x v="0"/>
    <x v="1"/>
    <n v="0"/>
    <x v="1"/>
  </r>
  <r>
    <n v="7789"/>
    <n v="1965"/>
    <x v="2"/>
    <x v="0"/>
    <x v="1"/>
    <x v="2"/>
    <n v="84618"/>
    <n v="84618"/>
    <x v="1"/>
    <n v="0"/>
    <n v="0"/>
    <s v="No"/>
    <s v="2013-11-22"/>
    <n v="96"/>
    <x v="25"/>
    <x v="18"/>
    <x v="26"/>
    <x v="16"/>
    <x v="20"/>
    <x v="24"/>
    <x v="28"/>
    <n v="1"/>
    <n v="6"/>
    <n v="9"/>
    <n v="10"/>
    <n v="2"/>
    <x v="0"/>
    <x v="0"/>
    <x v="1"/>
    <x v="0"/>
    <x v="0"/>
    <x v="1"/>
    <n v="0"/>
    <x v="1"/>
  </r>
  <r>
    <n v="3068"/>
    <n v="1990"/>
    <x v="48"/>
    <x v="1"/>
    <x v="0"/>
    <x v="2"/>
    <n v="18351"/>
    <n v="18351"/>
    <x v="2"/>
    <n v="0"/>
    <n v="0"/>
    <s v="No"/>
    <s v="2013-10-29"/>
    <n v="1"/>
    <x v="20"/>
    <x v="19"/>
    <x v="145"/>
    <x v="5"/>
    <x v="32"/>
    <x v="32"/>
    <x v="86"/>
    <n v="1"/>
    <n v="2"/>
    <n v="0"/>
    <n v="3"/>
    <n v="7"/>
    <x v="0"/>
    <x v="0"/>
    <x v="0"/>
    <x v="0"/>
    <x v="0"/>
    <x v="0"/>
    <n v="0"/>
    <x v="1"/>
  </r>
  <r>
    <n v="8955"/>
    <n v="1957"/>
    <x v="0"/>
    <x v="0"/>
    <x v="1"/>
    <x v="1"/>
    <n v="40451"/>
    <n v="40451"/>
    <x v="0"/>
    <n v="0"/>
    <n v="2"/>
    <s v="Yes"/>
    <s v="2014-02-16"/>
    <n v="54"/>
    <x v="136"/>
    <x v="8"/>
    <x v="137"/>
    <x v="5"/>
    <x v="16"/>
    <x v="23"/>
    <x v="9"/>
    <n v="1"/>
    <n v="1"/>
    <n v="1"/>
    <n v="2"/>
    <n v="5"/>
    <x v="1"/>
    <x v="0"/>
    <x v="0"/>
    <x v="0"/>
    <x v="0"/>
    <x v="1"/>
    <n v="0"/>
    <x v="1"/>
  </r>
  <r>
    <n v="945"/>
    <n v="1965"/>
    <x v="2"/>
    <x v="0"/>
    <x v="0"/>
    <x v="1"/>
    <n v="36317"/>
    <n v="36317"/>
    <x v="2"/>
    <n v="0"/>
    <n v="1"/>
    <s v="Yes"/>
    <s v="2013-05-22"/>
    <n v="53"/>
    <x v="565"/>
    <x v="17"/>
    <x v="22"/>
    <x v="7"/>
    <x v="7"/>
    <x v="9"/>
    <x v="18"/>
    <n v="2"/>
    <n v="3"/>
    <n v="0"/>
    <n v="4"/>
    <n v="7"/>
    <x v="0"/>
    <x v="0"/>
    <x v="0"/>
    <x v="0"/>
    <x v="0"/>
    <x v="0"/>
    <n v="0"/>
    <x v="1"/>
  </r>
  <r>
    <n v="5644"/>
    <n v="1957"/>
    <x v="0"/>
    <x v="0"/>
    <x v="0"/>
    <x v="1"/>
    <n v="42213"/>
    <n v="42213"/>
    <x v="0"/>
    <n v="0"/>
    <n v="1"/>
    <s v="Yes"/>
    <s v="2013-10-12"/>
    <n v="96"/>
    <x v="572"/>
    <x v="17"/>
    <x v="8"/>
    <x v="39"/>
    <x v="3"/>
    <x v="71"/>
    <x v="715"/>
    <n v="2"/>
    <n v="5"/>
    <n v="1"/>
    <n v="7"/>
    <n v="7"/>
    <x v="0"/>
    <x v="1"/>
    <x v="0"/>
    <x v="0"/>
    <x v="0"/>
    <x v="1"/>
    <n v="0"/>
    <x v="1"/>
  </r>
  <r>
    <n v="7192"/>
    <n v="1955"/>
    <x v="34"/>
    <x v="0"/>
    <x v="0"/>
    <x v="1"/>
    <n v="65748"/>
    <n v="65748"/>
    <x v="1"/>
    <n v="0"/>
    <n v="1"/>
    <s v="Yes"/>
    <s v="2013-04-15"/>
    <n v="58"/>
    <x v="319"/>
    <x v="100"/>
    <x v="181"/>
    <x v="88"/>
    <x v="99"/>
    <x v="51"/>
    <x v="716"/>
    <n v="2"/>
    <n v="2"/>
    <n v="4"/>
    <n v="10"/>
    <n v="1"/>
    <x v="0"/>
    <x v="0"/>
    <x v="0"/>
    <x v="0"/>
    <x v="0"/>
    <x v="0"/>
    <n v="1"/>
    <x v="1"/>
  </r>
  <r>
    <n v="2324"/>
    <n v="1972"/>
    <x v="39"/>
    <x v="1"/>
    <x v="0"/>
    <x v="1"/>
    <n v="77044"/>
    <n v="77044"/>
    <x v="1"/>
    <n v="0"/>
    <n v="1"/>
    <s v="Yes"/>
    <s v="2013-10-27"/>
    <n v="12"/>
    <x v="192"/>
    <x v="93"/>
    <x v="174"/>
    <x v="6"/>
    <x v="101"/>
    <x v="50"/>
    <x v="411"/>
    <n v="2"/>
    <n v="7"/>
    <n v="11"/>
    <n v="11"/>
    <n v="4"/>
    <x v="1"/>
    <x v="0"/>
    <x v="0"/>
    <x v="0"/>
    <x v="0"/>
    <x v="1"/>
    <n v="0"/>
    <x v="1"/>
  </r>
  <r>
    <n v="697"/>
    <n v="1969"/>
    <x v="21"/>
    <x v="0"/>
    <x v="0"/>
    <x v="1"/>
    <n v="74918"/>
    <n v="74918"/>
    <x v="1"/>
    <n v="0"/>
    <n v="0"/>
    <s v="No"/>
    <s v="2013-03-12"/>
    <n v="78"/>
    <x v="573"/>
    <x v="37"/>
    <x v="429"/>
    <x v="76"/>
    <x v="64"/>
    <x v="134"/>
    <x v="717"/>
    <n v="1"/>
    <n v="5"/>
    <n v="9"/>
    <n v="6"/>
    <n v="3"/>
    <x v="0"/>
    <x v="0"/>
    <x v="1"/>
    <x v="0"/>
    <x v="0"/>
    <x v="1"/>
    <n v="0"/>
    <x v="1"/>
  </r>
  <r>
    <n v="3439"/>
    <n v="1972"/>
    <x v="39"/>
    <x v="1"/>
    <x v="0"/>
    <x v="2"/>
    <n v="56721"/>
    <n v="56721"/>
    <x v="0"/>
    <n v="1"/>
    <n v="1"/>
    <s v="Yes"/>
    <s v="2012-10-31"/>
    <n v="64"/>
    <x v="500"/>
    <x v="26"/>
    <x v="71"/>
    <x v="11"/>
    <x v="11"/>
    <x v="54"/>
    <x v="358"/>
    <n v="5"/>
    <n v="4"/>
    <n v="1"/>
    <n v="5"/>
    <n v="6"/>
    <x v="0"/>
    <x v="0"/>
    <x v="0"/>
    <x v="0"/>
    <x v="0"/>
    <x v="0"/>
    <n v="0"/>
    <x v="1"/>
  </r>
  <r>
    <n v="1506"/>
    <n v="1975"/>
    <x v="28"/>
    <x v="1"/>
    <x v="0"/>
    <x v="0"/>
    <n v="42160"/>
    <n v="42160"/>
    <x v="0"/>
    <n v="1"/>
    <n v="1"/>
    <s v="Yes"/>
    <s v="2013-06-28"/>
    <n v="26"/>
    <x v="40"/>
    <x v="31"/>
    <x v="125"/>
    <x v="7"/>
    <x v="39"/>
    <x v="71"/>
    <x v="718"/>
    <n v="4"/>
    <n v="2"/>
    <n v="1"/>
    <n v="4"/>
    <n v="6"/>
    <x v="0"/>
    <x v="0"/>
    <x v="0"/>
    <x v="0"/>
    <x v="0"/>
    <x v="0"/>
    <n v="0"/>
    <x v="0"/>
  </r>
  <r>
    <n v="232"/>
    <n v="1965"/>
    <x v="2"/>
    <x v="0"/>
    <x v="0"/>
    <x v="0"/>
    <n v="61559"/>
    <n v="61559"/>
    <x v="0"/>
    <n v="0"/>
    <n v="1"/>
    <s v="Yes"/>
    <s v="2013-07-17"/>
    <n v="8"/>
    <x v="574"/>
    <x v="98"/>
    <x v="245"/>
    <x v="63"/>
    <x v="32"/>
    <x v="51"/>
    <x v="355"/>
    <n v="1"/>
    <n v="4"/>
    <n v="2"/>
    <n v="10"/>
    <n v="3"/>
    <x v="0"/>
    <x v="0"/>
    <x v="0"/>
    <x v="0"/>
    <x v="0"/>
    <x v="0"/>
    <n v="0"/>
    <x v="1"/>
  </r>
  <r>
    <n v="8876"/>
    <n v="1963"/>
    <x v="24"/>
    <x v="0"/>
    <x v="1"/>
    <x v="1"/>
    <n v="33629"/>
    <n v="33629"/>
    <x v="2"/>
    <n v="1"/>
    <n v="1"/>
    <s v="Yes"/>
    <s v="2012-08-08"/>
    <n v="49"/>
    <x v="575"/>
    <x v="8"/>
    <x v="68"/>
    <x v="5"/>
    <x v="16"/>
    <x v="14"/>
    <x v="719"/>
    <n v="5"/>
    <n v="3"/>
    <n v="1"/>
    <n v="4"/>
    <n v="9"/>
    <x v="0"/>
    <x v="0"/>
    <x v="0"/>
    <x v="0"/>
    <x v="0"/>
    <x v="0"/>
    <n v="0"/>
    <x v="1"/>
  </r>
  <r>
    <n v="4500"/>
    <n v="1991"/>
    <x v="42"/>
    <x v="2"/>
    <x v="1"/>
    <x v="1"/>
    <n v="68682"/>
    <n v="68682"/>
    <x v="1"/>
    <n v="0"/>
    <n v="0"/>
    <s v="No"/>
    <s v="2013-10-06"/>
    <n v="56"/>
    <x v="253"/>
    <x v="8"/>
    <x v="214"/>
    <x v="102"/>
    <x v="25"/>
    <x v="13"/>
    <x v="303"/>
    <n v="1"/>
    <n v="4"/>
    <n v="9"/>
    <n v="10"/>
    <n v="2"/>
    <x v="0"/>
    <x v="0"/>
    <x v="0"/>
    <x v="0"/>
    <x v="0"/>
    <x v="0"/>
    <n v="0"/>
    <x v="1"/>
  </r>
  <r>
    <n v="9739"/>
    <n v="1963"/>
    <x v="24"/>
    <x v="0"/>
    <x v="0"/>
    <x v="0"/>
    <n v="34377"/>
    <n v="34377"/>
    <x v="2"/>
    <n v="0"/>
    <n v="1"/>
    <s v="Yes"/>
    <s v="2013-01-19"/>
    <n v="55"/>
    <x v="576"/>
    <x v="8"/>
    <x v="49"/>
    <x v="7"/>
    <x v="1"/>
    <x v="78"/>
    <x v="103"/>
    <n v="2"/>
    <n v="2"/>
    <n v="2"/>
    <n v="2"/>
    <n v="7"/>
    <x v="0"/>
    <x v="0"/>
    <x v="0"/>
    <x v="0"/>
    <x v="0"/>
    <x v="0"/>
    <n v="0"/>
    <x v="1"/>
  </r>
  <r>
    <n v="10395"/>
    <n v="1986"/>
    <x v="22"/>
    <x v="1"/>
    <x v="3"/>
    <x v="0"/>
    <n v="8940"/>
    <n v="8940"/>
    <x v="2"/>
    <n v="1"/>
    <n v="0"/>
    <s v="Yes"/>
    <s v="2012-08-22"/>
    <n v="25"/>
    <x v="20"/>
    <x v="107"/>
    <x v="24"/>
    <x v="39"/>
    <x v="18"/>
    <x v="2"/>
    <x v="720"/>
    <n v="3"/>
    <n v="3"/>
    <n v="1"/>
    <n v="3"/>
    <n v="8"/>
    <x v="0"/>
    <x v="0"/>
    <x v="0"/>
    <x v="0"/>
    <x v="0"/>
    <x v="0"/>
    <n v="0"/>
    <x v="1"/>
  </r>
  <r>
    <n v="1176"/>
    <n v="1973"/>
    <x v="26"/>
    <x v="1"/>
    <x v="0"/>
    <x v="2"/>
    <n v="26228"/>
    <n v="26228"/>
    <x v="2"/>
    <n v="1"/>
    <n v="0"/>
    <s v="Yes"/>
    <s v="2013-09-22"/>
    <n v="50"/>
    <x v="63"/>
    <x v="26"/>
    <x v="137"/>
    <x v="7"/>
    <x v="1"/>
    <x v="47"/>
    <x v="213"/>
    <n v="1"/>
    <n v="1"/>
    <n v="0"/>
    <n v="2"/>
    <n v="8"/>
    <x v="0"/>
    <x v="0"/>
    <x v="0"/>
    <x v="0"/>
    <x v="0"/>
    <x v="0"/>
    <n v="0"/>
    <x v="1"/>
  </r>
  <r>
    <n v="1627"/>
    <n v="1957"/>
    <x v="0"/>
    <x v="0"/>
    <x v="4"/>
    <x v="3"/>
    <n v="77297"/>
    <n v="77297"/>
    <x v="1"/>
    <n v="0"/>
    <n v="0"/>
    <s v="No"/>
    <s v="2013-01-26"/>
    <n v="84"/>
    <x v="443"/>
    <x v="11"/>
    <x v="243"/>
    <x v="148"/>
    <x v="33"/>
    <x v="21"/>
    <x v="721"/>
    <n v="1"/>
    <n v="5"/>
    <n v="7"/>
    <n v="9"/>
    <n v="4"/>
    <x v="0"/>
    <x v="0"/>
    <x v="0"/>
    <x v="1"/>
    <x v="0"/>
    <x v="1"/>
    <n v="0"/>
    <x v="1"/>
  </r>
  <r>
    <n v="938"/>
    <n v="1981"/>
    <x v="4"/>
    <x v="1"/>
    <x v="0"/>
    <x v="2"/>
    <n v="40211"/>
    <n v="40211"/>
    <x v="2"/>
    <n v="1"/>
    <n v="1"/>
    <s v="Yes"/>
    <s v="2013-07-30"/>
    <n v="30"/>
    <x v="80"/>
    <x v="1"/>
    <x v="75"/>
    <x v="1"/>
    <x v="1"/>
    <x v="93"/>
    <x v="722"/>
    <n v="2"/>
    <n v="2"/>
    <n v="1"/>
    <n v="2"/>
    <n v="8"/>
    <x v="1"/>
    <x v="0"/>
    <x v="0"/>
    <x v="0"/>
    <x v="0"/>
    <x v="1"/>
    <n v="0"/>
    <x v="1"/>
  </r>
  <r>
    <n v="2740"/>
    <n v="1958"/>
    <x v="38"/>
    <x v="0"/>
    <x v="1"/>
    <x v="4"/>
    <n v="33438"/>
    <n v="33438"/>
    <x v="2"/>
    <n v="1"/>
    <n v="1"/>
    <s v="Yes"/>
    <s v="2013-09-22"/>
    <n v="81"/>
    <x v="576"/>
    <x v="1"/>
    <x v="68"/>
    <x v="7"/>
    <x v="7"/>
    <x v="1"/>
    <x v="112"/>
    <n v="4"/>
    <n v="2"/>
    <n v="1"/>
    <n v="4"/>
    <n v="5"/>
    <x v="0"/>
    <x v="0"/>
    <x v="0"/>
    <x v="0"/>
    <x v="0"/>
    <x v="0"/>
    <n v="0"/>
    <x v="1"/>
  </r>
  <r>
    <n v="257"/>
    <n v="1959"/>
    <x v="12"/>
    <x v="0"/>
    <x v="1"/>
    <x v="2"/>
    <n v="75032"/>
    <n v="75032"/>
    <x v="1"/>
    <n v="0"/>
    <n v="1"/>
    <s v="Yes"/>
    <s v="2013-04-28"/>
    <n v="74"/>
    <x v="577"/>
    <x v="19"/>
    <x v="430"/>
    <x v="74"/>
    <x v="12"/>
    <x v="33"/>
    <x v="504"/>
    <n v="2"/>
    <n v="5"/>
    <n v="4"/>
    <n v="9"/>
    <n v="3"/>
    <x v="0"/>
    <x v="0"/>
    <x v="0"/>
    <x v="0"/>
    <x v="0"/>
    <x v="0"/>
    <n v="0"/>
    <x v="1"/>
  </r>
  <r>
    <n v="4058"/>
    <n v="1955"/>
    <x v="34"/>
    <x v="0"/>
    <x v="1"/>
    <x v="0"/>
    <n v="61284"/>
    <n v="61284"/>
    <x v="0"/>
    <n v="0"/>
    <n v="0"/>
    <s v="No"/>
    <s v="2013-10-12"/>
    <n v="76"/>
    <x v="578"/>
    <x v="81"/>
    <x v="84"/>
    <x v="19"/>
    <x v="23"/>
    <x v="13"/>
    <x v="601"/>
    <n v="1"/>
    <n v="11"/>
    <n v="2"/>
    <n v="8"/>
    <n v="6"/>
    <x v="0"/>
    <x v="1"/>
    <x v="0"/>
    <x v="0"/>
    <x v="0"/>
    <x v="1"/>
    <n v="0"/>
    <x v="1"/>
  </r>
  <r>
    <n v="7736"/>
    <n v="1986"/>
    <x v="22"/>
    <x v="1"/>
    <x v="0"/>
    <x v="2"/>
    <n v="22518"/>
    <n v="22518"/>
    <x v="2"/>
    <n v="1"/>
    <n v="0"/>
    <s v="Yes"/>
    <s v="2012-10-22"/>
    <n v="36"/>
    <x v="1"/>
    <x v="35"/>
    <x v="100"/>
    <x v="1"/>
    <x v="7"/>
    <x v="6"/>
    <x v="11"/>
    <n v="2"/>
    <n v="2"/>
    <n v="1"/>
    <n v="2"/>
    <n v="5"/>
    <x v="1"/>
    <x v="0"/>
    <x v="0"/>
    <x v="0"/>
    <x v="0"/>
    <x v="1"/>
    <n v="0"/>
    <x v="0"/>
  </r>
  <r>
    <n v="8210"/>
    <n v="1975"/>
    <x v="28"/>
    <x v="1"/>
    <x v="2"/>
    <x v="2"/>
    <n v="54730"/>
    <n v="54730"/>
    <x v="0"/>
    <n v="0"/>
    <n v="1"/>
    <s v="Yes"/>
    <s v="2013-08-15"/>
    <n v="64"/>
    <x v="486"/>
    <x v="17"/>
    <x v="12"/>
    <x v="39"/>
    <x v="23"/>
    <x v="167"/>
    <x v="541"/>
    <n v="5"/>
    <n v="4"/>
    <n v="1"/>
    <n v="8"/>
    <n v="4"/>
    <x v="0"/>
    <x v="0"/>
    <x v="0"/>
    <x v="0"/>
    <x v="0"/>
    <x v="0"/>
    <n v="0"/>
    <x v="1"/>
  </r>
  <r>
    <n v="833"/>
    <n v="1955"/>
    <x v="34"/>
    <x v="0"/>
    <x v="2"/>
    <x v="2"/>
    <n v="38452"/>
    <n v="38452"/>
    <x v="2"/>
    <n v="1"/>
    <n v="1"/>
    <s v="Yes"/>
    <s v="2014-03-30"/>
    <n v="62"/>
    <x v="339"/>
    <x v="8"/>
    <x v="33"/>
    <x v="5"/>
    <x v="16"/>
    <x v="8"/>
    <x v="50"/>
    <n v="3"/>
    <n v="3"/>
    <n v="0"/>
    <n v="3"/>
    <n v="7"/>
    <x v="0"/>
    <x v="0"/>
    <x v="0"/>
    <x v="0"/>
    <x v="0"/>
    <x v="0"/>
    <n v="0"/>
    <x v="1"/>
  </r>
  <r>
    <n v="6230"/>
    <n v="1971"/>
    <x v="6"/>
    <x v="1"/>
    <x v="0"/>
    <x v="3"/>
    <n v="44421"/>
    <n v="44421"/>
    <x v="0"/>
    <n v="1"/>
    <n v="1"/>
    <s v="Yes"/>
    <s v="2013-02-15"/>
    <n v="53"/>
    <x v="28"/>
    <x v="9"/>
    <x v="134"/>
    <x v="34"/>
    <x v="1"/>
    <x v="32"/>
    <x v="188"/>
    <n v="5"/>
    <n v="5"/>
    <n v="0"/>
    <n v="4"/>
    <n v="8"/>
    <x v="0"/>
    <x v="0"/>
    <x v="0"/>
    <x v="0"/>
    <x v="0"/>
    <x v="0"/>
    <n v="0"/>
    <x v="1"/>
  </r>
  <r>
    <n v="7325"/>
    <n v="1986"/>
    <x v="22"/>
    <x v="1"/>
    <x v="1"/>
    <x v="1"/>
    <n v="38197"/>
    <n v="38197"/>
    <x v="2"/>
    <n v="1"/>
    <n v="0"/>
    <s v="Yes"/>
    <s v="2013-06-29"/>
    <n v="86"/>
    <x v="140"/>
    <x v="8"/>
    <x v="9"/>
    <x v="1"/>
    <x v="1"/>
    <x v="26"/>
    <x v="564"/>
    <n v="1"/>
    <n v="1"/>
    <n v="0"/>
    <n v="3"/>
    <n v="5"/>
    <x v="0"/>
    <x v="0"/>
    <x v="0"/>
    <x v="0"/>
    <x v="0"/>
    <x v="0"/>
    <n v="0"/>
    <x v="1"/>
  </r>
  <r>
    <n v="1307"/>
    <n v="1978"/>
    <x v="33"/>
    <x v="1"/>
    <x v="0"/>
    <x v="3"/>
    <n v="41986"/>
    <n v="41986"/>
    <x v="0"/>
    <n v="0"/>
    <n v="1"/>
    <s v="Yes"/>
    <s v="2014-02-09"/>
    <n v="15"/>
    <x v="78"/>
    <x v="9"/>
    <x v="48"/>
    <x v="64"/>
    <x v="3"/>
    <x v="33"/>
    <x v="88"/>
    <n v="3"/>
    <n v="3"/>
    <n v="0"/>
    <n v="4"/>
    <n v="4"/>
    <x v="0"/>
    <x v="0"/>
    <x v="0"/>
    <x v="0"/>
    <x v="0"/>
    <x v="0"/>
    <n v="0"/>
    <x v="1"/>
  </r>
  <r>
    <n v="1502"/>
    <n v="1983"/>
    <x v="10"/>
    <x v="1"/>
    <x v="0"/>
    <x v="1"/>
    <n v="28427"/>
    <n v="28427"/>
    <x v="2"/>
    <n v="1"/>
    <n v="0"/>
    <s v="Yes"/>
    <s v="2013-03-21"/>
    <n v="67"/>
    <x v="126"/>
    <x v="17"/>
    <x v="14"/>
    <x v="7"/>
    <x v="3"/>
    <x v="1"/>
    <x v="235"/>
    <n v="2"/>
    <n v="2"/>
    <n v="0"/>
    <n v="3"/>
    <n v="8"/>
    <x v="0"/>
    <x v="0"/>
    <x v="0"/>
    <x v="0"/>
    <x v="0"/>
    <x v="0"/>
    <n v="0"/>
    <x v="1"/>
  </r>
  <r>
    <n v="6211"/>
    <n v="1976"/>
    <x v="11"/>
    <x v="1"/>
    <x v="1"/>
    <x v="1"/>
    <n v="37395"/>
    <n v="37395"/>
    <x v="2"/>
    <n v="1"/>
    <n v="0"/>
    <s v="Yes"/>
    <s v="2014-05-02"/>
    <n v="47"/>
    <x v="126"/>
    <x v="8"/>
    <x v="145"/>
    <x v="5"/>
    <x v="1"/>
    <x v="56"/>
    <x v="159"/>
    <n v="1"/>
    <n v="1"/>
    <n v="0"/>
    <n v="3"/>
    <n v="6"/>
    <x v="0"/>
    <x v="0"/>
    <x v="0"/>
    <x v="0"/>
    <x v="0"/>
    <x v="0"/>
    <n v="0"/>
    <x v="1"/>
  </r>
  <r>
    <n v="843"/>
    <n v="1971"/>
    <x v="6"/>
    <x v="1"/>
    <x v="0"/>
    <x v="2"/>
    <n v="64722"/>
    <n v="64722"/>
    <x v="1"/>
    <n v="1"/>
    <n v="0"/>
    <s v="Yes"/>
    <s v="2014-05-26"/>
    <n v="47"/>
    <x v="579"/>
    <x v="8"/>
    <x v="431"/>
    <x v="94"/>
    <x v="86"/>
    <x v="4"/>
    <x v="625"/>
    <n v="4"/>
    <n v="8"/>
    <n v="2"/>
    <n v="11"/>
    <n v="6"/>
    <x v="0"/>
    <x v="0"/>
    <x v="0"/>
    <x v="0"/>
    <x v="0"/>
    <x v="0"/>
    <n v="0"/>
    <x v="1"/>
  </r>
  <r>
    <n v="4174"/>
    <n v="1956"/>
    <x v="46"/>
    <x v="0"/>
    <x v="2"/>
    <x v="1"/>
    <n v="55249"/>
    <n v="55249"/>
    <x v="0"/>
    <n v="0"/>
    <n v="1"/>
    <s v="Yes"/>
    <s v="2014-04-17"/>
    <n v="81"/>
    <x v="481"/>
    <x v="1"/>
    <x v="14"/>
    <x v="1"/>
    <x v="16"/>
    <x v="56"/>
    <x v="723"/>
    <n v="1"/>
    <n v="2"/>
    <n v="1"/>
    <n v="4"/>
    <n v="3"/>
    <x v="0"/>
    <x v="0"/>
    <x v="0"/>
    <x v="0"/>
    <x v="0"/>
    <x v="0"/>
    <n v="0"/>
    <x v="1"/>
  </r>
  <r>
    <n v="9757"/>
    <n v="1972"/>
    <x v="39"/>
    <x v="1"/>
    <x v="0"/>
    <x v="1"/>
    <n v="84906"/>
    <n v="84906"/>
    <x v="1"/>
    <n v="0"/>
    <n v="0"/>
    <s v="No"/>
    <s v="2013-10-04"/>
    <n v="98"/>
    <x v="120"/>
    <x v="81"/>
    <x v="432"/>
    <x v="102"/>
    <x v="25"/>
    <x v="50"/>
    <x v="724"/>
    <n v="1"/>
    <n v="5"/>
    <n v="6"/>
    <n v="12"/>
    <n v="2"/>
    <x v="0"/>
    <x v="1"/>
    <x v="1"/>
    <x v="0"/>
    <x v="1"/>
    <x v="3"/>
    <n v="0"/>
    <x v="1"/>
  </r>
  <r>
    <n v="6918"/>
    <n v="1989"/>
    <x v="23"/>
    <x v="1"/>
    <x v="0"/>
    <x v="2"/>
    <n v="28691"/>
    <n v="28691"/>
    <x v="2"/>
    <n v="1"/>
    <n v="0"/>
    <s v="Yes"/>
    <s v="2013-07-04"/>
    <n v="56"/>
    <x v="9"/>
    <x v="3"/>
    <x v="62"/>
    <x v="64"/>
    <x v="16"/>
    <x v="14"/>
    <x v="60"/>
    <n v="1"/>
    <n v="1"/>
    <n v="0"/>
    <n v="3"/>
    <n v="8"/>
    <x v="0"/>
    <x v="0"/>
    <x v="0"/>
    <x v="0"/>
    <x v="0"/>
    <x v="0"/>
    <n v="0"/>
    <x v="1"/>
  </r>
  <r>
    <n v="286"/>
    <n v="1952"/>
    <x v="13"/>
    <x v="0"/>
    <x v="0"/>
    <x v="0"/>
    <n v="44213"/>
    <n v="44213"/>
    <x v="0"/>
    <n v="1"/>
    <n v="1"/>
    <s v="Yes"/>
    <s v="2013-11-29"/>
    <n v="48"/>
    <x v="580"/>
    <x v="23"/>
    <x v="162"/>
    <x v="5"/>
    <x v="37"/>
    <x v="32"/>
    <x v="719"/>
    <n v="4"/>
    <n v="2"/>
    <n v="1"/>
    <n v="5"/>
    <n v="6"/>
    <x v="0"/>
    <x v="0"/>
    <x v="0"/>
    <x v="0"/>
    <x v="0"/>
    <x v="0"/>
    <n v="0"/>
    <x v="1"/>
  </r>
  <r>
    <n v="11086"/>
    <n v="1984"/>
    <x v="3"/>
    <x v="1"/>
    <x v="3"/>
    <x v="0"/>
    <n v="25707"/>
    <n v="25707"/>
    <x v="2"/>
    <n v="1"/>
    <n v="0"/>
    <s v="Yes"/>
    <s v="2014-01-18"/>
    <n v="18"/>
    <x v="20"/>
    <x v="26"/>
    <x v="122"/>
    <x v="7"/>
    <x v="18"/>
    <x v="26"/>
    <x v="403"/>
    <n v="1"/>
    <n v="1"/>
    <n v="0"/>
    <n v="3"/>
    <n v="7"/>
    <x v="0"/>
    <x v="0"/>
    <x v="0"/>
    <x v="0"/>
    <x v="0"/>
    <x v="0"/>
    <n v="0"/>
    <x v="1"/>
  </r>
  <r>
    <n v="1921"/>
    <n v="1967"/>
    <x v="5"/>
    <x v="0"/>
    <x v="1"/>
    <x v="2"/>
    <n v="59062"/>
    <n v="59062"/>
    <x v="0"/>
    <n v="2"/>
    <n v="1"/>
    <s v="Yes"/>
    <s v="2013-10-03"/>
    <n v="74"/>
    <x v="342"/>
    <x v="1"/>
    <x v="100"/>
    <x v="7"/>
    <x v="16"/>
    <x v="47"/>
    <x v="261"/>
    <n v="2"/>
    <n v="2"/>
    <n v="0"/>
    <n v="3"/>
    <n v="4"/>
    <x v="0"/>
    <x v="0"/>
    <x v="0"/>
    <x v="0"/>
    <x v="0"/>
    <x v="0"/>
    <n v="0"/>
    <x v="1"/>
  </r>
  <r>
    <n v="4138"/>
    <n v="1962"/>
    <x v="43"/>
    <x v="0"/>
    <x v="0"/>
    <x v="0"/>
    <n v="76624"/>
    <n v="76624"/>
    <x v="1"/>
    <n v="0"/>
    <n v="1"/>
    <s v="Yes"/>
    <s v="2014-05-24"/>
    <n v="68"/>
    <x v="426"/>
    <x v="47"/>
    <x v="416"/>
    <x v="120"/>
    <x v="123"/>
    <x v="86"/>
    <x v="725"/>
    <n v="1"/>
    <n v="5"/>
    <n v="10"/>
    <n v="7"/>
    <n v="1"/>
    <x v="1"/>
    <x v="0"/>
    <x v="0"/>
    <x v="0"/>
    <x v="0"/>
    <x v="1"/>
    <n v="0"/>
    <x v="1"/>
  </r>
  <r>
    <n v="7718"/>
    <n v="1947"/>
    <x v="49"/>
    <x v="0"/>
    <x v="2"/>
    <x v="1"/>
    <n v="66000"/>
    <n v="66000"/>
    <x v="1"/>
    <n v="0"/>
    <n v="0"/>
    <s v="No"/>
    <s v="2014-04-20"/>
    <n v="36"/>
    <x v="497"/>
    <x v="32"/>
    <x v="433"/>
    <x v="89"/>
    <x v="16"/>
    <x v="13"/>
    <x v="726"/>
    <n v="1"/>
    <n v="1"/>
    <n v="3"/>
    <n v="5"/>
    <n v="1"/>
    <x v="0"/>
    <x v="0"/>
    <x v="0"/>
    <x v="0"/>
    <x v="0"/>
    <x v="0"/>
    <n v="0"/>
    <x v="1"/>
  </r>
  <r>
    <n v="1291"/>
    <n v="1978"/>
    <x v="33"/>
    <x v="1"/>
    <x v="1"/>
    <x v="1"/>
    <n v="27683"/>
    <n v="27683"/>
    <x v="2"/>
    <n v="1"/>
    <n v="0"/>
    <s v="Yes"/>
    <s v="2012-08-04"/>
    <n v="90"/>
    <x v="134"/>
    <x v="31"/>
    <x v="434"/>
    <x v="29"/>
    <x v="12"/>
    <x v="13"/>
    <x v="727"/>
    <n v="4"/>
    <n v="6"/>
    <n v="2"/>
    <n v="4"/>
    <n v="8"/>
    <x v="0"/>
    <x v="0"/>
    <x v="0"/>
    <x v="0"/>
    <x v="0"/>
    <x v="0"/>
    <n v="0"/>
    <x v="1"/>
  </r>
  <r>
    <n v="6862"/>
    <n v="1971"/>
    <x v="6"/>
    <x v="1"/>
    <x v="0"/>
    <x v="3"/>
    <n v="1730"/>
    <n v="1730"/>
    <x v="2"/>
    <n v="0"/>
    <n v="0"/>
    <s v="No"/>
    <s v="2014-05-18"/>
    <n v="65"/>
    <x v="20"/>
    <x v="1"/>
    <x v="24"/>
    <x v="8"/>
    <x v="1"/>
    <x v="10"/>
    <x v="728"/>
    <n v="15"/>
    <n v="0"/>
    <n v="0"/>
    <n v="0"/>
    <n v="20"/>
    <x v="0"/>
    <x v="0"/>
    <x v="0"/>
    <x v="0"/>
    <x v="0"/>
    <x v="0"/>
    <n v="0"/>
    <x v="1"/>
  </r>
  <r>
    <n v="4136"/>
    <n v="1992"/>
    <x v="47"/>
    <x v="2"/>
    <x v="3"/>
    <x v="0"/>
    <n v="7500"/>
    <n v="7500"/>
    <x v="2"/>
    <n v="1"/>
    <n v="0"/>
    <s v="Yes"/>
    <s v="2012-12-03"/>
    <n v="63"/>
    <x v="55"/>
    <x v="16"/>
    <x v="107"/>
    <x v="64"/>
    <x v="46"/>
    <x v="41"/>
    <x v="151"/>
    <n v="4"/>
    <n v="3"/>
    <n v="2"/>
    <n v="2"/>
    <n v="9"/>
    <x v="0"/>
    <x v="0"/>
    <x v="0"/>
    <x v="0"/>
    <x v="0"/>
    <x v="0"/>
    <n v="0"/>
    <x v="1"/>
  </r>
  <r>
    <n v="803"/>
    <n v="1968"/>
    <x v="30"/>
    <x v="0"/>
    <x v="0"/>
    <x v="1"/>
    <n v="40521"/>
    <n v="40521"/>
    <x v="0"/>
    <n v="1"/>
    <n v="1"/>
    <s v="Yes"/>
    <s v="2013-04-05"/>
    <n v="82"/>
    <x v="44"/>
    <x v="8"/>
    <x v="29"/>
    <x v="5"/>
    <x v="16"/>
    <x v="14"/>
    <x v="403"/>
    <n v="1"/>
    <n v="0"/>
    <n v="1"/>
    <n v="2"/>
    <n v="5"/>
    <x v="0"/>
    <x v="0"/>
    <x v="0"/>
    <x v="0"/>
    <x v="0"/>
    <x v="0"/>
    <n v="0"/>
    <x v="1"/>
  </r>
  <r>
    <n v="4298"/>
    <n v="1973"/>
    <x v="26"/>
    <x v="1"/>
    <x v="1"/>
    <x v="1"/>
    <n v="20427"/>
    <n v="20427"/>
    <x v="2"/>
    <n v="1"/>
    <n v="0"/>
    <s v="Yes"/>
    <s v="2014-03-24"/>
    <n v="63"/>
    <x v="9"/>
    <x v="8"/>
    <x v="137"/>
    <x v="5"/>
    <x v="16"/>
    <x v="10"/>
    <x v="154"/>
    <n v="1"/>
    <n v="1"/>
    <n v="0"/>
    <n v="2"/>
    <n v="8"/>
    <x v="0"/>
    <x v="0"/>
    <x v="0"/>
    <x v="0"/>
    <x v="0"/>
    <x v="0"/>
    <n v="0"/>
    <x v="1"/>
  </r>
  <r>
    <n v="10833"/>
    <n v="1975"/>
    <x v="28"/>
    <x v="1"/>
    <x v="0"/>
    <x v="2"/>
    <n v="65106"/>
    <n v="65106"/>
    <x v="1"/>
    <n v="0"/>
    <n v="1"/>
    <s v="Yes"/>
    <s v="2014-05-24"/>
    <n v="55"/>
    <x v="581"/>
    <x v="28"/>
    <x v="91"/>
    <x v="29"/>
    <x v="16"/>
    <x v="19"/>
    <x v="354"/>
    <n v="3"/>
    <n v="8"/>
    <n v="3"/>
    <n v="13"/>
    <n v="6"/>
    <x v="0"/>
    <x v="1"/>
    <x v="0"/>
    <x v="0"/>
    <x v="0"/>
    <x v="1"/>
    <n v="0"/>
    <x v="1"/>
  </r>
  <r>
    <n v="9606"/>
    <n v="1965"/>
    <x v="2"/>
    <x v="0"/>
    <x v="1"/>
    <x v="2"/>
    <n v="69969"/>
    <n v="69969"/>
    <x v="1"/>
    <n v="0"/>
    <n v="0"/>
    <s v="No"/>
    <s v="2013-08-27"/>
    <n v="64"/>
    <x v="582"/>
    <x v="67"/>
    <x v="197"/>
    <x v="57"/>
    <x v="35"/>
    <x v="85"/>
    <x v="729"/>
    <n v="1"/>
    <n v="4"/>
    <n v="2"/>
    <n v="6"/>
    <n v="3"/>
    <x v="0"/>
    <x v="0"/>
    <x v="1"/>
    <x v="1"/>
    <x v="0"/>
    <x v="2"/>
    <n v="0"/>
    <x v="0"/>
  </r>
  <r>
    <n v="8534"/>
    <n v="1952"/>
    <x v="13"/>
    <x v="0"/>
    <x v="0"/>
    <x v="2"/>
    <n v="67433"/>
    <n v="67433"/>
    <x v="1"/>
    <n v="0"/>
    <n v="2"/>
    <s v="Yes"/>
    <s v="2013-07-16"/>
    <n v="51"/>
    <x v="583"/>
    <x v="58"/>
    <x v="270"/>
    <x v="29"/>
    <x v="70"/>
    <x v="12"/>
    <x v="730"/>
    <n v="4"/>
    <n v="6"/>
    <n v="5"/>
    <n v="13"/>
    <n v="4"/>
    <x v="0"/>
    <x v="1"/>
    <x v="0"/>
    <x v="0"/>
    <x v="0"/>
    <x v="1"/>
    <n v="0"/>
    <x v="1"/>
  </r>
  <r>
    <n v="5153"/>
    <n v="1967"/>
    <x v="5"/>
    <x v="0"/>
    <x v="1"/>
    <x v="2"/>
    <n v="77766"/>
    <n v="77766"/>
    <x v="1"/>
    <n v="0"/>
    <n v="1"/>
    <s v="Yes"/>
    <s v="2013-02-22"/>
    <n v="97"/>
    <x v="371"/>
    <x v="37"/>
    <x v="248"/>
    <x v="157"/>
    <x v="145"/>
    <x v="6"/>
    <x v="731"/>
    <n v="2"/>
    <n v="11"/>
    <n v="10"/>
    <n v="11"/>
    <n v="6"/>
    <x v="1"/>
    <x v="0"/>
    <x v="0"/>
    <x v="0"/>
    <x v="0"/>
    <x v="1"/>
    <n v="0"/>
    <x v="0"/>
  </r>
  <r>
    <n v="961"/>
    <n v="1972"/>
    <x v="39"/>
    <x v="1"/>
    <x v="0"/>
    <x v="2"/>
    <n v="74716"/>
    <n v="74716"/>
    <x v="1"/>
    <n v="0"/>
    <n v="1"/>
    <s v="Yes"/>
    <s v="2013-09-12"/>
    <n v="92"/>
    <x v="584"/>
    <x v="54"/>
    <x v="435"/>
    <x v="59"/>
    <x v="154"/>
    <x v="138"/>
    <x v="543"/>
    <n v="2"/>
    <n v="7"/>
    <n v="3"/>
    <n v="5"/>
    <n v="4"/>
    <x v="0"/>
    <x v="0"/>
    <x v="0"/>
    <x v="0"/>
    <x v="0"/>
    <x v="0"/>
    <n v="0"/>
    <x v="1"/>
  </r>
  <r>
    <n v="5011"/>
    <n v="1963"/>
    <x v="24"/>
    <x v="0"/>
    <x v="0"/>
    <x v="3"/>
    <n v="68118"/>
    <n v="68118"/>
    <x v="1"/>
    <n v="0"/>
    <n v="1"/>
    <s v="Yes"/>
    <s v="2013-10-18"/>
    <n v="51"/>
    <x v="374"/>
    <x v="42"/>
    <x v="303"/>
    <x v="3"/>
    <x v="66"/>
    <x v="150"/>
    <x v="465"/>
    <n v="2"/>
    <n v="8"/>
    <n v="9"/>
    <n v="4"/>
    <n v="6"/>
    <x v="0"/>
    <x v="0"/>
    <x v="0"/>
    <x v="0"/>
    <x v="0"/>
    <x v="0"/>
    <n v="0"/>
    <x v="1"/>
  </r>
  <r>
    <n v="6653"/>
    <n v="1970"/>
    <x v="25"/>
    <x v="0"/>
    <x v="1"/>
    <x v="2"/>
    <n v="55158"/>
    <n v="55158"/>
    <x v="0"/>
    <n v="1"/>
    <n v="1"/>
    <s v="Yes"/>
    <s v="2012-07-30"/>
    <n v="72"/>
    <x v="585"/>
    <x v="8"/>
    <x v="157"/>
    <x v="39"/>
    <x v="59"/>
    <x v="7"/>
    <x v="732"/>
    <n v="4"/>
    <n v="7"/>
    <n v="2"/>
    <n v="5"/>
    <n v="7"/>
    <x v="0"/>
    <x v="0"/>
    <x v="0"/>
    <x v="0"/>
    <x v="0"/>
    <x v="0"/>
    <n v="0"/>
    <x v="0"/>
  </r>
  <r>
    <n v="9094"/>
    <n v="1955"/>
    <x v="34"/>
    <x v="0"/>
    <x v="4"/>
    <x v="2"/>
    <n v="62972"/>
    <n v="62972"/>
    <x v="0"/>
    <n v="0"/>
    <n v="1"/>
    <s v="Yes"/>
    <s v="2012-08-03"/>
    <n v="39"/>
    <x v="586"/>
    <x v="81"/>
    <x v="94"/>
    <x v="19"/>
    <x v="16"/>
    <x v="84"/>
    <x v="733"/>
    <n v="2"/>
    <n v="7"/>
    <n v="4"/>
    <n v="3"/>
    <n v="6"/>
    <x v="0"/>
    <x v="0"/>
    <x v="0"/>
    <x v="0"/>
    <x v="0"/>
    <x v="0"/>
    <n v="0"/>
    <x v="0"/>
  </r>
  <r>
    <n v="810"/>
    <n v="1975"/>
    <x v="28"/>
    <x v="1"/>
    <x v="0"/>
    <x v="2"/>
    <n v="74190"/>
    <n v="74190"/>
    <x v="1"/>
    <n v="0"/>
    <n v="1"/>
    <s v="Yes"/>
    <s v="2014-05-12"/>
    <n v="49"/>
    <x v="457"/>
    <x v="46"/>
    <x v="19"/>
    <x v="119"/>
    <x v="60"/>
    <x v="126"/>
    <x v="734"/>
    <n v="2"/>
    <n v="4"/>
    <n v="2"/>
    <n v="11"/>
    <n v="2"/>
    <x v="0"/>
    <x v="0"/>
    <x v="0"/>
    <x v="0"/>
    <x v="0"/>
    <x v="0"/>
    <n v="0"/>
    <x v="1"/>
  </r>
  <r>
    <n v="5493"/>
    <n v="1976"/>
    <x v="11"/>
    <x v="1"/>
    <x v="0"/>
    <x v="2"/>
    <n v="39356"/>
    <n v="39356"/>
    <x v="2"/>
    <n v="1"/>
    <n v="1"/>
    <s v="Yes"/>
    <s v="2014-03-19"/>
    <n v="21"/>
    <x v="77"/>
    <x v="8"/>
    <x v="122"/>
    <x v="5"/>
    <x v="16"/>
    <x v="1"/>
    <x v="195"/>
    <n v="1"/>
    <n v="1"/>
    <n v="0"/>
    <n v="2"/>
    <n v="6"/>
    <x v="1"/>
    <x v="0"/>
    <x v="0"/>
    <x v="0"/>
    <x v="0"/>
    <x v="1"/>
    <n v="0"/>
    <x v="1"/>
  </r>
  <r>
    <n v="2147"/>
    <n v="1969"/>
    <x v="21"/>
    <x v="0"/>
    <x v="0"/>
    <x v="1"/>
    <n v="76653"/>
    <n v="76653"/>
    <x v="1"/>
    <n v="0"/>
    <n v="0"/>
    <s v="No"/>
    <s v="2013-08-16"/>
    <n v="91"/>
    <x v="235"/>
    <x v="106"/>
    <x v="436"/>
    <x v="95"/>
    <x v="93"/>
    <x v="72"/>
    <x v="735"/>
    <n v="1"/>
    <n v="4"/>
    <n v="7"/>
    <n v="11"/>
    <n v="2"/>
    <x v="0"/>
    <x v="0"/>
    <x v="1"/>
    <x v="1"/>
    <x v="0"/>
    <x v="2"/>
    <n v="0"/>
    <x v="1"/>
  </r>
  <r>
    <n v="5107"/>
    <n v="1973"/>
    <x v="26"/>
    <x v="1"/>
    <x v="1"/>
    <x v="3"/>
    <n v="35860"/>
    <n v="35860"/>
    <x v="2"/>
    <n v="1"/>
    <n v="1"/>
    <s v="Yes"/>
    <s v="2014-05-19"/>
    <n v="37"/>
    <x v="77"/>
    <x v="8"/>
    <x v="48"/>
    <x v="39"/>
    <x v="7"/>
    <x v="71"/>
    <x v="9"/>
    <n v="2"/>
    <n v="1"/>
    <n v="1"/>
    <n v="2"/>
    <n v="5"/>
    <x v="1"/>
    <x v="0"/>
    <x v="0"/>
    <x v="0"/>
    <x v="0"/>
    <x v="1"/>
    <n v="0"/>
    <x v="1"/>
  </r>
  <r>
    <n v="3979"/>
    <n v="1983"/>
    <x v="10"/>
    <x v="1"/>
    <x v="1"/>
    <x v="3"/>
    <n v="90687"/>
    <n v="90687"/>
    <x v="1"/>
    <n v="0"/>
    <n v="0"/>
    <s v="No"/>
    <s v="2013-05-22"/>
    <n v="98"/>
    <x v="312"/>
    <x v="16"/>
    <x v="437"/>
    <x v="50"/>
    <x v="101"/>
    <x v="49"/>
    <x v="736"/>
    <n v="1"/>
    <n v="6"/>
    <n v="2"/>
    <n v="8"/>
    <n v="2"/>
    <x v="0"/>
    <x v="0"/>
    <x v="1"/>
    <x v="0"/>
    <x v="0"/>
    <x v="1"/>
    <n v="0"/>
    <x v="0"/>
  </r>
  <r>
    <n v="6049"/>
    <n v="1982"/>
    <x v="18"/>
    <x v="1"/>
    <x v="2"/>
    <x v="1"/>
    <n v="73450"/>
    <n v="73450"/>
    <x v="1"/>
    <n v="0"/>
    <n v="0"/>
    <s v="No"/>
    <s v="2013-12-05"/>
    <n v="85"/>
    <x v="587"/>
    <x v="32"/>
    <x v="400"/>
    <x v="137"/>
    <x v="138"/>
    <x v="125"/>
    <x v="174"/>
    <n v="1"/>
    <n v="7"/>
    <n v="8"/>
    <n v="11"/>
    <n v="3"/>
    <x v="1"/>
    <x v="0"/>
    <x v="0"/>
    <x v="1"/>
    <x v="0"/>
    <x v="2"/>
    <n v="0"/>
    <x v="1"/>
  </r>
  <r>
    <n v="8147"/>
    <n v="1960"/>
    <x v="40"/>
    <x v="0"/>
    <x v="0"/>
    <x v="2"/>
    <n v="31454"/>
    <n v="31454"/>
    <x v="2"/>
    <n v="1"/>
    <n v="1"/>
    <s v="Yes"/>
    <s v="2013-07-06"/>
    <n v="40"/>
    <x v="8"/>
    <x v="8"/>
    <x v="9"/>
    <x v="5"/>
    <x v="16"/>
    <x v="47"/>
    <x v="220"/>
    <n v="3"/>
    <n v="2"/>
    <n v="0"/>
    <n v="3"/>
    <n v="8"/>
    <x v="0"/>
    <x v="0"/>
    <x v="0"/>
    <x v="0"/>
    <x v="0"/>
    <x v="0"/>
    <n v="0"/>
    <x v="1"/>
  </r>
  <r>
    <n v="1857"/>
    <n v="1952"/>
    <x v="13"/>
    <x v="0"/>
    <x v="0"/>
    <x v="0"/>
    <n v="47139"/>
    <n v="47139"/>
    <x v="0"/>
    <n v="1"/>
    <n v="1"/>
    <s v="Yes"/>
    <s v="2014-03-06"/>
    <n v="2"/>
    <x v="342"/>
    <x v="8"/>
    <x v="100"/>
    <x v="5"/>
    <x v="7"/>
    <x v="7"/>
    <x v="573"/>
    <n v="2"/>
    <n v="2"/>
    <n v="1"/>
    <n v="2"/>
    <n v="7"/>
    <x v="0"/>
    <x v="0"/>
    <x v="0"/>
    <x v="0"/>
    <x v="0"/>
    <x v="0"/>
    <n v="0"/>
    <x v="0"/>
  </r>
  <r>
    <n v="3910"/>
    <n v="1975"/>
    <x v="28"/>
    <x v="1"/>
    <x v="0"/>
    <x v="3"/>
    <n v="83829"/>
    <n v="83829"/>
    <x v="1"/>
    <n v="0"/>
    <n v="0"/>
    <s v="No"/>
    <s v="2013-10-08"/>
    <n v="78"/>
    <x v="163"/>
    <x v="136"/>
    <x v="387"/>
    <x v="79"/>
    <x v="137"/>
    <x v="6"/>
    <x v="673"/>
    <n v="0"/>
    <n v="4"/>
    <n v="7"/>
    <n v="6"/>
    <n v="1"/>
    <x v="1"/>
    <x v="0"/>
    <x v="1"/>
    <x v="1"/>
    <x v="0"/>
    <x v="3"/>
    <n v="0"/>
    <x v="0"/>
  </r>
  <r>
    <n v="5207"/>
    <n v="1963"/>
    <x v="24"/>
    <x v="0"/>
    <x v="1"/>
    <x v="2"/>
    <n v="53378"/>
    <n v="53378"/>
    <x v="0"/>
    <n v="1"/>
    <n v="1"/>
    <s v="Yes"/>
    <s v="2012-09-24"/>
    <n v="41"/>
    <x v="588"/>
    <x v="26"/>
    <x v="295"/>
    <x v="64"/>
    <x v="18"/>
    <x v="182"/>
    <x v="737"/>
    <n v="10"/>
    <n v="9"/>
    <n v="4"/>
    <n v="6"/>
    <n v="8"/>
    <x v="0"/>
    <x v="0"/>
    <x v="0"/>
    <x v="0"/>
    <x v="0"/>
    <x v="0"/>
    <n v="0"/>
    <x v="0"/>
  </r>
  <r>
    <n v="11114"/>
    <n v="1970"/>
    <x v="25"/>
    <x v="0"/>
    <x v="0"/>
    <x v="1"/>
    <n v="19656"/>
    <n v="19656"/>
    <x v="2"/>
    <n v="1"/>
    <n v="0"/>
    <s v="Yes"/>
    <s v="2013-02-08"/>
    <n v="94"/>
    <x v="60"/>
    <x v="3"/>
    <x v="145"/>
    <x v="11"/>
    <x v="22"/>
    <x v="37"/>
    <x v="579"/>
    <n v="3"/>
    <n v="2"/>
    <n v="1"/>
    <n v="3"/>
    <n v="7"/>
    <x v="0"/>
    <x v="0"/>
    <x v="0"/>
    <x v="0"/>
    <x v="0"/>
    <x v="0"/>
    <n v="0"/>
    <x v="1"/>
  </r>
  <r>
    <n v="5429"/>
    <n v="1948"/>
    <x v="37"/>
    <x v="0"/>
    <x v="1"/>
    <x v="2"/>
    <n v="45579"/>
    <n v="45579"/>
    <x v="0"/>
    <n v="0"/>
    <n v="1"/>
    <s v="Yes"/>
    <s v="2013-08-20"/>
    <n v="10"/>
    <x v="340"/>
    <x v="1"/>
    <x v="97"/>
    <x v="1"/>
    <x v="1"/>
    <x v="10"/>
    <x v="520"/>
    <n v="1"/>
    <n v="4"/>
    <n v="1"/>
    <n v="4"/>
    <n v="6"/>
    <x v="0"/>
    <x v="0"/>
    <x v="0"/>
    <x v="0"/>
    <x v="0"/>
    <x v="0"/>
    <n v="0"/>
    <x v="1"/>
  </r>
  <r>
    <n v="9400"/>
    <n v="1958"/>
    <x v="38"/>
    <x v="0"/>
    <x v="4"/>
    <x v="0"/>
    <n v="85485"/>
    <n v="85485"/>
    <x v="1"/>
    <n v="0"/>
    <n v="0"/>
    <s v="No"/>
    <s v="2014-06-21"/>
    <n v="73"/>
    <x v="589"/>
    <x v="34"/>
    <x v="438"/>
    <x v="54"/>
    <x v="31"/>
    <x v="82"/>
    <x v="738"/>
    <n v="1"/>
    <n v="6"/>
    <n v="6"/>
    <n v="6"/>
    <n v="2"/>
    <x v="0"/>
    <x v="0"/>
    <x v="0"/>
    <x v="0"/>
    <x v="0"/>
    <x v="0"/>
    <n v="0"/>
    <x v="1"/>
  </r>
  <r>
    <n v="1740"/>
    <n v="1944"/>
    <x v="53"/>
    <x v="0"/>
    <x v="0"/>
    <x v="2"/>
    <n v="55956"/>
    <n v="55956"/>
    <x v="0"/>
    <n v="0"/>
    <n v="0"/>
    <s v="No"/>
    <s v="2014-04-07"/>
    <n v="22"/>
    <x v="378"/>
    <x v="93"/>
    <x v="294"/>
    <x v="6"/>
    <x v="52"/>
    <x v="36"/>
    <x v="739"/>
    <n v="2"/>
    <n v="7"/>
    <n v="3"/>
    <n v="4"/>
    <n v="4"/>
    <x v="0"/>
    <x v="1"/>
    <x v="0"/>
    <x v="0"/>
    <x v="0"/>
    <x v="1"/>
    <n v="0"/>
    <x v="1"/>
  </r>
  <r>
    <n v="7488"/>
    <n v="1963"/>
    <x v="24"/>
    <x v="0"/>
    <x v="2"/>
    <x v="0"/>
    <n v="64191"/>
    <n v="64191"/>
    <x v="1"/>
    <n v="0"/>
    <n v="1"/>
    <s v="Yes"/>
    <s v="2013-01-22"/>
    <n v="30"/>
    <x v="590"/>
    <x v="81"/>
    <x v="340"/>
    <x v="52"/>
    <x v="15"/>
    <x v="4"/>
    <x v="240"/>
    <n v="3"/>
    <n v="5"/>
    <n v="3"/>
    <n v="13"/>
    <n v="3"/>
    <x v="0"/>
    <x v="0"/>
    <x v="0"/>
    <x v="0"/>
    <x v="0"/>
    <x v="0"/>
    <n v="0"/>
    <x v="1"/>
  </r>
  <r>
    <n v="195"/>
    <n v="1972"/>
    <x v="39"/>
    <x v="1"/>
    <x v="0"/>
    <x v="0"/>
    <n v="38808"/>
    <n v="38808"/>
    <x v="2"/>
    <n v="1"/>
    <n v="0"/>
    <s v="Yes"/>
    <s v="2012-08-26"/>
    <n v="21"/>
    <x v="127"/>
    <x v="16"/>
    <x v="155"/>
    <x v="7"/>
    <x v="64"/>
    <x v="12"/>
    <x v="740"/>
    <n v="4"/>
    <n v="5"/>
    <n v="1"/>
    <n v="4"/>
    <n v="8"/>
    <x v="1"/>
    <x v="0"/>
    <x v="0"/>
    <x v="0"/>
    <x v="0"/>
    <x v="1"/>
    <n v="0"/>
    <x v="0"/>
  </r>
  <r>
    <n v="635"/>
    <n v="1966"/>
    <x v="35"/>
    <x v="0"/>
    <x v="2"/>
    <x v="2"/>
    <n v="57183"/>
    <n v="57183"/>
    <x v="0"/>
    <n v="1"/>
    <n v="1"/>
    <s v="Yes"/>
    <s v="2013-03-19"/>
    <n v="51"/>
    <x v="320"/>
    <x v="9"/>
    <x v="65"/>
    <x v="34"/>
    <x v="16"/>
    <x v="91"/>
    <x v="741"/>
    <n v="8"/>
    <n v="9"/>
    <n v="1"/>
    <n v="7"/>
    <n v="8"/>
    <x v="0"/>
    <x v="0"/>
    <x v="0"/>
    <x v="0"/>
    <x v="0"/>
    <x v="0"/>
    <n v="0"/>
    <x v="1"/>
  </r>
  <r>
    <n v="7527"/>
    <n v="1968"/>
    <x v="30"/>
    <x v="0"/>
    <x v="2"/>
    <x v="3"/>
    <n v="23748"/>
    <n v="23748"/>
    <x v="2"/>
    <n v="1"/>
    <n v="0"/>
    <s v="Yes"/>
    <s v="2012-11-21"/>
    <n v="97"/>
    <x v="10"/>
    <x v="26"/>
    <x v="36"/>
    <x v="29"/>
    <x v="39"/>
    <x v="75"/>
    <x v="398"/>
    <n v="3"/>
    <n v="2"/>
    <n v="1"/>
    <n v="3"/>
    <n v="8"/>
    <x v="0"/>
    <x v="0"/>
    <x v="0"/>
    <x v="0"/>
    <x v="0"/>
    <x v="0"/>
    <n v="0"/>
    <x v="1"/>
  </r>
  <r>
    <n v="10319"/>
    <n v="1971"/>
    <x v="6"/>
    <x v="1"/>
    <x v="0"/>
    <x v="2"/>
    <n v="66303"/>
    <n v="66303"/>
    <x v="1"/>
    <n v="0"/>
    <n v="1"/>
    <s v="Yes"/>
    <s v="2013-02-26"/>
    <n v="56"/>
    <x v="591"/>
    <x v="19"/>
    <x v="30"/>
    <x v="32"/>
    <x v="12"/>
    <x v="61"/>
    <x v="742"/>
    <n v="4"/>
    <n v="3"/>
    <n v="4"/>
    <n v="11"/>
    <n v="8"/>
    <x v="0"/>
    <x v="1"/>
    <x v="0"/>
    <x v="0"/>
    <x v="0"/>
    <x v="1"/>
    <n v="0"/>
    <x v="1"/>
  </r>
  <r>
    <n v="2296"/>
    <n v="1975"/>
    <x v="28"/>
    <x v="1"/>
    <x v="2"/>
    <x v="2"/>
    <n v="37368"/>
    <n v="37368"/>
    <x v="2"/>
    <n v="1"/>
    <n v="0"/>
    <s v="Yes"/>
    <s v="2013-12-16"/>
    <n v="4"/>
    <x v="13"/>
    <x v="12"/>
    <x v="9"/>
    <x v="1"/>
    <x v="7"/>
    <x v="23"/>
    <x v="29"/>
    <n v="1"/>
    <n v="1"/>
    <n v="0"/>
    <n v="2"/>
    <n v="6"/>
    <x v="1"/>
    <x v="0"/>
    <x v="0"/>
    <x v="0"/>
    <x v="0"/>
    <x v="1"/>
    <n v="0"/>
    <x v="1"/>
  </r>
  <r>
    <n v="10637"/>
    <n v="1964"/>
    <x v="31"/>
    <x v="0"/>
    <x v="0"/>
    <x v="2"/>
    <n v="40800"/>
    <n v="40800"/>
    <x v="0"/>
    <n v="1"/>
    <n v="2"/>
    <s v="Yes"/>
    <s v="2013-01-01"/>
    <n v="77"/>
    <x v="181"/>
    <x v="8"/>
    <x v="21"/>
    <x v="64"/>
    <x v="25"/>
    <x v="23"/>
    <x v="221"/>
    <n v="2"/>
    <n v="3"/>
    <n v="0"/>
    <n v="3"/>
    <n v="7"/>
    <x v="0"/>
    <x v="0"/>
    <x v="0"/>
    <x v="0"/>
    <x v="0"/>
    <x v="0"/>
    <n v="1"/>
    <x v="1"/>
  </r>
  <r>
    <n v="2931"/>
    <n v="1978"/>
    <x v="33"/>
    <x v="1"/>
    <x v="0"/>
    <x v="3"/>
    <n v="71847"/>
    <n v="71847"/>
    <x v="1"/>
    <n v="0"/>
    <n v="0"/>
    <s v="No"/>
    <s v="2012-09-21"/>
    <n v="95"/>
    <x v="592"/>
    <x v="59"/>
    <x v="84"/>
    <x v="91"/>
    <x v="155"/>
    <x v="183"/>
    <x v="668"/>
    <n v="0"/>
    <n v="6"/>
    <n v="7"/>
    <n v="9"/>
    <n v="3"/>
    <x v="0"/>
    <x v="0"/>
    <x v="0"/>
    <x v="1"/>
    <x v="0"/>
    <x v="1"/>
    <n v="0"/>
    <x v="1"/>
  </r>
  <r>
    <n v="907"/>
    <n v="1975"/>
    <x v="28"/>
    <x v="1"/>
    <x v="0"/>
    <x v="2"/>
    <n v="46149"/>
    <n v="46149"/>
    <x v="0"/>
    <n v="0"/>
    <n v="1"/>
    <s v="Yes"/>
    <s v="2013-11-29"/>
    <n v="36"/>
    <x v="593"/>
    <x v="26"/>
    <x v="160"/>
    <x v="39"/>
    <x v="16"/>
    <x v="6"/>
    <x v="743"/>
    <n v="5"/>
    <n v="5"/>
    <n v="1"/>
    <n v="7"/>
    <n v="5"/>
    <x v="0"/>
    <x v="0"/>
    <x v="0"/>
    <x v="0"/>
    <x v="0"/>
    <x v="0"/>
    <n v="0"/>
    <x v="1"/>
  </r>
  <r>
    <n v="3698"/>
    <n v="1983"/>
    <x v="10"/>
    <x v="1"/>
    <x v="0"/>
    <x v="1"/>
    <n v="78687"/>
    <n v="78687"/>
    <x v="1"/>
    <n v="0"/>
    <n v="0"/>
    <s v="No"/>
    <s v="2012-08-09"/>
    <n v="13"/>
    <x v="345"/>
    <x v="141"/>
    <x v="439"/>
    <x v="146"/>
    <x v="140"/>
    <x v="38"/>
    <x v="744"/>
    <n v="1"/>
    <n v="4"/>
    <n v="6"/>
    <n v="8"/>
    <n v="2"/>
    <x v="0"/>
    <x v="0"/>
    <x v="1"/>
    <x v="0"/>
    <x v="0"/>
    <x v="1"/>
    <n v="0"/>
    <x v="0"/>
  </r>
  <r>
    <n v="9516"/>
    <n v="1971"/>
    <x v="6"/>
    <x v="1"/>
    <x v="4"/>
    <x v="3"/>
    <n v="49118"/>
    <n v="49118"/>
    <x v="0"/>
    <n v="0"/>
    <n v="0"/>
    <s v="No"/>
    <s v="2012-08-18"/>
    <n v="90"/>
    <x v="135"/>
    <x v="102"/>
    <x v="251"/>
    <x v="102"/>
    <x v="47"/>
    <x v="128"/>
    <x v="745"/>
    <n v="2"/>
    <n v="9"/>
    <n v="7"/>
    <n v="10"/>
    <n v="7"/>
    <x v="0"/>
    <x v="1"/>
    <x v="0"/>
    <x v="0"/>
    <x v="1"/>
    <x v="2"/>
    <n v="0"/>
    <x v="0"/>
  </r>
  <r>
    <n v="679"/>
    <n v="1957"/>
    <x v="0"/>
    <x v="0"/>
    <x v="1"/>
    <x v="2"/>
    <n v="37633"/>
    <n v="37633"/>
    <x v="2"/>
    <n v="1"/>
    <n v="1"/>
    <s v="Yes"/>
    <s v="2012-09-20"/>
    <n v="49"/>
    <x v="36"/>
    <x v="3"/>
    <x v="3"/>
    <x v="5"/>
    <x v="16"/>
    <x v="10"/>
    <x v="120"/>
    <n v="2"/>
    <n v="1"/>
    <n v="0"/>
    <n v="3"/>
    <n v="9"/>
    <x v="0"/>
    <x v="0"/>
    <x v="0"/>
    <x v="0"/>
    <x v="0"/>
    <x v="0"/>
    <n v="0"/>
    <x v="1"/>
  </r>
  <r>
    <n v="7384"/>
    <n v="1951"/>
    <x v="20"/>
    <x v="0"/>
    <x v="2"/>
    <x v="1"/>
    <n v="39767"/>
    <n v="39767"/>
    <x v="2"/>
    <n v="0"/>
    <n v="0"/>
    <s v="No"/>
    <s v="2013-07-21"/>
    <n v="18"/>
    <x v="594"/>
    <x v="11"/>
    <x v="143"/>
    <x v="20"/>
    <x v="46"/>
    <x v="139"/>
    <x v="746"/>
    <n v="2"/>
    <n v="7"/>
    <n v="1"/>
    <n v="7"/>
    <n v="8"/>
    <x v="0"/>
    <x v="0"/>
    <x v="0"/>
    <x v="0"/>
    <x v="0"/>
    <x v="0"/>
    <n v="0"/>
    <x v="1"/>
  </r>
  <r>
    <n v="5043"/>
    <n v="1951"/>
    <x v="20"/>
    <x v="0"/>
    <x v="3"/>
    <x v="2"/>
    <n v="26997"/>
    <n v="26997"/>
    <x v="2"/>
    <n v="0"/>
    <n v="0"/>
    <s v="No"/>
    <s v="2012-11-05"/>
    <n v="89"/>
    <x v="75"/>
    <x v="42"/>
    <x v="109"/>
    <x v="82"/>
    <x v="6"/>
    <x v="146"/>
    <x v="747"/>
    <n v="2"/>
    <n v="4"/>
    <n v="2"/>
    <n v="5"/>
    <n v="7"/>
    <x v="0"/>
    <x v="0"/>
    <x v="0"/>
    <x v="0"/>
    <x v="0"/>
    <x v="0"/>
    <n v="0"/>
    <x v="1"/>
  </r>
  <r>
    <n v="5267"/>
    <n v="1970"/>
    <x v="25"/>
    <x v="0"/>
    <x v="0"/>
    <x v="3"/>
    <n v="33986"/>
    <n v="33986"/>
    <x v="2"/>
    <n v="1"/>
    <n v="0"/>
    <s v="Yes"/>
    <s v="2013-03-14"/>
    <n v="43"/>
    <x v="178"/>
    <x v="12"/>
    <x v="107"/>
    <x v="1"/>
    <x v="1"/>
    <x v="3"/>
    <x v="210"/>
    <n v="1"/>
    <n v="1"/>
    <n v="0"/>
    <n v="3"/>
    <n v="7"/>
    <x v="0"/>
    <x v="0"/>
    <x v="0"/>
    <x v="0"/>
    <x v="0"/>
    <x v="0"/>
    <n v="0"/>
    <x v="1"/>
  </r>
  <r>
    <n v="339"/>
    <n v="1972"/>
    <x v="39"/>
    <x v="1"/>
    <x v="1"/>
    <x v="2"/>
    <n v="57091"/>
    <n v="57091"/>
    <x v="0"/>
    <n v="0"/>
    <n v="1"/>
    <s v="Yes"/>
    <s v="2012-11-23"/>
    <n v="82"/>
    <x v="595"/>
    <x v="8"/>
    <x v="8"/>
    <x v="11"/>
    <x v="16"/>
    <x v="14"/>
    <x v="748"/>
    <n v="2"/>
    <n v="9"/>
    <n v="2"/>
    <n v="5"/>
    <n v="7"/>
    <x v="0"/>
    <x v="1"/>
    <x v="0"/>
    <x v="0"/>
    <x v="0"/>
    <x v="1"/>
    <n v="0"/>
    <x v="0"/>
  </r>
  <r>
    <n v="2516"/>
    <n v="1969"/>
    <x v="21"/>
    <x v="0"/>
    <x v="4"/>
    <x v="2"/>
    <n v="46831"/>
    <n v="46831"/>
    <x v="0"/>
    <n v="1"/>
    <n v="1"/>
    <s v="Yes"/>
    <s v="2013-06-08"/>
    <n v="84"/>
    <x v="148"/>
    <x v="12"/>
    <x v="27"/>
    <x v="11"/>
    <x v="37"/>
    <x v="51"/>
    <x v="316"/>
    <n v="2"/>
    <n v="1"/>
    <n v="2"/>
    <n v="2"/>
    <n v="4"/>
    <x v="0"/>
    <x v="0"/>
    <x v="0"/>
    <x v="0"/>
    <x v="0"/>
    <x v="0"/>
    <n v="0"/>
    <x v="1"/>
  </r>
  <r>
    <n v="9010"/>
    <n v="1972"/>
    <x v="39"/>
    <x v="1"/>
    <x v="2"/>
    <x v="2"/>
    <n v="83151"/>
    <n v="83151"/>
    <x v="1"/>
    <n v="0"/>
    <n v="0"/>
    <s v="No"/>
    <s v="2013-02-10"/>
    <n v="80"/>
    <x v="596"/>
    <x v="84"/>
    <x v="410"/>
    <x v="41"/>
    <x v="5"/>
    <x v="183"/>
    <x v="749"/>
    <n v="1"/>
    <n v="5"/>
    <n v="7"/>
    <n v="10"/>
    <n v="2"/>
    <x v="1"/>
    <x v="0"/>
    <x v="1"/>
    <x v="1"/>
    <x v="0"/>
    <x v="3"/>
    <n v="0"/>
    <x v="0"/>
  </r>
  <r>
    <n v="378"/>
    <n v="1971"/>
    <x v="6"/>
    <x v="1"/>
    <x v="0"/>
    <x v="2"/>
    <n v="52531"/>
    <n v="52531"/>
    <x v="0"/>
    <n v="0"/>
    <n v="0"/>
    <s v="No"/>
    <s v="2012-12-30"/>
    <n v="68"/>
    <x v="402"/>
    <x v="112"/>
    <x v="32"/>
    <x v="138"/>
    <x v="53"/>
    <x v="120"/>
    <x v="750"/>
    <n v="2"/>
    <n v="7"/>
    <n v="2"/>
    <n v="10"/>
    <n v="6"/>
    <x v="0"/>
    <x v="0"/>
    <x v="0"/>
    <x v="0"/>
    <x v="0"/>
    <x v="0"/>
    <n v="0"/>
    <x v="1"/>
  </r>
  <r>
    <n v="4808"/>
    <n v="1956"/>
    <x v="46"/>
    <x v="0"/>
    <x v="0"/>
    <x v="2"/>
    <n v="15759"/>
    <n v="15759"/>
    <x v="2"/>
    <n v="0"/>
    <n v="0"/>
    <s v="No"/>
    <s v="2013-09-05"/>
    <n v="12"/>
    <x v="20"/>
    <x v="12"/>
    <x v="29"/>
    <x v="11"/>
    <x v="16"/>
    <x v="26"/>
    <x v="181"/>
    <n v="1"/>
    <n v="1"/>
    <n v="0"/>
    <n v="2"/>
    <n v="7"/>
    <x v="0"/>
    <x v="0"/>
    <x v="0"/>
    <x v="0"/>
    <x v="0"/>
    <x v="0"/>
    <n v="0"/>
    <x v="1"/>
  </r>
  <r>
    <n v="5068"/>
    <n v="1971"/>
    <x v="6"/>
    <x v="1"/>
    <x v="0"/>
    <x v="0"/>
    <n v="22804"/>
    <n v="22804"/>
    <x v="2"/>
    <n v="1"/>
    <n v="0"/>
    <s v="Yes"/>
    <s v="2013-07-31"/>
    <n v="75"/>
    <x v="7"/>
    <x v="1"/>
    <x v="75"/>
    <x v="1"/>
    <x v="1"/>
    <x v="10"/>
    <x v="199"/>
    <n v="1"/>
    <n v="2"/>
    <n v="0"/>
    <n v="2"/>
    <n v="9"/>
    <x v="0"/>
    <x v="0"/>
    <x v="0"/>
    <x v="0"/>
    <x v="0"/>
    <x v="0"/>
    <n v="0"/>
    <x v="1"/>
  </r>
  <r>
    <n v="7628"/>
    <n v="1973"/>
    <x v="26"/>
    <x v="1"/>
    <x v="4"/>
    <x v="2"/>
    <n v="43050"/>
    <n v="43050"/>
    <x v="0"/>
    <n v="1"/>
    <n v="0"/>
    <s v="Yes"/>
    <s v="2014-03-18"/>
    <n v="10"/>
    <x v="160"/>
    <x v="9"/>
    <x v="8"/>
    <x v="11"/>
    <x v="3"/>
    <x v="75"/>
    <x v="398"/>
    <n v="2"/>
    <n v="2"/>
    <n v="0"/>
    <n v="4"/>
    <n v="5"/>
    <x v="0"/>
    <x v="0"/>
    <x v="0"/>
    <x v="0"/>
    <x v="0"/>
    <x v="0"/>
    <n v="0"/>
    <x v="1"/>
  </r>
  <r>
    <n v="7128"/>
    <n v="1977"/>
    <x v="32"/>
    <x v="1"/>
    <x v="1"/>
    <x v="0"/>
    <n v="42997"/>
    <n v="42997"/>
    <x v="0"/>
    <n v="1"/>
    <n v="1"/>
    <s v="Yes"/>
    <s v="2013-12-07"/>
    <n v="91"/>
    <x v="18"/>
    <x v="8"/>
    <x v="29"/>
    <x v="5"/>
    <x v="1"/>
    <x v="3"/>
    <x v="349"/>
    <n v="1"/>
    <n v="1"/>
    <n v="0"/>
    <n v="2"/>
    <n v="7"/>
    <x v="0"/>
    <x v="0"/>
    <x v="0"/>
    <x v="0"/>
    <x v="0"/>
    <x v="0"/>
    <n v="0"/>
    <x v="1"/>
  </r>
  <r>
    <n v="2811"/>
    <n v="1963"/>
    <x v="24"/>
    <x v="0"/>
    <x v="1"/>
    <x v="0"/>
    <n v="48918"/>
    <n v="48918"/>
    <x v="0"/>
    <n v="1"/>
    <n v="1"/>
    <s v="Yes"/>
    <s v="2014-04-12"/>
    <n v="21"/>
    <x v="597"/>
    <x v="8"/>
    <x v="145"/>
    <x v="5"/>
    <x v="16"/>
    <x v="10"/>
    <x v="242"/>
    <n v="2"/>
    <n v="1"/>
    <n v="0"/>
    <n v="4"/>
    <n v="4"/>
    <x v="0"/>
    <x v="0"/>
    <x v="0"/>
    <x v="0"/>
    <x v="0"/>
    <x v="0"/>
    <n v="0"/>
    <x v="1"/>
  </r>
  <r>
    <n v="3551"/>
    <n v="1954"/>
    <x v="1"/>
    <x v="0"/>
    <x v="2"/>
    <x v="1"/>
    <n v="60033"/>
    <n v="60033"/>
    <x v="0"/>
    <n v="0"/>
    <n v="1"/>
    <s v="Yes"/>
    <s v="2014-03-29"/>
    <n v="28"/>
    <x v="576"/>
    <x v="1"/>
    <x v="110"/>
    <x v="65"/>
    <x v="59"/>
    <x v="18"/>
    <x v="458"/>
    <n v="2"/>
    <n v="2"/>
    <n v="1"/>
    <n v="5"/>
    <n v="2"/>
    <x v="0"/>
    <x v="0"/>
    <x v="0"/>
    <x v="0"/>
    <x v="0"/>
    <x v="0"/>
    <n v="0"/>
    <x v="1"/>
  </r>
  <r>
    <n v="1663"/>
    <n v="1978"/>
    <x v="33"/>
    <x v="1"/>
    <x v="1"/>
    <x v="1"/>
    <n v="34043"/>
    <n v="34043"/>
    <x v="2"/>
    <n v="1"/>
    <n v="0"/>
    <s v="Yes"/>
    <s v="2013-10-25"/>
    <n v="97"/>
    <x v="125"/>
    <x v="12"/>
    <x v="33"/>
    <x v="7"/>
    <x v="16"/>
    <x v="23"/>
    <x v="9"/>
    <n v="1"/>
    <n v="2"/>
    <n v="0"/>
    <n v="2"/>
    <n v="9"/>
    <x v="0"/>
    <x v="0"/>
    <x v="0"/>
    <x v="0"/>
    <x v="0"/>
    <x v="0"/>
    <n v="0"/>
    <x v="1"/>
  </r>
  <r>
    <n v="5543"/>
    <n v="1966"/>
    <x v="35"/>
    <x v="0"/>
    <x v="0"/>
    <x v="1"/>
    <n v="57811"/>
    <n v="57811"/>
    <x v="0"/>
    <n v="0"/>
    <n v="1"/>
    <s v="Yes"/>
    <s v="2013-06-24"/>
    <n v="49"/>
    <x v="598"/>
    <x v="35"/>
    <x v="242"/>
    <x v="26"/>
    <x v="2"/>
    <x v="118"/>
    <x v="751"/>
    <n v="5"/>
    <n v="7"/>
    <n v="2"/>
    <n v="11"/>
    <n v="5"/>
    <x v="0"/>
    <x v="1"/>
    <x v="0"/>
    <x v="0"/>
    <x v="0"/>
    <x v="1"/>
    <n v="0"/>
    <x v="1"/>
  </r>
  <r>
    <n v="1577"/>
    <n v="1946"/>
    <x v="15"/>
    <x v="0"/>
    <x v="0"/>
    <x v="2"/>
    <n v="78569"/>
    <n v="78569"/>
    <x v="1"/>
    <n v="0"/>
    <n v="0"/>
    <s v="No"/>
    <s v="2014-02-19"/>
    <n v="14"/>
    <x v="599"/>
    <x v="118"/>
    <x v="440"/>
    <x v="158"/>
    <x v="156"/>
    <x v="124"/>
    <x v="752"/>
    <n v="1"/>
    <n v="4"/>
    <n v="6"/>
    <n v="4"/>
    <n v="1"/>
    <x v="0"/>
    <x v="0"/>
    <x v="1"/>
    <x v="0"/>
    <x v="0"/>
    <x v="1"/>
    <n v="0"/>
    <x v="0"/>
  </r>
  <r>
    <n v="10641"/>
    <n v="1978"/>
    <x v="33"/>
    <x v="1"/>
    <x v="0"/>
    <x v="0"/>
    <n v="7500"/>
    <n v="7500"/>
    <x v="2"/>
    <n v="1"/>
    <n v="1"/>
    <s v="Yes"/>
    <s v="2012-12-27"/>
    <n v="5"/>
    <x v="10"/>
    <x v="9"/>
    <x v="137"/>
    <x v="59"/>
    <x v="37"/>
    <x v="93"/>
    <x v="148"/>
    <n v="4"/>
    <n v="2"/>
    <n v="1"/>
    <n v="3"/>
    <n v="6"/>
    <x v="0"/>
    <x v="0"/>
    <x v="0"/>
    <x v="0"/>
    <x v="0"/>
    <x v="0"/>
    <n v="0"/>
    <x v="1"/>
  </r>
  <r>
    <n v="5336"/>
    <n v="1971"/>
    <x v="6"/>
    <x v="1"/>
    <x v="2"/>
    <x v="1"/>
    <n v="157733"/>
    <n v="157733"/>
    <x v="1"/>
    <n v="1"/>
    <n v="0"/>
    <s v="Yes"/>
    <s v="2013-06-04"/>
    <n v="37"/>
    <x v="202"/>
    <x v="1"/>
    <x v="145"/>
    <x v="1"/>
    <x v="16"/>
    <x v="75"/>
    <x v="263"/>
    <n v="0"/>
    <n v="1"/>
    <n v="0"/>
    <n v="1"/>
    <n v="1"/>
    <x v="0"/>
    <x v="0"/>
    <x v="0"/>
    <x v="0"/>
    <x v="0"/>
    <x v="0"/>
    <n v="0"/>
    <x v="1"/>
  </r>
  <r>
    <n v="6024"/>
    <n v="1953"/>
    <x v="44"/>
    <x v="0"/>
    <x v="0"/>
    <x v="1"/>
    <n v="94384"/>
    <n v="94384"/>
    <x v="1"/>
    <n v="0"/>
    <n v="0"/>
    <s v="No"/>
    <s v="2013-03-04"/>
    <n v="62"/>
    <x v="473"/>
    <x v="68"/>
    <x v="380"/>
    <x v="23"/>
    <x v="87"/>
    <x v="66"/>
    <x v="603"/>
    <n v="0"/>
    <n v="5"/>
    <n v="8"/>
    <n v="5"/>
    <n v="2"/>
    <x v="0"/>
    <x v="1"/>
    <x v="1"/>
    <x v="1"/>
    <x v="0"/>
    <x v="3"/>
    <n v="0"/>
    <x v="0"/>
  </r>
  <r>
    <n v="1878"/>
    <n v="1985"/>
    <x v="7"/>
    <x v="1"/>
    <x v="4"/>
    <x v="2"/>
    <n v="23148"/>
    <n v="23148"/>
    <x v="2"/>
    <n v="0"/>
    <n v="0"/>
    <s v="No"/>
    <s v="2014-02-18"/>
    <n v="83"/>
    <x v="18"/>
    <x v="26"/>
    <x v="48"/>
    <x v="11"/>
    <x v="3"/>
    <x v="23"/>
    <x v="229"/>
    <n v="1"/>
    <n v="2"/>
    <n v="0"/>
    <n v="3"/>
    <n v="7"/>
    <x v="0"/>
    <x v="0"/>
    <x v="0"/>
    <x v="0"/>
    <x v="0"/>
    <x v="0"/>
    <n v="0"/>
    <x v="1"/>
  </r>
  <r>
    <n v="3099"/>
    <n v="1970"/>
    <x v="25"/>
    <x v="0"/>
    <x v="0"/>
    <x v="3"/>
    <n v="44267"/>
    <n v="44267"/>
    <x v="0"/>
    <n v="1"/>
    <n v="1"/>
    <s v="Yes"/>
    <s v="2013-02-25"/>
    <n v="48"/>
    <x v="420"/>
    <x v="9"/>
    <x v="61"/>
    <x v="7"/>
    <x v="9"/>
    <x v="74"/>
    <x v="13"/>
    <n v="5"/>
    <n v="5"/>
    <n v="2"/>
    <n v="4"/>
    <n v="9"/>
    <x v="0"/>
    <x v="0"/>
    <x v="0"/>
    <x v="0"/>
    <x v="0"/>
    <x v="0"/>
    <n v="0"/>
    <x v="1"/>
  </r>
  <r>
    <n v="6055"/>
    <n v="1979"/>
    <x v="19"/>
    <x v="1"/>
    <x v="0"/>
    <x v="2"/>
    <n v="71626"/>
    <n v="71626"/>
    <x v="1"/>
    <n v="0"/>
    <n v="0"/>
    <s v="No"/>
    <s v="2012-11-01"/>
    <n v="94"/>
    <x v="53"/>
    <x v="142"/>
    <x v="441"/>
    <x v="155"/>
    <x v="157"/>
    <x v="62"/>
    <x v="753"/>
    <n v="1"/>
    <n v="5"/>
    <n v="5"/>
    <n v="8"/>
    <n v="3"/>
    <x v="0"/>
    <x v="1"/>
    <x v="0"/>
    <x v="0"/>
    <x v="0"/>
    <x v="1"/>
    <n v="0"/>
    <x v="1"/>
  </r>
  <r>
    <n v="5841"/>
    <n v="1966"/>
    <x v="35"/>
    <x v="0"/>
    <x v="0"/>
    <x v="1"/>
    <n v="60894"/>
    <n v="60894"/>
    <x v="0"/>
    <n v="0"/>
    <n v="1"/>
    <s v="Yes"/>
    <s v="2013-06-28"/>
    <n v="61"/>
    <x v="279"/>
    <x v="35"/>
    <x v="442"/>
    <x v="3"/>
    <x v="16"/>
    <x v="82"/>
    <x v="754"/>
    <n v="5"/>
    <n v="10"/>
    <n v="3"/>
    <n v="8"/>
    <n v="7"/>
    <x v="0"/>
    <x v="0"/>
    <x v="0"/>
    <x v="0"/>
    <x v="0"/>
    <x v="0"/>
    <n v="0"/>
    <x v="1"/>
  </r>
  <r>
    <n v="3972"/>
    <n v="1976"/>
    <x v="11"/>
    <x v="1"/>
    <x v="0"/>
    <x v="1"/>
    <n v="50200"/>
    <n v="50200"/>
    <x v="0"/>
    <n v="1"/>
    <n v="1"/>
    <s v="Yes"/>
    <s v="2013-04-03"/>
    <n v="70"/>
    <x v="600"/>
    <x v="26"/>
    <x v="381"/>
    <x v="64"/>
    <x v="18"/>
    <x v="126"/>
    <x v="252"/>
    <n v="6"/>
    <n v="7"/>
    <n v="1"/>
    <n v="5"/>
    <n v="8"/>
    <x v="0"/>
    <x v="0"/>
    <x v="0"/>
    <x v="0"/>
    <x v="0"/>
    <x v="0"/>
    <n v="0"/>
    <x v="1"/>
  </r>
  <r>
    <n v="4394"/>
    <n v="1965"/>
    <x v="2"/>
    <x v="0"/>
    <x v="1"/>
    <x v="2"/>
    <n v="81051"/>
    <n v="81051"/>
    <x v="1"/>
    <n v="0"/>
    <n v="0"/>
    <s v="No"/>
    <s v="2014-05-23"/>
    <n v="43"/>
    <x v="587"/>
    <x v="67"/>
    <x v="114"/>
    <x v="57"/>
    <x v="35"/>
    <x v="5"/>
    <x v="755"/>
    <n v="1"/>
    <n v="5"/>
    <n v="5"/>
    <n v="12"/>
    <n v="2"/>
    <x v="0"/>
    <x v="1"/>
    <x v="1"/>
    <x v="0"/>
    <x v="0"/>
    <x v="2"/>
    <n v="0"/>
    <x v="1"/>
  </r>
  <r>
    <n v="5758"/>
    <n v="1982"/>
    <x v="18"/>
    <x v="1"/>
    <x v="0"/>
    <x v="2"/>
    <n v="65169"/>
    <n v="65169"/>
    <x v="1"/>
    <n v="0"/>
    <n v="0"/>
    <s v="No"/>
    <s v="2014-01-14"/>
    <n v="23"/>
    <x v="601"/>
    <x v="8"/>
    <x v="112"/>
    <x v="5"/>
    <x v="16"/>
    <x v="127"/>
    <x v="756"/>
    <n v="1"/>
    <n v="10"/>
    <n v="4"/>
    <n v="13"/>
    <n v="6"/>
    <x v="1"/>
    <x v="0"/>
    <x v="1"/>
    <x v="1"/>
    <x v="1"/>
    <x v="4"/>
    <n v="0"/>
    <x v="0"/>
  </r>
  <r>
    <n v="6658"/>
    <n v="1972"/>
    <x v="39"/>
    <x v="1"/>
    <x v="0"/>
    <x v="1"/>
    <n v="59868"/>
    <n v="59868"/>
    <x v="0"/>
    <n v="0"/>
    <n v="1"/>
    <s v="Yes"/>
    <s v="2013-07-22"/>
    <n v="37"/>
    <x v="602"/>
    <x v="32"/>
    <x v="141"/>
    <x v="120"/>
    <x v="26"/>
    <x v="150"/>
    <x v="757"/>
    <n v="7"/>
    <n v="11"/>
    <n v="2"/>
    <n v="12"/>
    <n v="6"/>
    <x v="0"/>
    <x v="0"/>
    <x v="0"/>
    <x v="0"/>
    <x v="0"/>
    <x v="0"/>
    <n v="0"/>
    <x v="1"/>
  </r>
  <r>
    <n v="4603"/>
    <n v="1960"/>
    <x v="40"/>
    <x v="0"/>
    <x v="1"/>
    <x v="2"/>
    <n v="65695"/>
    <n v="65695"/>
    <x v="1"/>
    <n v="0"/>
    <n v="1"/>
    <s v="Yes"/>
    <s v="2014-01-31"/>
    <n v="50"/>
    <x v="291"/>
    <x v="69"/>
    <x v="95"/>
    <x v="5"/>
    <x v="111"/>
    <x v="1"/>
    <x v="758"/>
    <n v="2"/>
    <n v="5"/>
    <n v="4"/>
    <n v="10"/>
    <n v="4"/>
    <x v="0"/>
    <x v="0"/>
    <x v="0"/>
    <x v="0"/>
    <x v="0"/>
    <x v="0"/>
    <n v="0"/>
    <x v="1"/>
  </r>
  <r>
    <n v="8427"/>
    <n v="1956"/>
    <x v="46"/>
    <x v="0"/>
    <x v="2"/>
    <x v="0"/>
    <n v="64857"/>
    <n v="64857"/>
    <x v="1"/>
    <n v="0"/>
    <n v="0"/>
    <s v="No"/>
    <s v="2012-11-23"/>
    <n v="78"/>
    <x v="442"/>
    <x v="13"/>
    <x v="443"/>
    <x v="141"/>
    <x v="16"/>
    <x v="27"/>
    <x v="759"/>
    <n v="1"/>
    <n v="7"/>
    <n v="5"/>
    <n v="10"/>
    <n v="4"/>
    <x v="0"/>
    <x v="0"/>
    <x v="0"/>
    <x v="0"/>
    <x v="0"/>
    <x v="0"/>
    <n v="0"/>
    <x v="1"/>
  </r>
  <r>
    <n v="10260"/>
    <n v="1965"/>
    <x v="2"/>
    <x v="0"/>
    <x v="2"/>
    <x v="1"/>
    <n v="45143"/>
    <n v="45143"/>
    <x v="0"/>
    <n v="0"/>
    <n v="1"/>
    <s v="Yes"/>
    <s v="2013-08-26"/>
    <n v="74"/>
    <x v="603"/>
    <x v="9"/>
    <x v="215"/>
    <x v="9"/>
    <x v="9"/>
    <x v="5"/>
    <x v="760"/>
    <n v="3"/>
    <n v="6"/>
    <n v="1"/>
    <n v="5"/>
    <n v="7"/>
    <x v="0"/>
    <x v="0"/>
    <x v="0"/>
    <x v="0"/>
    <x v="0"/>
    <x v="0"/>
    <n v="0"/>
    <x v="1"/>
  </r>
  <r>
    <n v="7143"/>
    <n v="1955"/>
    <x v="34"/>
    <x v="0"/>
    <x v="4"/>
    <x v="1"/>
    <n v="74805"/>
    <n v="74805"/>
    <x v="1"/>
    <n v="0"/>
    <n v="1"/>
    <s v="Yes"/>
    <s v="2013-11-06"/>
    <n v="14"/>
    <x v="604"/>
    <x v="61"/>
    <x v="444"/>
    <x v="127"/>
    <x v="158"/>
    <x v="125"/>
    <x v="761"/>
    <n v="5"/>
    <n v="4"/>
    <n v="7"/>
    <n v="10"/>
    <n v="2"/>
    <x v="0"/>
    <x v="0"/>
    <x v="0"/>
    <x v="0"/>
    <x v="0"/>
    <x v="0"/>
    <n v="0"/>
    <x v="1"/>
  </r>
  <r>
    <n v="8789"/>
    <n v="1989"/>
    <x v="23"/>
    <x v="1"/>
    <x v="4"/>
    <x v="2"/>
    <n v="59060"/>
    <n v="59060"/>
    <x v="0"/>
    <n v="1"/>
    <n v="0"/>
    <s v="Yes"/>
    <s v="2014-01-11"/>
    <n v="77"/>
    <x v="136"/>
    <x v="36"/>
    <x v="445"/>
    <x v="60"/>
    <x v="29"/>
    <x v="33"/>
    <x v="762"/>
    <n v="3"/>
    <n v="3"/>
    <n v="1"/>
    <n v="7"/>
    <n v="4"/>
    <x v="0"/>
    <x v="0"/>
    <x v="0"/>
    <x v="0"/>
    <x v="0"/>
    <x v="0"/>
    <n v="0"/>
    <x v="1"/>
  </r>
  <r>
    <n v="6197"/>
    <n v="1962"/>
    <x v="43"/>
    <x v="0"/>
    <x v="1"/>
    <x v="0"/>
    <n v="27238"/>
    <n v="27238"/>
    <x v="2"/>
    <n v="1"/>
    <n v="1"/>
    <s v="Yes"/>
    <s v="2013-04-20"/>
    <n v="39"/>
    <x v="208"/>
    <x v="8"/>
    <x v="12"/>
    <x v="5"/>
    <x v="16"/>
    <x v="26"/>
    <x v="148"/>
    <n v="3"/>
    <n v="3"/>
    <n v="0"/>
    <n v="3"/>
    <n v="9"/>
    <x v="0"/>
    <x v="0"/>
    <x v="0"/>
    <x v="0"/>
    <x v="0"/>
    <x v="0"/>
    <n v="0"/>
    <x v="1"/>
  </r>
  <r>
    <n v="4554"/>
    <n v="1965"/>
    <x v="2"/>
    <x v="0"/>
    <x v="0"/>
    <x v="1"/>
    <n v="47009"/>
    <n v="47009"/>
    <x v="0"/>
    <n v="0"/>
    <n v="1"/>
    <s v="Yes"/>
    <s v="2013-10-01"/>
    <n v="89"/>
    <x v="156"/>
    <x v="107"/>
    <x v="17"/>
    <x v="12"/>
    <x v="26"/>
    <x v="129"/>
    <x v="763"/>
    <n v="4"/>
    <n v="3"/>
    <n v="2"/>
    <n v="8"/>
    <n v="4"/>
    <x v="0"/>
    <x v="0"/>
    <x v="0"/>
    <x v="0"/>
    <x v="0"/>
    <x v="0"/>
    <n v="0"/>
    <x v="1"/>
  </r>
  <r>
    <n v="4937"/>
    <n v="1973"/>
    <x v="26"/>
    <x v="1"/>
    <x v="4"/>
    <x v="2"/>
    <n v="46094"/>
    <n v="46094"/>
    <x v="0"/>
    <n v="1"/>
    <n v="1"/>
    <s v="Yes"/>
    <s v="2014-06-10"/>
    <n v="62"/>
    <x v="44"/>
    <x v="12"/>
    <x v="3"/>
    <x v="7"/>
    <x v="7"/>
    <x v="3"/>
    <x v="210"/>
    <n v="1"/>
    <n v="1"/>
    <n v="0"/>
    <n v="3"/>
    <n v="7"/>
    <x v="0"/>
    <x v="0"/>
    <x v="0"/>
    <x v="0"/>
    <x v="0"/>
    <x v="0"/>
    <n v="0"/>
    <x v="1"/>
  </r>
  <r>
    <n v="1920"/>
    <n v="1972"/>
    <x v="39"/>
    <x v="1"/>
    <x v="0"/>
    <x v="2"/>
    <n v="40321"/>
    <n v="40321"/>
    <x v="0"/>
    <n v="1"/>
    <n v="1"/>
    <s v="Yes"/>
    <s v="2013-07-29"/>
    <n v="59"/>
    <x v="217"/>
    <x v="3"/>
    <x v="87"/>
    <x v="11"/>
    <x v="16"/>
    <x v="6"/>
    <x v="227"/>
    <n v="2"/>
    <n v="3"/>
    <n v="0"/>
    <n v="3"/>
    <n v="7"/>
    <x v="0"/>
    <x v="0"/>
    <x v="0"/>
    <x v="0"/>
    <x v="0"/>
    <x v="0"/>
    <n v="0"/>
    <x v="1"/>
  </r>
  <r>
    <n v="8749"/>
    <n v="1984"/>
    <x v="3"/>
    <x v="1"/>
    <x v="0"/>
    <x v="1"/>
    <n v="37235"/>
    <n v="37235"/>
    <x v="2"/>
    <n v="1"/>
    <n v="0"/>
    <s v="Yes"/>
    <s v="2014-02-01"/>
    <n v="68"/>
    <x v="125"/>
    <x v="12"/>
    <x v="145"/>
    <x v="39"/>
    <x v="18"/>
    <x v="71"/>
    <x v="11"/>
    <n v="1"/>
    <n v="1"/>
    <n v="1"/>
    <n v="2"/>
    <n v="4"/>
    <x v="0"/>
    <x v="0"/>
    <x v="0"/>
    <x v="0"/>
    <x v="0"/>
    <x v="0"/>
    <n v="0"/>
    <x v="1"/>
  </r>
  <r>
    <n v="1650"/>
    <n v="1960"/>
    <x v="40"/>
    <x v="0"/>
    <x v="2"/>
    <x v="2"/>
    <n v="81843"/>
    <n v="81843"/>
    <x v="1"/>
    <n v="0"/>
    <n v="0"/>
    <s v="No"/>
    <s v="2013-04-22"/>
    <n v="13"/>
    <x v="605"/>
    <x v="70"/>
    <x v="124"/>
    <x v="20"/>
    <x v="138"/>
    <x v="184"/>
    <x v="764"/>
    <n v="1"/>
    <n v="5"/>
    <n v="9"/>
    <n v="12"/>
    <n v="3"/>
    <x v="0"/>
    <x v="0"/>
    <x v="0"/>
    <x v="0"/>
    <x v="0"/>
    <x v="0"/>
    <n v="0"/>
    <x v="1"/>
  </r>
  <r>
    <n v="10377"/>
    <n v="1958"/>
    <x v="38"/>
    <x v="0"/>
    <x v="2"/>
    <x v="1"/>
    <n v="46692"/>
    <n v="46692"/>
    <x v="0"/>
    <n v="0"/>
    <n v="1"/>
    <s v="Yes"/>
    <s v="2013-06-06"/>
    <n v="37"/>
    <x v="606"/>
    <x v="26"/>
    <x v="209"/>
    <x v="85"/>
    <x v="12"/>
    <x v="0"/>
    <x v="379"/>
    <n v="3"/>
    <n v="6"/>
    <n v="1"/>
    <n v="5"/>
    <n v="6"/>
    <x v="0"/>
    <x v="0"/>
    <x v="0"/>
    <x v="0"/>
    <x v="0"/>
    <x v="0"/>
    <n v="0"/>
    <x v="1"/>
  </r>
  <r>
    <n v="9206"/>
    <n v="1968"/>
    <x v="30"/>
    <x v="0"/>
    <x v="0"/>
    <x v="1"/>
    <n v="77382"/>
    <n v="77382"/>
    <x v="1"/>
    <n v="0"/>
    <n v="1"/>
    <s v="Yes"/>
    <s v="2014-01-07"/>
    <n v="36"/>
    <x v="607"/>
    <x v="53"/>
    <x v="446"/>
    <x v="159"/>
    <x v="40"/>
    <x v="130"/>
    <x v="765"/>
    <n v="2"/>
    <n v="5"/>
    <n v="7"/>
    <n v="12"/>
    <n v="1"/>
    <x v="0"/>
    <x v="0"/>
    <x v="1"/>
    <x v="0"/>
    <x v="0"/>
    <x v="1"/>
    <n v="0"/>
    <x v="1"/>
  </r>
  <r>
    <n v="10971"/>
    <n v="1977"/>
    <x v="32"/>
    <x v="1"/>
    <x v="0"/>
    <x v="0"/>
    <n v="37774"/>
    <n v="37774"/>
    <x v="2"/>
    <n v="2"/>
    <n v="0"/>
    <s v="Yes"/>
    <s v="2012-09-03"/>
    <n v="28"/>
    <x v="3"/>
    <x v="21"/>
    <x v="123"/>
    <x v="34"/>
    <x v="7"/>
    <x v="16"/>
    <x v="420"/>
    <n v="4"/>
    <n v="7"/>
    <n v="2"/>
    <n v="3"/>
    <n v="9"/>
    <x v="1"/>
    <x v="0"/>
    <x v="0"/>
    <x v="0"/>
    <x v="0"/>
    <x v="1"/>
    <n v="1"/>
    <x v="0"/>
  </r>
  <r>
    <n v="6398"/>
    <n v="1974"/>
    <x v="8"/>
    <x v="1"/>
    <x v="3"/>
    <x v="2"/>
    <n v="18393"/>
    <n v="18393"/>
    <x v="2"/>
    <n v="1"/>
    <n v="0"/>
    <s v="Yes"/>
    <s v="2014-03-29"/>
    <n v="2"/>
    <x v="75"/>
    <x v="7"/>
    <x v="62"/>
    <x v="32"/>
    <x v="16"/>
    <x v="14"/>
    <x v="158"/>
    <n v="2"/>
    <n v="3"/>
    <n v="0"/>
    <n v="3"/>
    <n v="8"/>
    <x v="0"/>
    <x v="0"/>
    <x v="0"/>
    <x v="0"/>
    <x v="0"/>
    <x v="0"/>
    <n v="0"/>
    <x v="1"/>
  </r>
  <r>
    <n v="9212"/>
    <n v="1962"/>
    <x v="43"/>
    <x v="0"/>
    <x v="2"/>
    <x v="2"/>
    <n v="72828"/>
    <n v="72828"/>
    <x v="1"/>
    <n v="0"/>
    <n v="1"/>
    <s v="Yes"/>
    <s v="2013-02-14"/>
    <n v="17"/>
    <x v="608"/>
    <x v="8"/>
    <x v="226"/>
    <x v="65"/>
    <x v="32"/>
    <x v="161"/>
    <x v="766"/>
    <n v="6"/>
    <n v="6"/>
    <n v="3"/>
    <n v="13"/>
    <n v="7"/>
    <x v="0"/>
    <x v="0"/>
    <x v="0"/>
    <x v="0"/>
    <x v="0"/>
    <x v="0"/>
    <n v="0"/>
    <x v="1"/>
  </r>
  <r>
    <n v="7937"/>
    <n v="1982"/>
    <x v="18"/>
    <x v="1"/>
    <x v="0"/>
    <x v="2"/>
    <n v="24711"/>
    <n v="24711"/>
    <x v="2"/>
    <n v="0"/>
    <n v="0"/>
    <s v="No"/>
    <s v="2014-04-18"/>
    <n v="86"/>
    <x v="55"/>
    <x v="35"/>
    <x v="22"/>
    <x v="11"/>
    <x v="3"/>
    <x v="32"/>
    <x v="632"/>
    <n v="1"/>
    <n v="3"/>
    <n v="0"/>
    <n v="3"/>
    <n v="7"/>
    <x v="0"/>
    <x v="0"/>
    <x v="0"/>
    <x v="0"/>
    <x v="0"/>
    <x v="0"/>
    <n v="0"/>
    <x v="1"/>
  </r>
  <r>
    <n v="839"/>
    <n v="1975"/>
    <x v="28"/>
    <x v="1"/>
    <x v="1"/>
    <x v="2"/>
    <n v="45503"/>
    <n v="45503"/>
    <x v="0"/>
    <n v="1"/>
    <n v="0"/>
    <s v="Yes"/>
    <s v="2013-09-25"/>
    <n v="54"/>
    <x v="481"/>
    <x v="3"/>
    <x v="28"/>
    <x v="11"/>
    <x v="1"/>
    <x v="48"/>
    <x v="537"/>
    <n v="1"/>
    <n v="3"/>
    <n v="1"/>
    <n v="4"/>
    <n v="5"/>
    <x v="0"/>
    <x v="0"/>
    <x v="0"/>
    <x v="0"/>
    <x v="0"/>
    <x v="0"/>
    <n v="0"/>
    <x v="1"/>
  </r>
  <r>
    <n v="4246"/>
    <n v="1982"/>
    <x v="18"/>
    <x v="1"/>
    <x v="2"/>
    <x v="0"/>
    <n v="6560"/>
    <n v="6560"/>
    <x v="2"/>
    <n v="0"/>
    <n v="0"/>
    <s v="No"/>
    <s v="2013-12-12"/>
    <n v="2"/>
    <x v="255"/>
    <x v="23"/>
    <x v="74"/>
    <x v="39"/>
    <x v="3"/>
    <x v="185"/>
    <x v="431"/>
    <n v="0"/>
    <n v="1"/>
    <n v="0"/>
    <n v="1"/>
    <n v="17"/>
    <x v="0"/>
    <x v="0"/>
    <x v="0"/>
    <x v="0"/>
    <x v="0"/>
    <x v="0"/>
    <n v="0"/>
    <x v="1"/>
  </r>
  <r>
    <n v="158"/>
    <n v="1945"/>
    <x v="41"/>
    <x v="0"/>
    <x v="1"/>
    <x v="1"/>
    <n v="71604"/>
    <n v="71604"/>
    <x v="1"/>
    <n v="0"/>
    <n v="0"/>
    <s v="No"/>
    <s v="2013-11-17"/>
    <n v="3"/>
    <x v="390"/>
    <x v="89"/>
    <x v="447"/>
    <x v="44"/>
    <x v="109"/>
    <x v="158"/>
    <x v="33"/>
    <n v="1"/>
    <n v="8"/>
    <n v="3"/>
    <n v="5"/>
    <n v="4"/>
    <x v="1"/>
    <x v="0"/>
    <x v="0"/>
    <x v="0"/>
    <x v="0"/>
    <x v="1"/>
    <n v="0"/>
    <x v="0"/>
  </r>
  <r>
    <n v="4832"/>
    <n v="1979"/>
    <x v="19"/>
    <x v="1"/>
    <x v="0"/>
    <x v="2"/>
    <n v="27244"/>
    <n v="27244"/>
    <x v="2"/>
    <n v="1"/>
    <n v="0"/>
    <s v="Yes"/>
    <s v="2014-03-07"/>
    <n v="84"/>
    <x v="10"/>
    <x v="9"/>
    <x v="12"/>
    <x v="7"/>
    <x v="14"/>
    <x v="127"/>
    <x v="720"/>
    <n v="2"/>
    <n v="2"/>
    <n v="2"/>
    <n v="2"/>
    <n v="7"/>
    <x v="0"/>
    <x v="0"/>
    <x v="0"/>
    <x v="0"/>
    <x v="0"/>
    <x v="0"/>
    <n v="0"/>
    <x v="1"/>
  </r>
  <r>
    <n v="5621"/>
    <n v="1969"/>
    <x v="21"/>
    <x v="0"/>
    <x v="0"/>
    <x v="2"/>
    <n v="48752"/>
    <n v="48752"/>
    <x v="0"/>
    <n v="1"/>
    <n v="1"/>
    <s v="Yes"/>
    <s v="2012-12-12"/>
    <n v="8"/>
    <x v="116"/>
    <x v="134"/>
    <x v="171"/>
    <x v="122"/>
    <x v="39"/>
    <x v="24"/>
    <x v="19"/>
    <n v="5"/>
    <n v="6"/>
    <n v="1"/>
    <n v="5"/>
    <n v="9"/>
    <x v="0"/>
    <x v="0"/>
    <x v="0"/>
    <x v="0"/>
    <x v="0"/>
    <x v="0"/>
    <n v="0"/>
    <x v="0"/>
  </r>
  <r>
    <n v="1945"/>
    <n v="1962"/>
    <x v="43"/>
    <x v="0"/>
    <x v="0"/>
    <x v="2"/>
    <n v="71434"/>
    <n v="71434"/>
    <x v="1"/>
    <n v="0"/>
    <n v="1"/>
    <s v="Yes"/>
    <s v="2013-09-18"/>
    <n v="4"/>
    <x v="476"/>
    <x v="38"/>
    <x v="199"/>
    <x v="0"/>
    <x v="106"/>
    <x v="65"/>
    <x v="767"/>
    <n v="3"/>
    <n v="7"/>
    <n v="4"/>
    <n v="7"/>
    <n v="4"/>
    <x v="0"/>
    <x v="1"/>
    <x v="0"/>
    <x v="1"/>
    <x v="0"/>
    <x v="2"/>
    <n v="0"/>
    <x v="1"/>
  </r>
  <r>
    <n v="5147"/>
    <n v="1948"/>
    <x v="37"/>
    <x v="0"/>
    <x v="0"/>
    <x v="0"/>
    <n v="90842"/>
    <n v="90842"/>
    <x v="1"/>
    <n v="0"/>
    <n v="0"/>
    <s v="No"/>
    <s v="2013-07-29"/>
    <n v="57"/>
    <x v="609"/>
    <x v="94"/>
    <x v="4"/>
    <x v="160"/>
    <x v="159"/>
    <x v="109"/>
    <x v="768"/>
    <n v="1"/>
    <n v="4"/>
    <n v="9"/>
    <n v="13"/>
    <n v="1"/>
    <x v="0"/>
    <x v="0"/>
    <x v="0"/>
    <x v="0"/>
    <x v="0"/>
    <x v="0"/>
    <n v="0"/>
    <x v="1"/>
  </r>
  <r>
    <n v="2535"/>
    <n v="1978"/>
    <x v="33"/>
    <x v="1"/>
    <x v="2"/>
    <x v="2"/>
    <n v="88097"/>
    <n v="88097"/>
    <x v="1"/>
    <n v="1"/>
    <n v="0"/>
    <s v="Yes"/>
    <s v="2012-08-18"/>
    <n v="24"/>
    <x v="68"/>
    <x v="8"/>
    <x v="10"/>
    <x v="5"/>
    <x v="160"/>
    <x v="54"/>
    <x v="769"/>
    <n v="1"/>
    <n v="6"/>
    <n v="5"/>
    <n v="8"/>
    <n v="9"/>
    <x v="0"/>
    <x v="1"/>
    <x v="1"/>
    <x v="1"/>
    <x v="0"/>
    <x v="3"/>
    <n v="0"/>
    <x v="0"/>
  </r>
  <r>
    <n v="11039"/>
    <n v="1975"/>
    <x v="28"/>
    <x v="1"/>
    <x v="0"/>
    <x v="2"/>
    <n v="51948"/>
    <n v="51948"/>
    <x v="0"/>
    <n v="0"/>
    <n v="1"/>
    <s v="Yes"/>
    <s v="2013-09-17"/>
    <n v="51"/>
    <x v="610"/>
    <x v="55"/>
    <x v="217"/>
    <x v="122"/>
    <x v="25"/>
    <x v="21"/>
    <x v="760"/>
    <n v="2"/>
    <n v="5"/>
    <n v="2"/>
    <n v="4"/>
    <n v="5"/>
    <x v="0"/>
    <x v="0"/>
    <x v="0"/>
    <x v="0"/>
    <x v="0"/>
    <x v="0"/>
    <n v="0"/>
    <x v="1"/>
  </r>
  <r>
    <n v="9495"/>
    <n v="1982"/>
    <x v="18"/>
    <x v="1"/>
    <x v="0"/>
    <x v="1"/>
    <n v="71853"/>
    <n v="71853"/>
    <x v="1"/>
    <n v="0"/>
    <n v="0"/>
    <s v="No"/>
    <s v="2013-05-08"/>
    <n v="29"/>
    <x v="611"/>
    <x v="133"/>
    <x v="237"/>
    <x v="161"/>
    <x v="90"/>
    <x v="37"/>
    <x v="593"/>
    <n v="1"/>
    <n v="2"/>
    <n v="8"/>
    <n v="6"/>
    <n v="1"/>
    <x v="0"/>
    <x v="0"/>
    <x v="0"/>
    <x v="0"/>
    <x v="0"/>
    <x v="0"/>
    <n v="0"/>
    <x v="1"/>
  </r>
  <r>
    <n v="9635"/>
    <n v="1983"/>
    <x v="10"/>
    <x v="1"/>
    <x v="2"/>
    <x v="2"/>
    <n v="35876"/>
    <n v="35876"/>
    <x v="2"/>
    <n v="0"/>
    <n v="0"/>
    <s v="No"/>
    <s v="2014-04-20"/>
    <n v="13"/>
    <x v="495"/>
    <x v="12"/>
    <x v="166"/>
    <x v="39"/>
    <x v="3"/>
    <x v="5"/>
    <x v="426"/>
    <n v="1"/>
    <n v="3"/>
    <n v="1"/>
    <n v="3"/>
    <n v="6"/>
    <x v="0"/>
    <x v="0"/>
    <x v="0"/>
    <x v="0"/>
    <x v="0"/>
    <x v="0"/>
    <n v="0"/>
    <x v="1"/>
  </r>
  <r>
    <n v="2173"/>
    <n v="1952"/>
    <x v="13"/>
    <x v="0"/>
    <x v="0"/>
    <x v="4"/>
    <n v="40049"/>
    <n v="40049"/>
    <x v="2"/>
    <n v="0"/>
    <n v="1"/>
    <s v="Yes"/>
    <s v="2013-10-16"/>
    <n v="23"/>
    <x v="36"/>
    <x v="26"/>
    <x v="75"/>
    <x v="5"/>
    <x v="3"/>
    <x v="26"/>
    <x v="85"/>
    <n v="1"/>
    <n v="1"/>
    <n v="0"/>
    <n v="3"/>
    <n v="6"/>
    <x v="0"/>
    <x v="0"/>
    <x v="0"/>
    <x v="0"/>
    <x v="0"/>
    <x v="0"/>
    <n v="0"/>
    <x v="1"/>
  </r>
  <r>
    <n v="942"/>
    <n v="1982"/>
    <x v="18"/>
    <x v="1"/>
    <x v="0"/>
    <x v="0"/>
    <n v="39660"/>
    <n v="39660"/>
    <x v="2"/>
    <n v="1"/>
    <n v="0"/>
    <s v="Yes"/>
    <s v="2012-08-08"/>
    <n v="36"/>
    <x v="612"/>
    <x v="97"/>
    <x v="109"/>
    <x v="19"/>
    <x v="11"/>
    <x v="30"/>
    <x v="770"/>
    <n v="3"/>
    <n v="7"/>
    <n v="1"/>
    <n v="3"/>
    <n v="9"/>
    <x v="0"/>
    <x v="0"/>
    <x v="0"/>
    <x v="0"/>
    <x v="0"/>
    <x v="0"/>
    <n v="0"/>
    <x v="0"/>
  </r>
  <r>
    <n v="9386"/>
    <n v="1962"/>
    <x v="43"/>
    <x v="0"/>
    <x v="0"/>
    <x v="1"/>
    <n v="50127"/>
    <n v="50127"/>
    <x v="0"/>
    <n v="0"/>
    <n v="1"/>
    <s v="Yes"/>
    <s v="2014-05-29"/>
    <n v="88"/>
    <x v="613"/>
    <x v="8"/>
    <x v="87"/>
    <x v="39"/>
    <x v="18"/>
    <x v="4"/>
    <x v="771"/>
    <n v="1"/>
    <n v="5"/>
    <n v="1"/>
    <n v="6"/>
    <n v="6"/>
    <x v="0"/>
    <x v="1"/>
    <x v="0"/>
    <x v="0"/>
    <x v="0"/>
    <x v="1"/>
    <n v="0"/>
    <x v="1"/>
  </r>
  <r>
    <n v="5510"/>
    <n v="1977"/>
    <x v="32"/>
    <x v="1"/>
    <x v="2"/>
    <x v="2"/>
    <n v="43263"/>
    <n v="43263"/>
    <x v="0"/>
    <n v="0"/>
    <n v="1"/>
    <s v="Yes"/>
    <s v="2012-11-21"/>
    <n v="2"/>
    <x v="614"/>
    <x v="26"/>
    <x v="211"/>
    <x v="5"/>
    <x v="26"/>
    <x v="31"/>
    <x v="772"/>
    <n v="3"/>
    <n v="5"/>
    <n v="2"/>
    <n v="6"/>
    <n v="5"/>
    <x v="0"/>
    <x v="0"/>
    <x v="0"/>
    <x v="0"/>
    <x v="0"/>
    <x v="0"/>
    <n v="0"/>
    <x v="1"/>
  </r>
  <r>
    <n v="873"/>
    <n v="1949"/>
    <x v="17"/>
    <x v="0"/>
    <x v="2"/>
    <x v="2"/>
    <n v="62845"/>
    <n v="62845"/>
    <x v="0"/>
    <n v="1"/>
    <n v="1"/>
    <s v="Yes"/>
    <s v="2012-10-01"/>
    <n v="3"/>
    <x v="518"/>
    <x v="8"/>
    <x v="125"/>
    <x v="5"/>
    <x v="16"/>
    <x v="51"/>
    <x v="656"/>
    <n v="11"/>
    <n v="3"/>
    <n v="4"/>
    <n v="10"/>
    <n v="8"/>
    <x v="0"/>
    <x v="1"/>
    <x v="0"/>
    <x v="0"/>
    <x v="0"/>
    <x v="1"/>
    <n v="0"/>
    <x v="0"/>
  </r>
  <r>
    <n v="2253"/>
    <n v="1990"/>
    <x v="48"/>
    <x v="1"/>
    <x v="0"/>
    <x v="2"/>
    <n v="18929"/>
    <n v="18929"/>
    <x v="2"/>
    <n v="0"/>
    <n v="0"/>
    <s v="No"/>
    <s v="2013-02-16"/>
    <n v="15"/>
    <x v="114"/>
    <x v="8"/>
    <x v="48"/>
    <x v="50"/>
    <x v="37"/>
    <x v="48"/>
    <x v="773"/>
    <n v="1"/>
    <n v="1"/>
    <n v="0"/>
    <n v="4"/>
    <n v="6"/>
    <x v="0"/>
    <x v="0"/>
    <x v="0"/>
    <x v="0"/>
    <x v="0"/>
    <x v="0"/>
    <n v="0"/>
    <x v="1"/>
  </r>
  <r>
    <n v="5181"/>
    <n v="1982"/>
    <x v="18"/>
    <x v="1"/>
    <x v="3"/>
    <x v="0"/>
    <n v="24367"/>
    <n v="24367"/>
    <x v="2"/>
    <n v="1"/>
    <n v="0"/>
    <s v="Yes"/>
    <s v="2013-03-20"/>
    <n v="58"/>
    <x v="63"/>
    <x v="3"/>
    <x v="122"/>
    <x v="5"/>
    <x v="59"/>
    <x v="3"/>
    <x v="527"/>
    <n v="1"/>
    <n v="1"/>
    <n v="0"/>
    <n v="2"/>
    <n v="9"/>
    <x v="0"/>
    <x v="0"/>
    <x v="0"/>
    <x v="0"/>
    <x v="0"/>
    <x v="0"/>
    <n v="0"/>
    <x v="1"/>
  </r>
  <r>
    <n v="979"/>
    <n v="1975"/>
    <x v="28"/>
    <x v="1"/>
    <x v="0"/>
    <x v="0"/>
    <n v="33249"/>
    <n v="33249"/>
    <x v="2"/>
    <n v="1"/>
    <n v="0"/>
    <s v="Yes"/>
    <s v="2013-02-20"/>
    <n v="11"/>
    <x v="10"/>
    <x v="7"/>
    <x v="87"/>
    <x v="65"/>
    <x v="32"/>
    <x v="2"/>
    <x v="481"/>
    <n v="2"/>
    <n v="2"/>
    <n v="1"/>
    <n v="3"/>
    <n v="6"/>
    <x v="0"/>
    <x v="0"/>
    <x v="0"/>
    <x v="0"/>
    <x v="0"/>
    <x v="0"/>
    <n v="0"/>
    <x v="1"/>
  </r>
  <r>
    <n v="10390"/>
    <n v="1959"/>
    <x v="12"/>
    <x v="0"/>
    <x v="4"/>
    <x v="2"/>
    <n v="26887"/>
    <n v="26887"/>
    <x v="2"/>
    <n v="0"/>
    <n v="1"/>
    <s v="Yes"/>
    <s v="2013-02-10"/>
    <n v="27"/>
    <x v="10"/>
    <x v="35"/>
    <x v="137"/>
    <x v="7"/>
    <x v="37"/>
    <x v="1"/>
    <x v="29"/>
    <n v="1"/>
    <n v="1"/>
    <n v="0"/>
    <n v="3"/>
    <n v="6"/>
    <x v="0"/>
    <x v="0"/>
    <x v="0"/>
    <x v="0"/>
    <x v="0"/>
    <x v="0"/>
    <n v="0"/>
    <x v="1"/>
  </r>
  <r>
    <n v="4698"/>
    <n v="1983"/>
    <x v="10"/>
    <x v="1"/>
    <x v="1"/>
    <x v="2"/>
    <n v="50150"/>
    <n v="50150"/>
    <x v="0"/>
    <n v="0"/>
    <n v="0"/>
    <s v="No"/>
    <s v="2013-06-20"/>
    <n v="32"/>
    <x v="73"/>
    <x v="44"/>
    <x v="77"/>
    <x v="46"/>
    <x v="44"/>
    <x v="56"/>
    <x v="90"/>
    <n v="2"/>
    <n v="5"/>
    <n v="2"/>
    <n v="7"/>
    <n v="5"/>
    <x v="0"/>
    <x v="0"/>
    <x v="0"/>
    <x v="0"/>
    <x v="0"/>
    <x v="0"/>
    <n v="0"/>
    <x v="1"/>
  </r>
  <r>
    <n v="7793"/>
    <n v="1976"/>
    <x v="11"/>
    <x v="1"/>
    <x v="0"/>
    <x v="1"/>
    <n v="62061"/>
    <n v="62061"/>
    <x v="0"/>
    <n v="0"/>
    <n v="1"/>
    <s v="Yes"/>
    <s v="2013-08-31"/>
    <n v="12"/>
    <x v="615"/>
    <x v="35"/>
    <x v="241"/>
    <x v="5"/>
    <x v="25"/>
    <x v="36"/>
    <x v="774"/>
    <n v="3"/>
    <n v="10"/>
    <n v="4"/>
    <n v="7"/>
    <n v="6"/>
    <x v="0"/>
    <x v="1"/>
    <x v="0"/>
    <x v="0"/>
    <x v="0"/>
    <x v="1"/>
    <n v="0"/>
    <x v="1"/>
  </r>
  <r>
    <n v="1745"/>
    <n v="1962"/>
    <x v="43"/>
    <x v="0"/>
    <x v="1"/>
    <x v="3"/>
    <n v="85696"/>
    <n v="85696"/>
    <x v="1"/>
    <n v="0"/>
    <n v="0"/>
    <s v="No"/>
    <s v="2013-05-03"/>
    <n v="88"/>
    <x v="548"/>
    <x v="22"/>
    <x v="420"/>
    <x v="152"/>
    <x v="16"/>
    <x v="33"/>
    <x v="689"/>
    <n v="1"/>
    <n v="4"/>
    <n v="6"/>
    <n v="9"/>
    <n v="1"/>
    <x v="0"/>
    <x v="0"/>
    <x v="0"/>
    <x v="0"/>
    <x v="0"/>
    <x v="0"/>
    <n v="0"/>
    <x v="0"/>
  </r>
  <r>
    <n v="10590"/>
    <n v="1956"/>
    <x v="46"/>
    <x v="0"/>
    <x v="1"/>
    <x v="1"/>
    <n v="76542"/>
    <n v="76542"/>
    <x v="1"/>
    <n v="0"/>
    <n v="0"/>
    <s v="No"/>
    <s v="2013-03-30"/>
    <n v="91"/>
    <x v="412"/>
    <x v="100"/>
    <x v="177"/>
    <x v="5"/>
    <x v="35"/>
    <x v="5"/>
    <x v="775"/>
    <n v="1"/>
    <n v="4"/>
    <n v="8"/>
    <n v="10"/>
    <n v="2"/>
    <x v="0"/>
    <x v="0"/>
    <x v="0"/>
    <x v="0"/>
    <x v="0"/>
    <x v="0"/>
    <n v="0"/>
    <x v="1"/>
  </r>
  <r>
    <n v="5080"/>
    <n v="1993"/>
    <x v="50"/>
    <x v="2"/>
    <x v="0"/>
    <x v="0"/>
    <n v="70515"/>
    <n v="70515"/>
    <x v="1"/>
    <n v="0"/>
    <n v="0"/>
    <s v="No"/>
    <s v="2013-10-21"/>
    <n v="12"/>
    <x v="590"/>
    <x v="8"/>
    <x v="448"/>
    <x v="160"/>
    <x v="129"/>
    <x v="186"/>
    <x v="776"/>
    <n v="1"/>
    <n v="6"/>
    <n v="6"/>
    <n v="4"/>
    <n v="2"/>
    <x v="0"/>
    <x v="0"/>
    <x v="0"/>
    <x v="0"/>
    <x v="0"/>
    <x v="0"/>
    <n v="0"/>
    <x v="0"/>
  </r>
  <r>
    <n v="8369"/>
    <n v="1987"/>
    <x v="14"/>
    <x v="1"/>
    <x v="0"/>
    <x v="1"/>
    <n v="18227"/>
    <n v="18227"/>
    <x v="2"/>
    <n v="1"/>
    <n v="0"/>
    <s v="Yes"/>
    <s v="2012-11-08"/>
    <n v="21"/>
    <x v="20"/>
    <x v="12"/>
    <x v="75"/>
    <x v="39"/>
    <x v="3"/>
    <x v="56"/>
    <x v="253"/>
    <n v="1"/>
    <n v="0"/>
    <n v="1"/>
    <n v="2"/>
    <n v="8"/>
    <x v="0"/>
    <x v="0"/>
    <x v="0"/>
    <x v="0"/>
    <x v="0"/>
    <x v="0"/>
    <n v="0"/>
    <x v="1"/>
  </r>
  <r>
    <n v="5232"/>
    <n v="1965"/>
    <x v="2"/>
    <x v="0"/>
    <x v="0"/>
    <x v="2"/>
    <n v="69139"/>
    <n v="69139"/>
    <x v="1"/>
    <n v="0"/>
    <n v="1"/>
    <s v="Yes"/>
    <s v="2014-01-27"/>
    <n v="23"/>
    <x v="19"/>
    <x v="19"/>
    <x v="386"/>
    <x v="21"/>
    <x v="39"/>
    <x v="1"/>
    <x v="415"/>
    <n v="1"/>
    <n v="4"/>
    <n v="1"/>
    <n v="5"/>
    <n v="4"/>
    <x v="0"/>
    <x v="0"/>
    <x v="0"/>
    <x v="0"/>
    <x v="0"/>
    <x v="0"/>
    <n v="0"/>
    <x v="1"/>
  </r>
  <r>
    <n v="2407"/>
    <n v="1982"/>
    <x v="18"/>
    <x v="1"/>
    <x v="0"/>
    <x v="2"/>
    <n v="69109"/>
    <n v="69109"/>
    <x v="1"/>
    <n v="0"/>
    <n v="0"/>
    <s v="No"/>
    <s v="2012-11-09"/>
    <n v="10"/>
    <x v="616"/>
    <x v="96"/>
    <x v="449"/>
    <x v="162"/>
    <x v="35"/>
    <x v="124"/>
    <x v="777"/>
    <n v="1"/>
    <n v="6"/>
    <n v="6"/>
    <n v="7"/>
    <n v="4"/>
    <x v="0"/>
    <x v="0"/>
    <x v="1"/>
    <x v="0"/>
    <x v="0"/>
    <x v="1"/>
    <n v="0"/>
    <x v="0"/>
  </r>
  <r>
    <n v="3834"/>
    <n v="1962"/>
    <x v="43"/>
    <x v="0"/>
    <x v="0"/>
    <x v="0"/>
    <n v="69627"/>
    <n v="69627"/>
    <x v="1"/>
    <n v="0"/>
    <n v="1"/>
    <s v="Yes"/>
    <s v="2013-03-17"/>
    <n v="35"/>
    <x v="106"/>
    <x v="136"/>
    <x v="158"/>
    <x v="163"/>
    <x v="25"/>
    <x v="53"/>
    <x v="778"/>
    <n v="2"/>
    <n v="8"/>
    <n v="2"/>
    <n v="11"/>
    <n v="5"/>
    <x v="0"/>
    <x v="0"/>
    <x v="0"/>
    <x v="0"/>
    <x v="0"/>
    <x v="0"/>
    <n v="0"/>
    <x v="1"/>
  </r>
  <r>
    <n v="7912"/>
    <n v="1978"/>
    <x v="33"/>
    <x v="1"/>
    <x v="0"/>
    <x v="2"/>
    <n v="38136"/>
    <n v="38136"/>
    <x v="2"/>
    <n v="1"/>
    <n v="0"/>
    <s v="Yes"/>
    <s v="2013-04-22"/>
    <n v="69"/>
    <x v="26"/>
    <x v="81"/>
    <x v="21"/>
    <x v="5"/>
    <x v="50"/>
    <x v="63"/>
    <x v="437"/>
    <n v="2"/>
    <n v="3"/>
    <n v="1"/>
    <n v="2"/>
    <n v="8"/>
    <x v="1"/>
    <x v="0"/>
    <x v="0"/>
    <x v="0"/>
    <x v="0"/>
    <x v="1"/>
    <n v="0"/>
    <x v="1"/>
  </r>
  <r>
    <n v="7712"/>
    <n v="1946"/>
    <x v="15"/>
    <x v="0"/>
    <x v="1"/>
    <x v="0"/>
    <n v="62159"/>
    <n v="62159"/>
    <x v="0"/>
    <n v="0"/>
    <n v="0"/>
    <s v="No"/>
    <s v="2014-04-28"/>
    <n v="68"/>
    <x v="158"/>
    <x v="16"/>
    <x v="270"/>
    <x v="96"/>
    <x v="74"/>
    <x v="111"/>
    <x v="779"/>
    <n v="1"/>
    <n v="6"/>
    <n v="2"/>
    <n v="10"/>
    <n v="4"/>
    <x v="0"/>
    <x v="0"/>
    <x v="0"/>
    <x v="0"/>
    <x v="0"/>
    <x v="0"/>
    <n v="0"/>
    <x v="1"/>
  </r>
  <r>
    <n v="1065"/>
    <n v="1963"/>
    <x v="24"/>
    <x v="0"/>
    <x v="0"/>
    <x v="0"/>
    <n v="80695"/>
    <n v="80695"/>
    <x v="1"/>
    <n v="0"/>
    <n v="0"/>
    <s v="No"/>
    <s v="2013-12-29"/>
    <n v="85"/>
    <x v="328"/>
    <x v="80"/>
    <x v="450"/>
    <x v="164"/>
    <x v="38"/>
    <x v="48"/>
    <x v="780"/>
    <n v="1"/>
    <n v="5"/>
    <n v="8"/>
    <n v="5"/>
    <n v="2"/>
    <x v="0"/>
    <x v="0"/>
    <x v="0"/>
    <x v="0"/>
    <x v="0"/>
    <x v="0"/>
    <n v="0"/>
    <x v="1"/>
  </r>
  <r>
    <n v="7275"/>
    <n v="1971"/>
    <x v="6"/>
    <x v="1"/>
    <x v="2"/>
    <x v="0"/>
    <n v="33316"/>
    <n v="33316"/>
    <x v="2"/>
    <n v="1"/>
    <n v="1"/>
    <s v="Yes"/>
    <s v="2013-10-04"/>
    <n v="34"/>
    <x v="477"/>
    <x v="1"/>
    <x v="83"/>
    <x v="39"/>
    <x v="37"/>
    <x v="33"/>
    <x v="27"/>
    <n v="3"/>
    <n v="2"/>
    <n v="1"/>
    <n v="4"/>
    <n v="6"/>
    <x v="0"/>
    <x v="0"/>
    <x v="0"/>
    <x v="0"/>
    <x v="0"/>
    <x v="0"/>
    <n v="0"/>
    <x v="1"/>
  </r>
  <r>
    <n v="1343"/>
    <n v="1968"/>
    <x v="30"/>
    <x v="0"/>
    <x v="0"/>
    <x v="1"/>
    <n v="58554"/>
    <n v="58554"/>
    <x v="0"/>
    <n v="1"/>
    <n v="1"/>
    <s v="Yes"/>
    <s v="2012-09-26"/>
    <n v="55"/>
    <x v="617"/>
    <x v="68"/>
    <x v="66"/>
    <x v="57"/>
    <x v="16"/>
    <x v="0"/>
    <x v="781"/>
    <n v="6"/>
    <n v="8"/>
    <n v="2"/>
    <n v="6"/>
    <n v="7"/>
    <x v="0"/>
    <x v="0"/>
    <x v="0"/>
    <x v="0"/>
    <x v="0"/>
    <x v="0"/>
    <n v="0"/>
    <x v="1"/>
  </r>
  <r>
    <n v="1384"/>
    <n v="1992"/>
    <x v="47"/>
    <x v="2"/>
    <x v="3"/>
    <x v="2"/>
    <n v="17256"/>
    <n v="17256"/>
    <x v="2"/>
    <n v="1"/>
    <n v="0"/>
    <s v="Yes"/>
    <s v="2013-11-23"/>
    <n v="10"/>
    <x v="10"/>
    <x v="3"/>
    <x v="33"/>
    <x v="64"/>
    <x v="22"/>
    <x v="28"/>
    <x v="242"/>
    <n v="2"/>
    <n v="2"/>
    <n v="1"/>
    <n v="2"/>
    <n v="8"/>
    <x v="1"/>
    <x v="0"/>
    <x v="0"/>
    <x v="0"/>
    <x v="0"/>
    <x v="1"/>
    <n v="0"/>
    <x v="1"/>
  </r>
  <r>
    <n v="9967"/>
    <n v="1974"/>
    <x v="8"/>
    <x v="1"/>
    <x v="0"/>
    <x v="3"/>
    <n v="53034"/>
    <n v="53034"/>
    <x v="0"/>
    <n v="1"/>
    <n v="1"/>
    <s v="Yes"/>
    <s v="2013-05-30"/>
    <n v="30"/>
    <x v="532"/>
    <x v="81"/>
    <x v="96"/>
    <x v="18"/>
    <x v="59"/>
    <x v="35"/>
    <x v="782"/>
    <n v="8"/>
    <n v="6"/>
    <n v="1"/>
    <n v="7"/>
    <n v="8"/>
    <x v="0"/>
    <x v="0"/>
    <x v="0"/>
    <x v="0"/>
    <x v="0"/>
    <x v="0"/>
    <n v="0"/>
    <x v="1"/>
  </r>
  <r>
    <n v="6181"/>
    <n v="1950"/>
    <x v="9"/>
    <x v="0"/>
    <x v="4"/>
    <x v="1"/>
    <n v="52203"/>
    <n v="52203"/>
    <x v="0"/>
    <n v="0"/>
    <n v="0"/>
    <s v="No"/>
    <s v="2012-07-31"/>
    <n v="36"/>
    <x v="618"/>
    <x v="59"/>
    <x v="378"/>
    <x v="116"/>
    <x v="115"/>
    <x v="15"/>
    <x v="434"/>
    <n v="1"/>
    <n v="8"/>
    <n v="7"/>
    <n v="11"/>
    <n v="6"/>
    <x v="0"/>
    <x v="0"/>
    <x v="0"/>
    <x v="0"/>
    <x v="0"/>
    <x v="0"/>
    <n v="0"/>
    <x v="1"/>
  </r>
  <r>
    <n v="10507"/>
    <n v="1977"/>
    <x v="32"/>
    <x v="1"/>
    <x v="4"/>
    <x v="3"/>
    <n v="59601"/>
    <n v="59601"/>
    <x v="0"/>
    <n v="0"/>
    <n v="1"/>
    <s v="Yes"/>
    <s v="2013-07-25"/>
    <n v="14"/>
    <x v="295"/>
    <x v="35"/>
    <x v="112"/>
    <x v="5"/>
    <x v="23"/>
    <x v="7"/>
    <x v="577"/>
    <n v="4"/>
    <n v="2"/>
    <n v="2"/>
    <n v="7"/>
    <n v="8"/>
    <x v="0"/>
    <x v="1"/>
    <x v="0"/>
    <x v="0"/>
    <x v="0"/>
    <x v="1"/>
    <n v="0"/>
    <x v="1"/>
  </r>
  <r>
    <n v="2674"/>
    <n v="1958"/>
    <x v="38"/>
    <x v="0"/>
    <x v="2"/>
    <x v="0"/>
    <n v="75154"/>
    <n v="75154"/>
    <x v="1"/>
    <n v="0"/>
    <n v="1"/>
    <s v="Yes"/>
    <s v="2012-09-04"/>
    <n v="79"/>
    <x v="619"/>
    <x v="7"/>
    <x v="451"/>
    <x v="23"/>
    <x v="141"/>
    <x v="168"/>
    <x v="783"/>
    <n v="1"/>
    <n v="6"/>
    <n v="3"/>
    <n v="6"/>
    <n v="3"/>
    <x v="0"/>
    <x v="0"/>
    <x v="0"/>
    <x v="0"/>
    <x v="0"/>
    <x v="0"/>
    <n v="0"/>
    <x v="0"/>
  </r>
  <r>
    <n v="2698"/>
    <n v="1976"/>
    <x v="11"/>
    <x v="1"/>
    <x v="0"/>
    <x v="0"/>
    <n v="47025"/>
    <n v="47025"/>
    <x v="0"/>
    <n v="0"/>
    <n v="1"/>
    <s v="Yes"/>
    <s v="2013-11-07"/>
    <n v="52"/>
    <x v="593"/>
    <x v="35"/>
    <x v="220"/>
    <x v="19"/>
    <x v="16"/>
    <x v="78"/>
    <x v="784"/>
    <n v="3"/>
    <n v="6"/>
    <n v="3"/>
    <n v="5"/>
    <n v="6"/>
    <x v="0"/>
    <x v="0"/>
    <x v="0"/>
    <x v="0"/>
    <x v="0"/>
    <x v="0"/>
    <n v="0"/>
    <x v="1"/>
  </r>
  <r>
    <n v="3231"/>
    <n v="1973"/>
    <x v="26"/>
    <x v="1"/>
    <x v="0"/>
    <x v="2"/>
    <n v="37971"/>
    <n v="37971"/>
    <x v="2"/>
    <n v="1"/>
    <n v="0"/>
    <s v="Yes"/>
    <s v="2013-11-25"/>
    <n v="97"/>
    <x v="9"/>
    <x v="3"/>
    <x v="27"/>
    <x v="1"/>
    <x v="7"/>
    <x v="32"/>
    <x v="29"/>
    <n v="1"/>
    <n v="1"/>
    <n v="0"/>
    <n v="3"/>
    <n v="8"/>
    <x v="0"/>
    <x v="0"/>
    <x v="0"/>
    <x v="0"/>
    <x v="0"/>
    <x v="0"/>
    <n v="0"/>
    <x v="1"/>
  </r>
  <r>
    <n v="4096"/>
    <n v="1968"/>
    <x v="30"/>
    <x v="0"/>
    <x v="2"/>
    <x v="3"/>
    <n v="41335"/>
    <n v="41335"/>
    <x v="0"/>
    <n v="1"/>
    <n v="0"/>
    <s v="Yes"/>
    <s v="2013-12-26"/>
    <n v="24"/>
    <x v="27"/>
    <x v="28"/>
    <x v="87"/>
    <x v="32"/>
    <x v="32"/>
    <x v="3"/>
    <x v="94"/>
    <n v="3"/>
    <n v="4"/>
    <n v="1"/>
    <n v="4"/>
    <n v="7"/>
    <x v="0"/>
    <x v="0"/>
    <x v="0"/>
    <x v="0"/>
    <x v="0"/>
    <x v="0"/>
    <n v="0"/>
    <x v="1"/>
  </r>
  <r>
    <n v="10476"/>
    <n v="1958"/>
    <x v="38"/>
    <x v="0"/>
    <x v="0"/>
    <x v="2"/>
    <n v="67267"/>
    <n v="67267"/>
    <x v="1"/>
    <n v="0"/>
    <n v="1"/>
    <s v="Yes"/>
    <s v="2014-05-13"/>
    <n v="0"/>
    <x v="560"/>
    <x v="23"/>
    <x v="134"/>
    <x v="18"/>
    <x v="7"/>
    <x v="12"/>
    <x v="785"/>
    <n v="1"/>
    <n v="3"/>
    <n v="2"/>
    <n v="5"/>
    <n v="2"/>
    <x v="0"/>
    <x v="0"/>
    <x v="0"/>
    <x v="0"/>
    <x v="0"/>
    <x v="0"/>
    <n v="0"/>
    <x v="1"/>
  </r>
  <r>
    <n v="5948"/>
    <n v="1975"/>
    <x v="28"/>
    <x v="1"/>
    <x v="0"/>
    <x v="0"/>
    <n v="57338"/>
    <n v="57338"/>
    <x v="0"/>
    <n v="0"/>
    <n v="1"/>
    <s v="Yes"/>
    <s v="2014-04-29"/>
    <n v="96"/>
    <x v="281"/>
    <x v="26"/>
    <x v="155"/>
    <x v="9"/>
    <x v="22"/>
    <x v="45"/>
    <x v="693"/>
    <n v="2"/>
    <n v="4"/>
    <n v="1"/>
    <n v="5"/>
    <n v="5"/>
    <x v="0"/>
    <x v="0"/>
    <x v="0"/>
    <x v="0"/>
    <x v="0"/>
    <x v="0"/>
    <n v="0"/>
    <x v="1"/>
  </r>
  <r>
    <n v="9140"/>
    <n v="1960"/>
    <x v="40"/>
    <x v="0"/>
    <x v="4"/>
    <x v="1"/>
    <n v="50523"/>
    <n v="50523"/>
    <x v="0"/>
    <n v="1"/>
    <n v="1"/>
    <s v="Yes"/>
    <s v="2013-12-25"/>
    <n v="89"/>
    <x v="80"/>
    <x v="3"/>
    <x v="8"/>
    <x v="39"/>
    <x v="23"/>
    <x v="10"/>
    <x v="162"/>
    <n v="2"/>
    <n v="2"/>
    <n v="0"/>
    <n v="4"/>
    <n v="6"/>
    <x v="0"/>
    <x v="0"/>
    <x v="0"/>
    <x v="0"/>
    <x v="0"/>
    <x v="0"/>
    <n v="0"/>
    <x v="1"/>
  </r>
  <r>
    <n v="10258"/>
    <n v="1965"/>
    <x v="2"/>
    <x v="0"/>
    <x v="2"/>
    <x v="0"/>
    <n v="35791"/>
    <n v="35791"/>
    <x v="2"/>
    <n v="2"/>
    <n v="1"/>
    <s v="Yes"/>
    <s v="2013-05-06"/>
    <n v="94"/>
    <x v="78"/>
    <x v="8"/>
    <x v="29"/>
    <x v="5"/>
    <x v="16"/>
    <x v="26"/>
    <x v="172"/>
    <n v="2"/>
    <n v="1"/>
    <n v="0"/>
    <n v="3"/>
    <n v="8"/>
    <x v="0"/>
    <x v="0"/>
    <x v="0"/>
    <x v="0"/>
    <x v="0"/>
    <x v="0"/>
    <n v="0"/>
    <x v="1"/>
  </r>
  <r>
    <n v="5675"/>
    <n v="1960"/>
    <x v="40"/>
    <x v="0"/>
    <x v="1"/>
    <x v="3"/>
    <n v="50611"/>
    <n v="50611"/>
    <x v="0"/>
    <n v="0"/>
    <n v="1"/>
    <s v="Yes"/>
    <s v="2012-10-04"/>
    <n v="98"/>
    <x v="380"/>
    <x v="8"/>
    <x v="8"/>
    <x v="11"/>
    <x v="16"/>
    <x v="14"/>
    <x v="393"/>
    <n v="6"/>
    <n v="4"/>
    <n v="5"/>
    <n v="7"/>
    <n v="6"/>
    <x v="0"/>
    <x v="1"/>
    <x v="0"/>
    <x v="0"/>
    <x v="0"/>
    <x v="1"/>
    <n v="0"/>
    <x v="1"/>
  </r>
  <r>
    <n v="4743"/>
    <n v="1969"/>
    <x v="21"/>
    <x v="0"/>
    <x v="1"/>
    <x v="2"/>
    <n v="56242"/>
    <n v="56242"/>
    <x v="0"/>
    <n v="0"/>
    <n v="1"/>
    <s v="Yes"/>
    <s v="2013-03-03"/>
    <n v="72"/>
    <x v="620"/>
    <x v="21"/>
    <x v="452"/>
    <x v="9"/>
    <x v="22"/>
    <x v="0"/>
    <x v="338"/>
    <n v="5"/>
    <n v="8"/>
    <n v="4"/>
    <n v="11"/>
    <n v="6"/>
    <x v="0"/>
    <x v="0"/>
    <x v="0"/>
    <x v="0"/>
    <x v="0"/>
    <x v="0"/>
    <n v="0"/>
    <x v="1"/>
  </r>
  <r>
    <n v="8805"/>
    <n v="1960"/>
    <x v="40"/>
    <x v="0"/>
    <x v="0"/>
    <x v="0"/>
    <n v="48904"/>
    <n v="48904"/>
    <x v="0"/>
    <n v="0"/>
    <n v="1"/>
    <s v="Yes"/>
    <s v="2012-12-02"/>
    <n v="1"/>
    <x v="402"/>
    <x v="7"/>
    <x v="15"/>
    <x v="5"/>
    <x v="11"/>
    <x v="6"/>
    <x v="786"/>
    <n v="4"/>
    <n v="7"/>
    <n v="2"/>
    <n v="4"/>
    <n v="8"/>
    <x v="0"/>
    <x v="0"/>
    <x v="0"/>
    <x v="0"/>
    <x v="0"/>
    <x v="0"/>
    <n v="0"/>
    <x v="1"/>
  </r>
  <r>
    <n v="1542"/>
    <n v="1975"/>
    <x v="28"/>
    <x v="1"/>
    <x v="0"/>
    <x v="0"/>
    <n v="56243"/>
    <n v="56243"/>
    <x v="0"/>
    <n v="1"/>
    <n v="2"/>
    <s v="Yes"/>
    <s v="2013-12-30"/>
    <n v="26"/>
    <x v="514"/>
    <x v="8"/>
    <x v="162"/>
    <x v="39"/>
    <x v="3"/>
    <x v="32"/>
    <x v="662"/>
    <n v="6"/>
    <n v="4"/>
    <n v="2"/>
    <n v="8"/>
    <n v="5"/>
    <x v="0"/>
    <x v="0"/>
    <x v="0"/>
    <x v="0"/>
    <x v="0"/>
    <x v="0"/>
    <n v="0"/>
    <x v="1"/>
  </r>
  <r>
    <n v="6770"/>
    <n v="1985"/>
    <x v="7"/>
    <x v="1"/>
    <x v="0"/>
    <x v="2"/>
    <n v="21355"/>
    <n v="21355"/>
    <x v="2"/>
    <n v="1"/>
    <n v="0"/>
    <s v="Yes"/>
    <s v="2013-08-20"/>
    <n v="5"/>
    <x v="9"/>
    <x v="97"/>
    <x v="33"/>
    <x v="5"/>
    <x v="9"/>
    <x v="135"/>
    <x v="127"/>
    <n v="2"/>
    <n v="2"/>
    <n v="1"/>
    <n v="2"/>
    <n v="6"/>
    <x v="1"/>
    <x v="0"/>
    <x v="0"/>
    <x v="0"/>
    <x v="0"/>
    <x v="1"/>
    <n v="0"/>
    <x v="0"/>
  </r>
  <r>
    <n v="8773"/>
    <n v="1971"/>
    <x v="6"/>
    <x v="1"/>
    <x v="2"/>
    <x v="1"/>
    <n v="57420"/>
    <n v="57420"/>
    <x v="0"/>
    <n v="0"/>
    <n v="1"/>
    <s v="Yes"/>
    <s v="2013-06-25"/>
    <n v="22"/>
    <x v="621"/>
    <x v="8"/>
    <x v="107"/>
    <x v="5"/>
    <x v="16"/>
    <x v="94"/>
    <x v="209"/>
    <n v="3"/>
    <n v="5"/>
    <n v="1"/>
    <n v="6"/>
    <n v="7"/>
    <x v="0"/>
    <x v="1"/>
    <x v="0"/>
    <x v="0"/>
    <x v="0"/>
    <x v="1"/>
    <n v="0"/>
    <x v="1"/>
  </r>
  <r>
    <n v="10475"/>
    <n v="1970"/>
    <x v="25"/>
    <x v="0"/>
    <x v="2"/>
    <x v="1"/>
    <m/>
    <n v="51371"/>
    <x v="0"/>
    <n v="0"/>
    <n v="1"/>
    <s v="Yes"/>
    <s v="2013-04-01"/>
    <n v="39"/>
    <x v="372"/>
    <x v="9"/>
    <x v="61"/>
    <x v="129"/>
    <x v="50"/>
    <x v="5"/>
    <x v="16"/>
    <n v="2"/>
    <n v="4"/>
    <n v="2"/>
    <n v="6"/>
    <n v="5"/>
    <x v="0"/>
    <x v="0"/>
    <x v="0"/>
    <x v="0"/>
    <x v="0"/>
    <x v="0"/>
    <n v="0"/>
    <x v="1"/>
  </r>
  <r>
    <n v="10420"/>
    <n v="1955"/>
    <x v="34"/>
    <x v="0"/>
    <x v="2"/>
    <x v="3"/>
    <n v="46390"/>
    <n v="46390"/>
    <x v="0"/>
    <n v="0"/>
    <n v="1"/>
    <s v="Yes"/>
    <s v="2014-05-05"/>
    <n v="56"/>
    <x v="580"/>
    <x v="13"/>
    <x v="65"/>
    <x v="1"/>
    <x v="52"/>
    <x v="36"/>
    <x v="299"/>
    <n v="1"/>
    <n v="4"/>
    <n v="2"/>
    <n v="3"/>
    <n v="7"/>
    <x v="0"/>
    <x v="0"/>
    <x v="0"/>
    <x v="0"/>
    <x v="0"/>
    <x v="0"/>
    <n v="0"/>
    <x v="1"/>
  </r>
  <r>
    <n v="7514"/>
    <n v="1956"/>
    <x v="46"/>
    <x v="0"/>
    <x v="4"/>
    <x v="1"/>
    <n v="54342"/>
    <n v="54342"/>
    <x v="0"/>
    <n v="1"/>
    <n v="1"/>
    <s v="Yes"/>
    <s v="2013-07-03"/>
    <n v="74"/>
    <x v="16"/>
    <x v="7"/>
    <x v="99"/>
    <x v="9"/>
    <x v="26"/>
    <x v="15"/>
    <x v="412"/>
    <n v="4"/>
    <n v="3"/>
    <n v="1"/>
    <n v="4"/>
    <n v="6"/>
    <x v="0"/>
    <x v="0"/>
    <x v="0"/>
    <x v="0"/>
    <x v="0"/>
    <x v="0"/>
    <n v="0"/>
    <x v="1"/>
  </r>
  <r>
    <n v="2902"/>
    <n v="1958"/>
    <x v="38"/>
    <x v="0"/>
    <x v="0"/>
    <x v="1"/>
    <m/>
    <n v="51371"/>
    <x v="0"/>
    <n v="1"/>
    <n v="1"/>
    <s v="Yes"/>
    <s v="2012-09-03"/>
    <n v="87"/>
    <x v="237"/>
    <x v="3"/>
    <x v="100"/>
    <x v="1"/>
    <x v="7"/>
    <x v="1"/>
    <x v="87"/>
    <n v="1"/>
    <n v="1"/>
    <n v="0"/>
    <n v="3"/>
    <n v="5"/>
    <x v="0"/>
    <x v="0"/>
    <x v="0"/>
    <x v="0"/>
    <x v="0"/>
    <x v="0"/>
    <n v="0"/>
    <x v="1"/>
  </r>
  <r>
    <n v="4345"/>
    <n v="1964"/>
    <x v="31"/>
    <x v="0"/>
    <x v="4"/>
    <x v="0"/>
    <m/>
    <n v="51371"/>
    <x v="0"/>
    <n v="1"/>
    <n v="1"/>
    <s v="Yes"/>
    <s v="2014-01-12"/>
    <n v="49"/>
    <x v="9"/>
    <x v="1"/>
    <x v="145"/>
    <x v="1"/>
    <x v="16"/>
    <x v="14"/>
    <x v="403"/>
    <n v="1"/>
    <n v="1"/>
    <n v="0"/>
    <n v="2"/>
    <n v="7"/>
    <x v="0"/>
    <x v="0"/>
    <x v="0"/>
    <x v="0"/>
    <x v="0"/>
    <x v="0"/>
    <n v="0"/>
    <x v="1"/>
  </r>
  <r>
    <n v="793"/>
    <n v="1973"/>
    <x v="26"/>
    <x v="1"/>
    <x v="0"/>
    <x v="2"/>
    <n v="20895"/>
    <n v="20895"/>
    <x v="2"/>
    <n v="1"/>
    <n v="0"/>
    <s v="Yes"/>
    <s v="2012-10-06"/>
    <n v="24"/>
    <x v="126"/>
    <x v="17"/>
    <x v="12"/>
    <x v="7"/>
    <x v="16"/>
    <x v="14"/>
    <x v="87"/>
    <n v="1"/>
    <n v="2"/>
    <n v="0"/>
    <n v="3"/>
    <n v="9"/>
    <x v="0"/>
    <x v="0"/>
    <x v="0"/>
    <x v="0"/>
    <x v="0"/>
    <x v="0"/>
    <n v="0"/>
    <x v="1"/>
  </r>
  <r>
    <n v="10909"/>
    <n v="1948"/>
    <x v="37"/>
    <x v="0"/>
    <x v="0"/>
    <x v="2"/>
    <n v="92344"/>
    <n v="92344"/>
    <x v="1"/>
    <n v="0"/>
    <n v="0"/>
    <s v="No"/>
    <s v="2014-01-15"/>
    <n v="9"/>
    <x v="622"/>
    <x v="68"/>
    <x v="453"/>
    <x v="138"/>
    <x v="64"/>
    <x v="128"/>
    <x v="787"/>
    <n v="0"/>
    <n v="5"/>
    <n v="10"/>
    <n v="5"/>
    <n v="1"/>
    <x v="1"/>
    <x v="0"/>
    <x v="1"/>
    <x v="0"/>
    <x v="0"/>
    <x v="2"/>
    <n v="0"/>
    <x v="1"/>
  </r>
  <r>
    <n v="3769"/>
    <n v="1972"/>
    <x v="39"/>
    <x v="1"/>
    <x v="1"/>
    <x v="1"/>
    <m/>
    <n v="51371"/>
    <x v="0"/>
    <n v="1"/>
    <n v="0"/>
    <s v="Yes"/>
    <s v="2014-03-02"/>
    <n v="17"/>
    <x v="60"/>
    <x v="1"/>
    <x v="62"/>
    <x v="5"/>
    <x v="16"/>
    <x v="26"/>
    <x v="271"/>
    <n v="1"/>
    <n v="1"/>
    <n v="0"/>
    <n v="3"/>
    <n v="7"/>
    <x v="0"/>
    <x v="0"/>
    <x v="0"/>
    <x v="0"/>
    <x v="0"/>
    <x v="0"/>
    <n v="0"/>
    <x v="1"/>
  </r>
  <r>
    <n v="8702"/>
    <n v="1976"/>
    <x v="11"/>
    <x v="1"/>
    <x v="4"/>
    <x v="1"/>
    <n v="26907"/>
    <n v="26907"/>
    <x v="2"/>
    <n v="1"/>
    <n v="1"/>
    <s v="Yes"/>
    <s v="2013-08-20"/>
    <n v="10"/>
    <x v="37"/>
    <x v="1"/>
    <x v="75"/>
    <x v="5"/>
    <x v="3"/>
    <x v="8"/>
    <x v="40"/>
    <n v="2"/>
    <n v="1"/>
    <n v="0"/>
    <n v="3"/>
    <n v="7"/>
    <x v="0"/>
    <x v="0"/>
    <x v="0"/>
    <x v="0"/>
    <x v="0"/>
    <x v="0"/>
    <n v="0"/>
    <x v="1"/>
  </r>
  <r>
    <n v="4791"/>
    <n v="1980"/>
    <x v="16"/>
    <x v="1"/>
    <x v="0"/>
    <x v="1"/>
    <n v="44964"/>
    <n v="44964"/>
    <x v="0"/>
    <n v="1"/>
    <n v="1"/>
    <s v="Yes"/>
    <s v="2012-12-16"/>
    <n v="35"/>
    <x v="237"/>
    <x v="1"/>
    <x v="12"/>
    <x v="1"/>
    <x v="16"/>
    <x v="8"/>
    <x v="294"/>
    <n v="1"/>
    <n v="1"/>
    <n v="0"/>
    <n v="3"/>
    <n v="8"/>
    <x v="0"/>
    <x v="0"/>
    <x v="0"/>
    <x v="0"/>
    <x v="0"/>
    <x v="0"/>
    <n v="0"/>
    <x v="1"/>
  </r>
  <r>
    <n v="2963"/>
    <n v="1979"/>
    <x v="19"/>
    <x v="1"/>
    <x v="0"/>
    <x v="1"/>
    <n v="75507"/>
    <n v="75507"/>
    <x v="1"/>
    <n v="0"/>
    <n v="0"/>
    <s v="No"/>
    <s v="2014-05-02"/>
    <n v="56"/>
    <x v="405"/>
    <x v="122"/>
    <x v="329"/>
    <x v="81"/>
    <x v="124"/>
    <x v="42"/>
    <x v="508"/>
    <n v="1"/>
    <n v="8"/>
    <n v="6"/>
    <n v="6"/>
    <n v="3"/>
    <x v="0"/>
    <x v="0"/>
    <x v="0"/>
    <x v="0"/>
    <x v="0"/>
    <x v="0"/>
    <n v="0"/>
    <x v="1"/>
  </r>
  <r>
    <n v="8216"/>
    <n v="1972"/>
    <x v="39"/>
    <x v="1"/>
    <x v="2"/>
    <x v="2"/>
    <n v="53761"/>
    <n v="53761"/>
    <x v="0"/>
    <n v="1"/>
    <n v="1"/>
    <s v="Yes"/>
    <s v="2013-10-11"/>
    <n v="7"/>
    <x v="498"/>
    <x v="8"/>
    <x v="280"/>
    <x v="59"/>
    <x v="23"/>
    <x v="138"/>
    <x v="788"/>
    <n v="6"/>
    <n v="4"/>
    <n v="4"/>
    <n v="3"/>
    <n v="5"/>
    <x v="0"/>
    <x v="0"/>
    <x v="0"/>
    <x v="0"/>
    <x v="0"/>
    <x v="0"/>
    <n v="0"/>
    <x v="1"/>
  </r>
  <r>
    <n v="8140"/>
    <n v="1973"/>
    <x v="26"/>
    <x v="1"/>
    <x v="0"/>
    <x v="1"/>
    <n v="22682"/>
    <n v="22682"/>
    <x v="2"/>
    <n v="1"/>
    <n v="0"/>
    <s v="Yes"/>
    <s v="2013-10-03"/>
    <n v="51"/>
    <x v="55"/>
    <x v="13"/>
    <x v="36"/>
    <x v="39"/>
    <x v="7"/>
    <x v="30"/>
    <x v="433"/>
    <n v="3"/>
    <n v="2"/>
    <n v="1"/>
    <n v="4"/>
    <n v="4"/>
    <x v="0"/>
    <x v="0"/>
    <x v="0"/>
    <x v="0"/>
    <x v="0"/>
    <x v="0"/>
    <n v="0"/>
    <x v="1"/>
  </r>
  <r>
    <n v="10146"/>
    <n v="1972"/>
    <x v="39"/>
    <x v="1"/>
    <x v="1"/>
    <x v="1"/>
    <n v="38887"/>
    <n v="38887"/>
    <x v="2"/>
    <n v="1"/>
    <n v="0"/>
    <s v="Yes"/>
    <s v="2014-03-02"/>
    <n v="17"/>
    <x v="60"/>
    <x v="1"/>
    <x v="62"/>
    <x v="5"/>
    <x v="16"/>
    <x v="26"/>
    <x v="271"/>
    <n v="1"/>
    <n v="1"/>
    <n v="0"/>
    <n v="3"/>
    <n v="7"/>
    <x v="0"/>
    <x v="0"/>
    <x v="0"/>
    <x v="0"/>
    <x v="0"/>
    <x v="0"/>
    <n v="0"/>
    <x v="1"/>
  </r>
  <r>
    <n v="5289"/>
    <n v="1975"/>
    <x v="28"/>
    <x v="1"/>
    <x v="4"/>
    <x v="0"/>
    <n v="41658"/>
    <n v="41658"/>
    <x v="0"/>
    <n v="1"/>
    <n v="1"/>
    <s v="Yes"/>
    <s v="2012-11-09"/>
    <n v="30"/>
    <x v="26"/>
    <x v="3"/>
    <x v="100"/>
    <x v="18"/>
    <x v="37"/>
    <x v="111"/>
    <x v="50"/>
    <n v="2"/>
    <n v="1"/>
    <n v="1"/>
    <n v="2"/>
    <n v="4"/>
    <x v="0"/>
    <x v="0"/>
    <x v="0"/>
    <x v="0"/>
    <x v="0"/>
    <x v="0"/>
    <n v="0"/>
    <x v="1"/>
  </r>
  <r>
    <n v="2587"/>
    <n v="1972"/>
    <x v="39"/>
    <x v="1"/>
    <x v="1"/>
    <x v="2"/>
    <n v="29791"/>
    <n v="29791"/>
    <x v="2"/>
    <n v="1"/>
    <n v="0"/>
    <s v="Yes"/>
    <s v="2014-05-15"/>
    <n v="21"/>
    <x v="7"/>
    <x v="8"/>
    <x v="1"/>
    <x v="5"/>
    <x v="16"/>
    <x v="24"/>
    <x v="256"/>
    <n v="2"/>
    <n v="2"/>
    <n v="0"/>
    <n v="3"/>
    <n v="5"/>
    <x v="0"/>
    <x v="0"/>
    <x v="0"/>
    <x v="0"/>
    <x v="0"/>
    <x v="0"/>
    <n v="0"/>
    <x v="1"/>
  </r>
  <r>
    <n v="4405"/>
    <n v="1956"/>
    <x v="46"/>
    <x v="0"/>
    <x v="2"/>
    <x v="2"/>
    <n v="63915"/>
    <n v="63915"/>
    <x v="1"/>
    <n v="0"/>
    <n v="2"/>
    <s v="Yes"/>
    <s v="2013-07-30"/>
    <n v="2"/>
    <x v="623"/>
    <x v="35"/>
    <x v="13"/>
    <x v="14"/>
    <x v="16"/>
    <x v="4"/>
    <x v="721"/>
    <n v="2"/>
    <n v="6"/>
    <n v="3"/>
    <n v="12"/>
    <n v="5"/>
    <x v="0"/>
    <x v="0"/>
    <x v="0"/>
    <x v="0"/>
    <x v="0"/>
    <x v="0"/>
    <n v="0"/>
    <x v="1"/>
  </r>
  <r>
    <n v="8663"/>
    <n v="1974"/>
    <x v="8"/>
    <x v="1"/>
    <x v="0"/>
    <x v="3"/>
    <n v="39996"/>
    <n v="39996"/>
    <x v="2"/>
    <n v="1"/>
    <n v="1"/>
    <s v="Yes"/>
    <s v="2014-05-22"/>
    <n v="85"/>
    <x v="1"/>
    <x v="8"/>
    <x v="24"/>
    <x v="5"/>
    <x v="16"/>
    <x v="10"/>
    <x v="349"/>
    <n v="1"/>
    <n v="1"/>
    <n v="0"/>
    <n v="2"/>
    <n v="6"/>
    <x v="0"/>
    <x v="0"/>
    <x v="0"/>
    <x v="0"/>
    <x v="0"/>
    <x v="0"/>
    <n v="0"/>
    <x v="1"/>
  </r>
  <r>
    <n v="2589"/>
    <n v="1972"/>
    <x v="39"/>
    <x v="1"/>
    <x v="0"/>
    <x v="3"/>
    <n v="26759"/>
    <n v="26759"/>
    <x v="2"/>
    <n v="1"/>
    <n v="0"/>
    <s v="Yes"/>
    <s v="2014-02-07"/>
    <n v="65"/>
    <x v="60"/>
    <x v="17"/>
    <x v="68"/>
    <x v="64"/>
    <x v="9"/>
    <x v="8"/>
    <x v="263"/>
    <n v="2"/>
    <n v="2"/>
    <n v="1"/>
    <n v="3"/>
    <n v="6"/>
    <x v="0"/>
    <x v="0"/>
    <x v="0"/>
    <x v="0"/>
    <x v="0"/>
    <x v="0"/>
    <n v="0"/>
    <x v="1"/>
  </r>
  <r>
    <n v="3421"/>
    <n v="1968"/>
    <x v="30"/>
    <x v="0"/>
    <x v="2"/>
    <x v="3"/>
    <n v="63841"/>
    <n v="63841"/>
    <x v="1"/>
    <n v="0"/>
    <n v="1"/>
    <s v="Yes"/>
    <s v="2013-04-21"/>
    <n v="64"/>
    <x v="0"/>
    <x v="81"/>
    <x v="171"/>
    <x v="19"/>
    <x v="23"/>
    <x v="98"/>
    <x v="226"/>
    <n v="1"/>
    <n v="9"/>
    <n v="3"/>
    <n v="9"/>
    <n v="6"/>
    <x v="0"/>
    <x v="0"/>
    <x v="0"/>
    <x v="0"/>
    <x v="0"/>
    <x v="0"/>
    <n v="0"/>
    <x v="1"/>
  </r>
  <r>
    <n v="10490"/>
    <n v="1969"/>
    <x v="21"/>
    <x v="0"/>
    <x v="1"/>
    <x v="2"/>
    <n v="51039"/>
    <n v="51039"/>
    <x v="0"/>
    <n v="1"/>
    <n v="1"/>
    <s v="Yes"/>
    <s v="2012-12-10"/>
    <n v="11"/>
    <x v="367"/>
    <x v="73"/>
    <x v="127"/>
    <x v="46"/>
    <x v="16"/>
    <x v="39"/>
    <x v="789"/>
    <n v="2"/>
    <n v="6"/>
    <n v="2"/>
    <n v="4"/>
    <n v="7"/>
    <x v="0"/>
    <x v="0"/>
    <x v="0"/>
    <x v="0"/>
    <x v="0"/>
    <x v="0"/>
    <n v="0"/>
    <x v="1"/>
  </r>
  <r>
    <n v="4094"/>
    <n v="1961"/>
    <x v="45"/>
    <x v="0"/>
    <x v="0"/>
    <x v="2"/>
    <n v="60544"/>
    <n v="60544"/>
    <x v="0"/>
    <n v="1"/>
    <n v="1"/>
    <s v="Yes"/>
    <s v="2012-08-25"/>
    <n v="92"/>
    <x v="505"/>
    <x v="12"/>
    <x v="59"/>
    <x v="7"/>
    <x v="9"/>
    <x v="29"/>
    <x v="790"/>
    <n v="4"/>
    <n v="5"/>
    <n v="1"/>
    <n v="5"/>
    <n v="6"/>
    <x v="0"/>
    <x v="0"/>
    <x v="0"/>
    <x v="0"/>
    <x v="0"/>
    <x v="0"/>
    <n v="0"/>
    <x v="1"/>
  </r>
  <r>
    <n v="9958"/>
    <n v="1972"/>
    <x v="39"/>
    <x v="1"/>
    <x v="0"/>
    <x v="2"/>
    <n v="65685"/>
    <n v="65685"/>
    <x v="1"/>
    <n v="0"/>
    <n v="1"/>
    <s v="Yes"/>
    <s v="2014-03-29"/>
    <n v="54"/>
    <x v="430"/>
    <x v="13"/>
    <x v="115"/>
    <x v="5"/>
    <x v="23"/>
    <x v="77"/>
    <x v="546"/>
    <n v="1"/>
    <n v="9"/>
    <n v="2"/>
    <n v="9"/>
    <n v="5"/>
    <x v="0"/>
    <x v="0"/>
    <x v="0"/>
    <x v="0"/>
    <x v="0"/>
    <x v="0"/>
    <n v="0"/>
    <x v="1"/>
  </r>
  <r>
    <n v="2534"/>
    <n v="1953"/>
    <x v="44"/>
    <x v="0"/>
    <x v="0"/>
    <x v="2"/>
    <n v="37716"/>
    <n v="37716"/>
    <x v="2"/>
    <n v="0"/>
    <n v="1"/>
    <s v="Yes"/>
    <s v="2014-04-21"/>
    <n v="4"/>
    <x v="481"/>
    <x v="1"/>
    <x v="105"/>
    <x v="11"/>
    <x v="7"/>
    <x v="21"/>
    <x v="791"/>
    <n v="2"/>
    <n v="4"/>
    <n v="1"/>
    <n v="3"/>
    <n v="7"/>
    <x v="0"/>
    <x v="0"/>
    <x v="0"/>
    <x v="0"/>
    <x v="0"/>
    <x v="0"/>
    <n v="0"/>
    <x v="1"/>
  </r>
  <r>
    <n v="4188"/>
    <n v="1957"/>
    <x v="0"/>
    <x v="0"/>
    <x v="0"/>
    <x v="0"/>
    <n v="36864"/>
    <n v="36864"/>
    <x v="2"/>
    <n v="0"/>
    <n v="1"/>
    <s v="Yes"/>
    <s v="2012-08-13"/>
    <n v="53"/>
    <x v="196"/>
    <x v="9"/>
    <x v="71"/>
    <x v="37"/>
    <x v="16"/>
    <x v="25"/>
    <x v="792"/>
    <n v="3"/>
    <n v="5"/>
    <n v="2"/>
    <n v="4"/>
    <n v="8"/>
    <x v="0"/>
    <x v="0"/>
    <x v="0"/>
    <x v="0"/>
    <x v="0"/>
    <x v="0"/>
    <n v="0"/>
    <x v="0"/>
  </r>
  <r>
    <n v="6613"/>
    <n v="1970"/>
    <x v="25"/>
    <x v="0"/>
    <x v="2"/>
    <x v="2"/>
    <n v="44511"/>
    <n v="44511"/>
    <x v="0"/>
    <n v="1"/>
    <n v="0"/>
    <s v="Yes"/>
    <s v="2012-10-12"/>
    <n v="39"/>
    <x v="207"/>
    <x v="35"/>
    <x v="91"/>
    <x v="4"/>
    <x v="32"/>
    <x v="5"/>
    <x v="563"/>
    <n v="6"/>
    <n v="8"/>
    <n v="4"/>
    <n v="8"/>
    <n v="8"/>
    <x v="0"/>
    <x v="0"/>
    <x v="0"/>
    <x v="0"/>
    <x v="0"/>
    <x v="0"/>
    <n v="0"/>
    <x v="1"/>
  </r>
  <r>
    <n v="10827"/>
    <n v="1967"/>
    <x v="5"/>
    <x v="0"/>
    <x v="1"/>
    <x v="2"/>
    <n v="36947"/>
    <n v="36947"/>
    <x v="2"/>
    <n v="1"/>
    <n v="1"/>
    <s v="Yes"/>
    <s v="2012-08-07"/>
    <n v="49"/>
    <x v="347"/>
    <x v="17"/>
    <x v="87"/>
    <x v="39"/>
    <x v="1"/>
    <x v="111"/>
    <x v="793"/>
    <n v="4"/>
    <n v="3"/>
    <n v="0"/>
    <n v="4"/>
    <n v="9"/>
    <x v="0"/>
    <x v="0"/>
    <x v="0"/>
    <x v="0"/>
    <x v="0"/>
    <x v="0"/>
    <n v="0"/>
    <x v="1"/>
  </r>
  <r>
    <n v="5491"/>
    <n v="1951"/>
    <x v="20"/>
    <x v="0"/>
    <x v="2"/>
    <x v="1"/>
    <n v="47352"/>
    <n v="47352"/>
    <x v="0"/>
    <n v="0"/>
    <n v="1"/>
    <s v="Yes"/>
    <s v="2013-04-11"/>
    <n v="70"/>
    <x v="319"/>
    <x v="19"/>
    <x v="182"/>
    <x v="64"/>
    <x v="16"/>
    <x v="4"/>
    <x v="395"/>
    <n v="4"/>
    <n v="6"/>
    <n v="1"/>
    <n v="5"/>
    <n v="7"/>
    <x v="0"/>
    <x v="0"/>
    <x v="0"/>
    <x v="0"/>
    <x v="0"/>
    <x v="0"/>
    <n v="0"/>
    <x v="1"/>
  </r>
  <r>
    <n v="8402"/>
    <n v="1953"/>
    <x v="44"/>
    <x v="0"/>
    <x v="2"/>
    <x v="2"/>
    <n v="67087"/>
    <n v="67087"/>
    <x v="1"/>
    <n v="0"/>
    <n v="1"/>
    <s v="Yes"/>
    <s v="2013-12-17"/>
    <n v="40"/>
    <x v="624"/>
    <x v="33"/>
    <x v="454"/>
    <x v="150"/>
    <x v="48"/>
    <x v="27"/>
    <x v="750"/>
    <n v="2"/>
    <n v="7"/>
    <n v="5"/>
    <n v="8"/>
    <n v="4"/>
    <x v="0"/>
    <x v="0"/>
    <x v="0"/>
    <x v="0"/>
    <x v="0"/>
    <x v="0"/>
    <n v="0"/>
    <x v="1"/>
  </r>
  <r>
    <n v="8783"/>
    <n v="1950"/>
    <x v="9"/>
    <x v="0"/>
    <x v="0"/>
    <x v="2"/>
    <n v="57045"/>
    <n v="57045"/>
    <x v="0"/>
    <n v="0"/>
    <n v="1"/>
    <s v="Yes"/>
    <s v="2012-09-08"/>
    <n v="40"/>
    <x v="625"/>
    <x v="97"/>
    <x v="294"/>
    <x v="9"/>
    <x v="11"/>
    <x v="45"/>
    <x v="794"/>
    <n v="3"/>
    <n v="4"/>
    <n v="2"/>
    <n v="9"/>
    <n v="3"/>
    <x v="0"/>
    <x v="0"/>
    <x v="0"/>
    <x v="0"/>
    <x v="0"/>
    <x v="0"/>
    <n v="0"/>
    <x v="1"/>
  </r>
  <r>
    <n v="10010"/>
    <n v="1953"/>
    <x v="44"/>
    <x v="0"/>
    <x v="1"/>
    <x v="3"/>
    <n v="36957"/>
    <n v="36957"/>
    <x v="2"/>
    <n v="1"/>
    <n v="1"/>
    <s v="Yes"/>
    <s v="2012-09-06"/>
    <n v="43"/>
    <x v="367"/>
    <x v="12"/>
    <x v="68"/>
    <x v="1"/>
    <x v="1"/>
    <x v="135"/>
    <x v="719"/>
    <n v="4"/>
    <n v="3"/>
    <n v="2"/>
    <n v="2"/>
    <n v="9"/>
    <x v="0"/>
    <x v="0"/>
    <x v="0"/>
    <x v="0"/>
    <x v="0"/>
    <x v="0"/>
    <n v="0"/>
    <x v="0"/>
  </r>
  <r>
    <n v="618"/>
    <n v="1977"/>
    <x v="32"/>
    <x v="1"/>
    <x v="1"/>
    <x v="2"/>
    <n v="69389"/>
    <n v="69389"/>
    <x v="1"/>
    <n v="0"/>
    <n v="1"/>
    <s v="Yes"/>
    <s v="2012-09-28"/>
    <n v="17"/>
    <x v="626"/>
    <x v="35"/>
    <x v="378"/>
    <x v="15"/>
    <x v="89"/>
    <x v="4"/>
    <x v="577"/>
    <n v="1"/>
    <n v="7"/>
    <n v="2"/>
    <n v="12"/>
    <n v="4"/>
    <x v="0"/>
    <x v="0"/>
    <x v="0"/>
    <x v="0"/>
    <x v="0"/>
    <x v="0"/>
    <n v="0"/>
    <x v="1"/>
  </r>
  <r>
    <n v="9121"/>
    <n v="1972"/>
    <x v="39"/>
    <x v="1"/>
    <x v="0"/>
    <x v="2"/>
    <n v="80134"/>
    <n v="80134"/>
    <x v="1"/>
    <n v="1"/>
    <n v="0"/>
    <s v="Yes"/>
    <s v="2013-05-20"/>
    <n v="40"/>
    <x v="174"/>
    <x v="10"/>
    <x v="151"/>
    <x v="81"/>
    <x v="16"/>
    <x v="42"/>
    <x v="201"/>
    <n v="2"/>
    <n v="5"/>
    <n v="3"/>
    <n v="6"/>
    <n v="6"/>
    <x v="0"/>
    <x v="1"/>
    <x v="1"/>
    <x v="1"/>
    <x v="0"/>
    <x v="3"/>
    <n v="0"/>
    <x v="0"/>
  </r>
  <r>
    <n v="361"/>
    <n v="1969"/>
    <x v="21"/>
    <x v="0"/>
    <x v="2"/>
    <x v="2"/>
    <n v="43142"/>
    <n v="43142"/>
    <x v="0"/>
    <n v="1"/>
    <n v="1"/>
    <s v="Yes"/>
    <s v="2014-02-18"/>
    <n v="84"/>
    <x v="9"/>
    <x v="1"/>
    <x v="75"/>
    <x v="1"/>
    <x v="1"/>
    <x v="14"/>
    <x v="256"/>
    <n v="1"/>
    <n v="1"/>
    <n v="0"/>
    <n v="2"/>
    <n v="7"/>
    <x v="0"/>
    <x v="0"/>
    <x v="0"/>
    <x v="0"/>
    <x v="0"/>
    <x v="0"/>
    <n v="0"/>
    <x v="1"/>
  </r>
  <r>
    <n v="4310"/>
    <n v="1944"/>
    <x v="53"/>
    <x v="0"/>
    <x v="0"/>
    <x v="2"/>
    <n v="80589"/>
    <n v="80589"/>
    <x v="1"/>
    <n v="0"/>
    <n v="0"/>
    <s v="No"/>
    <s v="2014-01-22"/>
    <n v="25"/>
    <x v="277"/>
    <x v="122"/>
    <x v="266"/>
    <x v="165"/>
    <x v="29"/>
    <x v="78"/>
    <x v="795"/>
    <n v="1"/>
    <n v="5"/>
    <n v="10"/>
    <n v="5"/>
    <n v="1"/>
    <x v="0"/>
    <x v="0"/>
    <x v="0"/>
    <x v="1"/>
    <x v="0"/>
    <x v="1"/>
    <n v="0"/>
    <x v="0"/>
  </r>
  <r>
    <n v="2678"/>
    <n v="1990"/>
    <x v="48"/>
    <x v="1"/>
    <x v="0"/>
    <x v="0"/>
    <n v="34412"/>
    <n v="34412"/>
    <x v="2"/>
    <n v="1"/>
    <n v="0"/>
    <s v="Yes"/>
    <s v="2013-02-13"/>
    <n v="62"/>
    <x v="597"/>
    <x v="19"/>
    <x v="37"/>
    <x v="39"/>
    <x v="97"/>
    <x v="115"/>
    <x v="301"/>
    <n v="3"/>
    <n v="5"/>
    <n v="0"/>
    <n v="3"/>
    <n v="9"/>
    <x v="0"/>
    <x v="0"/>
    <x v="0"/>
    <x v="0"/>
    <x v="0"/>
    <x v="0"/>
    <n v="0"/>
    <x v="1"/>
  </r>
  <r>
    <n v="6376"/>
    <n v="1979"/>
    <x v="19"/>
    <x v="1"/>
    <x v="0"/>
    <x v="0"/>
    <n v="57537"/>
    <n v="57537"/>
    <x v="0"/>
    <n v="1"/>
    <n v="0"/>
    <s v="Yes"/>
    <s v="2013-06-10"/>
    <n v="83"/>
    <x v="437"/>
    <x v="137"/>
    <x v="455"/>
    <x v="138"/>
    <x v="22"/>
    <x v="187"/>
    <x v="716"/>
    <n v="4"/>
    <n v="4"/>
    <n v="3"/>
    <n v="8"/>
    <n v="4"/>
    <x v="0"/>
    <x v="0"/>
    <x v="0"/>
    <x v="0"/>
    <x v="0"/>
    <x v="0"/>
    <n v="0"/>
    <x v="1"/>
  </r>
  <r>
    <n v="524"/>
    <n v="1966"/>
    <x v="35"/>
    <x v="0"/>
    <x v="3"/>
    <x v="1"/>
    <n v="22634"/>
    <n v="22634"/>
    <x v="2"/>
    <n v="0"/>
    <n v="0"/>
    <s v="No"/>
    <s v="2013-01-16"/>
    <n v="47"/>
    <x v="63"/>
    <x v="42"/>
    <x v="9"/>
    <x v="64"/>
    <x v="18"/>
    <x v="127"/>
    <x v="15"/>
    <n v="1"/>
    <n v="2"/>
    <n v="1"/>
    <n v="2"/>
    <n v="8"/>
    <x v="0"/>
    <x v="0"/>
    <x v="0"/>
    <x v="0"/>
    <x v="0"/>
    <x v="0"/>
    <n v="0"/>
    <x v="1"/>
  </r>
  <r>
    <n v="10341"/>
    <n v="1948"/>
    <x v="37"/>
    <x v="0"/>
    <x v="0"/>
    <x v="1"/>
    <n v="51315"/>
    <n v="51315"/>
    <x v="0"/>
    <n v="0"/>
    <n v="0"/>
    <s v="No"/>
    <s v="2014-02-23"/>
    <n v="45"/>
    <x v="194"/>
    <x v="58"/>
    <x v="71"/>
    <x v="32"/>
    <x v="25"/>
    <x v="21"/>
    <x v="299"/>
    <n v="1"/>
    <n v="2"/>
    <n v="2"/>
    <n v="5"/>
    <n v="2"/>
    <x v="0"/>
    <x v="0"/>
    <x v="0"/>
    <x v="0"/>
    <x v="0"/>
    <x v="0"/>
    <n v="0"/>
    <x v="1"/>
  </r>
  <r>
    <n v="5654"/>
    <n v="1972"/>
    <x v="39"/>
    <x v="1"/>
    <x v="0"/>
    <x v="2"/>
    <n v="36026"/>
    <n v="36026"/>
    <x v="2"/>
    <n v="2"/>
    <n v="1"/>
    <s v="Yes"/>
    <s v="2014-03-16"/>
    <n v="34"/>
    <x v="125"/>
    <x v="3"/>
    <x v="27"/>
    <x v="11"/>
    <x v="37"/>
    <x v="45"/>
    <x v="11"/>
    <n v="2"/>
    <n v="2"/>
    <n v="0"/>
    <n v="3"/>
    <n v="6"/>
    <x v="0"/>
    <x v="0"/>
    <x v="0"/>
    <x v="0"/>
    <x v="0"/>
    <x v="0"/>
    <n v="0"/>
    <x v="1"/>
  </r>
  <r>
    <n v="4098"/>
    <n v="1973"/>
    <x v="26"/>
    <x v="1"/>
    <x v="0"/>
    <x v="2"/>
    <n v="24639"/>
    <n v="24639"/>
    <x v="2"/>
    <n v="1"/>
    <n v="1"/>
    <s v="Yes"/>
    <s v="2014-01-28"/>
    <n v="3"/>
    <x v="125"/>
    <x v="17"/>
    <x v="68"/>
    <x v="5"/>
    <x v="37"/>
    <x v="10"/>
    <x v="210"/>
    <n v="3"/>
    <n v="2"/>
    <n v="0"/>
    <n v="4"/>
    <n v="6"/>
    <x v="0"/>
    <x v="0"/>
    <x v="0"/>
    <x v="0"/>
    <x v="0"/>
    <x v="0"/>
    <n v="0"/>
    <x v="1"/>
  </r>
  <r>
    <n v="5824"/>
    <n v="1972"/>
    <x v="39"/>
    <x v="1"/>
    <x v="1"/>
    <x v="1"/>
    <n v="34578"/>
    <n v="34578"/>
    <x v="2"/>
    <n v="2"/>
    <n v="1"/>
    <s v="Yes"/>
    <s v="2014-04-11"/>
    <n v="1"/>
    <x v="75"/>
    <x v="8"/>
    <x v="54"/>
    <x v="5"/>
    <x v="16"/>
    <x v="24"/>
    <x v="728"/>
    <n v="1"/>
    <n v="1"/>
    <n v="0"/>
    <n v="2"/>
    <n v="6"/>
    <x v="0"/>
    <x v="0"/>
    <x v="0"/>
    <x v="0"/>
    <x v="0"/>
    <x v="0"/>
    <n v="0"/>
    <x v="1"/>
  </r>
  <r>
    <n v="7000"/>
    <n v="1972"/>
    <x v="39"/>
    <x v="1"/>
    <x v="4"/>
    <x v="0"/>
    <n v="65704"/>
    <n v="65704"/>
    <x v="1"/>
    <n v="0"/>
    <n v="0"/>
    <s v="No"/>
    <s v="2013-10-13"/>
    <n v="18"/>
    <x v="574"/>
    <x v="45"/>
    <x v="215"/>
    <x v="57"/>
    <x v="22"/>
    <x v="188"/>
    <x v="796"/>
    <n v="1"/>
    <n v="2"/>
    <n v="10"/>
    <n v="10"/>
    <n v="1"/>
    <x v="0"/>
    <x v="0"/>
    <x v="0"/>
    <x v="0"/>
    <x v="0"/>
    <x v="0"/>
    <n v="0"/>
    <x v="1"/>
  </r>
  <r>
    <n v="2561"/>
    <n v="1966"/>
    <x v="35"/>
    <x v="0"/>
    <x v="0"/>
    <x v="0"/>
    <n v="63810"/>
    <n v="63810"/>
    <x v="1"/>
    <n v="0"/>
    <n v="1"/>
    <s v="Yes"/>
    <s v="2012-11-11"/>
    <n v="45"/>
    <x v="242"/>
    <x v="19"/>
    <x v="208"/>
    <x v="32"/>
    <x v="12"/>
    <x v="113"/>
    <x v="290"/>
    <n v="4"/>
    <n v="4"/>
    <n v="3"/>
    <n v="12"/>
    <n v="8"/>
    <x v="0"/>
    <x v="1"/>
    <x v="0"/>
    <x v="0"/>
    <x v="0"/>
    <x v="1"/>
    <n v="0"/>
    <x v="1"/>
  </r>
  <r>
    <n v="5229"/>
    <n v="1969"/>
    <x v="21"/>
    <x v="0"/>
    <x v="1"/>
    <x v="1"/>
    <n v="54132"/>
    <n v="54132"/>
    <x v="0"/>
    <n v="0"/>
    <n v="1"/>
    <s v="Yes"/>
    <s v="2014-02-16"/>
    <n v="81"/>
    <x v="160"/>
    <x v="1"/>
    <x v="48"/>
    <x v="5"/>
    <x v="16"/>
    <x v="26"/>
    <x v="271"/>
    <n v="1"/>
    <n v="1"/>
    <n v="0"/>
    <n v="3"/>
    <n v="7"/>
    <x v="0"/>
    <x v="0"/>
    <x v="0"/>
    <x v="0"/>
    <x v="0"/>
    <x v="0"/>
    <n v="0"/>
    <x v="1"/>
  </r>
  <r>
    <n v="4086"/>
    <n v="1959"/>
    <x v="12"/>
    <x v="0"/>
    <x v="0"/>
    <x v="2"/>
    <n v="18690"/>
    <n v="18690"/>
    <x v="2"/>
    <n v="0"/>
    <n v="0"/>
    <s v="No"/>
    <s v="2012-12-28"/>
    <n v="77"/>
    <x v="10"/>
    <x v="1"/>
    <x v="75"/>
    <x v="50"/>
    <x v="37"/>
    <x v="19"/>
    <x v="218"/>
    <n v="1"/>
    <n v="1"/>
    <n v="1"/>
    <n v="2"/>
    <n v="8"/>
    <x v="0"/>
    <x v="0"/>
    <x v="0"/>
    <x v="0"/>
    <x v="0"/>
    <x v="0"/>
    <n v="0"/>
    <x v="1"/>
  </r>
  <r>
    <n v="2428"/>
    <n v="1970"/>
    <x v="25"/>
    <x v="0"/>
    <x v="0"/>
    <x v="2"/>
    <n v="28164"/>
    <n v="28164"/>
    <x v="2"/>
    <n v="1"/>
    <n v="0"/>
    <s v="Yes"/>
    <s v="2013-05-04"/>
    <n v="23"/>
    <x v="13"/>
    <x v="25"/>
    <x v="74"/>
    <x v="9"/>
    <x v="22"/>
    <x v="33"/>
    <x v="316"/>
    <n v="3"/>
    <n v="2"/>
    <n v="0"/>
    <n v="4"/>
    <n v="7"/>
    <x v="0"/>
    <x v="0"/>
    <x v="0"/>
    <x v="0"/>
    <x v="0"/>
    <x v="0"/>
    <n v="0"/>
    <x v="1"/>
  </r>
  <r>
    <n v="8254"/>
    <n v="1974"/>
    <x v="8"/>
    <x v="1"/>
    <x v="1"/>
    <x v="2"/>
    <n v="34596"/>
    <n v="34596"/>
    <x v="2"/>
    <n v="1"/>
    <n v="0"/>
    <s v="Yes"/>
    <s v="2013-04-13"/>
    <n v="48"/>
    <x v="7"/>
    <x v="8"/>
    <x v="122"/>
    <x v="5"/>
    <x v="16"/>
    <x v="32"/>
    <x v="195"/>
    <n v="1"/>
    <n v="1"/>
    <n v="0"/>
    <n v="2"/>
    <n v="8"/>
    <x v="0"/>
    <x v="0"/>
    <x v="0"/>
    <x v="0"/>
    <x v="0"/>
    <x v="0"/>
    <n v="0"/>
    <x v="1"/>
  </r>
  <r>
    <n v="2836"/>
    <n v="1972"/>
    <x v="39"/>
    <x v="1"/>
    <x v="1"/>
    <x v="2"/>
    <n v="43269"/>
    <n v="43269"/>
    <x v="0"/>
    <n v="1"/>
    <n v="0"/>
    <s v="Yes"/>
    <s v="2013-09-16"/>
    <n v="61"/>
    <x v="55"/>
    <x v="1"/>
    <x v="75"/>
    <x v="5"/>
    <x v="16"/>
    <x v="10"/>
    <x v="10"/>
    <n v="1"/>
    <n v="1"/>
    <n v="0"/>
    <n v="2"/>
    <n v="8"/>
    <x v="0"/>
    <x v="0"/>
    <x v="0"/>
    <x v="0"/>
    <x v="0"/>
    <x v="0"/>
    <n v="0"/>
    <x v="1"/>
  </r>
  <r>
    <n v="8418"/>
    <n v="1958"/>
    <x v="38"/>
    <x v="0"/>
    <x v="4"/>
    <x v="0"/>
    <n v="38741"/>
    <n v="38741"/>
    <x v="2"/>
    <n v="1"/>
    <n v="1"/>
    <s v="Yes"/>
    <s v="2014-03-30"/>
    <n v="60"/>
    <x v="75"/>
    <x v="7"/>
    <x v="12"/>
    <x v="64"/>
    <x v="18"/>
    <x v="9"/>
    <x v="11"/>
    <n v="2"/>
    <n v="2"/>
    <n v="0"/>
    <n v="3"/>
    <n v="7"/>
    <x v="0"/>
    <x v="0"/>
    <x v="0"/>
    <x v="0"/>
    <x v="0"/>
    <x v="0"/>
    <n v="0"/>
    <x v="1"/>
  </r>
  <r>
    <n v="1362"/>
    <n v="1972"/>
    <x v="39"/>
    <x v="1"/>
    <x v="0"/>
    <x v="0"/>
    <n v="31907"/>
    <n v="31907"/>
    <x v="2"/>
    <n v="0"/>
    <n v="0"/>
    <s v="No"/>
    <s v="2013-03-04"/>
    <n v="75"/>
    <x v="191"/>
    <x v="143"/>
    <x v="65"/>
    <x v="130"/>
    <x v="13"/>
    <x v="99"/>
    <x v="506"/>
    <n v="1"/>
    <n v="6"/>
    <n v="1"/>
    <n v="6"/>
    <n v="7"/>
    <x v="0"/>
    <x v="0"/>
    <x v="0"/>
    <x v="0"/>
    <x v="0"/>
    <x v="0"/>
    <n v="0"/>
    <x v="1"/>
  </r>
  <r>
    <n v="7152"/>
    <n v="1983"/>
    <x v="10"/>
    <x v="1"/>
    <x v="2"/>
    <x v="2"/>
    <n v="27100"/>
    <n v="27100"/>
    <x v="2"/>
    <n v="1"/>
    <n v="0"/>
    <s v="Yes"/>
    <s v="2013-04-05"/>
    <n v="64"/>
    <x v="44"/>
    <x v="8"/>
    <x v="62"/>
    <x v="1"/>
    <x v="16"/>
    <x v="23"/>
    <x v="229"/>
    <n v="1"/>
    <n v="1"/>
    <n v="0"/>
    <n v="3"/>
    <n v="7"/>
    <x v="0"/>
    <x v="0"/>
    <x v="0"/>
    <x v="0"/>
    <x v="0"/>
    <x v="0"/>
    <n v="0"/>
    <x v="1"/>
  </r>
  <r>
    <n v="10033"/>
    <n v="1973"/>
    <x v="26"/>
    <x v="1"/>
    <x v="4"/>
    <x v="3"/>
    <n v="31163"/>
    <n v="31163"/>
    <x v="2"/>
    <n v="1"/>
    <n v="0"/>
    <s v="Yes"/>
    <s v="2014-02-13"/>
    <n v="54"/>
    <x v="63"/>
    <x v="17"/>
    <x v="27"/>
    <x v="9"/>
    <x v="7"/>
    <x v="23"/>
    <x v="120"/>
    <n v="1"/>
    <n v="1"/>
    <n v="0"/>
    <n v="3"/>
    <n v="6"/>
    <x v="0"/>
    <x v="0"/>
    <x v="0"/>
    <x v="0"/>
    <x v="0"/>
    <x v="0"/>
    <n v="0"/>
    <x v="1"/>
  </r>
  <r>
    <n v="9349"/>
    <n v="1985"/>
    <x v="7"/>
    <x v="1"/>
    <x v="0"/>
    <x v="2"/>
    <n v="92533"/>
    <n v="92533"/>
    <x v="1"/>
    <n v="0"/>
    <n v="0"/>
    <s v="No"/>
    <s v="2013-12-19"/>
    <n v="84"/>
    <x v="483"/>
    <x v="59"/>
    <x v="4"/>
    <x v="42"/>
    <x v="86"/>
    <x v="2"/>
    <x v="797"/>
    <n v="1"/>
    <n v="6"/>
    <n v="5"/>
    <n v="11"/>
    <n v="2"/>
    <x v="0"/>
    <x v="0"/>
    <x v="1"/>
    <x v="1"/>
    <x v="0"/>
    <x v="2"/>
    <n v="0"/>
    <x v="1"/>
  </r>
  <r>
    <n v="274"/>
    <n v="1973"/>
    <x v="26"/>
    <x v="1"/>
    <x v="0"/>
    <x v="0"/>
    <n v="34853"/>
    <n v="34853"/>
    <x v="2"/>
    <n v="1"/>
    <n v="1"/>
    <s v="Yes"/>
    <s v="2013-12-23"/>
    <n v="75"/>
    <x v="37"/>
    <x v="17"/>
    <x v="39"/>
    <x v="1"/>
    <x v="3"/>
    <x v="8"/>
    <x v="60"/>
    <n v="2"/>
    <n v="2"/>
    <n v="0"/>
    <n v="3"/>
    <n v="6"/>
    <x v="0"/>
    <x v="0"/>
    <x v="0"/>
    <x v="0"/>
    <x v="0"/>
    <x v="0"/>
    <n v="0"/>
    <x v="1"/>
  </r>
  <r>
    <n v="3388"/>
    <n v="1967"/>
    <x v="5"/>
    <x v="0"/>
    <x v="0"/>
    <x v="3"/>
    <n v="70844"/>
    <n v="70844"/>
    <x v="1"/>
    <n v="1"/>
    <n v="1"/>
    <s v="Yes"/>
    <s v="2013-10-30"/>
    <n v="16"/>
    <x v="332"/>
    <x v="34"/>
    <x v="262"/>
    <x v="7"/>
    <x v="27"/>
    <x v="8"/>
    <x v="798"/>
    <n v="5"/>
    <n v="6"/>
    <n v="1"/>
    <n v="5"/>
    <n v="7"/>
    <x v="0"/>
    <x v="0"/>
    <x v="0"/>
    <x v="0"/>
    <x v="0"/>
    <x v="0"/>
    <n v="0"/>
    <x v="1"/>
  </r>
  <r>
    <n v="922"/>
    <n v="1979"/>
    <x v="19"/>
    <x v="1"/>
    <x v="4"/>
    <x v="2"/>
    <n v="31086"/>
    <n v="31086"/>
    <x v="2"/>
    <n v="1"/>
    <n v="1"/>
    <s v="Yes"/>
    <s v="2013-05-04"/>
    <n v="79"/>
    <x v="178"/>
    <x v="12"/>
    <x v="9"/>
    <x v="7"/>
    <x v="16"/>
    <x v="11"/>
    <x v="220"/>
    <n v="2"/>
    <n v="1"/>
    <n v="1"/>
    <n v="2"/>
    <n v="8"/>
    <x v="1"/>
    <x v="0"/>
    <x v="0"/>
    <x v="0"/>
    <x v="0"/>
    <x v="1"/>
    <n v="0"/>
    <x v="1"/>
  </r>
  <r>
    <n v="8588"/>
    <n v="1961"/>
    <x v="45"/>
    <x v="0"/>
    <x v="0"/>
    <x v="2"/>
    <n v="60544"/>
    <n v="60544"/>
    <x v="0"/>
    <n v="1"/>
    <n v="1"/>
    <s v="Yes"/>
    <s v="2012-08-25"/>
    <n v="92"/>
    <x v="505"/>
    <x v="12"/>
    <x v="59"/>
    <x v="7"/>
    <x v="9"/>
    <x v="29"/>
    <x v="790"/>
    <n v="4"/>
    <n v="5"/>
    <n v="1"/>
    <n v="5"/>
    <n v="6"/>
    <x v="0"/>
    <x v="0"/>
    <x v="0"/>
    <x v="0"/>
    <x v="0"/>
    <x v="0"/>
    <n v="0"/>
    <x v="1"/>
  </r>
  <r>
    <n v="2518"/>
    <n v="1986"/>
    <x v="22"/>
    <x v="1"/>
    <x v="4"/>
    <x v="1"/>
    <n v="20491"/>
    <n v="20491"/>
    <x v="2"/>
    <n v="0"/>
    <n v="0"/>
    <s v="No"/>
    <s v="2013-01-25"/>
    <n v="16"/>
    <x v="9"/>
    <x v="3"/>
    <x v="29"/>
    <x v="39"/>
    <x v="7"/>
    <x v="23"/>
    <x v="29"/>
    <n v="1"/>
    <n v="0"/>
    <n v="1"/>
    <n v="2"/>
    <n v="7"/>
    <x v="0"/>
    <x v="0"/>
    <x v="0"/>
    <x v="0"/>
    <x v="0"/>
    <x v="0"/>
    <n v="0"/>
    <x v="1"/>
  </r>
  <r>
    <n v="574"/>
    <n v="1964"/>
    <x v="31"/>
    <x v="0"/>
    <x v="0"/>
    <x v="2"/>
    <n v="42523"/>
    <n v="42523"/>
    <x v="0"/>
    <n v="0"/>
    <n v="0"/>
    <s v="No"/>
    <s v="2014-04-23"/>
    <n v="96"/>
    <x v="7"/>
    <x v="38"/>
    <x v="9"/>
    <x v="7"/>
    <x v="46"/>
    <x v="29"/>
    <x v="597"/>
    <n v="1"/>
    <n v="1"/>
    <n v="1"/>
    <n v="4"/>
    <n v="2"/>
    <x v="0"/>
    <x v="0"/>
    <x v="0"/>
    <x v="0"/>
    <x v="0"/>
    <x v="0"/>
    <n v="0"/>
    <x v="1"/>
  </r>
  <r>
    <n v="3220"/>
    <n v="1983"/>
    <x v="10"/>
    <x v="1"/>
    <x v="0"/>
    <x v="2"/>
    <n v="39922"/>
    <n v="39922"/>
    <x v="2"/>
    <n v="1"/>
    <n v="0"/>
    <s v="Yes"/>
    <s v="2013-02-14"/>
    <n v="30"/>
    <x v="133"/>
    <x v="19"/>
    <x v="134"/>
    <x v="65"/>
    <x v="1"/>
    <x v="30"/>
    <x v="330"/>
    <n v="2"/>
    <n v="3"/>
    <n v="0"/>
    <n v="4"/>
    <n v="8"/>
    <x v="0"/>
    <x v="0"/>
    <x v="0"/>
    <x v="0"/>
    <x v="0"/>
    <x v="0"/>
    <n v="0"/>
    <x v="1"/>
  </r>
  <r>
    <n v="5967"/>
    <n v="1952"/>
    <x v="13"/>
    <x v="0"/>
    <x v="0"/>
    <x v="1"/>
    <n v="33402"/>
    <n v="33402"/>
    <x v="2"/>
    <n v="1"/>
    <n v="1"/>
    <s v="Yes"/>
    <s v="2013-07-18"/>
    <n v="60"/>
    <x v="197"/>
    <x v="12"/>
    <x v="14"/>
    <x v="3"/>
    <x v="9"/>
    <x v="75"/>
    <x v="230"/>
    <n v="3"/>
    <n v="2"/>
    <n v="1"/>
    <n v="3"/>
    <n v="8"/>
    <x v="0"/>
    <x v="0"/>
    <x v="0"/>
    <x v="0"/>
    <x v="0"/>
    <x v="0"/>
    <n v="0"/>
    <x v="1"/>
  </r>
  <r>
    <n v="1183"/>
    <n v="1949"/>
    <x v="17"/>
    <x v="0"/>
    <x v="2"/>
    <x v="2"/>
    <n v="36408"/>
    <n v="36408"/>
    <x v="2"/>
    <n v="1"/>
    <n v="1"/>
    <s v="Yes"/>
    <s v="2013-09-21"/>
    <n v="11"/>
    <x v="37"/>
    <x v="1"/>
    <x v="137"/>
    <x v="7"/>
    <x v="7"/>
    <x v="26"/>
    <x v="40"/>
    <n v="1"/>
    <n v="1"/>
    <n v="0"/>
    <n v="2"/>
    <n v="6"/>
    <x v="0"/>
    <x v="0"/>
    <x v="0"/>
    <x v="0"/>
    <x v="0"/>
    <x v="0"/>
    <n v="0"/>
    <x v="1"/>
  </r>
  <r>
    <n v="6856"/>
    <n v="1979"/>
    <x v="19"/>
    <x v="1"/>
    <x v="0"/>
    <x v="1"/>
    <n v="21645"/>
    <n v="21645"/>
    <x v="2"/>
    <n v="1"/>
    <n v="0"/>
    <s v="Yes"/>
    <s v="2012-09-03"/>
    <n v="75"/>
    <x v="7"/>
    <x v="8"/>
    <x v="165"/>
    <x v="39"/>
    <x v="9"/>
    <x v="19"/>
    <x v="34"/>
    <n v="3"/>
    <n v="3"/>
    <n v="0"/>
    <n v="3"/>
    <n v="9"/>
    <x v="0"/>
    <x v="0"/>
    <x v="0"/>
    <x v="0"/>
    <x v="0"/>
    <x v="0"/>
    <n v="0"/>
    <x v="0"/>
  </r>
  <r>
    <n v="4530"/>
    <n v="1948"/>
    <x v="37"/>
    <x v="0"/>
    <x v="2"/>
    <x v="4"/>
    <n v="78427"/>
    <n v="78427"/>
    <x v="1"/>
    <n v="0"/>
    <n v="0"/>
    <s v="No"/>
    <s v="2012-10-24"/>
    <n v="36"/>
    <x v="573"/>
    <x v="28"/>
    <x v="456"/>
    <x v="30"/>
    <x v="46"/>
    <x v="184"/>
    <x v="799"/>
    <n v="3"/>
    <n v="3"/>
    <n v="7"/>
    <n v="10"/>
    <n v="3"/>
    <x v="0"/>
    <x v="0"/>
    <x v="0"/>
    <x v="1"/>
    <x v="0"/>
    <x v="1"/>
    <n v="0"/>
    <x v="0"/>
  </r>
  <r>
    <n v="1553"/>
    <n v="1946"/>
    <x v="15"/>
    <x v="0"/>
    <x v="0"/>
    <x v="1"/>
    <n v="82657"/>
    <n v="82657"/>
    <x v="1"/>
    <n v="0"/>
    <n v="0"/>
    <s v="No"/>
    <s v="2013-09-27"/>
    <n v="71"/>
    <x v="261"/>
    <x v="124"/>
    <x v="437"/>
    <x v="166"/>
    <x v="40"/>
    <x v="72"/>
    <x v="800"/>
    <n v="1"/>
    <n v="7"/>
    <n v="5"/>
    <n v="10"/>
    <n v="4"/>
    <x v="0"/>
    <x v="1"/>
    <x v="0"/>
    <x v="1"/>
    <x v="0"/>
    <x v="2"/>
    <n v="0"/>
    <x v="1"/>
  </r>
  <r>
    <n v="4682"/>
    <n v="1958"/>
    <x v="38"/>
    <x v="0"/>
    <x v="0"/>
    <x v="2"/>
    <n v="51876"/>
    <n v="51876"/>
    <x v="0"/>
    <n v="0"/>
    <n v="0"/>
    <s v="No"/>
    <s v="2013-10-15"/>
    <n v="88"/>
    <x v="273"/>
    <x v="54"/>
    <x v="20"/>
    <x v="78"/>
    <x v="70"/>
    <x v="1"/>
    <x v="13"/>
    <n v="1"/>
    <n v="2"/>
    <n v="2"/>
    <n v="8"/>
    <n v="1"/>
    <x v="0"/>
    <x v="0"/>
    <x v="0"/>
    <x v="0"/>
    <x v="0"/>
    <x v="0"/>
    <n v="0"/>
    <x v="1"/>
  </r>
  <r>
    <n v="8204"/>
    <n v="1971"/>
    <x v="6"/>
    <x v="1"/>
    <x v="4"/>
    <x v="2"/>
    <n v="78041"/>
    <n v="78041"/>
    <x v="1"/>
    <n v="0"/>
    <n v="0"/>
    <s v="No"/>
    <s v="2012-12-16"/>
    <n v="93"/>
    <x v="30"/>
    <x v="33"/>
    <x v="128"/>
    <x v="98"/>
    <x v="130"/>
    <x v="45"/>
    <x v="47"/>
    <n v="1"/>
    <n v="4"/>
    <n v="4"/>
    <n v="9"/>
    <n v="2"/>
    <x v="0"/>
    <x v="0"/>
    <x v="0"/>
    <x v="0"/>
    <x v="0"/>
    <x v="0"/>
    <n v="0"/>
    <x v="1"/>
  </r>
  <r>
    <n v="5221"/>
    <n v="1957"/>
    <x v="0"/>
    <x v="0"/>
    <x v="0"/>
    <x v="2"/>
    <n v="52852"/>
    <n v="52852"/>
    <x v="0"/>
    <n v="0"/>
    <n v="1"/>
    <s v="Yes"/>
    <s v="2012-12-01"/>
    <n v="93"/>
    <x v="548"/>
    <x v="21"/>
    <x v="167"/>
    <x v="9"/>
    <x v="16"/>
    <x v="139"/>
    <x v="801"/>
    <n v="4"/>
    <n v="10"/>
    <n v="7"/>
    <n v="5"/>
    <n v="8"/>
    <x v="1"/>
    <x v="0"/>
    <x v="0"/>
    <x v="0"/>
    <x v="0"/>
    <x v="1"/>
    <n v="0"/>
    <x v="1"/>
  </r>
  <r>
    <n v="1232"/>
    <n v="1982"/>
    <x v="18"/>
    <x v="1"/>
    <x v="1"/>
    <x v="1"/>
    <n v="70038"/>
    <n v="70038"/>
    <x v="1"/>
    <n v="0"/>
    <n v="0"/>
    <s v="No"/>
    <s v="2013-10-25"/>
    <n v="54"/>
    <x v="146"/>
    <x v="102"/>
    <x v="335"/>
    <x v="122"/>
    <x v="85"/>
    <x v="69"/>
    <x v="802"/>
    <n v="1"/>
    <n v="4"/>
    <n v="4"/>
    <n v="8"/>
    <n v="2"/>
    <x v="0"/>
    <x v="0"/>
    <x v="0"/>
    <x v="0"/>
    <x v="0"/>
    <x v="0"/>
    <n v="0"/>
    <x v="1"/>
  </r>
  <r>
    <n v="1927"/>
    <n v="1973"/>
    <x v="26"/>
    <x v="1"/>
    <x v="4"/>
    <x v="1"/>
    <n v="69401"/>
    <n v="69401"/>
    <x v="1"/>
    <n v="0"/>
    <n v="1"/>
    <s v="Yes"/>
    <s v="2014-03-23"/>
    <n v="41"/>
    <x v="112"/>
    <x v="54"/>
    <x v="56"/>
    <x v="35"/>
    <x v="22"/>
    <x v="17"/>
    <x v="803"/>
    <n v="4"/>
    <n v="4"/>
    <n v="4"/>
    <n v="5"/>
    <n v="2"/>
    <x v="0"/>
    <x v="0"/>
    <x v="0"/>
    <x v="0"/>
    <x v="0"/>
    <x v="0"/>
    <n v="0"/>
    <x v="1"/>
  </r>
  <r>
    <n v="5788"/>
    <n v="1972"/>
    <x v="39"/>
    <x v="1"/>
    <x v="0"/>
    <x v="1"/>
    <n v="46053"/>
    <n v="46053"/>
    <x v="0"/>
    <n v="1"/>
    <n v="0"/>
    <s v="Yes"/>
    <s v="2013-02-17"/>
    <n v="46"/>
    <x v="339"/>
    <x v="7"/>
    <x v="77"/>
    <x v="65"/>
    <x v="23"/>
    <x v="93"/>
    <x v="301"/>
    <n v="3"/>
    <n v="3"/>
    <n v="2"/>
    <n v="4"/>
    <n v="5"/>
    <x v="0"/>
    <x v="0"/>
    <x v="0"/>
    <x v="0"/>
    <x v="0"/>
    <x v="0"/>
    <n v="0"/>
    <x v="1"/>
  </r>
  <r>
    <n v="6652"/>
    <n v="1965"/>
    <x v="2"/>
    <x v="0"/>
    <x v="0"/>
    <x v="2"/>
    <n v="77343"/>
    <n v="77343"/>
    <x v="1"/>
    <n v="0"/>
    <n v="0"/>
    <s v="No"/>
    <s v="2014-06-09"/>
    <n v="28"/>
    <x v="310"/>
    <x v="103"/>
    <x v="177"/>
    <x v="44"/>
    <x v="85"/>
    <x v="135"/>
    <x v="804"/>
    <n v="1"/>
    <n v="3"/>
    <n v="4"/>
    <n v="9"/>
    <n v="1"/>
    <x v="0"/>
    <x v="0"/>
    <x v="0"/>
    <x v="0"/>
    <x v="0"/>
    <x v="0"/>
    <n v="0"/>
    <x v="1"/>
  </r>
  <r>
    <n v="6246"/>
    <n v="1953"/>
    <x v="44"/>
    <x v="0"/>
    <x v="0"/>
    <x v="0"/>
    <n v="73892"/>
    <n v="73892"/>
    <x v="1"/>
    <n v="0"/>
    <n v="0"/>
    <s v="No"/>
    <s v="2013-11-13"/>
    <n v="40"/>
    <x v="627"/>
    <x v="114"/>
    <x v="457"/>
    <x v="5"/>
    <x v="111"/>
    <x v="27"/>
    <x v="523"/>
    <n v="1"/>
    <n v="3"/>
    <n v="11"/>
    <n v="8"/>
    <n v="1"/>
    <x v="0"/>
    <x v="0"/>
    <x v="0"/>
    <x v="0"/>
    <x v="0"/>
    <x v="0"/>
    <n v="0"/>
    <x v="0"/>
  </r>
  <r>
    <n v="5975"/>
    <n v="1967"/>
    <x v="5"/>
    <x v="0"/>
    <x v="1"/>
    <x v="0"/>
    <n v="40304"/>
    <n v="40304"/>
    <x v="0"/>
    <n v="1"/>
    <n v="0"/>
    <s v="Yes"/>
    <s v="2013-09-30"/>
    <n v="82"/>
    <x v="208"/>
    <x v="8"/>
    <x v="12"/>
    <x v="5"/>
    <x v="16"/>
    <x v="26"/>
    <x v="148"/>
    <n v="1"/>
    <n v="2"/>
    <n v="0"/>
    <n v="3"/>
    <n v="7"/>
    <x v="0"/>
    <x v="0"/>
    <x v="0"/>
    <x v="0"/>
    <x v="0"/>
    <x v="0"/>
    <n v="0"/>
    <x v="1"/>
  </r>
  <r>
    <n v="6875"/>
    <n v="1965"/>
    <x v="2"/>
    <x v="0"/>
    <x v="1"/>
    <x v="1"/>
    <n v="32727"/>
    <n v="32727"/>
    <x v="2"/>
    <n v="0"/>
    <n v="0"/>
    <s v="No"/>
    <s v="2012-08-28"/>
    <n v="38"/>
    <x v="185"/>
    <x v="97"/>
    <x v="430"/>
    <x v="68"/>
    <x v="11"/>
    <x v="91"/>
    <x v="805"/>
    <n v="2"/>
    <n v="7"/>
    <n v="3"/>
    <n v="5"/>
    <n v="8"/>
    <x v="0"/>
    <x v="0"/>
    <x v="0"/>
    <x v="0"/>
    <x v="0"/>
    <x v="0"/>
    <n v="0"/>
    <x v="1"/>
  </r>
  <r>
    <n v="4399"/>
    <n v="1969"/>
    <x v="21"/>
    <x v="0"/>
    <x v="0"/>
    <x v="1"/>
    <n v="68695"/>
    <n v="68695"/>
    <x v="1"/>
    <n v="0"/>
    <n v="0"/>
    <s v="No"/>
    <s v="2014-06-25"/>
    <n v="3"/>
    <x v="325"/>
    <x v="46"/>
    <x v="249"/>
    <x v="114"/>
    <x v="88"/>
    <x v="41"/>
    <x v="644"/>
    <n v="1"/>
    <n v="4"/>
    <n v="4"/>
    <n v="7"/>
    <n v="2"/>
    <x v="0"/>
    <x v="0"/>
    <x v="0"/>
    <x v="0"/>
    <x v="0"/>
    <x v="0"/>
    <n v="0"/>
    <x v="1"/>
  </r>
  <r>
    <n v="4042"/>
    <n v="1971"/>
    <x v="6"/>
    <x v="1"/>
    <x v="0"/>
    <x v="3"/>
    <n v="43300"/>
    <n v="43300"/>
    <x v="0"/>
    <n v="0"/>
    <n v="1"/>
    <s v="Yes"/>
    <s v="2012-10-13"/>
    <n v="87"/>
    <x v="218"/>
    <x v="17"/>
    <x v="155"/>
    <x v="1"/>
    <x v="1"/>
    <x v="135"/>
    <x v="806"/>
    <n v="3"/>
    <n v="4"/>
    <n v="0"/>
    <n v="4"/>
    <n v="8"/>
    <x v="0"/>
    <x v="0"/>
    <x v="0"/>
    <x v="0"/>
    <x v="0"/>
    <x v="0"/>
    <n v="0"/>
    <x v="0"/>
  </r>
  <r>
    <n v="2157"/>
    <n v="1972"/>
    <x v="39"/>
    <x v="1"/>
    <x v="0"/>
    <x v="1"/>
    <n v="26290"/>
    <n v="26290"/>
    <x v="2"/>
    <n v="1"/>
    <n v="1"/>
    <s v="Yes"/>
    <s v="2013-01-12"/>
    <n v="49"/>
    <x v="77"/>
    <x v="21"/>
    <x v="68"/>
    <x v="9"/>
    <x v="9"/>
    <x v="28"/>
    <x v="607"/>
    <n v="4"/>
    <n v="2"/>
    <n v="0"/>
    <n v="4"/>
    <n v="6"/>
    <x v="0"/>
    <x v="0"/>
    <x v="0"/>
    <x v="0"/>
    <x v="0"/>
    <x v="0"/>
    <n v="0"/>
    <x v="1"/>
  </r>
  <r>
    <n v="10133"/>
    <n v="1970"/>
    <x v="25"/>
    <x v="0"/>
    <x v="0"/>
    <x v="0"/>
    <n v="93790"/>
    <n v="93790"/>
    <x v="1"/>
    <n v="0"/>
    <n v="0"/>
    <s v="No"/>
    <s v="2014-02-12"/>
    <n v="16"/>
    <x v="628"/>
    <x v="90"/>
    <x v="421"/>
    <x v="142"/>
    <x v="83"/>
    <x v="13"/>
    <x v="807"/>
    <n v="0"/>
    <n v="6"/>
    <n v="7"/>
    <n v="12"/>
    <n v="2"/>
    <x v="0"/>
    <x v="1"/>
    <x v="1"/>
    <x v="1"/>
    <x v="0"/>
    <x v="3"/>
    <n v="0"/>
    <x v="0"/>
  </r>
  <r>
    <n v="2525"/>
    <n v="1974"/>
    <x v="8"/>
    <x v="1"/>
    <x v="1"/>
    <x v="2"/>
    <n v="38410"/>
    <n v="38410"/>
    <x v="2"/>
    <n v="0"/>
    <n v="0"/>
    <s v="No"/>
    <s v="2012-09-14"/>
    <n v="65"/>
    <x v="629"/>
    <x v="73"/>
    <x v="303"/>
    <x v="152"/>
    <x v="129"/>
    <x v="5"/>
    <x v="808"/>
    <n v="2"/>
    <n v="5"/>
    <n v="2"/>
    <n v="9"/>
    <n v="6"/>
    <x v="0"/>
    <x v="0"/>
    <x v="0"/>
    <x v="0"/>
    <x v="0"/>
    <x v="0"/>
    <n v="0"/>
    <x v="0"/>
  </r>
  <r>
    <n v="8233"/>
    <n v="1950"/>
    <x v="9"/>
    <x v="0"/>
    <x v="2"/>
    <x v="4"/>
    <n v="64866"/>
    <n v="64866"/>
    <x v="1"/>
    <n v="0"/>
    <n v="1"/>
    <s v="Yes"/>
    <s v="2014-01-26"/>
    <n v="9"/>
    <x v="538"/>
    <x v="9"/>
    <x v="87"/>
    <x v="34"/>
    <x v="9"/>
    <x v="23"/>
    <x v="809"/>
    <n v="4"/>
    <n v="7"/>
    <n v="3"/>
    <n v="7"/>
    <n v="5"/>
    <x v="0"/>
    <x v="1"/>
    <x v="0"/>
    <x v="0"/>
    <x v="0"/>
    <x v="1"/>
    <n v="0"/>
    <x v="1"/>
  </r>
  <r>
    <n v="9483"/>
    <n v="1959"/>
    <x v="12"/>
    <x v="0"/>
    <x v="0"/>
    <x v="1"/>
    <n v="57957"/>
    <n v="57957"/>
    <x v="0"/>
    <n v="0"/>
    <n v="1"/>
    <s v="Yes"/>
    <s v="2013-08-19"/>
    <n v="24"/>
    <x v="630"/>
    <x v="37"/>
    <x v="201"/>
    <x v="96"/>
    <x v="9"/>
    <x v="111"/>
    <x v="26"/>
    <n v="7"/>
    <n v="4"/>
    <n v="6"/>
    <n v="8"/>
    <n v="3"/>
    <x v="0"/>
    <x v="0"/>
    <x v="0"/>
    <x v="0"/>
    <x v="0"/>
    <x v="0"/>
    <n v="1"/>
    <x v="1"/>
  </r>
  <r>
    <n v="2945"/>
    <n v="1955"/>
    <x v="34"/>
    <x v="0"/>
    <x v="1"/>
    <x v="1"/>
    <n v="46015"/>
    <n v="46015"/>
    <x v="0"/>
    <n v="1"/>
    <n v="1"/>
    <s v="Yes"/>
    <s v="2014-04-13"/>
    <n v="25"/>
    <x v="187"/>
    <x v="8"/>
    <x v="122"/>
    <x v="5"/>
    <x v="16"/>
    <x v="1"/>
    <x v="8"/>
    <n v="1"/>
    <n v="1"/>
    <n v="0"/>
    <n v="3"/>
    <n v="7"/>
    <x v="1"/>
    <x v="0"/>
    <x v="0"/>
    <x v="0"/>
    <x v="1"/>
    <x v="2"/>
    <n v="0"/>
    <x v="1"/>
  </r>
  <r>
    <n v="10403"/>
    <n v="1978"/>
    <x v="33"/>
    <x v="1"/>
    <x v="0"/>
    <x v="1"/>
    <n v="16531"/>
    <n v="16531"/>
    <x v="2"/>
    <n v="1"/>
    <n v="0"/>
    <s v="Yes"/>
    <s v="2014-06-18"/>
    <n v="43"/>
    <x v="63"/>
    <x v="97"/>
    <x v="1"/>
    <x v="34"/>
    <x v="9"/>
    <x v="56"/>
    <x v="210"/>
    <n v="3"/>
    <n v="3"/>
    <n v="0"/>
    <n v="3"/>
    <n v="7"/>
    <x v="0"/>
    <x v="0"/>
    <x v="0"/>
    <x v="0"/>
    <x v="0"/>
    <x v="0"/>
    <n v="0"/>
    <x v="1"/>
  </r>
  <r>
    <n v="5074"/>
    <n v="1986"/>
    <x v="22"/>
    <x v="1"/>
    <x v="2"/>
    <x v="2"/>
    <n v="28072"/>
    <n v="28072"/>
    <x v="2"/>
    <n v="1"/>
    <n v="0"/>
    <s v="Yes"/>
    <s v="2013-07-08"/>
    <n v="10"/>
    <x v="160"/>
    <x v="8"/>
    <x v="27"/>
    <x v="1"/>
    <x v="16"/>
    <x v="3"/>
    <x v="304"/>
    <n v="1"/>
    <n v="1"/>
    <n v="0"/>
    <n v="3"/>
    <n v="7"/>
    <x v="0"/>
    <x v="0"/>
    <x v="0"/>
    <x v="0"/>
    <x v="0"/>
    <x v="0"/>
    <n v="0"/>
    <x v="1"/>
  </r>
  <r>
    <n v="10524"/>
    <n v="1963"/>
    <x v="24"/>
    <x v="0"/>
    <x v="2"/>
    <x v="3"/>
    <n v="49476"/>
    <n v="49476"/>
    <x v="0"/>
    <n v="0"/>
    <n v="1"/>
    <s v="Yes"/>
    <s v="2013-06-20"/>
    <n v="29"/>
    <x v="83"/>
    <x v="42"/>
    <x v="458"/>
    <x v="120"/>
    <x v="55"/>
    <x v="189"/>
    <x v="406"/>
    <n v="4"/>
    <n v="2"/>
    <n v="11"/>
    <n v="5"/>
    <n v="2"/>
    <x v="0"/>
    <x v="0"/>
    <x v="0"/>
    <x v="0"/>
    <x v="0"/>
    <x v="0"/>
    <n v="0"/>
    <x v="1"/>
  </r>
  <r>
    <n v="4690"/>
    <n v="1953"/>
    <x v="44"/>
    <x v="0"/>
    <x v="0"/>
    <x v="2"/>
    <n v="50725"/>
    <n v="50725"/>
    <x v="0"/>
    <n v="0"/>
    <n v="1"/>
    <s v="Yes"/>
    <s v="2013-02-13"/>
    <n v="45"/>
    <x v="631"/>
    <x v="7"/>
    <x v="386"/>
    <x v="5"/>
    <x v="26"/>
    <x v="18"/>
    <x v="781"/>
    <n v="4"/>
    <n v="8"/>
    <n v="1"/>
    <n v="8"/>
    <n v="8"/>
    <x v="0"/>
    <x v="0"/>
    <x v="0"/>
    <x v="0"/>
    <x v="0"/>
    <x v="0"/>
    <n v="0"/>
    <x v="1"/>
  </r>
  <r>
    <n v="7521"/>
    <n v="1952"/>
    <x v="13"/>
    <x v="0"/>
    <x v="0"/>
    <x v="1"/>
    <n v="83844"/>
    <n v="83844"/>
    <x v="1"/>
    <n v="0"/>
    <n v="0"/>
    <s v="No"/>
    <s v="2013-05-12"/>
    <n v="57"/>
    <x v="170"/>
    <x v="120"/>
    <x v="325"/>
    <x v="45"/>
    <x v="113"/>
    <x v="123"/>
    <x v="502"/>
    <n v="1"/>
    <n v="4"/>
    <n v="4"/>
    <n v="11"/>
    <n v="1"/>
    <x v="0"/>
    <x v="0"/>
    <x v="1"/>
    <x v="0"/>
    <x v="0"/>
    <x v="1"/>
    <n v="0"/>
    <x v="1"/>
  </r>
  <r>
    <n v="7196"/>
    <n v="1950"/>
    <x v="9"/>
    <x v="0"/>
    <x v="1"/>
    <x v="2"/>
    <n v="41145"/>
    <n v="41145"/>
    <x v="0"/>
    <n v="1"/>
    <n v="1"/>
    <s v="Yes"/>
    <s v="2014-02-08"/>
    <n v="20"/>
    <x v="37"/>
    <x v="8"/>
    <x v="24"/>
    <x v="5"/>
    <x v="16"/>
    <x v="10"/>
    <x v="69"/>
    <n v="1"/>
    <n v="0"/>
    <n v="0"/>
    <n v="3"/>
    <n v="3"/>
    <x v="0"/>
    <x v="0"/>
    <x v="0"/>
    <x v="0"/>
    <x v="0"/>
    <x v="0"/>
    <n v="0"/>
    <x v="1"/>
  </r>
  <r>
    <n v="4406"/>
    <n v="1970"/>
    <x v="25"/>
    <x v="0"/>
    <x v="0"/>
    <x v="1"/>
    <n v="67419"/>
    <n v="67419"/>
    <x v="1"/>
    <n v="0"/>
    <n v="1"/>
    <s v="Yes"/>
    <s v="2013-01-16"/>
    <n v="29"/>
    <x v="632"/>
    <x v="78"/>
    <x v="312"/>
    <x v="113"/>
    <x v="133"/>
    <x v="2"/>
    <x v="810"/>
    <n v="4"/>
    <n v="9"/>
    <n v="4"/>
    <n v="8"/>
    <n v="5"/>
    <x v="0"/>
    <x v="0"/>
    <x v="0"/>
    <x v="0"/>
    <x v="0"/>
    <x v="0"/>
    <n v="0"/>
    <x v="1"/>
  </r>
  <r>
    <n v="9672"/>
    <n v="1970"/>
    <x v="25"/>
    <x v="0"/>
    <x v="4"/>
    <x v="2"/>
    <n v="23162"/>
    <n v="23162"/>
    <x v="2"/>
    <n v="1"/>
    <n v="1"/>
    <s v="Yes"/>
    <s v="2013-12-21"/>
    <n v="82"/>
    <x v="26"/>
    <x v="17"/>
    <x v="145"/>
    <x v="65"/>
    <x v="37"/>
    <x v="28"/>
    <x v="34"/>
    <n v="3"/>
    <n v="1"/>
    <n v="1"/>
    <n v="3"/>
    <n v="6"/>
    <x v="0"/>
    <x v="0"/>
    <x v="0"/>
    <x v="0"/>
    <x v="0"/>
    <x v="0"/>
    <n v="0"/>
    <x v="1"/>
  </r>
  <r>
    <n v="4864"/>
    <n v="1977"/>
    <x v="32"/>
    <x v="1"/>
    <x v="0"/>
    <x v="2"/>
    <n v="34380"/>
    <n v="34380"/>
    <x v="2"/>
    <n v="1"/>
    <n v="0"/>
    <s v="Yes"/>
    <s v="2013-05-02"/>
    <n v="68"/>
    <x v="151"/>
    <x v="35"/>
    <x v="382"/>
    <x v="59"/>
    <x v="1"/>
    <x v="94"/>
    <x v="811"/>
    <n v="4"/>
    <n v="4"/>
    <n v="1"/>
    <n v="3"/>
    <n v="8"/>
    <x v="0"/>
    <x v="0"/>
    <x v="0"/>
    <x v="0"/>
    <x v="0"/>
    <x v="0"/>
    <n v="0"/>
    <x v="1"/>
  </r>
  <r>
    <n v="4706"/>
    <n v="1966"/>
    <x v="35"/>
    <x v="0"/>
    <x v="0"/>
    <x v="0"/>
    <n v="34704"/>
    <n v="34704"/>
    <x v="2"/>
    <n v="0"/>
    <n v="1"/>
    <s v="Yes"/>
    <s v="2013-04-27"/>
    <n v="65"/>
    <x v="133"/>
    <x v="8"/>
    <x v="29"/>
    <x v="5"/>
    <x v="1"/>
    <x v="3"/>
    <x v="564"/>
    <n v="1"/>
    <n v="1"/>
    <n v="0"/>
    <n v="3"/>
    <n v="5"/>
    <x v="0"/>
    <x v="0"/>
    <x v="0"/>
    <x v="0"/>
    <x v="0"/>
    <x v="0"/>
    <n v="0"/>
    <x v="1"/>
  </r>
  <r>
    <n v="4070"/>
    <n v="1969"/>
    <x v="21"/>
    <x v="0"/>
    <x v="1"/>
    <x v="2"/>
    <n v="94871"/>
    <n v="94871"/>
    <x v="1"/>
    <n v="0"/>
    <n v="2"/>
    <s v="Yes"/>
    <s v="2012-09-01"/>
    <n v="99"/>
    <x v="633"/>
    <x v="68"/>
    <x v="128"/>
    <x v="90"/>
    <x v="16"/>
    <x v="146"/>
    <x v="812"/>
    <n v="1"/>
    <n v="8"/>
    <n v="5"/>
    <n v="4"/>
    <n v="7"/>
    <x v="0"/>
    <x v="1"/>
    <x v="1"/>
    <x v="0"/>
    <x v="0"/>
    <x v="2"/>
    <n v="0"/>
    <x v="0"/>
  </r>
  <r>
    <n v="25"/>
    <n v="1958"/>
    <x v="38"/>
    <x v="0"/>
    <x v="0"/>
    <x v="2"/>
    <n v="65148"/>
    <n v="65148"/>
    <x v="1"/>
    <n v="0"/>
    <n v="1"/>
    <s v="Yes"/>
    <s v="2012-11-16"/>
    <n v="9"/>
    <x v="634"/>
    <x v="33"/>
    <x v="459"/>
    <x v="21"/>
    <x v="12"/>
    <x v="132"/>
    <x v="813"/>
    <n v="2"/>
    <n v="6"/>
    <n v="6"/>
    <n v="7"/>
    <n v="4"/>
    <x v="0"/>
    <x v="0"/>
    <x v="0"/>
    <x v="0"/>
    <x v="0"/>
    <x v="0"/>
    <n v="0"/>
    <x v="1"/>
  </r>
  <r>
    <n v="3697"/>
    <n v="1954"/>
    <x v="1"/>
    <x v="0"/>
    <x v="0"/>
    <x v="1"/>
    <n v="39898"/>
    <n v="39898"/>
    <x v="2"/>
    <n v="0"/>
    <n v="1"/>
    <s v="Yes"/>
    <s v="2013-02-12"/>
    <n v="20"/>
    <x v="480"/>
    <x v="21"/>
    <x v="74"/>
    <x v="29"/>
    <x v="23"/>
    <x v="33"/>
    <x v="402"/>
    <n v="2"/>
    <n v="3"/>
    <n v="0"/>
    <n v="4"/>
    <n v="7"/>
    <x v="0"/>
    <x v="0"/>
    <x v="0"/>
    <x v="0"/>
    <x v="0"/>
    <x v="0"/>
    <n v="0"/>
    <x v="1"/>
  </r>
  <r>
    <n v="217"/>
    <n v="1956"/>
    <x v="46"/>
    <x v="0"/>
    <x v="2"/>
    <x v="0"/>
    <n v="64857"/>
    <n v="64857"/>
    <x v="1"/>
    <n v="0"/>
    <n v="0"/>
    <s v="No"/>
    <s v="2012-11-23"/>
    <n v="78"/>
    <x v="442"/>
    <x v="13"/>
    <x v="443"/>
    <x v="141"/>
    <x v="16"/>
    <x v="27"/>
    <x v="759"/>
    <n v="1"/>
    <n v="7"/>
    <n v="5"/>
    <n v="10"/>
    <n v="4"/>
    <x v="0"/>
    <x v="0"/>
    <x v="0"/>
    <x v="0"/>
    <x v="0"/>
    <x v="0"/>
    <n v="0"/>
    <x v="1"/>
  </r>
  <r>
    <n v="4220"/>
    <n v="1970"/>
    <x v="25"/>
    <x v="0"/>
    <x v="1"/>
    <x v="2"/>
    <n v="59892"/>
    <n v="59892"/>
    <x v="0"/>
    <n v="0"/>
    <n v="1"/>
    <s v="Yes"/>
    <s v="2013-11-02"/>
    <n v="26"/>
    <x v="116"/>
    <x v="8"/>
    <x v="62"/>
    <x v="5"/>
    <x v="1"/>
    <x v="24"/>
    <x v="722"/>
    <n v="1"/>
    <n v="2"/>
    <n v="1"/>
    <n v="3"/>
    <n v="3"/>
    <x v="0"/>
    <x v="0"/>
    <x v="0"/>
    <x v="0"/>
    <x v="0"/>
    <x v="0"/>
    <n v="0"/>
    <x v="1"/>
  </r>
  <r>
    <n v="5286"/>
    <n v="1987"/>
    <x v="14"/>
    <x v="1"/>
    <x v="2"/>
    <x v="0"/>
    <n v="41020"/>
    <n v="41020"/>
    <x v="0"/>
    <n v="0"/>
    <n v="0"/>
    <s v="No"/>
    <s v="2013-10-28"/>
    <n v="68"/>
    <x v="27"/>
    <x v="1"/>
    <x v="217"/>
    <x v="34"/>
    <x v="23"/>
    <x v="30"/>
    <x v="814"/>
    <n v="1"/>
    <n v="3"/>
    <n v="2"/>
    <n v="4"/>
    <n v="3"/>
    <x v="0"/>
    <x v="0"/>
    <x v="0"/>
    <x v="0"/>
    <x v="0"/>
    <x v="0"/>
    <n v="0"/>
    <x v="1"/>
  </r>
  <r>
    <n v="9559"/>
    <n v="1961"/>
    <x v="45"/>
    <x v="0"/>
    <x v="1"/>
    <x v="2"/>
    <n v="57072"/>
    <n v="57072"/>
    <x v="0"/>
    <n v="0"/>
    <n v="1"/>
    <s v="Yes"/>
    <s v="2014-01-24"/>
    <n v="79"/>
    <x v="635"/>
    <x v="8"/>
    <x v="234"/>
    <x v="5"/>
    <x v="16"/>
    <x v="12"/>
    <x v="815"/>
    <n v="2"/>
    <n v="7"/>
    <n v="5"/>
    <n v="13"/>
    <n v="5"/>
    <x v="1"/>
    <x v="0"/>
    <x v="0"/>
    <x v="0"/>
    <x v="0"/>
    <x v="1"/>
    <n v="0"/>
    <x v="1"/>
  </r>
  <r>
    <n v="2849"/>
    <n v="1979"/>
    <x v="19"/>
    <x v="1"/>
    <x v="0"/>
    <x v="0"/>
    <n v="60474"/>
    <n v="60474"/>
    <x v="0"/>
    <n v="0"/>
    <n v="1"/>
    <s v="Yes"/>
    <s v="2013-04-01"/>
    <n v="25"/>
    <x v="145"/>
    <x v="127"/>
    <x v="359"/>
    <x v="139"/>
    <x v="52"/>
    <x v="157"/>
    <x v="562"/>
    <n v="7"/>
    <n v="10"/>
    <n v="2"/>
    <n v="12"/>
    <n v="7"/>
    <x v="0"/>
    <x v="0"/>
    <x v="0"/>
    <x v="0"/>
    <x v="0"/>
    <x v="0"/>
    <n v="0"/>
    <x v="1"/>
  </r>
  <r>
    <n v="7787"/>
    <n v="1960"/>
    <x v="40"/>
    <x v="0"/>
    <x v="0"/>
    <x v="1"/>
    <n v="62807"/>
    <n v="62807"/>
    <x v="0"/>
    <n v="0"/>
    <n v="1"/>
    <s v="Yes"/>
    <s v="2012-08-31"/>
    <n v="83"/>
    <x v="346"/>
    <x v="58"/>
    <x v="277"/>
    <x v="3"/>
    <x v="2"/>
    <x v="20"/>
    <x v="423"/>
    <n v="3"/>
    <n v="5"/>
    <n v="3"/>
    <n v="12"/>
    <n v="5"/>
    <x v="0"/>
    <x v="0"/>
    <x v="0"/>
    <x v="0"/>
    <x v="0"/>
    <x v="0"/>
    <n v="0"/>
    <x v="1"/>
  </r>
  <r>
    <n v="3102"/>
    <n v="1981"/>
    <x v="4"/>
    <x v="1"/>
    <x v="4"/>
    <x v="1"/>
    <n v="19414"/>
    <n v="19414"/>
    <x v="2"/>
    <n v="1"/>
    <n v="0"/>
    <s v="Yes"/>
    <s v="2013-10-16"/>
    <n v="32"/>
    <x v="63"/>
    <x v="17"/>
    <x v="100"/>
    <x v="7"/>
    <x v="9"/>
    <x v="32"/>
    <x v="85"/>
    <n v="1"/>
    <n v="1"/>
    <n v="0"/>
    <n v="3"/>
    <n v="8"/>
    <x v="0"/>
    <x v="0"/>
    <x v="0"/>
    <x v="0"/>
    <x v="0"/>
    <x v="0"/>
    <n v="0"/>
    <x v="1"/>
  </r>
  <r>
    <n v="5868"/>
    <n v="1980"/>
    <x v="16"/>
    <x v="1"/>
    <x v="0"/>
    <x v="2"/>
    <n v="19107"/>
    <n v="19107"/>
    <x v="2"/>
    <n v="1"/>
    <n v="0"/>
    <s v="Yes"/>
    <s v="2013-08-22"/>
    <n v="49"/>
    <x v="63"/>
    <x v="3"/>
    <x v="145"/>
    <x v="3"/>
    <x v="9"/>
    <x v="11"/>
    <x v="8"/>
    <n v="2"/>
    <n v="1"/>
    <n v="0"/>
    <n v="3"/>
    <n v="7"/>
    <x v="0"/>
    <x v="0"/>
    <x v="0"/>
    <x v="0"/>
    <x v="0"/>
    <x v="0"/>
    <n v="0"/>
    <x v="1"/>
  </r>
  <r>
    <n v="8370"/>
    <n v="1976"/>
    <x v="11"/>
    <x v="1"/>
    <x v="4"/>
    <x v="1"/>
    <n v="75484"/>
    <n v="75484"/>
    <x v="1"/>
    <n v="0"/>
    <n v="1"/>
    <s v="Yes"/>
    <s v="2012-08-02"/>
    <n v="50"/>
    <x v="92"/>
    <x v="123"/>
    <x v="270"/>
    <x v="107"/>
    <x v="105"/>
    <x v="51"/>
    <x v="816"/>
    <n v="2"/>
    <n v="7"/>
    <n v="3"/>
    <n v="6"/>
    <n v="4"/>
    <x v="0"/>
    <x v="0"/>
    <x v="0"/>
    <x v="0"/>
    <x v="0"/>
    <x v="0"/>
    <n v="0"/>
    <x v="1"/>
  </r>
  <r>
    <n v="9988"/>
    <n v="1976"/>
    <x v="11"/>
    <x v="1"/>
    <x v="2"/>
    <x v="0"/>
    <n v="70379"/>
    <n v="70379"/>
    <x v="1"/>
    <n v="0"/>
    <n v="1"/>
    <s v="Yes"/>
    <s v="2013-03-03"/>
    <n v="84"/>
    <x v="636"/>
    <x v="96"/>
    <x v="207"/>
    <x v="46"/>
    <x v="27"/>
    <x v="75"/>
    <x v="543"/>
    <n v="3"/>
    <n v="6"/>
    <n v="3"/>
    <n v="13"/>
    <n v="4"/>
    <x v="0"/>
    <x v="0"/>
    <x v="0"/>
    <x v="0"/>
    <x v="0"/>
    <x v="0"/>
    <n v="0"/>
    <x v="1"/>
  </r>
  <r>
    <n v="2939"/>
    <n v="1970"/>
    <x v="25"/>
    <x v="0"/>
    <x v="2"/>
    <x v="1"/>
    <n v="79419"/>
    <n v="79419"/>
    <x v="1"/>
    <n v="0"/>
    <n v="0"/>
    <s v="No"/>
    <s v="2014-06-22"/>
    <n v="96"/>
    <x v="637"/>
    <x v="105"/>
    <x v="439"/>
    <x v="19"/>
    <x v="39"/>
    <x v="135"/>
    <x v="724"/>
    <n v="1"/>
    <n v="4"/>
    <n v="6"/>
    <n v="4"/>
    <n v="2"/>
    <x v="0"/>
    <x v="0"/>
    <x v="0"/>
    <x v="0"/>
    <x v="0"/>
    <x v="0"/>
    <n v="0"/>
    <x v="1"/>
  </r>
  <r>
    <n v="5529"/>
    <n v="1946"/>
    <x v="15"/>
    <x v="0"/>
    <x v="1"/>
    <x v="1"/>
    <n v="64014"/>
    <n v="64014"/>
    <x v="1"/>
    <n v="2"/>
    <n v="1"/>
    <s v="Yes"/>
    <s v="2014-06-10"/>
    <n v="56"/>
    <x v="638"/>
    <x v="8"/>
    <x v="23"/>
    <x v="5"/>
    <x v="16"/>
    <x v="75"/>
    <x v="23"/>
    <n v="7"/>
    <n v="8"/>
    <n v="2"/>
    <n v="5"/>
    <n v="7"/>
    <x v="0"/>
    <x v="0"/>
    <x v="0"/>
    <x v="1"/>
    <x v="0"/>
    <x v="1"/>
    <n v="0"/>
    <x v="1"/>
  </r>
  <r>
    <n v="9743"/>
    <n v="1955"/>
    <x v="34"/>
    <x v="0"/>
    <x v="0"/>
    <x v="2"/>
    <n v="76998"/>
    <n v="76998"/>
    <x v="1"/>
    <n v="0"/>
    <n v="1"/>
    <s v="Yes"/>
    <s v="2013-01-11"/>
    <n v="85"/>
    <x v="639"/>
    <x v="110"/>
    <x v="230"/>
    <x v="15"/>
    <x v="48"/>
    <x v="116"/>
    <x v="618"/>
    <n v="2"/>
    <n v="11"/>
    <n v="8"/>
    <n v="8"/>
    <n v="6"/>
    <x v="0"/>
    <x v="0"/>
    <x v="1"/>
    <x v="0"/>
    <x v="0"/>
    <x v="1"/>
    <n v="0"/>
    <x v="1"/>
  </r>
  <r>
    <n v="5763"/>
    <n v="1972"/>
    <x v="39"/>
    <x v="1"/>
    <x v="2"/>
    <x v="1"/>
    <n v="49854"/>
    <n v="49854"/>
    <x v="0"/>
    <n v="1"/>
    <n v="0"/>
    <s v="Yes"/>
    <s v="2013-11-10"/>
    <n v="63"/>
    <x v="39"/>
    <x v="16"/>
    <x v="136"/>
    <x v="17"/>
    <x v="16"/>
    <x v="12"/>
    <x v="817"/>
    <n v="5"/>
    <n v="6"/>
    <n v="2"/>
    <n v="5"/>
    <n v="6"/>
    <x v="0"/>
    <x v="0"/>
    <x v="0"/>
    <x v="0"/>
    <x v="0"/>
    <x v="0"/>
    <n v="0"/>
    <x v="1"/>
  </r>
  <r>
    <n v="3478"/>
    <n v="1971"/>
    <x v="6"/>
    <x v="1"/>
    <x v="1"/>
    <x v="2"/>
    <n v="60585"/>
    <n v="60585"/>
    <x v="0"/>
    <n v="1"/>
    <n v="1"/>
    <s v="Yes"/>
    <s v="2013-06-24"/>
    <n v="17"/>
    <x v="472"/>
    <x v="5"/>
    <x v="55"/>
    <x v="91"/>
    <x v="5"/>
    <x v="83"/>
    <x v="818"/>
    <n v="10"/>
    <n v="7"/>
    <n v="4"/>
    <n v="9"/>
    <n v="5"/>
    <x v="0"/>
    <x v="0"/>
    <x v="0"/>
    <x v="0"/>
    <x v="0"/>
    <x v="0"/>
    <n v="0"/>
    <x v="0"/>
  </r>
  <r>
    <n v="7494"/>
    <n v="1950"/>
    <x v="9"/>
    <x v="0"/>
    <x v="1"/>
    <x v="3"/>
    <n v="42873"/>
    <n v="42873"/>
    <x v="0"/>
    <n v="1"/>
    <n v="1"/>
    <s v="Yes"/>
    <s v="2013-01-21"/>
    <n v="11"/>
    <x v="604"/>
    <x v="8"/>
    <x v="166"/>
    <x v="7"/>
    <x v="7"/>
    <x v="4"/>
    <x v="819"/>
    <n v="4"/>
    <n v="6"/>
    <n v="1"/>
    <n v="4"/>
    <n v="8"/>
    <x v="0"/>
    <x v="0"/>
    <x v="0"/>
    <x v="0"/>
    <x v="0"/>
    <x v="0"/>
    <n v="0"/>
    <x v="1"/>
  </r>
  <r>
    <n v="1763"/>
    <n v="1988"/>
    <x v="36"/>
    <x v="1"/>
    <x v="0"/>
    <x v="1"/>
    <n v="87679"/>
    <n v="87679"/>
    <x v="1"/>
    <n v="0"/>
    <n v="0"/>
    <s v="No"/>
    <s v="2013-07-27"/>
    <n v="62"/>
    <x v="640"/>
    <x v="45"/>
    <x v="205"/>
    <x v="40"/>
    <x v="136"/>
    <x v="63"/>
    <x v="820"/>
    <n v="1"/>
    <n v="7"/>
    <n v="11"/>
    <n v="10"/>
    <n v="4"/>
    <x v="1"/>
    <x v="0"/>
    <x v="1"/>
    <x v="1"/>
    <x v="0"/>
    <x v="3"/>
    <n v="0"/>
    <x v="0"/>
  </r>
  <r>
    <n v="7250"/>
    <n v="1978"/>
    <x v="33"/>
    <x v="1"/>
    <x v="0"/>
    <x v="1"/>
    <n v="57867"/>
    <n v="57867"/>
    <x v="0"/>
    <n v="1"/>
    <n v="0"/>
    <s v="Yes"/>
    <s v="2013-10-01"/>
    <n v="48"/>
    <x v="143"/>
    <x v="33"/>
    <x v="309"/>
    <x v="18"/>
    <x v="66"/>
    <x v="45"/>
    <x v="57"/>
    <n v="7"/>
    <n v="7"/>
    <n v="2"/>
    <n v="9"/>
    <n v="6"/>
    <x v="0"/>
    <x v="0"/>
    <x v="0"/>
    <x v="0"/>
    <x v="0"/>
    <x v="0"/>
    <n v="0"/>
    <x v="1"/>
  </r>
  <r>
    <n v="2005"/>
    <n v="1990"/>
    <x v="48"/>
    <x v="1"/>
    <x v="0"/>
    <x v="2"/>
    <n v="35765"/>
    <n v="35765"/>
    <x v="2"/>
    <n v="1"/>
    <n v="0"/>
    <s v="Yes"/>
    <s v="2013-12-11"/>
    <n v="86"/>
    <x v="148"/>
    <x v="17"/>
    <x v="23"/>
    <x v="5"/>
    <x v="9"/>
    <x v="4"/>
    <x v="24"/>
    <n v="2"/>
    <n v="2"/>
    <n v="0"/>
    <n v="4"/>
    <n v="6"/>
    <x v="0"/>
    <x v="0"/>
    <x v="0"/>
    <x v="0"/>
    <x v="0"/>
    <x v="0"/>
    <n v="0"/>
    <x v="1"/>
  </r>
  <r>
    <n v="10770"/>
    <n v="1959"/>
    <x v="12"/>
    <x v="0"/>
    <x v="0"/>
    <x v="2"/>
    <n v="65492"/>
    <n v="65492"/>
    <x v="1"/>
    <n v="0"/>
    <n v="0"/>
    <s v="No"/>
    <s v="2014-01-26"/>
    <n v="73"/>
    <x v="57"/>
    <x v="136"/>
    <x v="460"/>
    <x v="141"/>
    <x v="161"/>
    <x v="139"/>
    <x v="821"/>
    <n v="2"/>
    <n v="4"/>
    <n v="7"/>
    <n v="13"/>
    <n v="2"/>
    <x v="0"/>
    <x v="0"/>
    <x v="0"/>
    <x v="0"/>
    <x v="0"/>
    <x v="0"/>
    <n v="0"/>
    <x v="1"/>
  </r>
  <r>
    <n v="6885"/>
    <n v="1977"/>
    <x v="32"/>
    <x v="1"/>
    <x v="0"/>
    <x v="3"/>
    <n v="32952"/>
    <n v="32952"/>
    <x v="2"/>
    <n v="1"/>
    <n v="0"/>
    <s v="Yes"/>
    <s v="2013-12-01"/>
    <n v="36"/>
    <x v="187"/>
    <x v="8"/>
    <x v="100"/>
    <x v="7"/>
    <x v="1"/>
    <x v="10"/>
    <x v="45"/>
    <n v="1"/>
    <n v="2"/>
    <n v="0"/>
    <n v="3"/>
    <n v="7"/>
    <x v="0"/>
    <x v="0"/>
    <x v="0"/>
    <x v="0"/>
    <x v="0"/>
    <x v="0"/>
    <n v="0"/>
    <x v="1"/>
  </r>
  <r>
    <n v="2072"/>
    <n v="1969"/>
    <x v="21"/>
    <x v="0"/>
    <x v="1"/>
    <x v="1"/>
    <n v="53374"/>
    <n v="53374"/>
    <x v="0"/>
    <n v="0"/>
    <n v="1"/>
    <s v="Yes"/>
    <s v="2012-08-16"/>
    <n v="34"/>
    <x v="641"/>
    <x v="7"/>
    <x v="88"/>
    <x v="59"/>
    <x v="26"/>
    <x v="51"/>
    <x v="456"/>
    <n v="6"/>
    <n v="4"/>
    <n v="2"/>
    <n v="9"/>
    <n v="9"/>
    <x v="1"/>
    <x v="0"/>
    <x v="0"/>
    <x v="0"/>
    <x v="0"/>
    <x v="1"/>
    <n v="0"/>
    <x v="0"/>
  </r>
  <r>
    <n v="9463"/>
    <n v="1959"/>
    <x v="12"/>
    <x v="0"/>
    <x v="0"/>
    <x v="1"/>
    <n v="71706"/>
    <n v="71706"/>
    <x v="1"/>
    <n v="0"/>
    <n v="1"/>
    <s v="Yes"/>
    <s v="2012-11-13"/>
    <n v="16"/>
    <x v="642"/>
    <x v="137"/>
    <x v="208"/>
    <x v="113"/>
    <x v="47"/>
    <x v="5"/>
    <x v="274"/>
    <n v="4"/>
    <n v="9"/>
    <n v="5"/>
    <n v="7"/>
    <n v="5"/>
    <x v="0"/>
    <x v="0"/>
    <x v="0"/>
    <x v="0"/>
    <x v="0"/>
    <x v="0"/>
    <n v="0"/>
    <x v="1"/>
  </r>
  <r>
    <n v="6318"/>
    <n v="1988"/>
    <x v="36"/>
    <x v="1"/>
    <x v="0"/>
    <x v="2"/>
    <n v="68487"/>
    <n v="68487"/>
    <x v="1"/>
    <n v="0"/>
    <n v="0"/>
    <s v="No"/>
    <s v="2013-01-13"/>
    <n v="48"/>
    <x v="643"/>
    <x v="19"/>
    <x v="461"/>
    <x v="21"/>
    <x v="54"/>
    <x v="25"/>
    <x v="81"/>
    <n v="1"/>
    <n v="9"/>
    <n v="7"/>
    <n v="13"/>
    <n v="4"/>
    <x v="0"/>
    <x v="0"/>
    <x v="0"/>
    <x v="0"/>
    <x v="0"/>
    <x v="0"/>
    <n v="0"/>
    <x v="1"/>
  </r>
  <r>
    <n v="4093"/>
    <n v="1975"/>
    <x v="28"/>
    <x v="1"/>
    <x v="2"/>
    <x v="1"/>
    <n v="53253"/>
    <n v="53253"/>
    <x v="0"/>
    <n v="1"/>
    <n v="1"/>
    <s v="Yes"/>
    <s v="2013-02-11"/>
    <n v="61"/>
    <x v="193"/>
    <x v="31"/>
    <x v="110"/>
    <x v="19"/>
    <x v="52"/>
    <x v="120"/>
    <x v="822"/>
    <n v="7"/>
    <n v="4"/>
    <n v="3"/>
    <n v="5"/>
    <n v="5"/>
    <x v="0"/>
    <x v="0"/>
    <x v="0"/>
    <x v="0"/>
    <x v="0"/>
    <x v="0"/>
    <n v="0"/>
    <x v="1"/>
  </r>
  <r>
    <n v="5751"/>
    <n v="1973"/>
    <x v="26"/>
    <x v="1"/>
    <x v="4"/>
    <x v="3"/>
    <n v="31163"/>
    <n v="31163"/>
    <x v="2"/>
    <n v="1"/>
    <n v="0"/>
    <s v="Yes"/>
    <s v="2014-02-13"/>
    <n v="54"/>
    <x v="63"/>
    <x v="17"/>
    <x v="27"/>
    <x v="9"/>
    <x v="7"/>
    <x v="23"/>
    <x v="120"/>
    <n v="1"/>
    <n v="1"/>
    <n v="0"/>
    <n v="3"/>
    <n v="6"/>
    <x v="0"/>
    <x v="0"/>
    <x v="0"/>
    <x v="0"/>
    <x v="0"/>
    <x v="0"/>
    <n v="0"/>
    <x v="1"/>
  </r>
  <r>
    <n v="3340"/>
    <n v="1977"/>
    <x v="32"/>
    <x v="1"/>
    <x v="0"/>
    <x v="2"/>
    <n v="42014"/>
    <n v="42014"/>
    <x v="0"/>
    <n v="1"/>
    <n v="0"/>
    <s v="Yes"/>
    <s v="2012-08-17"/>
    <n v="56"/>
    <x v="497"/>
    <x v="81"/>
    <x v="220"/>
    <x v="39"/>
    <x v="39"/>
    <x v="35"/>
    <x v="822"/>
    <n v="6"/>
    <n v="7"/>
    <n v="1"/>
    <n v="6"/>
    <n v="8"/>
    <x v="0"/>
    <x v="0"/>
    <x v="0"/>
    <x v="0"/>
    <x v="0"/>
    <x v="0"/>
    <n v="0"/>
    <x v="0"/>
  </r>
  <r>
    <n v="3594"/>
    <n v="1973"/>
    <x v="26"/>
    <x v="1"/>
    <x v="2"/>
    <x v="2"/>
    <n v="54108"/>
    <n v="54108"/>
    <x v="0"/>
    <n v="1"/>
    <n v="1"/>
    <s v="Yes"/>
    <s v="2012-11-05"/>
    <n v="74"/>
    <x v="644"/>
    <x v="26"/>
    <x v="337"/>
    <x v="64"/>
    <x v="18"/>
    <x v="158"/>
    <x v="360"/>
    <n v="13"/>
    <n v="8"/>
    <n v="2"/>
    <n v="9"/>
    <n v="8"/>
    <x v="0"/>
    <x v="0"/>
    <x v="0"/>
    <x v="0"/>
    <x v="0"/>
    <x v="0"/>
    <n v="0"/>
    <x v="1"/>
  </r>
  <r>
    <n v="3584"/>
    <n v="1955"/>
    <x v="34"/>
    <x v="0"/>
    <x v="1"/>
    <x v="0"/>
    <n v="49667"/>
    <n v="49667"/>
    <x v="0"/>
    <n v="0"/>
    <n v="0"/>
    <s v="No"/>
    <s v="2012-08-20"/>
    <n v="35"/>
    <x v="352"/>
    <x v="34"/>
    <x v="462"/>
    <x v="37"/>
    <x v="11"/>
    <x v="17"/>
    <x v="823"/>
    <n v="2"/>
    <n v="5"/>
    <n v="10"/>
    <n v="5"/>
    <n v="8"/>
    <x v="1"/>
    <x v="0"/>
    <x v="0"/>
    <x v="0"/>
    <x v="0"/>
    <x v="1"/>
    <n v="0"/>
    <x v="0"/>
  </r>
  <r>
    <n v="3643"/>
    <n v="1974"/>
    <x v="8"/>
    <x v="1"/>
    <x v="2"/>
    <x v="2"/>
    <n v="63206"/>
    <n v="63206"/>
    <x v="1"/>
    <n v="0"/>
    <n v="0"/>
    <s v="No"/>
    <s v="2014-03-20"/>
    <n v="65"/>
    <x v="645"/>
    <x v="21"/>
    <x v="42"/>
    <x v="9"/>
    <x v="22"/>
    <x v="78"/>
    <x v="465"/>
    <n v="1"/>
    <n v="4"/>
    <n v="3"/>
    <n v="6"/>
    <n v="2"/>
    <x v="0"/>
    <x v="0"/>
    <x v="1"/>
    <x v="0"/>
    <x v="0"/>
    <x v="1"/>
    <n v="0"/>
    <x v="1"/>
  </r>
  <r>
    <n v="851"/>
    <n v="1972"/>
    <x v="39"/>
    <x v="1"/>
    <x v="2"/>
    <x v="2"/>
    <n v="57136"/>
    <n v="57136"/>
    <x v="0"/>
    <n v="1"/>
    <n v="1"/>
    <s v="Yes"/>
    <s v="2013-07-09"/>
    <n v="48"/>
    <x v="646"/>
    <x v="9"/>
    <x v="243"/>
    <x v="16"/>
    <x v="162"/>
    <x v="81"/>
    <x v="824"/>
    <n v="9"/>
    <n v="5"/>
    <n v="2"/>
    <n v="10"/>
    <n v="6"/>
    <x v="0"/>
    <x v="0"/>
    <x v="0"/>
    <x v="0"/>
    <x v="0"/>
    <x v="0"/>
    <n v="0"/>
    <x v="1"/>
  </r>
  <r>
    <n v="7706"/>
    <n v="1975"/>
    <x v="28"/>
    <x v="1"/>
    <x v="4"/>
    <x v="1"/>
    <n v="46772"/>
    <n v="46772"/>
    <x v="0"/>
    <n v="0"/>
    <n v="1"/>
    <s v="Yes"/>
    <s v="2012-11-07"/>
    <n v="88"/>
    <x v="72"/>
    <x v="85"/>
    <x v="95"/>
    <x v="107"/>
    <x v="151"/>
    <x v="77"/>
    <x v="459"/>
    <n v="6"/>
    <n v="11"/>
    <n v="8"/>
    <n v="5"/>
    <n v="8"/>
    <x v="1"/>
    <x v="0"/>
    <x v="0"/>
    <x v="0"/>
    <x v="0"/>
    <x v="1"/>
    <n v="0"/>
    <x v="1"/>
  </r>
  <r>
    <n v="3967"/>
    <n v="1971"/>
    <x v="6"/>
    <x v="1"/>
    <x v="1"/>
    <x v="2"/>
    <n v="78931"/>
    <n v="78931"/>
    <x v="1"/>
    <n v="0"/>
    <n v="0"/>
    <s v="No"/>
    <s v="2013-10-25"/>
    <n v="19"/>
    <x v="647"/>
    <x v="144"/>
    <x v="463"/>
    <x v="35"/>
    <x v="146"/>
    <x v="29"/>
    <x v="376"/>
    <n v="1"/>
    <n v="2"/>
    <n v="8"/>
    <n v="13"/>
    <n v="1"/>
    <x v="0"/>
    <x v="0"/>
    <x v="0"/>
    <x v="0"/>
    <x v="0"/>
    <x v="0"/>
    <n v="0"/>
    <x v="1"/>
  </r>
  <r>
    <n v="10128"/>
    <n v="1958"/>
    <x v="38"/>
    <x v="0"/>
    <x v="0"/>
    <x v="1"/>
    <n v="53977"/>
    <n v="53977"/>
    <x v="0"/>
    <n v="0"/>
    <n v="1"/>
    <s v="Yes"/>
    <s v="2013-06-08"/>
    <n v="21"/>
    <x v="135"/>
    <x v="10"/>
    <x v="395"/>
    <x v="5"/>
    <x v="14"/>
    <x v="168"/>
    <x v="825"/>
    <n v="5"/>
    <n v="5"/>
    <n v="5"/>
    <n v="12"/>
    <n v="5"/>
    <x v="0"/>
    <x v="0"/>
    <x v="0"/>
    <x v="0"/>
    <x v="0"/>
    <x v="0"/>
    <n v="0"/>
    <x v="1"/>
  </r>
  <r>
    <n v="486"/>
    <n v="1988"/>
    <x v="36"/>
    <x v="1"/>
    <x v="0"/>
    <x v="2"/>
    <n v="84219"/>
    <n v="84219"/>
    <x v="1"/>
    <n v="0"/>
    <n v="0"/>
    <s v="No"/>
    <s v="2014-02-02"/>
    <n v="27"/>
    <x v="383"/>
    <x v="91"/>
    <x v="183"/>
    <x v="84"/>
    <x v="100"/>
    <x v="13"/>
    <x v="179"/>
    <n v="1"/>
    <n v="3"/>
    <n v="4"/>
    <n v="10"/>
    <n v="1"/>
    <x v="0"/>
    <x v="0"/>
    <x v="0"/>
    <x v="0"/>
    <x v="0"/>
    <x v="0"/>
    <n v="0"/>
    <x v="1"/>
  </r>
  <r>
    <n v="9"/>
    <n v="1975"/>
    <x v="28"/>
    <x v="1"/>
    <x v="2"/>
    <x v="0"/>
    <n v="46098"/>
    <n v="46098"/>
    <x v="0"/>
    <n v="1"/>
    <n v="1"/>
    <s v="Yes"/>
    <s v="2012-08-18"/>
    <n v="86"/>
    <x v="243"/>
    <x v="8"/>
    <x v="21"/>
    <x v="5"/>
    <x v="16"/>
    <x v="30"/>
    <x v="31"/>
    <n v="4"/>
    <n v="3"/>
    <n v="2"/>
    <n v="2"/>
    <n v="8"/>
    <x v="0"/>
    <x v="0"/>
    <x v="0"/>
    <x v="0"/>
    <x v="0"/>
    <x v="0"/>
    <n v="0"/>
    <x v="1"/>
  </r>
  <r>
    <n v="9451"/>
    <n v="1965"/>
    <x v="2"/>
    <x v="0"/>
    <x v="0"/>
    <x v="2"/>
    <n v="73538"/>
    <n v="73538"/>
    <x v="1"/>
    <n v="0"/>
    <n v="1"/>
    <s v="Yes"/>
    <s v="2012-11-25"/>
    <n v="92"/>
    <x v="648"/>
    <x v="22"/>
    <x v="298"/>
    <x v="102"/>
    <x v="100"/>
    <x v="116"/>
    <x v="826"/>
    <n v="3"/>
    <n v="10"/>
    <n v="4"/>
    <n v="9"/>
    <n v="7"/>
    <x v="0"/>
    <x v="0"/>
    <x v="0"/>
    <x v="0"/>
    <x v="0"/>
    <x v="0"/>
    <n v="0"/>
    <x v="1"/>
  </r>
  <r>
    <n v="9264"/>
    <n v="1986"/>
    <x v="22"/>
    <x v="1"/>
    <x v="0"/>
    <x v="2"/>
    <n v="79529"/>
    <n v="79529"/>
    <x v="1"/>
    <n v="0"/>
    <n v="0"/>
    <s v="No"/>
    <s v="2014-04-27"/>
    <n v="1"/>
    <x v="649"/>
    <x v="5"/>
    <x v="318"/>
    <x v="62"/>
    <x v="163"/>
    <x v="190"/>
    <x v="578"/>
    <n v="1"/>
    <n v="4"/>
    <n v="8"/>
    <n v="9"/>
    <n v="2"/>
    <x v="0"/>
    <x v="0"/>
    <x v="0"/>
    <x v="0"/>
    <x v="0"/>
    <x v="0"/>
    <n v="0"/>
    <x v="1"/>
  </r>
  <r>
    <n v="3865"/>
    <n v="1977"/>
    <x v="32"/>
    <x v="1"/>
    <x v="4"/>
    <x v="1"/>
    <n v="20981"/>
    <n v="20981"/>
    <x v="2"/>
    <n v="0"/>
    <n v="0"/>
    <s v="No"/>
    <s v="2013-04-30"/>
    <n v="14"/>
    <x v="63"/>
    <x v="19"/>
    <x v="27"/>
    <x v="11"/>
    <x v="11"/>
    <x v="12"/>
    <x v="291"/>
    <n v="1"/>
    <n v="3"/>
    <n v="1"/>
    <n v="2"/>
    <n v="8"/>
    <x v="0"/>
    <x v="0"/>
    <x v="0"/>
    <x v="0"/>
    <x v="0"/>
    <x v="0"/>
    <n v="0"/>
    <x v="0"/>
  </r>
  <r>
    <n v="2853"/>
    <n v="1980"/>
    <x v="16"/>
    <x v="1"/>
    <x v="0"/>
    <x v="0"/>
    <n v="51766"/>
    <n v="51766"/>
    <x v="0"/>
    <n v="1"/>
    <n v="0"/>
    <s v="Yes"/>
    <s v="2014-03-11"/>
    <n v="74"/>
    <x v="650"/>
    <x v="32"/>
    <x v="157"/>
    <x v="11"/>
    <x v="50"/>
    <x v="49"/>
    <x v="212"/>
    <n v="2"/>
    <n v="4"/>
    <n v="2"/>
    <n v="4"/>
    <n v="5"/>
    <x v="0"/>
    <x v="0"/>
    <x v="0"/>
    <x v="0"/>
    <x v="0"/>
    <x v="0"/>
    <n v="0"/>
    <x v="1"/>
  </r>
  <r>
    <n v="1490"/>
    <n v="1962"/>
    <x v="43"/>
    <x v="0"/>
    <x v="0"/>
    <x v="2"/>
    <n v="55759"/>
    <n v="55759"/>
    <x v="0"/>
    <n v="0"/>
    <n v="1"/>
    <s v="Yes"/>
    <s v="2012-11-28"/>
    <n v="84"/>
    <x v="211"/>
    <x v="8"/>
    <x v="428"/>
    <x v="3"/>
    <x v="23"/>
    <x v="90"/>
    <x v="827"/>
    <n v="5"/>
    <n v="10"/>
    <n v="3"/>
    <n v="8"/>
    <n v="8"/>
    <x v="0"/>
    <x v="0"/>
    <x v="0"/>
    <x v="0"/>
    <x v="0"/>
    <x v="0"/>
    <n v="0"/>
    <x v="1"/>
  </r>
  <r>
    <n v="6310"/>
    <n v="1978"/>
    <x v="33"/>
    <x v="1"/>
    <x v="0"/>
    <x v="2"/>
    <n v="33039"/>
    <n v="33039"/>
    <x v="2"/>
    <n v="1"/>
    <n v="0"/>
    <s v="Yes"/>
    <s v="2013-09-09"/>
    <n v="4"/>
    <x v="160"/>
    <x v="21"/>
    <x v="100"/>
    <x v="64"/>
    <x v="22"/>
    <x v="33"/>
    <x v="316"/>
    <n v="1"/>
    <n v="2"/>
    <n v="0"/>
    <n v="4"/>
    <n v="5"/>
    <x v="0"/>
    <x v="0"/>
    <x v="0"/>
    <x v="0"/>
    <x v="0"/>
    <x v="0"/>
    <n v="0"/>
    <x v="1"/>
  </r>
  <r>
    <n v="10380"/>
    <n v="1972"/>
    <x v="39"/>
    <x v="1"/>
    <x v="2"/>
    <x v="2"/>
    <n v="37787"/>
    <n v="37787"/>
    <x v="2"/>
    <n v="1"/>
    <n v="0"/>
    <s v="Yes"/>
    <s v="2013-09-20"/>
    <n v="50"/>
    <x v="31"/>
    <x v="1"/>
    <x v="166"/>
    <x v="39"/>
    <x v="3"/>
    <x v="48"/>
    <x v="119"/>
    <n v="1"/>
    <n v="3"/>
    <n v="0"/>
    <n v="3"/>
    <n v="8"/>
    <x v="0"/>
    <x v="0"/>
    <x v="0"/>
    <x v="0"/>
    <x v="0"/>
    <x v="0"/>
    <n v="0"/>
    <x v="1"/>
  </r>
  <r>
    <n v="3887"/>
    <n v="1970"/>
    <x v="25"/>
    <x v="0"/>
    <x v="0"/>
    <x v="0"/>
    <n v="27242"/>
    <n v="27242"/>
    <x v="2"/>
    <n v="1"/>
    <n v="0"/>
    <s v="Yes"/>
    <s v="2012-11-11"/>
    <n v="2"/>
    <x v="13"/>
    <x v="16"/>
    <x v="74"/>
    <x v="19"/>
    <x v="1"/>
    <x v="17"/>
    <x v="119"/>
    <n v="2"/>
    <n v="2"/>
    <n v="0"/>
    <n v="3"/>
    <n v="9"/>
    <x v="0"/>
    <x v="0"/>
    <x v="0"/>
    <x v="0"/>
    <x v="0"/>
    <x v="0"/>
    <n v="0"/>
    <x v="0"/>
  </r>
  <r>
    <n v="4278"/>
    <n v="1983"/>
    <x v="10"/>
    <x v="1"/>
    <x v="1"/>
    <x v="0"/>
    <n v="87188"/>
    <n v="87188"/>
    <x v="1"/>
    <n v="0"/>
    <n v="0"/>
    <s v="No"/>
    <s v="2013-06-03"/>
    <n v="73"/>
    <x v="651"/>
    <x v="40"/>
    <x v="464"/>
    <x v="43"/>
    <x v="82"/>
    <x v="115"/>
    <x v="111"/>
    <n v="1"/>
    <n v="10"/>
    <n v="2"/>
    <n v="6"/>
    <n v="3"/>
    <x v="0"/>
    <x v="0"/>
    <x v="0"/>
    <x v="0"/>
    <x v="0"/>
    <x v="0"/>
    <n v="0"/>
    <x v="0"/>
  </r>
  <r>
    <n v="8643"/>
    <n v="1971"/>
    <x v="6"/>
    <x v="1"/>
    <x v="0"/>
    <x v="1"/>
    <n v="69930"/>
    <n v="69930"/>
    <x v="1"/>
    <n v="0"/>
    <n v="0"/>
    <s v="No"/>
    <s v="2013-05-26"/>
    <n v="21"/>
    <x v="322"/>
    <x v="82"/>
    <x v="465"/>
    <x v="95"/>
    <x v="74"/>
    <x v="189"/>
    <x v="828"/>
    <n v="1"/>
    <n v="4"/>
    <n v="5"/>
    <n v="12"/>
    <n v="3"/>
    <x v="0"/>
    <x v="0"/>
    <x v="0"/>
    <x v="0"/>
    <x v="0"/>
    <x v="0"/>
    <n v="0"/>
    <x v="1"/>
  </r>
  <r>
    <n v="1998"/>
    <n v="1976"/>
    <x v="11"/>
    <x v="1"/>
    <x v="0"/>
    <x v="0"/>
    <n v="37697"/>
    <n v="37697"/>
    <x v="2"/>
    <n v="1"/>
    <n v="0"/>
    <s v="Yes"/>
    <s v="2014-02-07"/>
    <n v="82"/>
    <x v="96"/>
    <x v="26"/>
    <x v="87"/>
    <x v="9"/>
    <x v="37"/>
    <x v="75"/>
    <x v="579"/>
    <n v="1"/>
    <n v="2"/>
    <n v="1"/>
    <n v="3"/>
    <n v="6"/>
    <x v="0"/>
    <x v="0"/>
    <x v="0"/>
    <x v="0"/>
    <x v="0"/>
    <x v="0"/>
    <n v="0"/>
    <x v="1"/>
  </r>
  <r>
    <n v="10795"/>
    <n v="1973"/>
    <x v="26"/>
    <x v="1"/>
    <x v="1"/>
    <x v="2"/>
    <n v="37401"/>
    <n v="37401"/>
    <x v="2"/>
    <n v="1"/>
    <n v="0"/>
    <s v="Yes"/>
    <s v="2014-05-06"/>
    <n v="14"/>
    <x v="237"/>
    <x v="17"/>
    <x v="14"/>
    <x v="7"/>
    <x v="1"/>
    <x v="26"/>
    <x v="220"/>
    <n v="2"/>
    <n v="2"/>
    <n v="0"/>
    <n v="3"/>
    <n v="7"/>
    <x v="0"/>
    <x v="0"/>
    <x v="0"/>
    <x v="0"/>
    <x v="0"/>
    <x v="0"/>
    <n v="0"/>
    <x v="1"/>
  </r>
  <r>
    <n v="11110"/>
    <n v="1973"/>
    <x v="26"/>
    <x v="1"/>
    <x v="0"/>
    <x v="0"/>
    <n v="3502"/>
    <n v="3502"/>
    <x v="2"/>
    <n v="1"/>
    <n v="0"/>
    <s v="Yes"/>
    <s v="2013-04-13"/>
    <n v="56"/>
    <x v="63"/>
    <x v="1"/>
    <x v="54"/>
    <x v="5"/>
    <x v="16"/>
    <x v="10"/>
    <x v="829"/>
    <n v="0"/>
    <n v="0"/>
    <n v="0"/>
    <n v="0"/>
    <n v="14"/>
    <x v="0"/>
    <x v="0"/>
    <x v="0"/>
    <x v="0"/>
    <x v="0"/>
    <x v="0"/>
    <n v="0"/>
    <x v="1"/>
  </r>
  <r>
    <n v="2408"/>
    <n v="1976"/>
    <x v="11"/>
    <x v="1"/>
    <x v="0"/>
    <x v="2"/>
    <n v="58597"/>
    <n v="58597"/>
    <x v="0"/>
    <n v="1"/>
    <n v="1"/>
    <s v="Yes"/>
    <s v="2012-11-20"/>
    <n v="20"/>
    <x v="91"/>
    <x v="8"/>
    <x v="147"/>
    <x v="3"/>
    <x v="43"/>
    <x v="83"/>
    <x v="328"/>
    <n v="12"/>
    <n v="7"/>
    <n v="4"/>
    <n v="9"/>
    <n v="7"/>
    <x v="0"/>
    <x v="0"/>
    <x v="0"/>
    <x v="0"/>
    <x v="0"/>
    <x v="0"/>
    <n v="0"/>
    <x v="1"/>
  </r>
  <r>
    <n v="202"/>
    <n v="1948"/>
    <x v="37"/>
    <x v="0"/>
    <x v="1"/>
    <x v="4"/>
    <n v="82032"/>
    <n v="82032"/>
    <x v="1"/>
    <n v="0"/>
    <n v="0"/>
    <s v="No"/>
    <s v="2014-04-05"/>
    <n v="54"/>
    <x v="652"/>
    <x v="48"/>
    <x v="466"/>
    <x v="66"/>
    <x v="120"/>
    <x v="77"/>
    <x v="830"/>
    <n v="0"/>
    <n v="4"/>
    <n v="6"/>
    <n v="7"/>
    <n v="1"/>
    <x v="0"/>
    <x v="0"/>
    <x v="0"/>
    <x v="0"/>
    <x v="0"/>
    <x v="0"/>
    <n v="0"/>
    <x v="1"/>
  </r>
  <r>
    <n v="7998"/>
    <n v="1958"/>
    <x v="38"/>
    <x v="0"/>
    <x v="0"/>
    <x v="1"/>
    <n v="28087"/>
    <n v="28087"/>
    <x v="2"/>
    <n v="1"/>
    <n v="1"/>
    <s v="Yes"/>
    <s v="2012-12-11"/>
    <n v="77"/>
    <x v="15"/>
    <x v="21"/>
    <x v="12"/>
    <x v="59"/>
    <x v="16"/>
    <x v="83"/>
    <x v="481"/>
    <n v="3"/>
    <n v="2"/>
    <n v="2"/>
    <n v="2"/>
    <n v="7"/>
    <x v="0"/>
    <x v="0"/>
    <x v="0"/>
    <x v="0"/>
    <x v="0"/>
    <x v="0"/>
    <n v="0"/>
    <x v="1"/>
  </r>
  <r>
    <n v="830"/>
    <n v="1987"/>
    <x v="14"/>
    <x v="1"/>
    <x v="1"/>
    <x v="0"/>
    <n v="74004"/>
    <n v="74004"/>
    <x v="1"/>
    <n v="0"/>
    <n v="0"/>
    <s v="No"/>
    <s v="2014-02-24"/>
    <n v="5"/>
    <x v="653"/>
    <x v="53"/>
    <x v="467"/>
    <x v="72"/>
    <x v="68"/>
    <x v="18"/>
    <x v="826"/>
    <n v="1"/>
    <n v="4"/>
    <n v="6"/>
    <n v="4"/>
    <n v="3"/>
    <x v="0"/>
    <x v="0"/>
    <x v="1"/>
    <x v="1"/>
    <x v="0"/>
    <x v="2"/>
    <n v="0"/>
    <x v="0"/>
  </r>
  <r>
    <n v="3536"/>
    <n v="1960"/>
    <x v="40"/>
    <x v="0"/>
    <x v="0"/>
    <x v="1"/>
    <n v="19740"/>
    <n v="19740"/>
    <x v="2"/>
    <n v="0"/>
    <n v="1"/>
    <s v="Yes"/>
    <s v="2013-03-24"/>
    <n v="65"/>
    <x v="75"/>
    <x v="23"/>
    <x v="24"/>
    <x v="3"/>
    <x v="37"/>
    <x v="71"/>
    <x v="45"/>
    <n v="2"/>
    <n v="1"/>
    <n v="1"/>
    <n v="3"/>
    <n v="5"/>
    <x v="0"/>
    <x v="0"/>
    <x v="0"/>
    <x v="0"/>
    <x v="0"/>
    <x v="0"/>
    <n v="0"/>
    <x v="1"/>
  </r>
  <r>
    <n v="6050"/>
    <n v="1975"/>
    <x v="28"/>
    <x v="1"/>
    <x v="4"/>
    <x v="2"/>
    <n v="57036"/>
    <n v="57036"/>
    <x v="0"/>
    <n v="0"/>
    <n v="1"/>
    <s v="Yes"/>
    <s v="2012-12-11"/>
    <n v="33"/>
    <x v="654"/>
    <x v="4"/>
    <x v="468"/>
    <x v="65"/>
    <x v="32"/>
    <x v="139"/>
    <x v="831"/>
    <n v="4"/>
    <n v="6"/>
    <n v="3"/>
    <n v="13"/>
    <n v="9"/>
    <x v="1"/>
    <x v="0"/>
    <x v="0"/>
    <x v="0"/>
    <x v="0"/>
    <x v="1"/>
    <n v="0"/>
    <x v="1"/>
  </r>
  <r>
    <n v="125"/>
    <n v="1958"/>
    <x v="38"/>
    <x v="0"/>
    <x v="4"/>
    <x v="1"/>
    <n v="53083"/>
    <n v="53083"/>
    <x v="0"/>
    <n v="1"/>
    <n v="1"/>
    <s v="Yes"/>
    <s v="2013-05-15"/>
    <n v="65"/>
    <x v="350"/>
    <x v="35"/>
    <x v="97"/>
    <x v="7"/>
    <x v="16"/>
    <x v="9"/>
    <x v="832"/>
    <n v="6"/>
    <n v="5"/>
    <n v="1"/>
    <n v="5"/>
    <n v="7"/>
    <x v="0"/>
    <x v="1"/>
    <x v="0"/>
    <x v="0"/>
    <x v="0"/>
    <x v="1"/>
    <n v="0"/>
    <x v="1"/>
  </r>
  <r>
    <n v="3463"/>
    <n v="1975"/>
    <x v="28"/>
    <x v="1"/>
    <x v="1"/>
    <x v="2"/>
    <n v="69283"/>
    <n v="69283"/>
    <x v="1"/>
    <n v="0"/>
    <n v="1"/>
    <s v="Yes"/>
    <s v="2014-06-14"/>
    <n v="41"/>
    <x v="489"/>
    <x v="128"/>
    <x v="52"/>
    <x v="5"/>
    <x v="46"/>
    <x v="75"/>
    <x v="833"/>
    <n v="4"/>
    <n v="7"/>
    <n v="3"/>
    <n v="13"/>
    <n v="5"/>
    <x v="0"/>
    <x v="0"/>
    <x v="0"/>
    <x v="0"/>
    <x v="0"/>
    <x v="0"/>
    <n v="0"/>
    <x v="1"/>
  </r>
  <r>
    <n v="2804"/>
    <n v="1975"/>
    <x v="28"/>
    <x v="1"/>
    <x v="2"/>
    <x v="0"/>
    <n v="46098"/>
    <n v="46098"/>
    <x v="0"/>
    <n v="1"/>
    <n v="1"/>
    <s v="Yes"/>
    <s v="2012-08-18"/>
    <n v="86"/>
    <x v="243"/>
    <x v="8"/>
    <x v="21"/>
    <x v="5"/>
    <x v="16"/>
    <x v="30"/>
    <x v="31"/>
    <n v="4"/>
    <n v="3"/>
    <n v="2"/>
    <n v="2"/>
    <n v="8"/>
    <x v="0"/>
    <x v="0"/>
    <x v="0"/>
    <x v="0"/>
    <x v="0"/>
    <x v="0"/>
    <n v="0"/>
    <x v="0"/>
  </r>
  <r>
    <n v="3745"/>
    <n v="1988"/>
    <x v="36"/>
    <x v="1"/>
    <x v="4"/>
    <x v="2"/>
    <n v="23331"/>
    <n v="23331"/>
    <x v="2"/>
    <n v="1"/>
    <n v="0"/>
    <s v="Yes"/>
    <s v="2012-09-04"/>
    <n v="92"/>
    <x v="9"/>
    <x v="38"/>
    <x v="75"/>
    <x v="5"/>
    <x v="26"/>
    <x v="13"/>
    <x v="437"/>
    <n v="2"/>
    <n v="3"/>
    <n v="0"/>
    <n v="3"/>
    <n v="8"/>
    <x v="0"/>
    <x v="0"/>
    <x v="0"/>
    <x v="0"/>
    <x v="0"/>
    <x v="0"/>
    <n v="0"/>
    <x v="1"/>
  </r>
  <r>
    <n v="9771"/>
    <n v="1988"/>
    <x v="36"/>
    <x v="1"/>
    <x v="4"/>
    <x v="0"/>
    <n v="23331"/>
    <n v="23331"/>
    <x v="2"/>
    <n v="1"/>
    <n v="0"/>
    <s v="Yes"/>
    <s v="2012-10-05"/>
    <n v="97"/>
    <x v="441"/>
    <x v="60"/>
    <x v="88"/>
    <x v="85"/>
    <x v="39"/>
    <x v="3"/>
    <x v="819"/>
    <n v="6"/>
    <n v="5"/>
    <n v="1"/>
    <n v="5"/>
    <n v="9"/>
    <x v="0"/>
    <x v="0"/>
    <x v="0"/>
    <x v="0"/>
    <x v="0"/>
    <x v="0"/>
    <n v="0"/>
    <x v="1"/>
  </r>
  <r>
    <n v="451"/>
    <n v="1989"/>
    <x v="23"/>
    <x v="1"/>
    <x v="0"/>
    <x v="0"/>
    <n v="9255"/>
    <n v="9255"/>
    <x v="2"/>
    <n v="1"/>
    <n v="0"/>
    <s v="Yes"/>
    <s v="2013-12-20"/>
    <n v="91"/>
    <x v="37"/>
    <x v="8"/>
    <x v="75"/>
    <x v="1"/>
    <x v="16"/>
    <x v="14"/>
    <x v="40"/>
    <n v="1"/>
    <n v="1"/>
    <n v="1"/>
    <n v="2"/>
    <n v="8"/>
    <x v="0"/>
    <x v="0"/>
    <x v="0"/>
    <x v="0"/>
    <x v="0"/>
    <x v="0"/>
    <n v="0"/>
    <x v="1"/>
  </r>
  <r>
    <n v="10530"/>
    <n v="1959"/>
    <x v="12"/>
    <x v="0"/>
    <x v="1"/>
    <x v="4"/>
    <n v="67786"/>
    <n v="67786"/>
    <x v="1"/>
    <n v="0"/>
    <n v="0"/>
    <s v="No"/>
    <s v="2013-12-07"/>
    <n v="0"/>
    <x v="655"/>
    <x v="145"/>
    <x v="469"/>
    <x v="48"/>
    <x v="50"/>
    <x v="31"/>
    <x v="679"/>
    <n v="1"/>
    <n v="3"/>
    <n v="6"/>
    <n v="6"/>
    <n v="1"/>
    <x v="0"/>
    <x v="0"/>
    <x v="0"/>
    <x v="0"/>
    <x v="0"/>
    <x v="0"/>
    <n v="0"/>
    <x v="0"/>
  </r>
  <r>
    <n v="1079"/>
    <n v="1971"/>
    <x v="6"/>
    <x v="1"/>
    <x v="1"/>
    <x v="2"/>
    <n v="71969"/>
    <n v="71969"/>
    <x v="1"/>
    <n v="0"/>
    <n v="1"/>
    <s v="Yes"/>
    <s v="2012-10-16"/>
    <n v="59"/>
    <x v="316"/>
    <x v="8"/>
    <x v="280"/>
    <x v="5"/>
    <x v="16"/>
    <x v="23"/>
    <x v="834"/>
    <n v="3"/>
    <n v="3"/>
    <n v="4"/>
    <n v="9"/>
    <n v="8"/>
    <x v="0"/>
    <x v="1"/>
    <x v="0"/>
    <x v="0"/>
    <x v="0"/>
    <x v="1"/>
    <n v="0"/>
    <x v="1"/>
  </r>
  <r>
    <n v="8920"/>
    <n v="1967"/>
    <x v="5"/>
    <x v="0"/>
    <x v="2"/>
    <x v="0"/>
    <n v="59235"/>
    <n v="59235"/>
    <x v="0"/>
    <n v="1"/>
    <n v="0"/>
    <s v="Yes"/>
    <s v="2013-01-12"/>
    <n v="4"/>
    <x v="144"/>
    <x v="36"/>
    <x v="470"/>
    <x v="48"/>
    <x v="16"/>
    <x v="76"/>
    <x v="835"/>
    <n v="3"/>
    <n v="11"/>
    <n v="2"/>
    <n v="12"/>
    <n v="7"/>
    <x v="0"/>
    <x v="0"/>
    <x v="0"/>
    <x v="0"/>
    <x v="0"/>
    <x v="0"/>
    <n v="0"/>
    <x v="1"/>
  </r>
  <r>
    <n v="6678"/>
    <n v="1989"/>
    <x v="23"/>
    <x v="1"/>
    <x v="0"/>
    <x v="1"/>
    <n v="31928"/>
    <n v="31928"/>
    <x v="2"/>
    <n v="1"/>
    <n v="0"/>
    <s v="Yes"/>
    <s v="2014-03-28"/>
    <n v="5"/>
    <x v="191"/>
    <x v="3"/>
    <x v="8"/>
    <x v="39"/>
    <x v="7"/>
    <x v="3"/>
    <x v="50"/>
    <n v="2"/>
    <n v="3"/>
    <n v="0"/>
    <n v="4"/>
    <n v="7"/>
    <x v="0"/>
    <x v="0"/>
    <x v="0"/>
    <x v="0"/>
    <x v="0"/>
    <x v="0"/>
    <n v="0"/>
    <x v="1"/>
  </r>
  <r>
    <n v="3852"/>
    <n v="1961"/>
    <x v="45"/>
    <x v="0"/>
    <x v="2"/>
    <x v="1"/>
    <n v="74881"/>
    <n v="74881"/>
    <x v="1"/>
    <n v="1"/>
    <n v="1"/>
    <s v="Yes"/>
    <s v="2013-03-08"/>
    <n v="48"/>
    <x v="79"/>
    <x v="142"/>
    <x v="433"/>
    <x v="60"/>
    <x v="4"/>
    <x v="82"/>
    <x v="836"/>
    <n v="4"/>
    <n v="9"/>
    <n v="2"/>
    <n v="12"/>
    <n v="5"/>
    <x v="0"/>
    <x v="0"/>
    <x v="0"/>
    <x v="0"/>
    <x v="0"/>
    <x v="0"/>
    <n v="0"/>
    <x v="1"/>
  </r>
  <r>
    <n v="528"/>
    <n v="1978"/>
    <x v="33"/>
    <x v="1"/>
    <x v="0"/>
    <x v="2"/>
    <n v="65819"/>
    <n v="65819"/>
    <x v="1"/>
    <n v="0"/>
    <n v="0"/>
    <s v="No"/>
    <s v="2012-11-29"/>
    <n v="99"/>
    <x v="472"/>
    <x v="93"/>
    <x v="471"/>
    <x v="66"/>
    <x v="164"/>
    <x v="103"/>
    <x v="738"/>
    <n v="1"/>
    <n v="5"/>
    <n v="4"/>
    <n v="10"/>
    <n v="3"/>
    <x v="0"/>
    <x v="0"/>
    <x v="0"/>
    <x v="0"/>
    <x v="0"/>
    <x v="0"/>
    <n v="0"/>
    <x v="1"/>
  </r>
  <r>
    <n v="73"/>
    <n v="1953"/>
    <x v="44"/>
    <x v="0"/>
    <x v="1"/>
    <x v="0"/>
    <n v="51411"/>
    <n v="51411"/>
    <x v="0"/>
    <n v="1"/>
    <n v="2"/>
    <s v="Yes"/>
    <s v="2013-05-26"/>
    <n v="81"/>
    <x v="7"/>
    <x v="8"/>
    <x v="24"/>
    <x v="5"/>
    <x v="16"/>
    <x v="10"/>
    <x v="72"/>
    <n v="1"/>
    <n v="0"/>
    <n v="0"/>
    <n v="3"/>
    <n v="5"/>
    <x v="0"/>
    <x v="0"/>
    <x v="0"/>
    <x v="0"/>
    <x v="0"/>
    <x v="0"/>
    <n v="0"/>
    <x v="1"/>
  </r>
  <r>
    <n v="5589"/>
    <n v="1964"/>
    <x v="31"/>
    <x v="0"/>
    <x v="0"/>
    <x v="3"/>
    <n v="51983"/>
    <n v="51983"/>
    <x v="0"/>
    <n v="0"/>
    <n v="1"/>
    <s v="Yes"/>
    <s v="2012-08-31"/>
    <n v="95"/>
    <x v="517"/>
    <x v="8"/>
    <x v="13"/>
    <x v="3"/>
    <x v="23"/>
    <x v="12"/>
    <x v="737"/>
    <n v="3"/>
    <n v="9"/>
    <n v="2"/>
    <n v="10"/>
    <n v="7"/>
    <x v="0"/>
    <x v="0"/>
    <x v="0"/>
    <x v="0"/>
    <x v="0"/>
    <x v="0"/>
    <n v="0"/>
    <x v="1"/>
  </r>
  <r>
    <n v="10212"/>
    <n v="1986"/>
    <x v="22"/>
    <x v="1"/>
    <x v="2"/>
    <x v="1"/>
    <n v="42386"/>
    <n v="42386"/>
    <x v="0"/>
    <n v="1"/>
    <n v="0"/>
    <s v="Yes"/>
    <s v="2013-01-13"/>
    <n v="43"/>
    <x v="205"/>
    <x v="3"/>
    <x v="68"/>
    <x v="5"/>
    <x v="37"/>
    <x v="56"/>
    <x v="239"/>
    <n v="1"/>
    <n v="3"/>
    <n v="0"/>
    <n v="3"/>
    <n v="8"/>
    <x v="0"/>
    <x v="0"/>
    <x v="0"/>
    <x v="0"/>
    <x v="0"/>
    <x v="0"/>
    <n v="0"/>
    <x v="1"/>
  </r>
  <r>
    <n v="6365"/>
    <n v="1987"/>
    <x v="14"/>
    <x v="1"/>
    <x v="4"/>
    <x v="2"/>
    <n v="30390"/>
    <n v="30390"/>
    <x v="2"/>
    <n v="0"/>
    <n v="0"/>
    <s v="No"/>
    <s v="2013-09-02"/>
    <n v="5"/>
    <x v="55"/>
    <x v="19"/>
    <x v="100"/>
    <x v="76"/>
    <x v="1"/>
    <x v="71"/>
    <x v="108"/>
    <n v="1"/>
    <n v="2"/>
    <n v="0"/>
    <n v="3"/>
    <n v="6"/>
    <x v="0"/>
    <x v="0"/>
    <x v="0"/>
    <x v="0"/>
    <x v="0"/>
    <x v="0"/>
    <n v="0"/>
    <x v="1"/>
  </r>
  <r>
    <n v="5636"/>
    <n v="1963"/>
    <x v="24"/>
    <x v="0"/>
    <x v="0"/>
    <x v="0"/>
    <n v="30983"/>
    <n v="30983"/>
    <x v="2"/>
    <n v="0"/>
    <n v="0"/>
    <s v="No"/>
    <s v="2012-11-09"/>
    <n v="50"/>
    <x v="80"/>
    <x v="3"/>
    <x v="37"/>
    <x v="29"/>
    <x v="1"/>
    <x v="74"/>
    <x v="837"/>
    <n v="1"/>
    <n v="4"/>
    <n v="0"/>
    <n v="3"/>
    <n v="8"/>
    <x v="0"/>
    <x v="0"/>
    <x v="0"/>
    <x v="0"/>
    <x v="0"/>
    <x v="0"/>
    <n v="0"/>
    <x v="0"/>
  </r>
  <r>
    <n v="591"/>
    <n v="1957"/>
    <x v="0"/>
    <x v="0"/>
    <x v="0"/>
    <x v="4"/>
    <n v="66033"/>
    <n v="66033"/>
    <x v="1"/>
    <n v="0"/>
    <n v="1"/>
    <s v="Yes"/>
    <s v="2013-01-20"/>
    <n v="76"/>
    <x v="585"/>
    <x v="33"/>
    <x v="152"/>
    <x v="4"/>
    <x v="145"/>
    <x v="59"/>
    <x v="838"/>
    <n v="2"/>
    <n v="8"/>
    <n v="3"/>
    <n v="7"/>
    <n v="7"/>
    <x v="0"/>
    <x v="0"/>
    <x v="0"/>
    <x v="0"/>
    <x v="0"/>
    <x v="0"/>
    <n v="0"/>
    <x v="1"/>
  </r>
  <r>
    <n v="2217"/>
    <n v="1975"/>
    <x v="28"/>
    <x v="1"/>
    <x v="4"/>
    <x v="2"/>
    <n v="37284"/>
    <n v="37284"/>
    <x v="2"/>
    <n v="1"/>
    <n v="1"/>
    <s v="Yes"/>
    <s v="2013-03-29"/>
    <n v="46"/>
    <x v="1"/>
    <x v="1"/>
    <x v="122"/>
    <x v="1"/>
    <x v="1"/>
    <x v="1"/>
    <x v="195"/>
    <n v="1"/>
    <n v="0"/>
    <n v="0"/>
    <n v="3"/>
    <n v="6"/>
    <x v="0"/>
    <x v="0"/>
    <x v="0"/>
    <x v="0"/>
    <x v="0"/>
    <x v="0"/>
    <n v="0"/>
    <x v="1"/>
  </r>
  <r>
    <n v="2544"/>
    <n v="1951"/>
    <x v="20"/>
    <x v="0"/>
    <x v="2"/>
    <x v="3"/>
    <n v="57530"/>
    <n v="57530"/>
    <x v="0"/>
    <n v="0"/>
    <n v="1"/>
    <s v="Yes"/>
    <s v="2013-10-12"/>
    <n v="68"/>
    <x v="656"/>
    <x v="1"/>
    <x v="21"/>
    <x v="11"/>
    <x v="23"/>
    <x v="10"/>
    <x v="512"/>
    <n v="1"/>
    <n v="1"/>
    <n v="1"/>
    <n v="4"/>
    <n v="1"/>
    <x v="0"/>
    <x v="0"/>
    <x v="0"/>
    <x v="0"/>
    <x v="0"/>
    <x v="0"/>
    <n v="0"/>
    <x v="1"/>
  </r>
  <r>
    <n v="7725"/>
    <n v="1965"/>
    <x v="2"/>
    <x v="0"/>
    <x v="4"/>
    <x v="2"/>
    <n v="76800"/>
    <n v="76800"/>
    <x v="1"/>
    <n v="0"/>
    <n v="0"/>
    <s v="No"/>
    <s v="2014-03-08"/>
    <n v="33"/>
    <x v="3"/>
    <x v="34"/>
    <x v="195"/>
    <x v="167"/>
    <x v="56"/>
    <x v="58"/>
    <x v="734"/>
    <n v="1"/>
    <n v="4"/>
    <n v="4"/>
    <n v="7"/>
    <n v="1"/>
    <x v="0"/>
    <x v="0"/>
    <x v="0"/>
    <x v="0"/>
    <x v="0"/>
    <x v="0"/>
    <n v="0"/>
    <x v="1"/>
  </r>
  <r>
    <n v="8091"/>
    <n v="1956"/>
    <x v="46"/>
    <x v="0"/>
    <x v="0"/>
    <x v="2"/>
    <n v="63943"/>
    <n v="63943"/>
    <x v="1"/>
    <n v="0"/>
    <n v="1"/>
    <s v="Yes"/>
    <s v="2012-09-02"/>
    <n v="50"/>
    <x v="649"/>
    <x v="146"/>
    <x v="316"/>
    <x v="59"/>
    <x v="90"/>
    <x v="83"/>
    <x v="839"/>
    <n v="1"/>
    <n v="6"/>
    <n v="4"/>
    <n v="6"/>
    <n v="5"/>
    <x v="0"/>
    <x v="0"/>
    <x v="0"/>
    <x v="0"/>
    <x v="0"/>
    <x v="0"/>
    <n v="0"/>
    <x v="1"/>
  </r>
  <r>
    <n v="7321"/>
    <n v="1962"/>
    <x v="43"/>
    <x v="0"/>
    <x v="0"/>
    <x v="1"/>
    <n v="76081"/>
    <n v="76081"/>
    <x v="1"/>
    <n v="0"/>
    <n v="0"/>
    <s v="No"/>
    <s v="2014-05-23"/>
    <n v="85"/>
    <x v="71"/>
    <x v="64"/>
    <x v="400"/>
    <x v="112"/>
    <x v="58"/>
    <x v="179"/>
    <x v="156"/>
    <n v="1"/>
    <n v="4"/>
    <n v="5"/>
    <n v="4"/>
    <n v="2"/>
    <x v="0"/>
    <x v="0"/>
    <x v="0"/>
    <x v="1"/>
    <x v="0"/>
    <x v="1"/>
    <n v="0"/>
    <x v="1"/>
  </r>
  <r>
    <n v="5462"/>
    <n v="1974"/>
    <x v="8"/>
    <x v="1"/>
    <x v="0"/>
    <x v="2"/>
    <n v="67445"/>
    <n v="67445"/>
    <x v="1"/>
    <n v="0"/>
    <n v="1"/>
    <s v="Yes"/>
    <s v="2012-08-12"/>
    <n v="63"/>
    <x v="364"/>
    <x v="15"/>
    <x v="199"/>
    <x v="51"/>
    <x v="124"/>
    <x v="56"/>
    <x v="450"/>
    <n v="5"/>
    <n v="9"/>
    <n v="6"/>
    <n v="12"/>
    <n v="6"/>
    <x v="0"/>
    <x v="0"/>
    <x v="0"/>
    <x v="0"/>
    <x v="0"/>
    <x v="0"/>
    <n v="0"/>
    <x v="1"/>
  </r>
  <r>
    <n v="7791"/>
    <n v="1967"/>
    <x v="5"/>
    <x v="0"/>
    <x v="2"/>
    <x v="2"/>
    <n v="37054"/>
    <n v="37054"/>
    <x v="2"/>
    <n v="1"/>
    <n v="1"/>
    <s v="Yes"/>
    <s v="2013-09-15"/>
    <n v="89"/>
    <x v="44"/>
    <x v="1"/>
    <x v="1"/>
    <x v="5"/>
    <x v="1"/>
    <x v="3"/>
    <x v="213"/>
    <n v="2"/>
    <n v="1"/>
    <n v="0"/>
    <n v="3"/>
    <n v="7"/>
    <x v="0"/>
    <x v="0"/>
    <x v="0"/>
    <x v="0"/>
    <x v="0"/>
    <x v="0"/>
    <n v="0"/>
    <x v="1"/>
  </r>
  <r>
    <n v="955"/>
    <n v="1962"/>
    <x v="43"/>
    <x v="0"/>
    <x v="2"/>
    <x v="1"/>
    <n v="47175"/>
    <n v="47175"/>
    <x v="0"/>
    <n v="1"/>
    <n v="1"/>
    <s v="Yes"/>
    <s v="2012-10-28"/>
    <n v="81"/>
    <x v="185"/>
    <x v="12"/>
    <x v="28"/>
    <x v="11"/>
    <x v="7"/>
    <x v="19"/>
    <x v="405"/>
    <n v="7"/>
    <n v="4"/>
    <n v="2"/>
    <n v="4"/>
    <n v="8"/>
    <x v="1"/>
    <x v="0"/>
    <x v="0"/>
    <x v="0"/>
    <x v="0"/>
    <x v="1"/>
    <n v="0"/>
    <x v="0"/>
  </r>
  <r>
    <n v="4037"/>
    <n v="1976"/>
    <x v="11"/>
    <x v="1"/>
    <x v="0"/>
    <x v="3"/>
    <n v="31859"/>
    <n v="31859"/>
    <x v="2"/>
    <n v="1"/>
    <n v="0"/>
    <s v="Yes"/>
    <s v="2013-06-14"/>
    <n v="77"/>
    <x v="13"/>
    <x v="1"/>
    <x v="24"/>
    <x v="64"/>
    <x v="16"/>
    <x v="3"/>
    <x v="256"/>
    <n v="1"/>
    <n v="1"/>
    <n v="0"/>
    <n v="2"/>
    <n v="7"/>
    <x v="0"/>
    <x v="0"/>
    <x v="0"/>
    <x v="0"/>
    <x v="0"/>
    <x v="0"/>
    <n v="0"/>
    <x v="1"/>
  </r>
  <r>
    <n v="6642"/>
    <n v="1961"/>
    <x v="45"/>
    <x v="0"/>
    <x v="0"/>
    <x v="3"/>
    <n v="27215"/>
    <n v="27215"/>
    <x v="2"/>
    <n v="2"/>
    <n v="1"/>
    <s v="Yes"/>
    <s v="2013-01-23"/>
    <n v="50"/>
    <x v="160"/>
    <x v="9"/>
    <x v="49"/>
    <x v="64"/>
    <x v="52"/>
    <x v="15"/>
    <x v="227"/>
    <n v="4"/>
    <n v="2"/>
    <n v="1"/>
    <n v="4"/>
    <n v="6"/>
    <x v="0"/>
    <x v="0"/>
    <x v="0"/>
    <x v="0"/>
    <x v="0"/>
    <x v="0"/>
    <n v="0"/>
    <x v="1"/>
  </r>
  <r>
    <n v="2793"/>
    <n v="1976"/>
    <x v="11"/>
    <x v="1"/>
    <x v="1"/>
    <x v="3"/>
    <n v="70179"/>
    <n v="70179"/>
    <x v="1"/>
    <n v="0"/>
    <n v="1"/>
    <s v="Yes"/>
    <s v="2013-07-21"/>
    <n v="10"/>
    <x v="657"/>
    <x v="0"/>
    <x v="276"/>
    <x v="15"/>
    <x v="57"/>
    <x v="165"/>
    <x v="815"/>
    <n v="3"/>
    <n v="7"/>
    <n v="3"/>
    <n v="13"/>
    <n v="5"/>
    <x v="0"/>
    <x v="0"/>
    <x v="0"/>
    <x v="0"/>
    <x v="0"/>
    <x v="0"/>
    <n v="0"/>
    <x v="1"/>
  </r>
  <r>
    <n v="5424"/>
    <n v="1983"/>
    <x v="10"/>
    <x v="1"/>
    <x v="0"/>
    <x v="2"/>
    <n v="39922"/>
    <n v="39922"/>
    <x v="2"/>
    <n v="1"/>
    <n v="0"/>
    <s v="Yes"/>
    <s v="2013-02-14"/>
    <n v="30"/>
    <x v="133"/>
    <x v="19"/>
    <x v="134"/>
    <x v="65"/>
    <x v="1"/>
    <x v="30"/>
    <x v="330"/>
    <n v="2"/>
    <n v="3"/>
    <n v="0"/>
    <n v="4"/>
    <n v="8"/>
    <x v="0"/>
    <x v="0"/>
    <x v="0"/>
    <x v="0"/>
    <x v="0"/>
    <x v="0"/>
    <n v="0"/>
    <x v="1"/>
  </r>
  <r>
    <n v="879"/>
    <n v="1976"/>
    <x v="11"/>
    <x v="1"/>
    <x v="2"/>
    <x v="2"/>
    <n v="49681"/>
    <n v="49681"/>
    <x v="0"/>
    <n v="0"/>
    <n v="2"/>
    <s v="Yes"/>
    <s v="2013-11-04"/>
    <n v="66"/>
    <x v="426"/>
    <x v="8"/>
    <x v="74"/>
    <x v="5"/>
    <x v="16"/>
    <x v="83"/>
    <x v="540"/>
    <n v="6"/>
    <n v="7"/>
    <n v="1"/>
    <n v="7"/>
    <n v="7"/>
    <x v="0"/>
    <x v="0"/>
    <x v="0"/>
    <x v="0"/>
    <x v="0"/>
    <x v="0"/>
    <n v="0"/>
    <x v="1"/>
  </r>
  <r>
    <n v="9530"/>
    <n v="1988"/>
    <x v="36"/>
    <x v="1"/>
    <x v="0"/>
    <x v="2"/>
    <n v="24645"/>
    <n v="24645"/>
    <x v="2"/>
    <n v="1"/>
    <n v="0"/>
    <s v="Yes"/>
    <s v="2012-11-01"/>
    <n v="16"/>
    <x v="9"/>
    <x v="17"/>
    <x v="137"/>
    <x v="39"/>
    <x v="1"/>
    <x v="24"/>
    <x v="181"/>
    <n v="1"/>
    <n v="1"/>
    <n v="0"/>
    <n v="2"/>
    <n v="8"/>
    <x v="0"/>
    <x v="0"/>
    <x v="0"/>
    <x v="0"/>
    <x v="0"/>
    <x v="0"/>
    <n v="0"/>
    <x v="1"/>
  </r>
  <r>
    <n v="4828"/>
    <n v="1954"/>
    <x v="1"/>
    <x v="0"/>
    <x v="0"/>
    <x v="3"/>
    <n v="79865"/>
    <n v="79865"/>
    <x v="1"/>
    <n v="0"/>
    <n v="1"/>
    <s v="Yes"/>
    <s v="2014-06-18"/>
    <n v="12"/>
    <x v="658"/>
    <x v="51"/>
    <x v="311"/>
    <x v="47"/>
    <x v="118"/>
    <x v="36"/>
    <x v="840"/>
    <n v="1"/>
    <n v="5"/>
    <n v="10"/>
    <n v="5"/>
    <n v="1"/>
    <x v="0"/>
    <x v="0"/>
    <x v="0"/>
    <x v="0"/>
    <x v="0"/>
    <x v="0"/>
    <n v="0"/>
    <x v="1"/>
  </r>
  <r>
    <n v="10699"/>
    <n v="1985"/>
    <x v="7"/>
    <x v="1"/>
    <x v="0"/>
    <x v="2"/>
    <n v="44322"/>
    <n v="44322"/>
    <x v="0"/>
    <n v="1"/>
    <n v="0"/>
    <s v="Yes"/>
    <s v="2014-06-16"/>
    <n v="30"/>
    <x v="342"/>
    <x v="8"/>
    <x v="166"/>
    <x v="7"/>
    <x v="16"/>
    <x v="26"/>
    <x v="512"/>
    <n v="2"/>
    <n v="3"/>
    <n v="0"/>
    <n v="3"/>
    <n v="8"/>
    <x v="0"/>
    <x v="0"/>
    <x v="0"/>
    <x v="0"/>
    <x v="0"/>
    <x v="0"/>
    <n v="0"/>
    <x v="1"/>
  </r>
  <r>
    <n v="1497"/>
    <n v="1952"/>
    <x v="13"/>
    <x v="0"/>
    <x v="0"/>
    <x v="0"/>
    <n v="47958"/>
    <n v="47958"/>
    <x v="0"/>
    <n v="0"/>
    <n v="1"/>
    <s v="Yes"/>
    <s v="2013-01-19"/>
    <n v="8"/>
    <x v="659"/>
    <x v="23"/>
    <x v="245"/>
    <x v="18"/>
    <x v="3"/>
    <x v="28"/>
    <x v="841"/>
    <n v="2"/>
    <n v="6"/>
    <n v="3"/>
    <n v="5"/>
    <n v="5"/>
    <x v="0"/>
    <x v="0"/>
    <x v="0"/>
    <x v="0"/>
    <x v="0"/>
    <x v="0"/>
    <n v="0"/>
    <x v="1"/>
  </r>
  <r>
    <n v="7476"/>
    <n v="1964"/>
    <x v="31"/>
    <x v="0"/>
    <x v="2"/>
    <x v="0"/>
    <n v="63972"/>
    <n v="63972"/>
    <x v="1"/>
    <n v="0"/>
    <n v="1"/>
    <s v="Yes"/>
    <s v="2012-12-02"/>
    <n v="93"/>
    <x v="660"/>
    <x v="106"/>
    <x v="396"/>
    <x v="5"/>
    <x v="12"/>
    <x v="33"/>
    <x v="842"/>
    <n v="4"/>
    <n v="5"/>
    <n v="4"/>
    <n v="10"/>
    <n v="4"/>
    <x v="0"/>
    <x v="1"/>
    <x v="0"/>
    <x v="0"/>
    <x v="0"/>
    <x v="1"/>
    <n v="0"/>
    <x v="1"/>
  </r>
  <r>
    <n v="4390"/>
    <n v="1954"/>
    <x v="1"/>
    <x v="0"/>
    <x v="0"/>
    <x v="1"/>
    <n v="75315"/>
    <n v="75315"/>
    <x v="1"/>
    <n v="0"/>
    <n v="1"/>
    <s v="Yes"/>
    <s v="2014-04-15"/>
    <n v="14"/>
    <x v="380"/>
    <x v="81"/>
    <x v="136"/>
    <x v="168"/>
    <x v="66"/>
    <x v="135"/>
    <x v="843"/>
    <n v="2"/>
    <n v="5"/>
    <n v="4"/>
    <n v="12"/>
    <n v="2"/>
    <x v="0"/>
    <x v="0"/>
    <x v="0"/>
    <x v="0"/>
    <x v="0"/>
    <x v="0"/>
    <n v="0"/>
    <x v="1"/>
  </r>
  <r>
    <n v="10478"/>
    <n v="1950"/>
    <x v="9"/>
    <x v="0"/>
    <x v="1"/>
    <x v="2"/>
    <n v="55517"/>
    <n v="55517"/>
    <x v="0"/>
    <n v="1"/>
    <n v="1"/>
    <s v="Yes"/>
    <s v="2012-09-27"/>
    <n v="53"/>
    <x v="188"/>
    <x v="8"/>
    <x v="220"/>
    <x v="5"/>
    <x v="18"/>
    <x v="30"/>
    <x v="844"/>
    <n v="5"/>
    <n v="11"/>
    <n v="1"/>
    <n v="6"/>
    <n v="9"/>
    <x v="0"/>
    <x v="0"/>
    <x v="0"/>
    <x v="0"/>
    <x v="0"/>
    <x v="0"/>
    <n v="0"/>
    <x v="0"/>
  </r>
  <r>
    <n v="1081"/>
    <n v="1957"/>
    <x v="0"/>
    <x v="0"/>
    <x v="1"/>
    <x v="2"/>
    <n v="75283"/>
    <n v="75283"/>
    <x v="1"/>
    <n v="1"/>
    <n v="2"/>
    <s v="Yes"/>
    <s v="2013-03-27"/>
    <n v="26"/>
    <x v="661"/>
    <x v="31"/>
    <x v="430"/>
    <x v="29"/>
    <x v="64"/>
    <x v="86"/>
    <x v="845"/>
    <n v="11"/>
    <n v="6"/>
    <n v="3"/>
    <n v="5"/>
    <n v="4"/>
    <x v="0"/>
    <x v="0"/>
    <x v="0"/>
    <x v="0"/>
    <x v="0"/>
    <x v="0"/>
    <n v="0"/>
    <x v="1"/>
  </r>
  <r>
    <n v="4261"/>
    <n v="1946"/>
    <x v="15"/>
    <x v="0"/>
    <x v="1"/>
    <x v="0"/>
    <n v="82800"/>
    <n v="82800"/>
    <x v="1"/>
    <n v="0"/>
    <n v="0"/>
    <s v="No"/>
    <s v="2012-11-24"/>
    <n v="23"/>
    <x v="14"/>
    <x v="14"/>
    <x v="13"/>
    <x v="12"/>
    <x v="10"/>
    <x v="13"/>
    <x v="14"/>
    <n v="1"/>
    <n v="7"/>
    <n v="6"/>
    <n v="12"/>
    <n v="3"/>
    <x v="0"/>
    <x v="0"/>
    <x v="1"/>
    <x v="1"/>
    <x v="0"/>
    <x v="2"/>
    <n v="0"/>
    <x v="0"/>
  </r>
  <r>
    <n v="9916"/>
    <n v="1954"/>
    <x v="1"/>
    <x v="0"/>
    <x v="0"/>
    <x v="2"/>
    <n v="38998"/>
    <n v="38998"/>
    <x v="2"/>
    <n v="1"/>
    <n v="1"/>
    <s v="Yes"/>
    <s v="2012-11-03"/>
    <n v="92"/>
    <x v="96"/>
    <x v="1"/>
    <x v="33"/>
    <x v="5"/>
    <x v="16"/>
    <x v="3"/>
    <x v="357"/>
    <n v="3"/>
    <n v="2"/>
    <n v="0"/>
    <n v="3"/>
    <n v="8"/>
    <x v="0"/>
    <x v="0"/>
    <x v="0"/>
    <x v="0"/>
    <x v="0"/>
    <x v="0"/>
    <n v="1"/>
    <x v="1"/>
  </r>
  <r>
    <n v="5350"/>
    <n v="1991"/>
    <x v="42"/>
    <x v="2"/>
    <x v="2"/>
    <x v="0"/>
    <n v="90638"/>
    <n v="90638"/>
    <x v="1"/>
    <n v="0"/>
    <n v="0"/>
    <s v="No"/>
    <s v="2014-02-13"/>
    <n v="29"/>
    <x v="558"/>
    <x v="30"/>
    <x v="427"/>
    <x v="155"/>
    <x v="153"/>
    <x v="173"/>
    <x v="705"/>
    <n v="1"/>
    <n v="3"/>
    <n v="4"/>
    <n v="10"/>
    <n v="1"/>
    <x v="0"/>
    <x v="0"/>
    <x v="1"/>
    <x v="0"/>
    <x v="0"/>
    <x v="1"/>
    <n v="0"/>
    <x v="0"/>
  </r>
  <r>
    <n v="8135"/>
    <n v="1986"/>
    <x v="22"/>
    <x v="1"/>
    <x v="2"/>
    <x v="2"/>
    <n v="27161"/>
    <n v="27161"/>
    <x v="2"/>
    <n v="1"/>
    <n v="0"/>
    <s v="Yes"/>
    <s v="2013-10-28"/>
    <n v="41"/>
    <x v="75"/>
    <x v="3"/>
    <x v="165"/>
    <x v="34"/>
    <x v="16"/>
    <x v="56"/>
    <x v="235"/>
    <n v="1"/>
    <n v="1"/>
    <n v="0"/>
    <n v="3"/>
    <n v="7"/>
    <x v="0"/>
    <x v="0"/>
    <x v="0"/>
    <x v="0"/>
    <x v="0"/>
    <x v="0"/>
    <n v="0"/>
    <x v="1"/>
  </r>
  <r>
    <n v="8685"/>
    <n v="1977"/>
    <x v="32"/>
    <x v="1"/>
    <x v="0"/>
    <x v="2"/>
    <n v="42014"/>
    <n v="42014"/>
    <x v="0"/>
    <n v="1"/>
    <n v="0"/>
    <s v="Yes"/>
    <s v="2012-08-17"/>
    <n v="56"/>
    <x v="497"/>
    <x v="81"/>
    <x v="220"/>
    <x v="39"/>
    <x v="39"/>
    <x v="35"/>
    <x v="822"/>
    <n v="6"/>
    <n v="7"/>
    <n v="1"/>
    <n v="6"/>
    <n v="8"/>
    <x v="0"/>
    <x v="0"/>
    <x v="0"/>
    <x v="0"/>
    <x v="0"/>
    <x v="0"/>
    <n v="0"/>
    <x v="0"/>
  </r>
  <r>
    <n v="4967"/>
    <n v="1960"/>
    <x v="40"/>
    <x v="0"/>
    <x v="1"/>
    <x v="1"/>
    <n v="38201"/>
    <n v="38201"/>
    <x v="2"/>
    <n v="0"/>
    <n v="1"/>
    <s v="Yes"/>
    <s v="2013-03-29"/>
    <n v="19"/>
    <x v="12"/>
    <x v="8"/>
    <x v="165"/>
    <x v="5"/>
    <x v="16"/>
    <x v="33"/>
    <x v="429"/>
    <n v="4"/>
    <n v="5"/>
    <n v="1"/>
    <n v="5"/>
    <n v="8"/>
    <x v="0"/>
    <x v="0"/>
    <x v="0"/>
    <x v="0"/>
    <x v="0"/>
    <x v="0"/>
    <n v="0"/>
    <x v="1"/>
  </r>
  <r>
    <n v="2130"/>
    <n v="1982"/>
    <x v="18"/>
    <x v="1"/>
    <x v="0"/>
    <x v="1"/>
    <n v="45203"/>
    <n v="45203"/>
    <x v="0"/>
    <n v="2"/>
    <n v="0"/>
    <s v="Yes"/>
    <s v="2014-03-23"/>
    <n v="4"/>
    <x v="136"/>
    <x v="17"/>
    <x v="262"/>
    <x v="3"/>
    <x v="22"/>
    <x v="94"/>
    <x v="846"/>
    <n v="1"/>
    <n v="3"/>
    <n v="1"/>
    <n v="3"/>
    <n v="6"/>
    <x v="0"/>
    <x v="0"/>
    <x v="0"/>
    <x v="0"/>
    <x v="0"/>
    <x v="0"/>
    <n v="0"/>
    <x v="0"/>
  </r>
  <r>
    <n v="9298"/>
    <n v="1947"/>
    <x v="49"/>
    <x v="0"/>
    <x v="1"/>
    <x v="1"/>
    <n v="81574"/>
    <n v="81574"/>
    <x v="1"/>
    <n v="0"/>
    <n v="0"/>
    <s v="No"/>
    <s v="2014-04-28"/>
    <n v="89"/>
    <x v="662"/>
    <x v="8"/>
    <x v="472"/>
    <x v="4"/>
    <x v="48"/>
    <x v="24"/>
    <x v="847"/>
    <n v="1"/>
    <n v="4"/>
    <n v="5"/>
    <n v="8"/>
    <n v="1"/>
    <x v="0"/>
    <x v="1"/>
    <x v="1"/>
    <x v="0"/>
    <x v="0"/>
    <x v="2"/>
    <n v="0"/>
    <x v="1"/>
  </r>
  <r>
    <n v="8175"/>
    <n v="1992"/>
    <x v="47"/>
    <x v="2"/>
    <x v="0"/>
    <x v="2"/>
    <n v="34935"/>
    <n v="34935"/>
    <x v="2"/>
    <n v="0"/>
    <n v="0"/>
    <s v="No"/>
    <s v="2013-06-21"/>
    <n v="71"/>
    <x v="96"/>
    <x v="3"/>
    <x v="253"/>
    <x v="7"/>
    <x v="26"/>
    <x v="71"/>
    <x v="236"/>
    <n v="1"/>
    <n v="2"/>
    <n v="1"/>
    <n v="4"/>
    <n v="7"/>
    <x v="0"/>
    <x v="0"/>
    <x v="0"/>
    <x v="0"/>
    <x v="0"/>
    <x v="0"/>
    <n v="0"/>
    <x v="1"/>
  </r>
  <r>
    <n v="6257"/>
    <n v="1976"/>
    <x v="11"/>
    <x v="1"/>
    <x v="2"/>
    <x v="0"/>
    <n v="60482"/>
    <n v="60482"/>
    <x v="0"/>
    <n v="0"/>
    <n v="1"/>
    <s v="Yes"/>
    <s v="2013-01-23"/>
    <n v="81"/>
    <x v="452"/>
    <x v="4"/>
    <x v="52"/>
    <x v="26"/>
    <x v="32"/>
    <x v="94"/>
    <x v="48"/>
    <n v="1"/>
    <n v="7"/>
    <n v="2"/>
    <n v="7"/>
    <n v="7"/>
    <x v="0"/>
    <x v="0"/>
    <x v="0"/>
    <x v="0"/>
    <x v="0"/>
    <x v="0"/>
    <n v="0"/>
    <x v="1"/>
  </r>
  <r>
    <n v="3790"/>
    <n v="1956"/>
    <x v="46"/>
    <x v="0"/>
    <x v="0"/>
    <x v="1"/>
    <n v="34633"/>
    <n v="34633"/>
    <x v="2"/>
    <n v="2"/>
    <n v="1"/>
    <s v="Yes"/>
    <s v="2014-01-23"/>
    <n v="31"/>
    <x v="26"/>
    <x v="1"/>
    <x v="29"/>
    <x v="5"/>
    <x v="16"/>
    <x v="10"/>
    <x v="349"/>
    <n v="1"/>
    <n v="1"/>
    <n v="0"/>
    <n v="2"/>
    <n v="6"/>
    <x v="0"/>
    <x v="0"/>
    <x v="0"/>
    <x v="0"/>
    <x v="0"/>
    <x v="0"/>
    <n v="0"/>
    <x v="1"/>
  </r>
  <r>
    <n v="9952"/>
    <n v="1947"/>
    <x v="49"/>
    <x v="0"/>
    <x v="2"/>
    <x v="1"/>
    <n v="78093"/>
    <n v="78093"/>
    <x v="1"/>
    <n v="0"/>
    <n v="0"/>
    <s v="No"/>
    <s v="2013-12-11"/>
    <n v="53"/>
    <x v="617"/>
    <x v="69"/>
    <x v="473"/>
    <x v="59"/>
    <x v="122"/>
    <x v="23"/>
    <x v="848"/>
    <n v="1"/>
    <n v="4"/>
    <n v="7"/>
    <n v="5"/>
    <n v="1"/>
    <x v="0"/>
    <x v="0"/>
    <x v="0"/>
    <x v="0"/>
    <x v="0"/>
    <x v="0"/>
    <n v="0"/>
    <x v="1"/>
  </r>
  <r>
    <n v="3503"/>
    <n v="1950"/>
    <x v="9"/>
    <x v="0"/>
    <x v="0"/>
    <x v="3"/>
    <n v="82460"/>
    <n v="82460"/>
    <x v="1"/>
    <n v="0"/>
    <n v="0"/>
    <s v="No"/>
    <s v="2013-12-02"/>
    <n v="78"/>
    <x v="452"/>
    <x v="76"/>
    <x v="177"/>
    <x v="58"/>
    <x v="17"/>
    <x v="4"/>
    <x v="849"/>
    <n v="1"/>
    <n v="5"/>
    <n v="3"/>
    <n v="6"/>
    <n v="1"/>
    <x v="0"/>
    <x v="0"/>
    <x v="0"/>
    <x v="0"/>
    <x v="0"/>
    <x v="0"/>
    <n v="0"/>
    <x v="1"/>
  </r>
  <r>
    <n v="5223"/>
    <n v="1966"/>
    <x v="35"/>
    <x v="0"/>
    <x v="2"/>
    <x v="1"/>
    <n v="45903"/>
    <n v="45903"/>
    <x v="0"/>
    <n v="0"/>
    <n v="1"/>
    <s v="Yes"/>
    <s v="2014-04-23"/>
    <n v="80"/>
    <x v="191"/>
    <x v="21"/>
    <x v="27"/>
    <x v="1"/>
    <x v="26"/>
    <x v="26"/>
    <x v="157"/>
    <n v="2"/>
    <n v="2"/>
    <n v="1"/>
    <n v="3"/>
    <n v="4"/>
    <x v="0"/>
    <x v="0"/>
    <x v="0"/>
    <x v="0"/>
    <x v="0"/>
    <x v="0"/>
    <n v="0"/>
    <x v="1"/>
  </r>
  <r>
    <n v="4608"/>
    <n v="1987"/>
    <x v="14"/>
    <x v="1"/>
    <x v="0"/>
    <x v="3"/>
    <n v="81361"/>
    <n v="81361"/>
    <x v="1"/>
    <n v="0"/>
    <n v="0"/>
    <s v="No"/>
    <s v="2014-02-25"/>
    <n v="18"/>
    <x v="68"/>
    <x v="42"/>
    <x v="67"/>
    <x v="27"/>
    <x v="41"/>
    <x v="50"/>
    <x v="77"/>
    <n v="1"/>
    <n v="3"/>
    <n v="10"/>
    <n v="13"/>
    <n v="1"/>
    <x v="0"/>
    <x v="0"/>
    <x v="0"/>
    <x v="0"/>
    <x v="0"/>
    <x v="0"/>
    <n v="0"/>
    <x v="0"/>
  </r>
  <r>
    <n v="1626"/>
    <n v="1973"/>
    <x v="26"/>
    <x v="1"/>
    <x v="1"/>
    <x v="3"/>
    <n v="35860"/>
    <n v="35860"/>
    <x v="2"/>
    <n v="1"/>
    <n v="1"/>
    <s v="Yes"/>
    <s v="2014-05-19"/>
    <n v="37"/>
    <x v="77"/>
    <x v="8"/>
    <x v="48"/>
    <x v="39"/>
    <x v="7"/>
    <x v="71"/>
    <x v="9"/>
    <n v="2"/>
    <n v="1"/>
    <n v="1"/>
    <n v="2"/>
    <n v="5"/>
    <x v="1"/>
    <x v="0"/>
    <x v="0"/>
    <x v="0"/>
    <x v="0"/>
    <x v="1"/>
    <n v="0"/>
    <x v="0"/>
  </r>
  <r>
    <n v="4764"/>
    <n v="1952"/>
    <x v="13"/>
    <x v="0"/>
    <x v="2"/>
    <x v="1"/>
    <n v="40442"/>
    <n v="40442"/>
    <x v="0"/>
    <n v="1"/>
    <n v="1"/>
    <s v="Yes"/>
    <s v="2012-08-19"/>
    <n v="52"/>
    <x v="180"/>
    <x v="19"/>
    <x v="155"/>
    <x v="76"/>
    <x v="21"/>
    <x v="9"/>
    <x v="7"/>
    <n v="4"/>
    <n v="3"/>
    <n v="1"/>
    <n v="4"/>
    <n v="7"/>
    <x v="0"/>
    <x v="0"/>
    <x v="0"/>
    <x v="0"/>
    <x v="0"/>
    <x v="0"/>
    <n v="0"/>
    <x v="0"/>
  </r>
  <r>
    <n v="2471"/>
    <n v="1965"/>
    <x v="2"/>
    <x v="0"/>
    <x v="0"/>
    <x v="2"/>
    <n v="61482"/>
    <n v="61482"/>
    <x v="0"/>
    <n v="0"/>
    <n v="0"/>
    <s v="No"/>
    <s v="2014-06-27"/>
    <n v="39"/>
    <x v="40"/>
    <x v="57"/>
    <x v="66"/>
    <x v="32"/>
    <x v="20"/>
    <x v="27"/>
    <x v="770"/>
    <n v="1"/>
    <n v="3"/>
    <n v="2"/>
    <n v="6"/>
    <n v="2"/>
    <x v="0"/>
    <x v="0"/>
    <x v="0"/>
    <x v="0"/>
    <x v="0"/>
    <x v="0"/>
    <n v="0"/>
    <x v="1"/>
  </r>
  <r>
    <n v="5892"/>
    <n v="1980"/>
    <x v="16"/>
    <x v="1"/>
    <x v="0"/>
    <x v="2"/>
    <n v="34968"/>
    <n v="34968"/>
    <x v="2"/>
    <n v="1"/>
    <n v="0"/>
    <s v="Yes"/>
    <s v="2013-04-10"/>
    <n v="11"/>
    <x v="498"/>
    <x v="26"/>
    <x v="125"/>
    <x v="64"/>
    <x v="7"/>
    <x v="8"/>
    <x v="850"/>
    <n v="7"/>
    <n v="3"/>
    <n v="2"/>
    <n v="5"/>
    <n v="7"/>
    <x v="0"/>
    <x v="0"/>
    <x v="0"/>
    <x v="0"/>
    <x v="0"/>
    <x v="0"/>
    <n v="0"/>
    <x v="1"/>
  </r>
  <r>
    <n v="2612"/>
    <n v="1987"/>
    <x v="14"/>
    <x v="1"/>
    <x v="0"/>
    <x v="2"/>
    <n v="75794"/>
    <n v="75794"/>
    <x v="1"/>
    <n v="0"/>
    <n v="0"/>
    <s v="No"/>
    <s v="2013-12-24"/>
    <n v="33"/>
    <x v="663"/>
    <x v="147"/>
    <x v="474"/>
    <x v="112"/>
    <x v="17"/>
    <x v="18"/>
    <x v="851"/>
    <n v="1"/>
    <n v="7"/>
    <n v="5"/>
    <n v="12"/>
    <n v="3"/>
    <x v="0"/>
    <x v="0"/>
    <x v="0"/>
    <x v="1"/>
    <x v="0"/>
    <x v="1"/>
    <n v="0"/>
    <x v="1"/>
  </r>
  <r>
    <n v="4971"/>
    <n v="1962"/>
    <x v="43"/>
    <x v="0"/>
    <x v="1"/>
    <x v="1"/>
    <n v="31497"/>
    <n v="31497"/>
    <x v="2"/>
    <n v="0"/>
    <n v="1"/>
    <s v="Yes"/>
    <s v="2012-12-06"/>
    <n v="22"/>
    <x v="562"/>
    <x v="1"/>
    <x v="50"/>
    <x v="59"/>
    <x v="1"/>
    <x v="14"/>
    <x v="708"/>
    <n v="2"/>
    <n v="3"/>
    <n v="1"/>
    <n v="4"/>
    <n v="8"/>
    <x v="0"/>
    <x v="0"/>
    <x v="0"/>
    <x v="0"/>
    <x v="0"/>
    <x v="0"/>
    <n v="0"/>
    <x v="1"/>
  </r>
  <r>
    <n v="5185"/>
    <n v="1955"/>
    <x v="34"/>
    <x v="0"/>
    <x v="0"/>
    <x v="2"/>
    <n v="74268"/>
    <n v="74268"/>
    <x v="1"/>
    <n v="0"/>
    <n v="0"/>
    <s v="No"/>
    <s v="2013-02-14"/>
    <n v="83"/>
    <x v="535"/>
    <x v="63"/>
    <x v="475"/>
    <x v="40"/>
    <x v="165"/>
    <x v="21"/>
    <x v="852"/>
    <n v="1"/>
    <n v="4"/>
    <n v="3"/>
    <n v="5"/>
    <n v="2"/>
    <x v="0"/>
    <x v="0"/>
    <x v="0"/>
    <x v="0"/>
    <x v="0"/>
    <x v="0"/>
    <n v="0"/>
    <x v="1"/>
  </r>
  <r>
    <n v="10069"/>
    <n v="1988"/>
    <x v="36"/>
    <x v="1"/>
    <x v="3"/>
    <x v="1"/>
    <n v="13724"/>
    <n v="13724"/>
    <x v="2"/>
    <n v="1"/>
    <n v="0"/>
    <s v="Yes"/>
    <s v="2012-08-31"/>
    <n v="43"/>
    <x v="63"/>
    <x v="35"/>
    <x v="29"/>
    <x v="1"/>
    <x v="39"/>
    <x v="6"/>
    <x v="632"/>
    <n v="1"/>
    <n v="2"/>
    <n v="0"/>
    <n v="2"/>
    <n v="9"/>
    <x v="1"/>
    <x v="0"/>
    <x v="0"/>
    <x v="0"/>
    <x v="0"/>
    <x v="1"/>
    <n v="0"/>
    <x v="1"/>
  </r>
  <r>
    <n v="2262"/>
    <n v="1965"/>
    <x v="2"/>
    <x v="0"/>
    <x v="2"/>
    <x v="1"/>
    <n v="45143"/>
    <n v="45143"/>
    <x v="0"/>
    <n v="0"/>
    <n v="1"/>
    <s v="Yes"/>
    <s v="2013-08-26"/>
    <n v="74"/>
    <x v="603"/>
    <x v="9"/>
    <x v="215"/>
    <x v="9"/>
    <x v="9"/>
    <x v="5"/>
    <x v="760"/>
    <n v="3"/>
    <n v="6"/>
    <n v="1"/>
    <n v="5"/>
    <n v="7"/>
    <x v="0"/>
    <x v="0"/>
    <x v="0"/>
    <x v="0"/>
    <x v="0"/>
    <x v="0"/>
    <n v="0"/>
    <x v="1"/>
  </r>
  <r>
    <n v="1131"/>
    <n v="1967"/>
    <x v="5"/>
    <x v="0"/>
    <x v="1"/>
    <x v="0"/>
    <n v="52569"/>
    <n v="52569"/>
    <x v="0"/>
    <n v="0"/>
    <n v="1"/>
    <s v="Yes"/>
    <s v="2014-04-05"/>
    <n v="54"/>
    <x v="129"/>
    <x v="8"/>
    <x v="24"/>
    <x v="5"/>
    <x v="16"/>
    <x v="32"/>
    <x v="433"/>
    <n v="1"/>
    <n v="2"/>
    <n v="0"/>
    <n v="4"/>
    <n v="3"/>
    <x v="0"/>
    <x v="0"/>
    <x v="0"/>
    <x v="0"/>
    <x v="0"/>
    <x v="0"/>
    <n v="0"/>
    <x v="1"/>
  </r>
  <r>
    <n v="1041"/>
    <n v="1973"/>
    <x v="26"/>
    <x v="1"/>
    <x v="1"/>
    <x v="0"/>
    <n v="48432"/>
    <n v="48432"/>
    <x v="0"/>
    <n v="0"/>
    <n v="1"/>
    <s v="Yes"/>
    <s v="2012-10-18"/>
    <n v="3"/>
    <x v="664"/>
    <x v="17"/>
    <x v="37"/>
    <x v="39"/>
    <x v="3"/>
    <x v="2"/>
    <x v="670"/>
    <n v="5"/>
    <n v="7"/>
    <n v="1"/>
    <n v="6"/>
    <n v="8"/>
    <x v="0"/>
    <x v="0"/>
    <x v="0"/>
    <x v="0"/>
    <x v="0"/>
    <x v="0"/>
    <n v="0"/>
    <x v="0"/>
  </r>
  <r>
    <n v="24"/>
    <n v="1960"/>
    <x v="40"/>
    <x v="0"/>
    <x v="2"/>
    <x v="1"/>
    <n v="17144"/>
    <n v="17144"/>
    <x v="2"/>
    <n v="1"/>
    <n v="1"/>
    <s v="Yes"/>
    <s v="2014-02-15"/>
    <n v="96"/>
    <x v="126"/>
    <x v="12"/>
    <x v="14"/>
    <x v="5"/>
    <x v="7"/>
    <x v="1"/>
    <x v="304"/>
    <n v="5"/>
    <n v="3"/>
    <n v="0"/>
    <n v="4"/>
    <n v="7"/>
    <x v="0"/>
    <x v="0"/>
    <x v="0"/>
    <x v="0"/>
    <x v="0"/>
    <x v="0"/>
    <n v="0"/>
    <x v="1"/>
  </r>
  <r>
    <n v="3409"/>
    <n v="1984"/>
    <x v="3"/>
    <x v="1"/>
    <x v="0"/>
    <x v="0"/>
    <n v="36108"/>
    <n v="36108"/>
    <x v="2"/>
    <n v="1"/>
    <n v="0"/>
    <s v="Yes"/>
    <s v="2013-10-15"/>
    <n v="68"/>
    <x v="276"/>
    <x v="21"/>
    <x v="286"/>
    <x v="7"/>
    <x v="59"/>
    <x v="139"/>
    <x v="853"/>
    <n v="3"/>
    <n v="7"/>
    <n v="1"/>
    <n v="4"/>
    <n v="9"/>
    <x v="1"/>
    <x v="0"/>
    <x v="0"/>
    <x v="0"/>
    <x v="0"/>
    <x v="1"/>
    <n v="0"/>
    <x v="1"/>
  </r>
  <r>
    <n v="7022"/>
    <n v="1971"/>
    <x v="6"/>
    <x v="1"/>
    <x v="0"/>
    <x v="2"/>
    <n v="76445"/>
    <n v="76445"/>
    <x v="1"/>
    <n v="1"/>
    <n v="0"/>
    <s v="Yes"/>
    <s v="2012-09-28"/>
    <n v="2"/>
    <x v="665"/>
    <x v="39"/>
    <x v="55"/>
    <x v="69"/>
    <x v="124"/>
    <x v="29"/>
    <x v="854"/>
    <n v="1"/>
    <n v="2"/>
    <n v="5"/>
    <n v="13"/>
    <n v="6"/>
    <x v="0"/>
    <x v="0"/>
    <x v="0"/>
    <x v="0"/>
    <x v="0"/>
    <x v="0"/>
    <n v="0"/>
    <x v="1"/>
  </r>
  <r>
    <n v="7943"/>
    <n v="1975"/>
    <x v="28"/>
    <x v="1"/>
    <x v="1"/>
    <x v="2"/>
    <n v="36663"/>
    <n v="36663"/>
    <x v="2"/>
    <n v="1"/>
    <n v="0"/>
    <s v="Yes"/>
    <s v="2014-04-25"/>
    <n v="40"/>
    <x v="126"/>
    <x v="8"/>
    <x v="1"/>
    <x v="7"/>
    <x v="3"/>
    <x v="3"/>
    <x v="172"/>
    <n v="1"/>
    <n v="1"/>
    <n v="1"/>
    <n v="3"/>
    <n v="2"/>
    <x v="0"/>
    <x v="0"/>
    <x v="0"/>
    <x v="0"/>
    <x v="0"/>
    <x v="0"/>
    <n v="0"/>
    <x v="1"/>
  </r>
  <r>
    <n v="5272"/>
    <n v="1965"/>
    <x v="2"/>
    <x v="0"/>
    <x v="2"/>
    <x v="2"/>
    <n v="53843"/>
    <n v="53843"/>
    <x v="0"/>
    <n v="0"/>
    <n v="1"/>
    <s v="Yes"/>
    <s v="2013-06-27"/>
    <n v="64"/>
    <x v="92"/>
    <x v="8"/>
    <x v="245"/>
    <x v="65"/>
    <x v="37"/>
    <x v="44"/>
    <x v="678"/>
    <n v="4"/>
    <n v="8"/>
    <n v="5"/>
    <n v="3"/>
    <n v="7"/>
    <x v="0"/>
    <x v="0"/>
    <x v="0"/>
    <x v="0"/>
    <x v="0"/>
    <x v="0"/>
    <n v="0"/>
    <x v="1"/>
  </r>
  <r>
    <n v="5453"/>
    <n v="1956"/>
    <x v="46"/>
    <x v="0"/>
    <x v="2"/>
    <x v="2"/>
    <n v="90226"/>
    <n v="90226"/>
    <x v="1"/>
    <n v="0"/>
    <n v="0"/>
    <s v="No"/>
    <s v="2012-09-26"/>
    <n v="26"/>
    <x v="666"/>
    <x v="133"/>
    <x v="476"/>
    <x v="169"/>
    <x v="151"/>
    <x v="131"/>
    <x v="855"/>
    <n v="1"/>
    <n v="4"/>
    <n v="7"/>
    <n v="12"/>
    <n v="2"/>
    <x v="0"/>
    <x v="0"/>
    <x v="0"/>
    <x v="1"/>
    <x v="0"/>
    <x v="1"/>
    <n v="0"/>
    <x v="1"/>
  </r>
  <r>
    <n v="2565"/>
    <n v="1955"/>
    <x v="34"/>
    <x v="0"/>
    <x v="2"/>
    <x v="3"/>
    <n v="70638"/>
    <n v="70638"/>
    <x v="1"/>
    <n v="0"/>
    <n v="0"/>
    <s v="No"/>
    <s v="2013-06-01"/>
    <n v="69"/>
    <x v="667"/>
    <x v="19"/>
    <x v="158"/>
    <x v="32"/>
    <x v="12"/>
    <x v="103"/>
    <x v="856"/>
    <n v="1"/>
    <n v="4"/>
    <n v="5"/>
    <n v="10"/>
    <n v="3"/>
    <x v="0"/>
    <x v="1"/>
    <x v="0"/>
    <x v="0"/>
    <x v="0"/>
    <x v="1"/>
    <n v="0"/>
    <x v="1"/>
  </r>
  <r>
    <n v="800"/>
    <n v="1960"/>
    <x v="40"/>
    <x v="0"/>
    <x v="0"/>
    <x v="1"/>
    <n v="44512"/>
    <n v="44512"/>
    <x v="0"/>
    <n v="1"/>
    <n v="1"/>
    <s v="Yes"/>
    <s v="2013-08-30"/>
    <n v="57"/>
    <x v="140"/>
    <x v="1"/>
    <x v="1"/>
    <x v="5"/>
    <x v="16"/>
    <x v="8"/>
    <x v="85"/>
    <n v="2"/>
    <n v="1"/>
    <n v="0"/>
    <n v="3"/>
    <n v="4"/>
    <x v="0"/>
    <x v="0"/>
    <x v="0"/>
    <x v="0"/>
    <x v="0"/>
    <x v="0"/>
    <n v="0"/>
    <x v="1"/>
  </r>
  <r>
    <n v="11092"/>
    <n v="1961"/>
    <x v="45"/>
    <x v="0"/>
    <x v="0"/>
    <x v="2"/>
    <n v="27116"/>
    <n v="27116"/>
    <x v="2"/>
    <n v="1"/>
    <n v="1"/>
    <s v="Yes"/>
    <s v="2014-03-02"/>
    <n v="78"/>
    <x v="44"/>
    <x v="1"/>
    <x v="87"/>
    <x v="1"/>
    <x v="7"/>
    <x v="26"/>
    <x v="294"/>
    <n v="2"/>
    <n v="2"/>
    <n v="0"/>
    <n v="3"/>
    <n v="7"/>
    <x v="0"/>
    <x v="0"/>
    <x v="0"/>
    <x v="0"/>
    <x v="0"/>
    <x v="0"/>
    <n v="0"/>
    <x v="1"/>
  </r>
  <r>
    <n v="5062"/>
    <n v="1963"/>
    <x v="24"/>
    <x v="0"/>
    <x v="1"/>
    <x v="2"/>
    <n v="54072"/>
    <n v="54072"/>
    <x v="0"/>
    <n v="1"/>
    <n v="1"/>
    <s v="Yes"/>
    <s v="2013-07-27"/>
    <n v="71"/>
    <x v="136"/>
    <x v="8"/>
    <x v="137"/>
    <x v="5"/>
    <x v="16"/>
    <x v="24"/>
    <x v="159"/>
    <n v="1"/>
    <n v="2"/>
    <n v="0"/>
    <n v="2"/>
    <n v="8"/>
    <x v="0"/>
    <x v="0"/>
    <x v="0"/>
    <x v="0"/>
    <x v="0"/>
    <x v="0"/>
    <n v="0"/>
    <x v="1"/>
  </r>
  <r>
    <n v="8969"/>
    <n v="1977"/>
    <x v="32"/>
    <x v="1"/>
    <x v="0"/>
    <x v="2"/>
    <n v="71855"/>
    <n v="71855"/>
    <x v="1"/>
    <n v="0"/>
    <n v="1"/>
    <s v="Yes"/>
    <s v="2013-01-16"/>
    <n v="59"/>
    <x v="668"/>
    <x v="120"/>
    <x v="459"/>
    <x v="5"/>
    <x v="8"/>
    <x v="15"/>
    <x v="857"/>
    <n v="4"/>
    <n v="5"/>
    <n v="5"/>
    <n v="11"/>
    <n v="3"/>
    <x v="0"/>
    <x v="0"/>
    <x v="0"/>
    <x v="0"/>
    <x v="0"/>
    <x v="0"/>
    <n v="0"/>
    <x v="1"/>
  </r>
  <r>
    <n v="4656"/>
    <n v="1990"/>
    <x v="48"/>
    <x v="1"/>
    <x v="4"/>
    <x v="0"/>
    <n v="51250"/>
    <n v="51250"/>
    <x v="0"/>
    <n v="1"/>
    <n v="0"/>
    <s v="Yes"/>
    <s v="2013-03-30"/>
    <n v="28"/>
    <x v="550"/>
    <x v="69"/>
    <x v="173"/>
    <x v="20"/>
    <x v="17"/>
    <x v="41"/>
    <x v="858"/>
    <n v="5"/>
    <n v="10"/>
    <n v="5"/>
    <n v="4"/>
    <n v="9"/>
    <x v="1"/>
    <x v="0"/>
    <x v="0"/>
    <x v="0"/>
    <x v="0"/>
    <x v="1"/>
    <n v="0"/>
    <x v="1"/>
  </r>
  <r>
    <n v="4480"/>
    <n v="1973"/>
    <x v="26"/>
    <x v="1"/>
    <x v="2"/>
    <x v="2"/>
    <n v="60432"/>
    <n v="60432"/>
    <x v="0"/>
    <n v="0"/>
    <n v="1"/>
    <s v="Yes"/>
    <s v="2014-03-09"/>
    <n v="61"/>
    <x v="373"/>
    <x v="17"/>
    <x v="39"/>
    <x v="39"/>
    <x v="3"/>
    <x v="56"/>
    <x v="252"/>
    <n v="5"/>
    <n v="7"/>
    <n v="2"/>
    <n v="5"/>
    <n v="6"/>
    <x v="0"/>
    <x v="0"/>
    <x v="0"/>
    <x v="0"/>
    <x v="0"/>
    <x v="0"/>
    <n v="0"/>
    <x v="1"/>
  </r>
  <r>
    <n v="9971"/>
    <n v="1964"/>
    <x v="31"/>
    <x v="0"/>
    <x v="1"/>
    <x v="2"/>
    <n v="65526"/>
    <n v="65526"/>
    <x v="1"/>
    <n v="0"/>
    <n v="1"/>
    <s v="Yes"/>
    <s v="2014-04-11"/>
    <n v="22"/>
    <x v="501"/>
    <x v="28"/>
    <x v="112"/>
    <x v="29"/>
    <x v="16"/>
    <x v="47"/>
    <x v="356"/>
    <n v="1"/>
    <n v="4"/>
    <n v="4"/>
    <n v="8"/>
    <n v="2"/>
    <x v="0"/>
    <x v="0"/>
    <x v="0"/>
    <x v="0"/>
    <x v="0"/>
    <x v="0"/>
    <n v="0"/>
    <x v="1"/>
  </r>
  <r>
    <n v="6729"/>
    <n v="1988"/>
    <x v="36"/>
    <x v="1"/>
    <x v="0"/>
    <x v="0"/>
    <n v="68655"/>
    <n v="68655"/>
    <x v="1"/>
    <n v="0"/>
    <n v="0"/>
    <s v="No"/>
    <s v="2012-08-10"/>
    <n v="95"/>
    <x v="226"/>
    <x v="28"/>
    <x v="193"/>
    <x v="45"/>
    <x v="91"/>
    <x v="36"/>
    <x v="267"/>
    <n v="1"/>
    <n v="4"/>
    <n v="5"/>
    <n v="11"/>
    <n v="3"/>
    <x v="0"/>
    <x v="0"/>
    <x v="0"/>
    <x v="0"/>
    <x v="0"/>
    <x v="0"/>
    <n v="0"/>
    <x v="1"/>
  </r>
  <r>
    <n v="1773"/>
    <n v="1978"/>
    <x v="33"/>
    <x v="1"/>
    <x v="4"/>
    <x v="2"/>
    <n v="12393"/>
    <n v="12393"/>
    <x v="2"/>
    <n v="0"/>
    <n v="0"/>
    <s v="No"/>
    <s v="2012-12-04"/>
    <n v="38"/>
    <x v="9"/>
    <x v="26"/>
    <x v="39"/>
    <x v="9"/>
    <x v="23"/>
    <x v="9"/>
    <x v="148"/>
    <n v="1"/>
    <n v="2"/>
    <n v="0"/>
    <n v="3"/>
    <n v="9"/>
    <x v="0"/>
    <x v="0"/>
    <x v="0"/>
    <x v="0"/>
    <x v="0"/>
    <x v="0"/>
    <n v="0"/>
    <x v="1"/>
  </r>
  <r>
    <n v="9242"/>
    <n v="1990"/>
    <x v="48"/>
    <x v="1"/>
    <x v="0"/>
    <x v="0"/>
    <n v="64509"/>
    <n v="64509"/>
    <x v="1"/>
    <n v="0"/>
    <n v="0"/>
    <s v="No"/>
    <s v="2013-08-17"/>
    <n v="19"/>
    <x v="669"/>
    <x v="141"/>
    <x v="477"/>
    <x v="85"/>
    <x v="81"/>
    <x v="90"/>
    <x v="366"/>
    <n v="1"/>
    <n v="6"/>
    <n v="3"/>
    <n v="9"/>
    <n v="4"/>
    <x v="1"/>
    <x v="0"/>
    <x v="0"/>
    <x v="0"/>
    <x v="0"/>
    <x v="1"/>
    <n v="0"/>
    <x v="0"/>
  </r>
  <r>
    <n v="1764"/>
    <n v="1975"/>
    <x v="28"/>
    <x v="1"/>
    <x v="0"/>
    <x v="0"/>
    <n v="33955"/>
    <n v="33955"/>
    <x v="2"/>
    <n v="1"/>
    <n v="0"/>
    <s v="Yes"/>
    <s v="2013-08-09"/>
    <n v="92"/>
    <x v="367"/>
    <x v="12"/>
    <x v="186"/>
    <x v="50"/>
    <x v="23"/>
    <x v="23"/>
    <x v="342"/>
    <n v="4"/>
    <n v="5"/>
    <n v="1"/>
    <n v="5"/>
    <n v="8"/>
    <x v="0"/>
    <x v="0"/>
    <x v="0"/>
    <x v="0"/>
    <x v="0"/>
    <x v="0"/>
    <n v="0"/>
    <x v="1"/>
  </r>
  <r>
    <n v="6215"/>
    <n v="1977"/>
    <x v="32"/>
    <x v="1"/>
    <x v="0"/>
    <x v="2"/>
    <n v="31353"/>
    <n v="31353"/>
    <x v="2"/>
    <n v="1"/>
    <n v="1"/>
    <s v="Yes"/>
    <s v="2013-12-29"/>
    <n v="24"/>
    <x v="55"/>
    <x v="8"/>
    <x v="27"/>
    <x v="7"/>
    <x v="1"/>
    <x v="32"/>
    <x v="42"/>
    <n v="2"/>
    <n v="1"/>
    <n v="1"/>
    <n v="2"/>
    <n v="8"/>
    <x v="0"/>
    <x v="0"/>
    <x v="0"/>
    <x v="0"/>
    <x v="0"/>
    <x v="0"/>
    <n v="0"/>
    <x v="0"/>
  </r>
  <r>
    <n v="10099"/>
    <n v="1984"/>
    <x v="3"/>
    <x v="1"/>
    <x v="0"/>
    <x v="2"/>
    <n v="55434"/>
    <n v="55434"/>
    <x v="0"/>
    <n v="1"/>
    <n v="0"/>
    <s v="Yes"/>
    <s v="2013-10-05"/>
    <n v="21"/>
    <x v="306"/>
    <x v="49"/>
    <x v="158"/>
    <x v="110"/>
    <x v="138"/>
    <x v="50"/>
    <x v="430"/>
    <n v="3"/>
    <n v="5"/>
    <n v="3"/>
    <n v="13"/>
    <n v="4"/>
    <x v="0"/>
    <x v="0"/>
    <x v="0"/>
    <x v="0"/>
    <x v="0"/>
    <x v="0"/>
    <n v="0"/>
    <x v="1"/>
  </r>
  <r>
    <n v="5423"/>
    <n v="1983"/>
    <x v="10"/>
    <x v="1"/>
    <x v="0"/>
    <x v="1"/>
    <n v="28359"/>
    <n v="28359"/>
    <x v="2"/>
    <n v="1"/>
    <n v="0"/>
    <s v="Yes"/>
    <s v="2013-10-27"/>
    <n v="35"/>
    <x v="10"/>
    <x v="8"/>
    <x v="29"/>
    <x v="1"/>
    <x v="1"/>
    <x v="8"/>
    <x v="75"/>
    <n v="1"/>
    <n v="1"/>
    <n v="0"/>
    <n v="2"/>
    <n v="7"/>
    <x v="0"/>
    <x v="0"/>
    <x v="0"/>
    <x v="0"/>
    <x v="0"/>
    <x v="0"/>
    <n v="0"/>
    <x v="1"/>
  </r>
  <r>
    <n v="940"/>
    <n v="1987"/>
    <x v="14"/>
    <x v="1"/>
    <x v="0"/>
    <x v="0"/>
    <n v="57100"/>
    <n v="57100"/>
    <x v="0"/>
    <n v="1"/>
    <n v="0"/>
    <s v="Yes"/>
    <s v="2014-05-18"/>
    <n v="9"/>
    <x v="498"/>
    <x v="23"/>
    <x v="167"/>
    <x v="18"/>
    <x v="59"/>
    <x v="45"/>
    <x v="760"/>
    <n v="2"/>
    <n v="3"/>
    <n v="2"/>
    <n v="7"/>
    <n v="3"/>
    <x v="0"/>
    <x v="0"/>
    <x v="0"/>
    <x v="0"/>
    <x v="0"/>
    <x v="0"/>
    <n v="0"/>
    <x v="1"/>
  </r>
  <r>
    <n v="3011"/>
    <n v="1965"/>
    <x v="2"/>
    <x v="0"/>
    <x v="0"/>
    <x v="2"/>
    <n v="69139"/>
    <n v="69139"/>
    <x v="1"/>
    <n v="0"/>
    <n v="1"/>
    <s v="Yes"/>
    <s v="2014-01-27"/>
    <n v="23"/>
    <x v="19"/>
    <x v="19"/>
    <x v="386"/>
    <x v="21"/>
    <x v="39"/>
    <x v="1"/>
    <x v="415"/>
    <n v="1"/>
    <n v="4"/>
    <n v="1"/>
    <n v="5"/>
    <n v="4"/>
    <x v="0"/>
    <x v="0"/>
    <x v="0"/>
    <x v="0"/>
    <x v="0"/>
    <x v="0"/>
    <n v="0"/>
    <x v="1"/>
  </r>
  <r>
    <n v="3298"/>
    <n v="1956"/>
    <x v="46"/>
    <x v="0"/>
    <x v="2"/>
    <x v="2"/>
    <n v="52973"/>
    <n v="52973"/>
    <x v="0"/>
    <n v="0"/>
    <n v="1"/>
    <s v="Yes"/>
    <s v="2012-11-08"/>
    <n v="92"/>
    <x v="58"/>
    <x v="8"/>
    <x v="280"/>
    <x v="29"/>
    <x v="52"/>
    <x v="191"/>
    <x v="485"/>
    <n v="7"/>
    <n v="9"/>
    <n v="6"/>
    <n v="9"/>
    <n v="8"/>
    <x v="0"/>
    <x v="0"/>
    <x v="0"/>
    <x v="0"/>
    <x v="0"/>
    <x v="0"/>
    <n v="0"/>
    <x v="1"/>
  </r>
  <r>
    <n v="8286"/>
    <n v="1965"/>
    <x v="2"/>
    <x v="0"/>
    <x v="1"/>
    <x v="1"/>
    <n v="51717"/>
    <n v="51717"/>
    <x v="0"/>
    <n v="0"/>
    <n v="1"/>
    <s v="Yes"/>
    <s v="2013-08-20"/>
    <n v="55"/>
    <x v="335"/>
    <x v="1"/>
    <x v="12"/>
    <x v="5"/>
    <x v="1"/>
    <x v="3"/>
    <x v="44"/>
    <n v="1"/>
    <n v="3"/>
    <n v="0"/>
    <n v="4"/>
    <n v="7"/>
    <x v="0"/>
    <x v="1"/>
    <x v="0"/>
    <x v="0"/>
    <x v="0"/>
    <x v="1"/>
    <n v="0"/>
    <x v="1"/>
  </r>
  <r>
    <n v="9668"/>
    <n v="1971"/>
    <x v="6"/>
    <x v="1"/>
    <x v="0"/>
    <x v="2"/>
    <n v="18793"/>
    <n v="18793"/>
    <x v="2"/>
    <n v="1"/>
    <n v="0"/>
    <s v="Yes"/>
    <s v="2013-01-12"/>
    <n v="14"/>
    <x v="18"/>
    <x v="10"/>
    <x v="3"/>
    <x v="5"/>
    <x v="62"/>
    <x v="71"/>
    <x v="607"/>
    <n v="3"/>
    <n v="2"/>
    <n v="0"/>
    <n v="4"/>
    <n v="8"/>
    <x v="0"/>
    <x v="0"/>
    <x v="0"/>
    <x v="0"/>
    <x v="0"/>
    <x v="0"/>
    <n v="0"/>
    <x v="1"/>
  </r>
  <r>
    <n v="5120"/>
    <n v="1982"/>
    <x v="18"/>
    <x v="1"/>
    <x v="4"/>
    <x v="1"/>
    <n v="66664"/>
    <n v="66664"/>
    <x v="1"/>
    <n v="0"/>
    <n v="0"/>
    <s v="No"/>
    <s v="2012-09-25"/>
    <n v="78"/>
    <x v="54"/>
    <x v="95"/>
    <x v="76"/>
    <x v="83"/>
    <x v="106"/>
    <x v="37"/>
    <x v="343"/>
    <n v="1"/>
    <n v="5"/>
    <n v="7"/>
    <n v="6"/>
    <n v="3"/>
    <x v="0"/>
    <x v="0"/>
    <x v="0"/>
    <x v="0"/>
    <x v="0"/>
    <x v="0"/>
    <n v="0"/>
    <x v="1"/>
  </r>
  <r>
    <n v="6097"/>
    <n v="1959"/>
    <x v="12"/>
    <x v="0"/>
    <x v="0"/>
    <x v="0"/>
    <n v="50664"/>
    <n v="50664"/>
    <x v="0"/>
    <n v="1"/>
    <n v="1"/>
    <s v="Yes"/>
    <s v="2013-01-16"/>
    <n v="64"/>
    <x v="586"/>
    <x v="21"/>
    <x v="294"/>
    <x v="11"/>
    <x v="37"/>
    <x v="72"/>
    <x v="859"/>
    <n v="9"/>
    <n v="8"/>
    <n v="1"/>
    <n v="6"/>
    <n v="9"/>
    <x v="0"/>
    <x v="0"/>
    <x v="0"/>
    <x v="0"/>
    <x v="0"/>
    <x v="0"/>
    <n v="0"/>
    <x v="1"/>
  </r>
  <r>
    <n v="7019"/>
    <n v="1963"/>
    <x v="24"/>
    <x v="0"/>
    <x v="0"/>
    <x v="1"/>
    <n v="54414"/>
    <n v="54414"/>
    <x v="0"/>
    <n v="1"/>
    <n v="1"/>
    <s v="Yes"/>
    <s v="2013-01-23"/>
    <n v="49"/>
    <x v="670"/>
    <x v="25"/>
    <x v="68"/>
    <x v="85"/>
    <x v="46"/>
    <x v="48"/>
    <x v="128"/>
    <n v="4"/>
    <n v="3"/>
    <n v="1"/>
    <n v="5"/>
    <n v="4"/>
    <x v="0"/>
    <x v="0"/>
    <x v="0"/>
    <x v="0"/>
    <x v="0"/>
    <x v="0"/>
    <n v="0"/>
    <x v="1"/>
  </r>
  <r>
    <n v="7408"/>
    <n v="1952"/>
    <x v="13"/>
    <x v="0"/>
    <x v="1"/>
    <x v="2"/>
    <n v="54549"/>
    <n v="54549"/>
    <x v="0"/>
    <n v="0"/>
    <n v="1"/>
    <s v="Yes"/>
    <s v="2014-03-03"/>
    <n v="8"/>
    <x v="193"/>
    <x v="12"/>
    <x v="1"/>
    <x v="5"/>
    <x v="16"/>
    <x v="47"/>
    <x v="483"/>
    <n v="2"/>
    <n v="5"/>
    <n v="1"/>
    <n v="4"/>
    <n v="7"/>
    <x v="0"/>
    <x v="0"/>
    <x v="0"/>
    <x v="0"/>
    <x v="0"/>
    <x v="0"/>
    <n v="0"/>
    <x v="1"/>
  </r>
  <r>
    <n v="8041"/>
    <n v="1971"/>
    <x v="6"/>
    <x v="1"/>
    <x v="1"/>
    <x v="4"/>
    <n v="47111"/>
    <n v="47111"/>
    <x v="0"/>
    <n v="0"/>
    <n v="1"/>
    <s v="Yes"/>
    <s v="2012-09-08"/>
    <n v="35"/>
    <x v="374"/>
    <x v="62"/>
    <x v="261"/>
    <x v="109"/>
    <x v="8"/>
    <x v="21"/>
    <x v="447"/>
    <n v="6"/>
    <n v="3"/>
    <n v="2"/>
    <n v="10"/>
    <n v="9"/>
    <x v="0"/>
    <x v="0"/>
    <x v="0"/>
    <x v="0"/>
    <x v="0"/>
    <x v="0"/>
    <n v="0"/>
    <x v="1"/>
  </r>
  <r>
    <n v="252"/>
    <n v="1963"/>
    <x v="24"/>
    <x v="0"/>
    <x v="1"/>
    <x v="3"/>
    <n v="41003"/>
    <n v="41003"/>
    <x v="0"/>
    <n v="0"/>
    <n v="0"/>
    <s v="No"/>
    <s v="2013-03-17"/>
    <n v="11"/>
    <x v="39"/>
    <x v="56"/>
    <x v="207"/>
    <x v="122"/>
    <x v="57"/>
    <x v="0"/>
    <x v="860"/>
    <n v="1"/>
    <n v="6"/>
    <n v="2"/>
    <n v="8"/>
    <n v="6"/>
    <x v="0"/>
    <x v="0"/>
    <x v="0"/>
    <x v="0"/>
    <x v="0"/>
    <x v="0"/>
    <n v="0"/>
    <x v="1"/>
  </r>
  <r>
    <n v="9986"/>
    <n v="1982"/>
    <x v="18"/>
    <x v="1"/>
    <x v="0"/>
    <x v="1"/>
    <n v="19444"/>
    <n v="19444"/>
    <x v="2"/>
    <n v="1"/>
    <n v="0"/>
    <s v="Yes"/>
    <s v="2014-02-22"/>
    <n v="8"/>
    <x v="178"/>
    <x v="8"/>
    <x v="165"/>
    <x v="7"/>
    <x v="7"/>
    <x v="23"/>
    <x v="357"/>
    <n v="3"/>
    <n v="4"/>
    <n v="1"/>
    <n v="2"/>
    <n v="7"/>
    <x v="0"/>
    <x v="0"/>
    <x v="0"/>
    <x v="0"/>
    <x v="0"/>
    <x v="0"/>
    <n v="0"/>
    <x v="0"/>
  </r>
  <r>
    <n v="3276"/>
    <n v="1976"/>
    <x v="11"/>
    <x v="1"/>
    <x v="4"/>
    <x v="1"/>
    <n v="36301"/>
    <n v="36301"/>
    <x v="2"/>
    <n v="1"/>
    <n v="0"/>
    <s v="Yes"/>
    <s v="2013-10-25"/>
    <n v="53"/>
    <x v="1"/>
    <x v="19"/>
    <x v="162"/>
    <x v="7"/>
    <x v="9"/>
    <x v="33"/>
    <x v="316"/>
    <n v="1"/>
    <n v="3"/>
    <n v="0"/>
    <n v="3"/>
    <n v="7"/>
    <x v="0"/>
    <x v="0"/>
    <x v="0"/>
    <x v="0"/>
    <x v="0"/>
    <x v="0"/>
    <n v="0"/>
    <x v="1"/>
  </r>
  <r>
    <n v="3859"/>
    <n v="1947"/>
    <x v="49"/>
    <x v="0"/>
    <x v="1"/>
    <x v="1"/>
    <n v="73059"/>
    <n v="73059"/>
    <x v="1"/>
    <n v="0"/>
    <n v="1"/>
    <s v="Yes"/>
    <s v="2013-08-31"/>
    <n v="36"/>
    <x v="154"/>
    <x v="112"/>
    <x v="236"/>
    <x v="5"/>
    <x v="34"/>
    <x v="138"/>
    <x v="453"/>
    <n v="1"/>
    <n v="9"/>
    <n v="3"/>
    <n v="13"/>
    <n v="4"/>
    <x v="0"/>
    <x v="0"/>
    <x v="0"/>
    <x v="0"/>
    <x v="0"/>
    <x v="0"/>
    <n v="0"/>
    <x v="1"/>
  </r>
  <r>
    <n v="3570"/>
    <n v="1969"/>
    <x v="21"/>
    <x v="0"/>
    <x v="1"/>
    <x v="1"/>
    <n v="42731"/>
    <n v="42731"/>
    <x v="0"/>
    <n v="1"/>
    <n v="0"/>
    <s v="Yes"/>
    <s v="2013-10-21"/>
    <n v="64"/>
    <x v="241"/>
    <x v="12"/>
    <x v="381"/>
    <x v="11"/>
    <x v="7"/>
    <x v="94"/>
    <x v="861"/>
    <n v="3"/>
    <n v="4"/>
    <n v="1"/>
    <n v="5"/>
    <n v="5"/>
    <x v="0"/>
    <x v="0"/>
    <x v="0"/>
    <x v="0"/>
    <x v="0"/>
    <x v="0"/>
    <n v="0"/>
    <x v="1"/>
  </r>
  <r>
    <n v="3783"/>
    <n v="1959"/>
    <x v="12"/>
    <x v="0"/>
    <x v="1"/>
    <x v="2"/>
    <n v="52854"/>
    <n v="52854"/>
    <x v="0"/>
    <n v="1"/>
    <n v="1"/>
    <s v="Yes"/>
    <s v="2014-03-24"/>
    <n v="43"/>
    <x v="530"/>
    <x v="8"/>
    <x v="27"/>
    <x v="5"/>
    <x v="1"/>
    <x v="24"/>
    <x v="636"/>
    <n v="2"/>
    <n v="2"/>
    <n v="1"/>
    <n v="4"/>
    <n v="5"/>
    <x v="0"/>
    <x v="0"/>
    <x v="0"/>
    <x v="0"/>
    <x v="0"/>
    <x v="0"/>
    <n v="0"/>
    <x v="1"/>
  </r>
  <r>
    <n v="10207"/>
    <n v="1978"/>
    <x v="33"/>
    <x v="1"/>
    <x v="0"/>
    <x v="1"/>
    <n v="22775"/>
    <n v="22775"/>
    <x v="2"/>
    <n v="1"/>
    <n v="0"/>
    <s v="Yes"/>
    <s v="2013-06-19"/>
    <n v="40"/>
    <x v="9"/>
    <x v="1"/>
    <x v="48"/>
    <x v="5"/>
    <x v="16"/>
    <x v="10"/>
    <x v="349"/>
    <n v="1"/>
    <n v="1"/>
    <n v="0"/>
    <n v="2"/>
    <n v="8"/>
    <x v="0"/>
    <x v="0"/>
    <x v="0"/>
    <x v="0"/>
    <x v="0"/>
    <x v="0"/>
    <n v="0"/>
    <x v="1"/>
  </r>
  <r>
    <n v="10906"/>
    <n v="1948"/>
    <x v="37"/>
    <x v="0"/>
    <x v="1"/>
    <x v="1"/>
    <n v="46681"/>
    <n v="46681"/>
    <x v="0"/>
    <n v="0"/>
    <n v="2"/>
    <s v="Yes"/>
    <s v="2013-10-08"/>
    <n v="52"/>
    <x v="234"/>
    <x v="81"/>
    <x v="112"/>
    <x v="18"/>
    <x v="64"/>
    <x v="36"/>
    <x v="280"/>
    <n v="2"/>
    <n v="4"/>
    <n v="6"/>
    <n v="4"/>
    <n v="5"/>
    <x v="0"/>
    <x v="0"/>
    <x v="0"/>
    <x v="0"/>
    <x v="0"/>
    <x v="0"/>
    <n v="0"/>
    <x v="1"/>
  </r>
  <r>
    <n v="3427"/>
    <n v="1955"/>
    <x v="34"/>
    <x v="0"/>
    <x v="1"/>
    <x v="2"/>
    <n v="59821"/>
    <n v="59821"/>
    <x v="0"/>
    <n v="0"/>
    <n v="1"/>
    <s v="Yes"/>
    <s v="2013-04-12"/>
    <n v="11"/>
    <x v="233"/>
    <x v="8"/>
    <x v="415"/>
    <x v="5"/>
    <x v="16"/>
    <x v="29"/>
    <x v="475"/>
    <n v="6"/>
    <n v="11"/>
    <n v="2"/>
    <n v="7"/>
    <n v="8"/>
    <x v="0"/>
    <x v="0"/>
    <x v="0"/>
    <x v="0"/>
    <x v="0"/>
    <x v="0"/>
    <n v="0"/>
    <x v="1"/>
  </r>
  <r>
    <n v="5209"/>
    <n v="1954"/>
    <x v="1"/>
    <x v="0"/>
    <x v="0"/>
    <x v="3"/>
    <n v="50002"/>
    <n v="50002"/>
    <x v="0"/>
    <n v="0"/>
    <n v="1"/>
    <s v="Yes"/>
    <s v="2013-06-17"/>
    <n v="21"/>
    <x v="631"/>
    <x v="9"/>
    <x v="160"/>
    <x v="16"/>
    <x v="13"/>
    <x v="168"/>
    <x v="862"/>
    <n v="2"/>
    <n v="8"/>
    <n v="2"/>
    <n v="7"/>
    <n v="7"/>
    <x v="0"/>
    <x v="0"/>
    <x v="0"/>
    <x v="0"/>
    <x v="0"/>
    <x v="0"/>
    <n v="0"/>
    <x v="1"/>
  </r>
  <r>
    <n v="10711"/>
    <n v="1945"/>
    <x v="41"/>
    <x v="0"/>
    <x v="0"/>
    <x v="2"/>
    <n v="69755"/>
    <n v="69755"/>
    <x v="1"/>
    <n v="0"/>
    <n v="0"/>
    <s v="No"/>
    <s v="2013-10-02"/>
    <n v="23"/>
    <x v="85"/>
    <x v="148"/>
    <x v="478"/>
    <x v="2"/>
    <x v="66"/>
    <x v="109"/>
    <x v="863"/>
    <n v="1"/>
    <n v="3"/>
    <n v="6"/>
    <n v="12"/>
    <n v="1"/>
    <x v="0"/>
    <x v="0"/>
    <x v="0"/>
    <x v="0"/>
    <x v="0"/>
    <x v="0"/>
    <n v="0"/>
    <x v="1"/>
  </r>
  <r>
    <n v="10785"/>
    <n v="1969"/>
    <x v="21"/>
    <x v="0"/>
    <x v="0"/>
    <x v="2"/>
    <n v="44078"/>
    <n v="44078"/>
    <x v="0"/>
    <n v="1"/>
    <n v="1"/>
    <s v="Yes"/>
    <s v="2014-06-19"/>
    <n v="17"/>
    <x v="181"/>
    <x v="1"/>
    <x v="27"/>
    <x v="1"/>
    <x v="16"/>
    <x v="14"/>
    <x v="294"/>
    <n v="2"/>
    <n v="2"/>
    <n v="0"/>
    <n v="3"/>
    <n v="5"/>
    <x v="0"/>
    <x v="0"/>
    <x v="0"/>
    <x v="0"/>
    <x v="0"/>
    <x v="0"/>
    <n v="0"/>
    <x v="1"/>
  </r>
  <r>
    <n v="2814"/>
    <n v="1976"/>
    <x v="11"/>
    <x v="1"/>
    <x v="2"/>
    <x v="1"/>
    <n v="30560"/>
    <n v="30560"/>
    <x v="2"/>
    <n v="1"/>
    <n v="0"/>
    <s v="Yes"/>
    <s v="2013-06-27"/>
    <n v="6"/>
    <x v="37"/>
    <x v="1"/>
    <x v="29"/>
    <x v="39"/>
    <x v="9"/>
    <x v="32"/>
    <x v="42"/>
    <n v="1"/>
    <n v="1"/>
    <n v="0"/>
    <n v="3"/>
    <n v="7"/>
    <x v="0"/>
    <x v="0"/>
    <x v="0"/>
    <x v="0"/>
    <x v="0"/>
    <x v="0"/>
    <n v="0"/>
    <x v="1"/>
  </r>
  <r>
    <n v="6866"/>
    <n v="1969"/>
    <x v="21"/>
    <x v="0"/>
    <x v="2"/>
    <x v="1"/>
    <n v="35924"/>
    <n v="35924"/>
    <x v="2"/>
    <n v="1"/>
    <n v="1"/>
    <s v="Yes"/>
    <s v="2014-03-23"/>
    <n v="56"/>
    <x v="26"/>
    <x v="8"/>
    <x v="33"/>
    <x v="1"/>
    <x v="3"/>
    <x v="32"/>
    <x v="60"/>
    <n v="1"/>
    <n v="1"/>
    <n v="0"/>
    <n v="3"/>
    <n v="5"/>
    <x v="0"/>
    <x v="0"/>
    <x v="0"/>
    <x v="0"/>
    <x v="0"/>
    <x v="0"/>
    <n v="0"/>
    <x v="1"/>
  </r>
  <r>
    <n v="1665"/>
    <n v="1964"/>
    <x v="31"/>
    <x v="0"/>
    <x v="1"/>
    <x v="3"/>
    <n v="64140"/>
    <n v="64140"/>
    <x v="1"/>
    <n v="0"/>
    <n v="2"/>
    <s v="Yes"/>
    <s v="2013-09-23"/>
    <n v="71"/>
    <x v="671"/>
    <x v="8"/>
    <x v="211"/>
    <x v="5"/>
    <x v="39"/>
    <x v="192"/>
    <x v="864"/>
    <n v="5"/>
    <n v="2"/>
    <n v="5"/>
    <n v="6"/>
    <n v="5"/>
    <x v="1"/>
    <x v="0"/>
    <x v="1"/>
    <x v="0"/>
    <x v="1"/>
    <x v="3"/>
    <n v="0"/>
    <x v="0"/>
  </r>
  <r>
    <n v="6575"/>
    <n v="1981"/>
    <x v="4"/>
    <x v="1"/>
    <x v="0"/>
    <x v="1"/>
    <n v="56386"/>
    <n v="56386"/>
    <x v="0"/>
    <n v="1"/>
    <n v="1"/>
    <s v="Yes"/>
    <s v="2012-10-27"/>
    <n v="51"/>
    <x v="74"/>
    <x v="53"/>
    <x v="479"/>
    <x v="59"/>
    <x v="17"/>
    <x v="54"/>
    <x v="57"/>
    <n v="8"/>
    <n v="9"/>
    <n v="1"/>
    <n v="7"/>
    <n v="9"/>
    <x v="0"/>
    <x v="0"/>
    <x v="0"/>
    <x v="0"/>
    <x v="0"/>
    <x v="0"/>
    <n v="0"/>
    <x v="1"/>
  </r>
  <r>
    <n v="3829"/>
    <n v="1979"/>
    <x v="19"/>
    <x v="1"/>
    <x v="3"/>
    <x v="1"/>
    <n v="24594"/>
    <n v="24594"/>
    <x v="2"/>
    <n v="1"/>
    <n v="0"/>
    <s v="Yes"/>
    <s v="2013-12-10"/>
    <n v="94"/>
    <x v="20"/>
    <x v="17"/>
    <x v="1"/>
    <x v="3"/>
    <x v="16"/>
    <x v="47"/>
    <x v="54"/>
    <n v="1"/>
    <n v="1"/>
    <n v="0"/>
    <n v="3"/>
    <n v="5"/>
    <x v="0"/>
    <x v="0"/>
    <x v="0"/>
    <x v="0"/>
    <x v="0"/>
    <x v="0"/>
    <n v="0"/>
    <x v="1"/>
  </r>
  <r>
    <n v="3091"/>
    <n v="1981"/>
    <x v="4"/>
    <x v="1"/>
    <x v="4"/>
    <x v="1"/>
    <n v="75774"/>
    <n v="75774"/>
    <x v="1"/>
    <n v="1"/>
    <n v="0"/>
    <s v="Yes"/>
    <s v="2014-05-02"/>
    <n v="27"/>
    <x v="672"/>
    <x v="59"/>
    <x v="52"/>
    <x v="170"/>
    <x v="32"/>
    <x v="167"/>
    <x v="865"/>
    <n v="1"/>
    <n v="7"/>
    <n v="5"/>
    <n v="8"/>
    <n v="4"/>
    <x v="0"/>
    <x v="0"/>
    <x v="0"/>
    <x v="0"/>
    <x v="0"/>
    <x v="0"/>
    <n v="0"/>
    <x v="1"/>
  </r>
  <r>
    <n v="10141"/>
    <n v="1960"/>
    <x v="40"/>
    <x v="0"/>
    <x v="2"/>
    <x v="3"/>
    <n v="39228"/>
    <n v="39228"/>
    <x v="2"/>
    <n v="0"/>
    <n v="0"/>
    <s v="No"/>
    <s v="2013-05-10"/>
    <n v="1"/>
    <x v="75"/>
    <x v="1"/>
    <x v="1"/>
    <x v="5"/>
    <x v="3"/>
    <x v="26"/>
    <x v="256"/>
    <n v="1"/>
    <n v="0"/>
    <n v="0"/>
    <n v="3"/>
    <n v="4"/>
    <x v="0"/>
    <x v="0"/>
    <x v="0"/>
    <x v="0"/>
    <x v="0"/>
    <x v="0"/>
    <n v="0"/>
    <x v="1"/>
  </r>
  <r>
    <n v="5177"/>
    <n v="1974"/>
    <x v="8"/>
    <x v="1"/>
    <x v="2"/>
    <x v="2"/>
    <n v="58494"/>
    <n v="58494"/>
    <x v="0"/>
    <n v="0"/>
    <n v="1"/>
    <s v="Yes"/>
    <s v="2013-12-12"/>
    <n v="56"/>
    <x v="673"/>
    <x v="35"/>
    <x v="66"/>
    <x v="39"/>
    <x v="16"/>
    <x v="19"/>
    <x v="662"/>
    <n v="2"/>
    <n v="6"/>
    <n v="2"/>
    <n v="6"/>
    <n v="6"/>
    <x v="0"/>
    <x v="0"/>
    <x v="0"/>
    <x v="0"/>
    <x v="0"/>
    <x v="0"/>
    <n v="0"/>
    <x v="1"/>
  </r>
  <r>
    <n v="7005"/>
    <n v="1981"/>
    <x v="4"/>
    <x v="1"/>
    <x v="0"/>
    <x v="0"/>
    <n v="58684"/>
    <n v="58684"/>
    <x v="0"/>
    <n v="0"/>
    <n v="0"/>
    <s v="No"/>
    <s v="2014-06-16"/>
    <n v="71"/>
    <x v="421"/>
    <x v="33"/>
    <x v="152"/>
    <x v="78"/>
    <x v="23"/>
    <x v="137"/>
    <x v="528"/>
    <n v="1"/>
    <n v="5"/>
    <n v="3"/>
    <n v="12"/>
    <n v="2"/>
    <x v="0"/>
    <x v="1"/>
    <x v="0"/>
    <x v="0"/>
    <x v="0"/>
    <x v="1"/>
    <n v="0"/>
    <x v="1"/>
  </r>
  <r>
    <n v="6409"/>
    <n v="1967"/>
    <x v="5"/>
    <x v="0"/>
    <x v="0"/>
    <x v="3"/>
    <n v="57136"/>
    <n v="57136"/>
    <x v="0"/>
    <n v="0"/>
    <n v="0"/>
    <s v="No"/>
    <s v="2013-05-18"/>
    <n v="18"/>
    <x v="472"/>
    <x v="149"/>
    <x v="480"/>
    <x v="20"/>
    <x v="12"/>
    <x v="193"/>
    <x v="444"/>
    <n v="1"/>
    <n v="7"/>
    <n v="5"/>
    <n v="7"/>
    <n v="6"/>
    <x v="0"/>
    <x v="0"/>
    <x v="0"/>
    <x v="0"/>
    <x v="0"/>
    <x v="0"/>
    <n v="0"/>
    <x v="0"/>
  </r>
  <r>
    <n v="7485"/>
    <n v="1950"/>
    <x v="9"/>
    <x v="0"/>
    <x v="1"/>
    <x v="4"/>
    <n v="56551"/>
    <n v="56551"/>
    <x v="0"/>
    <n v="1"/>
    <n v="1"/>
    <s v="Yes"/>
    <s v="2014-05-07"/>
    <n v="48"/>
    <x v="255"/>
    <x v="3"/>
    <x v="81"/>
    <x v="37"/>
    <x v="7"/>
    <x v="11"/>
    <x v="381"/>
    <n v="3"/>
    <n v="2"/>
    <n v="1"/>
    <n v="4"/>
    <n v="4"/>
    <x v="0"/>
    <x v="0"/>
    <x v="0"/>
    <x v="0"/>
    <x v="0"/>
    <x v="0"/>
    <n v="0"/>
    <x v="1"/>
  </r>
  <r>
    <n v="8079"/>
    <n v="1982"/>
    <x v="18"/>
    <x v="1"/>
    <x v="0"/>
    <x v="2"/>
    <n v="22448"/>
    <n v="22448"/>
    <x v="2"/>
    <n v="1"/>
    <n v="0"/>
    <s v="Yes"/>
    <s v="2014-02-26"/>
    <n v="86"/>
    <x v="13"/>
    <x v="1"/>
    <x v="48"/>
    <x v="50"/>
    <x v="7"/>
    <x v="48"/>
    <x v="45"/>
    <n v="3"/>
    <n v="2"/>
    <n v="1"/>
    <n v="3"/>
    <n v="3"/>
    <x v="0"/>
    <x v="0"/>
    <x v="0"/>
    <x v="0"/>
    <x v="0"/>
    <x v="0"/>
    <n v="0"/>
    <x v="1"/>
  </r>
  <r>
    <n v="8395"/>
    <n v="1961"/>
    <x v="45"/>
    <x v="0"/>
    <x v="0"/>
    <x v="0"/>
    <n v="82014"/>
    <n v="82014"/>
    <x v="1"/>
    <n v="0"/>
    <n v="0"/>
    <s v="No"/>
    <s v="2012-08-20"/>
    <n v="48"/>
    <x v="674"/>
    <x v="29"/>
    <x v="248"/>
    <x v="167"/>
    <x v="72"/>
    <x v="135"/>
    <x v="484"/>
    <n v="1"/>
    <n v="3"/>
    <n v="6"/>
    <n v="12"/>
    <n v="6"/>
    <x v="0"/>
    <x v="0"/>
    <x v="0"/>
    <x v="0"/>
    <x v="0"/>
    <x v="0"/>
    <n v="0"/>
    <x v="0"/>
  </r>
  <r>
    <n v="10352"/>
    <n v="1963"/>
    <x v="24"/>
    <x v="0"/>
    <x v="0"/>
    <x v="4"/>
    <n v="34213"/>
    <n v="34213"/>
    <x v="2"/>
    <n v="1"/>
    <n v="1"/>
    <s v="Yes"/>
    <s v="2012-09-07"/>
    <n v="2"/>
    <x v="656"/>
    <x v="3"/>
    <x v="50"/>
    <x v="11"/>
    <x v="3"/>
    <x v="78"/>
    <x v="866"/>
    <n v="3"/>
    <n v="3"/>
    <n v="1"/>
    <n v="2"/>
    <n v="9"/>
    <x v="0"/>
    <x v="0"/>
    <x v="0"/>
    <x v="0"/>
    <x v="0"/>
    <x v="0"/>
    <n v="0"/>
    <x v="0"/>
  </r>
  <r>
    <n v="4931"/>
    <n v="1977"/>
    <x v="32"/>
    <x v="1"/>
    <x v="0"/>
    <x v="1"/>
    <n v="157146"/>
    <n v="157146"/>
    <x v="1"/>
    <n v="0"/>
    <n v="0"/>
    <s v="No"/>
    <s v="2013-04-29"/>
    <n v="13"/>
    <x v="20"/>
    <x v="8"/>
    <x v="18"/>
    <x v="1"/>
    <x v="1"/>
    <x v="10"/>
    <x v="20"/>
    <n v="0"/>
    <n v="0"/>
    <n v="28"/>
    <n v="0"/>
    <n v="1"/>
    <x v="0"/>
    <x v="0"/>
    <x v="0"/>
    <x v="0"/>
    <x v="0"/>
    <x v="0"/>
    <n v="0"/>
    <x v="1"/>
  </r>
  <r>
    <n v="13"/>
    <n v="1947"/>
    <x v="49"/>
    <x v="0"/>
    <x v="1"/>
    <x v="4"/>
    <n v="25358"/>
    <n v="25358"/>
    <x v="2"/>
    <n v="0"/>
    <n v="1"/>
    <s v="Yes"/>
    <s v="2013-07-22"/>
    <n v="57"/>
    <x v="237"/>
    <x v="8"/>
    <x v="29"/>
    <x v="5"/>
    <x v="16"/>
    <x v="75"/>
    <x v="85"/>
    <n v="2"/>
    <n v="1"/>
    <n v="0"/>
    <n v="3"/>
    <n v="6"/>
    <x v="0"/>
    <x v="0"/>
    <x v="0"/>
    <x v="0"/>
    <x v="0"/>
    <x v="0"/>
    <n v="0"/>
    <x v="1"/>
  </r>
  <r>
    <n v="1834"/>
    <n v="1978"/>
    <x v="33"/>
    <x v="1"/>
    <x v="2"/>
    <x v="0"/>
    <n v="35544"/>
    <n v="35544"/>
    <x v="2"/>
    <n v="1"/>
    <n v="0"/>
    <s v="Yes"/>
    <s v="2014-03-08"/>
    <n v="77"/>
    <x v="160"/>
    <x v="9"/>
    <x v="165"/>
    <x v="39"/>
    <x v="1"/>
    <x v="14"/>
    <x v="37"/>
    <n v="1"/>
    <n v="2"/>
    <n v="0"/>
    <n v="3"/>
    <n v="7"/>
    <x v="0"/>
    <x v="0"/>
    <x v="0"/>
    <x v="0"/>
    <x v="0"/>
    <x v="0"/>
    <n v="0"/>
    <x v="1"/>
  </r>
  <r>
    <n v="2285"/>
    <n v="1954"/>
    <x v="1"/>
    <x v="0"/>
    <x v="2"/>
    <x v="1"/>
    <n v="36634"/>
    <n v="36634"/>
    <x v="2"/>
    <n v="0"/>
    <n v="1"/>
    <s v="Yes"/>
    <s v="2013-05-28"/>
    <n v="0"/>
    <x v="293"/>
    <x v="31"/>
    <x v="280"/>
    <x v="39"/>
    <x v="3"/>
    <x v="12"/>
    <x v="867"/>
    <n v="3"/>
    <n v="5"/>
    <n v="2"/>
    <n v="5"/>
    <n v="7"/>
    <x v="0"/>
    <x v="0"/>
    <x v="0"/>
    <x v="0"/>
    <x v="0"/>
    <x v="0"/>
    <n v="0"/>
    <x v="1"/>
  </r>
  <r>
    <n v="2295"/>
    <n v="1954"/>
    <x v="1"/>
    <x v="0"/>
    <x v="1"/>
    <x v="2"/>
    <n v="62670"/>
    <n v="62670"/>
    <x v="0"/>
    <n v="0"/>
    <n v="1"/>
    <s v="Yes"/>
    <s v="2014-02-02"/>
    <n v="57"/>
    <x v="644"/>
    <x v="64"/>
    <x v="77"/>
    <x v="48"/>
    <x v="89"/>
    <x v="36"/>
    <x v="240"/>
    <n v="1"/>
    <n v="5"/>
    <n v="3"/>
    <n v="13"/>
    <n v="3"/>
    <x v="0"/>
    <x v="0"/>
    <x v="0"/>
    <x v="0"/>
    <x v="0"/>
    <x v="0"/>
    <n v="0"/>
    <x v="1"/>
  </r>
  <r>
    <n v="1378"/>
    <n v="1972"/>
    <x v="39"/>
    <x v="1"/>
    <x v="4"/>
    <x v="1"/>
    <n v="50334"/>
    <n v="50334"/>
    <x v="0"/>
    <n v="0"/>
    <n v="1"/>
    <s v="Yes"/>
    <s v="2013-07-24"/>
    <n v="24"/>
    <x v="308"/>
    <x v="10"/>
    <x v="204"/>
    <x v="38"/>
    <x v="13"/>
    <x v="130"/>
    <x v="610"/>
    <n v="6"/>
    <n v="7"/>
    <n v="4"/>
    <n v="6"/>
    <n v="6"/>
    <x v="0"/>
    <x v="0"/>
    <x v="0"/>
    <x v="0"/>
    <x v="0"/>
    <x v="0"/>
    <n v="0"/>
    <x v="1"/>
  </r>
  <r>
    <n v="2781"/>
    <n v="1981"/>
    <x v="4"/>
    <x v="1"/>
    <x v="0"/>
    <x v="0"/>
    <n v="72066"/>
    <n v="72066"/>
    <x v="1"/>
    <n v="0"/>
    <n v="0"/>
    <s v="No"/>
    <s v="2014-06-23"/>
    <n v="55"/>
    <x v="675"/>
    <x v="20"/>
    <x v="35"/>
    <x v="67"/>
    <x v="49"/>
    <x v="51"/>
    <x v="868"/>
    <n v="1"/>
    <n v="4"/>
    <n v="6"/>
    <n v="6"/>
    <n v="2"/>
    <x v="0"/>
    <x v="0"/>
    <x v="1"/>
    <x v="1"/>
    <x v="0"/>
    <x v="2"/>
    <n v="0"/>
    <x v="0"/>
  </r>
  <r>
    <n v="1165"/>
    <n v="1958"/>
    <x v="38"/>
    <x v="0"/>
    <x v="1"/>
    <x v="0"/>
    <n v="50729"/>
    <n v="50729"/>
    <x v="0"/>
    <n v="1"/>
    <n v="1"/>
    <s v="Yes"/>
    <s v="2013-05-02"/>
    <n v="62"/>
    <x v="155"/>
    <x v="97"/>
    <x v="481"/>
    <x v="84"/>
    <x v="37"/>
    <x v="102"/>
    <x v="748"/>
    <n v="9"/>
    <n v="6"/>
    <n v="2"/>
    <n v="7"/>
    <n v="6"/>
    <x v="0"/>
    <x v="0"/>
    <x v="0"/>
    <x v="0"/>
    <x v="0"/>
    <x v="0"/>
    <n v="0"/>
    <x v="1"/>
  </r>
  <r>
    <n v="1404"/>
    <n v="1968"/>
    <x v="30"/>
    <x v="0"/>
    <x v="0"/>
    <x v="1"/>
    <n v="34916"/>
    <n v="34916"/>
    <x v="2"/>
    <n v="2"/>
    <n v="0"/>
    <s v="Yes"/>
    <s v="2013-05-15"/>
    <n v="89"/>
    <x v="80"/>
    <x v="42"/>
    <x v="228"/>
    <x v="21"/>
    <x v="16"/>
    <x v="2"/>
    <x v="219"/>
    <n v="4"/>
    <n v="5"/>
    <n v="1"/>
    <n v="3"/>
    <n v="9"/>
    <x v="0"/>
    <x v="0"/>
    <x v="0"/>
    <x v="0"/>
    <x v="0"/>
    <x v="0"/>
    <n v="0"/>
    <x v="1"/>
  </r>
  <r>
    <n v="6457"/>
    <n v="1976"/>
    <x v="11"/>
    <x v="1"/>
    <x v="0"/>
    <x v="3"/>
    <n v="64892"/>
    <n v="64892"/>
    <x v="1"/>
    <n v="0"/>
    <n v="1"/>
    <s v="Yes"/>
    <s v="2014-05-29"/>
    <n v="77"/>
    <x v="90"/>
    <x v="68"/>
    <x v="173"/>
    <x v="63"/>
    <x v="14"/>
    <x v="59"/>
    <x v="38"/>
    <n v="2"/>
    <n v="6"/>
    <n v="4"/>
    <n v="12"/>
    <n v="4"/>
    <x v="0"/>
    <x v="0"/>
    <x v="0"/>
    <x v="0"/>
    <x v="0"/>
    <x v="0"/>
    <n v="0"/>
    <x v="1"/>
  </r>
  <r>
    <n v="2639"/>
    <n v="1966"/>
    <x v="35"/>
    <x v="0"/>
    <x v="0"/>
    <x v="0"/>
    <n v="43602"/>
    <n v="43602"/>
    <x v="0"/>
    <n v="1"/>
    <n v="1"/>
    <s v="Yes"/>
    <s v="2014-01-10"/>
    <n v="45"/>
    <x v="237"/>
    <x v="9"/>
    <x v="100"/>
    <x v="3"/>
    <x v="3"/>
    <x v="19"/>
    <x v="127"/>
    <n v="3"/>
    <n v="3"/>
    <n v="1"/>
    <n v="2"/>
    <n v="6"/>
    <x v="0"/>
    <x v="0"/>
    <x v="0"/>
    <x v="0"/>
    <x v="0"/>
    <x v="0"/>
    <n v="0"/>
    <x v="1"/>
  </r>
  <r>
    <n v="8299"/>
    <n v="1989"/>
    <x v="23"/>
    <x v="1"/>
    <x v="1"/>
    <x v="0"/>
    <n v="33996"/>
    <n v="33996"/>
    <x v="2"/>
    <n v="0"/>
    <n v="0"/>
    <s v="No"/>
    <s v="2013-09-11"/>
    <n v="46"/>
    <x v="31"/>
    <x v="12"/>
    <x v="39"/>
    <x v="64"/>
    <x v="16"/>
    <x v="1"/>
    <x v="261"/>
    <n v="1"/>
    <n v="1"/>
    <n v="1"/>
    <n v="3"/>
    <n v="4"/>
    <x v="0"/>
    <x v="0"/>
    <x v="0"/>
    <x v="0"/>
    <x v="0"/>
    <x v="0"/>
    <n v="0"/>
    <x v="1"/>
  </r>
  <r>
    <n v="6437"/>
    <n v="1985"/>
    <x v="7"/>
    <x v="1"/>
    <x v="4"/>
    <x v="0"/>
    <n v="41473"/>
    <n v="41473"/>
    <x v="0"/>
    <n v="1"/>
    <n v="0"/>
    <s v="Yes"/>
    <s v="2013-06-19"/>
    <n v="80"/>
    <x v="222"/>
    <x v="21"/>
    <x v="3"/>
    <x v="18"/>
    <x v="3"/>
    <x v="47"/>
    <x v="398"/>
    <n v="1"/>
    <n v="2"/>
    <n v="0"/>
    <n v="3"/>
    <n v="7"/>
    <x v="0"/>
    <x v="0"/>
    <x v="0"/>
    <x v="0"/>
    <x v="0"/>
    <x v="0"/>
    <n v="0"/>
    <x v="1"/>
  </r>
  <r>
    <n v="6912"/>
    <n v="1967"/>
    <x v="5"/>
    <x v="0"/>
    <x v="1"/>
    <x v="2"/>
    <n v="63246"/>
    <n v="63246"/>
    <x v="1"/>
    <n v="0"/>
    <n v="2"/>
    <s v="Yes"/>
    <s v="2013-08-20"/>
    <n v="60"/>
    <x v="676"/>
    <x v="64"/>
    <x v="337"/>
    <x v="51"/>
    <x v="21"/>
    <x v="32"/>
    <x v="869"/>
    <n v="1"/>
    <n v="6"/>
    <n v="3"/>
    <n v="12"/>
    <n v="4"/>
    <x v="0"/>
    <x v="0"/>
    <x v="0"/>
    <x v="0"/>
    <x v="0"/>
    <x v="0"/>
    <n v="0"/>
    <x v="1"/>
  </r>
  <r>
    <n v="7327"/>
    <n v="1959"/>
    <x v="12"/>
    <x v="0"/>
    <x v="1"/>
    <x v="2"/>
    <n v="36732"/>
    <n v="36732"/>
    <x v="2"/>
    <n v="1"/>
    <n v="1"/>
    <s v="Yes"/>
    <s v="2013-12-29"/>
    <n v="71"/>
    <x v="222"/>
    <x v="9"/>
    <x v="24"/>
    <x v="3"/>
    <x v="1"/>
    <x v="32"/>
    <x v="304"/>
    <n v="3"/>
    <n v="1"/>
    <n v="1"/>
    <n v="4"/>
    <n v="2"/>
    <x v="0"/>
    <x v="0"/>
    <x v="0"/>
    <x v="0"/>
    <x v="0"/>
    <x v="0"/>
    <n v="0"/>
    <x v="1"/>
  </r>
  <r>
    <n v="5299"/>
    <n v="1970"/>
    <x v="25"/>
    <x v="0"/>
    <x v="1"/>
    <x v="2"/>
    <n v="69084"/>
    <n v="69084"/>
    <x v="1"/>
    <n v="1"/>
    <n v="0"/>
    <s v="Yes"/>
    <s v="2013-11-19"/>
    <n v="43"/>
    <x v="352"/>
    <x v="39"/>
    <x v="287"/>
    <x v="17"/>
    <x v="25"/>
    <x v="12"/>
    <x v="438"/>
    <n v="2"/>
    <n v="7"/>
    <n v="3"/>
    <n v="13"/>
    <n v="8"/>
    <x v="0"/>
    <x v="0"/>
    <x v="0"/>
    <x v="0"/>
    <x v="0"/>
    <x v="0"/>
    <n v="0"/>
    <x v="1"/>
  </r>
  <r>
    <n v="4127"/>
    <n v="1967"/>
    <x v="5"/>
    <x v="0"/>
    <x v="1"/>
    <x v="2"/>
    <n v="77766"/>
    <n v="77766"/>
    <x v="1"/>
    <n v="0"/>
    <n v="1"/>
    <s v="Yes"/>
    <s v="2013-02-22"/>
    <n v="97"/>
    <x v="371"/>
    <x v="37"/>
    <x v="248"/>
    <x v="157"/>
    <x v="145"/>
    <x v="6"/>
    <x v="731"/>
    <n v="2"/>
    <n v="11"/>
    <n v="10"/>
    <n v="11"/>
    <n v="6"/>
    <x v="1"/>
    <x v="0"/>
    <x v="0"/>
    <x v="0"/>
    <x v="0"/>
    <x v="1"/>
    <n v="0"/>
    <x v="0"/>
  </r>
  <r>
    <n v="8143"/>
    <n v="1985"/>
    <x v="7"/>
    <x v="1"/>
    <x v="1"/>
    <x v="0"/>
    <n v="37929"/>
    <n v="37929"/>
    <x v="2"/>
    <n v="0"/>
    <n v="0"/>
    <s v="No"/>
    <s v="2013-07-30"/>
    <n v="49"/>
    <x v="603"/>
    <x v="12"/>
    <x v="180"/>
    <x v="7"/>
    <x v="7"/>
    <x v="23"/>
    <x v="341"/>
    <n v="2"/>
    <n v="4"/>
    <n v="2"/>
    <n v="5"/>
    <n v="7"/>
    <x v="0"/>
    <x v="1"/>
    <x v="0"/>
    <x v="1"/>
    <x v="0"/>
    <x v="2"/>
    <n v="0"/>
    <x v="0"/>
  </r>
  <r>
    <n v="1964"/>
    <n v="1951"/>
    <x v="20"/>
    <x v="0"/>
    <x v="0"/>
    <x v="1"/>
    <n v="86610"/>
    <n v="86610"/>
    <x v="1"/>
    <n v="0"/>
    <n v="0"/>
    <s v="No"/>
    <s v="2013-09-05"/>
    <n v="66"/>
    <x v="677"/>
    <x v="39"/>
    <x v="153"/>
    <x v="21"/>
    <x v="166"/>
    <x v="53"/>
    <x v="870"/>
    <n v="1"/>
    <n v="5"/>
    <n v="6"/>
    <n v="6"/>
    <n v="2"/>
    <x v="0"/>
    <x v="0"/>
    <x v="0"/>
    <x v="0"/>
    <x v="0"/>
    <x v="0"/>
    <n v="0"/>
    <x v="1"/>
  </r>
  <r>
    <n v="3690"/>
    <n v="1986"/>
    <x v="22"/>
    <x v="1"/>
    <x v="2"/>
    <x v="2"/>
    <n v="80141"/>
    <n v="80141"/>
    <x v="1"/>
    <n v="0"/>
    <n v="0"/>
    <s v="No"/>
    <s v="2013-01-11"/>
    <n v="20"/>
    <x v="385"/>
    <x v="114"/>
    <x v="482"/>
    <x v="58"/>
    <x v="29"/>
    <x v="41"/>
    <x v="871"/>
    <n v="1"/>
    <n v="7"/>
    <n v="4"/>
    <n v="10"/>
    <n v="6"/>
    <x v="0"/>
    <x v="0"/>
    <x v="1"/>
    <x v="0"/>
    <x v="0"/>
    <x v="1"/>
    <n v="0"/>
    <x v="0"/>
  </r>
  <r>
    <n v="3433"/>
    <n v="1955"/>
    <x v="34"/>
    <x v="0"/>
    <x v="4"/>
    <x v="2"/>
    <n v="72635"/>
    <n v="72635"/>
    <x v="1"/>
    <n v="0"/>
    <n v="0"/>
    <s v="No"/>
    <s v="2013-06-03"/>
    <n v="54"/>
    <x v="351"/>
    <x v="14"/>
    <x v="283"/>
    <x v="81"/>
    <x v="48"/>
    <x v="116"/>
    <x v="216"/>
    <n v="1"/>
    <n v="6"/>
    <n v="8"/>
    <n v="6"/>
    <n v="3"/>
    <x v="0"/>
    <x v="0"/>
    <x v="0"/>
    <x v="1"/>
    <x v="0"/>
    <x v="1"/>
    <n v="0"/>
    <x v="1"/>
  </r>
  <r>
    <n v="3389"/>
    <n v="1970"/>
    <x v="25"/>
    <x v="0"/>
    <x v="0"/>
    <x v="2"/>
    <n v="69016"/>
    <n v="69016"/>
    <x v="1"/>
    <n v="0"/>
    <n v="1"/>
    <s v="Yes"/>
    <s v="2012-11-22"/>
    <n v="61"/>
    <x v="678"/>
    <x v="89"/>
    <x v="483"/>
    <x v="53"/>
    <x v="94"/>
    <x v="194"/>
    <x v="872"/>
    <n v="4"/>
    <n v="8"/>
    <n v="9"/>
    <n v="13"/>
    <n v="5"/>
    <x v="0"/>
    <x v="0"/>
    <x v="0"/>
    <x v="0"/>
    <x v="0"/>
    <x v="0"/>
    <n v="0"/>
    <x v="1"/>
  </r>
  <r>
    <n v="4712"/>
    <n v="1991"/>
    <x v="42"/>
    <x v="2"/>
    <x v="4"/>
    <x v="1"/>
    <n v="20193"/>
    <n v="20193"/>
    <x v="2"/>
    <n v="0"/>
    <n v="0"/>
    <s v="No"/>
    <s v="2012-11-28"/>
    <n v="18"/>
    <x v="26"/>
    <x v="21"/>
    <x v="49"/>
    <x v="85"/>
    <x v="59"/>
    <x v="47"/>
    <x v="873"/>
    <n v="1"/>
    <n v="1"/>
    <n v="1"/>
    <n v="4"/>
    <n v="4"/>
    <x v="0"/>
    <x v="0"/>
    <x v="0"/>
    <x v="0"/>
    <x v="0"/>
    <x v="0"/>
    <n v="0"/>
    <x v="1"/>
  </r>
  <r>
    <n v="1170"/>
    <n v="1975"/>
    <x v="28"/>
    <x v="1"/>
    <x v="0"/>
    <x v="2"/>
    <n v="27573"/>
    <n v="27573"/>
    <x v="2"/>
    <n v="1"/>
    <n v="0"/>
    <s v="Yes"/>
    <s v="2013-03-25"/>
    <n v="45"/>
    <x v="656"/>
    <x v="81"/>
    <x v="93"/>
    <x v="17"/>
    <x v="39"/>
    <x v="4"/>
    <x v="861"/>
    <n v="4"/>
    <n v="5"/>
    <n v="1"/>
    <n v="4"/>
    <n v="8"/>
    <x v="0"/>
    <x v="0"/>
    <x v="0"/>
    <x v="0"/>
    <x v="0"/>
    <x v="0"/>
    <n v="0"/>
    <x v="1"/>
  </r>
  <r>
    <n v="6347"/>
    <n v="1979"/>
    <x v="19"/>
    <x v="1"/>
    <x v="3"/>
    <x v="0"/>
    <n v="15862"/>
    <n v="15862"/>
    <x v="2"/>
    <n v="1"/>
    <n v="0"/>
    <s v="Yes"/>
    <s v="2013-06-27"/>
    <n v="26"/>
    <x v="20"/>
    <x v="1"/>
    <x v="137"/>
    <x v="9"/>
    <x v="52"/>
    <x v="23"/>
    <x v="147"/>
    <n v="1"/>
    <n v="1"/>
    <n v="0"/>
    <n v="3"/>
    <n v="8"/>
    <x v="0"/>
    <x v="0"/>
    <x v="0"/>
    <x v="0"/>
    <x v="0"/>
    <x v="0"/>
    <n v="0"/>
    <x v="1"/>
  </r>
  <r>
    <n v="4065"/>
    <n v="1976"/>
    <x v="11"/>
    <x v="1"/>
    <x v="1"/>
    <x v="2"/>
    <n v="49544"/>
    <n v="49544"/>
    <x v="0"/>
    <n v="1"/>
    <n v="0"/>
    <s v="Yes"/>
    <s v="2013-02-12"/>
    <n v="0"/>
    <x v="327"/>
    <x v="8"/>
    <x v="17"/>
    <x v="5"/>
    <x v="16"/>
    <x v="7"/>
    <x v="113"/>
    <n v="2"/>
    <n v="5"/>
    <n v="1"/>
    <n v="8"/>
    <n v="7"/>
    <x v="0"/>
    <x v="0"/>
    <x v="0"/>
    <x v="0"/>
    <x v="0"/>
    <x v="0"/>
    <n v="0"/>
    <x v="1"/>
  </r>
  <r>
    <n v="8230"/>
    <n v="1980"/>
    <x v="16"/>
    <x v="1"/>
    <x v="0"/>
    <x v="2"/>
    <n v="33228"/>
    <n v="33228"/>
    <x v="2"/>
    <n v="1"/>
    <n v="0"/>
    <s v="Yes"/>
    <s v="2014-01-23"/>
    <n v="28"/>
    <x v="148"/>
    <x v="12"/>
    <x v="83"/>
    <x v="34"/>
    <x v="37"/>
    <x v="3"/>
    <x v="261"/>
    <n v="1"/>
    <n v="2"/>
    <n v="0"/>
    <n v="3"/>
    <n v="7"/>
    <x v="0"/>
    <x v="0"/>
    <x v="0"/>
    <x v="0"/>
    <x v="0"/>
    <x v="0"/>
    <n v="0"/>
    <x v="1"/>
  </r>
  <r>
    <n v="1215"/>
    <n v="1978"/>
    <x v="33"/>
    <x v="1"/>
    <x v="0"/>
    <x v="1"/>
    <n v="70440"/>
    <n v="70440"/>
    <x v="1"/>
    <n v="0"/>
    <n v="0"/>
    <s v="No"/>
    <s v="2013-10-08"/>
    <n v="49"/>
    <x v="679"/>
    <x v="132"/>
    <x v="164"/>
    <x v="73"/>
    <x v="69"/>
    <x v="0"/>
    <x v="408"/>
    <n v="1"/>
    <n v="5"/>
    <n v="10"/>
    <n v="7"/>
    <n v="3"/>
    <x v="0"/>
    <x v="0"/>
    <x v="0"/>
    <x v="1"/>
    <x v="0"/>
    <x v="1"/>
    <n v="0"/>
    <x v="1"/>
  </r>
  <r>
    <n v="5939"/>
    <n v="1971"/>
    <x v="6"/>
    <x v="1"/>
    <x v="0"/>
    <x v="1"/>
    <n v="38232"/>
    <n v="38232"/>
    <x v="2"/>
    <n v="1"/>
    <n v="1"/>
    <s v="Yes"/>
    <s v="2014-01-17"/>
    <n v="84"/>
    <x v="245"/>
    <x v="9"/>
    <x v="50"/>
    <x v="34"/>
    <x v="18"/>
    <x v="63"/>
    <x v="44"/>
    <n v="4"/>
    <n v="3"/>
    <n v="1"/>
    <n v="3"/>
    <n v="5"/>
    <x v="0"/>
    <x v="0"/>
    <x v="0"/>
    <x v="0"/>
    <x v="0"/>
    <x v="0"/>
    <n v="0"/>
    <x v="1"/>
  </r>
  <r>
    <n v="2156"/>
    <n v="1955"/>
    <x v="34"/>
    <x v="0"/>
    <x v="1"/>
    <x v="2"/>
    <n v="22554"/>
    <n v="22554"/>
    <x v="2"/>
    <n v="1"/>
    <n v="1"/>
    <s v="Yes"/>
    <s v="2012-11-03"/>
    <n v="38"/>
    <x v="78"/>
    <x v="8"/>
    <x v="27"/>
    <x v="5"/>
    <x v="16"/>
    <x v="14"/>
    <x v="294"/>
    <n v="4"/>
    <n v="2"/>
    <n v="0"/>
    <n v="4"/>
    <n v="5"/>
    <x v="0"/>
    <x v="0"/>
    <x v="0"/>
    <x v="0"/>
    <x v="0"/>
    <x v="0"/>
    <n v="0"/>
    <x v="1"/>
  </r>
  <r>
    <n v="7788"/>
    <n v="1983"/>
    <x v="10"/>
    <x v="1"/>
    <x v="1"/>
    <x v="2"/>
    <n v="23536"/>
    <n v="23536"/>
    <x v="2"/>
    <n v="1"/>
    <n v="0"/>
    <s v="Yes"/>
    <s v="2014-06-04"/>
    <n v="53"/>
    <x v="10"/>
    <x v="8"/>
    <x v="24"/>
    <x v="5"/>
    <x v="16"/>
    <x v="10"/>
    <x v="154"/>
    <n v="1"/>
    <n v="0"/>
    <n v="0"/>
    <n v="3"/>
    <n v="3"/>
    <x v="0"/>
    <x v="0"/>
    <x v="0"/>
    <x v="0"/>
    <x v="0"/>
    <x v="0"/>
    <n v="0"/>
    <x v="1"/>
  </r>
  <r>
    <n v="10323"/>
    <n v="1952"/>
    <x v="13"/>
    <x v="0"/>
    <x v="0"/>
    <x v="2"/>
    <n v="49413"/>
    <n v="49413"/>
    <x v="0"/>
    <n v="0"/>
    <n v="1"/>
    <s v="Yes"/>
    <s v="2013-10-25"/>
    <n v="88"/>
    <x v="451"/>
    <x v="35"/>
    <x v="105"/>
    <x v="7"/>
    <x v="7"/>
    <x v="127"/>
    <x v="874"/>
    <n v="2"/>
    <n v="4"/>
    <n v="2"/>
    <n v="5"/>
    <n v="5"/>
    <x v="0"/>
    <x v="0"/>
    <x v="0"/>
    <x v="0"/>
    <x v="0"/>
    <x v="0"/>
    <n v="0"/>
    <x v="1"/>
  </r>
  <r>
    <n v="7947"/>
    <n v="1969"/>
    <x v="21"/>
    <x v="0"/>
    <x v="0"/>
    <x v="2"/>
    <n v="42231"/>
    <n v="42231"/>
    <x v="0"/>
    <n v="1"/>
    <n v="1"/>
    <s v="Yes"/>
    <s v="2014-03-25"/>
    <n v="99"/>
    <x v="181"/>
    <x v="8"/>
    <x v="48"/>
    <x v="5"/>
    <x v="1"/>
    <x v="14"/>
    <x v="229"/>
    <n v="1"/>
    <n v="1"/>
    <n v="0"/>
    <n v="3"/>
    <n v="5"/>
    <x v="0"/>
    <x v="0"/>
    <x v="0"/>
    <x v="0"/>
    <x v="0"/>
    <x v="0"/>
    <n v="0"/>
    <x v="1"/>
  </r>
  <r>
    <n v="1891"/>
    <n v="1980"/>
    <x v="16"/>
    <x v="1"/>
    <x v="2"/>
    <x v="3"/>
    <n v="78789"/>
    <n v="78789"/>
    <x v="1"/>
    <n v="0"/>
    <n v="0"/>
    <s v="No"/>
    <s v="2012-08-08"/>
    <n v="12"/>
    <x v="680"/>
    <x v="27"/>
    <x v="484"/>
    <x v="16"/>
    <x v="128"/>
    <x v="141"/>
    <x v="875"/>
    <n v="1"/>
    <n v="4"/>
    <n v="6"/>
    <n v="5"/>
    <n v="2"/>
    <x v="0"/>
    <x v="0"/>
    <x v="0"/>
    <x v="0"/>
    <x v="0"/>
    <x v="0"/>
    <n v="0"/>
    <x v="0"/>
  </r>
  <r>
    <n v="2570"/>
    <n v="1968"/>
    <x v="30"/>
    <x v="0"/>
    <x v="0"/>
    <x v="1"/>
    <n v="56534"/>
    <n v="56534"/>
    <x v="0"/>
    <n v="0"/>
    <n v="1"/>
    <s v="Yes"/>
    <s v="2013-07-23"/>
    <n v="35"/>
    <x v="295"/>
    <x v="35"/>
    <x v="211"/>
    <x v="3"/>
    <x v="16"/>
    <x v="127"/>
    <x v="876"/>
    <n v="4"/>
    <n v="10"/>
    <n v="4"/>
    <n v="7"/>
    <n v="8"/>
    <x v="0"/>
    <x v="1"/>
    <x v="0"/>
    <x v="0"/>
    <x v="1"/>
    <x v="2"/>
    <n v="0"/>
    <x v="0"/>
  </r>
  <r>
    <n v="9256"/>
    <n v="1971"/>
    <x v="6"/>
    <x v="1"/>
    <x v="0"/>
    <x v="0"/>
    <n v="58350"/>
    <n v="58350"/>
    <x v="0"/>
    <n v="0"/>
    <n v="1"/>
    <s v="Yes"/>
    <s v="2013-01-04"/>
    <n v="5"/>
    <x v="303"/>
    <x v="34"/>
    <x v="34"/>
    <x v="152"/>
    <x v="124"/>
    <x v="42"/>
    <x v="336"/>
    <n v="4"/>
    <n v="8"/>
    <n v="3"/>
    <n v="12"/>
    <n v="6"/>
    <x v="0"/>
    <x v="0"/>
    <x v="0"/>
    <x v="0"/>
    <x v="0"/>
    <x v="0"/>
    <n v="0"/>
    <x v="1"/>
  </r>
  <r>
    <n v="295"/>
    <n v="1989"/>
    <x v="23"/>
    <x v="1"/>
    <x v="0"/>
    <x v="0"/>
    <n v="81217"/>
    <n v="81217"/>
    <x v="1"/>
    <n v="0"/>
    <n v="0"/>
    <s v="No"/>
    <s v="2013-07-19"/>
    <n v="77"/>
    <x v="303"/>
    <x v="94"/>
    <x v="252"/>
    <x v="115"/>
    <x v="29"/>
    <x v="133"/>
    <x v="247"/>
    <n v="1"/>
    <n v="3"/>
    <n v="7"/>
    <n v="11"/>
    <n v="1"/>
    <x v="0"/>
    <x v="0"/>
    <x v="0"/>
    <x v="0"/>
    <x v="0"/>
    <x v="0"/>
    <n v="0"/>
    <x v="1"/>
  </r>
  <r>
    <n v="7397"/>
    <n v="1951"/>
    <x v="20"/>
    <x v="0"/>
    <x v="0"/>
    <x v="0"/>
    <n v="49090"/>
    <n v="49090"/>
    <x v="0"/>
    <n v="0"/>
    <n v="1"/>
    <s v="Yes"/>
    <s v="2013-07-19"/>
    <n v="45"/>
    <x v="458"/>
    <x v="9"/>
    <x v="228"/>
    <x v="34"/>
    <x v="16"/>
    <x v="187"/>
    <x v="877"/>
    <n v="3"/>
    <n v="7"/>
    <n v="2"/>
    <n v="9"/>
    <n v="7"/>
    <x v="0"/>
    <x v="0"/>
    <x v="0"/>
    <x v="0"/>
    <x v="0"/>
    <x v="0"/>
    <n v="0"/>
    <x v="1"/>
  </r>
  <r>
    <n v="6349"/>
    <n v="1987"/>
    <x v="14"/>
    <x v="1"/>
    <x v="2"/>
    <x v="3"/>
    <n v="61787"/>
    <n v="61787"/>
    <x v="0"/>
    <n v="0"/>
    <n v="0"/>
    <s v="No"/>
    <s v="2013-07-06"/>
    <n v="71"/>
    <x v="681"/>
    <x v="100"/>
    <x v="432"/>
    <x v="97"/>
    <x v="70"/>
    <x v="137"/>
    <x v="47"/>
    <n v="1"/>
    <n v="8"/>
    <n v="4"/>
    <n v="6"/>
    <n v="5"/>
    <x v="0"/>
    <x v="0"/>
    <x v="0"/>
    <x v="0"/>
    <x v="0"/>
    <x v="0"/>
    <n v="0"/>
    <x v="1"/>
  </r>
  <r>
    <n v="10790"/>
    <n v="1985"/>
    <x v="7"/>
    <x v="1"/>
    <x v="1"/>
    <x v="2"/>
    <n v="18169"/>
    <n v="18169"/>
    <x v="2"/>
    <n v="1"/>
    <n v="0"/>
    <s v="Yes"/>
    <s v="2013-02-19"/>
    <n v="40"/>
    <x v="37"/>
    <x v="8"/>
    <x v="29"/>
    <x v="5"/>
    <x v="16"/>
    <x v="32"/>
    <x v="403"/>
    <n v="1"/>
    <n v="1"/>
    <n v="0"/>
    <n v="2"/>
    <n v="8"/>
    <x v="0"/>
    <x v="0"/>
    <x v="0"/>
    <x v="0"/>
    <x v="0"/>
    <x v="0"/>
    <n v="0"/>
    <x v="1"/>
  </r>
  <r>
    <n v="10398"/>
    <n v="1981"/>
    <x v="4"/>
    <x v="1"/>
    <x v="4"/>
    <x v="0"/>
    <n v="24336"/>
    <n v="24336"/>
    <x v="2"/>
    <n v="1"/>
    <n v="0"/>
    <s v="Yes"/>
    <s v="2012-08-27"/>
    <n v="82"/>
    <x v="20"/>
    <x v="26"/>
    <x v="122"/>
    <x v="64"/>
    <x v="7"/>
    <x v="33"/>
    <x v="42"/>
    <n v="1"/>
    <n v="1"/>
    <n v="0"/>
    <n v="2"/>
    <n v="7"/>
    <x v="0"/>
    <x v="0"/>
    <x v="0"/>
    <x v="0"/>
    <x v="0"/>
    <x v="0"/>
    <n v="0"/>
    <x v="1"/>
  </r>
  <r>
    <n v="2431"/>
    <n v="1990"/>
    <x v="48"/>
    <x v="1"/>
    <x v="0"/>
    <x v="2"/>
    <n v="18222"/>
    <n v="18222"/>
    <x v="2"/>
    <n v="0"/>
    <n v="0"/>
    <s v="No"/>
    <s v="2012-12-31"/>
    <n v="70"/>
    <x v="44"/>
    <x v="3"/>
    <x v="14"/>
    <x v="29"/>
    <x v="18"/>
    <x v="5"/>
    <x v="37"/>
    <n v="1"/>
    <n v="2"/>
    <n v="0"/>
    <n v="3"/>
    <n v="8"/>
    <x v="0"/>
    <x v="0"/>
    <x v="0"/>
    <x v="0"/>
    <x v="0"/>
    <x v="0"/>
    <n v="0"/>
    <x v="1"/>
  </r>
  <r>
    <n v="550"/>
    <n v="1952"/>
    <x v="13"/>
    <x v="0"/>
    <x v="0"/>
    <x v="3"/>
    <n v="62335"/>
    <n v="62335"/>
    <x v="0"/>
    <n v="0"/>
    <n v="1"/>
    <s v="Yes"/>
    <s v="2013-05-23"/>
    <n v="87"/>
    <x v="446"/>
    <x v="150"/>
    <x v="199"/>
    <x v="125"/>
    <x v="18"/>
    <x v="78"/>
    <x v="878"/>
    <n v="2"/>
    <n v="3"/>
    <n v="3"/>
    <n v="13"/>
    <n v="2"/>
    <x v="0"/>
    <x v="0"/>
    <x v="0"/>
    <x v="0"/>
    <x v="0"/>
    <x v="0"/>
    <n v="0"/>
    <x v="1"/>
  </r>
  <r>
    <n v="1890"/>
    <n v="1971"/>
    <x v="6"/>
    <x v="1"/>
    <x v="4"/>
    <x v="1"/>
    <n v="42033"/>
    <n v="42033"/>
    <x v="0"/>
    <n v="1"/>
    <n v="1"/>
    <s v="Yes"/>
    <s v="2012-09-19"/>
    <n v="95"/>
    <x v="1"/>
    <x v="1"/>
    <x v="137"/>
    <x v="1"/>
    <x v="16"/>
    <x v="32"/>
    <x v="213"/>
    <n v="1"/>
    <n v="1"/>
    <n v="0"/>
    <n v="2"/>
    <n v="7"/>
    <x v="0"/>
    <x v="0"/>
    <x v="0"/>
    <x v="0"/>
    <x v="0"/>
    <x v="0"/>
    <n v="0"/>
    <x v="1"/>
  </r>
  <r>
    <n v="10742"/>
    <n v="1983"/>
    <x v="10"/>
    <x v="1"/>
    <x v="1"/>
    <x v="2"/>
    <n v="86580"/>
    <n v="86580"/>
    <x v="1"/>
    <n v="0"/>
    <n v="0"/>
    <s v="No"/>
    <s v="2013-02-27"/>
    <n v="72"/>
    <x v="657"/>
    <x v="59"/>
    <x v="2"/>
    <x v="129"/>
    <x v="50"/>
    <x v="71"/>
    <x v="371"/>
    <n v="0"/>
    <n v="4"/>
    <n v="2"/>
    <n v="5"/>
    <n v="1"/>
    <x v="0"/>
    <x v="0"/>
    <x v="1"/>
    <x v="0"/>
    <x v="0"/>
    <x v="1"/>
    <n v="0"/>
    <x v="1"/>
  </r>
  <r>
    <n v="10356"/>
    <n v="1957"/>
    <x v="0"/>
    <x v="0"/>
    <x v="1"/>
    <x v="3"/>
    <n v="41437"/>
    <n v="41437"/>
    <x v="0"/>
    <n v="1"/>
    <n v="1"/>
    <s v="Yes"/>
    <s v="2012-09-22"/>
    <n v="5"/>
    <x v="133"/>
    <x v="8"/>
    <x v="122"/>
    <x v="5"/>
    <x v="16"/>
    <x v="10"/>
    <x v="85"/>
    <n v="1"/>
    <n v="1"/>
    <n v="0"/>
    <n v="3"/>
    <n v="7"/>
    <x v="0"/>
    <x v="0"/>
    <x v="0"/>
    <x v="0"/>
    <x v="0"/>
    <x v="0"/>
    <n v="0"/>
    <x v="1"/>
  </r>
  <r>
    <n v="4676"/>
    <n v="1951"/>
    <x v="20"/>
    <x v="0"/>
    <x v="2"/>
    <x v="4"/>
    <n v="73705"/>
    <n v="73705"/>
    <x v="1"/>
    <n v="0"/>
    <n v="2"/>
    <s v="Yes"/>
    <s v="2014-03-05"/>
    <n v="86"/>
    <x v="682"/>
    <x v="86"/>
    <x v="266"/>
    <x v="170"/>
    <x v="94"/>
    <x v="116"/>
    <x v="879"/>
    <n v="2"/>
    <n v="9"/>
    <n v="6"/>
    <n v="8"/>
    <n v="5"/>
    <x v="0"/>
    <x v="0"/>
    <x v="0"/>
    <x v="0"/>
    <x v="0"/>
    <x v="0"/>
    <n v="0"/>
    <x v="1"/>
  </r>
  <r>
    <n v="8852"/>
    <n v="1976"/>
    <x v="11"/>
    <x v="1"/>
    <x v="0"/>
    <x v="2"/>
    <n v="61064"/>
    <n v="61064"/>
    <x v="0"/>
    <n v="0"/>
    <n v="1"/>
    <s v="Yes"/>
    <s v="2012-08-31"/>
    <n v="80"/>
    <x v="355"/>
    <x v="139"/>
    <x v="485"/>
    <x v="5"/>
    <x v="87"/>
    <x v="195"/>
    <x v="880"/>
    <n v="5"/>
    <n v="8"/>
    <n v="4"/>
    <n v="11"/>
    <n v="6"/>
    <x v="0"/>
    <x v="0"/>
    <x v="0"/>
    <x v="0"/>
    <x v="0"/>
    <x v="0"/>
    <n v="0"/>
    <x v="1"/>
  </r>
  <r>
    <n v="3565"/>
    <n v="1955"/>
    <x v="34"/>
    <x v="0"/>
    <x v="2"/>
    <x v="2"/>
    <n v="38452"/>
    <n v="38452"/>
    <x v="2"/>
    <n v="1"/>
    <n v="1"/>
    <s v="Yes"/>
    <s v="2014-03-30"/>
    <n v="62"/>
    <x v="339"/>
    <x v="8"/>
    <x v="33"/>
    <x v="5"/>
    <x v="16"/>
    <x v="8"/>
    <x v="50"/>
    <n v="3"/>
    <n v="3"/>
    <n v="0"/>
    <n v="3"/>
    <n v="7"/>
    <x v="0"/>
    <x v="0"/>
    <x v="0"/>
    <x v="0"/>
    <x v="0"/>
    <x v="0"/>
    <n v="0"/>
    <x v="1"/>
  </r>
  <r>
    <n v="5294"/>
    <n v="1989"/>
    <x v="23"/>
    <x v="1"/>
    <x v="0"/>
    <x v="0"/>
    <n v="18358"/>
    <n v="18358"/>
    <x v="2"/>
    <n v="1"/>
    <n v="0"/>
    <s v="Yes"/>
    <s v="2013-11-20"/>
    <n v="49"/>
    <x v="10"/>
    <x v="21"/>
    <x v="14"/>
    <x v="32"/>
    <x v="37"/>
    <x v="14"/>
    <x v="148"/>
    <n v="3"/>
    <n v="3"/>
    <n v="0"/>
    <n v="4"/>
    <n v="7"/>
    <x v="0"/>
    <x v="0"/>
    <x v="0"/>
    <x v="0"/>
    <x v="0"/>
    <x v="0"/>
    <n v="0"/>
    <x v="1"/>
  </r>
  <r>
    <n v="1958"/>
    <n v="1973"/>
    <x v="26"/>
    <x v="1"/>
    <x v="1"/>
    <x v="1"/>
    <n v="55012"/>
    <n v="55012"/>
    <x v="0"/>
    <n v="0"/>
    <n v="1"/>
    <s v="Yes"/>
    <s v="2014-03-21"/>
    <n v="85"/>
    <x v="683"/>
    <x v="8"/>
    <x v="61"/>
    <x v="5"/>
    <x v="16"/>
    <x v="9"/>
    <x v="107"/>
    <n v="6"/>
    <n v="8"/>
    <n v="2"/>
    <n v="9"/>
    <n v="5"/>
    <x v="0"/>
    <x v="0"/>
    <x v="0"/>
    <x v="0"/>
    <x v="0"/>
    <x v="0"/>
    <n v="0"/>
    <x v="1"/>
  </r>
  <r>
    <n v="7349"/>
    <n v="1973"/>
    <x v="26"/>
    <x v="1"/>
    <x v="3"/>
    <x v="1"/>
    <n v="9722"/>
    <n v="9722"/>
    <x v="2"/>
    <n v="1"/>
    <n v="0"/>
    <s v="Yes"/>
    <s v="2012-10-02"/>
    <n v="7"/>
    <x v="10"/>
    <x v="16"/>
    <x v="68"/>
    <x v="11"/>
    <x v="13"/>
    <x v="2"/>
    <x v="437"/>
    <n v="4"/>
    <n v="3"/>
    <n v="1"/>
    <n v="3"/>
    <n v="8"/>
    <x v="0"/>
    <x v="0"/>
    <x v="0"/>
    <x v="0"/>
    <x v="0"/>
    <x v="0"/>
    <n v="0"/>
    <x v="0"/>
  </r>
  <r>
    <n v="8799"/>
    <n v="1984"/>
    <x v="3"/>
    <x v="1"/>
    <x v="1"/>
    <x v="2"/>
    <n v="38175"/>
    <n v="38175"/>
    <x v="2"/>
    <n v="1"/>
    <n v="0"/>
    <s v="Yes"/>
    <s v="2013-09-23"/>
    <n v="6"/>
    <x v="100"/>
    <x v="26"/>
    <x v="112"/>
    <x v="1"/>
    <x v="3"/>
    <x v="26"/>
    <x v="881"/>
    <n v="3"/>
    <n v="3"/>
    <n v="1"/>
    <n v="4"/>
    <n v="7"/>
    <x v="0"/>
    <x v="0"/>
    <x v="0"/>
    <x v="0"/>
    <x v="0"/>
    <x v="0"/>
    <n v="0"/>
    <x v="1"/>
  </r>
  <r>
    <n v="1351"/>
    <n v="1956"/>
    <x v="46"/>
    <x v="0"/>
    <x v="2"/>
    <x v="1"/>
    <n v="58656"/>
    <n v="58656"/>
    <x v="0"/>
    <n v="0"/>
    <n v="1"/>
    <s v="Yes"/>
    <s v="2012-09-20"/>
    <n v="25"/>
    <x v="110"/>
    <x v="19"/>
    <x v="300"/>
    <x v="32"/>
    <x v="14"/>
    <x v="33"/>
    <x v="882"/>
    <n v="4"/>
    <n v="7"/>
    <n v="8"/>
    <n v="13"/>
    <n v="6"/>
    <x v="0"/>
    <x v="0"/>
    <x v="1"/>
    <x v="0"/>
    <x v="0"/>
    <x v="1"/>
    <n v="0"/>
    <x v="1"/>
  </r>
  <r>
    <n v="1045"/>
    <n v="1965"/>
    <x v="2"/>
    <x v="0"/>
    <x v="0"/>
    <x v="1"/>
    <n v="52117"/>
    <n v="52117"/>
    <x v="0"/>
    <n v="0"/>
    <n v="1"/>
    <s v="Yes"/>
    <s v="2012-08-16"/>
    <n v="55"/>
    <x v="27"/>
    <x v="7"/>
    <x v="123"/>
    <x v="14"/>
    <x v="16"/>
    <x v="71"/>
    <x v="117"/>
    <n v="2"/>
    <n v="5"/>
    <n v="2"/>
    <n v="4"/>
    <n v="7"/>
    <x v="0"/>
    <x v="0"/>
    <x v="0"/>
    <x v="0"/>
    <x v="0"/>
    <x v="0"/>
    <n v="0"/>
    <x v="1"/>
  </r>
  <r>
    <n v="7732"/>
    <n v="1978"/>
    <x v="33"/>
    <x v="1"/>
    <x v="0"/>
    <x v="2"/>
    <n v="64813"/>
    <n v="64813"/>
    <x v="1"/>
    <n v="1"/>
    <n v="0"/>
    <s v="Yes"/>
    <s v="2014-01-02"/>
    <n v="81"/>
    <x v="585"/>
    <x v="8"/>
    <x v="45"/>
    <x v="104"/>
    <x v="90"/>
    <x v="102"/>
    <x v="883"/>
    <n v="1"/>
    <n v="7"/>
    <n v="2"/>
    <n v="10"/>
    <n v="5"/>
    <x v="0"/>
    <x v="0"/>
    <x v="0"/>
    <x v="0"/>
    <x v="0"/>
    <x v="0"/>
    <n v="0"/>
    <x v="1"/>
  </r>
  <r>
    <n v="8070"/>
    <n v="1973"/>
    <x v="26"/>
    <x v="1"/>
    <x v="1"/>
    <x v="2"/>
    <n v="54222"/>
    <n v="54222"/>
    <x v="0"/>
    <n v="0"/>
    <n v="1"/>
    <s v="Yes"/>
    <s v="2014-03-01"/>
    <n v="98"/>
    <x v="535"/>
    <x v="19"/>
    <x v="83"/>
    <x v="7"/>
    <x v="12"/>
    <x v="32"/>
    <x v="177"/>
    <n v="1"/>
    <n v="3"/>
    <n v="3"/>
    <n v="5"/>
    <n v="3"/>
    <x v="0"/>
    <x v="0"/>
    <x v="0"/>
    <x v="0"/>
    <x v="0"/>
    <x v="0"/>
    <n v="0"/>
    <x v="1"/>
  </r>
  <r>
    <n v="477"/>
    <n v="1986"/>
    <x v="22"/>
    <x v="1"/>
    <x v="0"/>
    <x v="2"/>
    <n v="83512"/>
    <n v="83512"/>
    <x v="1"/>
    <n v="0"/>
    <n v="0"/>
    <s v="No"/>
    <s v="2014-06-17"/>
    <n v="31"/>
    <x v="343"/>
    <x v="11"/>
    <x v="486"/>
    <x v="48"/>
    <x v="50"/>
    <x v="113"/>
    <x v="884"/>
    <n v="1"/>
    <n v="4"/>
    <n v="7"/>
    <n v="10"/>
    <n v="1"/>
    <x v="1"/>
    <x v="0"/>
    <x v="1"/>
    <x v="1"/>
    <x v="1"/>
    <x v="4"/>
    <n v="0"/>
    <x v="0"/>
  </r>
  <r>
    <n v="7832"/>
    <n v="1959"/>
    <x v="12"/>
    <x v="0"/>
    <x v="2"/>
    <x v="2"/>
    <n v="77520"/>
    <n v="77520"/>
    <x v="1"/>
    <n v="0"/>
    <n v="1"/>
    <s v="Yes"/>
    <s v="2013-08-28"/>
    <n v="30"/>
    <x v="684"/>
    <x v="50"/>
    <x v="169"/>
    <x v="5"/>
    <x v="0"/>
    <x v="68"/>
    <x v="539"/>
    <n v="1"/>
    <n v="8"/>
    <n v="7"/>
    <n v="7"/>
    <n v="4"/>
    <x v="1"/>
    <x v="0"/>
    <x v="1"/>
    <x v="1"/>
    <x v="0"/>
    <x v="3"/>
    <n v="0"/>
    <x v="0"/>
  </r>
  <r>
    <n v="2202"/>
    <n v="1978"/>
    <x v="33"/>
    <x v="1"/>
    <x v="0"/>
    <x v="1"/>
    <n v="41154"/>
    <n v="41154"/>
    <x v="0"/>
    <n v="0"/>
    <n v="1"/>
    <s v="Yes"/>
    <s v="2013-04-09"/>
    <n v="98"/>
    <x v="217"/>
    <x v="12"/>
    <x v="9"/>
    <x v="1"/>
    <x v="3"/>
    <x v="32"/>
    <x v="194"/>
    <n v="1"/>
    <n v="1"/>
    <n v="0"/>
    <n v="4"/>
    <n v="5"/>
    <x v="0"/>
    <x v="0"/>
    <x v="0"/>
    <x v="0"/>
    <x v="0"/>
    <x v="0"/>
    <n v="0"/>
    <x v="1"/>
  </r>
  <r>
    <n v="7396"/>
    <n v="1966"/>
    <x v="35"/>
    <x v="0"/>
    <x v="0"/>
    <x v="2"/>
    <n v="80398"/>
    <n v="80398"/>
    <x v="1"/>
    <n v="0"/>
    <n v="0"/>
    <s v="No"/>
    <s v="2012-11-10"/>
    <n v="92"/>
    <x v="550"/>
    <x v="32"/>
    <x v="487"/>
    <x v="158"/>
    <x v="48"/>
    <x v="78"/>
    <x v="885"/>
    <n v="1"/>
    <n v="5"/>
    <n v="8"/>
    <n v="12"/>
    <n v="3"/>
    <x v="0"/>
    <x v="0"/>
    <x v="1"/>
    <x v="0"/>
    <x v="0"/>
    <x v="1"/>
    <n v="0"/>
    <x v="1"/>
  </r>
  <r>
    <n v="4055"/>
    <n v="1992"/>
    <x v="47"/>
    <x v="2"/>
    <x v="3"/>
    <x v="0"/>
    <n v="18746"/>
    <n v="18746"/>
    <x v="2"/>
    <n v="1"/>
    <n v="0"/>
    <s v="Yes"/>
    <s v="2014-05-29"/>
    <n v="41"/>
    <x v="63"/>
    <x v="7"/>
    <x v="9"/>
    <x v="29"/>
    <x v="52"/>
    <x v="71"/>
    <x v="205"/>
    <n v="2"/>
    <n v="3"/>
    <n v="0"/>
    <n v="3"/>
    <n v="6"/>
    <x v="0"/>
    <x v="0"/>
    <x v="0"/>
    <x v="0"/>
    <x v="0"/>
    <x v="0"/>
    <n v="0"/>
    <x v="1"/>
  </r>
  <r>
    <n v="10340"/>
    <n v="1984"/>
    <x v="3"/>
    <x v="1"/>
    <x v="0"/>
    <x v="1"/>
    <n v="35196"/>
    <n v="35196"/>
    <x v="2"/>
    <n v="1"/>
    <n v="0"/>
    <s v="Yes"/>
    <s v="2012-11-13"/>
    <n v="68"/>
    <x v="511"/>
    <x v="19"/>
    <x v="106"/>
    <x v="61"/>
    <x v="149"/>
    <x v="169"/>
    <x v="649"/>
    <n v="6"/>
    <n v="6"/>
    <n v="1"/>
    <n v="5"/>
    <n v="8"/>
    <x v="0"/>
    <x v="0"/>
    <x v="0"/>
    <x v="0"/>
    <x v="0"/>
    <x v="0"/>
    <n v="0"/>
    <x v="1"/>
  </r>
  <r>
    <n v="10091"/>
    <n v="1956"/>
    <x v="46"/>
    <x v="0"/>
    <x v="0"/>
    <x v="0"/>
    <n v="60230"/>
    <n v="60230"/>
    <x v="0"/>
    <n v="0"/>
    <n v="1"/>
    <s v="Yes"/>
    <s v="2013-05-20"/>
    <n v="78"/>
    <x v="4"/>
    <x v="60"/>
    <x v="53"/>
    <x v="17"/>
    <x v="167"/>
    <x v="41"/>
    <x v="886"/>
    <n v="2"/>
    <n v="6"/>
    <n v="3"/>
    <n v="6"/>
    <n v="5"/>
    <x v="0"/>
    <x v="0"/>
    <x v="0"/>
    <x v="0"/>
    <x v="0"/>
    <x v="0"/>
    <n v="0"/>
    <x v="1"/>
  </r>
  <r>
    <n v="7629"/>
    <n v="1977"/>
    <x v="32"/>
    <x v="1"/>
    <x v="0"/>
    <x v="2"/>
    <n v="22108"/>
    <n v="22108"/>
    <x v="2"/>
    <n v="1"/>
    <n v="1"/>
    <s v="Yes"/>
    <s v="2014-05-08"/>
    <n v="46"/>
    <x v="9"/>
    <x v="17"/>
    <x v="145"/>
    <x v="11"/>
    <x v="7"/>
    <x v="1"/>
    <x v="42"/>
    <n v="2"/>
    <n v="2"/>
    <n v="0"/>
    <n v="3"/>
    <n v="7"/>
    <x v="0"/>
    <x v="0"/>
    <x v="0"/>
    <x v="0"/>
    <x v="0"/>
    <x v="0"/>
    <n v="0"/>
    <x v="1"/>
  </r>
  <r>
    <n v="10640"/>
    <n v="1974"/>
    <x v="8"/>
    <x v="1"/>
    <x v="0"/>
    <x v="1"/>
    <n v="44392"/>
    <n v="44392"/>
    <x v="0"/>
    <n v="1"/>
    <n v="1"/>
    <s v="Yes"/>
    <s v="2013-09-05"/>
    <n v="71"/>
    <x v="565"/>
    <x v="9"/>
    <x v="160"/>
    <x v="34"/>
    <x v="12"/>
    <x v="111"/>
    <x v="128"/>
    <n v="5"/>
    <n v="4"/>
    <n v="1"/>
    <n v="4"/>
    <n v="7"/>
    <x v="0"/>
    <x v="0"/>
    <x v="0"/>
    <x v="0"/>
    <x v="0"/>
    <x v="0"/>
    <n v="0"/>
    <x v="1"/>
  </r>
  <r>
    <n v="3498"/>
    <n v="1976"/>
    <x v="11"/>
    <x v="1"/>
    <x v="1"/>
    <x v="2"/>
    <n v="55424"/>
    <n v="55424"/>
    <x v="0"/>
    <n v="0"/>
    <n v="1"/>
    <s v="Yes"/>
    <s v="2012-11-25"/>
    <n v="6"/>
    <x v="595"/>
    <x v="11"/>
    <x v="147"/>
    <x v="3"/>
    <x v="148"/>
    <x v="116"/>
    <x v="126"/>
    <n v="4"/>
    <n v="7"/>
    <n v="5"/>
    <n v="9"/>
    <n v="6"/>
    <x v="1"/>
    <x v="0"/>
    <x v="0"/>
    <x v="0"/>
    <x v="0"/>
    <x v="1"/>
    <n v="0"/>
    <x v="0"/>
  </r>
  <r>
    <n v="6742"/>
    <n v="1979"/>
    <x v="19"/>
    <x v="1"/>
    <x v="0"/>
    <x v="2"/>
    <n v="17688"/>
    <n v="17688"/>
    <x v="2"/>
    <n v="1"/>
    <n v="0"/>
    <s v="Yes"/>
    <s v="2013-01-13"/>
    <n v="82"/>
    <x v="63"/>
    <x v="12"/>
    <x v="54"/>
    <x v="7"/>
    <x v="1"/>
    <x v="8"/>
    <x v="61"/>
    <n v="1"/>
    <n v="1"/>
    <n v="0"/>
    <n v="2"/>
    <n v="8"/>
    <x v="0"/>
    <x v="0"/>
    <x v="0"/>
    <x v="0"/>
    <x v="0"/>
    <x v="0"/>
    <n v="1"/>
    <x v="1"/>
  </r>
  <r>
    <n v="1172"/>
    <n v="1983"/>
    <x v="10"/>
    <x v="1"/>
    <x v="1"/>
    <x v="2"/>
    <n v="92491"/>
    <n v="92491"/>
    <x v="1"/>
    <n v="0"/>
    <n v="0"/>
    <s v="No"/>
    <s v="2013-05-01"/>
    <n v="71"/>
    <x v="685"/>
    <x v="50"/>
    <x v="488"/>
    <x v="51"/>
    <x v="81"/>
    <x v="28"/>
    <x v="887"/>
    <n v="1"/>
    <n v="7"/>
    <n v="5"/>
    <n v="12"/>
    <n v="3"/>
    <x v="0"/>
    <x v="1"/>
    <x v="1"/>
    <x v="1"/>
    <x v="0"/>
    <x v="3"/>
    <n v="0"/>
    <x v="0"/>
  </r>
  <r>
    <n v="569"/>
    <n v="1991"/>
    <x v="42"/>
    <x v="2"/>
    <x v="0"/>
    <x v="0"/>
    <n v="90273"/>
    <n v="90273"/>
    <x v="1"/>
    <n v="0"/>
    <n v="0"/>
    <s v="No"/>
    <s v="2013-12-14"/>
    <n v="32"/>
    <x v="686"/>
    <x v="80"/>
    <x v="489"/>
    <x v="109"/>
    <x v="82"/>
    <x v="57"/>
    <x v="888"/>
    <n v="1"/>
    <n v="5"/>
    <n v="6"/>
    <n v="7"/>
    <n v="2"/>
    <x v="0"/>
    <x v="1"/>
    <x v="1"/>
    <x v="1"/>
    <x v="0"/>
    <x v="3"/>
    <n v="0"/>
    <x v="0"/>
  </r>
  <r>
    <n v="4686"/>
    <n v="1962"/>
    <x v="43"/>
    <x v="0"/>
    <x v="1"/>
    <x v="4"/>
    <n v="82571"/>
    <n v="82571"/>
    <x v="1"/>
    <n v="0"/>
    <n v="0"/>
    <s v="No"/>
    <s v="2014-04-02"/>
    <n v="28"/>
    <x v="214"/>
    <x v="120"/>
    <x v="490"/>
    <x v="106"/>
    <x v="102"/>
    <x v="60"/>
    <x v="889"/>
    <n v="0"/>
    <n v="6"/>
    <n v="5"/>
    <n v="13"/>
    <n v="2"/>
    <x v="0"/>
    <x v="0"/>
    <x v="1"/>
    <x v="0"/>
    <x v="0"/>
    <x v="1"/>
    <n v="0"/>
    <x v="1"/>
  </r>
  <r>
    <n v="1381"/>
    <n v="1982"/>
    <x v="18"/>
    <x v="1"/>
    <x v="1"/>
    <x v="0"/>
    <n v="38513"/>
    <n v="38513"/>
    <x v="2"/>
    <n v="1"/>
    <n v="0"/>
    <s v="Yes"/>
    <s v="2014-01-28"/>
    <n v="20"/>
    <x v="319"/>
    <x v="17"/>
    <x v="13"/>
    <x v="32"/>
    <x v="16"/>
    <x v="48"/>
    <x v="293"/>
    <n v="5"/>
    <n v="6"/>
    <n v="1"/>
    <n v="5"/>
    <n v="8"/>
    <x v="0"/>
    <x v="0"/>
    <x v="0"/>
    <x v="0"/>
    <x v="0"/>
    <x v="0"/>
    <n v="0"/>
    <x v="0"/>
  </r>
  <r>
    <n v="2634"/>
    <n v="1979"/>
    <x v="19"/>
    <x v="1"/>
    <x v="2"/>
    <x v="0"/>
    <n v="16653"/>
    <n v="16653"/>
    <x v="2"/>
    <n v="1"/>
    <n v="0"/>
    <s v="Yes"/>
    <s v="2014-04-18"/>
    <n v="10"/>
    <x v="9"/>
    <x v="35"/>
    <x v="83"/>
    <x v="18"/>
    <x v="37"/>
    <x v="32"/>
    <x v="194"/>
    <n v="3"/>
    <n v="2"/>
    <n v="1"/>
    <n v="3"/>
    <n v="6"/>
    <x v="0"/>
    <x v="0"/>
    <x v="0"/>
    <x v="0"/>
    <x v="0"/>
    <x v="0"/>
    <n v="0"/>
    <x v="0"/>
  </r>
  <r>
    <n v="10905"/>
    <n v="1955"/>
    <x v="34"/>
    <x v="0"/>
    <x v="0"/>
    <x v="1"/>
    <n v="42586"/>
    <n v="42586"/>
    <x v="0"/>
    <n v="1"/>
    <n v="1"/>
    <s v="Yes"/>
    <s v="2012-10-29"/>
    <n v="7"/>
    <x v="11"/>
    <x v="12"/>
    <x v="7"/>
    <x v="5"/>
    <x v="16"/>
    <x v="24"/>
    <x v="890"/>
    <n v="5"/>
    <n v="4"/>
    <n v="1"/>
    <n v="6"/>
    <n v="8"/>
    <x v="0"/>
    <x v="0"/>
    <x v="0"/>
    <x v="0"/>
    <x v="0"/>
    <x v="0"/>
    <n v="0"/>
    <x v="0"/>
  </r>
  <r>
    <n v="1744"/>
    <n v="1965"/>
    <x v="2"/>
    <x v="0"/>
    <x v="3"/>
    <x v="0"/>
    <n v="23529"/>
    <n v="23529"/>
    <x v="2"/>
    <n v="0"/>
    <n v="1"/>
    <s v="Yes"/>
    <s v="2013-01-07"/>
    <n v="67"/>
    <x v="37"/>
    <x v="35"/>
    <x v="62"/>
    <x v="7"/>
    <x v="7"/>
    <x v="71"/>
    <x v="357"/>
    <n v="1"/>
    <n v="1"/>
    <n v="1"/>
    <n v="2"/>
    <n v="6"/>
    <x v="0"/>
    <x v="0"/>
    <x v="0"/>
    <x v="0"/>
    <x v="0"/>
    <x v="0"/>
    <n v="0"/>
    <x v="1"/>
  </r>
  <r>
    <n v="1000"/>
    <n v="1961"/>
    <x v="45"/>
    <x v="0"/>
    <x v="2"/>
    <x v="1"/>
    <n v="74881"/>
    <n v="74881"/>
    <x v="1"/>
    <n v="1"/>
    <n v="1"/>
    <s v="Yes"/>
    <s v="2013-03-08"/>
    <n v="48"/>
    <x v="79"/>
    <x v="142"/>
    <x v="433"/>
    <x v="60"/>
    <x v="4"/>
    <x v="82"/>
    <x v="836"/>
    <n v="4"/>
    <n v="9"/>
    <n v="2"/>
    <n v="12"/>
    <n v="5"/>
    <x v="0"/>
    <x v="0"/>
    <x v="0"/>
    <x v="0"/>
    <x v="0"/>
    <x v="0"/>
    <n v="0"/>
    <x v="1"/>
  </r>
  <r>
    <n v="3828"/>
    <n v="1951"/>
    <x v="20"/>
    <x v="0"/>
    <x v="0"/>
    <x v="2"/>
    <n v="71107"/>
    <n v="71107"/>
    <x v="1"/>
    <n v="0"/>
    <n v="1"/>
    <s v="Yes"/>
    <s v="2013-02-17"/>
    <n v="61"/>
    <x v="687"/>
    <x v="7"/>
    <x v="199"/>
    <x v="171"/>
    <x v="165"/>
    <x v="175"/>
    <x v="891"/>
    <n v="2"/>
    <n v="7"/>
    <n v="6"/>
    <n v="13"/>
    <n v="4"/>
    <x v="0"/>
    <x v="0"/>
    <x v="0"/>
    <x v="0"/>
    <x v="0"/>
    <x v="0"/>
    <n v="0"/>
    <x v="1"/>
  </r>
  <r>
    <n v="8605"/>
    <n v="1964"/>
    <x v="31"/>
    <x v="0"/>
    <x v="1"/>
    <x v="1"/>
    <n v="46910"/>
    <n v="46910"/>
    <x v="0"/>
    <n v="1"/>
    <n v="1"/>
    <s v="Yes"/>
    <s v="2014-03-23"/>
    <n v="36"/>
    <x v="40"/>
    <x v="8"/>
    <x v="33"/>
    <x v="5"/>
    <x v="16"/>
    <x v="1"/>
    <x v="127"/>
    <n v="2"/>
    <n v="2"/>
    <n v="0"/>
    <n v="3"/>
    <n v="6"/>
    <x v="0"/>
    <x v="0"/>
    <x v="0"/>
    <x v="0"/>
    <x v="0"/>
    <x v="0"/>
    <n v="0"/>
    <x v="1"/>
  </r>
  <r>
    <n v="10304"/>
    <n v="1959"/>
    <x v="12"/>
    <x v="0"/>
    <x v="0"/>
    <x v="2"/>
    <n v="18690"/>
    <n v="18690"/>
    <x v="2"/>
    <n v="0"/>
    <n v="0"/>
    <s v="No"/>
    <s v="2012-12-28"/>
    <n v="77"/>
    <x v="10"/>
    <x v="1"/>
    <x v="75"/>
    <x v="50"/>
    <x v="37"/>
    <x v="19"/>
    <x v="218"/>
    <n v="1"/>
    <n v="1"/>
    <n v="1"/>
    <n v="2"/>
    <n v="8"/>
    <x v="0"/>
    <x v="0"/>
    <x v="0"/>
    <x v="0"/>
    <x v="0"/>
    <x v="0"/>
    <n v="0"/>
    <x v="1"/>
  </r>
  <r>
    <n v="4351"/>
    <n v="1955"/>
    <x v="34"/>
    <x v="0"/>
    <x v="0"/>
    <x v="3"/>
    <n v="37244"/>
    <n v="37244"/>
    <x v="2"/>
    <n v="1"/>
    <n v="1"/>
    <s v="Yes"/>
    <s v="2013-04-27"/>
    <n v="90"/>
    <x v="126"/>
    <x v="12"/>
    <x v="27"/>
    <x v="5"/>
    <x v="16"/>
    <x v="93"/>
    <x v="45"/>
    <n v="1"/>
    <n v="1"/>
    <n v="1"/>
    <n v="2"/>
    <n v="7"/>
    <x v="1"/>
    <x v="0"/>
    <x v="0"/>
    <x v="0"/>
    <x v="0"/>
    <x v="1"/>
    <n v="0"/>
    <x v="1"/>
  </r>
  <r>
    <n v="10129"/>
    <n v="1966"/>
    <x v="35"/>
    <x v="0"/>
    <x v="0"/>
    <x v="1"/>
    <n v="82427"/>
    <n v="82427"/>
    <x v="1"/>
    <n v="0"/>
    <n v="0"/>
    <s v="No"/>
    <s v="2014-03-12"/>
    <n v="35"/>
    <x v="30"/>
    <x v="84"/>
    <x v="491"/>
    <x v="81"/>
    <x v="94"/>
    <x v="116"/>
    <x v="892"/>
    <n v="1"/>
    <n v="3"/>
    <n v="5"/>
    <n v="12"/>
    <n v="1"/>
    <x v="0"/>
    <x v="0"/>
    <x v="1"/>
    <x v="0"/>
    <x v="0"/>
    <x v="1"/>
    <n v="0"/>
    <x v="1"/>
  </r>
  <r>
    <n v="2499"/>
    <n v="1958"/>
    <x v="38"/>
    <x v="0"/>
    <x v="4"/>
    <x v="0"/>
    <n v="75342"/>
    <n v="75342"/>
    <x v="1"/>
    <n v="0"/>
    <n v="1"/>
    <s v="Yes"/>
    <s v="2013-05-06"/>
    <n v="38"/>
    <x v="196"/>
    <x v="123"/>
    <x v="209"/>
    <x v="16"/>
    <x v="91"/>
    <x v="78"/>
    <x v="893"/>
    <n v="1"/>
    <n v="5"/>
    <n v="2"/>
    <n v="10"/>
    <n v="4"/>
    <x v="0"/>
    <x v="0"/>
    <x v="0"/>
    <x v="0"/>
    <x v="0"/>
    <x v="0"/>
    <n v="0"/>
    <x v="1"/>
  </r>
  <r>
    <n v="10092"/>
    <n v="1954"/>
    <x v="1"/>
    <x v="0"/>
    <x v="0"/>
    <x v="3"/>
    <n v="70044"/>
    <n v="70044"/>
    <x v="1"/>
    <n v="0"/>
    <n v="1"/>
    <s v="Yes"/>
    <s v="2013-02-18"/>
    <n v="46"/>
    <x v="688"/>
    <x v="8"/>
    <x v="291"/>
    <x v="136"/>
    <x v="32"/>
    <x v="5"/>
    <x v="894"/>
    <n v="4"/>
    <n v="7"/>
    <n v="10"/>
    <n v="5"/>
    <n v="5"/>
    <x v="0"/>
    <x v="0"/>
    <x v="0"/>
    <x v="0"/>
    <x v="0"/>
    <x v="0"/>
    <n v="0"/>
    <x v="1"/>
  </r>
  <r>
    <n v="7500"/>
    <n v="1967"/>
    <x v="5"/>
    <x v="0"/>
    <x v="0"/>
    <x v="0"/>
    <n v="79146"/>
    <n v="79146"/>
    <x v="1"/>
    <n v="1"/>
    <n v="1"/>
    <s v="Yes"/>
    <s v="2014-04-24"/>
    <n v="33"/>
    <x v="42"/>
    <x v="10"/>
    <x v="332"/>
    <x v="16"/>
    <x v="122"/>
    <x v="11"/>
    <x v="513"/>
    <n v="2"/>
    <n v="8"/>
    <n v="1"/>
    <n v="8"/>
    <n v="6"/>
    <x v="0"/>
    <x v="0"/>
    <x v="0"/>
    <x v="0"/>
    <x v="0"/>
    <x v="0"/>
    <n v="0"/>
    <x v="1"/>
  </r>
  <r>
    <n v="5796"/>
    <n v="1963"/>
    <x v="24"/>
    <x v="0"/>
    <x v="0"/>
    <x v="2"/>
    <n v="77437"/>
    <n v="77437"/>
    <x v="1"/>
    <n v="0"/>
    <n v="0"/>
    <s v="No"/>
    <s v="2013-11-26"/>
    <n v="70"/>
    <x v="689"/>
    <x v="59"/>
    <x v="492"/>
    <x v="51"/>
    <x v="57"/>
    <x v="111"/>
    <x v="895"/>
    <n v="1"/>
    <n v="4"/>
    <n v="5"/>
    <n v="13"/>
    <n v="1"/>
    <x v="0"/>
    <x v="0"/>
    <x v="1"/>
    <x v="0"/>
    <x v="0"/>
    <x v="1"/>
    <n v="0"/>
    <x v="1"/>
  </r>
  <r>
    <n v="10556"/>
    <n v="1959"/>
    <x v="12"/>
    <x v="0"/>
    <x v="0"/>
    <x v="2"/>
    <n v="54984"/>
    <n v="54984"/>
    <x v="0"/>
    <n v="0"/>
    <n v="1"/>
    <s v="Yes"/>
    <s v="2014-05-24"/>
    <n v="51"/>
    <x v="3"/>
    <x v="97"/>
    <x v="247"/>
    <x v="63"/>
    <x v="3"/>
    <x v="1"/>
    <x v="385"/>
    <n v="4"/>
    <n v="6"/>
    <n v="1"/>
    <n v="6"/>
    <n v="7"/>
    <x v="0"/>
    <x v="0"/>
    <x v="0"/>
    <x v="1"/>
    <x v="0"/>
    <x v="1"/>
    <n v="0"/>
    <x v="1"/>
  </r>
  <r>
    <n v="1064"/>
    <n v="1971"/>
    <x v="6"/>
    <x v="1"/>
    <x v="1"/>
    <x v="2"/>
    <n v="42403"/>
    <n v="42403"/>
    <x v="0"/>
    <n v="1"/>
    <n v="0"/>
    <s v="Yes"/>
    <s v="2013-12-11"/>
    <n v="18"/>
    <x v="148"/>
    <x v="1"/>
    <x v="9"/>
    <x v="5"/>
    <x v="9"/>
    <x v="26"/>
    <x v="271"/>
    <n v="1"/>
    <n v="1"/>
    <n v="0"/>
    <n v="3"/>
    <n v="8"/>
    <x v="0"/>
    <x v="0"/>
    <x v="0"/>
    <x v="0"/>
    <x v="0"/>
    <x v="0"/>
    <n v="0"/>
    <x v="1"/>
  </r>
  <r>
    <n v="48"/>
    <n v="1964"/>
    <x v="31"/>
    <x v="0"/>
    <x v="0"/>
    <x v="1"/>
    <n v="55761"/>
    <n v="55761"/>
    <x v="0"/>
    <n v="0"/>
    <n v="1"/>
    <s v="Yes"/>
    <s v="2014-04-24"/>
    <n v="97"/>
    <x v="690"/>
    <x v="1"/>
    <x v="100"/>
    <x v="5"/>
    <x v="3"/>
    <x v="37"/>
    <x v="215"/>
    <n v="2"/>
    <n v="4"/>
    <n v="1"/>
    <n v="3"/>
    <n v="6"/>
    <x v="0"/>
    <x v="1"/>
    <x v="0"/>
    <x v="0"/>
    <x v="0"/>
    <x v="1"/>
    <n v="0"/>
    <x v="1"/>
  </r>
  <r>
    <n v="7610"/>
    <n v="1983"/>
    <x v="10"/>
    <x v="1"/>
    <x v="0"/>
    <x v="1"/>
    <n v="37292"/>
    <n v="37292"/>
    <x v="2"/>
    <n v="1"/>
    <n v="0"/>
    <s v="Yes"/>
    <s v="2013-04-18"/>
    <n v="32"/>
    <x v="370"/>
    <x v="8"/>
    <x v="19"/>
    <x v="3"/>
    <x v="66"/>
    <x v="86"/>
    <x v="131"/>
    <n v="5"/>
    <n v="6"/>
    <n v="3"/>
    <n v="5"/>
    <n v="8"/>
    <x v="0"/>
    <x v="0"/>
    <x v="0"/>
    <x v="0"/>
    <x v="0"/>
    <x v="0"/>
    <n v="0"/>
    <x v="1"/>
  </r>
  <r>
    <n v="263"/>
    <n v="1945"/>
    <x v="41"/>
    <x v="0"/>
    <x v="1"/>
    <x v="0"/>
    <n v="45576"/>
    <n v="45576"/>
    <x v="0"/>
    <n v="0"/>
    <n v="0"/>
    <s v="No"/>
    <s v="2014-05-28"/>
    <n v="9"/>
    <x v="339"/>
    <x v="28"/>
    <x v="36"/>
    <x v="1"/>
    <x v="32"/>
    <x v="93"/>
    <x v="96"/>
    <n v="1"/>
    <n v="3"/>
    <n v="1"/>
    <n v="3"/>
    <n v="8"/>
    <x v="0"/>
    <x v="0"/>
    <x v="0"/>
    <x v="0"/>
    <x v="0"/>
    <x v="0"/>
    <n v="0"/>
    <x v="0"/>
  </r>
  <r>
    <n v="10814"/>
    <n v="1947"/>
    <x v="49"/>
    <x v="0"/>
    <x v="0"/>
    <x v="1"/>
    <n v="70321"/>
    <n v="70321"/>
    <x v="1"/>
    <n v="0"/>
    <n v="0"/>
    <s v="No"/>
    <s v="2013-01-16"/>
    <n v="6"/>
    <x v="579"/>
    <x v="42"/>
    <x v="493"/>
    <x v="24"/>
    <x v="46"/>
    <x v="123"/>
    <x v="896"/>
    <n v="1"/>
    <n v="6"/>
    <n v="5"/>
    <n v="13"/>
    <n v="4"/>
    <x v="0"/>
    <x v="0"/>
    <x v="0"/>
    <x v="0"/>
    <x v="0"/>
    <x v="0"/>
    <n v="0"/>
    <x v="0"/>
  </r>
  <r>
    <n v="9710"/>
    <n v="1969"/>
    <x v="21"/>
    <x v="0"/>
    <x v="1"/>
    <x v="3"/>
    <n v="58086"/>
    <n v="58086"/>
    <x v="0"/>
    <n v="0"/>
    <n v="1"/>
    <s v="Yes"/>
    <s v="2013-01-20"/>
    <n v="80"/>
    <x v="691"/>
    <x v="35"/>
    <x v="159"/>
    <x v="5"/>
    <x v="16"/>
    <x v="4"/>
    <x v="840"/>
    <n v="2"/>
    <n v="11"/>
    <n v="3"/>
    <n v="7"/>
    <n v="8"/>
    <x v="0"/>
    <x v="0"/>
    <x v="0"/>
    <x v="0"/>
    <x v="0"/>
    <x v="0"/>
    <n v="0"/>
    <x v="1"/>
  </r>
  <r>
    <n v="9292"/>
    <n v="1952"/>
    <x v="13"/>
    <x v="0"/>
    <x v="0"/>
    <x v="2"/>
    <n v="81795"/>
    <n v="81795"/>
    <x v="1"/>
    <n v="0"/>
    <n v="0"/>
    <s v="No"/>
    <s v="2012-10-26"/>
    <n v="74"/>
    <x v="416"/>
    <x v="151"/>
    <x v="494"/>
    <x v="27"/>
    <x v="91"/>
    <x v="0"/>
    <x v="897"/>
    <n v="1"/>
    <n v="4"/>
    <n v="11"/>
    <n v="7"/>
    <n v="2"/>
    <x v="0"/>
    <x v="0"/>
    <x v="0"/>
    <x v="0"/>
    <x v="0"/>
    <x v="0"/>
    <n v="0"/>
    <x v="1"/>
  </r>
  <r>
    <n v="10250"/>
    <n v="1947"/>
    <x v="49"/>
    <x v="0"/>
    <x v="3"/>
    <x v="1"/>
    <n v="28389"/>
    <n v="28389"/>
    <x v="2"/>
    <n v="0"/>
    <n v="0"/>
    <s v="No"/>
    <s v="2012-11-20"/>
    <n v="49"/>
    <x v="20"/>
    <x v="9"/>
    <x v="24"/>
    <x v="34"/>
    <x v="37"/>
    <x v="75"/>
    <x v="253"/>
    <n v="1"/>
    <n v="1"/>
    <n v="0"/>
    <n v="2"/>
    <n v="7"/>
    <x v="0"/>
    <x v="0"/>
    <x v="0"/>
    <x v="0"/>
    <x v="0"/>
    <x v="0"/>
    <n v="0"/>
    <x v="1"/>
  </r>
  <r>
    <n v="7881"/>
    <n v="1946"/>
    <x v="15"/>
    <x v="0"/>
    <x v="2"/>
    <x v="2"/>
    <n v="66835"/>
    <n v="66835"/>
    <x v="1"/>
    <n v="0"/>
    <n v="0"/>
    <s v="No"/>
    <s v="2013-09-28"/>
    <n v="21"/>
    <x v="135"/>
    <x v="34"/>
    <x v="121"/>
    <x v="20"/>
    <x v="62"/>
    <x v="79"/>
    <x v="156"/>
    <n v="1"/>
    <n v="6"/>
    <n v="4"/>
    <n v="13"/>
    <n v="2"/>
    <x v="0"/>
    <x v="0"/>
    <x v="0"/>
    <x v="0"/>
    <x v="0"/>
    <x v="0"/>
    <n v="0"/>
    <x v="1"/>
  </r>
  <r>
    <n v="5847"/>
    <n v="1969"/>
    <x v="21"/>
    <x v="0"/>
    <x v="0"/>
    <x v="3"/>
    <n v="69901"/>
    <n v="69901"/>
    <x v="1"/>
    <n v="0"/>
    <n v="1"/>
    <s v="Yes"/>
    <s v="2013-05-29"/>
    <n v="95"/>
    <x v="692"/>
    <x v="59"/>
    <x v="34"/>
    <x v="103"/>
    <x v="79"/>
    <x v="181"/>
    <x v="430"/>
    <n v="3"/>
    <n v="7"/>
    <n v="3"/>
    <n v="10"/>
    <n v="5"/>
    <x v="0"/>
    <x v="0"/>
    <x v="0"/>
    <x v="0"/>
    <x v="0"/>
    <x v="0"/>
    <n v="0"/>
    <x v="1"/>
  </r>
  <r>
    <n v="737"/>
    <n v="1949"/>
    <x v="17"/>
    <x v="0"/>
    <x v="1"/>
    <x v="2"/>
    <n v="80360"/>
    <n v="80360"/>
    <x v="1"/>
    <n v="0"/>
    <n v="0"/>
    <s v="No"/>
    <s v="2013-03-03"/>
    <n v="56"/>
    <x v="693"/>
    <x v="70"/>
    <x v="495"/>
    <x v="159"/>
    <x v="122"/>
    <x v="27"/>
    <x v="898"/>
    <n v="2"/>
    <n v="4"/>
    <n v="4"/>
    <n v="5"/>
    <n v="2"/>
    <x v="0"/>
    <x v="1"/>
    <x v="1"/>
    <x v="1"/>
    <x v="0"/>
    <x v="3"/>
    <n v="0"/>
    <x v="1"/>
  </r>
  <r>
    <n v="3571"/>
    <n v="1961"/>
    <x v="45"/>
    <x v="0"/>
    <x v="1"/>
    <x v="1"/>
    <n v="63342"/>
    <n v="63342"/>
    <x v="1"/>
    <n v="0"/>
    <n v="1"/>
    <s v="Yes"/>
    <s v="2012-10-16"/>
    <n v="48"/>
    <x v="182"/>
    <x v="59"/>
    <x v="4"/>
    <x v="59"/>
    <x v="26"/>
    <x v="83"/>
    <x v="176"/>
    <n v="3"/>
    <n v="8"/>
    <n v="3"/>
    <n v="5"/>
    <n v="6"/>
    <x v="0"/>
    <x v="1"/>
    <x v="0"/>
    <x v="0"/>
    <x v="0"/>
    <x v="1"/>
    <n v="0"/>
    <x v="0"/>
  </r>
  <r>
    <n v="7807"/>
    <n v="1974"/>
    <x v="8"/>
    <x v="1"/>
    <x v="0"/>
    <x v="2"/>
    <n v="44989"/>
    <n v="44989"/>
    <x v="0"/>
    <n v="0"/>
    <n v="1"/>
    <s v="Yes"/>
    <s v="2012-09-12"/>
    <n v="26"/>
    <x v="335"/>
    <x v="8"/>
    <x v="84"/>
    <x v="43"/>
    <x v="26"/>
    <x v="142"/>
    <x v="313"/>
    <n v="5"/>
    <n v="5"/>
    <n v="1"/>
    <n v="5"/>
    <n v="6"/>
    <x v="0"/>
    <x v="0"/>
    <x v="0"/>
    <x v="0"/>
    <x v="0"/>
    <x v="0"/>
    <n v="0"/>
    <x v="1"/>
  </r>
  <r>
    <n v="3878"/>
    <n v="1980"/>
    <x v="16"/>
    <x v="1"/>
    <x v="4"/>
    <x v="0"/>
    <n v="31859"/>
    <n v="31859"/>
    <x v="2"/>
    <n v="1"/>
    <n v="0"/>
    <s v="Yes"/>
    <s v="2014-02-27"/>
    <n v="3"/>
    <x v="13"/>
    <x v="3"/>
    <x v="75"/>
    <x v="18"/>
    <x v="22"/>
    <x v="56"/>
    <x v="220"/>
    <n v="1"/>
    <n v="1"/>
    <n v="0"/>
    <n v="3"/>
    <n v="7"/>
    <x v="0"/>
    <x v="0"/>
    <x v="0"/>
    <x v="0"/>
    <x v="0"/>
    <x v="0"/>
    <n v="0"/>
    <x v="1"/>
  </r>
  <r>
    <n v="5092"/>
    <n v="1949"/>
    <x v="17"/>
    <x v="0"/>
    <x v="1"/>
    <x v="4"/>
    <n v="51569"/>
    <n v="51569"/>
    <x v="0"/>
    <n v="0"/>
    <n v="1"/>
    <s v="Yes"/>
    <s v="2013-02-12"/>
    <n v="39"/>
    <x v="507"/>
    <x v="8"/>
    <x v="94"/>
    <x v="11"/>
    <x v="16"/>
    <x v="51"/>
    <x v="329"/>
    <n v="4"/>
    <n v="7"/>
    <n v="1"/>
    <n v="7"/>
    <n v="8"/>
    <x v="0"/>
    <x v="1"/>
    <x v="0"/>
    <x v="0"/>
    <x v="0"/>
    <x v="1"/>
    <n v="0"/>
    <x v="0"/>
  </r>
  <r>
    <n v="2154"/>
    <n v="1971"/>
    <x v="6"/>
    <x v="1"/>
    <x v="0"/>
    <x v="4"/>
    <n v="30372"/>
    <n v="30372"/>
    <x v="2"/>
    <n v="1"/>
    <n v="1"/>
    <s v="Yes"/>
    <s v="2012-12-25"/>
    <n v="33"/>
    <x v="77"/>
    <x v="8"/>
    <x v="100"/>
    <x v="34"/>
    <x v="3"/>
    <x v="32"/>
    <x v="210"/>
    <n v="3"/>
    <n v="2"/>
    <n v="0"/>
    <n v="3"/>
    <n v="7"/>
    <x v="0"/>
    <x v="0"/>
    <x v="0"/>
    <x v="0"/>
    <x v="0"/>
    <x v="0"/>
    <n v="0"/>
    <x v="1"/>
  </r>
  <r>
    <n v="5394"/>
    <n v="1979"/>
    <x v="19"/>
    <x v="1"/>
    <x v="3"/>
    <x v="0"/>
    <n v="16014"/>
    <n v="16014"/>
    <x v="2"/>
    <n v="1"/>
    <n v="1"/>
    <s v="Yes"/>
    <s v="2013-03-17"/>
    <n v="42"/>
    <x v="13"/>
    <x v="31"/>
    <x v="137"/>
    <x v="34"/>
    <x v="22"/>
    <x v="32"/>
    <x v="120"/>
    <n v="4"/>
    <n v="1"/>
    <n v="1"/>
    <n v="4"/>
    <n v="3"/>
    <x v="0"/>
    <x v="0"/>
    <x v="0"/>
    <x v="0"/>
    <x v="0"/>
    <x v="0"/>
    <n v="0"/>
    <x v="1"/>
  </r>
  <r>
    <n v="3798"/>
    <n v="1968"/>
    <x v="30"/>
    <x v="0"/>
    <x v="0"/>
    <x v="2"/>
    <n v="41120"/>
    <n v="41120"/>
    <x v="0"/>
    <n v="1"/>
    <n v="1"/>
    <s v="Yes"/>
    <s v="2013-11-06"/>
    <n v="80"/>
    <x v="181"/>
    <x v="12"/>
    <x v="165"/>
    <x v="5"/>
    <x v="22"/>
    <x v="94"/>
    <x v="36"/>
    <n v="3"/>
    <n v="2"/>
    <n v="1"/>
    <n v="3"/>
    <n v="6"/>
    <x v="0"/>
    <x v="0"/>
    <x v="0"/>
    <x v="0"/>
    <x v="0"/>
    <x v="0"/>
    <n v="0"/>
    <x v="1"/>
  </r>
  <r>
    <n v="3524"/>
    <n v="1971"/>
    <x v="6"/>
    <x v="1"/>
    <x v="2"/>
    <x v="0"/>
    <n v="39763"/>
    <n v="39763"/>
    <x v="2"/>
    <n v="1"/>
    <n v="0"/>
    <s v="Yes"/>
    <s v="2013-08-04"/>
    <n v="9"/>
    <x v="209"/>
    <x v="1"/>
    <x v="234"/>
    <x v="39"/>
    <x v="18"/>
    <x v="11"/>
    <x v="837"/>
    <n v="2"/>
    <n v="5"/>
    <n v="1"/>
    <n v="2"/>
    <n v="9"/>
    <x v="0"/>
    <x v="0"/>
    <x v="0"/>
    <x v="0"/>
    <x v="0"/>
    <x v="0"/>
    <n v="0"/>
    <x v="0"/>
  </r>
  <r>
    <n v="5247"/>
    <n v="1955"/>
    <x v="34"/>
    <x v="0"/>
    <x v="1"/>
    <x v="2"/>
    <n v="38725"/>
    <n v="38725"/>
    <x v="2"/>
    <n v="1"/>
    <n v="1"/>
    <s v="Yes"/>
    <s v="2014-05-10"/>
    <n v="52"/>
    <x v="270"/>
    <x v="8"/>
    <x v="1"/>
    <x v="1"/>
    <x v="1"/>
    <x v="3"/>
    <x v="87"/>
    <n v="2"/>
    <n v="1"/>
    <n v="0"/>
    <n v="4"/>
    <n v="4"/>
    <x v="0"/>
    <x v="0"/>
    <x v="0"/>
    <x v="0"/>
    <x v="0"/>
    <x v="0"/>
    <n v="0"/>
    <x v="1"/>
  </r>
  <r>
    <n v="5883"/>
    <n v="1972"/>
    <x v="39"/>
    <x v="1"/>
    <x v="0"/>
    <x v="2"/>
    <n v="77981"/>
    <n v="77981"/>
    <x v="1"/>
    <n v="1"/>
    <n v="0"/>
    <s v="Yes"/>
    <s v="2013-05-26"/>
    <n v="78"/>
    <x v="183"/>
    <x v="30"/>
    <x v="143"/>
    <x v="32"/>
    <x v="160"/>
    <x v="61"/>
    <x v="464"/>
    <n v="3"/>
    <n v="7"/>
    <n v="4"/>
    <n v="7"/>
    <n v="5"/>
    <x v="0"/>
    <x v="0"/>
    <x v="0"/>
    <x v="0"/>
    <x v="0"/>
    <x v="0"/>
    <n v="0"/>
    <x v="1"/>
  </r>
  <r>
    <n v="2118"/>
    <n v="1964"/>
    <x v="31"/>
    <x v="0"/>
    <x v="4"/>
    <x v="2"/>
    <n v="62905"/>
    <n v="62905"/>
    <x v="0"/>
    <n v="0"/>
    <n v="1"/>
    <s v="Yes"/>
    <s v="2013-09-10"/>
    <n v="68"/>
    <x v="547"/>
    <x v="140"/>
    <x v="30"/>
    <x v="22"/>
    <x v="94"/>
    <x v="134"/>
    <x v="899"/>
    <n v="3"/>
    <n v="7"/>
    <n v="2"/>
    <n v="8"/>
    <n v="4"/>
    <x v="0"/>
    <x v="0"/>
    <x v="0"/>
    <x v="0"/>
    <x v="0"/>
    <x v="0"/>
    <n v="0"/>
    <x v="1"/>
  </r>
  <r>
    <n v="8812"/>
    <n v="1979"/>
    <x v="19"/>
    <x v="1"/>
    <x v="4"/>
    <x v="3"/>
    <n v="13533"/>
    <n v="13533"/>
    <x v="2"/>
    <n v="1"/>
    <n v="0"/>
    <s v="Yes"/>
    <s v="2013-03-10"/>
    <n v="45"/>
    <x v="44"/>
    <x v="17"/>
    <x v="48"/>
    <x v="64"/>
    <x v="16"/>
    <x v="45"/>
    <x v="220"/>
    <n v="2"/>
    <n v="2"/>
    <n v="0"/>
    <n v="3"/>
    <n v="7"/>
    <x v="0"/>
    <x v="0"/>
    <x v="0"/>
    <x v="0"/>
    <x v="0"/>
    <x v="0"/>
    <n v="0"/>
    <x v="1"/>
  </r>
  <r>
    <n v="6616"/>
    <n v="1975"/>
    <x v="28"/>
    <x v="1"/>
    <x v="0"/>
    <x v="1"/>
    <n v="59481"/>
    <n v="59481"/>
    <x v="0"/>
    <n v="0"/>
    <n v="1"/>
    <s v="Yes"/>
    <s v="2013-10-23"/>
    <n v="47"/>
    <x v="694"/>
    <x v="17"/>
    <x v="428"/>
    <x v="122"/>
    <x v="20"/>
    <x v="68"/>
    <x v="228"/>
    <n v="2"/>
    <n v="3"/>
    <n v="3"/>
    <n v="8"/>
    <n v="2"/>
    <x v="0"/>
    <x v="0"/>
    <x v="0"/>
    <x v="0"/>
    <x v="0"/>
    <x v="0"/>
    <n v="0"/>
    <x v="1"/>
  </r>
  <r>
    <n v="2797"/>
    <n v="1977"/>
    <x v="32"/>
    <x v="1"/>
    <x v="0"/>
    <x v="2"/>
    <n v="72117"/>
    <n v="72117"/>
    <x v="1"/>
    <n v="0"/>
    <n v="1"/>
    <s v="Yes"/>
    <s v="2013-08-20"/>
    <n v="34"/>
    <x v="358"/>
    <x v="60"/>
    <x v="136"/>
    <x v="46"/>
    <x v="36"/>
    <x v="35"/>
    <x v="314"/>
    <n v="1"/>
    <n v="9"/>
    <n v="7"/>
    <n v="9"/>
    <n v="5"/>
    <x v="0"/>
    <x v="0"/>
    <x v="0"/>
    <x v="0"/>
    <x v="0"/>
    <x v="0"/>
    <n v="0"/>
    <x v="1"/>
  </r>
  <r>
    <n v="4328"/>
    <n v="1986"/>
    <x v="22"/>
    <x v="1"/>
    <x v="4"/>
    <x v="2"/>
    <n v="21955"/>
    <n v="21955"/>
    <x v="2"/>
    <n v="1"/>
    <n v="0"/>
    <s v="Yes"/>
    <s v="2013-09-07"/>
    <n v="81"/>
    <x v="9"/>
    <x v="1"/>
    <x v="75"/>
    <x v="37"/>
    <x v="32"/>
    <x v="56"/>
    <x v="45"/>
    <n v="2"/>
    <n v="2"/>
    <n v="1"/>
    <n v="3"/>
    <n v="6"/>
    <x v="0"/>
    <x v="0"/>
    <x v="0"/>
    <x v="0"/>
    <x v="0"/>
    <x v="0"/>
    <n v="0"/>
    <x v="1"/>
  </r>
  <r>
    <n v="9167"/>
    <n v="1956"/>
    <x v="46"/>
    <x v="0"/>
    <x v="0"/>
    <x v="2"/>
    <n v="67131"/>
    <n v="67131"/>
    <x v="1"/>
    <n v="0"/>
    <n v="1"/>
    <s v="Yes"/>
    <s v="2013-03-26"/>
    <n v="72"/>
    <x v="331"/>
    <x v="62"/>
    <x v="291"/>
    <x v="101"/>
    <x v="48"/>
    <x v="196"/>
    <x v="370"/>
    <n v="3"/>
    <n v="9"/>
    <n v="2"/>
    <n v="12"/>
    <n v="6"/>
    <x v="0"/>
    <x v="0"/>
    <x v="0"/>
    <x v="0"/>
    <x v="0"/>
    <x v="0"/>
    <n v="0"/>
    <x v="1"/>
  </r>
  <r>
    <n v="10560"/>
    <n v="1980"/>
    <x v="16"/>
    <x v="1"/>
    <x v="1"/>
    <x v="0"/>
    <n v="36802"/>
    <n v="36802"/>
    <x v="2"/>
    <n v="1"/>
    <n v="0"/>
    <s v="Yes"/>
    <s v="2014-06-16"/>
    <n v="23"/>
    <x v="178"/>
    <x v="1"/>
    <x v="122"/>
    <x v="5"/>
    <x v="16"/>
    <x v="10"/>
    <x v="256"/>
    <n v="1"/>
    <n v="1"/>
    <n v="0"/>
    <n v="3"/>
    <n v="5"/>
    <x v="0"/>
    <x v="0"/>
    <x v="0"/>
    <x v="0"/>
    <x v="0"/>
    <x v="0"/>
    <n v="0"/>
    <x v="1"/>
  </r>
  <r>
    <n v="2631"/>
    <n v="1982"/>
    <x v="18"/>
    <x v="1"/>
    <x v="0"/>
    <x v="1"/>
    <n v="71853"/>
    <n v="71853"/>
    <x v="1"/>
    <n v="0"/>
    <n v="0"/>
    <s v="No"/>
    <s v="2013-05-08"/>
    <n v="29"/>
    <x v="611"/>
    <x v="133"/>
    <x v="237"/>
    <x v="161"/>
    <x v="90"/>
    <x v="37"/>
    <x v="593"/>
    <n v="1"/>
    <n v="2"/>
    <n v="8"/>
    <n v="6"/>
    <n v="1"/>
    <x v="0"/>
    <x v="0"/>
    <x v="0"/>
    <x v="0"/>
    <x v="0"/>
    <x v="0"/>
    <n v="0"/>
    <x v="1"/>
  </r>
  <r>
    <n v="8312"/>
    <n v="1961"/>
    <x v="45"/>
    <x v="0"/>
    <x v="3"/>
    <x v="2"/>
    <n v="28249"/>
    <n v="28249"/>
    <x v="2"/>
    <n v="0"/>
    <n v="0"/>
    <s v="No"/>
    <s v="2014-06-15"/>
    <n v="80"/>
    <x v="20"/>
    <x v="31"/>
    <x v="75"/>
    <x v="1"/>
    <x v="32"/>
    <x v="23"/>
    <x v="86"/>
    <n v="1"/>
    <n v="2"/>
    <n v="0"/>
    <n v="3"/>
    <n v="6"/>
    <x v="0"/>
    <x v="0"/>
    <x v="0"/>
    <x v="0"/>
    <x v="0"/>
    <x v="0"/>
    <n v="0"/>
    <x v="1"/>
  </r>
  <r>
    <n v="5534"/>
    <n v="1975"/>
    <x v="28"/>
    <x v="1"/>
    <x v="2"/>
    <x v="2"/>
    <n v="47808"/>
    <n v="47808"/>
    <x v="0"/>
    <n v="0"/>
    <n v="1"/>
    <s v="Yes"/>
    <s v="2013-10-20"/>
    <n v="30"/>
    <x v="39"/>
    <x v="1"/>
    <x v="74"/>
    <x v="1"/>
    <x v="16"/>
    <x v="62"/>
    <x v="900"/>
    <n v="2"/>
    <n v="3"/>
    <n v="2"/>
    <n v="3"/>
    <n v="7"/>
    <x v="1"/>
    <x v="0"/>
    <x v="0"/>
    <x v="0"/>
    <x v="0"/>
    <x v="1"/>
    <n v="0"/>
    <x v="1"/>
  </r>
  <r>
    <n v="5093"/>
    <n v="1974"/>
    <x v="8"/>
    <x v="1"/>
    <x v="1"/>
    <x v="3"/>
    <n v="25509"/>
    <n v="25509"/>
    <x v="2"/>
    <n v="1"/>
    <n v="0"/>
    <s v="Yes"/>
    <s v="2012-09-18"/>
    <n v="15"/>
    <x v="31"/>
    <x v="17"/>
    <x v="23"/>
    <x v="3"/>
    <x v="23"/>
    <x v="56"/>
    <x v="720"/>
    <n v="3"/>
    <n v="3"/>
    <n v="0"/>
    <n v="3"/>
    <n v="9"/>
    <x v="0"/>
    <x v="0"/>
    <x v="0"/>
    <x v="0"/>
    <x v="0"/>
    <x v="0"/>
    <n v="0"/>
    <x v="0"/>
  </r>
  <r>
    <n v="7592"/>
    <n v="1946"/>
    <x v="15"/>
    <x v="0"/>
    <x v="1"/>
    <x v="2"/>
    <n v="51012"/>
    <n v="51012"/>
    <x v="0"/>
    <n v="0"/>
    <n v="0"/>
    <s v="No"/>
    <s v="2013-04-18"/>
    <n v="86"/>
    <x v="252"/>
    <x v="31"/>
    <x v="213"/>
    <x v="1"/>
    <x v="52"/>
    <x v="94"/>
    <x v="301"/>
    <n v="1"/>
    <n v="4"/>
    <n v="1"/>
    <n v="4"/>
    <n v="6"/>
    <x v="0"/>
    <x v="0"/>
    <x v="0"/>
    <x v="0"/>
    <x v="0"/>
    <x v="0"/>
    <n v="0"/>
    <x v="1"/>
  </r>
  <r>
    <n v="8895"/>
    <n v="1985"/>
    <x v="7"/>
    <x v="1"/>
    <x v="0"/>
    <x v="0"/>
    <n v="70596"/>
    <n v="70596"/>
    <x v="1"/>
    <n v="0"/>
    <n v="0"/>
    <s v="No"/>
    <s v="2012-10-05"/>
    <n v="68"/>
    <x v="514"/>
    <x v="50"/>
    <x v="402"/>
    <x v="37"/>
    <x v="16"/>
    <x v="78"/>
    <x v="653"/>
    <n v="1"/>
    <n v="3"/>
    <n v="5"/>
    <n v="12"/>
    <n v="2"/>
    <x v="0"/>
    <x v="0"/>
    <x v="0"/>
    <x v="0"/>
    <x v="0"/>
    <x v="0"/>
    <n v="0"/>
    <x v="1"/>
  </r>
  <r>
    <n v="8584"/>
    <n v="1952"/>
    <x v="13"/>
    <x v="0"/>
    <x v="1"/>
    <x v="1"/>
    <n v="85431"/>
    <n v="85431"/>
    <x v="1"/>
    <n v="0"/>
    <n v="0"/>
    <s v="No"/>
    <s v="2013-06-08"/>
    <n v="54"/>
    <x v="429"/>
    <x v="89"/>
    <x v="496"/>
    <x v="119"/>
    <x v="148"/>
    <x v="53"/>
    <x v="901"/>
    <n v="1"/>
    <n v="2"/>
    <n v="7"/>
    <n v="7"/>
    <n v="0"/>
    <x v="0"/>
    <x v="0"/>
    <x v="0"/>
    <x v="0"/>
    <x v="0"/>
    <x v="0"/>
    <n v="0"/>
    <x v="1"/>
  </r>
  <r>
    <n v="2694"/>
    <n v="1967"/>
    <x v="5"/>
    <x v="0"/>
    <x v="0"/>
    <x v="2"/>
    <n v="42664"/>
    <n v="42664"/>
    <x v="0"/>
    <n v="0"/>
    <n v="1"/>
    <s v="Yes"/>
    <s v="2014-03-18"/>
    <n v="44"/>
    <x v="222"/>
    <x v="8"/>
    <x v="24"/>
    <x v="5"/>
    <x v="16"/>
    <x v="24"/>
    <x v="527"/>
    <n v="1"/>
    <n v="1"/>
    <n v="0"/>
    <n v="3"/>
    <n v="6"/>
    <x v="0"/>
    <x v="0"/>
    <x v="0"/>
    <x v="0"/>
    <x v="0"/>
    <x v="0"/>
    <n v="0"/>
    <x v="1"/>
  </r>
  <r>
    <n v="8910"/>
    <n v="1955"/>
    <x v="34"/>
    <x v="0"/>
    <x v="0"/>
    <x v="1"/>
    <n v="42586"/>
    <n v="42586"/>
    <x v="0"/>
    <n v="1"/>
    <n v="1"/>
    <s v="Yes"/>
    <s v="2012-10-29"/>
    <n v="7"/>
    <x v="11"/>
    <x v="12"/>
    <x v="7"/>
    <x v="5"/>
    <x v="16"/>
    <x v="24"/>
    <x v="890"/>
    <n v="5"/>
    <n v="4"/>
    <n v="1"/>
    <n v="6"/>
    <n v="8"/>
    <x v="0"/>
    <x v="0"/>
    <x v="0"/>
    <x v="0"/>
    <x v="0"/>
    <x v="0"/>
    <n v="0"/>
    <x v="0"/>
  </r>
  <r>
    <n v="7433"/>
    <n v="1985"/>
    <x v="7"/>
    <x v="1"/>
    <x v="0"/>
    <x v="0"/>
    <n v="29760"/>
    <n v="29760"/>
    <x v="2"/>
    <n v="1"/>
    <n v="0"/>
    <s v="Yes"/>
    <s v="2012-08-29"/>
    <n v="87"/>
    <x v="67"/>
    <x v="3"/>
    <x v="66"/>
    <x v="34"/>
    <x v="9"/>
    <x v="45"/>
    <x v="74"/>
    <n v="4"/>
    <n v="3"/>
    <n v="1"/>
    <n v="4"/>
    <n v="8"/>
    <x v="0"/>
    <x v="0"/>
    <x v="0"/>
    <x v="0"/>
    <x v="0"/>
    <x v="0"/>
    <n v="0"/>
    <x v="1"/>
  </r>
  <r>
    <n v="164"/>
    <n v="1977"/>
    <x v="32"/>
    <x v="1"/>
    <x v="1"/>
    <x v="2"/>
    <n v="28973"/>
    <n v="28973"/>
    <x v="2"/>
    <n v="0"/>
    <n v="0"/>
    <s v="No"/>
    <s v="2012-10-13"/>
    <n v="59"/>
    <x v="317"/>
    <x v="8"/>
    <x v="180"/>
    <x v="7"/>
    <x v="7"/>
    <x v="33"/>
    <x v="819"/>
    <n v="2"/>
    <n v="5"/>
    <n v="1"/>
    <n v="5"/>
    <n v="8"/>
    <x v="0"/>
    <x v="0"/>
    <x v="0"/>
    <x v="0"/>
    <x v="0"/>
    <x v="0"/>
    <n v="0"/>
    <x v="1"/>
  </r>
  <r>
    <n v="10477"/>
    <n v="1973"/>
    <x v="26"/>
    <x v="1"/>
    <x v="1"/>
    <x v="1"/>
    <n v="39435"/>
    <n v="39435"/>
    <x v="2"/>
    <n v="1"/>
    <n v="0"/>
    <s v="Yes"/>
    <s v="2013-08-06"/>
    <n v="16"/>
    <x v="658"/>
    <x v="8"/>
    <x v="107"/>
    <x v="5"/>
    <x v="16"/>
    <x v="9"/>
    <x v="227"/>
    <n v="1"/>
    <n v="3"/>
    <n v="1"/>
    <n v="2"/>
    <n v="7"/>
    <x v="0"/>
    <x v="0"/>
    <x v="0"/>
    <x v="0"/>
    <x v="0"/>
    <x v="0"/>
    <n v="0"/>
    <x v="1"/>
  </r>
  <r>
    <n v="2681"/>
    <n v="1984"/>
    <x v="3"/>
    <x v="1"/>
    <x v="4"/>
    <x v="2"/>
    <n v="65370"/>
    <n v="65370"/>
    <x v="1"/>
    <n v="0"/>
    <n v="0"/>
    <s v="No"/>
    <s v="2013-08-01"/>
    <n v="1"/>
    <x v="658"/>
    <x v="14"/>
    <x v="182"/>
    <x v="133"/>
    <x v="54"/>
    <x v="111"/>
    <x v="228"/>
    <n v="1"/>
    <n v="2"/>
    <n v="3"/>
    <n v="13"/>
    <n v="1"/>
    <x v="0"/>
    <x v="0"/>
    <x v="0"/>
    <x v="0"/>
    <x v="0"/>
    <x v="0"/>
    <n v="0"/>
    <x v="1"/>
  </r>
  <r>
    <n v="5150"/>
    <n v="1979"/>
    <x v="19"/>
    <x v="1"/>
    <x v="3"/>
    <x v="0"/>
    <n v="20194"/>
    <n v="20194"/>
    <x v="2"/>
    <n v="1"/>
    <n v="0"/>
    <s v="Yes"/>
    <s v="2012-12-17"/>
    <n v="64"/>
    <x v="109"/>
    <x v="3"/>
    <x v="75"/>
    <x v="9"/>
    <x v="26"/>
    <x v="4"/>
    <x v="304"/>
    <n v="2"/>
    <n v="2"/>
    <n v="0"/>
    <n v="3"/>
    <n v="6"/>
    <x v="0"/>
    <x v="0"/>
    <x v="0"/>
    <x v="0"/>
    <x v="0"/>
    <x v="0"/>
    <n v="0"/>
    <x v="1"/>
  </r>
  <r>
    <n v="5283"/>
    <n v="1976"/>
    <x v="11"/>
    <x v="1"/>
    <x v="1"/>
    <x v="0"/>
    <n v="42473"/>
    <n v="42473"/>
    <x v="0"/>
    <n v="1"/>
    <n v="1"/>
    <s v="Yes"/>
    <s v="2014-02-17"/>
    <n v="72"/>
    <x v="695"/>
    <x v="1"/>
    <x v="87"/>
    <x v="5"/>
    <x v="37"/>
    <x v="93"/>
    <x v="902"/>
    <n v="3"/>
    <n v="2"/>
    <n v="1"/>
    <n v="4"/>
    <n v="5"/>
    <x v="0"/>
    <x v="0"/>
    <x v="0"/>
    <x v="0"/>
    <x v="0"/>
    <x v="0"/>
    <n v="0"/>
    <x v="1"/>
  </r>
  <r>
    <n v="9645"/>
    <n v="1968"/>
    <x v="30"/>
    <x v="0"/>
    <x v="0"/>
    <x v="2"/>
    <n v="64590"/>
    <n v="64590"/>
    <x v="1"/>
    <n v="0"/>
    <n v="0"/>
    <s v="No"/>
    <s v="2012-10-14"/>
    <n v="98"/>
    <x v="696"/>
    <x v="66"/>
    <x v="276"/>
    <x v="60"/>
    <x v="89"/>
    <x v="12"/>
    <x v="499"/>
    <n v="1"/>
    <n v="9"/>
    <n v="4"/>
    <n v="10"/>
    <n v="6"/>
    <x v="0"/>
    <x v="0"/>
    <x v="0"/>
    <x v="0"/>
    <x v="0"/>
    <x v="0"/>
    <n v="0"/>
    <x v="1"/>
  </r>
  <r>
    <n v="10678"/>
    <n v="1959"/>
    <x v="12"/>
    <x v="0"/>
    <x v="0"/>
    <x v="1"/>
    <n v="71232"/>
    <n v="71232"/>
    <x v="1"/>
    <n v="0"/>
    <n v="1"/>
    <s v="Yes"/>
    <s v="2013-11-28"/>
    <n v="91"/>
    <x v="697"/>
    <x v="16"/>
    <x v="463"/>
    <x v="20"/>
    <x v="46"/>
    <x v="45"/>
    <x v="903"/>
    <n v="2"/>
    <n v="11"/>
    <n v="2"/>
    <n v="10"/>
    <n v="7"/>
    <x v="0"/>
    <x v="0"/>
    <x v="0"/>
    <x v="0"/>
    <x v="0"/>
    <x v="0"/>
    <n v="0"/>
    <x v="1"/>
  </r>
  <r>
    <n v="7261"/>
    <n v="1971"/>
    <x v="6"/>
    <x v="1"/>
    <x v="0"/>
    <x v="1"/>
    <n v="34600"/>
    <n v="34600"/>
    <x v="2"/>
    <n v="1"/>
    <n v="1"/>
    <s v="Yes"/>
    <s v="2013-01-01"/>
    <n v="8"/>
    <x v="535"/>
    <x v="55"/>
    <x v="234"/>
    <x v="64"/>
    <x v="3"/>
    <x v="4"/>
    <x v="30"/>
    <n v="5"/>
    <n v="5"/>
    <n v="2"/>
    <n v="5"/>
    <n v="8"/>
    <x v="0"/>
    <x v="0"/>
    <x v="0"/>
    <x v="0"/>
    <x v="0"/>
    <x v="0"/>
    <n v="0"/>
    <x v="0"/>
  </r>
  <r>
    <n v="9648"/>
    <n v="1967"/>
    <x v="5"/>
    <x v="0"/>
    <x v="0"/>
    <x v="0"/>
    <n v="46904"/>
    <n v="46904"/>
    <x v="0"/>
    <n v="1"/>
    <n v="1"/>
    <s v="Yes"/>
    <s v="2012-11-03"/>
    <n v="20"/>
    <x v="629"/>
    <x v="3"/>
    <x v="7"/>
    <x v="5"/>
    <x v="52"/>
    <x v="135"/>
    <x v="904"/>
    <n v="4"/>
    <n v="5"/>
    <n v="1"/>
    <n v="4"/>
    <n v="8"/>
    <x v="0"/>
    <x v="0"/>
    <x v="0"/>
    <x v="0"/>
    <x v="0"/>
    <x v="0"/>
    <n v="0"/>
    <x v="1"/>
  </r>
  <r>
    <n v="2870"/>
    <n v="1973"/>
    <x v="26"/>
    <x v="1"/>
    <x v="0"/>
    <x v="2"/>
    <n v="49094"/>
    <n v="49094"/>
    <x v="0"/>
    <n v="0"/>
    <n v="1"/>
    <s v="Yes"/>
    <s v="2012-09-21"/>
    <n v="6"/>
    <x v="429"/>
    <x v="8"/>
    <x v="15"/>
    <x v="9"/>
    <x v="22"/>
    <x v="95"/>
    <x v="905"/>
    <n v="5"/>
    <n v="6"/>
    <n v="3"/>
    <n v="6"/>
    <n v="6"/>
    <x v="0"/>
    <x v="0"/>
    <x v="0"/>
    <x v="0"/>
    <x v="0"/>
    <x v="0"/>
    <n v="0"/>
    <x v="1"/>
  </r>
  <r>
    <n v="8008"/>
    <n v="1983"/>
    <x v="10"/>
    <x v="1"/>
    <x v="0"/>
    <x v="1"/>
    <n v="36075"/>
    <n v="36075"/>
    <x v="2"/>
    <n v="1"/>
    <n v="0"/>
    <s v="Yes"/>
    <s v="2013-12-09"/>
    <n v="54"/>
    <x v="342"/>
    <x v="8"/>
    <x v="23"/>
    <x v="29"/>
    <x v="1"/>
    <x v="12"/>
    <x v="151"/>
    <n v="1"/>
    <n v="2"/>
    <n v="0"/>
    <n v="4"/>
    <n v="6"/>
    <x v="0"/>
    <x v="0"/>
    <x v="0"/>
    <x v="0"/>
    <x v="0"/>
    <x v="0"/>
    <n v="0"/>
    <x v="1"/>
  </r>
  <r>
    <n v="1513"/>
    <n v="1979"/>
    <x v="19"/>
    <x v="1"/>
    <x v="4"/>
    <x v="1"/>
    <n v="60839"/>
    <n v="60839"/>
    <x v="0"/>
    <n v="1"/>
    <n v="1"/>
    <s v="Yes"/>
    <s v="2012-08-28"/>
    <n v="72"/>
    <x v="445"/>
    <x v="59"/>
    <x v="186"/>
    <x v="172"/>
    <x v="98"/>
    <x v="197"/>
    <x v="604"/>
    <n v="13"/>
    <n v="2"/>
    <n v="2"/>
    <n v="12"/>
    <n v="8"/>
    <x v="0"/>
    <x v="0"/>
    <x v="0"/>
    <x v="0"/>
    <x v="0"/>
    <x v="0"/>
    <n v="0"/>
    <x v="1"/>
  </r>
  <r>
    <n v="6173"/>
    <n v="1979"/>
    <x v="19"/>
    <x v="1"/>
    <x v="0"/>
    <x v="1"/>
    <n v="77298"/>
    <n v="77298"/>
    <x v="1"/>
    <n v="0"/>
    <n v="1"/>
    <s v="Yes"/>
    <s v="2013-11-02"/>
    <n v="46"/>
    <x v="88"/>
    <x v="49"/>
    <x v="85"/>
    <x v="50"/>
    <x v="48"/>
    <x v="60"/>
    <x v="98"/>
    <n v="1"/>
    <n v="6"/>
    <n v="6"/>
    <n v="11"/>
    <n v="3"/>
    <x v="0"/>
    <x v="0"/>
    <x v="0"/>
    <x v="0"/>
    <x v="0"/>
    <x v="0"/>
    <n v="0"/>
    <x v="1"/>
  </r>
  <r>
    <n v="1419"/>
    <n v="1950"/>
    <x v="9"/>
    <x v="0"/>
    <x v="0"/>
    <x v="1"/>
    <n v="34026"/>
    <n v="34026"/>
    <x v="2"/>
    <n v="1"/>
    <n v="1"/>
    <s v="Yes"/>
    <s v="2013-08-05"/>
    <n v="11"/>
    <x v="126"/>
    <x v="26"/>
    <x v="39"/>
    <x v="29"/>
    <x v="22"/>
    <x v="45"/>
    <x v="398"/>
    <n v="3"/>
    <n v="2"/>
    <n v="1"/>
    <n v="3"/>
    <n v="5"/>
    <x v="0"/>
    <x v="0"/>
    <x v="0"/>
    <x v="0"/>
    <x v="0"/>
    <x v="0"/>
    <n v="0"/>
    <x v="1"/>
  </r>
  <r>
    <n v="9150"/>
    <n v="1963"/>
    <x v="24"/>
    <x v="0"/>
    <x v="1"/>
    <x v="0"/>
    <n v="48918"/>
    <n v="48918"/>
    <x v="0"/>
    <n v="1"/>
    <n v="1"/>
    <s v="Yes"/>
    <s v="2014-04-12"/>
    <n v="21"/>
    <x v="597"/>
    <x v="8"/>
    <x v="145"/>
    <x v="5"/>
    <x v="16"/>
    <x v="10"/>
    <x v="242"/>
    <n v="2"/>
    <n v="1"/>
    <n v="0"/>
    <n v="4"/>
    <n v="4"/>
    <x v="0"/>
    <x v="0"/>
    <x v="0"/>
    <x v="0"/>
    <x v="0"/>
    <x v="0"/>
    <n v="0"/>
    <x v="1"/>
  </r>
  <r>
    <n v="7960"/>
    <n v="1962"/>
    <x v="43"/>
    <x v="0"/>
    <x v="4"/>
    <x v="1"/>
    <n v="82122"/>
    <n v="82122"/>
    <x v="1"/>
    <n v="0"/>
    <n v="0"/>
    <s v="No"/>
    <s v="2013-08-15"/>
    <n v="89"/>
    <x v="698"/>
    <x v="14"/>
    <x v="361"/>
    <x v="52"/>
    <x v="81"/>
    <x v="187"/>
    <x v="897"/>
    <n v="1"/>
    <n v="3"/>
    <n v="9"/>
    <n v="13"/>
    <n v="1"/>
    <x v="0"/>
    <x v="0"/>
    <x v="1"/>
    <x v="0"/>
    <x v="0"/>
    <x v="1"/>
    <n v="0"/>
    <x v="1"/>
  </r>
  <r>
    <n v="1250"/>
    <n v="1976"/>
    <x v="11"/>
    <x v="1"/>
    <x v="0"/>
    <x v="0"/>
    <n v="37697"/>
    <n v="37697"/>
    <x v="2"/>
    <n v="1"/>
    <n v="0"/>
    <s v="Yes"/>
    <s v="2014-02-07"/>
    <n v="82"/>
    <x v="96"/>
    <x v="26"/>
    <x v="87"/>
    <x v="9"/>
    <x v="37"/>
    <x v="75"/>
    <x v="579"/>
    <n v="1"/>
    <n v="2"/>
    <n v="1"/>
    <n v="3"/>
    <n v="6"/>
    <x v="0"/>
    <x v="0"/>
    <x v="0"/>
    <x v="0"/>
    <x v="0"/>
    <x v="0"/>
    <n v="0"/>
    <x v="1"/>
  </r>
  <r>
    <n v="9905"/>
    <n v="1952"/>
    <x v="13"/>
    <x v="0"/>
    <x v="0"/>
    <x v="1"/>
    <n v="34074"/>
    <n v="34074"/>
    <x v="2"/>
    <n v="1"/>
    <n v="1"/>
    <s v="Yes"/>
    <s v="2013-07-13"/>
    <n v="69"/>
    <x v="73"/>
    <x v="1"/>
    <x v="105"/>
    <x v="3"/>
    <x v="1"/>
    <x v="152"/>
    <x v="906"/>
    <n v="5"/>
    <n v="3"/>
    <n v="3"/>
    <n v="3"/>
    <n v="6"/>
    <x v="1"/>
    <x v="0"/>
    <x v="0"/>
    <x v="0"/>
    <x v="0"/>
    <x v="1"/>
    <n v="0"/>
    <x v="1"/>
  </r>
  <r>
    <n v="10691"/>
    <n v="1960"/>
    <x v="40"/>
    <x v="0"/>
    <x v="2"/>
    <x v="2"/>
    <n v="28520"/>
    <n v="28520"/>
    <x v="2"/>
    <n v="1"/>
    <n v="1"/>
    <s v="Yes"/>
    <s v="2013-06-14"/>
    <n v="55"/>
    <x v="1"/>
    <x v="8"/>
    <x v="27"/>
    <x v="5"/>
    <x v="7"/>
    <x v="71"/>
    <x v="86"/>
    <n v="1"/>
    <n v="1"/>
    <n v="1"/>
    <n v="2"/>
    <n v="6"/>
    <x v="0"/>
    <x v="0"/>
    <x v="0"/>
    <x v="0"/>
    <x v="0"/>
    <x v="0"/>
    <n v="0"/>
    <x v="1"/>
  </r>
  <r>
    <n v="7002"/>
    <n v="1955"/>
    <x v="34"/>
    <x v="0"/>
    <x v="0"/>
    <x v="0"/>
    <n v="62535"/>
    <n v="62535"/>
    <x v="0"/>
    <n v="0"/>
    <n v="1"/>
    <s v="Yes"/>
    <s v="2013-10-03"/>
    <n v="13"/>
    <x v="68"/>
    <x v="53"/>
    <x v="108"/>
    <x v="5"/>
    <x v="87"/>
    <x v="102"/>
    <x v="907"/>
    <n v="1"/>
    <n v="3"/>
    <n v="2"/>
    <n v="8"/>
    <n v="3"/>
    <x v="0"/>
    <x v="0"/>
    <x v="0"/>
    <x v="0"/>
    <x v="0"/>
    <x v="0"/>
    <n v="0"/>
    <x v="1"/>
  </r>
  <r>
    <n v="2952"/>
    <n v="1977"/>
    <x v="32"/>
    <x v="1"/>
    <x v="2"/>
    <x v="0"/>
    <n v="36273"/>
    <n v="36273"/>
    <x v="2"/>
    <n v="1"/>
    <n v="0"/>
    <s v="Yes"/>
    <s v="2014-04-16"/>
    <n v="80"/>
    <x v="133"/>
    <x v="17"/>
    <x v="23"/>
    <x v="7"/>
    <x v="7"/>
    <x v="47"/>
    <x v="398"/>
    <n v="2"/>
    <n v="3"/>
    <n v="0"/>
    <n v="3"/>
    <n v="6"/>
    <x v="0"/>
    <x v="0"/>
    <x v="0"/>
    <x v="0"/>
    <x v="0"/>
    <x v="0"/>
    <n v="0"/>
    <x v="1"/>
  </r>
  <r>
    <n v="8439"/>
    <n v="1964"/>
    <x v="31"/>
    <x v="0"/>
    <x v="0"/>
    <x v="1"/>
    <n v="63404"/>
    <n v="63404"/>
    <x v="1"/>
    <n v="0"/>
    <n v="2"/>
    <s v="Yes"/>
    <s v="2014-06-06"/>
    <n v="97"/>
    <x v="698"/>
    <x v="34"/>
    <x v="415"/>
    <x v="9"/>
    <x v="57"/>
    <x v="45"/>
    <x v="38"/>
    <n v="2"/>
    <n v="6"/>
    <n v="3"/>
    <n v="4"/>
    <n v="4"/>
    <x v="0"/>
    <x v="0"/>
    <x v="0"/>
    <x v="1"/>
    <x v="0"/>
    <x v="1"/>
    <n v="0"/>
    <x v="1"/>
  </r>
  <r>
    <n v="762"/>
    <n v="1981"/>
    <x v="4"/>
    <x v="1"/>
    <x v="4"/>
    <x v="1"/>
    <n v="75774"/>
    <n v="75774"/>
    <x v="1"/>
    <n v="1"/>
    <n v="0"/>
    <s v="Yes"/>
    <s v="2014-05-02"/>
    <n v="27"/>
    <x v="672"/>
    <x v="59"/>
    <x v="52"/>
    <x v="170"/>
    <x v="32"/>
    <x v="167"/>
    <x v="865"/>
    <n v="1"/>
    <n v="7"/>
    <n v="5"/>
    <n v="8"/>
    <n v="4"/>
    <x v="0"/>
    <x v="0"/>
    <x v="0"/>
    <x v="0"/>
    <x v="0"/>
    <x v="0"/>
    <n v="0"/>
    <x v="1"/>
  </r>
  <r>
    <n v="2831"/>
    <n v="1976"/>
    <x v="11"/>
    <x v="1"/>
    <x v="0"/>
    <x v="1"/>
    <n v="78416"/>
    <n v="78416"/>
    <x v="1"/>
    <n v="0"/>
    <n v="1"/>
    <s v="Yes"/>
    <s v="2014-06-27"/>
    <n v="99"/>
    <x v="699"/>
    <x v="93"/>
    <x v="290"/>
    <x v="90"/>
    <x v="15"/>
    <x v="156"/>
    <x v="444"/>
    <n v="2"/>
    <n v="7"/>
    <n v="7"/>
    <n v="10"/>
    <n v="3"/>
    <x v="0"/>
    <x v="0"/>
    <x v="0"/>
    <x v="0"/>
    <x v="0"/>
    <x v="0"/>
    <n v="0"/>
    <x v="1"/>
  </r>
  <r>
    <n v="6977"/>
    <n v="1974"/>
    <x v="8"/>
    <x v="1"/>
    <x v="0"/>
    <x v="1"/>
    <n v="75702"/>
    <n v="75702"/>
    <x v="1"/>
    <n v="0"/>
    <n v="1"/>
    <s v="Yes"/>
    <s v="2012-10-14"/>
    <n v="87"/>
    <x v="688"/>
    <x v="8"/>
    <x v="497"/>
    <x v="146"/>
    <x v="38"/>
    <x v="125"/>
    <x v="908"/>
    <n v="1"/>
    <n v="10"/>
    <n v="5"/>
    <n v="13"/>
    <n v="6"/>
    <x v="0"/>
    <x v="0"/>
    <x v="1"/>
    <x v="0"/>
    <x v="0"/>
    <x v="1"/>
    <n v="0"/>
    <x v="1"/>
  </r>
  <r>
    <n v="6289"/>
    <n v="1951"/>
    <x v="20"/>
    <x v="0"/>
    <x v="2"/>
    <x v="1"/>
    <n v="59385"/>
    <n v="59385"/>
    <x v="0"/>
    <n v="1"/>
    <n v="1"/>
    <s v="Yes"/>
    <s v="2013-04-28"/>
    <n v="85"/>
    <x v="73"/>
    <x v="8"/>
    <x v="27"/>
    <x v="5"/>
    <x v="37"/>
    <x v="30"/>
    <x v="186"/>
    <n v="2"/>
    <n v="3"/>
    <n v="1"/>
    <n v="4"/>
    <n v="5"/>
    <x v="0"/>
    <x v="0"/>
    <x v="0"/>
    <x v="0"/>
    <x v="0"/>
    <x v="0"/>
    <n v="0"/>
    <x v="1"/>
  </r>
  <r>
    <n v="4168"/>
    <n v="1966"/>
    <x v="35"/>
    <x v="0"/>
    <x v="0"/>
    <x v="0"/>
    <n v="37070"/>
    <n v="37070"/>
    <x v="2"/>
    <n v="1"/>
    <n v="1"/>
    <s v="Yes"/>
    <s v="2013-03-20"/>
    <n v="30"/>
    <x v="106"/>
    <x v="35"/>
    <x v="146"/>
    <x v="39"/>
    <x v="39"/>
    <x v="17"/>
    <x v="192"/>
    <n v="9"/>
    <n v="5"/>
    <n v="1"/>
    <n v="8"/>
    <n v="7"/>
    <x v="0"/>
    <x v="0"/>
    <x v="0"/>
    <x v="0"/>
    <x v="0"/>
    <x v="0"/>
    <n v="0"/>
    <x v="0"/>
  </r>
  <r>
    <n v="8397"/>
    <n v="1951"/>
    <x v="20"/>
    <x v="0"/>
    <x v="0"/>
    <x v="2"/>
    <n v="44689"/>
    <n v="44689"/>
    <x v="0"/>
    <n v="1"/>
    <n v="1"/>
    <s v="Yes"/>
    <s v="2014-01-10"/>
    <n v="82"/>
    <x v="126"/>
    <x v="8"/>
    <x v="29"/>
    <x v="5"/>
    <x v="16"/>
    <x v="56"/>
    <x v="60"/>
    <n v="2"/>
    <n v="1"/>
    <n v="1"/>
    <n v="2"/>
    <n v="7"/>
    <x v="1"/>
    <x v="0"/>
    <x v="0"/>
    <x v="0"/>
    <x v="0"/>
    <x v="1"/>
    <n v="0"/>
    <x v="1"/>
  </r>
  <r>
    <n v="9284"/>
    <n v="1958"/>
    <x v="38"/>
    <x v="0"/>
    <x v="0"/>
    <x v="1"/>
    <n v="53977"/>
    <n v="53977"/>
    <x v="0"/>
    <n v="0"/>
    <n v="1"/>
    <s v="Yes"/>
    <s v="2013-06-08"/>
    <n v="21"/>
    <x v="135"/>
    <x v="10"/>
    <x v="395"/>
    <x v="5"/>
    <x v="14"/>
    <x v="168"/>
    <x v="825"/>
    <n v="5"/>
    <n v="5"/>
    <n v="5"/>
    <n v="12"/>
    <n v="5"/>
    <x v="0"/>
    <x v="0"/>
    <x v="0"/>
    <x v="0"/>
    <x v="0"/>
    <x v="0"/>
    <n v="0"/>
    <x v="1"/>
  </r>
  <r>
    <n v="6237"/>
    <n v="1966"/>
    <x v="35"/>
    <x v="0"/>
    <x v="1"/>
    <x v="0"/>
    <n v="7144"/>
    <n v="7144"/>
    <x v="2"/>
    <n v="0"/>
    <n v="2"/>
    <s v="Yes"/>
    <s v="2013-12-07"/>
    <n v="92"/>
    <x v="38"/>
    <x v="3"/>
    <x v="97"/>
    <x v="173"/>
    <x v="7"/>
    <x v="198"/>
    <x v="909"/>
    <n v="0"/>
    <n v="23"/>
    <n v="1"/>
    <n v="1"/>
    <n v="0"/>
    <x v="0"/>
    <x v="0"/>
    <x v="0"/>
    <x v="0"/>
    <x v="0"/>
    <x v="0"/>
    <n v="0"/>
    <x v="1"/>
  </r>
  <r>
    <n v="3130"/>
    <n v="1964"/>
    <x v="31"/>
    <x v="0"/>
    <x v="0"/>
    <x v="0"/>
    <n v="18701"/>
    <n v="18701"/>
    <x v="2"/>
    <n v="1"/>
    <n v="1"/>
    <s v="Yes"/>
    <s v="2013-06-04"/>
    <n v="95"/>
    <x v="44"/>
    <x v="3"/>
    <x v="122"/>
    <x v="3"/>
    <x v="18"/>
    <x v="23"/>
    <x v="210"/>
    <n v="4"/>
    <n v="2"/>
    <n v="0"/>
    <n v="4"/>
    <n v="5"/>
    <x v="0"/>
    <x v="0"/>
    <x v="0"/>
    <x v="0"/>
    <x v="0"/>
    <x v="0"/>
    <n v="0"/>
    <x v="1"/>
  </r>
  <r>
    <n v="1619"/>
    <n v="1956"/>
    <x v="46"/>
    <x v="0"/>
    <x v="0"/>
    <x v="2"/>
    <n v="90369"/>
    <n v="90369"/>
    <x v="1"/>
    <n v="0"/>
    <n v="0"/>
    <s v="No"/>
    <s v="2014-04-28"/>
    <n v="2"/>
    <x v="71"/>
    <x v="32"/>
    <x v="498"/>
    <x v="71"/>
    <x v="66"/>
    <x v="45"/>
    <x v="193"/>
    <n v="1"/>
    <n v="4"/>
    <n v="6"/>
    <n v="6"/>
    <n v="1"/>
    <x v="0"/>
    <x v="0"/>
    <x v="0"/>
    <x v="0"/>
    <x v="0"/>
    <x v="0"/>
    <n v="0"/>
    <x v="0"/>
  </r>
  <r>
    <n v="1990"/>
    <n v="1974"/>
    <x v="8"/>
    <x v="1"/>
    <x v="1"/>
    <x v="0"/>
    <n v="63159"/>
    <n v="63159"/>
    <x v="1"/>
    <n v="0"/>
    <n v="0"/>
    <s v="No"/>
    <s v="2012-11-05"/>
    <n v="74"/>
    <x v="357"/>
    <x v="20"/>
    <x v="499"/>
    <x v="142"/>
    <x v="143"/>
    <x v="125"/>
    <x v="910"/>
    <n v="1"/>
    <n v="3"/>
    <n v="5"/>
    <n v="8"/>
    <n v="3"/>
    <x v="1"/>
    <x v="0"/>
    <x v="0"/>
    <x v="0"/>
    <x v="0"/>
    <x v="1"/>
    <n v="0"/>
    <x v="1"/>
  </r>
  <r>
    <n v="5513"/>
    <n v="1966"/>
    <x v="35"/>
    <x v="0"/>
    <x v="0"/>
    <x v="1"/>
    <n v="37758"/>
    <n v="37758"/>
    <x v="2"/>
    <n v="1"/>
    <n v="1"/>
    <s v="Yes"/>
    <s v="2012-10-04"/>
    <n v="49"/>
    <x v="78"/>
    <x v="12"/>
    <x v="27"/>
    <x v="5"/>
    <x v="16"/>
    <x v="10"/>
    <x v="564"/>
    <n v="2"/>
    <n v="1"/>
    <n v="0"/>
    <n v="3"/>
    <n v="8"/>
    <x v="0"/>
    <x v="0"/>
    <x v="0"/>
    <x v="0"/>
    <x v="0"/>
    <x v="0"/>
    <n v="0"/>
    <x v="1"/>
  </r>
  <r>
    <n v="269"/>
    <n v="1963"/>
    <x v="24"/>
    <x v="0"/>
    <x v="1"/>
    <x v="0"/>
    <n v="46757"/>
    <n v="46757"/>
    <x v="0"/>
    <n v="0"/>
    <n v="1"/>
    <s v="Yes"/>
    <s v="2012-11-16"/>
    <n v="71"/>
    <x v="203"/>
    <x v="64"/>
    <x v="500"/>
    <x v="5"/>
    <x v="49"/>
    <x v="106"/>
    <x v="783"/>
    <n v="6"/>
    <n v="4"/>
    <n v="4"/>
    <n v="7"/>
    <n v="9"/>
    <x v="0"/>
    <x v="0"/>
    <x v="0"/>
    <x v="0"/>
    <x v="0"/>
    <x v="0"/>
    <n v="0"/>
    <x v="1"/>
  </r>
  <r>
    <n v="8093"/>
    <n v="1969"/>
    <x v="21"/>
    <x v="0"/>
    <x v="2"/>
    <x v="2"/>
    <n v="79734"/>
    <n v="79734"/>
    <x v="1"/>
    <n v="0"/>
    <n v="0"/>
    <s v="No"/>
    <s v="2014-06-28"/>
    <n v="72"/>
    <x v="567"/>
    <x v="21"/>
    <x v="102"/>
    <x v="50"/>
    <x v="110"/>
    <x v="45"/>
    <x v="911"/>
    <n v="1"/>
    <n v="4"/>
    <n v="3"/>
    <n v="6"/>
    <n v="1"/>
    <x v="0"/>
    <x v="0"/>
    <x v="0"/>
    <x v="1"/>
    <x v="0"/>
    <x v="1"/>
    <n v="0"/>
    <x v="1"/>
  </r>
  <r>
    <n v="10513"/>
    <n v="1992"/>
    <x v="47"/>
    <x v="2"/>
    <x v="0"/>
    <x v="1"/>
    <n v="63207"/>
    <n v="63207"/>
    <x v="1"/>
    <n v="0"/>
    <n v="0"/>
    <s v="No"/>
    <s v="2013-01-20"/>
    <n v="68"/>
    <x v="269"/>
    <x v="152"/>
    <x v="175"/>
    <x v="113"/>
    <x v="142"/>
    <x v="91"/>
    <x v="912"/>
    <n v="1"/>
    <n v="2"/>
    <n v="3"/>
    <n v="6"/>
    <n v="7"/>
    <x v="0"/>
    <x v="0"/>
    <x v="0"/>
    <x v="1"/>
    <x v="0"/>
    <x v="1"/>
    <n v="0"/>
    <x v="1"/>
  </r>
  <r>
    <n v="10177"/>
    <n v="1954"/>
    <x v="1"/>
    <x v="0"/>
    <x v="0"/>
    <x v="3"/>
    <n v="72071"/>
    <n v="72071"/>
    <x v="1"/>
    <n v="0"/>
    <n v="1"/>
    <s v="Yes"/>
    <s v="2013-02-14"/>
    <n v="4"/>
    <x v="700"/>
    <x v="109"/>
    <x v="254"/>
    <x v="13"/>
    <x v="71"/>
    <x v="199"/>
    <x v="499"/>
    <n v="3"/>
    <n v="5"/>
    <n v="4"/>
    <n v="8"/>
    <n v="2"/>
    <x v="0"/>
    <x v="0"/>
    <x v="0"/>
    <x v="0"/>
    <x v="0"/>
    <x v="0"/>
    <n v="0"/>
    <x v="1"/>
  </r>
  <r>
    <n v="2549"/>
    <n v="1983"/>
    <x v="10"/>
    <x v="1"/>
    <x v="1"/>
    <x v="1"/>
    <n v="21840"/>
    <n v="21840"/>
    <x v="2"/>
    <n v="1"/>
    <n v="0"/>
    <s v="Yes"/>
    <s v="2013-07-21"/>
    <n v="80"/>
    <x v="69"/>
    <x v="8"/>
    <x v="145"/>
    <x v="5"/>
    <x v="16"/>
    <x v="10"/>
    <x v="1"/>
    <n v="1"/>
    <n v="1"/>
    <n v="0"/>
    <n v="3"/>
    <n v="9"/>
    <x v="0"/>
    <x v="0"/>
    <x v="0"/>
    <x v="0"/>
    <x v="0"/>
    <x v="0"/>
    <n v="0"/>
    <x v="1"/>
  </r>
  <r>
    <n v="5782"/>
    <n v="1982"/>
    <x v="18"/>
    <x v="1"/>
    <x v="4"/>
    <x v="1"/>
    <n v="58582"/>
    <n v="58582"/>
    <x v="0"/>
    <n v="0"/>
    <n v="1"/>
    <s v="Yes"/>
    <s v="2013-09-28"/>
    <n v="15"/>
    <x v="701"/>
    <x v="33"/>
    <x v="84"/>
    <x v="89"/>
    <x v="147"/>
    <x v="2"/>
    <x v="913"/>
    <n v="2"/>
    <n v="9"/>
    <n v="2"/>
    <n v="9"/>
    <n v="5"/>
    <x v="0"/>
    <x v="1"/>
    <x v="0"/>
    <x v="0"/>
    <x v="0"/>
    <x v="1"/>
    <n v="0"/>
    <x v="1"/>
  </r>
  <r>
    <n v="10057"/>
    <n v="1951"/>
    <x v="20"/>
    <x v="0"/>
    <x v="0"/>
    <x v="0"/>
    <n v="72282"/>
    <n v="72282"/>
    <x v="1"/>
    <n v="0"/>
    <n v="0"/>
    <s v="No"/>
    <s v="2013-07-19"/>
    <n v="70"/>
    <x v="702"/>
    <x v="54"/>
    <x v="501"/>
    <x v="137"/>
    <x v="168"/>
    <x v="132"/>
    <x v="914"/>
    <n v="1"/>
    <n v="5"/>
    <n v="7"/>
    <n v="9"/>
    <n v="7"/>
    <x v="0"/>
    <x v="0"/>
    <x v="0"/>
    <x v="0"/>
    <x v="0"/>
    <x v="0"/>
    <n v="0"/>
    <x v="0"/>
  </r>
  <r>
    <n v="10307"/>
    <n v="1956"/>
    <x v="46"/>
    <x v="0"/>
    <x v="0"/>
    <x v="2"/>
    <n v="50387"/>
    <n v="50387"/>
    <x v="0"/>
    <n v="0"/>
    <n v="2"/>
    <s v="Yes"/>
    <s v="2013-08-31"/>
    <n v="91"/>
    <x v="703"/>
    <x v="31"/>
    <x v="157"/>
    <x v="29"/>
    <x v="32"/>
    <x v="51"/>
    <x v="915"/>
    <n v="3"/>
    <n v="6"/>
    <n v="2"/>
    <n v="8"/>
    <n v="5"/>
    <x v="0"/>
    <x v="0"/>
    <x v="0"/>
    <x v="0"/>
    <x v="0"/>
    <x v="0"/>
    <n v="0"/>
    <x v="1"/>
  </r>
  <r>
    <n v="8566"/>
    <n v="1961"/>
    <x v="45"/>
    <x v="0"/>
    <x v="1"/>
    <x v="1"/>
    <n v="32583"/>
    <n v="32583"/>
    <x v="2"/>
    <n v="1"/>
    <n v="1"/>
    <s v="Yes"/>
    <s v="2014-06-15"/>
    <n v="10"/>
    <x v="9"/>
    <x v="8"/>
    <x v="24"/>
    <x v="5"/>
    <x v="16"/>
    <x v="10"/>
    <x v="916"/>
    <n v="1"/>
    <n v="1"/>
    <n v="0"/>
    <n v="2"/>
    <n v="7"/>
    <x v="0"/>
    <x v="0"/>
    <x v="0"/>
    <x v="0"/>
    <x v="0"/>
    <x v="0"/>
    <n v="0"/>
    <x v="1"/>
  </r>
  <r>
    <n v="2415"/>
    <n v="1962"/>
    <x v="43"/>
    <x v="0"/>
    <x v="0"/>
    <x v="1"/>
    <n v="62568"/>
    <n v="62568"/>
    <x v="0"/>
    <n v="0"/>
    <n v="1"/>
    <s v="Yes"/>
    <s v="2014-04-07"/>
    <n v="99"/>
    <x v="438"/>
    <x v="16"/>
    <x v="161"/>
    <x v="48"/>
    <x v="48"/>
    <x v="104"/>
    <x v="917"/>
    <n v="3"/>
    <n v="5"/>
    <n v="3"/>
    <n v="5"/>
    <n v="4"/>
    <x v="0"/>
    <x v="0"/>
    <x v="0"/>
    <x v="1"/>
    <x v="0"/>
    <x v="1"/>
    <n v="0"/>
    <x v="1"/>
  </r>
  <r>
    <n v="5684"/>
    <n v="1971"/>
    <x v="6"/>
    <x v="1"/>
    <x v="2"/>
    <x v="3"/>
    <n v="44635"/>
    <n v="44635"/>
    <x v="0"/>
    <n v="1"/>
    <n v="1"/>
    <s v="Yes"/>
    <s v="2013-10-11"/>
    <n v="25"/>
    <x v="339"/>
    <x v="8"/>
    <x v="145"/>
    <x v="5"/>
    <x v="16"/>
    <x v="26"/>
    <x v="127"/>
    <n v="2"/>
    <n v="2"/>
    <n v="0"/>
    <n v="3"/>
    <n v="7"/>
    <x v="0"/>
    <x v="0"/>
    <x v="0"/>
    <x v="0"/>
    <x v="0"/>
    <x v="0"/>
    <n v="0"/>
    <x v="1"/>
  </r>
  <r>
    <n v="8334"/>
    <n v="1971"/>
    <x v="6"/>
    <x v="1"/>
    <x v="2"/>
    <x v="0"/>
    <n v="33316"/>
    <n v="33316"/>
    <x v="2"/>
    <n v="1"/>
    <n v="1"/>
    <s v="Yes"/>
    <s v="2013-10-04"/>
    <n v="34"/>
    <x v="477"/>
    <x v="1"/>
    <x v="83"/>
    <x v="39"/>
    <x v="37"/>
    <x v="33"/>
    <x v="27"/>
    <n v="3"/>
    <n v="2"/>
    <n v="1"/>
    <n v="4"/>
    <n v="6"/>
    <x v="0"/>
    <x v="0"/>
    <x v="0"/>
    <x v="0"/>
    <x v="0"/>
    <x v="0"/>
    <n v="0"/>
    <x v="1"/>
  </r>
  <r>
    <n v="9166"/>
    <n v="1968"/>
    <x v="30"/>
    <x v="0"/>
    <x v="0"/>
    <x v="2"/>
    <n v="63967"/>
    <n v="63967"/>
    <x v="1"/>
    <n v="0"/>
    <n v="1"/>
    <s v="Yes"/>
    <s v="2013-08-09"/>
    <n v="57"/>
    <x v="355"/>
    <x v="78"/>
    <x v="106"/>
    <x v="62"/>
    <x v="48"/>
    <x v="97"/>
    <x v="430"/>
    <n v="3"/>
    <n v="4"/>
    <n v="4"/>
    <n v="12"/>
    <n v="2"/>
    <x v="0"/>
    <x v="0"/>
    <x v="0"/>
    <x v="0"/>
    <x v="0"/>
    <x v="0"/>
    <n v="0"/>
    <x v="1"/>
  </r>
  <r>
    <n v="1440"/>
    <n v="1978"/>
    <x v="33"/>
    <x v="1"/>
    <x v="4"/>
    <x v="1"/>
    <n v="52513"/>
    <n v="52513"/>
    <x v="0"/>
    <n v="0"/>
    <n v="0"/>
    <s v="No"/>
    <s v="2012-09-04"/>
    <n v="84"/>
    <x v="704"/>
    <x v="16"/>
    <x v="502"/>
    <x v="81"/>
    <x v="169"/>
    <x v="200"/>
    <x v="593"/>
    <n v="2"/>
    <n v="9"/>
    <n v="5"/>
    <n v="9"/>
    <n v="7"/>
    <x v="0"/>
    <x v="0"/>
    <x v="0"/>
    <x v="0"/>
    <x v="0"/>
    <x v="0"/>
    <n v="0"/>
    <x v="1"/>
  </r>
  <r>
    <n v="78"/>
    <n v="1969"/>
    <x v="21"/>
    <x v="0"/>
    <x v="0"/>
    <x v="2"/>
    <n v="25293"/>
    <n v="25293"/>
    <x v="2"/>
    <n v="1"/>
    <n v="0"/>
    <s v="Yes"/>
    <s v="2013-09-15"/>
    <n v="51"/>
    <x v="77"/>
    <x v="8"/>
    <x v="9"/>
    <x v="5"/>
    <x v="7"/>
    <x v="47"/>
    <x v="229"/>
    <n v="1"/>
    <n v="1"/>
    <n v="1"/>
    <n v="2"/>
    <n v="8"/>
    <x v="0"/>
    <x v="0"/>
    <x v="0"/>
    <x v="0"/>
    <x v="0"/>
    <x v="0"/>
    <n v="0"/>
    <x v="1"/>
  </r>
  <r>
    <n v="5441"/>
    <n v="1965"/>
    <x v="2"/>
    <x v="0"/>
    <x v="1"/>
    <x v="4"/>
    <n v="54111"/>
    <n v="54111"/>
    <x v="0"/>
    <n v="0"/>
    <n v="1"/>
    <s v="Yes"/>
    <s v="2013-08-25"/>
    <n v="97"/>
    <x v="472"/>
    <x v="26"/>
    <x v="217"/>
    <x v="64"/>
    <x v="3"/>
    <x v="35"/>
    <x v="918"/>
    <n v="2"/>
    <n v="5"/>
    <n v="2"/>
    <n v="6"/>
    <n v="5"/>
    <x v="0"/>
    <x v="0"/>
    <x v="0"/>
    <x v="0"/>
    <x v="0"/>
    <x v="0"/>
    <n v="0"/>
    <x v="1"/>
  </r>
  <r>
    <n v="5302"/>
    <n v="1986"/>
    <x v="22"/>
    <x v="1"/>
    <x v="0"/>
    <x v="1"/>
    <n v="78394"/>
    <n v="78394"/>
    <x v="1"/>
    <n v="0"/>
    <n v="0"/>
    <s v="No"/>
    <s v="2013-02-15"/>
    <n v="13"/>
    <x v="673"/>
    <x v="54"/>
    <x v="503"/>
    <x v="93"/>
    <x v="14"/>
    <x v="174"/>
    <x v="795"/>
    <n v="1"/>
    <n v="4"/>
    <n v="6"/>
    <n v="5"/>
    <n v="2"/>
    <x v="0"/>
    <x v="0"/>
    <x v="0"/>
    <x v="0"/>
    <x v="0"/>
    <x v="0"/>
    <n v="0"/>
    <x v="0"/>
  </r>
  <r>
    <n v="4687"/>
    <n v="1958"/>
    <x v="38"/>
    <x v="0"/>
    <x v="2"/>
    <x v="2"/>
    <n v="80739"/>
    <n v="80739"/>
    <x v="1"/>
    <n v="0"/>
    <n v="0"/>
    <s v="No"/>
    <s v="2013-05-23"/>
    <n v="92"/>
    <x v="489"/>
    <x v="99"/>
    <x v="504"/>
    <x v="17"/>
    <x v="16"/>
    <x v="81"/>
    <x v="552"/>
    <n v="1"/>
    <n v="3"/>
    <n v="11"/>
    <n v="9"/>
    <n v="1"/>
    <x v="0"/>
    <x v="0"/>
    <x v="0"/>
    <x v="0"/>
    <x v="0"/>
    <x v="0"/>
    <n v="0"/>
    <x v="1"/>
  </r>
  <r>
    <n v="1087"/>
    <n v="1975"/>
    <x v="28"/>
    <x v="1"/>
    <x v="2"/>
    <x v="1"/>
    <n v="22669"/>
    <n v="22669"/>
    <x v="2"/>
    <n v="1"/>
    <n v="0"/>
    <s v="Yes"/>
    <s v="2013-05-22"/>
    <n v="30"/>
    <x v="178"/>
    <x v="13"/>
    <x v="505"/>
    <x v="26"/>
    <x v="21"/>
    <x v="18"/>
    <x v="919"/>
    <n v="3"/>
    <n v="4"/>
    <n v="1"/>
    <n v="2"/>
    <n v="9"/>
    <x v="0"/>
    <x v="0"/>
    <x v="0"/>
    <x v="0"/>
    <x v="0"/>
    <x v="0"/>
    <n v="0"/>
    <x v="0"/>
  </r>
  <r>
    <n v="6859"/>
    <n v="1987"/>
    <x v="14"/>
    <x v="1"/>
    <x v="0"/>
    <x v="0"/>
    <n v="29236"/>
    <n v="29236"/>
    <x v="2"/>
    <n v="1"/>
    <n v="0"/>
    <s v="Yes"/>
    <s v="2013-10-08"/>
    <n v="30"/>
    <x v="208"/>
    <x v="3"/>
    <x v="8"/>
    <x v="32"/>
    <x v="52"/>
    <x v="47"/>
    <x v="221"/>
    <n v="2"/>
    <n v="4"/>
    <n v="0"/>
    <n v="3"/>
    <n v="9"/>
    <x v="0"/>
    <x v="0"/>
    <x v="0"/>
    <x v="0"/>
    <x v="0"/>
    <x v="0"/>
    <n v="0"/>
    <x v="1"/>
  </r>
  <r>
    <n v="9860"/>
    <n v="1959"/>
    <x v="12"/>
    <x v="0"/>
    <x v="0"/>
    <x v="1"/>
    <n v="44911"/>
    <n v="44911"/>
    <x v="0"/>
    <n v="0"/>
    <n v="1"/>
    <s v="Yes"/>
    <s v="2013-03-15"/>
    <n v="11"/>
    <x v="241"/>
    <x v="8"/>
    <x v="49"/>
    <x v="1"/>
    <x v="1"/>
    <x v="135"/>
    <x v="416"/>
    <n v="3"/>
    <n v="4"/>
    <n v="1"/>
    <n v="4"/>
    <n v="7"/>
    <x v="0"/>
    <x v="0"/>
    <x v="0"/>
    <x v="0"/>
    <x v="0"/>
    <x v="0"/>
    <n v="0"/>
    <x v="1"/>
  </r>
  <r>
    <n v="7129"/>
    <n v="1962"/>
    <x v="43"/>
    <x v="0"/>
    <x v="1"/>
    <x v="2"/>
    <n v="54693"/>
    <n v="54693"/>
    <x v="0"/>
    <n v="0"/>
    <n v="1"/>
    <s v="Yes"/>
    <s v="2013-02-17"/>
    <n v="72"/>
    <x v="705"/>
    <x v="16"/>
    <x v="207"/>
    <x v="50"/>
    <x v="46"/>
    <x v="29"/>
    <x v="920"/>
    <n v="8"/>
    <n v="6"/>
    <n v="4"/>
    <n v="13"/>
    <n v="6"/>
    <x v="0"/>
    <x v="0"/>
    <x v="0"/>
    <x v="0"/>
    <x v="0"/>
    <x v="0"/>
    <n v="0"/>
    <x v="1"/>
  </r>
  <r>
    <n v="5866"/>
    <n v="1974"/>
    <x v="8"/>
    <x v="1"/>
    <x v="0"/>
    <x v="1"/>
    <n v="48186"/>
    <n v="48186"/>
    <x v="0"/>
    <n v="1"/>
    <n v="0"/>
    <s v="Yes"/>
    <s v="2014-03-20"/>
    <n v="39"/>
    <x v="481"/>
    <x v="17"/>
    <x v="253"/>
    <x v="29"/>
    <x v="23"/>
    <x v="51"/>
    <x v="921"/>
    <n v="3"/>
    <n v="4"/>
    <n v="1"/>
    <n v="4"/>
    <n v="7"/>
    <x v="0"/>
    <x v="0"/>
    <x v="0"/>
    <x v="0"/>
    <x v="0"/>
    <x v="0"/>
    <n v="0"/>
    <x v="1"/>
  </r>
  <r>
    <n v="10521"/>
    <n v="1977"/>
    <x v="32"/>
    <x v="1"/>
    <x v="0"/>
    <x v="2"/>
    <n v="54809"/>
    <n v="54809"/>
    <x v="0"/>
    <n v="1"/>
    <n v="1"/>
    <s v="Yes"/>
    <s v="2013-09-11"/>
    <n v="0"/>
    <x v="321"/>
    <x v="26"/>
    <x v="110"/>
    <x v="59"/>
    <x v="11"/>
    <x v="28"/>
    <x v="712"/>
    <n v="4"/>
    <n v="2"/>
    <n v="1"/>
    <n v="5"/>
    <n v="4"/>
    <x v="0"/>
    <x v="0"/>
    <x v="0"/>
    <x v="0"/>
    <x v="0"/>
    <x v="0"/>
    <n v="0"/>
    <x v="0"/>
  </r>
  <r>
    <n v="7393"/>
    <n v="1978"/>
    <x v="33"/>
    <x v="1"/>
    <x v="0"/>
    <x v="1"/>
    <n v="41580"/>
    <n v="41580"/>
    <x v="0"/>
    <n v="1"/>
    <n v="1"/>
    <s v="Yes"/>
    <s v="2012-12-10"/>
    <n v="15"/>
    <x v="339"/>
    <x v="9"/>
    <x v="8"/>
    <x v="39"/>
    <x v="16"/>
    <x v="26"/>
    <x v="512"/>
    <n v="3"/>
    <n v="2"/>
    <n v="1"/>
    <n v="3"/>
    <n v="5"/>
    <x v="0"/>
    <x v="0"/>
    <x v="0"/>
    <x v="0"/>
    <x v="0"/>
    <x v="0"/>
    <n v="0"/>
    <x v="1"/>
  </r>
  <r>
    <n v="7849"/>
    <n v="1970"/>
    <x v="25"/>
    <x v="0"/>
    <x v="1"/>
    <x v="2"/>
    <n v="80336"/>
    <n v="80336"/>
    <x v="1"/>
    <n v="0"/>
    <n v="0"/>
    <s v="No"/>
    <s v="2013-09-09"/>
    <n v="12"/>
    <x v="604"/>
    <x v="28"/>
    <x v="506"/>
    <x v="23"/>
    <x v="170"/>
    <x v="86"/>
    <x v="254"/>
    <n v="1"/>
    <n v="2"/>
    <n v="9"/>
    <n v="13"/>
    <n v="1"/>
    <x v="0"/>
    <x v="0"/>
    <x v="0"/>
    <x v="0"/>
    <x v="0"/>
    <x v="0"/>
    <n v="0"/>
    <x v="1"/>
  </r>
  <r>
    <n v="332"/>
    <n v="1957"/>
    <x v="0"/>
    <x v="0"/>
    <x v="0"/>
    <x v="2"/>
    <n v="47743"/>
    <n v="47743"/>
    <x v="0"/>
    <n v="0"/>
    <n v="1"/>
    <s v="Yes"/>
    <s v="2013-03-22"/>
    <n v="56"/>
    <x v="324"/>
    <x v="12"/>
    <x v="59"/>
    <x v="5"/>
    <x v="12"/>
    <x v="71"/>
    <x v="212"/>
    <n v="3"/>
    <n v="4"/>
    <n v="1"/>
    <n v="6"/>
    <n v="6"/>
    <x v="0"/>
    <x v="1"/>
    <x v="0"/>
    <x v="0"/>
    <x v="0"/>
    <x v="1"/>
    <n v="0"/>
    <x v="1"/>
  </r>
  <r>
    <n v="9847"/>
    <n v="1955"/>
    <x v="34"/>
    <x v="0"/>
    <x v="4"/>
    <x v="2"/>
    <n v="62972"/>
    <n v="62972"/>
    <x v="0"/>
    <n v="0"/>
    <n v="1"/>
    <s v="Yes"/>
    <s v="2012-08-03"/>
    <n v="39"/>
    <x v="586"/>
    <x v="81"/>
    <x v="94"/>
    <x v="19"/>
    <x v="16"/>
    <x v="84"/>
    <x v="733"/>
    <n v="2"/>
    <n v="7"/>
    <n v="4"/>
    <n v="3"/>
    <n v="6"/>
    <x v="0"/>
    <x v="0"/>
    <x v="0"/>
    <x v="0"/>
    <x v="0"/>
    <x v="0"/>
    <n v="0"/>
    <x v="1"/>
  </r>
  <r>
    <n v="531"/>
    <n v="1954"/>
    <x v="1"/>
    <x v="0"/>
    <x v="1"/>
    <x v="3"/>
    <n v="57333"/>
    <n v="57333"/>
    <x v="0"/>
    <n v="0"/>
    <n v="1"/>
    <s v="Yes"/>
    <s v="2012-09-22"/>
    <n v="55"/>
    <x v="706"/>
    <x v="13"/>
    <x v="507"/>
    <x v="73"/>
    <x v="111"/>
    <x v="16"/>
    <x v="828"/>
    <n v="11"/>
    <n v="8"/>
    <n v="5"/>
    <n v="9"/>
    <n v="6"/>
    <x v="0"/>
    <x v="0"/>
    <x v="0"/>
    <x v="0"/>
    <x v="0"/>
    <x v="0"/>
    <n v="0"/>
    <x v="0"/>
  </r>
  <r>
    <n v="9576"/>
    <n v="1982"/>
    <x v="18"/>
    <x v="1"/>
    <x v="1"/>
    <x v="1"/>
    <n v="32313"/>
    <n v="32313"/>
    <x v="2"/>
    <n v="1"/>
    <n v="0"/>
    <s v="Yes"/>
    <s v="2013-02-11"/>
    <n v="60"/>
    <x v="19"/>
    <x v="3"/>
    <x v="7"/>
    <x v="1"/>
    <x v="37"/>
    <x v="32"/>
    <x v="922"/>
    <n v="3"/>
    <n v="4"/>
    <n v="0"/>
    <n v="4"/>
    <n v="9"/>
    <x v="0"/>
    <x v="0"/>
    <x v="0"/>
    <x v="0"/>
    <x v="0"/>
    <x v="0"/>
    <n v="0"/>
    <x v="1"/>
  </r>
  <r>
    <n v="6906"/>
    <n v="1953"/>
    <x v="44"/>
    <x v="0"/>
    <x v="2"/>
    <x v="4"/>
    <n v="84953"/>
    <n v="84953"/>
    <x v="1"/>
    <n v="0"/>
    <n v="0"/>
    <s v="No"/>
    <s v="2013-06-03"/>
    <n v="73"/>
    <x v="185"/>
    <x v="53"/>
    <x v="508"/>
    <x v="112"/>
    <x v="53"/>
    <x v="62"/>
    <x v="923"/>
    <n v="1"/>
    <n v="3"/>
    <n v="10"/>
    <n v="4"/>
    <n v="2"/>
    <x v="0"/>
    <x v="1"/>
    <x v="1"/>
    <x v="1"/>
    <x v="0"/>
    <x v="3"/>
    <n v="0"/>
    <x v="0"/>
  </r>
  <r>
    <n v="7419"/>
    <n v="1968"/>
    <x v="30"/>
    <x v="0"/>
    <x v="2"/>
    <x v="3"/>
    <n v="27071"/>
    <n v="27071"/>
    <x v="2"/>
    <n v="1"/>
    <n v="0"/>
    <s v="Yes"/>
    <s v="2014-04-23"/>
    <n v="90"/>
    <x v="26"/>
    <x v="17"/>
    <x v="14"/>
    <x v="5"/>
    <x v="7"/>
    <x v="26"/>
    <x v="172"/>
    <n v="2"/>
    <n v="2"/>
    <n v="0"/>
    <n v="3"/>
    <n v="6"/>
    <x v="0"/>
    <x v="0"/>
    <x v="0"/>
    <x v="0"/>
    <x v="0"/>
    <x v="0"/>
    <n v="0"/>
    <x v="1"/>
  </r>
  <r>
    <n v="3170"/>
    <n v="1957"/>
    <x v="0"/>
    <x v="0"/>
    <x v="2"/>
    <x v="1"/>
    <n v="68148"/>
    <n v="68148"/>
    <x v="1"/>
    <n v="0"/>
    <n v="0"/>
    <s v="No"/>
    <s v="2013-08-31"/>
    <n v="86"/>
    <x v="349"/>
    <x v="63"/>
    <x v="255"/>
    <x v="26"/>
    <x v="114"/>
    <x v="137"/>
    <x v="924"/>
    <n v="1"/>
    <n v="4"/>
    <n v="4"/>
    <n v="6"/>
    <n v="2"/>
    <x v="0"/>
    <x v="0"/>
    <x v="0"/>
    <x v="0"/>
    <x v="0"/>
    <x v="0"/>
    <n v="0"/>
    <x v="1"/>
  </r>
  <r>
    <n v="8527"/>
    <n v="1965"/>
    <x v="2"/>
    <x v="0"/>
    <x v="2"/>
    <x v="1"/>
    <n v="65735"/>
    <n v="65735"/>
    <x v="1"/>
    <n v="1"/>
    <n v="1"/>
    <s v="Yes"/>
    <s v="2013-12-07"/>
    <n v="37"/>
    <x v="155"/>
    <x v="35"/>
    <x v="120"/>
    <x v="39"/>
    <x v="39"/>
    <x v="56"/>
    <x v="925"/>
    <n v="5"/>
    <n v="6"/>
    <n v="2"/>
    <n v="6"/>
    <n v="7"/>
    <x v="0"/>
    <x v="0"/>
    <x v="0"/>
    <x v="0"/>
    <x v="0"/>
    <x v="0"/>
    <n v="0"/>
    <x v="1"/>
  </r>
  <r>
    <n v="7872"/>
    <n v="1975"/>
    <x v="28"/>
    <x v="1"/>
    <x v="1"/>
    <x v="2"/>
    <n v="86836"/>
    <n v="86836"/>
    <x v="1"/>
    <n v="0"/>
    <n v="0"/>
    <s v="No"/>
    <s v="2012-09-12"/>
    <n v="7"/>
    <x v="313"/>
    <x v="59"/>
    <x v="509"/>
    <x v="5"/>
    <x v="2"/>
    <x v="103"/>
    <x v="926"/>
    <n v="1"/>
    <n v="6"/>
    <n v="10"/>
    <n v="6"/>
    <n v="5"/>
    <x v="1"/>
    <x v="0"/>
    <x v="1"/>
    <x v="1"/>
    <x v="0"/>
    <x v="3"/>
    <n v="0"/>
    <x v="0"/>
  </r>
  <r>
    <n v="9931"/>
    <n v="1963"/>
    <x v="24"/>
    <x v="0"/>
    <x v="1"/>
    <x v="2"/>
    <n v="4023"/>
    <n v="4023"/>
    <x v="2"/>
    <n v="1"/>
    <n v="1"/>
    <s v="Yes"/>
    <s v="2014-06-23"/>
    <n v="29"/>
    <x v="9"/>
    <x v="8"/>
    <x v="54"/>
    <x v="8"/>
    <x v="1"/>
    <x v="10"/>
    <x v="916"/>
    <n v="15"/>
    <n v="0"/>
    <n v="0"/>
    <n v="0"/>
    <n v="19"/>
    <x v="0"/>
    <x v="0"/>
    <x v="0"/>
    <x v="0"/>
    <x v="0"/>
    <x v="0"/>
    <n v="0"/>
    <x v="1"/>
  </r>
  <r>
    <n v="10595"/>
    <n v="1990"/>
    <x v="48"/>
    <x v="1"/>
    <x v="0"/>
    <x v="2"/>
    <n v="30093"/>
    <n v="30093"/>
    <x v="2"/>
    <n v="0"/>
    <n v="0"/>
    <s v="No"/>
    <s v="2013-07-08"/>
    <n v="19"/>
    <x v="63"/>
    <x v="26"/>
    <x v="50"/>
    <x v="59"/>
    <x v="37"/>
    <x v="11"/>
    <x v="194"/>
    <n v="1"/>
    <n v="2"/>
    <n v="0"/>
    <n v="3"/>
    <n v="7"/>
    <x v="0"/>
    <x v="0"/>
    <x v="0"/>
    <x v="0"/>
    <x v="0"/>
    <x v="0"/>
    <n v="0"/>
    <x v="1"/>
  </r>
  <r>
    <n v="4609"/>
    <n v="1966"/>
    <x v="35"/>
    <x v="0"/>
    <x v="1"/>
    <x v="2"/>
    <n v="57705"/>
    <n v="57705"/>
    <x v="0"/>
    <n v="0"/>
    <n v="1"/>
    <s v="Yes"/>
    <s v="2014-01-11"/>
    <n v="14"/>
    <x v="707"/>
    <x v="8"/>
    <x v="11"/>
    <x v="11"/>
    <x v="37"/>
    <x v="41"/>
    <x v="445"/>
    <n v="3"/>
    <n v="8"/>
    <n v="1"/>
    <n v="6"/>
    <n v="6"/>
    <x v="0"/>
    <x v="0"/>
    <x v="0"/>
    <x v="0"/>
    <x v="0"/>
    <x v="0"/>
    <n v="0"/>
    <x v="1"/>
  </r>
  <r>
    <n v="5010"/>
    <n v="1988"/>
    <x v="36"/>
    <x v="1"/>
    <x v="0"/>
    <x v="0"/>
    <n v="25008"/>
    <n v="25008"/>
    <x v="2"/>
    <n v="1"/>
    <n v="0"/>
    <s v="Yes"/>
    <s v="2014-02-02"/>
    <n v="72"/>
    <x v="63"/>
    <x v="21"/>
    <x v="48"/>
    <x v="11"/>
    <x v="1"/>
    <x v="47"/>
    <x v="60"/>
    <n v="2"/>
    <n v="1"/>
    <n v="0"/>
    <n v="3"/>
    <n v="8"/>
    <x v="0"/>
    <x v="0"/>
    <x v="0"/>
    <x v="0"/>
    <x v="0"/>
    <x v="0"/>
    <n v="0"/>
    <x v="1"/>
  </r>
  <r>
    <n v="4427"/>
    <n v="1995"/>
    <x v="54"/>
    <x v="2"/>
    <x v="4"/>
    <x v="0"/>
    <n v="83257"/>
    <n v="83257"/>
    <x v="1"/>
    <n v="0"/>
    <n v="0"/>
    <s v="No"/>
    <s v="2012-09-18"/>
    <n v="56"/>
    <x v="122"/>
    <x v="54"/>
    <x v="98"/>
    <x v="57"/>
    <x v="94"/>
    <x v="152"/>
    <x v="927"/>
    <n v="1"/>
    <n v="5"/>
    <n v="10"/>
    <n v="12"/>
    <n v="6"/>
    <x v="1"/>
    <x v="0"/>
    <x v="1"/>
    <x v="0"/>
    <x v="0"/>
    <x v="2"/>
    <n v="1"/>
    <x v="0"/>
  </r>
  <r>
    <n v="11148"/>
    <n v="1975"/>
    <x v="28"/>
    <x v="1"/>
    <x v="0"/>
    <x v="1"/>
    <n v="22280"/>
    <n v="22280"/>
    <x v="2"/>
    <n v="1"/>
    <n v="0"/>
    <s v="Yes"/>
    <s v="2013-05-19"/>
    <n v="85"/>
    <x v="63"/>
    <x v="1"/>
    <x v="137"/>
    <x v="7"/>
    <x v="1"/>
    <x v="8"/>
    <x v="69"/>
    <n v="1"/>
    <n v="1"/>
    <n v="0"/>
    <n v="2"/>
    <n v="8"/>
    <x v="0"/>
    <x v="0"/>
    <x v="0"/>
    <x v="0"/>
    <x v="0"/>
    <x v="0"/>
    <n v="0"/>
    <x v="1"/>
  </r>
  <r>
    <n v="1168"/>
    <n v="1978"/>
    <x v="33"/>
    <x v="1"/>
    <x v="1"/>
    <x v="2"/>
    <n v="72159"/>
    <n v="72159"/>
    <x v="1"/>
    <n v="0"/>
    <n v="0"/>
    <s v="No"/>
    <s v="2012-10-29"/>
    <n v="62"/>
    <x v="664"/>
    <x v="89"/>
    <x v="510"/>
    <x v="20"/>
    <x v="29"/>
    <x v="53"/>
    <x v="665"/>
    <n v="1"/>
    <n v="4"/>
    <n v="6"/>
    <n v="10"/>
    <n v="2"/>
    <x v="0"/>
    <x v="0"/>
    <x v="0"/>
    <x v="0"/>
    <x v="0"/>
    <x v="0"/>
    <n v="0"/>
    <x v="1"/>
  </r>
  <r>
    <n v="9595"/>
    <n v="1961"/>
    <x v="45"/>
    <x v="0"/>
    <x v="0"/>
    <x v="1"/>
    <n v="64260"/>
    <n v="64260"/>
    <x v="1"/>
    <n v="0"/>
    <n v="0"/>
    <s v="No"/>
    <s v="2013-01-11"/>
    <n v="1"/>
    <x v="644"/>
    <x v="152"/>
    <x v="511"/>
    <x v="19"/>
    <x v="16"/>
    <x v="12"/>
    <x v="502"/>
    <n v="1"/>
    <n v="4"/>
    <n v="5"/>
    <n v="4"/>
    <n v="3"/>
    <x v="0"/>
    <x v="0"/>
    <x v="0"/>
    <x v="0"/>
    <x v="0"/>
    <x v="0"/>
    <n v="0"/>
    <x v="0"/>
  </r>
  <r>
    <n v="10163"/>
    <n v="1984"/>
    <x v="3"/>
    <x v="1"/>
    <x v="1"/>
    <x v="0"/>
    <n v="82733"/>
    <n v="82733"/>
    <x v="1"/>
    <n v="0"/>
    <n v="0"/>
    <s v="No"/>
    <s v="2013-09-10"/>
    <n v="28"/>
    <x v="50"/>
    <x v="27"/>
    <x v="236"/>
    <x v="46"/>
    <x v="15"/>
    <x v="36"/>
    <x v="677"/>
    <n v="1"/>
    <n v="8"/>
    <n v="4"/>
    <n v="7"/>
    <n v="4"/>
    <x v="0"/>
    <x v="0"/>
    <x v="0"/>
    <x v="0"/>
    <x v="0"/>
    <x v="0"/>
    <n v="0"/>
    <x v="0"/>
  </r>
  <r>
    <n v="2886"/>
    <n v="1971"/>
    <x v="6"/>
    <x v="1"/>
    <x v="2"/>
    <x v="3"/>
    <n v="74290"/>
    <n v="74290"/>
    <x v="1"/>
    <n v="0"/>
    <n v="1"/>
    <s v="Yes"/>
    <s v="2013-08-12"/>
    <n v="70"/>
    <x v="708"/>
    <x v="8"/>
    <x v="233"/>
    <x v="5"/>
    <x v="12"/>
    <x v="33"/>
    <x v="928"/>
    <n v="4"/>
    <n v="10"/>
    <n v="8"/>
    <n v="10"/>
    <n v="6"/>
    <x v="0"/>
    <x v="1"/>
    <x v="0"/>
    <x v="1"/>
    <x v="0"/>
    <x v="2"/>
    <n v="0"/>
    <x v="1"/>
  </r>
  <r>
    <n v="6710"/>
    <n v="1951"/>
    <x v="20"/>
    <x v="0"/>
    <x v="2"/>
    <x v="0"/>
    <n v="58217"/>
    <n v="58217"/>
    <x v="0"/>
    <n v="2"/>
    <n v="1"/>
    <s v="Yes"/>
    <s v="2012-11-17"/>
    <n v="84"/>
    <x v="194"/>
    <x v="1"/>
    <x v="62"/>
    <x v="7"/>
    <x v="9"/>
    <x v="9"/>
    <x v="437"/>
    <n v="1"/>
    <n v="2"/>
    <n v="0"/>
    <n v="4"/>
    <n v="6"/>
    <x v="0"/>
    <x v="0"/>
    <x v="0"/>
    <x v="0"/>
    <x v="0"/>
    <x v="0"/>
    <n v="0"/>
    <x v="1"/>
  </r>
  <r>
    <n v="5316"/>
    <n v="1976"/>
    <x v="11"/>
    <x v="1"/>
    <x v="2"/>
    <x v="1"/>
    <n v="21024"/>
    <n v="21024"/>
    <x v="2"/>
    <n v="0"/>
    <n v="0"/>
    <s v="No"/>
    <s v="2013-07-04"/>
    <n v="89"/>
    <x v="24"/>
    <x v="3"/>
    <x v="107"/>
    <x v="11"/>
    <x v="7"/>
    <x v="48"/>
    <x v="579"/>
    <n v="1"/>
    <n v="2"/>
    <n v="0"/>
    <n v="4"/>
    <n v="7"/>
    <x v="0"/>
    <x v="0"/>
    <x v="0"/>
    <x v="0"/>
    <x v="0"/>
    <x v="0"/>
    <n v="0"/>
    <x v="1"/>
  </r>
  <r>
    <n v="9029"/>
    <n v="1972"/>
    <x v="39"/>
    <x v="1"/>
    <x v="1"/>
    <x v="2"/>
    <n v="70116"/>
    <n v="70116"/>
    <x v="1"/>
    <n v="0"/>
    <n v="0"/>
    <s v="No"/>
    <s v="2013-01-26"/>
    <n v="73"/>
    <x v="358"/>
    <x v="50"/>
    <x v="512"/>
    <x v="88"/>
    <x v="111"/>
    <x v="111"/>
    <x v="729"/>
    <n v="1"/>
    <n v="2"/>
    <n v="8"/>
    <n v="12"/>
    <n v="1"/>
    <x v="0"/>
    <x v="0"/>
    <x v="0"/>
    <x v="0"/>
    <x v="0"/>
    <x v="0"/>
    <n v="0"/>
    <x v="1"/>
  </r>
  <r>
    <n v="521"/>
    <n v="1985"/>
    <x v="7"/>
    <x v="1"/>
    <x v="0"/>
    <x v="1"/>
    <n v="54006"/>
    <n v="54006"/>
    <x v="0"/>
    <n v="1"/>
    <n v="0"/>
    <s v="Yes"/>
    <s v="2012-09-18"/>
    <n v="42"/>
    <x v="333"/>
    <x v="148"/>
    <x v="513"/>
    <x v="11"/>
    <x v="14"/>
    <x v="158"/>
    <x v="929"/>
    <n v="2"/>
    <n v="8"/>
    <n v="1"/>
    <n v="7"/>
    <n v="7"/>
    <x v="0"/>
    <x v="0"/>
    <x v="0"/>
    <x v="0"/>
    <x v="0"/>
    <x v="0"/>
    <n v="0"/>
    <x v="1"/>
  </r>
  <r>
    <n v="1459"/>
    <n v="1966"/>
    <x v="35"/>
    <x v="0"/>
    <x v="1"/>
    <x v="2"/>
    <n v="69063"/>
    <n v="69063"/>
    <x v="1"/>
    <n v="0"/>
    <n v="1"/>
    <s v="Yes"/>
    <s v="2012-11-07"/>
    <n v="16"/>
    <x v="709"/>
    <x v="33"/>
    <x v="45"/>
    <x v="15"/>
    <x v="22"/>
    <x v="78"/>
    <x v="465"/>
    <n v="1"/>
    <n v="5"/>
    <n v="3"/>
    <n v="5"/>
    <n v="3"/>
    <x v="0"/>
    <x v="0"/>
    <x v="0"/>
    <x v="0"/>
    <x v="0"/>
    <x v="0"/>
    <n v="0"/>
    <x v="1"/>
  </r>
  <r>
    <n v="10241"/>
    <n v="1975"/>
    <x v="28"/>
    <x v="1"/>
    <x v="4"/>
    <x v="3"/>
    <n v="11448"/>
    <n v="11448"/>
    <x v="2"/>
    <n v="0"/>
    <n v="0"/>
    <s v="No"/>
    <s v="2013-12-15"/>
    <n v="16"/>
    <x v="109"/>
    <x v="8"/>
    <x v="514"/>
    <x v="11"/>
    <x v="7"/>
    <x v="1"/>
    <x v="331"/>
    <n v="1"/>
    <n v="1"/>
    <n v="0"/>
    <n v="2"/>
    <n v="6"/>
    <x v="0"/>
    <x v="0"/>
    <x v="0"/>
    <x v="0"/>
    <x v="0"/>
    <x v="0"/>
    <n v="0"/>
    <x v="1"/>
  </r>
  <r>
    <n v="1630"/>
    <n v="1979"/>
    <x v="19"/>
    <x v="1"/>
    <x v="0"/>
    <x v="0"/>
    <n v="61825"/>
    <n v="61825"/>
    <x v="0"/>
    <n v="0"/>
    <n v="1"/>
    <s v="Yes"/>
    <s v="2013-08-07"/>
    <n v="56"/>
    <x v="98"/>
    <x v="27"/>
    <x v="171"/>
    <x v="91"/>
    <x v="25"/>
    <x v="6"/>
    <x v="670"/>
    <n v="1"/>
    <n v="4"/>
    <n v="2"/>
    <n v="8"/>
    <n v="4"/>
    <x v="0"/>
    <x v="0"/>
    <x v="0"/>
    <x v="0"/>
    <x v="0"/>
    <x v="0"/>
    <n v="0"/>
    <x v="1"/>
  </r>
  <r>
    <n v="3254"/>
    <n v="1971"/>
    <x v="6"/>
    <x v="1"/>
    <x v="0"/>
    <x v="2"/>
    <n v="70886"/>
    <n v="70886"/>
    <x v="1"/>
    <n v="1"/>
    <n v="0"/>
    <s v="Yes"/>
    <s v="2013-10-14"/>
    <n v="65"/>
    <x v="258"/>
    <x v="94"/>
    <x v="251"/>
    <x v="174"/>
    <x v="0"/>
    <x v="53"/>
    <x v="503"/>
    <n v="1"/>
    <n v="5"/>
    <n v="4"/>
    <n v="4"/>
    <n v="2"/>
    <x v="0"/>
    <x v="0"/>
    <x v="0"/>
    <x v="0"/>
    <x v="0"/>
    <x v="0"/>
    <n v="0"/>
    <x v="1"/>
  </r>
  <r>
    <n v="9064"/>
    <n v="1982"/>
    <x v="18"/>
    <x v="1"/>
    <x v="0"/>
    <x v="2"/>
    <n v="69109"/>
    <n v="69109"/>
    <x v="1"/>
    <n v="0"/>
    <n v="0"/>
    <s v="No"/>
    <s v="2012-11-09"/>
    <n v="10"/>
    <x v="616"/>
    <x v="96"/>
    <x v="449"/>
    <x v="162"/>
    <x v="35"/>
    <x v="124"/>
    <x v="777"/>
    <n v="1"/>
    <n v="6"/>
    <n v="6"/>
    <n v="7"/>
    <n v="4"/>
    <x v="0"/>
    <x v="0"/>
    <x v="1"/>
    <x v="0"/>
    <x v="0"/>
    <x v="1"/>
    <n v="0"/>
    <x v="0"/>
  </r>
  <r>
    <n v="3678"/>
    <n v="1973"/>
    <x v="26"/>
    <x v="1"/>
    <x v="0"/>
    <x v="4"/>
    <n v="60208"/>
    <n v="60208"/>
    <x v="0"/>
    <n v="1"/>
    <n v="1"/>
    <s v="Yes"/>
    <s v="2012-10-07"/>
    <n v="13"/>
    <x v="618"/>
    <x v="42"/>
    <x v="160"/>
    <x v="18"/>
    <x v="16"/>
    <x v="134"/>
    <x v="758"/>
    <n v="11"/>
    <n v="8"/>
    <n v="3"/>
    <n v="7"/>
    <n v="7"/>
    <x v="0"/>
    <x v="1"/>
    <x v="0"/>
    <x v="0"/>
    <x v="0"/>
    <x v="1"/>
    <n v="0"/>
    <x v="0"/>
  </r>
  <r>
    <n v="4227"/>
    <n v="1968"/>
    <x v="30"/>
    <x v="0"/>
    <x v="2"/>
    <x v="1"/>
    <n v="32889"/>
    <n v="32889"/>
    <x v="2"/>
    <n v="1"/>
    <n v="1"/>
    <s v="Yes"/>
    <s v="2013-09-06"/>
    <n v="78"/>
    <x v="8"/>
    <x v="8"/>
    <x v="62"/>
    <x v="39"/>
    <x v="7"/>
    <x v="75"/>
    <x v="45"/>
    <n v="3"/>
    <n v="2"/>
    <n v="1"/>
    <n v="3"/>
    <n v="5"/>
    <x v="0"/>
    <x v="0"/>
    <x v="0"/>
    <x v="0"/>
    <x v="0"/>
    <x v="0"/>
    <n v="0"/>
    <x v="1"/>
  </r>
  <r>
    <n v="9467"/>
    <n v="1984"/>
    <x v="3"/>
    <x v="1"/>
    <x v="0"/>
    <x v="0"/>
    <n v="34738"/>
    <n v="34738"/>
    <x v="2"/>
    <n v="1"/>
    <n v="0"/>
    <s v="Yes"/>
    <s v="2014-05-11"/>
    <n v="51"/>
    <x v="13"/>
    <x v="12"/>
    <x v="27"/>
    <x v="7"/>
    <x v="16"/>
    <x v="8"/>
    <x v="256"/>
    <n v="1"/>
    <n v="1"/>
    <n v="0"/>
    <n v="3"/>
    <n v="6"/>
    <x v="0"/>
    <x v="0"/>
    <x v="0"/>
    <x v="0"/>
    <x v="0"/>
    <x v="0"/>
    <n v="0"/>
    <x v="1"/>
  </r>
  <r>
    <n v="8486"/>
    <n v="1971"/>
    <x v="6"/>
    <x v="1"/>
    <x v="2"/>
    <x v="1"/>
    <n v="30538"/>
    <n v="30538"/>
    <x v="2"/>
    <n v="1"/>
    <n v="0"/>
    <s v="Yes"/>
    <s v="2012-10-01"/>
    <n v="27"/>
    <x v="308"/>
    <x v="8"/>
    <x v="155"/>
    <x v="64"/>
    <x v="3"/>
    <x v="71"/>
    <x v="674"/>
    <n v="4"/>
    <n v="9"/>
    <n v="0"/>
    <n v="4"/>
    <n v="10"/>
    <x v="0"/>
    <x v="0"/>
    <x v="0"/>
    <x v="0"/>
    <x v="0"/>
    <x v="0"/>
    <n v="0"/>
    <x v="1"/>
  </r>
  <r>
    <n v="2186"/>
    <n v="1977"/>
    <x v="32"/>
    <x v="1"/>
    <x v="4"/>
    <x v="1"/>
    <n v="82326"/>
    <n v="82326"/>
    <x v="1"/>
    <n v="0"/>
    <n v="0"/>
    <s v="No"/>
    <s v="2014-03-10"/>
    <n v="30"/>
    <x v="529"/>
    <x v="117"/>
    <x v="515"/>
    <x v="135"/>
    <x v="167"/>
    <x v="156"/>
    <x v="930"/>
    <n v="1"/>
    <n v="5"/>
    <n v="10"/>
    <n v="6"/>
    <n v="2"/>
    <x v="0"/>
    <x v="1"/>
    <x v="1"/>
    <x v="1"/>
    <x v="0"/>
    <x v="3"/>
    <n v="0"/>
    <x v="0"/>
  </r>
  <r>
    <n v="3286"/>
    <n v="1967"/>
    <x v="5"/>
    <x v="0"/>
    <x v="1"/>
    <x v="3"/>
    <n v="26642"/>
    <n v="26642"/>
    <x v="2"/>
    <n v="1"/>
    <n v="0"/>
    <s v="Yes"/>
    <s v="2014-03-01"/>
    <n v="71"/>
    <x v="36"/>
    <x v="12"/>
    <x v="39"/>
    <x v="1"/>
    <x v="7"/>
    <x v="75"/>
    <x v="271"/>
    <n v="2"/>
    <n v="2"/>
    <n v="0"/>
    <n v="3"/>
    <n v="6"/>
    <x v="0"/>
    <x v="0"/>
    <x v="0"/>
    <x v="0"/>
    <x v="0"/>
    <x v="0"/>
    <n v="0"/>
    <x v="1"/>
  </r>
  <r>
    <n v="8602"/>
    <n v="1964"/>
    <x v="31"/>
    <x v="0"/>
    <x v="0"/>
    <x v="3"/>
    <n v="69932"/>
    <n v="69932"/>
    <x v="1"/>
    <n v="0"/>
    <n v="1"/>
    <s v="Yes"/>
    <s v="2013-06-12"/>
    <n v="97"/>
    <x v="219"/>
    <x v="45"/>
    <x v="261"/>
    <x v="13"/>
    <x v="40"/>
    <x v="77"/>
    <x v="931"/>
    <n v="2"/>
    <n v="7"/>
    <n v="6"/>
    <n v="11"/>
    <n v="4"/>
    <x v="0"/>
    <x v="0"/>
    <x v="0"/>
    <x v="0"/>
    <x v="0"/>
    <x v="0"/>
    <n v="0"/>
    <x v="1"/>
  </r>
  <r>
    <n v="3722"/>
    <n v="1972"/>
    <x v="39"/>
    <x v="1"/>
    <x v="0"/>
    <x v="0"/>
    <n v="44503"/>
    <n v="44503"/>
    <x v="0"/>
    <n v="1"/>
    <n v="1"/>
    <s v="Yes"/>
    <s v="2014-04-16"/>
    <n v="83"/>
    <x v="270"/>
    <x v="1"/>
    <x v="48"/>
    <x v="5"/>
    <x v="16"/>
    <x v="75"/>
    <x v="220"/>
    <n v="2"/>
    <n v="2"/>
    <n v="0"/>
    <n v="3"/>
    <n v="6"/>
    <x v="0"/>
    <x v="0"/>
    <x v="0"/>
    <x v="0"/>
    <x v="0"/>
    <x v="0"/>
    <n v="0"/>
    <x v="1"/>
  </r>
  <r>
    <n v="6715"/>
    <n v="1948"/>
    <x v="37"/>
    <x v="0"/>
    <x v="1"/>
    <x v="0"/>
    <n v="60200"/>
    <n v="60200"/>
    <x v="0"/>
    <n v="0"/>
    <n v="1"/>
    <s v="Yes"/>
    <s v="2013-01-02"/>
    <n v="3"/>
    <x v="294"/>
    <x v="28"/>
    <x v="104"/>
    <x v="5"/>
    <x v="18"/>
    <x v="78"/>
    <x v="714"/>
    <n v="6"/>
    <n v="6"/>
    <n v="2"/>
    <n v="11"/>
    <n v="6"/>
    <x v="0"/>
    <x v="0"/>
    <x v="0"/>
    <x v="0"/>
    <x v="0"/>
    <x v="0"/>
    <n v="0"/>
    <x v="1"/>
  </r>
  <r>
    <n v="4796"/>
    <n v="1952"/>
    <x v="13"/>
    <x v="0"/>
    <x v="0"/>
    <x v="3"/>
    <n v="49638"/>
    <n v="49638"/>
    <x v="0"/>
    <n v="0"/>
    <n v="1"/>
    <s v="Yes"/>
    <s v="2014-04-19"/>
    <n v="71"/>
    <x v="126"/>
    <x v="7"/>
    <x v="24"/>
    <x v="7"/>
    <x v="9"/>
    <x v="24"/>
    <x v="159"/>
    <n v="1"/>
    <n v="1"/>
    <n v="0"/>
    <n v="3"/>
    <n v="2"/>
    <x v="0"/>
    <x v="0"/>
    <x v="0"/>
    <x v="0"/>
    <x v="0"/>
    <x v="0"/>
    <n v="0"/>
    <x v="1"/>
  </r>
  <r>
    <n v="9612"/>
    <n v="1987"/>
    <x v="14"/>
    <x v="1"/>
    <x v="4"/>
    <x v="0"/>
    <n v="23830"/>
    <n v="23830"/>
    <x v="2"/>
    <n v="0"/>
    <n v="0"/>
    <s v="No"/>
    <s v="2014-02-07"/>
    <n v="3"/>
    <x v="20"/>
    <x v="21"/>
    <x v="1"/>
    <x v="39"/>
    <x v="22"/>
    <x v="11"/>
    <x v="86"/>
    <n v="1"/>
    <n v="1"/>
    <n v="0"/>
    <n v="3"/>
    <n v="7"/>
    <x v="0"/>
    <x v="0"/>
    <x v="0"/>
    <x v="0"/>
    <x v="0"/>
    <x v="0"/>
    <n v="0"/>
    <x v="1"/>
  </r>
  <r>
    <n v="3766"/>
    <n v="1959"/>
    <x v="12"/>
    <x v="0"/>
    <x v="2"/>
    <x v="4"/>
    <n v="33051"/>
    <n v="33051"/>
    <x v="2"/>
    <n v="0"/>
    <n v="0"/>
    <s v="No"/>
    <s v="2012-08-16"/>
    <n v="15"/>
    <x v="367"/>
    <x v="62"/>
    <x v="336"/>
    <x v="175"/>
    <x v="171"/>
    <x v="201"/>
    <x v="273"/>
    <n v="3"/>
    <n v="9"/>
    <n v="1"/>
    <n v="8"/>
    <n v="9"/>
    <x v="0"/>
    <x v="0"/>
    <x v="0"/>
    <x v="0"/>
    <x v="0"/>
    <x v="0"/>
    <n v="0"/>
    <x v="0"/>
  </r>
  <r>
    <n v="1399"/>
    <n v="1958"/>
    <x v="38"/>
    <x v="0"/>
    <x v="0"/>
    <x v="2"/>
    <n v="72905"/>
    <n v="72905"/>
    <x v="1"/>
    <n v="0"/>
    <n v="0"/>
    <s v="No"/>
    <s v="2014-01-21"/>
    <n v="52"/>
    <x v="258"/>
    <x v="71"/>
    <x v="389"/>
    <x v="176"/>
    <x v="164"/>
    <x v="101"/>
    <x v="932"/>
    <n v="1"/>
    <n v="3"/>
    <n v="7"/>
    <n v="9"/>
    <n v="1"/>
    <x v="0"/>
    <x v="0"/>
    <x v="0"/>
    <x v="1"/>
    <x v="0"/>
    <x v="1"/>
    <n v="0"/>
    <x v="1"/>
  </r>
  <r>
    <n v="1570"/>
    <n v="1951"/>
    <x v="20"/>
    <x v="0"/>
    <x v="1"/>
    <x v="1"/>
    <n v="69702"/>
    <n v="69702"/>
    <x v="1"/>
    <n v="0"/>
    <n v="1"/>
    <s v="Yes"/>
    <s v="2013-02-19"/>
    <n v="8"/>
    <x v="387"/>
    <x v="31"/>
    <x v="116"/>
    <x v="6"/>
    <x v="64"/>
    <x v="77"/>
    <x v="933"/>
    <n v="2"/>
    <n v="7"/>
    <n v="7"/>
    <n v="10"/>
    <n v="4"/>
    <x v="0"/>
    <x v="0"/>
    <x v="0"/>
    <x v="0"/>
    <x v="0"/>
    <x v="0"/>
    <n v="0"/>
    <x v="1"/>
  </r>
  <r>
    <n v="3426"/>
    <n v="1975"/>
    <x v="28"/>
    <x v="1"/>
    <x v="0"/>
    <x v="3"/>
    <n v="70300"/>
    <n v="70300"/>
    <x v="1"/>
    <n v="1"/>
    <n v="0"/>
    <s v="Yes"/>
    <s v="2013-07-15"/>
    <n v="89"/>
    <x v="710"/>
    <x v="11"/>
    <x v="516"/>
    <x v="94"/>
    <x v="89"/>
    <x v="127"/>
    <x v="934"/>
    <n v="3"/>
    <n v="5"/>
    <n v="5"/>
    <n v="13"/>
    <n v="8"/>
    <x v="0"/>
    <x v="0"/>
    <x v="0"/>
    <x v="0"/>
    <x v="0"/>
    <x v="0"/>
    <n v="0"/>
    <x v="1"/>
  </r>
  <r>
    <n v="3074"/>
    <n v="1984"/>
    <x v="3"/>
    <x v="1"/>
    <x v="1"/>
    <x v="2"/>
    <n v="70643"/>
    <n v="70643"/>
    <x v="1"/>
    <n v="0"/>
    <n v="0"/>
    <s v="No"/>
    <s v="2012-10-15"/>
    <n v="66"/>
    <x v="174"/>
    <x v="39"/>
    <x v="517"/>
    <x v="50"/>
    <x v="141"/>
    <x v="63"/>
    <x v="935"/>
    <n v="1"/>
    <n v="5"/>
    <n v="8"/>
    <n v="4"/>
    <n v="6"/>
    <x v="0"/>
    <x v="0"/>
    <x v="0"/>
    <x v="0"/>
    <x v="0"/>
    <x v="0"/>
    <n v="0"/>
    <x v="0"/>
  </r>
  <r>
    <n v="8341"/>
    <n v="1969"/>
    <x v="21"/>
    <x v="0"/>
    <x v="1"/>
    <x v="2"/>
    <n v="30396"/>
    <n v="30396"/>
    <x v="2"/>
    <n v="1"/>
    <n v="0"/>
    <s v="Yes"/>
    <s v="2014-04-30"/>
    <n v="22"/>
    <x v="77"/>
    <x v="8"/>
    <x v="1"/>
    <x v="5"/>
    <x v="1"/>
    <x v="33"/>
    <x v="60"/>
    <n v="2"/>
    <n v="1"/>
    <n v="1"/>
    <n v="2"/>
    <n v="7"/>
    <x v="1"/>
    <x v="0"/>
    <x v="0"/>
    <x v="0"/>
    <x v="0"/>
    <x v="1"/>
    <n v="0"/>
    <x v="0"/>
  </r>
  <r>
    <n v="5180"/>
    <n v="1968"/>
    <x v="30"/>
    <x v="0"/>
    <x v="1"/>
    <x v="3"/>
    <n v="50616"/>
    <n v="50616"/>
    <x v="0"/>
    <n v="0"/>
    <n v="1"/>
    <s v="Yes"/>
    <s v="2014-04-18"/>
    <n v="56"/>
    <x v="711"/>
    <x v="8"/>
    <x v="68"/>
    <x v="5"/>
    <x v="1"/>
    <x v="14"/>
    <x v="614"/>
    <n v="2"/>
    <n v="4"/>
    <n v="0"/>
    <n v="4"/>
    <n v="7"/>
    <x v="0"/>
    <x v="0"/>
    <x v="0"/>
    <x v="0"/>
    <x v="0"/>
    <x v="0"/>
    <n v="0"/>
    <x v="1"/>
  </r>
  <r>
    <n v="6461"/>
    <n v="1969"/>
    <x v="21"/>
    <x v="0"/>
    <x v="2"/>
    <x v="0"/>
    <n v="62772"/>
    <n v="62772"/>
    <x v="0"/>
    <n v="0"/>
    <n v="1"/>
    <s v="Yes"/>
    <s v="2013-05-19"/>
    <n v="74"/>
    <x v="712"/>
    <x v="2"/>
    <x v="518"/>
    <x v="61"/>
    <x v="22"/>
    <x v="131"/>
    <x v="264"/>
    <n v="1"/>
    <n v="5"/>
    <n v="6"/>
    <n v="11"/>
    <n v="2"/>
    <x v="0"/>
    <x v="1"/>
    <x v="0"/>
    <x v="0"/>
    <x v="0"/>
    <x v="1"/>
    <n v="0"/>
    <x v="1"/>
  </r>
  <r>
    <n v="7679"/>
    <n v="1985"/>
    <x v="7"/>
    <x v="1"/>
    <x v="1"/>
    <x v="0"/>
    <n v="30298"/>
    <n v="30298"/>
    <x v="2"/>
    <n v="0"/>
    <n v="0"/>
    <s v="No"/>
    <s v="2014-05-19"/>
    <n v="48"/>
    <x v="10"/>
    <x v="17"/>
    <x v="100"/>
    <x v="11"/>
    <x v="1"/>
    <x v="24"/>
    <x v="253"/>
    <n v="1"/>
    <n v="1"/>
    <n v="1"/>
    <n v="3"/>
    <n v="3"/>
    <x v="0"/>
    <x v="0"/>
    <x v="0"/>
    <x v="0"/>
    <x v="0"/>
    <x v="0"/>
    <n v="0"/>
    <x v="1"/>
  </r>
  <r>
    <n v="10702"/>
    <n v="1984"/>
    <x v="3"/>
    <x v="1"/>
    <x v="0"/>
    <x v="0"/>
    <n v="52413"/>
    <n v="52413"/>
    <x v="0"/>
    <n v="1"/>
    <n v="0"/>
    <s v="Yes"/>
    <s v="2012-11-03"/>
    <n v="67"/>
    <x v="216"/>
    <x v="21"/>
    <x v="91"/>
    <x v="116"/>
    <x v="133"/>
    <x v="33"/>
    <x v="521"/>
    <n v="2"/>
    <n v="7"/>
    <n v="1"/>
    <n v="7"/>
    <n v="7"/>
    <x v="0"/>
    <x v="0"/>
    <x v="0"/>
    <x v="0"/>
    <x v="0"/>
    <x v="0"/>
    <n v="0"/>
    <x v="1"/>
  </r>
  <r>
    <n v="7505"/>
    <n v="1957"/>
    <x v="0"/>
    <x v="0"/>
    <x v="1"/>
    <x v="2"/>
    <n v="44155"/>
    <n v="44155"/>
    <x v="0"/>
    <n v="1"/>
    <n v="1"/>
    <s v="Yes"/>
    <s v="2014-01-19"/>
    <n v="24"/>
    <x v="148"/>
    <x v="1"/>
    <x v="145"/>
    <x v="5"/>
    <x v="16"/>
    <x v="5"/>
    <x v="8"/>
    <n v="1"/>
    <n v="1"/>
    <n v="1"/>
    <n v="2"/>
    <n v="4"/>
    <x v="0"/>
    <x v="0"/>
    <x v="0"/>
    <x v="0"/>
    <x v="0"/>
    <x v="0"/>
    <n v="0"/>
    <x v="1"/>
  </r>
  <r>
    <n v="5113"/>
    <n v="1971"/>
    <x v="6"/>
    <x v="1"/>
    <x v="1"/>
    <x v="3"/>
    <n v="86979"/>
    <n v="86979"/>
    <x v="1"/>
    <n v="0"/>
    <n v="0"/>
    <s v="No"/>
    <s v="2013-11-07"/>
    <n v="67"/>
    <x v="422"/>
    <x v="18"/>
    <x v="486"/>
    <x v="46"/>
    <x v="128"/>
    <x v="29"/>
    <x v="936"/>
    <n v="1"/>
    <n v="5"/>
    <n v="5"/>
    <n v="5"/>
    <n v="2"/>
    <x v="1"/>
    <x v="0"/>
    <x v="0"/>
    <x v="0"/>
    <x v="0"/>
    <x v="1"/>
    <n v="0"/>
    <x v="0"/>
  </r>
  <r>
    <n v="10858"/>
    <n v="1975"/>
    <x v="28"/>
    <x v="1"/>
    <x v="0"/>
    <x v="1"/>
    <n v="76532"/>
    <n v="76532"/>
    <x v="1"/>
    <n v="1"/>
    <n v="1"/>
    <s v="Yes"/>
    <s v="2013-09-09"/>
    <n v="38"/>
    <x v="713"/>
    <x v="64"/>
    <x v="201"/>
    <x v="137"/>
    <x v="71"/>
    <x v="12"/>
    <x v="761"/>
    <n v="4"/>
    <n v="9"/>
    <n v="5"/>
    <n v="7"/>
    <n v="5"/>
    <x v="0"/>
    <x v="0"/>
    <x v="0"/>
    <x v="0"/>
    <x v="0"/>
    <x v="0"/>
    <n v="0"/>
    <x v="1"/>
  </r>
  <r>
    <n v="2961"/>
    <n v="1982"/>
    <x v="18"/>
    <x v="1"/>
    <x v="0"/>
    <x v="2"/>
    <n v="42081"/>
    <n v="42081"/>
    <x v="0"/>
    <n v="1"/>
    <n v="0"/>
    <s v="Yes"/>
    <s v="2013-02-26"/>
    <n v="86"/>
    <x v="714"/>
    <x v="7"/>
    <x v="93"/>
    <x v="120"/>
    <x v="18"/>
    <x v="6"/>
    <x v="422"/>
    <n v="2"/>
    <n v="6"/>
    <n v="3"/>
    <n v="4"/>
    <n v="6"/>
    <x v="1"/>
    <x v="0"/>
    <x v="0"/>
    <x v="0"/>
    <x v="0"/>
    <x v="1"/>
    <n v="0"/>
    <x v="1"/>
  </r>
  <r>
    <n v="2747"/>
    <n v="1988"/>
    <x v="36"/>
    <x v="1"/>
    <x v="1"/>
    <x v="2"/>
    <n v="67546"/>
    <n v="67546"/>
    <x v="1"/>
    <n v="0"/>
    <n v="0"/>
    <s v="No"/>
    <s v="2012-08-31"/>
    <n v="90"/>
    <x v="176"/>
    <x v="74"/>
    <x v="153"/>
    <x v="13"/>
    <x v="15"/>
    <x v="66"/>
    <x v="203"/>
    <n v="1"/>
    <n v="4"/>
    <n v="10"/>
    <n v="5"/>
    <n v="3"/>
    <x v="0"/>
    <x v="0"/>
    <x v="0"/>
    <x v="0"/>
    <x v="0"/>
    <x v="0"/>
    <n v="0"/>
    <x v="1"/>
  </r>
  <r>
    <n v="3010"/>
    <n v="1989"/>
    <x v="23"/>
    <x v="1"/>
    <x v="2"/>
    <x v="1"/>
    <n v="88420"/>
    <n v="88420"/>
    <x v="1"/>
    <n v="0"/>
    <n v="0"/>
    <s v="No"/>
    <s v="2014-05-02"/>
    <n v="87"/>
    <x v="543"/>
    <x v="72"/>
    <x v="519"/>
    <x v="102"/>
    <x v="102"/>
    <x v="132"/>
    <x v="937"/>
    <n v="1"/>
    <n v="4"/>
    <n v="7"/>
    <n v="8"/>
    <n v="1"/>
    <x v="1"/>
    <x v="0"/>
    <x v="1"/>
    <x v="1"/>
    <x v="0"/>
    <x v="3"/>
    <n v="0"/>
    <x v="1"/>
  </r>
  <r>
    <n v="5790"/>
    <n v="1985"/>
    <x v="7"/>
    <x v="1"/>
    <x v="0"/>
    <x v="2"/>
    <n v="31158"/>
    <n v="31158"/>
    <x v="2"/>
    <n v="1"/>
    <n v="0"/>
    <s v="Yes"/>
    <s v="2013-01-27"/>
    <n v="62"/>
    <x v="60"/>
    <x v="26"/>
    <x v="68"/>
    <x v="19"/>
    <x v="16"/>
    <x v="3"/>
    <x v="50"/>
    <n v="2"/>
    <n v="2"/>
    <n v="0"/>
    <n v="3"/>
    <n v="8"/>
    <x v="0"/>
    <x v="0"/>
    <x v="0"/>
    <x v="0"/>
    <x v="0"/>
    <x v="0"/>
    <n v="0"/>
    <x v="1"/>
  </r>
  <r>
    <n v="6892"/>
    <n v="1968"/>
    <x v="30"/>
    <x v="0"/>
    <x v="0"/>
    <x v="3"/>
    <n v="61671"/>
    <n v="61671"/>
    <x v="0"/>
    <n v="0"/>
    <n v="1"/>
    <s v="Yes"/>
    <s v="2014-06-03"/>
    <n v="23"/>
    <x v="615"/>
    <x v="35"/>
    <x v="7"/>
    <x v="5"/>
    <x v="16"/>
    <x v="15"/>
    <x v="938"/>
    <n v="8"/>
    <n v="10"/>
    <n v="4"/>
    <n v="6"/>
    <n v="8"/>
    <x v="0"/>
    <x v="1"/>
    <x v="0"/>
    <x v="1"/>
    <x v="0"/>
    <x v="2"/>
    <n v="0"/>
    <x v="1"/>
  </r>
  <r>
    <n v="1743"/>
    <n v="1974"/>
    <x v="8"/>
    <x v="1"/>
    <x v="0"/>
    <x v="0"/>
    <n v="69719"/>
    <n v="69719"/>
    <x v="1"/>
    <n v="0"/>
    <n v="0"/>
    <s v="No"/>
    <s v="2014-05-26"/>
    <n v="99"/>
    <x v="382"/>
    <x v="70"/>
    <x v="520"/>
    <x v="132"/>
    <x v="32"/>
    <x v="27"/>
    <x v="939"/>
    <n v="1"/>
    <n v="2"/>
    <n v="3"/>
    <n v="5"/>
    <n v="1"/>
    <x v="0"/>
    <x v="0"/>
    <x v="0"/>
    <x v="0"/>
    <x v="0"/>
    <x v="0"/>
    <n v="0"/>
    <x v="1"/>
  </r>
  <r>
    <n v="3578"/>
    <n v="1949"/>
    <x v="17"/>
    <x v="0"/>
    <x v="0"/>
    <x v="3"/>
    <n v="49160"/>
    <n v="49160"/>
    <x v="0"/>
    <n v="0"/>
    <n v="1"/>
    <s v="Yes"/>
    <s v="2013-10-20"/>
    <n v="29"/>
    <x v="715"/>
    <x v="59"/>
    <x v="59"/>
    <x v="76"/>
    <x v="26"/>
    <x v="4"/>
    <x v="638"/>
    <n v="2"/>
    <n v="3"/>
    <n v="1"/>
    <n v="6"/>
    <n v="6"/>
    <x v="0"/>
    <x v="0"/>
    <x v="0"/>
    <x v="0"/>
    <x v="0"/>
    <x v="0"/>
    <n v="0"/>
    <x v="1"/>
  </r>
  <r>
    <n v="8462"/>
    <n v="1978"/>
    <x v="33"/>
    <x v="1"/>
    <x v="3"/>
    <x v="1"/>
    <n v="24882"/>
    <n v="24882"/>
    <x v="2"/>
    <n v="1"/>
    <n v="0"/>
    <s v="Yes"/>
    <s v="2012-09-09"/>
    <n v="52"/>
    <x v="20"/>
    <x v="3"/>
    <x v="27"/>
    <x v="51"/>
    <x v="16"/>
    <x v="30"/>
    <x v="108"/>
    <n v="1"/>
    <n v="1"/>
    <n v="1"/>
    <n v="2"/>
    <n v="6"/>
    <x v="1"/>
    <x v="0"/>
    <x v="0"/>
    <x v="0"/>
    <x v="0"/>
    <x v="1"/>
    <n v="0"/>
    <x v="1"/>
  </r>
  <r>
    <n v="5558"/>
    <n v="1954"/>
    <x v="1"/>
    <x v="0"/>
    <x v="1"/>
    <x v="0"/>
    <n v="90933"/>
    <n v="90933"/>
    <x v="1"/>
    <n v="0"/>
    <n v="0"/>
    <s v="No"/>
    <s v="2014-03-31"/>
    <n v="90"/>
    <x v="716"/>
    <x v="120"/>
    <x v="387"/>
    <x v="106"/>
    <x v="155"/>
    <x v="60"/>
    <x v="940"/>
    <n v="1"/>
    <n v="4"/>
    <n v="6"/>
    <n v="4"/>
    <n v="1"/>
    <x v="0"/>
    <x v="0"/>
    <x v="1"/>
    <x v="0"/>
    <x v="0"/>
    <x v="1"/>
    <n v="0"/>
    <x v="1"/>
  </r>
  <r>
    <n v="4619"/>
    <n v="1945"/>
    <x v="41"/>
    <x v="0"/>
    <x v="1"/>
    <x v="0"/>
    <n v="113734"/>
    <n v="113734"/>
    <x v="1"/>
    <n v="0"/>
    <n v="0"/>
    <s v="No"/>
    <s v="2014-05-28"/>
    <n v="9"/>
    <x v="10"/>
    <x v="12"/>
    <x v="24"/>
    <x v="8"/>
    <x v="172"/>
    <x v="26"/>
    <x v="941"/>
    <n v="0"/>
    <n v="27"/>
    <n v="0"/>
    <n v="0"/>
    <n v="1"/>
    <x v="0"/>
    <x v="0"/>
    <x v="0"/>
    <x v="0"/>
    <x v="0"/>
    <x v="0"/>
    <n v="0"/>
    <x v="1"/>
  </r>
  <r>
    <n v="8780"/>
    <n v="1950"/>
    <x v="9"/>
    <x v="0"/>
    <x v="1"/>
    <x v="1"/>
    <n v="59292"/>
    <n v="59292"/>
    <x v="0"/>
    <n v="0"/>
    <n v="1"/>
    <s v="Yes"/>
    <s v="2013-06-13"/>
    <n v="71"/>
    <x v="92"/>
    <x v="13"/>
    <x v="66"/>
    <x v="65"/>
    <x v="32"/>
    <x v="5"/>
    <x v="48"/>
    <n v="2"/>
    <n v="3"/>
    <n v="5"/>
    <n v="8"/>
    <n v="3"/>
    <x v="0"/>
    <x v="0"/>
    <x v="0"/>
    <x v="0"/>
    <x v="0"/>
    <x v="0"/>
    <n v="0"/>
    <x v="1"/>
  </r>
  <r>
    <n v="10789"/>
    <n v="1964"/>
    <x v="31"/>
    <x v="0"/>
    <x v="1"/>
    <x v="2"/>
    <n v="45759"/>
    <n v="45759"/>
    <x v="0"/>
    <n v="1"/>
    <n v="1"/>
    <s v="Yes"/>
    <s v="2013-02-23"/>
    <n v="13"/>
    <x v="117"/>
    <x v="1"/>
    <x v="107"/>
    <x v="7"/>
    <x v="16"/>
    <x v="14"/>
    <x v="127"/>
    <n v="2"/>
    <n v="2"/>
    <n v="0"/>
    <n v="3"/>
    <n v="7"/>
    <x v="0"/>
    <x v="0"/>
    <x v="0"/>
    <x v="0"/>
    <x v="0"/>
    <x v="0"/>
    <n v="0"/>
    <x v="1"/>
  </r>
  <r>
    <n v="10779"/>
    <n v="1983"/>
    <x v="10"/>
    <x v="1"/>
    <x v="0"/>
    <x v="0"/>
    <n v="22148"/>
    <n v="22148"/>
    <x v="2"/>
    <n v="0"/>
    <n v="0"/>
    <s v="No"/>
    <s v="2014-04-13"/>
    <n v="16"/>
    <x v="77"/>
    <x v="9"/>
    <x v="33"/>
    <x v="5"/>
    <x v="37"/>
    <x v="56"/>
    <x v="9"/>
    <n v="1"/>
    <n v="1"/>
    <n v="0"/>
    <n v="3"/>
    <n v="7"/>
    <x v="0"/>
    <x v="0"/>
    <x v="0"/>
    <x v="0"/>
    <x v="0"/>
    <x v="0"/>
    <n v="0"/>
    <x v="1"/>
  </r>
  <r>
    <n v="5896"/>
    <n v="1987"/>
    <x v="14"/>
    <x v="1"/>
    <x v="2"/>
    <x v="2"/>
    <n v="73395"/>
    <n v="73395"/>
    <x v="1"/>
    <n v="0"/>
    <n v="0"/>
    <s v="No"/>
    <s v="2014-03-18"/>
    <n v="94"/>
    <x v="717"/>
    <x v="35"/>
    <x v="178"/>
    <x v="19"/>
    <x v="23"/>
    <x v="56"/>
    <x v="379"/>
    <n v="1"/>
    <n v="4"/>
    <n v="4"/>
    <n v="6"/>
    <n v="2"/>
    <x v="0"/>
    <x v="0"/>
    <x v="0"/>
    <x v="0"/>
    <x v="0"/>
    <x v="0"/>
    <n v="0"/>
    <x v="1"/>
  </r>
  <r>
    <n v="2337"/>
    <n v="1971"/>
    <x v="6"/>
    <x v="1"/>
    <x v="0"/>
    <x v="3"/>
    <n v="29819"/>
    <n v="29819"/>
    <x v="2"/>
    <n v="1"/>
    <n v="0"/>
    <s v="Yes"/>
    <s v="2013-10-24"/>
    <n v="77"/>
    <x v="37"/>
    <x v="1"/>
    <x v="8"/>
    <x v="1"/>
    <x v="1"/>
    <x v="8"/>
    <x v="159"/>
    <n v="3"/>
    <n v="3"/>
    <n v="0"/>
    <n v="3"/>
    <n v="6"/>
    <x v="0"/>
    <x v="0"/>
    <x v="0"/>
    <x v="0"/>
    <x v="0"/>
    <x v="0"/>
    <n v="0"/>
    <x v="1"/>
  </r>
  <r>
    <n v="10951"/>
    <n v="1968"/>
    <x v="30"/>
    <x v="0"/>
    <x v="0"/>
    <x v="2"/>
    <n v="45688"/>
    <n v="45688"/>
    <x v="0"/>
    <n v="0"/>
    <n v="1"/>
    <s v="Yes"/>
    <s v="2014-01-25"/>
    <n v="20"/>
    <x v="574"/>
    <x v="8"/>
    <x v="107"/>
    <x v="5"/>
    <x v="16"/>
    <x v="47"/>
    <x v="136"/>
    <n v="2"/>
    <n v="3"/>
    <n v="1"/>
    <n v="8"/>
    <n v="4"/>
    <x v="0"/>
    <x v="1"/>
    <x v="0"/>
    <x v="0"/>
    <x v="0"/>
    <x v="1"/>
    <n v="0"/>
    <x v="1"/>
  </r>
  <r>
    <n v="544"/>
    <n v="1954"/>
    <x v="1"/>
    <x v="0"/>
    <x v="0"/>
    <x v="2"/>
    <n v="62820"/>
    <n v="62820"/>
    <x v="0"/>
    <n v="0"/>
    <n v="0"/>
    <s v="No"/>
    <s v="2013-05-11"/>
    <n v="51"/>
    <x v="54"/>
    <x v="11"/>
    <x v="248"/>
    <x v="133"/>
    <x v="44"/>
    <x v="53"/>
    <x v="370"/>
    <n v="1"/>
    <n v="3"/>
    <n v="4"/>
    <n v="6"/>
    <n v="1"/>
    <x v="0"/>
    <x v="0"/>
    <x v="0"/>
    <x v="0"/>
    <x v="0"/>
    <x v="0"/>
    <n v="0"/>
    <x v="1"/>
  </r>
  <r>
    <n v="17"/>
    <n v="1971"/>
    <x v="6"/>
    <x v="1"/>
    <x v="1"/>
    <x v="2"/>
    <n v="60491"/>
    <n v="60491"/>
    <x v="0"/>
    <n v="0"/>
    <n v="1"/>
    <s v="Yes"/>
    <s v="2013-09-06"/>
    <n v="81"/>
    <x v="718"/>
    <x v="76"/>
    <x v="521"/>
    <x v="29"/>
    <x v="64"/>
    <x v="50"/>
    <x v="942"/>
    <n v="4"/>
    <n v="6"/>
    <n v="11"/>
    <n v="7"/>
    <n v="5"/>
    <x v="0"/>
    <x v="0"/>
    <x v="0"/>
    <x v="0"/>
    <x v="0"/>
    <x v="0"/>
    <n v="0"/>
    <x v="1"/>
  </r>
  <r>
    <n v="10680"/>
    <n v="1986"/>
    <x v="22"/>
    <x v="1"/>
    <x v="0"/>
    <x v="1"/>
    <n v="33235"/>
    <n v="33235"/>
    <x v="2"/>
    <n v="1"/>
    <n v="0"/>
    <s v="Yes"/>
    <s v="2014-02-05"/>
    <n v="71"/>
    <x v="180"/>
    <x v="8"/>
    <x v="68"/>
    <x v="1"/>
    <x v="1"/>
    <x v="1"/>
    <x v="230"/>
    <n v="1"/>
    <n v="3"/>
    <n v="0"/>
    <n v="3"/>
    <n v="7"/>
    <x v="0"/>
    <x v="0"/>
    <x v="0"/>
    <x v="0"/>
    <x v="0"/>
    <x v="0"/>
    <n v="0"/>
    <x v="1"/>
  </r>
  <r>
    <n v="3265"/>
    <n v="1959"/>
    <x v="12"/>
    <x v="0"/>
    <x v="0"/>
    <x v="2"/>
    <n v="35701"/>
    <n v="35701"/>
    <x v="2"/>
    <n v="0"/>
    <n v="0"/>
    <s v="No"/>
    <s v="2013-03-19"/>
    <n v="36"/>
    <x v="222"/>
    <x v="1"/>
    <x v="145"/>
    <x v="34"/>
    <x v="3"/>
    <x v="3"/>
    <x v="8"/>
    <n v="1"/>
    <n v="1"/>
    <n v="0"/>
    <n v="3"/>
    <n v="6"/>
    <x v="0"/>
    <x v="0"/>
    <x v="0"/>
    <x v="0"/>
    <x v="0"/>
    <x v="0"/>
    <n v="0"/>
    <x v="1"/>
  </r>
  <r>
    <n v="5623"/>
    <n v="1980"/>
    <x v="16"/>
    <x v="1"/>
    <x v="2"/>
    <x v="2"/>
    <n v="31535"/>
    <n v="31535"/>
    <x v="2"/>
    <n v="1"/>
    <n v="0"/>
    <s v="Yes"/>
    <s v="2013-09-26"/>
    <n v="95"/>
    <x v="77"/>
    <x v="3"/>
    <x v="62"/>
    <x v="5"/>
    <x v="16"/>
    <x v="19"/>
    <x v="286"/>
    <n v="1"/>
    <n v="1"/>
    <n v="1"/>
    <n v="2"/>
    <n v="7"/>
    <x v="1"/>
    <x v="0"/>
    <x v="0"/>
    <x v="0"/>
    <x v="0"/>
    <x v="1"/>
    <n v="0"/>
    <x v="1"/>
  </r>
  <r>
    <n v="5832"/>
    <n v="1960"/>
    <x v="40"/>
    <x v="0"/>
    <x v="4"/>
    <x v="1"/>
    <n v="92556"/>
    <n v="92556"/>
    <x v="1"/>
    <n v="0"/>
    <n v="0"/>
    <s v="No"/>
    <s v="2014-04-20"/>
    <n v="32"/>
    <x v="303"/>
    <x v="83"/>
    <x v="312"/>
    <x v="153"/>
    <x v="66"/>
    <x v="15"/>
    <x v="943"/>
    <n v="0"/>
    <n v="3"/>
    <n v="5"/>
    <n v="13"/>
    <n v="0"/>
    <x v="0"/>
    <x v="0"/>
    <x v="0"/>
    <x v="0"/>
    <x v="0"/>
    <x v="0"/>
    <n v="0"/>
    <x v="1"/>
  </r>
  <r>
    <n v="5544"/>
    <n v="1970"/>
    <x v="25"/>
    <x v="0"/>
    <x v="0"/>
    <x v="0"/>
    <n v="67384"/>
    <n v="67384"/>
    <x v="1"/>
    <n v="0"/>
    <n v="1"/>
    <s v="Yes"/>
    <s v="2012-11-10"/>
    <n v="32"/>
    <x v="543"/>
    <x v="36"/>
    <x v="522"/>
    <x v="154"/>
    <x v="148"/>
    <x v="116"/>
    <x v="944"/>
    <n v="2"/>
    <n v="7"/>
    <n v="8"/>
    <n v="5"/>
    <n v="5"/>
    <x v="0"/>
    <x v="1"/>
    <x v="0"/>
    <x v="0"/>
    <x v="0"/>
    <x v="1"/>
    <n v="0"/>
    <x v="1"/>
  </r>
  <r>
    <n v="6417"/>
    <n v="1971"/>
    <x v="6"/>
    <x v="1"/>
    <x v="2"/>
    <x v="1"/>
    <n v="80573"/>
    <n v="80573"/>
    <x v="1"/>
    <n v="0"/>
    <n v="0"/>
    <s v="No"/>
    <s v="2012-10-14"/>
    <n v="85"/>
    <x v="485"/>
    <x v="66"/>
    <x v="387"/>
    <x v="94"/>
    <x v="79"/>
    <x v="4"/>
    <x v="617"/>
    <n v="1"/>
    <n v="4"/>
    <n v="6"/>
    <n v="13"/>
    <n v="2"/>
    <x v="0"/>
    <x v="0"/>
    <x v="0"/>
    <x v="0"/>
    <x v="0"/>
    <x v="0"/>
    <n v="0"/>
    <x v="1"/>
  </r>
  <r>
    <n v="5831"/>
    <n v="1967"/>
    <x v="5"/>
    <x v="0"/>
    <x v="0"/>
    <x v="2"/>
    <n v="77870"/>
    <n v="77870"/>
    <x v="1"/>
    <n v="0"/>
    <n v="1"/>
    <s v="Yes"/>
    <s v="2012-08-22"/>
    <n v="93"/>
    <x v="719"/>
    <x v="27"/>
    <x v="364"/>
    <x v="46"/>
    <x v="88"/>
    <x v="165"/>
    <x v="945"/>
    <n v="3"/>
    <n v="5"/>
    <n v="5"/>
    <n v="5"/>
    <n v="8"/>
    <x v="0"/>
    <x v="1"/>
    <x v="0"/>
    <x v="1"/>
    <x v="0"/>
    <x v="2"/>
    <n v="0"/>
    <x v="0"/>
  </r>
  <r>
    <n v="7101"/>
    <n v="1963"/>
    <x v="24"/>
    <x v="0"/>
    <x v="1"/>
    <x v="4"/>
    <n v="52278"/>
    <n v="52278"/>
    <x v="0"/>
    <n v="0"/>
    <n v="1"/>
    <s v="Yes"/>
    <s v="2013-01-25"/>
    <n v="24"/>
    <x v="459"/>
    <x v="8"/>
    <x v="160"/>
    <x v="5"/>
    <x v="16"/>
    <x v="34"/>
    <x v="179"/>
    <n v="6"/>
    <n v="10"/>
    <n v="5"/>
    <n v="10"/>
    <n v="8"/>
    <x v="0"/>
    <x v="0"/>
    <x v="0"/>
    <x v="0"/>
    <x v="0"/>
    <x v="0"/>
    <n v="0"/>
    <x v="1"/>
  </r>
  <r>
    <n v="10176"/>
    <n v="1968"/>
    <x v="30"/>
    <x v="0"/>
    <x v="0"/>
    <x v="0"/>
    <n v="57107"/>
    <n v="57107"/>
    <x v="0"/>
    <n v="0"/>
    <n v="1"/>
    <s v="Yes"/>
    <s v="2012-08-24"/>
    <n v="44"/>
    <x v="241"/>
    <x v="8"/>
    <x v="462"/>
    <x v="5"/>
    <x v="16"/>
    <x v="202"/>
    <x v="909"/>
    <n v="7"/>
    <n v="4"/>
    <n v="4"/>
    <n v="8"/>
    <n v="8"/>
    <x v="0"/>
    <x v="1"/>
    <x v="0"/>
    <x v="0"/>
    <x v="1"/>
    <x v="2"/>
    <n v="0"/>
    <x v="0"/>
  </r>
  <r>
    <n v="2326"/>
    <n v="1990"/>
    <x v="48"/>
    <x v="1"/>
    <x v="0"/>
    <x v="2"/>
    <n v="18929"/>
    <n v="18929"/>
    <x v="2"/>
    <n v="0"/>
    <n v="0"/>
    <s v="No"/>
    <s v="2013-02-16"/>
    <n v="15"/>
    <x v="114"/>
    <x v="8"/>
    <x v="48"/>
    <x v="50"/>
    <x v="37"/>
    <x v="48"/>
    <x v="773"/>
    <n v="1"/>
    <n v="1"/>
    <n v="0"/>
    <n v="4"/>
    <n v="6"/>
    <x v="0"/>
    <x v="0"/>
    <x v="0"/>
    <x v="0"/>
    <x v="0"/>
    <x v="0"/>
    <n v="0"/>
    <x v="1"/>
  </r>
  <r>
    <n v="4385"/>
    <n v="1981"/>
    <x v="4"/>
    <x v="1"/>
    <x v="1"/>
    <x v="0"/>
    <n v="36038"/>
    <n v="36038"/>
    <x v="2"/>
    <n v="1"/>
    <n v="0"/>
    <s v="Yes"/>
    <s v="2013-05-31"/>
    <n v="82"/>
    <x v="140"/>
    <x v="8"/>
    <x v="39"/>
    <x v="5"/>
    <x v="7"/>
    <x v="32"/>
    <x v="304"/>
    <n v="2"/>
    <n v="3"/>
    <n v="0"/>
    <n v="3"/>
    <n v="6"/>
    <x v="0"/>
    <x v="0"/>
    <x v="0"/>
    <x v="0"/>
    <x v="0"/>
    <x v="0"/>
    <n v="0"/>
    <x v="1"/>
  </r>
  <r>
    <n v="2929"/>
    <n v="1976"/>
    <x v="11"/>
    <x v="1"/>
    <x v="0"/>
    <x v="0"/>
    <n v="20180"/>
    <n v="20180"/>
    <x v="2"/>
    <n v="0"/>
    <n v="0"/>
    <s v="No"/>
    <s v="2013-02-20"/>
    <n v="27"/>
    <x v="126"/>
    <x v="5"/>
    <x v="8"/>
    <x v="18"/>
    <x v="50"/>
    <x v="48"/>
    <x v="236"/>
    <n v="1"/>
    <n v="2"/>
    <n v="1"/>
    <n v="4"/>
    <n v="7"/>
    <x v="0"/>
    <x v="0"/>
    <x v="0"/>
    <x v="0"/>
    <x v="0"/>
    <x v="0"/>
    <n v="0"/>
    <x v="1"/>
  </r>
  <r>
    <n v="10686"/>
    <n v="1965"/>
    <x v="2"/>
    <x v="0"/>
    <x v="1"/>
    <x v="1"/>
    <n v="34230"/>
    <n v="34230"/>
    <x v="2"/>
    <n v="1"/>
    <n v="1"/>
    <s v="Yes"/>
    <s v="2012-12-26"/>
    <n v="72"/>
    <x v="77"/>
    <x v="8"/>
    <x v="137"/>
    <x v="5"/>
    <x v="16"/>
    <x v="8"/>
    <x v="403"/>
    <n v="1"/>
    <n v="1"/>
    <n v="0"/>
    <n v="2"/>
    <n v="7"/>
    <x v="0"/>
    <x v="0"/>
    <x v="0"/>
    <x v="0"/>
    <x v="0"/>
    <x v="0"/>
    <n v="0"/>
    <x v="1"/>
  </r>
  <r>
    <n v="2546"/>
    <n v="1977"/>
    <x v="32"/>
    <x v="1"/>
    <x v="4"/>
    <x v="0"/>
    <n v="31878"/>
    <n v="31878"/>
    <x v="2"/>
    <n v="0"/>
    <n v="1"/>
    <s v="Yes"/>
    <s v="2014-06-22"/>
    <n v="7"/>
    <x v="140"/>
    <x v="3"/>
    <x v="29"/>
    <x v="3"/>
    <x v="9"/>
    <x v="7"/>
    <x v="230"/>
    <n v="1"/>
    <n v="1"/>
    <n v="0"/>
    <n v="4"/>
    <n v="3"/>
    <x v="0"/>
    <x v="0"/>
    <x v="0"/>
    <x v="0"/>
    <x v="0"/>
    <x v="0"/>
    <n v="0"/>
    <x v="1"/>
  </r>
  <r>
    <n v="3283"/>
    <n v="1972"/>
    <x v="39"/>
    <x v="1"/>
    <x v="4"/>
    <x v="2"/>
    <n v="70932"/>
    <n v="70932"/>
    <x v="1"/>
    <n v="0"/>
    <n v="1"/>
    <s v="Yes"/>
    <s v="2014-01-19"/>
    <n v="57"/>
    <x v="336"/>
    <x v="153"/>
    <x v="171"/>
    <x v="4"/>
    <x v="117"/>
    <x v="203"/>
    <x v="946"/>
    <n v="2"/>
    <n v="6"/>
    <n v="2"/>
    <n v="12"/>
    <n v="3"/>
    <x v="0"/>
    <x v="0"/>
    <x v="0"/>
    <x v="0"/>
    <x v="0"/>
    <x v="0"/>
    <n v="0"/>
    <x v="1"/>
  </r>
  <r>
    <n v="3138"/>
    <n v="1956"/>
    <x v="46"/>
    <x v="0"/>
    <x v="0"/>
    <x v="0"/>
    <n v="91249"/>
    <n v="91249"/>
    <x v="1"/>
    <n v="0"/>
    <n v="0"/>
    <s v="No"/>
    <s v="2012-10-20"/>
    <n v="84"/>
    <x v="720"/>
    <x v="54"/>
    <x v="120"/>
    <x v="122"/>
    <x v="115"/>
    <x v="6"/>
    <x v="947"/>
    <n v="0"/>
    <n v="7"/>
    <n v="9"/>
    <n v="6"/>
    <n v="4"/>
    <x v="0"/>
    <x v="1"/>
    <x v="1"/>
    <x v="1"/>
    <x v="1"/>
    <x v="4"/>
    <n v="0"/>
    <x v="0"/>
  </r>
  <r>
    <n v="4994"/>
    <n v="1943"/>
    <x v="27"/>
    <x v="0"/>
    <x v="2"/>
    <x v="0"/>
    <n v="77598"/>
    <n v="77598"/>
    <x v="1"/>
    <n v="0"/>
    <n v="0"/>
    <s v="No"/>
    <s v="2013-10-01"/>
    <n v="53"/>
    <x v="721"/>
    <x v="55"/>
    <x v="523"/>
    <x v="100"/>
    <x v="20"/>
    <x v="63"/>
    <x v="948"/>
    <n v="1"/>
    <n v="7"/>
    <n v="5"/>
    <n v="13"/>
    <n v="3"/>
    <x v="0"/>
    <x v="0"/>
    <x v="1"/>
    <x v="0"/>
    <x v="0"/>
    <x v="1"/>
    <n v="0"/>
    <x v="1"/>
  </r>
  <r>
    <n v="7966"/>
    <n v="1959"/>
    <x v="12"/>
    <x v="0"/>
    <x v="0"/>
    <x v="0"/>
    <n v="80982"/>
    <n v="80982"/>
    <x v="1"/>
    <n v="1"/>
    <n v="1"/>
    <s v="Yes"/>
    <s v="2013-01-08"/>
    <n v="48"/>
    <x v="79"/>
    <x v="91"/>
    <x v="524"/>
    <x v="81"/>
    <x v="21"/>
    <x v="28"/>
    <x v="949"/>
    <n v="3"/>
    <n v="11"/>
    <n v="5"/>
    <n v="11"/>
    <n v="5"/>
    <x v="0"/>
    <x v="0"/>
    <x v="0"/>
    <x v="0"/>
    <x v="0"/>
    <x v="0"/>
    <n v="1"/>
    <x v="1"/>
  </r>
  <r>
    <n v="3112"/>
    <n v="1977"/>
    <x v="32"/>
    <x v="1"/>
    <x v="2"/>
    <x v="2"/>
    <n v="22701"/>
    <n v="22701"/>
    <x v="2"/>
    <n v="1"/>
    <n v="0"/>
    <s v="Yes"/>
    <s v="2013-09-05"/>
    <n v="2"/>
    <x v="63"/>
    <x v="3"/>
    <x v="145"/>
    <x v="5"/>
    <x v="37"/>
    <x v="3"/>
    <x v="527"/>
    <n v="1"/>
    <n v="1"/>
    <n v="0"/>
    <n v="3"/>
    <n v="5"/>
    <x v="0"/>
    <x v="0"/>
    <x v="0"/>
    <x v="0"/>
    <x v="0"/>
    <x v="0"/>
    <n v="0"/>
    <x v="1"/>
  </r>
  <r>
    <n v="10872"/>
    <n v="1969"/>
    <x v="21"/>
    <x v="0"/>
    <x v="1"/>
    <x v="2"/>
    <n v="55212"/>
    <n v="55212"/>
    <x v="0"/>
    <n v="0"/>
    <n v="1"/>
    <s v="Yes"/>
    <s v="2012-11-23"/>
    <n v="65"/>
    <x v="227"/>
    <x v="8"/>
    <x v="125"/>
    <x v="5"/>
    <x v="16"/>
    <x v="51"/>
    <x v="269"/>
    <n v="3"/>
    <n v="4"/>
    <n v="2"/>
    <n v="11"/>
    <n v="8"/>
    <x v="0"/>
    <x v="1"/>
    <x v="0"/>
    <x v="0"/>
    <x v="1"/>
    <x v="2"/>
    <n v="0"/>
    <x v="1"/>
  </r>
  <r>
    <n v="2181"/>
    <n v="1970"/>
    <x v="25"/>
    <x v="0"/>
    <x v="0"/>
    <x v="2"/>
    <n v="70617"/>
    <n v="70617"/>
    <x v="1"/>
    <n v="0"/>
    <n v="0"/>
    <s v="No"/>
    <s v="2013-06-23"/>
    <n v="45"/>
    <x v="722"/>
    <x v="11"/>
    <x v="525"/>
    <x v="55"/>
    <x v="89"/>
    <x v="6"/>
    <x v="950"/>
    <n v="1"/>
    <n v="3"/>
    <n v="3"/>
    <n v="7"/>
    <n v="2"/>
    <x v="0"/>
    <x v="0"/>
    <x v="0"/>
    <x v="0"/>
    <x v="0"/>
    <x v="0"/>
    <n v="0"/>
    <x v="1"/>
  </r>
  <r>
    <n v="1867"/>
    <n v="1957"/>
    <x v="0"/>
    <x v="0"/>
    <x v="0"/>
    <x v="0"/>
    <n v="64849"/>
    <n v="64849"/>
    <x v="1"/>
    <n v="0"/>
    <n v="0"/>
    <s v="No"/>
    <s v="2012-11-13"/>
    <n v="42"/>
    <x v="528"/>
    <x v="53"/>
    <x v="361"/>
    <x v="155"/>
    <x v="76"/>
    <x v="131"/>
    <x v="951"/>
    <n v="1"/>
    <n v="9"/>
    <n v="3"/>
    <n v="6"/>
    <n v="5"/>
    <x v="0"/>
    <x v="0"/>
    <x v="0"/>
    <x v="0"/>
    <x v="0"/>
    <x v="0"/>
    <n v="0"/>
    <x v="0"/>
  </r>
  <r>
    <n v="1518"/>
    <n v="1965"/>
    <x v="2"/>
    <x v="0"/>
    <x v="2"/>
    <x v="2"/>
    <n v="62694"/>
    <n v="62694"/>
    <x v="0"/>
    <n v="1"/>
    <n v="1"/>
    <s v="Yes"/>
    <s v="2013-06-17"/>
    <n v="29"/>
    <x v="448"/>
    <x v="26"/>
    <x v="518"/>
    <x v="76"/>
    <x v="60"/>
    <x v="76"/>
    <x v="952"/>
    <n v="5"/>
    <n v="9"/>
    <n v="3"/>
    <n v="7"/>
    <n v="7"/>
    <x v="0"/>
    <x v="0"/>
    <x v="0"/>
    <x v="0"/>
    <x v="0"/>
    <x v="0"/>
    <n v="0"/>
    <x v="1"/>
  </r>
  <r>
    <n v="5734"/>
    <n v="1974"/>
    <x v="8"/>
    <x v="1"/>
    <x v="1"/>
    <x v="2"/>
    <n v="61917"/>
    <n v="61917"/>
    <x v="0"/>
    <n v="1"/>
    <n v="1"/>
    <s v="Yes"/>
    <s v="2013-11-20"/>
    <n v="83"/>
    <x v="342"/>
    <x v="3"/>
    <x v="505"/>
    <x v="1"/>
    <x v="7"/>
    <x v="10"/>
    <x v="162"/>
    <n v="1"/>
    <n v="2"/>
    <n v="0"/>
    <n v="4"/>
    <n v="5"/>
    <x v="0"/>
    <x v="0"/>
    <x v="0"/>
    <x v="0"/>
    <x v="0"/>
    <x v="0"/>
    <n v="0"/>
    <x v="1"/>
  </r>
  <r>
    <n v="2878"/>
    <n v="1947"/>
    <x v="49"/>
    <x v="0"/>
    <x v="1"/>
    <x v="2"/>
    <n v="67472"/>
    <n v="67472"/>
    <x v="1"/>
    <n v="0"/>
    <n v="1"/>
    <s v="Yes"/>
    <s v="2013-09-28"/>
    <n v="93"/>
    <x v="98"/>
    <x v="120"/>
    <x v="2"/>
    <x v="64"/>
    <x v="62"/>
    <x v="95"/>
    <x v="953"/>
    <n v="2"/>
    <n v="4"/>
    <n v="2"/>
    <n v="7"/>
    <n v="3"/>
    <x v="0"/>
    <x v="0"/>
    <x v="0"/>
    <x v="0"/>
    <x v="0"/>
    <x v="0"/>
    <n v="0"/>
    <x v="1"/>
  </r>
  <r>
    <n v="1458"/>
    <n v="1982"/>
    <x v="18"/>
    <x v="1"/>
    <x v="2"/>
    <x v="2"/>
    <n v="21059"/>
    <n v="21059"/>
    <x v="2"/>
    <n v="1"/>
    <n v="0"/>
    <s v="Yes"/>
    <s v="2014-01-07"/>
    <n v="40"/>
    <x v="26"/>
    <x v="17"/>
    <x v="14"/>
    <x v="7"/>
    <x v="3"/>
    <x v="75"/>
    <x v="210"/>
    <n v="3"/>
    <n v="3"/>
    <n v="0"/>
    <n v="3"/>
    <n v="6"/>
    <x v="0"/>
    <x v="0"/>
    <x v="0"/>
    <x v="0"/>
    <x v="0"/>
    <x v="0"/>
    <n v="0"/>
    <x v="1"/>
  </r>
  <r>
    <n v="7007"/>
    <n v="1968"/>
    <x v="30"/>
    <x v="0"/>
    <x v="2"/>
    <x v="2"/>
    <n v="29543"/>
    <n v="29543"/>
    <x v="2"/>
    <n v="2"/>
    <n v="0"/>
    <s v="Yes"/>
    <s v="2014-04-01"/>
    <n v="47"/>
    <x v="69"/>
    <x v="17"/>
    <x v="107"/>
    <x v="7"/>
    <x v="37"/>
    <x v="48"/>
    <x v="88"/>
    <n v="2"/>
    <n v="3"/>
    <n v="1"/>
    <n v="2"/>
    <n v="7"/>
    <x v="0"/>
    <x v="0"/>
    <x v="0"/>
    <x v="0"/>
    <x v="0"/>
    <x v="0"/>
    <n v="0"/>
    <x v="1"/>
  </r>
  <r>
    <n v="6200"/>
    <n v="1951"/>
    <x v="20"/>
    <x v="0"/>
    <x v="0"/>
    <x v="2"/>
    <n v="75903"/>
    <n v="75903"/>
    <x v="1"/>
    <n v="0"/>
    <n v="1"/>
    <s v="Yes"/>
    <s v="2013-04-08"/>
    <n v="50"/>
    <x v="672"/>
    <x v="133"/>
    <x v="526"/>
    <x v="150"/>
    <x v="15"/>
    <x v="187"/>
    <x v="954"/>
    <n v="2"/>
    <n v="6"/>
    <n v="6"/>
    <n v="9"/>
    <n v="3"/>
    <x v="0"/>
    <x v="0"/>
    <x v="0"/>
    <x v="0"/>
    <x v="0"/>
    <x v="0"/>
    <n v="0"/>
    <x v="1"/>
  </r>
  <r>
    <n v="1403"/>
    <n v="1975"/>
    <x v="28"/>
    <x v="1"/>
    <x v="4"/>
    <x v="1"/>
    <n v="34984"/>
    <n v="34984"/>
    <x v="2"/>
    <n v="1"/>
    <n v="1"/>
    <s v="Yes"/>
    <s v="2012-09-06"/>
    <n v="40"/>
    <x v="26"/>
    <x v="3"/>
    <x v="39"/>
    <x v="7"/>
    <x v="9"/>
    <x v="26"/>
    <x v="120"/>
    <n v="2"/>
    <n v="1"/>
    <n v="0"/>
    <n v="3"/>
    <n v="7"/>
    <x v="0"/>
    <x v="0"/>
    <x v="0"/>
    <x v="0"/>
    <x v="0"/>
    <x v="0"/>
    <n v="0"/>
    <x v="1"/>
  </r>
  <r>
    <n v="4827"/>
    <n v="1956"/>
    <x v="46"/>
    <x v="0"/>
    <x v="1"/>
    <x v="0"/>
    <n v="54998"/>
    <n v="54998"/>
    <x v="0"/>
    <n v="0"/>
    <n v="1"/>
    <s v="Yes"/>
    <s v="2013-03-10"/>
    <n v="3"/>
    <x v="213"/>
    <x v="14"/>
    <x v="527"/>
    <x v="17"/>
    <x v="25"/>
    <x v="75"/>
    <x v="955"/>
    <n v="5"/>
    <n v="4"/>
    <n v="2"/>
    <n v="9"/>
    <n v="4"/>
    <x v="0"/>
    <x v="0"/>
    <x v="0"/>
    <x v="0"/>
    <x v="0"/>
    <x v="0"/>
    <n v="0"/>
    <x v="0"/>
  </r>
  <r>
    <n v="6250"/>
    <n v="1949"/>
    <x v="17"/>
    <x v="0"/>
    <x v="1"/>
    <x v="4"/>
    <n v="54356"/>
    <n v="54356"/>
    <x v="0"/>
    <n v="0"/>
    <n v="1"/>
    <s v="Yes"/>
    <s v="2012-11-19"/>
    <n v="62"/>
    <x v="723"/>
    <x v="81"/>
    <x v="23"/>
    <x v="19"/>
    <x v="16"/>
    <x v="24"/>
    <x v="956"/>
    <n v="3"/>
    <n v="11"/>
    <n v="2"/>
    <n v="8"/>
    <n v="8"/>
    <x v="0"/>
    <x v="0"/>
    <x v="0"/>
    <x v="0"/>
    <x v="0"/>
    <x v="0"/>
    <n v="0"/>
    <x v="0"/>
  </r>
  <r>
    <n v="9291"/>
    <n v="1959"/>
    <x v="12"/>
    <x v="0"/>
    <x v="2"/>
    <x v="2"/>
    <n v="34242"/>
    <n v="34242"/>
    <x v="2"/>
    <n v="0"/>
    <n v="1"/>
    <s v="Yes"/>
    <s v="2014-03-23"/>
    <n v="25"/>
    <x v="26"/>
    <x v="12"/>
    <x v="137"/>
    <x v="5"/>
    <x v="16"/>
    <x v="10"/>
    <x v="349"/>
    <n v="1"/>
    <n v="0"/>
    <n v="0"/>
    <n v="3"/>
    <n v="5"/>
    <x v="0"/>
    <x v="0"/>
    <x v="0"/>
    <x v="0"/>
    <x v="0"/>
    <x v="0"/>
    <n v="0"/>
    <x v="1"/>
  </r>
  <r>
    <n v="2478"/>
    <n v="1973"/>
    <x v="26"/>
    <x v="1"/>
    <x v="0"/>
    <x v="2"/>
    <n v="25410"/>
    <n v="25410"/>
    <x v="2"/>
    <n v="1"/>
    <n v="0"/>
    <s v="Yes"/>
    <s v="2013-08-31"/>
    <n v="48"/>
    <x v="63"/>
    <x v="12"/>
    <x v="137"/>
    <x v="59"/>
    <x v="11"/>
    <x v="14"/>
    <x v="120"/>
    <n v="1"/>
    <n v="1"/>
    <n v="0"/>
    <n v="4"/>
    <n v="4"/>
    <x v="0"/>
    <x v="0"/>
    <x v="0"/>
    <x v="0"/>
    <x v="0"/>
    <x v="0"/>
    <n v="0"/>
    <x v="1"/>
  </r>
  <r>
    <n v="1139"/>
    <n v="1984"/>
    <x v="3"/>
    <x v="1"/>
    <x v="1"/>
    <x v="2"/>
    <n v="73356"/>
    <n v="73356"/>
    <x v="1"/>
    <n v="0"/>
    <n v="0"/>
    <s v="No"/>
    <s v="2014-02-06"/>
    <n v="56"/>
    <x v="337"/>
    <x v="13"/>
    <x v="229"/>
    <x v="5"/>
    <x v="32"/>
    <x v="162"/>
    <x v="957"/>
    <n v="1"/>
    <n v="5"/>
    <n v="11"/>
    <n v="5"/>
    <n v="2"/>
    <x v="1"/>
    <x v="0"/>
    <x v="1"/>
    <x v="1"/>
    <x v="0"/>
    <x v="3"/>
    <n v="0"/>
    <x v="0"/>
  </r>
  <r>
    <n v="5138"/>
    <n v="1950"/>
    <x v="9"/>
    <x v="0"/>
    <x v="0"/>
    <x v="1"/>
    <n v="28320"/>
    <n v="28320"/>
    <x v="2"/>
    <n v="0"/>
    <n v="1"/>
    <s v="Yes"/>
    <s v="2013-01-14"/>
    <n v="68"/>
    <x v="237"/>
    <x v="1"/>
    <x v="33"/>
    <x v="7"/>
    <x v="7"/>
    <x v="14"/>
    <x v="86"/>
    <n v="1"/>
    <n v="1"/>
    <n v="0"/>
    <n v="3"/>
    <n v="8"/>
    <x v="0"/>
    <x v="0"/>
    <x v="0"/>
    <x v="0"/>
    <x v="0"/>
    <x v="0"/>
    <n v="0"/>
    <x v="1"/>
  </r>
  <r>
    <n v="5393"/>
    <n v="1977"/>
    <x v="32"/>
    <x v="1"/>
    <x v="0"/>
    <x v="0"/>
    <n v="23763"/>
    <n v="23763"/>
    <x v="2"/>
    <n v="1"/>
    <n v="0"/>
    <s v="Yes"/>
    <s v="2012-08-07"/>
    <n v="64"/>
    <x v="148"/>
    <x v="8"/>
    <x v="1"/>
    <x v="11"/>
    <x v="7"/>
    <x v="1"/>
    <x v="271"/>
    <n v="1"/>
    <n v="1"/>
    <n v="0"/>
    <n v="3"/>
    <n v="7"/>
    <x v="0"/>
    <x v="0"/>
    <x v="0"/>
    <x v="0"/>
    <x v="0"/>
    <x v="0"/>
    <n v="0"/>
    <x v="1"/>
  </r>
  <r>
    <n v="10413"/>
    <n v="1984"/>
    <x v="3"/>
    <x v="1"/>
    <x v="0"/>
    <x v="2"/>
    <n v="72570"/>
    <n v="72570"/>
    <x v="1"/>
    <n v="0"/>
    <n v="0"/>
    <s v="No"/>
    <s v="2014-04-25"/>
    <n v="67"/>
    <x v="613"/>
    <x v="98"/>
    <x v="260"/>
    <x v="52"/>
    <x v="84"/>
    <x v="143"/>
    <x v="958"/>
    <n v="1"/>
    <n v="4"/>
    <n v="6"/>
    <n v="12"/>
    <n v="1"/>
    <x v="0"/>
    <x v="0"/>
    <x v="0"/>
    <x v="0"/>
    <x v="0"/>
    <x v="0"/>
    <n v="0"/>
    <x v="1"/>
  </r>
  <r>
    <n v="5015"/>
    <n v="1976"/>
    <x v="11"/>
    <x v="1"/>
    <x v="2"/>
    <x v="2"/>
    <n v="34529"/>
    <n v="34529"/>
    <x v="2"/>
    <n v="1"/>
    <n v="0"/>
    <s v="Yes"/>
    <s v="2012-09-14"/>
    <n v="94"/>
    <x v="194"/>
    <x v="26"/>
    <x v="15"/>
    <x v="7"/>
    <x v="18"/>
    <x v="21"/>
    <x v="137"/>
    <n v="2"/>
    <n v="2"/>
    <n v="2"/>
    <n v="3"/>
    <n v="7"/>
    <x v="0"/>
    <x v="0"/>
    <x v="0"/>
    <x v="0"/>
    <x v="0"/>
    <x v="0"/>
    <n v="0"/>
    <x v="1"/>
  </r>
  <r>
    <n v="10868"/>
    <n v="1951"/>
    <x v="20"/>
    <x v="0"/>
    <x v="0"/>
    <x v="4"/>
    <n v="70792"/>
    <n v="70792"/>
    <x v="1"/>
    <n v="0"/>
    <n v="0"/>
    <s v="No"/>
    <s v="2013-02-06"/>
    <n v="82"/>
    <x v="143"/>
    <x v="107"/>
    <x v="528"/>
    <x v="81"/>
    <x v="59"/>
    <x v="121"/>
    <x v="959"/>
    <n v="2"/>
    <n v="3"/>
    <n v="4"/>
    <n v="10"/>
    <n v="3"/>
    <x v="0"/>
    <x v="0"/>
    <x v="0"/>
    <x v="0"/>
    <x v="0"/>
    <x v="0"/>
    <n v="0"/>
    <x v="1"/>
  </r>
  <r>
    <n v="10676"/>
    <n v="1982"/>
    <x v="18"/>
    <x v="1"/>
    <x v="0"/>
    <x v="2"/>
    <n v="63211"/>
    <n v="63211"/>
    <x v="1"/>
    <n v="0"/>
    <n v="0"/>
    <s v="No"/>
    <s v="2012-11-02"/>
    <n v="3"/>
    <x v="340"/>
    <x v="153"/>
    <x v="449"/>
    <x v="86"/>
    <x v="46"/>
    <x v="52"/>
    <x v="297"/>
    <n v="2"/>
    <n v="3"/>
    <n v="8"/>
    <n v="7"/>
    <n v="2"/>
    <x v="0"/>
    <x v="0"/>
    <x v="0"/>
    <x v="0"/>
    <x v="0"/>
    <x v="0"/>
    <n v="0"/>
    <x v="0"/>
  </r>
  <r>
    <n v="2495"/>
    <n v="1974"/>
    <x v="8"/>
    <x v="1"/>
    <x v="2"/>
    <x v="2"/>
    <n v="83891"/>
    <n v="83891"/>
    <x v="1"/>
    <n v="0"/>
    <n v="1"/>
    <s v="Yes"/>
    <s v="2014-06-20"/>
    <n v="24"/>
    <x v="85"/>
    <x v="93"/>
    <x v="361"/>
    <x v="2"/>
    <x v="161"/>
    <x v="4"/>
    <x v="960"/>
    <n v="1"/>
    <n v="4"/>
    <n v="7"/>
    <n v="10"/>
    <n v="1"/>
    <x v="0"/>
    <x v="0"/>
    <x v="0"/>
    <x v="0"/>
    <x v="0"/>
    <x v="0"/>
    <n v="0"/>
    <x v="1"/>
  </r>
  <r>
    <n v="7842"/>
    <n v="1968"/>
    <x v="30"/>
    <x v="0"/>
    <x v="0"/>
    <x v="0"/>
    <n v="36065"/>
    <n v="36065"/>
    <x v="2"/>
    <n v="1"/>
    <n v="1"/>
    <s v="Yes"/>
    <s v="2013-03-31"/>
    <n v="54"/>
    <x v="126"/>
    <x v="35"/>
    <x v="99"/>
    <x v="3"/>
    <x v="7"/>
    <x v="26"/>
    <x v="457"/>
    <n v="3"/>
    <n v="3"/>
    <n v="0"/>
    <n v="3"/>
    <n v="8"/>
    <x v="0"/>
    <x v="0"/>
    <x v="0"/>
    <x v="0"/>
    <x v="0"/>
    <x v="0"/>
    <n v="0"/>
    <x v="1"/>
  </r>
  <r>
    <n v="9955"/>
    <n v="1954"/>
    <x v="1"/>
    <x v="0"/>
    <x v="0"/>
    <x v="1"/>
    <n v="39898"/>
    <n v="39898"/>
    <x v="2"/>
    <n v="0"/>
    <n v="1"/>
    <s v="Yes"/>
    <s v="2013-02-12"/>
    <n v="20"/>
    <x v="480"/>
    <x v="21"/>
    <x v="74"/>
    <x v="29"/>
    <x v="23"/>
    <x v="33"/>
    <x v="402"/>
    <n v="2"/>
    <n v="3"/>
    <n v="0"/>
    <n v="4"/>
    <n v="7"/>
    <x v="0"/>
    <x v="0"/>
    <x v="0"/>
    <x v="0"/>
    <x v="0"/>
    <x v="0"/>
    <n v="0"/>
    <x v="1"/>
  </r>
  <r>
    <n v="6663"/>
    <n v="1940"/>
    <x v="55"/>
    <x v="0"/>
    <x v="1"/>
    <x v="0"/>
    <n v="51141"/>
    <n v="51141"/>
    <x v="0"/>
    <n v="0"/>
    <n v="0"/>
    <s v="No"/>
    <s v="2013-07-08"/>
    <n v="96"/>
    <x v="86"/>
    <x v="8"/>
    <x v="75"/>
    <x v="5"/>
    <x v="16"/>
    <x v="1"/>
    <x v="961"/>
    <n v="1"/>
    <n v="3"/>
    <n v="1"/>
    <n v="4"/>
    <n v="5"/>
    <x v="0"/>
    <x v="0"/>
    <x v="0"/>
    <x v="0"/>
    <x v="0"/>
    <x v="0"/>
    <n v="0"/>
    <x v="1"/>
  </r>
  <r>
    <n v="2162"/>
    <n v="1976"/>
    <x v="11"/>
    <x v="1"/>
    <x v="0"/>
    <x v="2"/>
    <n v="56939"/>
    <n v="56939"/>
    <x v="0"/>
    <n v="0"/>
    <n v="1"/>
    <s v="Yes"/>
    <s v="2013-09-18"/>
    <n v="19"/>
    <x v="724"/>
    <x v="20"/>
    <x v="221"/>
    <x v="137"/>
    <x v="35"/>
    <x v="74"/>
    <x v="859"/>
    <n v="2"/>
    <n v="3"/>
    <n v="3"/>
    <n v="10"/>
    <n v="3"/>
    <x v="0"/>
    <x v="0"/>
    <x v="0"/>
    <x v="0"/>
    <x v="0"/>
    <x v="0"/>
    <n v="0"/>
    <x v="1"/>
  </r>
  <r>
    <n v="3434"/>
    <n v="1951"/>
    <x v="20"/>
    <x v="0"/>
    <x v="0"/>
    <x v="0"/>
    <n v="80872"/>
    <n v="80872"/>
    <x v="1"/>
    <n v="0"/>
    <n v="0"/>
    <s v="No"/>
    <s v="2014-05-12"/>
    <n v="60"/>
    <x v="188"/>
    <x v="142"/>
    <x v="529"/>
    <x v="155"/>
    <x v="12"/>
    <x v="131"/>
    <x v="951"/>
    <n v="1"/>
    <n v="4"/>
    <n v="4"/>
    <n v="10"/>
    <n v="1"/>
    <x v="0"/>
    <x v="0"/>
    <x v="0"/>
    <x v="0"/>
    <x v="0"/>
    <x v="0"/>
    <n v="0"/>
    <x v="1"/>
  </r>
  <r>
    <n v="7919"/>
    <n v="1976"/>
    <x v="11"/>
    <x v="1"/>
    <x v="1"/>
    <x v="1"/>
    <n v="72335"/>
    <n v="72335"/>
    <x v="1"/>
    <n v="0"/>
    <n v="0"/>
    <s v="No"/>
    <s v="2012-08-13"/>
    <n v="2"/>
    <x v="264"/>
    <x v="41"/>
    <x v="292"/>
    <x v="78"/>
    <x v="2"/>
    <x v="24"/>
    <x v="364"/>
    <n v="1"/>
    <n v="10"/>
    <n v="4"/>
    <n v="8"/>
    <n v="8"/>
    <x v="0"/>
    <x v="0"/>
    <x v="0"/>
    <x v="0"/>
    <x v="0"/>
    <x v="0"/>
    <n v="0"/>
    <x v="0"/>
  </r>
  <r>
    <n v="5626"/>
    <n v="1964"/>
    <x v="31"/>
    <x v="0"/>
    <x v="1"/>
    <x v="0"/>
    <n v="61798"/>
    <n v="61798"/>
    <x v="0"/>
    <n v="0"/>
    <n v="0"/>
    <s v="No"/>
    <s v="2013-11-23"/>
    <n v="13"/>
    <x v="725"/>
    <x v="3"/>
    <x v="362"/>
    <x v="9"/>
    <x v="22"/>
    <x v="9"/>
    <x v="114"/>
    <n v="1"/>
    <n v="4"/>
    <n v="2"/>
    <n v="9"/>
    <n v="4"/>
    <x v="0"/>
    <x v="0"/>
    <x v="0"/>
    <x v="0"/>
    <x v="0"/>
    <x v="0"/>
    <n v="0"/>
    <x v="1"/>
  </r>
  <r>
    <n v="6428"/>
    <n v="1950"/>
    <x v="9"/>
    <x v="0"/>
    <x v="1"/>
    <x v="4"/>
    <n v="76842"/>
    <n v="76842"/>
    <x v="1"/>
    <n v="0"/>
    <n v="0"/>
    <s v="No"/>
    <s v="2014-05-03"/>
    <n v="37"/>
    <x v="440"/>
    <x v="7"/>
    <x v="325"/>
    <x v="38"/>
    <x v="85"/>
    <x v="37"/>
    <x v="962"/>
    <n v="1"/>
    <n v="1"/>
    <n v="8"/>
    <n v="7"/>
    <n v="0"/>
    <x v="0"/>
    <x v="0"/>
    <x v="0"/>
    <x v="0"/>
    <x v="0"/>
    <x v="0"/>
    <n v="0"/>
    <x v="1"/>
  </r>
  <r>
    <n v="8514"/>
    <n v="1976"/>
    <x v="11"/>
    <x v="1"/>
    <x v="0"/>
    <x v="1"/>
    <n v="29478"/>
    <n v="29478"/>
    <x v="2"/>
    <n v="1"/>
    <n v="0"/>
    <s v="Yes"/>
    <s v="2014-01-17"/>
    <n v="59"/>
    <x v="26"/>
    <x v="8"/>
    <x v="75"/>
    <x v="7"/>
    <x v="1"/>
    <x v="10"/>
    <x v="256"/>
    <n v="1"/>
    <n v="1"/>
    <n v="0"/>
    <n v="3"/>
    <n v="6"/>
    <x v="0"/>
    <x v="0"/>
    <x v="0"/>
    <x v="0"/>
    <x v="0"/>
    <x v="0"/>
    <n v="0"/>
    <x v="1"/>
  </r>
  <r>
    <n v="10448"/>
    <n v="1956"/>
    <x v="46"/>
    <x v="0"/>
    <x v="0"/>
    <x v="0"/>
    <n v="46998"/>
    <n v="46998"/>
    <x v="0"/>
    <n v="0"/>
    <n v="1"/>
    <s v="Yes"/>
    <s v="2012-10-22"/>
    <n v="55"/>
    <x v="319"/>
    <x v="77"/>
    <x v="19"/>
    <x v="84"/>
    <x v="18"/>
    <x v="6"/>
    <x v="530"/>
    <n v="5"/>
    <n v="5"/>
    <n v="3"/>
    <n v="5"/>
    <n v="7"/>
    <x v="1"/>
    <x v="0"/>
    <x v="0"/>
    <x v="0"/>
    <x v="0"/>
    <x v="1"/>
    <n v="0"/>
    <x v="1"/>
  </r>
  <r>
    <n v="2109"/>
    <n v="1990"/>
    <x v="48"/>
    <x v="1"/>
    <x v="0"/>
    <x v="0"/>
    <n v="96843"/>
    <n v="96843"/>
    <x v="1"/>
    <n v="0"/>
    <n v="0"/>
    <s v="No"/>
    <s v="2013-04-23"/>
    <n v="60"/>
    <x v="144"/>
    <x v="62"/>
    <x v="92"/>
    <x v="55"/>
    <x v="62"/>
    <x v="45"/>
    <x v="963"/>
    <n v="1"/>
    <n v="6"/>
    <n v="11"/>
    <n v="10"/>
    <n v="2"/>
    <x v="0"/>
    <x v="0"/>
    <x v="1"/>
    <x v="0"/>
    <x v="0"/>
    <x v="1"/>
    <n v="0"/>
    <x v="0"/>
  </r>
  <r>
    <n v="7530"/>
    <n v="1950"/>
    <x v="9"/>
    <x v="0"/>
    <x v="1"/>
    <x v="4"/>
    <n v="56551"/>
    <n v="56551"/>
    <x v="0"/>
    <n v="1"/>
    <n v="1"/>
    <s v="Yes"/>
    <s v="2014-05-07"/>
    <n v="48"/>
    <x v="255"/>
    <x v="3"/>
    <x v="81"/>
    <x v="37"/>
    <x v="7"/>
    <x v="11"/>
    <x v="381"/>
    <n v="3"/>
    <n v="2"/>
    <n v="1"/>
    <n v="4"/>
    <n v="4"/>
    <x v="0"/>
    <x v="0"/>
    <x v="0"/>
    <x v="0"/>
    <x v="0"/>
    <x v="0"/>
    <n v="0"/>
    <x v="1"/>
  </r>
  <r>
    <n v="8925"/>
    <n v="1965"/>
    <x v="2"/>
    <x v="0"/>
    <x v="2"/>
    <x v="2"/>
    <n v="70053"/>
    <n v="70053"/>
    <x v="1"/>
    <n v="0"/>
    <n v="1"/>
    <s v="Yes"/>
    <s v="2013-07-03"/>
    <n v="38"/>
    <x v="236"/>
    <x v="89"/>
    <x v="5"/>
    <x v="177"/>
    <x v="173"/>
    <x v="25"/>
    <x v="964"/>
    <n v="3"/>
    <n v="8"/>
    <n v="5"/>
    <n v="10"/>
    <n v="5"/>
    <x v="0"/>
    <x v="0"/>
    <x v="0"/>
    <x v="0"/>
    <x v="0"/>
    <x v="0"/>
    <n v="0"/>
    <x v="1"/>
  </r>
  <r>
    <n v="3009"/>
    <n v="1962"/>
    <x v="43"/>
    <x v="0"/>
    <x v="1"/>
    <x v="4"/>
    <n v="71670"/>
    <n v="71670"/>
    <x v="1"/>
    <n v="0"/>
    <n v="0"/>
    <s v="No"/>
    <s v="2013-07-09"/>
    <n v="8"/>
    <x v="726"/>
    <x v="10"/>
    <x v="186"/>
    <x v="5"/>
    <x v="16"/>
    <x v="204"/>
    <x v="965"/>
    <n v="1"/>
    <n v="5"/>
    <n v="3"/>
    <n v="6"/>
    <n v="6"/>
    <x v="0"/>
    <x v="1"/>
    <x v="1"/>
    <x v="0"/>
    <x v="1"/>
    <x v="3"/>
    <n v="0"/>
    <x v="0"/>
  </r>
  <r>
    <n v="6355"/>
    <n v="1978"/>
    <x v="33"/>
    <x v="1"/>
    <x v="0"/>
    <x v="2"/>
    <n v="44359"/>
    <n v="44359"/>
    <x v="0"/>
    <n v="1"/>
    <n v="1"/>
    <s v="Yes"/>
    <s v="2014-06-17"/>
    <n v="19"/>
    <x v="125"/>
    <x v="8"/>
    <x v="33"/>
    <x v="34"/>
    <x v="3"/>
    <x v="10"/>
    <x v="87"/>
    <n v="3"/>
    <n v="2"/>
    <n v="0"/>
    <n v="4"/>
    <n v="3"/>
    <x v="0"/>
    <x v="0"/>
    <x v="0"/>
    <x v="0"/>
    <x v="0"/>
    <x v="0"/>
    <n v="0"/>
    <x v="1"/>
  </r>
  <r>
    <n v="3517"/>
    <n v="1952"/>
    <x v="13"/>
    <x v="0"/>
    <x v="0"/>
    <x v="0"/>
    <n v="40887"/>
    <n v="40887"/>
    <x v="0"/>
    <n v="1"/>
    <n v="1"/>
    <s v="Yes"/>
    <s v="2013-05-06"/>
    <n v="32"/>
    <x v="656"/>
    <x v="3"/>
    <x v="28"/>
    <x v="3"/>
    <x v="26"/>
    <x v="27"/>
    <x v="966"/>
    <n v="3"/>
    <n v="3"/>
    <n v="1"/>
    <n v="3"/>
    <n v="9"/>
    <x v="0"/>
    <x v="0"/>
    <x v="0"/>
    <x v="0"/>
    <x v="0"/>
    <x v="0"/>
    <n v="0"/>
    <x v="0"/>
  </r>
  <r>
    <n v="1158"/>
    <n v="1966"/>
    <x v="35"/>
    <x v="0"/>
    <x v="0"/>
    <x v="3"/>
    <n v="48877"/>
    <n v="48877"/>
    <x v="0"/>
    <n v="0"/>
    <n v="1"/>
    <s v="Yes"/>
    <s v="2014-01-05"/>
    <n v="27"/>
    <x v="252"/>
    <x v="1"/>
    <x v="39"/>
    <x v="1"/>
    <x v="16"/>
    <x v="94"/>
    <x v="902"/>
    <n v="1"/>
    <n v="3"/>
    <n v="0"/>
    <n v="4"/>
    <n v="7"/>
    <x v="0"/>
    <x v="0"/>
    <x v="0"/>
    <x v="0"/>
    <x v="0"/>
    <x v="0"/>
    <n v="0"/>
    <x v="1"/>
  </r>
  <r>
    <n v="6203"/>
    <n v="1947"/>
    <x v="49"/>
    <x v="0"/>
    <x v="0"/>
    <x v="1"/>
    <n v="74485"/>
    <n v="74485"/>
    <x v="1"/>
    <n v="0"/>
    <n v="0"/>
    <s v="No"/>
    <s v="2013-08-24"/>
    <n v="58"/>
    <x v="727"/>
    <x v="154"/>
    <x v="205"/>
    <x v="56"/>
    <x v="6"/>
    <x v="74"/>
    <x v="967"/>
    <n v="1"/>
    <n v="6"/>
    <n v="7"/>
    <n v="12"/>
    <n v="3"/>
    <x v="0"/>
    <x v="0"/>
    <x v="0"/>
    <x v="0"/>
    <x v="0"/>
    <x v="0"/>
    <n v="0"/>
    <x v="1"/>
  </r>
  <r>
    <n v="7165"/>
    <n v="1972"/>
    <x v="39"/>
    <x v="1"/>
    <x v="0"/>
    <x v="1"/>
    <n v="64474"/>
    <n v="64474"/>
    <x v="1"/>
    <n v="0"/>
    <n v="1"/>
    <s v="Yes"/>
    <s v="2013-10-22"/>
    <n v="59"/>
    <x v="539"/>
    <x v="33"/>
    <x v="187"/>
    <x v="116"/>
    <x v="143"/>
    <x v="109"/>
    <x v="865"/>
    <n v="2"/>
    <n v="8"/>
    <n v="2"/>
    <n v="10"/>
    <n v="5"/>
    <x v="0"/>
    <x v="0"/>
    <x v="0"/>
    <x v="0"/>
    <x v="0"/>
    <x v="0"/>
    <n v="0"/>
    <x v="1"/>
  </r>
  <r>
    <n v="3595"/>
    <n v="1963"/>
    <x v="24"/>
    <x v="0"/>
    <x v="0"/>
    <x v="1"/>
    <n v="77226"/>
    <n v="77226"/>
    <x v="1"/>
    <n v="0"/>
    <n v="1"/>
    <s v="Yes"/>
    <s v="2014-02-28"/>
    <n v="29"/>
    <x v="517"/>
    <x v="4"/>
    <x v="251"/>
    <x v="178"/>
    <x v="61"/>
    <x v="83"/>
    <x v="968"/>
    <n v="2"/>
    <n v="6"/>
    <n v="8"/>
    <n v="12"/>
    <n v="3"/>
    <x v="0"/>
    <x v="0"/>
    <x v="0"/>
    <x v="0"/>
    <x v="0"/>
    <x v="0"/>
    <n v="0"/>
    <x v="1"/>
  </r>
  <r>
    <n v="8537"/>
    <n v="1949"/>
    <x v="17"/>
    <x v="0"/>
    <x v="0"/>
    <x v="4"/>
    <n v="72643"/>
    <n v="72643"/>
    <x v="1"/>
    <n v="0"/>
    <n v="0"/>
    <s v="No"/>
    <s v="2013-02-27"/>
    <n v="60"/>
    <x v="346"/>
    <x v="15"/>
    <x v="128"/>
    <x v="53"/>
    <x v="171"/>
    <x v="53"/>
    <x v="969"/>
    <n v="1"/>
    <n v="3"/>
    <n v="10"/>
    <n v="7"/>
    <n v="2"/>
    <x v="0"/>
    <x v="0"/>
    <x v="0"/>
    <x v="1"/>
    <x v="0"/>
    <x v="1"/>
    <n v="0"/>
    <x v="0"/>
  </r>
  <r>
    <n v="4331"/>
    <n v="1978"/>
    <x v="33"/>
    <x v="1"/>
    <x v="2"/>
    <x v="1"/>
    <n v="85738"/>
    <n v="85738"/>
    <x v="1"/>
    <n v="0"/>
    <n v="0"/>
    <s v="No"/>
    <s v="2014-01-23"/>
    <n v="41"/>
    <x v="728"/>
    <x v="34"/>
    <x v="441"/>
    <x v="37"/>
    <x v="46"/>
    <x v="9"/>
    <x v="290"/>
    <n v="1"/>
    <n v="3"/>
    <n v="6"/>
    <n v="11"/>
    <n v="1"/>
    <x v="0"/>
    <x v="1"/>
    <x v="1"/>
    <x v="0"/>
    <x v="0"/>
    <x v="2"/>
    <n v="0"/>
    <x v="1"/>
  </r>
  <r>
    <n v="6281"/>
    <n v="1966"/>
    <x v="35"/>
    <x v="0"/>
    <x v="0"/>
    <x v="3"/>
    <n v="55686"/>
    <n v="55686"/>
    <x v="0"/>
    <n v="0"/>
    <n v="1"/>
    <s v="Yes"/>
    <s v="2013-02-14"/>
    <n v="27"/>
    <x v="729"/>
    <x v="8"/>
    <x v="287"/>
    <x v="26"/>
    <x v="104"/>
    <x v="78"/>
    <x v="970"/>
    <n v="2"/>
    <n v="6"/>
    <n v="3"/>
    <n v="5"/>
    <n v="4"/>
    <x v="1"/>
    <x v="0"/>
    <x v="0"/>
    <x v="0"/>
    <x v="0"/>
    <x v="1"/>
    <n v="0"/>
    <x v="1"/>
  </r>
  <r>
    <n v="4338"/>
    <n v="1983"/>
    <x v="10"/>
    <x v="1"/>
    <x v="0"/>
    <x v="0"/>
    <n v="39062"/>
    <n v="39062"/>
    <x v="2"/>
    <n v="1"/>
    <n v="0"/>
    <s v="Yes"/>
    <s v="2014-03-25"/>
    <n v="28"/>
    <x v="140"/>
    <x v="8"/>
    <x v="145"/>
    <x v="5"/>
    <x v="16"/>
    <x v="33"/>
    <x v="210"/>
    <n v="1"/>
    <n v="1"/>
    <n v="0"/>
    <n v="3"/>
    <n v="4"/>
    <x v="1"/>
    <x v="0"/>
    <x v="0"/>
    <x v="0"/>
    <x v="0"/>
    <x v="1"/>
    <n v="0"/>
    <x v="1"/>
  </r>
  <r>
    <n v="2452"/>
    <n v="1971"/>
    <x v="6"/>
    <x v="1"/>
    <x v="0"/>
    <x v="1"/>
    <n v="34600"/>
    <n v="34600"/>
    <x v="2"/>
    <n v="1"/>
    <n v="1"/>
    <s v="Yes"/>
    <s v="2013-01-01"/>
    <n v="8"/>
    <x v="535"/>
    <x v="55"/>
    <x v="234"/>
    <x v="64"/>
    <x v="3"/>
    <x v="4"/>
    <x v="30"/>
    <n v="5"/>
    <n v="5"/>
    <n v="2"/>
    <n v="5"/>
    <n v="8"/>
    <x v="0"/>
    <x v="0"/>
    <x v="0"/>
    <x v="0"/>
    <x v="0"/>
    <x v="0"/>
    <n v="0"/>
    <x v="0"/>
  </r>
  <r>
    <n v="9507"/>
    <n v="1975"/>
    <x v="28"/>
    <x v="1"/>
    <x v="0"/>
    <x v="2"/>
    <n v="40794"/>
    <n v="40794"/>
    <x v="0"/>
    <n v="0"/>
    <n v="1"/>
    <s v="Yes"/>
    <s v="2013-04-07"/>
    <n v="18"/>
    <x v="475"/>
    <x v="42"/>
    <x v="17"/>
    <x v="39"/>
    <x v="66"/>
    <x v="35"/>
    <x v="747"/>
    <n v="2"/>
    <n v="6"/>
    <n v="3"/>
    <n v="5"/>
    <n v="7"/>
    <x v="0"/>
    <x v="0"/>
    <x v="0"/>
    <x v="0"/>
    <x v="0"/>
    <x v="0"/>
    <n v="0"/>
    <x v="1"/>
  </r>
  <r>
    <n v="8360"/>
    <n v="1971"/>
    <x v="6"/>
    <x v="1"/>
    <x v="4"/>
    <x v="2"/>
    <n v="54690"/>
    <n v="54690"/>
    <x v="0"/>
    <n v="1"/>
    <n v="1"/>
    <s v="Yes"/>
    <s v="2013-11-07"/>
    <n v="76"/>
    <x v="366"/>
    <x v="10"/>
    <x v="69"/>
    <x v="34"/>
    <x v="52"/>
    <x v="48"/>
    <x v="458"/>
    <n v="3"/>
    <n v="3"/>
    <n v="1"/>
    <n v="5"/>
    <n v="3"/>
    <x v="0"/>
    <x v="0"/>
    <x v="0"/>
    <x v="0"/>
    <x v="0"/>
    <x v="0"/>
    <n v="0"/>
    <x v="1"/>
  </r>
  <r>
    <n v="10311"/>
    <n v="1969"/>
    <x v="21"/>
    <x v="0"/>
    <x v="0"/>
    <x v="2"/>
    <n v="4428"/>
    <n v="4428"/>
    <x v="2"/>
    <n v="0"/>
    <n v="1"/>
    <s v="Yes"/>
    <s v="2013-10-05"/>
    <n v="0"/>
    <x v="178"/>
    <x v="3"/>
    <x v="100"/>
    <x v="1"/>
    <x v="37"/>
    <x v="205"/>
    <x v="971"/>
    <n v="0"/>
    <n v="25"/>
    <n v="0"/>
    <n v="0"/>
    <n v="1"/>
    <x v="0"/>
    <x v="0"/>
    <x v="0"/>
    <x v="0"/>
    <x v="0"/>
    <x v="0"/>
    <n v="0"/>
    <x v="1"/>
  </r>
  <r>
    <n v="5117"/>
    <n v="1963"/>
    <x v="24"/>
    <x v="0"/>
    <x v="4"/>
    <x v="2"/>
    <n v="32632"/>
    <n v="32632"/>
    <x v="2"/>
    <n v="0"/>
    <n v="0"/>
    <s v="No"/>
    <s v="2012-08-02"/>
    <n v="32"/>
    <x v="321"/>
    <x v="103"/>
    <x v="146"/>
    <x v="136"/>
    <x v="64"/>
    <x v="53"/>
    <x v="189"/>
    <n v="2"/>
    <n v="4"/>
    <n v="4"/>
    <n v="8"/>
    <n v="5"/>
    <x v="0"/>
    <x v="0"/>
    <x v="0"/>
    <x v="0"/>
    <x v="0"/>
    <x v="0"/>
    <n v="0"/>
    <x v="1"/>
  </r>
  <r>
    <n v="4867"/>
    <n v="1968"/>
    <x v="30"/>
    <x v="0"/>
    <x v="1"/>
    <x v="0"/>
    <n v="38236"/>
    <n v="38236"/>
    <x v="2"/>
    <n v="1"/>
    <n v="1"/>
    <s v="Yes"/>
    <s v="2013-09-20"/>
    <n v="2"/>
    <x v="730"/>
    <x v="8"/>
    <x v="107"/>
    <x v="1"/>
    <x v="16"/>
    <x v="23"/>
    <x v="143"/>
    <n v="4"/>
    <n v="3"/>
    <n v="0"/>
    <n v="4"/>
    <n v="7"/>
    <x v="0"/>
    <x v="0"/>
    <x v="0"/>
    <x v="0"/>
    <x v="0"/>
    <x v="0"/>
    <n v="0"/>
    <x v="1"/>
  </r>
  <r>
    <n v="9289"/>
    <n v="1979"/>
    <x v="19"/>
    <x v="1"/>
    <x v="0"/>
    <x v="2"/>
    <n v="36781"/>
    <n v="36781"/>
    <x v="2"/>
    <n v="1"/>
    <n v="0"/>
    <s v="Yes"/>
    <s v="2014-04-10"/>
    <n v="16"/>
    <x v="133"/>
    <x v="1"/>
    <x v="12"/>
    <x v="5"/>
    <x v="3"/>
    <x v="9"/>
    <x v="88"/>
    <n v="1"/>
    <n v="2"/>
    <n v="1"/>
    <n v="2"/>
    <n v="8"/>
    <x v="0"/>
    <x v="0"/>
    <x v="0"/>
    <x v="0"/>
    <x v="0"/>
    <x v="0"/>
    <n v="0"/>
    <x v="0"/>
  </r>
  <r>
    <n v="10913"/>
    <n v="1984"/>
    <x v="3"/>
    <x v="1"/>
    <x v="2"/>
    <x v="0"/>
    <n v="31385"/>
    <n v="31385"/>
    <x v="2"/>
    <n v="1"/>
    <n v="0"/>
    <s v="Yes"/>
    <s v="2012-12-05"/>
    <n v="56"/>
    <x v="13"/>
    <x v="12"/>
    <x v="100"/>
    <x v="5"/>
    <x v="1"/>
    <x v="47"/>
    <x v="1"/>
    <n v="1"/>
    <n v="1"/>
    <n v="0"/>
    <n v="2"/>
    <n v="8"/>
    <x v="1"/>
    <x v="0"/>
    <x v="0"/>
    <x v="0"/>
    <x v="0"/>
    <x v="1"/>
    <n v="0"/>
    <x v="0"/>
  </r>
  <r>
    <n v="3032"/>
    <n v="1984"/>
    <x v="3"/>
    <x v="1"/>
    <x v="0"/>
    <x v="2"/>
    <n v="24570"/>
    <n v="24570"/>
    <x v="2"/>
    <n v="1"/>
    <n v="0"/>
    <s v="Yes"/>
    <s v="2013-02-27"/>
    <n v="97"/>
    <x v="8"/>
    <x v="20"/>
    <x v="159"/>
    <x v="9"/>
    <x v="32"/>
    <x v="85"/>
    <x v="972"/>
    <n v="3"/>
    <n v="4"/>
    <n v="0"/>
    <n v="4"/>
    <n v="9"/>
    <x v="0"/>
    <x v="0"/>
    <x v="0"/>
    <x v="0"/>
    <x v="0"/>
    <x v="0"/>
    <n v="0"/>
    <x v="1"/>
  </r>
  <r>
    <n v="8524"/>
    <n v="1974"/>
    <x v="8"/>
    <x v="1"/>
    <x v="1"/>
    <x v="3"/>
    <n v="25509"/>
    <n v="25509"/>
    <x v="2"/>
    <n v="1"/>
    <n v="0"/>
    <s v="Yes"/>
    <s v="2012-09-18"/>
    <n v="15"/>
    <x v="31"/>
    <x v="17"/>
    <x v="23"/>
    <x v="3"/>
    <x v="23"/>
    <x v="56"/>
    <x v="720"/>
    <n v="3"/>
    <n v="3"/>
    <n v="0"/>
    <n v="3"/>
    <n v="9"/>
    <x v="0"/>
    <x v="0"/>
    <x v="0"/>
    <x v="0"/>
    <x v="0"/>
    <x v="0"/>
    <n v="0"/>
    <x v="0"/>
  </r>
  <r>
    <n v="3334"/>
    <n v="1951"/>
    <x v="20"/>
    <x v="0"/>
    <x v="0"/>
    <x v="2"/>
    <n v="94642"/>
    <n v="94642"/>
    <x v="1"/>
    <n v="0"/>
    <n v="0"/>
    <s v="No"/>
    <s v="2014-02-12"/>
    <n v="35"/>
    <x v="731"/>
    <x v="155"/>
    <x v="274"/>
    <x v="114"/>
    <x v="141"/>
    <x v="206"/>
    <x v="973"/>
    <n v="0"/>
    <n v="5"/>
    <n v="7"/>
    <n v="9"/>
    <n v="1"/>
    <x v="0"/>
    <x v="0"/>
    <x v="1"/>
    <x v="1"/>
    <x v="0"/>
    <x v="2"/>
    <n v="0"/>
    <x v="1"/>
  </r>
  <r>
    <n v="4470"/>
    <n v="1962"/>
    <x v="43"/>
    <x v="0"/>
    <x v="2"/>
    <x v="2"/>
    <n v="58646"/>
    <n v="58646"/>
    <x v="0"/>
    <n v="0"/>
    <n v="1"/>
    <s v="Yes"/>
    <s v="2013-06-10"/>
    <n v="3"/>
    <x v="576"/>
    <x v="1"/>
    <x v="28"/>
    <x v="11"/>
    <x v="9"/>
    <x v="28"/>
    <x v="718"/>
    <n v="1"/>
    <n v="2"/>
    <n v="1"/>
    <n v="4"/>
    <n v="4"/>
    <x v="0"/>
    <x v="0"/>
    <x v="0"/>
    <x v="0"/>
    <x v="0"/>
    <x v="0"/>
    <n v="0"/>
    <x v="1"/>
  </r>
  <r>
    <n v="1406"/>
    <n v="1975"/>
    <x v="28"/>
    <x v="1"/>
    <x v="0"/>
    <x v="0"/>
    <n v="53201"/>
    <n v="53201"/>
    <x v="0"/>
    <n v="1"/>
    <n v="1"/>
    <s v="Yes"/>
    <s v="2013-02-12"/>
    <n v="49"/>
    <x v="621"/>
    <x v="35"/>
    <x v="176"/>
    <x v="19"/>
    <x v="16"/>
    <x v="6"/>
    <x v="784"/>
    <n v="8"/>
    <n v="6"/>
    <n v="3"/>
    <n v="5"/>
    <n v="7"/>
    <x v="0"/>
    <x v="0"/>
    <x v="0"/>
    <x v="0"/>
    <x v="0"/>
    <x v="0"/>
    <n v="0"/>
    <x v="1"/>
  </r>
  <r>
    <n v="8619"/>
    <n v="1957"/>
    <x v="0"/>
    <x v="0"/>
    <x v="0"/>
    <x v="1"/>
    <n v="21994"/>
    <n v="21994"/>
    <x v="2"/>
    <n v="0"/>
    <n v="1"/>
    <s v="Yes"/>
    <s v="2012-12-24"/>
    <n v="4"/>
    <x v="37"/>
    <x v="8"/>
    <x v="1"/>
    <x v="7"/>
    <x v="1"/>
    <x v="26"/>
    <x v="40"/>
    <n v="1"/>
    <n v="0"/>
    <n v="0"/>
    <n v="3"/>
    <n v="5"/>
    <x v="0"/>
    <x v="0"/>
    <x v="0"/>
    <x v="0"/>
    <x v="0"/>
    <x v="0"/>
    <n v="0"/>
    <x v="1"/>
  </r>
  <r>
    <n v="10821"/>
    <n v="1978"/>
    <x v="33"/>
    <x v="1"/>
    <x v="0"/>
    <x v="2"/>
    <n v="57113"/>
    <n v="57113"/>
    <x v="0"/>
    <n v="1"/>
    <n v="1"/>
    <s v="Yes"/>
    <s v="2013-02-06"/>
    <n v="45"/>
    <x v="158"/>
    <x v="3"/>
    <x v="97"/>
    <x v="5"/>
    <x v="7"/>
    <x v="2"/>
    <x v="167"/>
    <n v="6"/>
    <n v="4"/>
    <n v="1"/>
    <n v="5"/>
    <n v="7"/>
    <x v="0"/>
    <x v="0"/>
    <x v="0"/>
    <x v="0"/>
    <x v="0"/>
    <x v="0"/>
    <n v="0"/>
    <x v="1"/>
  </r>
  <r>
    <n v="4552"/>
    <n v="1991"/>
    <x v="42"/>
    <x v="2"/>
    <x v="0"/>
    <x v="2"/>
    <n v="51373"/>
    <n v="51373"/>
    <x v="0"/>
    <n v="0"/>
    <n v="0"/>
    <s v="No"/>
    <s v="2013-06-22"/>
    <n v="37"/>
    <x v="732"/>
    <x v="12"/>
    <x v="88"/>
    <x v="123"/>
    <x v="46"/>
    <x v="80"/>
    <x v="442"/>
    <n v="1"/>
    <n v="3"/>
    <n v="5"/>
    <n v="3"/>
    <n v="4"/>
    <x v="0"/>
    <x v="0"/>
    <x v="0"/>
    <x v="0"/>
    <x v="0"/>
    <x v="0"/>
    <n v="0"/>
    <x v="1"/>
  </r>
  <r>
    <n v="898"/>
    <n v="1986"/>
    <x v="22"/>
    <x v="1"/>
    <x v="0"/>
    <x v="2"/>
    <n v="23477"/>
    <n v="23477"/>
    <x v="2"/>
    <n v="1"/>
    <n v="0"/>
    <s v="Yes"/>
    <s v="2013-10-21"/>
    <n v="39"/>
    <x v="187"/>
    <x v="81"/>
    <x v="217"/>
    <x v="7"/>
    <x v="22"/>
    <x v="111"/>
    <x v="846"/>
    <n v="3"/>
    <n v="3"/>
    <n v="0"/>
    <n v="4"/>
    <n v="8"/>
    <x v="0"/>
    <x v="0"/>
    <x v="0"/>
    <x v="0"/>
    <x v="0"/>
    <x v="0"/>
    <n v="0"/>
    <x v="1"/>
  </r>
  <r>
    <n v="9797"/>
    <n v="1956"/>
    <x v="46"/>
    <x v="0"/>
    <x v="0"/>
    <x v="2"/>
    <n v="58116"/>
    <n v="58116"/>
    <x v="0"/>
    <n v="0"/>
    <n v="1"/>
    <s v="Yes"/>
    <s v="2014-04-13"/>
    <n v="38"/>
    <x v="733"/>
    <x v="28"/>
    <x v="399"/>
    <x v="39"/>
    <x v="59"/>
    <x v="49"/>
    <x v="675"/>
    <n v="2"/>
    <n v="3"/>
    <n v="3"/>
    <n v="8"/>
    <n v="2"/>
    <x v="0"/>
    <x v="0"/>
    <x v="0"/>
    <x v="0"/>
    <x v="0"/>
    <x v="0"/>
    <n v="0"/>
    <x v="1"/>
  </r>
  <r>
    <n v="10949"/>
    <n v="1963"/>
    <x v="24"/>
    <x v="0"/>
    <x v="1"/>
    <x v="3"/>
    <n v="72968"/>
    <n v="72968"/>
    <x v="1"/>
    <n v="0"/>
    <n v="0"/>
    <s v="No"/>
    <s v="2013-12-16"/>
    <n v="8"/>
    <x v="734"/>
    <x v="29"/>
    <x v="279"/>
    <x v="146"/>
    <x v="38"/>
    <x v="115"/>
    <x v="669"/>
    <n v="1"/>
    <n v="5"/>
    <n v="5"/>
    <n v="8"/>
    <n v="3"/>
    <x v="0"/>
    <x v="0"/>
    <x v="0"/>
    <x v="1"/>
    <x v="0"/>
    <x v="1"/>
    <n v="0"/>
    <x v="0"/>
  </r>
  <r>
    <n v="8212"/>
    <n v="1971"/>
    <x v="6"/>
    <x v="1"/>
    <x v="2"/>
    <x v="2"/>
    <n v="39791"/>
    <n v="39791"/>
    <x v="2"/>
    <n v="0"/>
    <n v="1"/>
    <s v="Yes"/>
    <s v="2013-03-28"/>
    <n v="89"/>
    <x v="129"/>
    <x v="81"/>
    <x v="21"/>
    <x v="59"/>
    <x v="11"/>
    <x v="83"/>
    <x v="712"/>
    <n v="2"/>
    <n v="3"/>
    <n v="1"/>
    <n v="4"/>
    <n v="7"/>
    <x v="0"/>
    <x v="0"/>
    <x v="0"/>
    <x v="0"/>
    <x v="0"/>
    <x v="0"/>
    <n v="0"/>
    <x v="1"/>
  </r>
  <r>
    <n v="6248"/>
    <n v="1947"/>
    <x v="49"/>
    <x v="0"/>
    <x v="2"/>
    <x v="0"/>
    <n v="91712"/>
    <n v="91712"/>
    <x v="1"/>
    <n v="0"/>
    <n v="0"/>
    <s v="No"/>
    <s v="2013-10-17"/>
    <n v="47"/>
    <x v="735"/>
    <x v="68"/>
    <x v="530"/>
    <x v="155"/>
    <x v="35"/>
    <x v="18"/>
    <x v="974"/>
    <n v="0"/>
    <n v="9"/>
    <n v="7"/>
    <n v="11"/>
    <n v="3"/>
    <x v="0"/>
    <x v="0"/>
    <x v="1"/>
    <x v="0"/>
    <x v="0"/>
    <x v="1"/>
    <n v="0"/>
    <x v="0"/>
  </r>
  <r>
    <n v="10164"/>
    <n v="1958"/>
    <x v="38"/>
    <x v="0"/>
    <x v="0"/>
    <x v="0"/>
    <n v="94472"/>
    <n v="94472"/>
    <x v="1"/>
    <n v="0"/>
    <n v="1"/>
    <s v="Yes"/>
    <s v="2014-04-03"/>
    <n v="75"/>
    <x v="719"/>
    <x v="55"/>
    <x v="138"/>
    <x v="175"/>
    <x v="174"/>
    <x v="11"/>
    <x v="975"/>
    <n v="1"/>
    <n v="5"/>
    <n v="5"/>
    <n v="5"/>
    <n v="5"/>
    <x v="0"/>
    <x v="1"/>
    <x v="1"/>
    <x v="0"/>
    <x v="0"/>
    <x v="2"/>
    <n v="0"/>
    <x v="1"/>
  </r>
  <r>
    <n v="4547"/>
    <n v="1960"/>
    <x v="40"/>
    <x v="0"/>
    <x v="0"/>
    <x v="1"/>
    <n v="13672"/>
    <n v="13672"/>
    <x v="2"/>
    <n v="1"/>
    <n v="1"/>
    <s v="Yes"/>
    <s v="2013-04-17"/>
    <n v="86"/>
    <x v="10"/>
    <x v="12"/>
    <x v="145"/>
    <x v="1"/>
    <x v="1"/>
    <x v="3"/>
    <x v="213"/>
    <n v="2"/>
    <n v="1"/>
    <n v="0"/>
    <n v="3"/>
    <n v="8"/>
    <x v="0"/>
    <x v="0"/>
    <x v="0"/>
    <x v="0"/>
    <x v="0"/>
    <x v="0"/>
    <n v="0"/>
    <x v="1"/>
  </r>
  <r>
    <n v="6815"/>
    <n v="1980"/>
    <x v="16"/>
    <x v="1"/>
    <x v="4"/>
    <x v="2"/>
    <n v="96547"/>
    <n v="96547"/>
    <x v="1"/>
    <n v="0"/>
    <n v="0"/>
    <s v="No"/>
    <s v="2014-05-23"/>
    <n v="4"/>
    <x v="144"/>
    <x v="59"/>
    <x v="42"/>
    <x v="58"/>
    <x v="126"/>
    <x v="196"/>
    <x v="976"/>
    <n v="0"/>
    <n v="7"/>
    <n v="6"/>
    <n v="8"/>
    <n v="2"/>
    <x v="1"/>
    <x v="0"/>
    <x v="1"/>
    <x v="1"/>
    <x v="0"/>
    <x v="3"/>
    <n v="0"/>
    <x v="0"/>
  </r>
  <r>
    <n v="4122"/>
    <n v="1975"/>
    <x v="28"/>
    <x v="1"/>
    <x v="0"/>
    <x v="2"/>
    <n v="79205"/>
    <n v="79205"/>
    <x v="1"/>
    <n v="0"/>
    <n v="0"/>
    <s v="No"/>
    <s v="2012-08-29"/>
    <n v="73"/>
    <x v="296"/>
    <x v="42"/>
    <x v="302"/>
    <x v="104"/>
    <x v="43"/>
    <x v="85"/>
    <x v="361"/>
    <n v="1"/>
    <n v="6"/>
    <n v="5"/>
    <n v="4"/>
    <n v="4"/>
    <x v="0"/>
    <x v="0"/>
    <x v="0"/>
    <x v="1"/>
    <x v="0"/>
    <x v="1"/>
    <n v="0"/>
    <x v="0"/>
  </r>
  <r>
    <n v="10841"/>
    <n v="1975"/>
    <x v="28"/>
    <x v="1"/>
    <x v="1"/>
    <x v="1"/>
    <n v="56559"/>
    <n v="56559"/>
    <x v="0"/>
    <n v="0"/>
    <n v="1"/>
    <s v="Yes"/>
    <s v="2012-12-25"/>
    <n v="46"/>
    <x v="736"/>
    <x v="14"/>
    <x v="91"/>
    <x v="127"/>
    <x v="113"/>
    <x v="135"/>
    <x v="977"/>
    <n v="3"/>
    <n v="4"/>
    <n v="3"/>
    <n v="8"/>
    <n v="4"/>
    <x v="0"/>
    <x v="0"/>
    <x v="0"/>
    <x v="0"/>
    <x v="0"/>
    <x v="0"/>
    <n v="0"/>
    <x v="1"/>
  </r>
  <r>
    <n v="5370"/>
    <n v="1973"/>
    <x v="26"/>
    <x v="1"/>
    <x v="1"/>
    <x v="2"/>
    <n v="32644"/>
    <n v="32644"/>
    <x v="2"/>
    <n v="1"/>
    <n v="0"/>
    <s v="Yes"/>
    <s v="2013-01-16"/>
    <n v="38"/>
    <x v="155"/>
    <x v="17"/>
    <x v="106"/>
    <x v="5"/>
    <x v="23"/>
    <x v="7"/>
    <x v="978"/>
    <n v="4"/>
    <n v="7"/>
    <n v="1"/>
    <n v="6"/>
    <n v="8"/>
    <x v="1"/>
    <x v="0"/>
    <x v="0"/>
    <x v="0"/>
    <x v="0"/>
    <x v="1"/>
    <n v="0"/>
    <x v="1"/>
  </r>
  <r>
    <n v="176"/>
    <n v="1980"/>
    <x v="16"/>
    <x v="1"/>
    <x v="4"/>
    <x v="0"/>
    <n v="67506"/>
    <n v="67506"/>
    <x v="1"/>
    <n v="0"/>
    <n v="1"/>
    <s v="Yes"/>
    <s v="2014-01-02"/>
    <n v="73"/>
    <x v="326"/>
    <x v="93"/>
    <x v="262"/>
    <x v="21"/>
    <x v="97"/>
    <x v="152"/>
    <x v="410"/>
    <n v="1"/>
    <n v="4"/>
    <n v="1"/>
    <n v="6"/>
    <n v="3"/>
    <x v="0"/>
    <x v="0"/>
    <x v="0"/>
    <x v="0"/>
    <x v="0"/>
    <x v="0"/>
    <n v="0"/>
    <x v="1"/>
  </r>
  <r>
    <n v="4860"/>
    <n v="1970"/>
    <x v="25"/>
    <x v="0"/>
    <x v="0"/>
    <x v="0"/>
    <n v="24206"/>
    <n v="24206"/>
    <x v="2"/>
    <n v="1"/>
    <n v="0"/>
    <s v="Yes"/>
    <s v="2013-03-08"/>
    <n v="66"/>
    <x v="75"/>
    <x v="12"/>
    <x v="48"/>
    <x v="7"/>
    <x v="7"/>
    <x v="26"/>
    <x v="213"/>
    <n v="1"/>
    <n v="1"/>
    <n v="0"/>
    <n v="3"/>
    <n v="6"/>
    <x v="0"/>
    <x v="0"/>
    <x v="0"/>
    <x v="0"/>
    <x v="0"/>
    <x v="0"/>
    <n v="0"/>
    <x v="1"/>
  </r>
  <r>
    <n v="10757"/>
    <n v="1967"/>
    <x v="5"/>
    <x v="0"/>
    <x v="1"/>
    <x v="3"/>
    <n v="28420"/>
    <n v="28420"/>
    <x v="2"/>
    <n v="1"/>
    <n v="0"/>
    <s v="Yes"/>
    <s v="2013-12-24"/>
    <n v="36"/>
    <x v="18"/>
    <x v="12"/>
    <x v="29"/>
    <x v="1"/>
    <x v="16"/>
    <x v="24"/>
    <x v="69"/>
    <n v="1"/>
    <n v="1"/>
    <n v="0"/>
    <n v="2"/>
    <n v="6"/>
    <x v="0"/>
    <x v="0"/>
    <x v="0"/>
    <x v="0"/>
    <x v="0"/>
    <x v="0"/>
    <n v="0"/>
    <x v="1"/>
  </r>
  <r>
    <n v="4023"/>
    <n v="1970"/>
    <x v="25"/>
    <x v="0"/>
    <x v="0"/>
    <x v="2"/>
    <n v="22979"/>
    <n v="22979"/>
    <x v="2"/>
    <n v="1"/>
    <n v="0"/>
    <s v="Yes"/>
    <s v="2012-09-06"/>
    <n v="29"/>
    <x v="178"/>
    <x v="16"/>
    <x v="14"/>
    <x v="19"/>
    <x v="2"/>
    <x v="28"/>
    <x v="979"/>
    <n v="3"/>
    <n v="3"/>
    <n v="2"/>
    <n v="2"/>
    <n v="8"/>
    <x v="0"/>
    <x v="0"/>
    <x v="0"/>
    <x v="0"/>
    <x v="0"/>
    <x v="0"/>
    <n v="0"/>
    <x v="0"/>
  </r>
  <r>
    <n v="6679"/>
    <n v="1966"/>
    <x v="35"/>
    <x v="0"/>
    <x v="0"/>
    <x v="0"/>
    <n v="33279"/>
    <n v="33279"/>
    <x v="2"/>
    <n v="0"/>
    <n v="0"/>
    <s v="No"/>
    <s v="2014-06-12"/>
    <n v="29"/>
    <x v="55"/>
    <x v="17"/>
    <x v="24"/>
    <x v="5"/>
    <x v="16"/>
    <x v="24"/>
    <x v="75"/>
    <n v="1"/>
    <n v="0"/>
    <n v="0"/>
    <n v="3"/>
    <n v="3"/>
    <x v="0"/>
    <x v="0"/>
    <x v="0"/>
    <x v="0"/>
    <x v="0"/>
    <x v="0"/>
    <n v="0"/>
    <x v="1"/>
  </r>
  <r>
    <n v="9923"/>
    <n v="1972"/>
    <x v="39"/>
    <x v="1"/>
    <x v="2"/>
    <x v="0"/>
    <n v="46423"/>
    <n v="46423"/>
    <x v="0"/>
    <n v="1"/>
    <n v="1"/>
    <s v="Yes"/>
    <s v="2013-09-18"/>
    <n v="6"/>
    <x v="194"/>
    <x v="8"/>
    <x v="68"/>
    <x v="5"/>
    <x v="16"/>
    <x v="75"/>
    <x v="512"/>
    <n v="3"/>
    <n v="2"/>
    <n v="0"/>
    <n v="4"/>
    <n v="7"/>
    <x v="0"/>
    <x v="0"/>
    <x v="0"/>
    <x v="0"/>
    <x v="0"/>
    <x v="0"/>
    <n v="0"/>
    <x v="1"/>
  </r>
  <r>
    <n v="7181"/>
    <n v="1977"/>
    <x v="32"/>
    <x v="1"/>
    <x v="0"/>
    <x v="2"/>
    <n v="30368"/>
    <n v="30368"/>
    <x v="2"/>
    <n v="0"/>
    <n v="1"/>
    <s v="Yes"/>
    <s v="2013-11-07"/>
    <n v="97"/>
    <x v="136"/>
    <x v="8"/>
    <x v="62"/>
    <x v="1"/>
    <x v="16"/>
    <x v="8"/>
    <x v="235"/>
    <n v="2"/>
    <n v="2"/>
    <n v="0"/>
    <n v="3"/>
    <n v="8"/>
    <x v="0"/>
    <x v="0"/>
    <x v="0"/>
    <x v="0"/>
    <x v="0"/>
    <x v="0"/>
    <n v="0"/>
    <x v="1"/>
  </r>
  <r>
    <n v="3599"/>
    <n v="1970"/>
    <x v="25"/>
    <x v="0"/>
    <x v="0"/>
    <x v="2"/>
    <n v="63684"/>
    <n v="63684"/>
    <x v="1"/>
    <n v="0"/>
    <n v="1"/>
    <s v="Yes"/>
    <s v="2012-11-26"/>
    <n v="61"/>
    <x v="737"/>
    <x v="15"/>
    <x v="298"/>
    <x v="179"/>
    <x v="150"/>
    <x v="42"/>
    <x v="980"/>
    <n v="3"/>
    <n v="8"/>
    <n v="4"/>
    <n v="8"/>
    <n v="5"/>
    <x v="0"/>
    <x v="0"/>
    <x v="0"/>
    <x v="0"/>
    <x v="0"/>
    <x v="0"/>
    <n v="0"/>
    <x v="1"/>
  </r>
  <r>
    <n v="405"/>
    <n v="1964"/>
    <x v="31"/>
    <x v="0"/>
    <x v="0"/>
    <x v="3"/>
    <n v="41638"/>
    <n v="41638"/>
    <x v="0"/>
    <n v="0"/>
    <n v="1"/>
    <s v="Yes"/>
    <s v="2013-02-13"/>
    <n v="68"/>
    <x v="363"/>
    <x v="8"/>
    <x v="83"/>
    <x v="39"/>
    <x v="16"/>
    <x v="76"/>
    <x v="772"/>
    <n v="4"/>
    <n v="5"/>
    <n v="5"/>
    <n v="3"/>
    <n v="8"/>
    <x v="1"/>
    <x v="0"/>
    <x v="0"/>
    <x v="0"/>
    <x v="0"/>
    <x v="1"/>
    <n v="0"/>
    <x v="1"/>
  </r>
  <r>
    <n v="6870"/>
    <n v="1959"/>
    <x v="12"/>
    <x v="0"/>
    <x v="1"/>
    <x v="3"/>
    <n v="68805"/>
    <n v="68805"/>
    <x v="1"/>
    <n v="0"/>
    <n v="1"/>
    <s v="Yes"/>
    <s v="2013-09-17"/>
    <n v="73"/>
    <x v="158"/>
    <x v="12"/>
    <x v="115"/>
    <x v="37"/>
    <x v="11"/>
    <x v="71"/>
    <x v="981"/>
    <n v="1"/>
    <n v="3"/>
    <n v="1"/>
    <n v="7"/>
    <n v="2"/>
    <x v="0"/>
    <x v="0"/>
    <x v="0"/>
    <x v="0"/>
    <x v="0"/>
    <x v="0"/>
    <n v="0"/>
    <x v="1"/>
  </r>
  <r>
    <n v="832"/>
    <n v="1966"/>
    <x v="35"/>
    <x v="0"/>
    <x v="1"/>
    <x v="1"/>
    <n v="65814"/>
    <n v="65814"/>
    <x v="1"/>
    <n v="0"/>
    <n v="1"/>
    <s v="Yes"/>
    <s v="2014-03-02"/>
    <n v="90"/>
    <x v="232"/>
    <x v="13"/>
    <x v="131"/>
    <x v="3"/>
    <x v="32"/>
    <x v="29"/>
    <x v="360"/>
    <n v="3"/>
    <n v="8"/>
    <n v="2"/>
    <n v="10"/>
    <n v="5"/>
    <x v="0"/>
    <x v="0"/>
    <x v="0"/>
    <x v="0"/>
    <x v="0"/>
    <x v="0"/>
    <n v="0"/>
    <x v="1"/>
  </r>
  <r>
    <n v="2002"/>
    <n v="1958"/>
    <x v="38"/>
    <x v="0"/>
    <x v="0"/>
    <x v="3"/>
    <n v="71964"/>
    <n v="71964"/>
    <x v="1"/>
    <n v="0"/>
    <n v="0"/>
    <s v="No"/>
    <s v="2013-05-20"/>
    <n v="81"/>
    <x v="146"/>
    <x v="32"/>
    <x v="531"/>
    <x v="30"/>
    <x v="101"/>
    <x v="46"/>
    <x v="982"/>
    <n v="1"/>
    <n v="5"/>
    <n v="6"/>
    <n v="5"/>
    <n v="3"/>
    <x v="0"/>
    <x v="0"/>
    <x v="0"/>
    <x v="0"/>
    <x v="0"/>
    <x v="0"/>
    <n v="0"/>
    <x v="1"/>
  </r>
  <r>
    <n v="3657"/>
    <n v="1986"/>
    <x v="22"/>
    <x v="1"/>
    <x v="0"/>
    <x v="0"/>
    <n v="39146"/>
    <n v="39146"/>
    <x v="2"/>
    <n v="1"/>
    <n v="0"/>
    <s v="Yes"/>
    <s v="2013-02-14"/>
    <n v="1"/>
    <x v="738"/>
    <x v="1"/>
    <x v="97"/>
    <x v="59"/>
    <x v="12"/>
    <x v="33"/>
    <x v="74"/>
    <n v="3"/>
    <n v="4"/>
    <n v="0"/>
    <n v="4"/>
    <n v="8"/>
    <x v="0"/>
    <x v="0"/>
    <x v="0"/>
    <x v="0"/>
    <x v="0"/>
    <x v="0"/>
    <n v="0"/>
    <x v="1"/>
  </r>
  <r>
    <n v="500"/>
    <n v="1977"/>
    <x v="32"/>
    <x v="1"/>
    <x v="0"/>
    <x v="1"/>
    <n v="96876"/>
    <n v="96876"/>
    <x v="1"/>
    <n v="0"/>
    <n v="0"/>
    <s v="No"/>
    <s v="2013-08-06"/>
    <n v="79"/>
    <x v="739"/>
    <x v="4"/>
    <x v="532"/>
    <x v="55"/>
    <x v="105"/>
    <x v="83"/>
    <x v="983"/>
    <n v="1"/>
    <n v="7"/>
    <n v="7"/>
    <n v="9"/>
    <n v="2"/>
    <x v="0"/>
    <x v="1"/>
    <x v="1"/>
    <x v="1"/>
    <x v="0"/>
    <x v="3"/>
    <n v="0"/>
    <x v="0"/>
  </r>
  <r>
    <n v="1951"/>
    <n v="1981"/>
    <x v="4"/>
    <x v="1"/>
    <x v="3"/>
    <x v="2"/>
    <n v="34445"/>
    <n v="34445"/>
    <x v="2"/>
    <n v="0"/>
    <n v="0"/>
    <s v="No"/>
    <s v="2013-01-27"/>
    <n v="92"/>
    <x v="733"/>
    <x v="126"/>
    <x v="299"/>
    <x v="179"/>
    <x v="112"/>
    <x v="12"/>
    <x v="984"/>
    <n v="6"/>
    <n v="11"/>
    <n v="2"/>
    <n v="8"/>
    <n v="9"/>
    <x v="0"/>
    <x v="0"/>
    <x v="0"/>
    <x v="0"/>
    <x v="0"/>
    <x v="0"/>
    <n v="0"/>
    <x v="1"/>
  </r>
  <r>
    <n v="3262"/>
    <n v="1958"/>
    <x v="38"/>
    <x v="0"/>
    <x v="0"/>
    <x v="0"/>
    <n v="68281"/>
    <n v="68281"/>
    <x v="1"/>
    <n v="0"/>
    <n v="0"/>
    <s v="No"/>
    <s v="2012-08-07"/>
    <n v="31"/>
    <x v="740"/>
    <x v="112"/>
    <x v="138"/>
    <x v="72"/>
    <x v="70"/>
    <x v="21"/>
    <x v="985"/>
    <n v="1"/>
    <n v="2"/>
    <n v="9"/>
    <n v="13"/>
    <n v="5"/>
    <x v="0"/>
    <x v="0"/>
    <x v="0"/>
    <x v="0"/>
    <x v="0"/>
    <x v="0"/>
    <n v="0"/>
    <x v="0"/>
  </r>
  <r>
    <n v="4102"/>
    <n v="1975"/>
    <x v="28"/>
    <x v="1"/>
    <x v="4"/>
    <x v="2"/>
    <n v="37284"/>
    <n v="37284"/>
    <x v="2"/>
    <n v="1"/>
    <n v="1"/>
    <s v="Yes"/>
    <s v="2013-03-29"/>
    <n v="46"/>
    <x v="1"/>
    <x v="1"/>
    <x v="122"/>
    <x v="1"/>
    <x v="1"/>
    <x v="1"/>
    <x v="195"/>
    <n v="1"/>
    <n v="0"/>
    <n v="0"/>
    <n v="3"/>
    <n v="6"/>
    <x v="0"/>
    <x v="0"/>
    <x v="0"/>
    <x v="0"/>
    <x v="0"/>
    <x v="0"/>
    <n v="0"/>
    <x v="1"/>
  </r>
  <r>
    <n v="7042"/>
    <n v="1983"/>
    <x v="10"/>
    <x v="1"/>
    <x v="0"/>
    <x v="2"/>
    <n v="36790"/>
    <n v="36790"/>
    <x v="2"/>
    <n v="0"/>
    <n v="0"/>
    <s v="No"/>
    <s v="2013-03-01"/>
    <n v="14"/>
    <x v="13"/>
    <x v="17"/>
    <x v="33"/>
    <x v="18"/>
    <x v="2"/>
    <x v="23"/>
    <x v="157"/>
    <n v="1"/>
    <n v="2"/>
    <n v="1"/>
    <n v="2"/>
    <n v="9"/>
    <x v="0"/>
    <x v="0"/>
    <x v="0"/>
    <x v="0"/>
    <x v="0"/>
    <x v="0"/>
    <n v="0"/>
    <x v="0"/>
  </r>
  <r>
    <n v="10598"/>
    <n v="1967"/>
    <x v="5"/>
    <x v="0"/>
    <x v="0"/>
    <x v="1"/>
    <n v="27943"/>
    <n v="27943"/>
    <x v="2"/>
    <n v="1"/>
    <n v="1"/>
    <s v="Yes"/>
    <s v="2013-04-15"/>
    <n v="89"/>
    <x v="44"/>
    <x v="1"/>
    <x v="68"/>
    <x v="39"/>
    <x v="1"/>
    <x v="26"/>
    <x v="229"/>
    <n v="3"/>
    <n v="2"/>
    <n v="0"/>
    <n v="3"/>
    <n v="8"/>
    <x v="0"/>
    <x v="0"/>
    <x v="0"/>
    <x v="0"/>
    <x v="0"/>
    <x v="0"/>
    <n v="0"/>
    <x v="1"/>
  </r>
  <r>
    <n v="255"/>
    <n v="1951"/>
    <x v="20"/>
    <x v="0"/>
    <x v="0"/>
    <x v="3"/>
    <n v="22263"/>
    <n v="22263"/>
    <x v="2"/>
    <n v="1"/>
    <n v="1"/>
    <s v="Yes"/>
    <s v="2014-03-30"/>
    <n v="31"/>
    <x v="69"/>
    <x v="8"/>
    <x v="122"/>
    <x v="5"/>
    <x v="16"/>
    <x v="8"/>
    <x v="403"/>
    <n v="2"/>
    <n v="1"/>
    <n v="0"/>
    <n v="3"/>
    <n v="6"/>
    <x v="0"/>
    <x v="0"/>
    <x v="0"/>
    <x v="0"/>
    <x v="0"/>
    <x v="0"/>
    <n v="1"/>
    <x v="1"/>
  </r>
  <r>
    <n v="2375"/>
    <n v="1972"/>
    <x v="39"/>
    <x v="1"/>
    <x v="0"/>
    <x v="1"/>
    <n v="30261"/>
    <n v="30261"/>
    <x v="2"/>
    <n v="1"/>
    <n v="2"/>
    <s v="Yes"/>
    <s v="2012-09-25"/>
    <n v="75"/>
    <x v="26"/>
    <x v="8"/>
    <x v="29"/>
    <x v="5"/>
    <x v="3"/>
    <x v="1"/>
    <x v="40"/>
    <n v="1"/>
    <n v="0"/>
    <n v="0"/>
    <n v="3"/>
    <n v="8"/>
    <x v="0"/>
    <x v="0"/>
    <x v="0"/>
    <x v="0"/>
    <x v="0"/>
    <x v="0"/>
    <n v="0"/>
    <x v="1"/>
  </r>
  <r>
    <n v="9829"/>
    <n v="1978"/>
    <x v="33"/>
    <x v="1"/>
    <x v="0"/>
    <x v="1"/>
    <n v="28587"/>
    <n v="28587"/>
    <x v="2"/>
    <n v="1"/>
    <n v="0"/>
    <s v="Yes"/>
    <s v="2014-02-12"/>
    <n v="42"/>
    <x v="148"/>
    <x v="3"/>
    <x v="12"/>
    <x v="29"/>
    <x v="26"/>
    <x v="9"/>
    <x v="316"/>
    <n v="3"/>
    <n v="2"/>
    <n v="0"/>
    <n v="4"/>
    <n v="6"/>
    <x v="0"/>
    <x v="0"/>
    <x v="0"/>
    <x v="0"/>
    <x v="0"/>
    <x v="0"/>
    <n v="0"/>
    <x v="1"/>
  </r>
  <r>
    <n v="6214"/>
    <n v="1982"/>
    <x v="18"/>
    <x v="1"/>
    <x v="2"/>
    <x v="2"/>
    <n v="43815"/>
    <n v="43815"/>
    <x v="0"/>
    <n v="1"/>
    <n v="0"/>
    <s v="Yes"/>
    <s v="2013-04-05"/>
    <n v="53"/>
    <x v="7"/>
    <x v="7"/>
    <x v="36"/>
    <x v="39"/>
    <x v="23"/>
    <x v="4"/>
    <x v="76"/>
    <n v="1"/>
    <n v="2"/>
    <n v="0"/>
    <n v="3"/>
    <n v="6"/>
    <x v="0"/>
    <x v="0"/>
    <x v="0"/>
    <x v="0"/>
    <x v="0"/>
    <x v="0"/>
    <n v="0"/>
    <x v="1"/>
  </r>
  <r>
    <n v="4954"/>
    <n v="1956"/>
    <x v="46"/>
    <x v="0"/>
    <x v="0"/>
    <x v="2"/>
    <n v="48195"/>
    <n v="48195"/>
    <x v="0"/>
    <n v="1"/>
    <n v="1"/>
    <s v="Yes"/>
    <s v="2014-01-21"/>
    <n v="53"/>
    <x v="741"/>
    <x v="54"/>
    <x v="66"/>
    <x v="58"/>
    <x v="23"/>
    <x v="3"/>
    <x v="341"/>
    <n v="6"/>
    <n v="4"/>
    <n v="2"/>
    <n v="5"/>
    <n v="6"/>
    <x v="0"/>
    <x v="0"/>
    <x v="0"/>
    <x v="0"/>
    <x v="0"/>
    <x v="0"/>
    <n v="0"/>
    <x v="1"/>
  </r>
  <r>
    <n v="7861"/>
    <n v="1952"/>
    <x v="13"/>
    <x v="0"/>
    <x v="2"/>
    <x v="2"/>
    <n v="77027"/>
    <n v="77027"/>
    <x v="1"/>
    <n v="0"/>
    <n v="1"/>
    <s v="Yes"/>
    <s v="2014-02-05"/>
    <n v="23"/>
    <x v="742"/>
    <x v="134"/>
    <x v="174"/>
    <x v="84"/>
    <x v="16"/>
    <x v="56"/>
    <x v="986"/>
    <n v="2"/>
    <n v="8"/>
    <n v="3"/>
    <n v="6"/>
    <n v="4"/>
    <x v="0"/>
    <x v="0"/>
    <x v="0"/>
    <x v="0"/>
    <x v="0"/>
    <x v="0"/>
    <n v="0"/>
    <x v="1"/>
  </r>
  <r>
    <n v="4837"/>
    <n v="1965"/>
    <x v="2"/>
    <x v="0"/>
    <x v="1"/>
    <x v="2"/>
    <n v="71322"/>
    <n v="71322"/>
    <x v="1"/>
    <n v="0"/>
    <n v="1"/>
    <s v="Yes"/>
    <s v="2013-02-16"/>
    <n v="57"/>
    <x v="743"/>
    <x v="4"/>
    <x v="348"/>
    <x v="15"/>
    <x v="26"/>
    <x v="207"/>
    <x v="753"/>
    <n v="2"/>
    <n v="8"/>
    <n v="5"/>
    <n v="13"/>
    <n v="4"/>
    <x v="0"/>
    <x v="0"/>
    <x v="0"/>
    <x v="0"/>
    <x v="0"/>
    <x v="0"/>
    <n v="0"/>
    <x v="1"/>
  </r>
  <r>
    <n v="9423"/>
    <n v="1979"/>
    <x v="19"/>
    <x v="1"/>
    <x v="2"/>
    <x v="2"/>
    <n v="32765"/>
    <n v="32765"/>
    <x v="2"/>
    <n v="1"/>
    <n v="0"/>
    <s v="Yes"/>
    <s v="2014-02-23"/>
    <n v="49"/>
    <x v="36"/>
    <x v="17"/>
    <x v="12"/>
    <x v="34"/>
    <x v="3"/>
    <x v="26"/>
    <x v="8"/>
    <n v="2"/>
    <n v="2"/>
    <n v="0"/>
    <n v="4"/>
    <n v="5"/>
    <x v="0"/>
    <x v="0"/>
    <x v="0"/>
    <x v="0"/>
    <x v="0"/>
    <x v="0"/>
    <n v="0"/>
    <x v="1"/>
  </r>
  <r>
    <n v="4198"/>
    <n v="1965"/>
    <x v="2"/>
    <x v="0"/>
    <x v="0"/>
    <x v="1"/>
    <n v="29672"/>
    <n v="29672"/>
    <x v="2"/>
    <n v="1"/>
    <n v="1"/>
    <s v="Yes"/>
    <s v="2013-03-12"/>
    <n v="6"/>
    <x v="37"/>
    <x v="1"/>
    <x v="24"/>
    <x v="5"/>
    <x v="37"/>
    <x v="75"/>
    <x v="213"/>
    <n v="1"/>
    <n v="0"/>
    <n v="0"/>
    <n v="3"/>
    <n v="6"/>
    <x v="0"/>
    <x v="0"/>
    <x v="0"/>
    <x v="0"/>
    <x v="0"/>
    <x v="0"/>
    <n v="0"/>
    <x v="1"/>
  </r>
  <r>
    <n v="153"/>
    <n v="1953"/>
    <x v="44"/>
    <x v="0"/>
    <x v="0"/>
    <x v="3"/>
    <n v="23272"/>
    <n v="23272"/>
    <x v="2"/>
    <n v="0"/>
    <n v="0"/>
    <s v="No"/>
    <s v="2013-10-17"/>
    <n v="29"/>
    <x v="237"/>
    <x v="17"/>
    <x v="1"/>
    <x v="39"/>
    <x v="7"/>
    <x v="33"/>
    <x v="8"/>
    <n v="1"/>
    <n v="1"/>
    <n v="0"/>
    <n v="3"/>
    <n v="4"/>
    <x v="0"/>
    <x v="0"/>
    <x v="0"/>
    <x v="0"/>
    <x v="0"/>
    <x v="0"/>
    <n v="0"/>
    <x v="1"/>
  </r>
  <r>
    <n v="9323"/>
    <n v="1949"/>
    <x v="17"/>
    <x v="0"/>
    <x v="2"/>
    <x v="1"/>
    <n v="49912"/>
    <n v="49912"/>
    <x v="0"/>
    <n v="0"/>
    <n v="1"/>
    <s v="Yes"/>
    <s v="2012-09-07"/>
    <n v="5"/>
    <x v="4"/>
    <x v="21"/>
    <x v="332"/>
    <x v="63"/>
    <x v="6"/>
    <x v="2"/>
    <x v="987"/>
    <n v="4"/>
    <n v="10"/>
    <n v="5"/>
    <n v="7"/>
    <n v="8"/>
    <x v="1"/>
    <x v="0"/>
    <x v="0"/>
    <x v="0"/>
    <x v="0"/>
    <x v="1"/>
    <n v="0"/>
    <x v="0"/>
  </r>
  <r>
    <n v="10001"/>
    <n v="1985"/>
    <x v="7"/>
    <x v="1"/>
    <x v="4"/>
    <x v="1"/>
    <n v="7500"/>
    <n v="7500"/>
    <x v="2"/>
    <n v="1"/>
    <n v="0"/>
    <s v="Yes"/>
    <s v="2012-08-01"/>
    <n v="98"/>
    <x v="9"/>
    <x v="16"/>
    <x v="12"/>
    <x v="59"/>
    <x v="32"/>
    <x v="51"/>
    <x v="239"/>
    <n v="4"/>
    <n v="2"/>
    <n v="1"/>
    <n v="3"/>
    <n v="9"/>
    <x v="0"/>
    <x v="0"/>
    <x v="0"/>
    <x v="0"/>
    <x v="0"/>
    <x v="0"/>
    <n v="0"/>
    <x v="1"/>
  </r>
  <r>
    <n v="3945"/>
    <n v="1947"/>
    <x v="49"/>
    <x v="0"/>
    <x v="1"/>
    <x v="4"/>
    <n v="68117"/>
    <n v="68117"/>
    <x v="1"/>
    <n v="0"/>
    <n v="1"/>
    <s v="Yes"/>
    <s v="2013-03-10"/>
    <n v="80"/>
    <x v="578"/>
    <x v="50"/>
    <x v="158"/>
    <x v="5"/>
    <x v="62"/>
    <x v="30"/>
    <x v="231"/>
    <n v="2"/>
    <n v="11"/>
    <n v="8"/>
    <n v="4"/>
    <n v="6"/>
    <x v="1"/>
    <x v="0"/>
    <x v="0"/>
    <x v="0"/>
    <x v="0"/>
    <x v="1"/>
    <n v="0"/>
    <x v="0"/>
  </r>
  <r>
    <n v="3799"/>
    <n v="1955"/>
    <x v="34"/>
    <x v="0"/>
    <x v="0"/>
    <x v="2"/>
    <n v="67225"/>
    <n v="67225"/>
    <x v="1"/>
    <n v="0"/>
    <n v="1"/>
    <s v="Yes"/>
    <s v="2013-11-26"/>
    <n v="4"/>
    <x v="363"/>
    <x v="33"/>
    <x v="229"/>
    <x v="4"/>
    <x v="23"/>
    <x v="206"/>
    <x v="335"/>
    <n v="3"/>
    <n v="7"/>
    <n v="2"/>
    <n v="11"/>
    <n v="5"/>
    <x v="0"/>
    <x v="0"/>
    <x v="0"/>
    <x v="0"/>
    <x v="0"/>
    <x v="0"/>
    <n v="0"/>
    <x v="1"/>
  </r>
  <r>
    <n v="8625"/>
    <n v="1976"/>
    <x v="11"/>
    <x v="1"/>
    <x v="0"/>
    <x v="2"/>
    <n v="17649"/>
    <n v="17649"/>
    <x v="2"/>
    <n v="1"/>
    <n v="0"/>
    <s v="Yes"/>
    <s v="2013-11-12"/>
    <n v="70"/>
    <x v="77"/>
    <x v="1"/>
    <x v="165"/>
    <x v="5"/>
    <x v="9"/>
    <x v="10"/>
    <x v="87"/>
    <n v="3"/>
    <n v="3"/>
    <n v="0"/>
    <n v="3"/>
    <n v="8"/>
    <x v="0"/>
    <x v="0"/>
    <x v="0"/>
    <x v="0"/>
    <x v="0"/>
    <x v="0"/>
    <n v="0"/>
    <x v="1"/>
  </r>
  <r>
    <n v="3491"/>
    <n v="1975"/>
    <x v="28"/>
    <x v="1"/>
    <x v="0"/>
    <x v="1"/>
    <n v="55914"/>
    <n v="55914"/>
    <x v="0"/>
    <n v="0"/>
    <n v="1"/>
    <s v="Yes"/>
    <s v="2013-04-29"/>
    <n v="32"/>
    <x v="22"/>
    <x v="43"/>
    <x v="231"/>
    <x v="22"/>
    <x v="126"/>
    <x v="200"/>
    <x v="988"/>
    <n v="4"/>
    <n v="11"/>
    <n v="6"/>
    <n v="8"/>
    <n v="7"/>
    <x v="0"/>
    <x v="0"/>
    <x v="0"/>
    <x v="0"/>
    <x v="0"/>
    <x v="0"/>
    <n v="0"/>
    <x v="1"/>
  </r>
  <r>
    <n v="983"/>
    <n v="1984"/>
    <x v="3"/>
    <x v="1"/>
    <x v="0"/>
    <x v="2"/>
    <n v="40059"/>
    <n v="40059"/>
    <x v="2"/>
    <n v="1"/>
    <n v="0"/>
    <s v="Yes"/>
    <s v="2013-09-28"/>
    <n v="82"/>
    <x v="28"/>
    <x v="67"/>
    <x v="77"/>
    <x v="78"/>
    <x v="26"/>
    <x v="52"/>
    <x v="953"/>
    <n v="1"/>
    <n v="6"/>
    <n v="2"/>
    <n v="3"/>
    <n v="8"/>
    <x v="1"/>
    <x v="0"/>
    <x v="0"/>
    <x v="0"/>
    <x v="0"/>
    <x v="1"/>
    <n v="0"/>
    <x v="1"/>
  </r>
  <r>
    <n v="9119"/>
    <n v="1950"/>
    <x v="9"/>
    <x v="0"/>
    <x v="0"/>
    <x v="1"/>
    <n v="60905"/>
    <n v="60905"/>
    <x v="0"/>
    <n v="0"/>
    <n v="1"/>
    <s v="Yes"/>
    <s v="2013-12-05"/>
    <n v="27"/>
    <x v="274"/>
    <x v="16"/>
    <x v="280"/>
    <x v="60"/>
    <x v="62"/>
    <x v="36"/>
    <x v="989"/>
    <n v="2"/>
    <n v="3"/>
    <n v="3"/>
    <n v="7"/>
    <n v="2"/>
    <x v="0"/>
    <x v="0"/>
    <x v="0"/>
    <x v="0"/>
    <x v="0"/>
    <x v="0"/>
    <n v="0"/>
    <x v="1"/>
  </r>
  <r>
    <n v="4786"/>
    <n v="1977"/>
    <x v="32"/>
    <x v="1"/>
    <x v="0"/>
    <x v="2"/>
    <n v="75330"/>
    <n v="75330"/>
    <x v="1"/>
    <n v="1"/>
    <n v="1"/>
    <s v="Yes"/>
    <s v="2012-10-04"/>
    <n v="94"/>
    <x v="744"/>
    <x v="145"/>
    <x v="235"/>
    <x v="101"/>
    <x v="44"/>
    <x v="104"/>
    <x v="990"/>
    <n v="4"/>
    <n v="10"/>
    <n v="3"/>
    <n v="12"/>
    <n v="6"/>
    <x v="0"/>
    <x v="0"/>
    <x v="0"/>
    <x v="0"/>
    <x v="0"/>
    <x v="0"/>
    <n v="0"/>
    <x v="1"/>
  </r>
  <r>
    <n v="5872"/>
    <n v="1951"/>
    <x v="20"/>
    <x v="0"/>
    <x v="0"/>
    <x v="0"/>
    <n v="60689"/>
    <n v="60689"/>
    <x v="0"/>
    <n v="0"/>
    <n v="1"/>
    <s v="Yes"/>
    <s v="2013-06-01"/>
    <n v="23"/>
    <x v="745"/>
    <x v="52"/>
    <x v="260"/>
    <x v="112"/>
    <x v="18"/>
    <x v="94"/>
    <x v="991"/>
    <n v="4"/>
    <n v="4"/>
    <n v="4"/>
    <n v="10"/>
    <n v="3"/>
    <x v="0"/>
    <x v="0"/>
    <x v="0"/>
    <x v="0"/>
    <x v="0"/>
    <x v="0"/>
    <n v="0"/>
    <x v="1"/>
  </r>
  <r>
    <n v="6568"/>
    <n v="1984"/>
    <x v="3"/>
    <x v="1"/>
    <x v="0"/>
    <x v="2"/>
    <n v="38680"/>
    <n v="38680"/>
    <x v="2"/>
    <n v="1"/>
    <n v="0"/>
    <s v="Yes"/>
    <s v="2013-03-28"/>
    <n v="97"/>
    <x v="1"/>
    <x v="8"/>
    <x v="505"/>
    <x v="18"/>
    <x v="9"/>
    <x v="33"/>
    <x v="76"/>
    <n v="1"/>
    <n v="2"/>
    <n v="0"/>
    <n v="3"/>
    <n v="7"/>
    <x v="0"/>
    <x v="0"/>
    <x v="0"/>
    <x v="0"/>
    <x v="0"/>
    <x v="0"/>
    <n v="0"/>
    <x v="1"/>
  </r>
  <r>
    <n v="5628"/>
    <n v="1982"/>
    <x v="18"/>
    <x v="1"/>
    <x v="0"/>
    <x v="1"/>
    <n v="61416"/>
    <n v="61416"/>
    <x v="0"/>
    <n v="0"/>
    <n v="0"/>
    <s v="No"/>
    <s v="2013-02-08"/>
    <n v="25"/>
    <x v="746"/>
    <x v="156"/>
    <x v="283"/>
    <x v="33"/>
    <x v="44"/>
    <x v="118"/>
    <x v="992"/>
    <n v="1"/>
    <n v="10"/>
    <n v="3"/>
    <n v="10"/>
    <n v="6"/>
    <x v="1"/>
    <x v="0"/>
    <x v="0"/>
    <x v="0"/>
    <x v="0"/>
    <x v="1"/>
    <n v="0"/>
    <x v="1"/>
  </r>
  <r>
    <n v="5631"/>
    <n v="1991"/>
    <x v="42"/>
    <x v="2"/>
    <x v="0"/>
    <x v="0"/>
    <n v="49767"/>
    <n v="49767"/>
    <x v="0"/>
    <n v="0"/>
    <n v="0"/>
    <s v="No"/>
    <s v="2013-05-02"/>
    <n v="92"/>
    <x v="603"/>
    <x v="76"/>
    <x v="533"/>
    <x v="91"/>
    <x v="5"/>
    <x v="181"/>
    <x v="73"/>
    <n v="1"/>
    <n v="5"/>
    <n v="4"/>
    <n v="8"/>
    <n v="4"/>
    <x v="0"/>
    <x v="0"/>
    <x v="0"/>
    <x v="0"/>
    <x v="0"/>
    <x v="0"/>
    <n v="0"/>
    <x v="1"/>
  </r>
  <r>
    <n v="4974"/>
    <n v="1970"/>
    <x v="25"/>
    <x v="0"/>
    <x v="0"/>
    <x v="0"/>
    <n v="83273"/>
    <n v="83273"/>
    <x v="1"/>
    <n v="1"/>
    <n v="2"/>
    <s v="Yes"/>
    <s v="2012-09-25"/>
    <n v="98"/>
    <x v="747"/>
    <x v="110"/>
    <x v="534"/>
    <x v="32"/>
    <x v="69"/>
    <x v="31"/>
    <x v="993"/>
    <n v="10"/>
    <n v="4"/>
    <n v="6"/>
    <n v="9"/>
    <n v="7"/>
    <x v="0"/>
    <x v="0"/>
    <x v="0"/>
    <x v="0"/>
    <x v="0"/>
    <x v="0"/>
    <n v="0"/>
    <x v="1"/>
  </r>
  <r>
    <n v="8416"/>
    <n v="1981"/>
    <x v="4"/>
    <x v="1"/>
    <x v="0"/>
    <x v="2"/>
    <n v="29009"/>
    <n v="29009"/>
    <x v="2"/>
    <n v="1"/>
    <n v="0"/>
    <s v="Yes"/>
    <s v="2013-11-29"/>
    <n v="19"/>
    <x v="10"/>
    <x v="26"/>
    <x v="39"/>
    <x v="3"/>
    <x v="9"/>
    <x v="8"/>
    <x v="210"/>
    <n v="2"/>
    <n v="2"/>
    <n v="0"/>
    <n v="3"/>
    <n v="6"/>
    <x v="0"/>
    <x v="0"/>
    <x v="0"/>
    <x v="0"/>
    <x v="0"/>
    <x v="0"/>
    <n v="0"/>
    <x v="1"/>
  </r>
  <r>
    <n v="5454"/>
    <n v="1979"/>
    <x v="19"/>
    <x v="1"/>
    <x v="2"/>
    <x v="2"/>
    <n v="45057"/>
    <n v="45057"/>
    <x v="0"/>
    <n v="1"/>
    <n v="0"/>
    <s v="Yes"/>
    <s v="2013-12-01"/>
    <n v="80"/>
    <x v="208"/>
    <x v="8"/>
    <x v="75"/>
    <x v="7"/>
    <x v="16"/>
    <x v="26"/>
    <x v="158"/>
    <n v="1"/>
    <n v="2"/>
    <n v="0"/>
    <n v="3"/>
    <n v="5"/>
    <x v="0"/>
    <x v="0"/>
    <x v="0"/>
    <x v="0"/>
    <x v="0"/>
    <x v="0"/>
    <n v="0"/>
    <x v="1"/>
  </r>
  <r>
    <n v="4095"/>
    <n v="1971"/>
    <x v="6"/>
    <x v="1"/>
    <x v="0"/>
    <x v="2"/>
    <n v="37150"/>
    <n v="37150"/>
    <x v="2"/>
    <n v="1"/>
    <n v="0"/>
    <s v="Yes"/>
    <s v="2012-09-11"/>
    <n v="80"/>
    <x v="185"/>
    <x v="29"/>
    <x v="65"/>
    <x v="43"/>
    <x v="101"/>
    <x v="73"/>
    <x v="329"/>
    <n v="8"/>
    <n v="4"/>
    <n v="3"/>
    <n v="6"/>
    <n v="7"/>
    <x v="0"/>
    <x v="0"/>
    <x v="0"/>
    <x v="0"/>
    <x v="0"/>
    <x v="0"/>
    <n v="0"/>
    <x v="1"/>
  </r>
  <r>
    <n v="5474"/>
    <n v="1970"/>
    <x v="25"/>
    <x v="0"/>
    <x v="0"/>
    <x v="0"/>
    <n v="43020"/>
    <n v="43020"/>
    <x v="0"/>
    <n v="1"/>
    <n v="0"/>
    <s v="Yes"/>
    <s v="2013-11-30"/>
    <n v="79"/>
    <x v="180"/>
    <x v="35"/>
    <x v="167"/>
    <x v="39"/>
    <x v="81"/>
    <x v="27"/>
    <x v="454"/>
    <n v="3"/>
    <n v="4"/>
    <n v="1"/>
    <n v="4"/>
    <n v="6"/>
    <x v="0"/>
    <x v="0"/>
    <x v="0"/>
    <x v="0"/>
    <x v="0"/>
    <x v="0"/>
    <n v="0"/>
    <x v="1"/>
  </r>
  <r>
    <n v="4268"/>
    <n v="1959"/>
    <x v="12"/>
    <x v="0"/>
    <x v="0"/>
    <x v="2"/>
    <n v="53154"/>
    <n v="53154"/>
    <x v="0"/>
    <n v="0"/>
    <n v="1"/>
    <s v="Yes"/>
    <s v="2014-06-09"/>
    <n v="50"/>
    <x v="332"/>
    <x v="8"/>
    <x v="87"/>
    <x v="5"/>
    <x v="1"/>
    <x v="32"/>
    <x v="994"/>
    <n v="1"/>
    <n v="3"/>
    <n v="1"/>
    <n v="4"/>
    <n v="4"/>
    <x v="0"/>
    <x v="0"/>
    <x v="0"/>
    <x v="0"/>
    <x v="0"/>
    <x v="0"/>
    <n v="0"/>
    <x v="1"/>
  </r>
  <r>
    <n v="10701"/>
    <n v="1973"/>
    <x v="26"/>
    <x v="1"/>
    <x v="0"/>
    <x v="2"/>
    <n v="65308"/>
    <n v="65308"/>
    <x v="1"/>
    <n v="0"/>
    <n v="0"/>
    <s v="No"/>
    <s v="2013-09-11"/>
    <n v="60"/>
    <x v="748"/>
    <x v="8"/>
    <x v="535"/>
    <x v="109"/>
    <x v="124"/>
    <x v="51"/>
    <x v="641"/>
    <n v="1"/>
    <n v="7"/>
    <n v="8"/>
    <n v="12"/>
    <n v="4"/>
    <x v="0"/>
    <x v="0"/>
    <x v="1"/>
    <x v="1"/>
    <x v="0"/>
    <x v="2"/>
    <n v="0"/>
    <x v="1"/>
  </r>
  <r>
    <n v="3507"/>
    <n v="1970"/>
    <x v="25"/>
    <x v="0"/>
    <x v="0"/>
    <x v="0"/>
    <n v="76467"/>
    <n v="76467"/>
    <x v="1"/>
    <n v="1"/>
    <n v="0"/>
    <s v="Yes"/>
    <s v="2012-08-17"/>
    <n v="44"/>
    <x v="749"/>
    <x v="136"/>
    <x v="536"/>
    <x v="141"/>
    <x v="57"/>
    <x v="68"/>
    <x v="995"/>
    <n v="2"/>
    <n v="2"/>
    <n v="5"/>
    <n v="5"/>
    <n v="6"/>
    <x v="0"/>
    <x v="0"/>
    <x v="0"/>
    <x v="0"/>
    <x v="0"/>
    <x v="0"/>
    <n v="0"/>
    <x v="0"/>
  </r>
  <r>
    <n v="2079"/>
    <n v="1947"/>
    <x v="49"/>
    <x v="0"/>
    <x v="4"/>
    <x v="2"/>
    <n v="81044"/>
    <n v="81044"/>
    <x v="1"/>
    <n v="0"/>
    <n v="0"/>
    <s v="No"/>
    <s v="2013-12-27"/>
    <n v="0"/>
    <x v="99"/>
    <x v="34"/>
    <x v="537"/>
    <x v="62"/>
    <x v="47"/>
    <x v="78"/>
    <x v="996"/>
    <n v="1"/>
    <n v="5"/>
    <n v="6"/>
    <n v="10"/>
    <n v="1"/>
    <x v="0"/>
    <x v="0"/>
    <x v="0"/>
    <x v="0"/>
    <x v="0"/>
    <x v="0"/>
    <n v="0"/>
    <x v="1"/>
  </r>
  <r>
    <n v="626"/>
    <n v="1951"/>
    <x v="20"/>
    <x v="0"/>
    <x v="0"/>
    <x v="2"/>
    <n v="32871"/>
    <n v="32871"/>
    <x v="2"/>
    <n v="1"/>
    <n v="1"/>
    <s v="Yes"/>
    <s v="2013-03-09"/>
    <n v="28"/>
    <x v="148"/>
    <x v="12"/>
    <x v="100"/>
    <x v="5"/>
    <x v="7"/>
    <x v="3"/>
    <x v="86"/>
    <n v="1"/>
    <n v="1"/>
    <n v="0"/>
    <n v="3"/>
    <n v="4"/>
    <x v="0"/>
    <x v="0"/>
    <x v="0"/>
    <x v="0"/>
    <x v="0"/>
    <x v="0"/>
    <n v="0"/>
    <x v="1"/>
  </r>
  <r>
    <n v="4426"/>
    <n v="1975"/>
    <x v="28"/>
    <x v="1"/>
    <x v="0"/>
    <x v="0"/>
    <n v="55801"/>
    <n v="55801"/>
    <x v="0"/>
    <n v="1"/>
    <n v="1"/>
    <s v="Yes"/>
    <s v="2013-09-22"/>
    <n v="35"/>
    <x v="704"/>
    <x v="3"/>
    <x v="381"/>
    <x v="11"/>
    <x v="37"/>
    <x v="124"/>
    <x v="997"/>
    <n v="6"/>
    <n v="7"/>
    <n v="2"/>
    <n v="6"/>
    <n v="7"/>
    <x v="0"/>
    <x v="0"/>
    <x v="0"/>
    <x v="1"/>
    <x v="0"/>
    <x v="1"/>
    <n v="0"/>
    <x v="1"/>
  </r>
  <r>
    <n v="2591"/>
    <n v="1959"/>
    <x v="12"/>
    <x v="0"/>
    <x v="0"/>
    <x v="4"/>
    <n v="76320"/>
    <n v="76320"/>
    <x v="1"/>
    <n v="0"/>
    <n v="1"/>
    <s v="Yes"/>
    <s v="2014-06-22"/>
    <n v="49"/>
    <x v="346"/>
    <x v="33"/>
    <x v="479"/>
    <x v="15"/>
    <x v="148"/>
    <x v="29"/>
    <x v="998"/>
    <n v="2"/>
    <n v="6"/>
    <n v="3"/>
    <n v="4"/>
    <n v="2"/>
    <x v="0"/>
    <x v="0"/>
    <x v="0"/>
    <x v="0"/>
    <x v="0"/>
    <x v="0"/>
    <n v="0"/>
    <x v="1"/>
  </r>
  <r>
    <n v="10509"/>
    <n v="1955"/>
    <x v="34"/>
    <x v="0"/>
    <x v="2"/>
    <x v="0"/>
    <n v="36927"/>
    <n v="36927"/>
    <x v="2"/>
    <n v="1"/>
    <n v="1"/>
    <s v="Yes"/>
    <s v="2014-06-02"/>
    <n v="46"/>
    <x v="80"/>
    <x v="8"/>
    <x v="68"/>
    <x v="5"/>
    <x v="16"/>
    <x v="14"/>
    <x v="261"/>
    <n v="2"/>
    <n v="3"/>
    <n v="0"/>
    <n v="3"/>
    <n v="8"/>
    <x v="0"/>
    <x v="0"/>
    <x v="0"/>
    <x v="0"/>
    <x v="0"/>
    <x v="0"/>
    <n v="0"/>
    <x v="1"/>
  </r>
  <r>
    <n v="6382"/>
    <n v="1953"/>
    <x v="44"/>
    <x v="0"/>
    <x v="0"/>
    <x v="1"/>
    <n v="48794"/>
    <n v="48794"/>
    <x v="0"/>
    <n v="1"/>
    <n v="1"/>
    <s v="Yes"/>
    <s v="2014-06-26"/>
    <n v="97"/>
    <x v="60"/>
    <x v="8"/>
    <x v="9"/>
    <x v="7"/>
    <x v="16"/>
    <x v="4"/>
    <x v="357"/>
    <n v="1"/>
    <n v="1"/>
    <n v="0"/>
    <n v="3"/>
    <n v="4"/>
    <x v="0"/>
    <x v="0"/>
    <x v="0"/>
    <x v="0"/>
    <x v="0"/>
    <x v="0"/>
    <n v="0"/>
    <x v="1"/>
  </r>
  <r>
    <n v="6673"/>
    <n v="1965"/>
    <x v="2"/>
    <x v="0"/>
    <x v="0"/>
    <x v="0"/>
    <n v="23478"/>
    <n v="23478"/>
    <x v="2"/>
    <n v="0"/>
    <n v="0"/>
    <s v="No"/>
    <s v="2013-03-19"/>
    <n v="51"/>
    <x v="8"/>
    <x v="26"/>
    <x v="21"/>
    <x v="29"/>
    <x v="62"/>
    <x v="17"/>
    <x v="426"/>
    <n v="1"/>
    <n v="3"/>
    <n v="0"/>
    <n v="3"/>
    <n v="8"/>
    <x v="0"/>
    <x v="0"/>
    <x v="0"/>
    <x v="0"/>
    <x v="0"/>
    <x v="0"/>
    <n v="0"/>
    <x v="1"/>
  </r>
  <r>
    <n v="7441"/>
    <n v="1973"/>
    <x v="26"/>
    <x v="1"/>
    <x v="0"/>
    <x v="3"/>
    <n v="71128"/>
    <n v="71128"/>
    <x v="1"/>
    <n v="1"/>
    <n v="0"/>
    <s v="Yes"/>
    <s v="2012-10-06"/>
    <n v="80"/>
    <x v="750"/>
    <x v="113"/>
    <x v="76"/>
    <x v="19"/>
    <x v="16"/>
    <x v="135"/>
    <x v="182"/>
    <n v="3"/>
    <n v="2"/>
    <n v="10"/>
    <n v="12"/>
    <n v="7"/>
    <x v="0"/>
    <x v="0"/>
    <x v="0"/>
    <x v="0"/>
    <x v="0"/>
    <x v="0"/>
    <n v="0"/>
    <x v="1"/>
  </r>
  <r>
    <n v="1071"/>
    <n v="1976"/>
    <x v="11"/>
    <x v="1"/>
    <x v="1"/>
    <x v="3"/>
    <n v="70179"/>
    <n v="70179"/>
    <x v="1"/>
    <n v="0"/>
    <n v="1"/>
    <s v="Yes"/>
    <s v="2013-07-21"/>
    <n v="10"/>
    <x v="657"/>
    <x v="0"/>
    <x v="276"/>
    <x v="15"/>
    <x v="57"/>
    <x v="165"/>
    <x v="815"/>
    <n v="3"/>
    <n v="7"/>
    <n v="3"/>
    <n v="13"/>
    <n v="5"/>
    <x v="0"/>
    <x v="0"/>
    <x v="0"/>
    <x v="0"/>
    <x v="0"/>
    <x v="0"/>
    <n v="0"/>
    <x v="1"/>
  </r>
  <r>
    <n v="10061"/>
    <n v="1950"/>
    <x v="9"/>
    <x v="0"/>
    <x v="0"/>
    <x v="2"/>
    <n v="59462"/>
    <n v="59462"/>
    <x v="0"/>
    <n v="0"/>
    <n v="1"/>
    <s v="Yes"/>
    <s v="2013-01-05"/>
    <n v="29"/>
    <x v="439"/>
    <x v="16"/>
    <x v="481"/>
    <x v="5"/>
    <x v="22"/>
    <x v="189"/>
    <x v="999"/>
    <n v="2"/>
    <n v="9"/>
    <n v="2"/>
    <n v="12"/>
    <n v="7"/>
    <x v="0"/>
    <x v="0"/>
    <x v="0"/>
    <x v="0"/>
    <x v="0"/>
    <x v="0"/>
    <n v="0"/>
    <x v="1"/>
  </r>
  <r>
    <n v="7187"/>
    <n v="1969"/>
    <x v="21"/>
    <x v="0"/>
    <x v="2"/>
    <x v="1"/>
    <m/>
    <n v="51371"/>
    <x v="0"/>
    <n v="1"/>
    <n v="1"/>
    <s v="Yes"/>
    <s v="2013-05-18"/>
    <n v="52"/>
    <x v="251"/>
    <x v="5"/>
    <x v="40"/>
    <x v="155"/>
    <x v="20"/>
    <x v="173"/>
    <x v="1000"/>
    <n v="7"/>
    <n v="4"/>
    <n v="10"/>
    <n v="4"/>
    <n v="3"/>
    <x v="0"/>
    <x v="0"/>
    <x v="0"/>
    <x v="0"/>
    <x v="0"/>
    <x v="0"/>
    <n v="0"/>
    <x v="1"/>
  </r>
  <r>
    <n v="8775"/>
    <n v="1969"/>
    <x v="21"/>
    <x v="0"/>
    <x v="0"/>
    <x v="1"/>
    <n v="38361"/>
    <n v="38361"/>
    <x v="2"/>
    <n v="1"/>
    <n v="0"/>
    <s v="Yes"/>
    <s v="2013-12-27"/>
    <n v="74"/>
    <x v="202"/>
    <x v="8"/>
    <x v="7"/>
    <x v="19"/>
    <x v="22"/>
    <x v="5"/>
    <x v="236"/>
    <n v="3"/>
    <n v="3"/>
    <n v="1"/>
    <n v="3"/>
    <n v="7"/>
    <x v="0"/>
    <x v="0"/>
    <x v="0"/>
    <x v="0"/>
    <x v="0"/>
    <x v="0"/>
    <n v="0"/>
    <x v="1"/>
  </r>
  <r>
    <n v="1612"/>
    <n v="1981"/>
    <x v="4"/>
    <x v="1"/>
    <x v="1"/>
    <x v="0"/>
    <m/>
    <n v="51371"/>
    <x v="0"/>
    <n v="1"/>
    <n v="0"/>
    <s v="Yes"/>
    <s v="2013-05-31"/>
    <n v="82"/>
    <x v="140"/>
    <x v="8"/>
    <x v="39"/>
    <x v="5"/>
    <x v="7"/>
    <x v="32"/>
    <x v="304"/>
    <n v="2"/>
    <n v="3"/>
    <n v="0"/>
    <n v="3"/>
    <n v="6"/>
    <x v="0"/>
    <x v="0"/>
    <x v="0"/>
    <x v="0"/>
    <x v="0"/>
    <x v="0"/>
    <n v="0"/>
    <x v="1"/>
  </r>
  <r>
    <n v="2345"/>
    <n v="1982"/>
    <x v="18"/>
    <x v="1"/>
    <x v="1"/>
    <x v="1"/>
    <n v="70038"/>
    <n v="70038"/>
    <x v="1"/>
    <n v="0"/>
    <n v="0"/>
    <s v="No"/>
    <s v="2013-10-25"/>
    <n v="54"/>
    <x v="146"/>
    <x v="102"/>
    <x v="335"/>
    <x v="122"/>
    <x v="85"/>
    <x v="69"/>
    <x v="802"/>
    <n v="1"/>
    <n v="4"/>
    <n v="4"/>
    <n v="8"/>
    <n v="2"/>
    <x v="0"/>
    <x v="0"/>
    <x v="0"/>
    <x v="0"/>
    <x v="0"/>
    <x v="0"/>
    <n v="0"/>
    <x v="1"/>
  </r>
  <r>
    <n v="322"/>
    <n v="1978"/>
    <x v="33"/>
    <x v="1"/>
    <x v="0"/>
    <x v="1"/>
    <n v="42554"/>
    <n v="42554"/>
    <x v="0"/>
    <n v="1"/>
    <n v="1"/>
    <s v="Yes"/>
    <s v="2013-01-12"/>
    <n v="93"/>
    <x v="133"/>
    <x v="1"/>
    <x v="9"/>
    <x v="5"/>
    <x v="16"/>
    <x v="24"/>
    <x v="294"/>
    <n v="2"/>
    <n v="2"/>
    <n v="0"/>
    <n v="3"/>
    <n v="4"/>
    <x v="0"/>
    <x v="0"/>
    <x v="0"/>
    <x v="0"/>
    <x v="0"/>
    <x v="0"/>
    <n v="0"/>
    <x v="1"/>
  </r>
  <r>
    <n v="10897"/>
    <n v="1974"/>
    <x v="8"/>
    <x v="1"/>
    <x v="0"/>
    <x v="2"/>
    <n v="67445"/>
    <n v="67445"/>
    <x v="1"/>
    <n v="0"/>
    <n v="1"/>
    <s v="Yes"/>
    <s v="2012-08-12"/>
    <n v="63"/>
    <x v="364"/>
    <x v="15"/>
    <x v="199"/>
    <x v="51"/>
    <x v="124"/>
    <x v="56"/>
    <x v="450"/>
    <n v="5"/>
    <n v="9"/>
    <n v="6"/>
    <n v="12"/>
    <n v="6"/>
    <x v="0"/>
    <x v="0"/>
    <x v="0"/>
    <x v="0"/>
    <x v="0"/>
    <x v="0"/>
    <n v="0"/>
    <x v="1"/>
  </r>
  <r>
    <n v="123"/>
    <n v="1951"/>
    <x v="20"/>
    <x v="0"/>
    <x v="0"/>
    <x v="4"/>
    <n v="67046"/>
    <n v="67046"/>
    <x v="1"/>
    <n v="0"/>
    <n v="1"/>
    <s v="Yes"/>
    <s v="2013-01-06"/>
    <n v="92"/>
    <x v="571"/>
    <x v="33"/>
    <x v="91"/>
    <x v="50"/>
    <x v="151"/>
    <x v="116"/>
    <x v="1001"/>
    <n v="2"/>
    <n v="4"/>
    <n v="5"/>
    <n v="4"/>
    <n v="2"/>
    <x v="0"/>
    <x v="0"/>
    <x v="0"/>
    <x v="0"/>
    <x v="0"/>
    <x v="0"/>
    <n v="0"/>
    <x v="1"/>
  </r>
  <r>
    <n v="6103"/>
    <n v="1948"/>
    <x v="37"/>
    <x v="0"/>
    <x v="0"/>
    <x v="2"/>
    <n v="42192"/>
    <n v="42192"/>
    <x v="0"/>
    <n v="0"/>
    <n v="0"/>
    <s v="No"/>
    <s v="2013-09-06"/>
    <n v="40"/>
    <x v="31"/>
    <x v="81"/>
    <x v="39"/>
    <x v="37"/>
    <x v="18"/>
    <x v="32"/>
    <x v="239"/>
    <n v="1"/>
    <n v="2"/>
    <n v="1"/>
    <n v="3"/>
    <n v="4"/>
    <x v="0"/>
    <x v="0"/>
    <x v="0"/>
    <x v="0"/>
    <x v="0"/>
    <x v="0"/>
    <n v="0"/>
    <x v="1"/>
  </r>
  <r>
    <n v="7899"/>
    <n v="1952"/>
    <x v="13"/>
    <x v="0"/>
    <x v="1"/>
    <x v="2"/>
    <n v="77610"/>
    <n v="77610"/>
    <x v="1"/>
    <n v="0"/>
    <n v="1"/>
    <s v="Yes"/>
    <s v="2012-10-29"/>
    <n v="70"/>
    <x v="751"/>
    <x v="55"/>
    <x v="538"/>
    <x v="16"/>
    <x v="58"/>
    <x v="11"/>
    <x v="1002"/>
    <n v="2"/>
    <n v="4"/>
    <n v="7"/>
    <n v="4"/>
    <n v="7"/>
    <x v="0"/>
    <x v="0"/>
    <x v="0"/>
    <x v="0"/>
    <x v="0"/>
    <x v="0"/>
    <n v="0"/>
    <x v="1"/>
  </r>
  <r>
    <n v="10500"/>
    <n v="1984"/>
    <x v="3"/>
    <x v="1"/>
    <x v="0"/>
    <x v="2"/>
    <n v="31761"/>
    <n v="31761"/>
    <x v="2"/>
    <n v="1"/>
    <n v="0"/>
    <s v="Yes"/>
    <s v="2014-04-05"/>
    <n v="96"/>
    <x v="237"/>
    <x v="1"/>
    <x v="3"/>
    <x v="32"/>
    <x v="32"/>
    <x v="15"/>
    <x v="1003"/>
    <n v="2"/>
    <n v="3"/>
    <n v="0"/>
    <n v="4"/>
    <n v="5"/>
    <x v="0"/>
    <x v="0"/>
    <x v="0"/>
    <x v="0"/>
    <x v="0"/>
    <x v="0"/>
    <n v="0"/>
    <x v="1"/>
  </r>
  <r>
    <n v="1655"/>
    <n v="1979"/>
    <x v="19"/>
    <x v="1"/>
    <x v="0"/>
    <x v="1"/>
    <n v="34350"/>
    <n v="34350"/>
    <x v="2"/>
    <n v="1"/>
    <n v="0"/>
    <s v="Yes"/>
    <s v="2013-10-19"/>
    <n v="81"/>
    <x v="178"/>
    <x v="17"/>
    <x v="39"/>
    <x v="1"/>
    <x v="1"/>
    <x v="56"/>
    <x v="220"/>
    <n v="1"/>
    <n v="1"/>
    <n v="0"/>
    <n v="3"/>
    <n v="7"/>
    <x v="0"/>
    <x v="0"/>
    <x v="0"/>
    <x v="0"/>
    <x v="0"/>
    <x v="0"/>
    <n v="0"/>
    <x v="1"/>
  </r>
  <r>
    <n v="2406"/>
    <n v="1949"/>
    <x v="17"/>
    <x v="0"/>
    <x v="0"/>
    <x v="1"/>
    <n v="54591"/>
    <n v="54591"/>
    <x v="0"/>
    <n v="0"/>
    <n v="1"/>
    <s v="Yes"/>
    <s v="2013-08-05"/>
    <n v="63"/>
    <x v="429"/>
    <x v="3"/>
    <x v="90"/>
    <x v="29"/>
    <x v="52"/>
    <x v="94"/>
    <x v="1004"/>
    <n v="3"/>
    <n v="6"/>
    <n v="2"/>
    <n v="8"/>
    <n v="5"/>
    <x v="0"/>
    <x v="0"/>
    <x v="0"/>
    <x v="0"/>
    <x v="0"/>
    <x v="0"/>
    <n v="0"/>
    <x v="1"/>
  </r>
  <r>
    <n v="2712"/>
    <n v="1956"/>
    <x v="46"/>
    <x v="0"/>
    <x v="0"/>
    <x v="2"/>
    <n v="71866"/>
    <n v="71866"/>
    <x v="1"/>
    <n v="0"/>
    <n v="1"/>
    <s v="Yes"/>
    <s v="2013-12-25"/>
    <n v="85"/>
    <x v="419"/>
    <x v="121"/>
    <x v="309"/>
    <x v="174"/>
    <x v="149"/>
    <x v="63"/>
    <x v="1005"/>
    <n v="1"/>
    <n v="6"/>
    <n v="3"/>
    <n v="10"/>
    <n v="3"/>
    <x v="0"/>
    <x v="0"/>
    <x v="0"/>
    <x v="0"/>
    <x v="0"/>
    <x v="0"/>
    <n v="0"/>
    <x v="1"/>
  </r>
  <r>
    <n v="5517"/>
    <n v="1969"/>
    <x v="21"/>
    <x v="0"/>
    <x v="0"/>
    <x v="2"/>
    <n v="25293"/>
    <n v="25293"/>
    <x v="2"/>
    <n v="1"/>
    <n v="0"/>
    <s v="Yes"/>
    <s v="2013-09-15"/>
    <n v="51"/>
    <x v="77"/>
    <x v="8"/>
    <x v="9"/>
    <x v="5"/>
    <x v="7"/>
    <x v="47"/>
    <x v="229"/>
    <n v="1"/>
    <n v="1"/>
    <n v="1"/>
    <n v="2"/>
    <n v="8"/>
    <x v="0"/>
    <x v="0"/>
    <x v="0"/>
    <x v="0"/>
    <x v="0"/>
    <x v="0"/>
    <n v="0"/>
    <x v="1"/>
  </r>
  <r>
    <n v="10643"/>
    <n v="1987"/>
    <x v="14"/>
    <x v="1"/>
    <x v="1"/>
    <x v="0"/>
    <n v="42000"/>
    <n v="42000"/>
    <x v="0"/>
    <n v="0"/>
    <n v="0"/>
    <s v="No"/>
    <s v="2013-01-10"/>
    <n v="23"/>
    <x v="520"/>
    <x v="98"/>
    <x v="363"/>
    <x v="125"/>
    <x v="145"/>
    <x v="29"/>
    <x v="63"/>
    <n v="2"/>
    <n v="5"/>
    <n v="2"/>
    <n v="11"/>
    <n v="5"/>
    <x v="0"/>
    <x v="0"/>
    <x v="0"/>
    <x v="0"/>
    <x v="0"/>
    <x v="0"/>
    <n v="0"/>
    <x v="0"/>
  </r>
  <r>
    <n v="2254"/>
    <n v="1983"/>
    <x v="10"/>
    <x v="1"/>
    <x v="0"/>
    <x v="2"/>
    <n v="69520"/>
    <n v="69520"/>
    <x v="1"/>
    <n v="0"/>
    <n v="0"/>
    <s v="No"/>
    <s v="2013-07-07"/>
    <n v="95"/>
    <x v="423"/>
    <x v="30"/>
    <x v="432"/>
    <x v="31"/>
    <x v="124"/>
    <x v="109"/>
    <x v="1006"/>
    <n v="1"/>
    <n v="9"/>
    <n v="6"/>
    <n v="5"/>
    <n v="5"/>
    <x v="0"/>
    <x v="0"/>
    <x v="0"/>
    <x v="0"/>
    <x v="0"/>
    <x v="0"/>
    <n v="0"/>
    <x v="1"/>
  </r>
  <r>
    <n v="10281"/>
    <n v="1970"/>
    <x v="25"/>
    <x v="0"/>
    <x v="0"/>
    <x v="3"/>
    <n v="64713"/>
    <n v="64713"/>
    <x v="1"/>
    <n v="1"/>
    <n v="0"/>
    <s v="Yes"/>
    <s v="2014-02-07"/>
    <n v="11"/>
    <x v="411"/>
    <x v="43"/>
    <x v="502"/>
    <x v="59"/>
    <x v="85"/>
    <x v="82"/>
    <x v="1007"/>
    <n v="2"/>
    <n v="5"/>
    <n v="5"/>
    <n v="7"/>
    <n v="4"/>
    <x v="0"/>
    <x v="0"/>
    <x v="0"/>
    <x v="0"/>
    <x v="0"/>
    <x v="0"/>
    <n v="0"/>
    <x v="0"/>
  </r>
  <r>
    <n v="6958"/>
    <n v="1977"/>
    <x v="32"/>
    <x v="1"/>
    <x v="2"/>
    <x v="2"/>
    <n v="27889"/>
    <n v="27889"/>
    <x v="2"/>
    <n v="1"/>
    <n v="0"/>
    <s v="Yes"/>
    <s v="2013-07-05"/>
    <n v="42"/>
    <x v="7"/>
    <x v="8"/>
    <x v="137"/>
    <x v="5"/>
    <x v="16"/>
    <x v="75"/>
    <x v="199"/>
    <n v="1"/>
    <n v="1"/>
    <n v="1"/>
    <n v="2"/>
    <n v="6"/>
    <x v="0"/>
    <x v="0"/>
    <x v="0"/>
    <x v="0"/>
    <x v="0"/>
    <x v="0"/>
    <n v="0"/>
    <x v="1"/>
  </r>
  <r>
    <n v="954"/>
    <n v="1960"/>
    <x v="40"/>
    <x v="0"/>
    <x v="3"/>
    <x v="4"/>
    <n v="22123"/>
    <n v="22123"/>
    <x v="2"/>
    <n v="0"/>
    <n v="0"/>
    <s v="No"/>
    <s v="2014-03-27"/>
    <n v="77"/>
    <x v="13"/>
    <x v="17"/>
    <x v="8"/>
    <x v="20"/>
    <x v="23"/>
    <x v="135"/>
    <x v="227"/>
    <n v="1"/>
    <n v="2"/>
    <n v="1"/>
    <n v="3"/>
    <n v="5"/>
    <x v="0"/>
    <x v="0"/>
    <x v="0"/>
    <x v="0"/>
    <x v="0"/>
    <x v="0"/>
    <n v="0"/>
    <x v="1"/>
  </r>
  <r>
    <n v="5079"/>
    <n v="1971"/>
    <x v="6"/>
    <x v="1"/>
    <x v="0"/>
    <x v="2"/>
    <m/>
    <n v="51371"/>
    <x v="0"/>
    <n v="1"/>
    <n v="1"/>
    <s v="Yes"/>
    <s v="2013-03-03"/>
    <n v="82"/>
    <x v="658"/>
    <x v="1"/>
    <x v="68"/>
    <x v="5"/>
    <x v="16"/>
    <x v="47"/>
    <x v="501"/>
    <n v="4"/>
    <n v="2"/>
    <n v="1"/>
    <n v="3"/>
    <n v="8"/>
    <x v="0"/>
    <x v="0"/>
    <x v="0"/>
    <x v="0"/>
    <x v="0"/>
    <x v="0"/>
    <n v="0"/>
    <x v="1"/>
  </r>
  <r>
    <n v="10339"/>
    <n v="1954"/>
    <x v="1"/>
    <x v="0"/>
    <x v="2"/>
    <x v="1"/>
    <m/>
    <n v="51371"/>
    <x v="0"/>
    <n v="0"/>
    <n v="1"/>
    <s v="Yes"/>
    <s v="2013-06-23"/>
    <n v="83"/>
    <x v="283"/>
    <x v="8"/>
    <x v="49"/>
    <x v="5"/>
    <x v="16"/>
    <x v="94"/>
    <x v="1008"/>
    <n v="2"/>
    <n v="4"/>
    <n v="1"/>
    <n v="4"/>
    <n v="6"/>
    <x v="0"/>
    <x v="0"/>
    <x v="0"/>
    <x v="0"/>
    <x v="0"/>
    <x v="0"/>
    <n v="0"/>
    <x v="1"/>
  </r>
  <r>
    <n v="4643"/>
    <n v="1973"/>
    <x v="26"/>
    <x v="1"/>
    <x v="0"/>
    <x v="2"/>
    <n v="27803"/>
    <n v="27803"/>
    <x v="2"/>
    <n v="1"/>
    <n v="0"/>
    <s v="Yes"/>
    <s v="2012-08-26"/>
    <n v="40"/>
    <x v="26"/>
    <x v="34"/>
    <x v="180"/>
    <x v="57"/>
    <x v="52"/>
    <x v="74"/>
    <x v="1009"/>
    <n v="2"/>
    <n v="3"/>
    <n v="0"/>
    <n v="4"/>
    <n v="8"/>
    <x v="0"/>
    <x v="0"/>
    <x v="0"/>
    <x v="0"/>
    <x v="0"/>
    <x v="0"/>
    <n v="0"/>
    <x v="1"/>
  </r>
  <r>
    <n v="3117"/>
    <n v="1955"/>
    <x v="34"/>
    <x v="0"/>
    <x v="0"/>
    <x v="0"/>
    <m/>
    <n v="51371"/>
    <x v="0"/>
    <n v="0"/>
    <n v="1"/>
    <s v="Yes"/>
    <s v="2013-10-18"/>
    <n v="95"/>
    <x v="344"/>
    <x v="8"/>
    <x v="87"/>
    <x v="29"/>
    <x v="18"/>
    <x v="147"/>
    <x v="521"/>
    <n v="3"/>
    <n v="6"/>
    <n v="1"/>
    <n v="5"/>
    <n v="7"/>
    <x v="0"/>
    <x v="0"/>
    <x v="0"/>
    <x v="0"/>
    <x v="0"/>
    <x v="0"/>
    <n v="0"/>
    <x v="1"/>
  </r>
  <r>
    <n v="6497"/>
    <n v="1960"/>
    <x v="40"/>
    <x v="0"/>
    <x v="0"/>
    <x v="2"/>
    <n v="51651"/>
    <n v="51651"/>
    <x v="0"/>
    <n v="0"/>
    <n v="1"/>
    <s v="Yes"/>
    <s v="2012-11-07"/>
    <n v="32"/>
    <x v="585"/>
    <x v="26"/>
    <x v="165"/>
    <x v="59"/>
    <x v="18"/>
    <x v="81"/>
    <x v="192"/>
    <n v="4"/>
    <n v="6"/>
    <n v="2"/>
    <n v="5"/>
    <n v="8"/>
    <x v="0"/>
    <x v="0"/>
    <x v="0"/>
    <x v="0"/>
    <x v="0"/>
    <x v="0"/>
    <n v="0"/>
    <x v="1"/>
  </r>
  <r>
    <n v="5396"/>
    <n v="1988"/>
    <x v="36"/>
    <x v="1"/>
    <x v="0"/>
    <x v="2"/>
    <n v="68487"/>
    <n v="68487"/>
    <x v="1"/>
    <n v="0"/>
    <n v="0"/>
    <s v="No"/>
    <s v="2013-01-13"/>
    <n v="48"/>
    <x v="643"/>
    <x v="19"/>
    <x v="461"/>
    <x v="21"/>
    <x v="54"/>
    <x v="25"/>
    <x v="81"/>
    <n v="1"/>
    <n v="9"/>
    <n v="7"/>
    <n v="13"/>
    <n v="4"/>
    <x v="0"/>
    <x v="0"/>
    <x v="0"/>
    <x v="0"/>
    <x v="0"/>
    <x v="0"/>
    <n v="0"/>
    <x v="1"/>
  </r>
  <r>
    <n v="5250"/>
    <n v="1943"/>
    <x v="27"/>
    <x v="0"/>
    <x v="2"/>
    <x v="4"/>
    <m/>
    <n v="51371"/>
    <x v="0"/>
    <n v="0"/>
    <n v="0"/>
    <s v="No"/>
    <s v="2013-10-30"/>
    <n v="75"/>
    <x v="657"/>
    <x v="139"/>
    <x v="539"/>
    <x v="131"/>
    <x v="160"/>
    <x v="72"/>
    <x v="617"/>
    <n v="1"/>
    <n v="5"/>
    <n v="5"/>
    <n v="11"/>
    <n v="1"/>
    <x v="0"/>
    <x v="0"/>
    <x v="1"/>
    <x v="0"/>
    <x v="0"/>
    <x v="1"/>
    <n v="0"/>
    <x v="0"/>
  </r>
  <r>
    <n v="1052"/>
    <n v="1969"/>
    <x v="21"/>
    <x v="0"/>
    <x v="0"/>
    <x v="2"/>
    <n v="56796"/>
    <n v="56796"/>
    <x v="0"/>
    <n v="0"/>
    <n v="1"/>
    <s v="Yes"/>
    <s v="2013-02-16"/>
    <n v="24"/>
    <x v="141"/>
    <x v="93"/>
    <x v="230"/>
    <x v="106"/>
    <x v="104"/>
    <x v="125"/>
    <x v="336"/>
    <n v="3"/>
    <n v="8"/>
    <n v="9"/>
    <n v="7"/>
    <n v="7"/>
    <x v="0"/>
    <x v="0"/>
    <x v="0"/>
    <x v="0"/>
    <x v="0"/>
    <x v="0"/>
    <n v="0"/>
    <x v="1"/>
  </r>
  <r>
    <n v="2802"/>
    <n v="1992"/>
    <x v="47"/>
    <x v="2"/>
    <x v="4"/>
    <x v="2"/>
    <n v="87000"/>
    <n v="87000"/>
    <x v="1"/>
    <n v="0"/>
    <n v="0"/>
    <s v="No"/>
    <s v="2012-12-15"/>
    <n v="61"/>
    <x v="195"/>
    <x v="96"/>
    <x v="540"/>
    <x v="77"/>
    <x v="62"/>
    <x v="74"/>
    <x v="1010"/>
    <n v="1"/>
    <n v="4"/>
    <n v="6"/>
    <n v="7"/>
    <n v="2"/>
    <x v="0"/>
    <x v="0"/>
    <x v="0"/>
    <x v="0"/>
    <x v="0"/>
    <x v="0"/>
    <n v="0"/>
    <x v="1"/>
  </r>
  <r>
    <n v="6343"/>
    <n v="1959"/>
    <x v="12"/>
    <x v="0"/>
    <x v="0"/>
    <x v="2"/>
    <n v="79823"/>
    <n v="79823"/>
    <x v="1"/>
    <n v="0"/>
    <n v="1"/>
    <s v="Yes"/>
    <s v="2014-03-31"/>
    <n v="6"/>
    <x v="752"/>
    <x v="100"/>
    <x v="541"/>
    <x v="180"/>
    <x v="78"/>
    <x v="27"/>
    <x v="1011"/>
    <n v="1"/>
    <n v="6"/>
    <n v="9"/>
    <n v="7"/>
    <n v="2"/>
    <x v="0"/>
    <x v="1"/>
    <x v="0"/>
    <x v="0"/>
    <x v="0"/>
    <x v="1"/>
    <n v="0"/>
    <x v="1"/>
  </r>
  <r>
    <n v="6507"/>
    <n v="1980"/>
    <x v="16"/>
    <x v="1"/>
    <x v="0"/>
    <x v="0"/>
    <n v="30828"/>
    <n v="30828"/>
    <x v="2"/>
    <n v="1"/>
    <n v="0"/>
    <s v="Yes"/>
    <s v="2013-10-04"/>
    <n v="16"/>
    <x v="178"/>
    <x v="23"/>
    <x v="39"/>
    <x v="1"/>
    <x v="16"/>
    <x v="33"/>
    <x v="78"/>
    <n v="2"/>
    <n v="1"/>
    <n v="1"/>
    <n v="4"/>
    <n v="3"/>
    <x v="0"/>
    <x v="0"/>
    <x v="0"/>
    <x v="0"/>
    <x v="0"/>
    <x v="0"/>
    <n v="0"/>
    <x v="1"/>
  </r>
  <r>
    <n v="7901"/>
    <n v="1971"/>
    <x v="6"/>
    <x v="1"/>
    <x v="2"/>
    <x v="2"/>
    <n v="34109"/>
    <n v="34109"/>
    <x v="2"/>
    <n v="0"/>
    <n v="1"/>
    <s v="Yes"/>
    <s v="2013-11-06"/>
    <n v="39"/>
    <x v="37"/>
    <x v="1"/>
    <x v="29"/>
    <x v="1"/>
    <x v="1"/>
    <x v="14"/>
    <x v="40"/>
    <n v="1"/>
    <n v="0"/>
    <n v="0"/>
    <n v="3"/>
    <n v="4"/>
    <x v="0"/>
    <x v="0"/>
    <x v="0"/>
    <x v="0"/>
    <x v="0"/>
    <x v="0"/>
    <n v="0"/>
    <x v="1"/>
  </r>
  <r>
    <n v="4865"/>
    <n v="1974"/>
    <x v="8"/>
    <x v="1"/>
    <x v="2"/>
    <x v="3"/>
    <n v="53367"/>
    <n v="53367"/>
    <x v="0"/>
    <n v="1"/>
    <n v="1"/>
    <s v="Yes"/>
    <s v="2013-08-31"/>
    <n v="2"/>
    <x v="417"/>
    <x v="35"/>
    <x v="250"/>
    <x v="3"/>
    <x v="3"/>
    <x v="56"/>
    <x v="1012"/>
    <n v="7"/>
    <n v="5"/>
    <n v="1"/>
    <n v="8"/>
    <n v="7"/>
    <x v="0"/>
    <x v="0"/>
    <x v="0"/>
    <x v="0"/>
    <x v="0"/>
    <x v="0"/>
    <n v="0"/>
    <x v="0"/>
  </r>
  <r>
    <n v="2686"/>
    <n v="1969"/>
    <x v="21"/>
    <x v="0"/>
    <x v="3"/>
    <x v="1"/>
    <n v="22390"/>
    <n v="22390"/>
    <x v="2"/>
    <n v="0"/>
    <n v="0"/>
    <s v="No"/>
    <s v="2013-10-21"/>
    <n v="49"/>
    <x v="109"/>
    <x v="1"/>
    <x v="137"/>
    <x v="18"/>
    <x v="1"/>
    <x v="3"/>
    <x v="199"/>
    <n v="1"/>
    <n v="1"/>
    <n v="0"/>
    <n v="2"/>
    <n v="7"/>
    <x v="0"/>
    <x v="0"/>
    <x v="0"/>
    <x v="0"/>
    <x v="0"/>
    <x v="0"/>
    <n v="0"/>
    <x v="1"/>
  </r>
  <r>
    <n v="3107"/>
    <n v="1976"/>
    <x v="11"/>
    <x v="1"/>
    <x v="0"/>
    <x v="1"/>
    <n v="71322"/>
    <n v="71322"/>
    <x v="1"/>
    <n v="0"/>
    <n v="1"/>
    <s v="Yes"/>
    <s v="2014-05-02"/>
    <n v="31"/>
    <x v="356"/>
    <x v="68"/>
    <x v="45"/>
    <x v="85"/>
    <x v="39"/>
    <x v="2"/>
    <x v="589"/>
    <n v="1"/>
    <n v="4"/>
    <n v="1"/>
    <n v="7"/>
    <n v="2"/>
    <x v="0"/>
    <x v="0"/>
    <x v="0"/>
    <x v="0"/>
    <x v="0"/>
    <x v="0"/>
    <n v="0"/>
    <x v="1"/>
  </r>
  <r>
    <n v="7734"/>
    <n v="1993"/>
    <x v="50"/>
    <x v="2"/>
    <x v="0"/>
    <x v="5"/>
    <n v="79244"/>
    <n v="79244"/>
    <x v="1"/>
    <n v="0"/>
    <n v="0"/>
    <s v="No"/>
    <s v="2012-12-19"/>
    <n v="58"/>
    <x v="465"/>
    <x v="114"/>
    <x v="42"/>
    <x v="99"/>
    <x v="44"/>
    <x v="208"/>
    <x v="1013"/>
    <n v="1"/>
    <n v="4"/>
    <n v="10"/>
    <n v="7"/>
    <n v="1"/>
    <x v="0"/>
    <x v="0"/>
    <x v="1"/>
    <x v="1"/>
    <x v="0"/>
    <x v="2"/>
    <n v="0"/>
    <x v="0"/>
  </r>
  <r>
    <n v="1146"/>
    <n v="1949"/>
    <x v="17"/>
    <x v="0"/>
    <x v="2"/>
    <x v="1"/>
    <n v="49912"/>
    <n v="49912"/>
    <x v="0"/>
    <n v="0"/>
    <n v="1"/>
    <s v="Yes"/>
    <s v="2012-09-07"/>
    <n v="5"/>
    <x v="4"/>
    <x v="21"/>
    <x v="332"/>
    <x v="63"/>
    <x v="6"/>
    <x v="2"/>
    <x v="987"/>
    <n v="4"/>
    <n v="10"/>
    <n v="5"/>
    <n v="7"/>
    <n v="8"/>
    <x v="1"/>
    <x v="0"/>
    <x v="0"/>
    <x v="0"/>
    <x v="0"/>
    <x v="1"/>
    <n v="0"/>
    <x v="0"/>
  </r>
  <r>
    <n v="11031"/>
    <n v="1950"/>
    <x v="9"/>
    <x v="0"/>
    <x v="1"/>
    <x v="2"/>
    <n v="48699"/>
    <n v="48699"/>
    <x v="0"/>
    <n v="1"/>
    <n v="1"/>
    <s v="Yes"/>
    <s v="2013-05-21"/>
    <n v="90"/>
    <x v="197"/>
    <x v="1"/>
    <x v="27"/>
    <x v="1"/>
    <x v="16"/>
    <x v="10"/>
    <x v="564"/>
    <n v="1"/>
    <n v="1"/>
    <n v="0"/>
    <n v="3"/>
    <n v="5"/>
    <x v="0"/>
    <x v="0"/>
    <x v="0"/>
    <x v="0"/>
    <x v="0"/>
    <x v="0"/>
    <n v="0"/>
    <x v="1"/>
  </r>
  <r>
    <n v="7428"/>
    <n v="1975"/>
    <x v="28"/>
    <x v="1"/>
    <x v="0"/>
    <x v="1"/>
    <n v="80144"/>
    <n v="80144"/>
    <x v="1"/>
    <n v="0"/>
    <n v="0"/>
    <s v="No"/>
    <s v="2013-09-30"/>
    <n v="47"/>
    <x v="745"/>
    <x v="151"/>
    <x v="389"/>
    <x v="144"/>
    <x v="108"/>
    <x v="131"/>
    <x v="1014"/>
    <n v="1"/>
    <n v="3"/>
    <n v="7"/>
    <n v="8"/>
    <n v="1"/>
    <x v="0"/>
    <x v="0"/>
    <x v="0"/>
    <x v="0"/>
    <x v="0"/>
    <x v="0"/>
    <n v="0"/>
    <x v="1"/>
  </r>
  <r>
    <n v="975"/>
    <n v="1956"/>
    <x v="46"/>
    <x v="0"/>
    <x v="0"/>
    <x v="0"/>
    <n v="54252"/>
    <n v="54252"/>
    <x v="0"/>
    <n v="1"/>
    <n v="1"/>
    <s v="Yes"/>
    <s v="2013-05-28"/>
    <n v="25"/>
    <x v="694"/>
    <x v="3"/>
    <x v="74"/>
    <x v="64"/>
    <x v="37"/>
    <x v="85"/>
    <x v="177"/>
    <n v="5"/>
    <n v="4"/>
    <n v="1"/>
    <n v="5"/>
    <n v="6"/>
    <x v="0"/>
    <x v="0"/>
    <x v="0"/>
    <x v="0"/>
    <x v="0"/>
    <x v="0"/>
    <n v="0"/>
    <x v="1"/>
  </r>
  <r>
    <n v="1103"/>
    <n v="1976"/>
    <x v="11"/>
    <x v="1"/>
    <x v="2"/>
    <x v="2"/>
    <n v="81929"/>
    <n v="81929"/>
    <x v="1"/>
    <n v="1"/>
    <n v="0"/>
    <s v="Yes"/>
    <s v="2012-09-29"/>
    <n v="60"/>
    <x v="753"/>
    <x v="129"/>
    <x v="311"/>
    <x v="43"/>
    <x v="16"/>
    <x v="203"/>
    <x v="1015"/>
    <n v="2"/>
    <n v="4"/>
    <n v="4"/>
    <n v="10"/>
    <n v="6"/>
    <x v="1"/>
    <x v="0"/>
    <x v="1"/>
    <x v="0"/>
    <x v="0"/>
    <x v="2"/>
    <n v="0"/>
    <x v="0"/>
  </r>
  <r>
    <n v="3422"/>
    <n v="1975"/>
    <x v="28"/>
    <x v="1"/>
    <x v="0"/>
    <x v="2"/>
    <n v="76068"/>
    <n v="76068"/>
    <x v="1"/>
    <n v="0"/>
    <n v="1"/>
    <s v="Yes"/>
    <s v="2012-11-29"/>
    <n v="67"/>
    <x v="754"/>
    <x v="19"/>
    <x v="186"/>
    <x v="21"/>
    <x v="12"/>
    <x v="50"/>
    <x v="896"/>
    <n v="1"/>
    <n v="2"/>
    <n v="3"/>
    <n v="4"/>
    <n v="6"/>
    <x v="0"/>
    <x v="1"/>
    <x v="0"/>
    <x v="0"/>
    <x v="1"/>
    <x v="2"/>
    <n v="0"/>
    <x v="1"/>
  </r>
  <r>
    <n v="1055"/>
    <n v="1976"/>
    <x v="11"/>
    <x v="1"/>
    <x v="2"/>
    <x v="2"/>
    <n v="53204"/>
    <n v="53204"/>
    <x v="0"/>
    <n v="1"/>
    <n v="1"/>
    <s v="Yes"/>
    <s v="2014-03-20"/>
    <n v="40"/>
    <x v="133"/>
    <x v="8"/>
    <x v="48"/>
    <x v="1"/>
    <x v="16"/>
    <x v="1"/>
    <x v="87"/>
    <n v="1"/>
    <n v="1"/>
    <n v="0"/>
    <n v="3"/>
    <n v="4"/>
    <x v="0"/>
    <x v="0"/>
    <x v="0"/>
    <x v="0"/>
    <x v="0"/>
    <x v="0"/>
    <n v="0"/>
    <x v="1"/>
  </r>
  <r>
    <n v="6544"/>
    <n v="1949"/>
    <x v="17"/>
    <x v="0"/>
    <x v="1"/>
    <x v="1"/>
    <n v="67911"/>
    <n v="67911"/>
    <x v="1"/>
    <n v="0"/>
    <n v="1"/>
    <s v="Yes"/>
    <s v="2014-05-22"/>
    <n v="63"/>
    <x v="298"/>
    <x v="8"/>
    <x v="249"/>
    <x v="112"/>
    <x v="43"/>
    <x v="24"/>
    <x v="370"/>
    <n v="3"/>
    <n v="6"/>
    <n v="7"/>
    <n v="11"/>
    <n v="3"/>
    <x v="0"/>
    <x v="0"/>
    <x v="0"/>
    <x v="0"/>
    <x v="0"/>
    <x v="0"/>
    <n v="0"/>
    <x v="1"/>
  </r>
  <r>
    <n v="1241"/>
    <n v="1984"/>
    <x v="3"/>
    <x v="1"/>
    <x v="4"/>
    <x v="2"/>
    <n v="14796"/>
    <n v="14796"/>
    <x v="2"/>
    <n v="1"/>
    <n v="0"/>
    <s v="Yes"/>
    <s v="2012-09-17"/>
    <n v="1"/>
    <x v="36"/>
    <x v="17"/>
    <x v="48"/>
    <x v="34"/>
    <x v="37"/>
    <x v="11"/>
    <x v="286"/>
    <n v="2"/>
    <n v="1"/>
    <n v="0"/>
    <n v="3"/>
    <n v="9"/>
    <x v="0"/>
    <x v="0"/>
    <x v="0"/>
    <x v="0"/>
    <x v="0"/>
    <x v="0"/>
    <n v="0"/>
    <x v="0"/>
  </r>
  <r>
    <n v="2909"/>
    <n v="1974"/>
    <x v="8"/>
    <x v="1"/>
    <x v="1"/>
    <x v="2"/>
    <n v="78128"/>
    <n v="78128"/>
    <x v="1"/>
    <n v="0"/>
    <n v="1"/>
    <s v="Yes"/>
    <s v="2014-02-19"/>
    <n v="89"/>
    <x v="755"/>
    <x v="68"/>
    <x v="173"/>
    <x v="32"/>
    <x v="14"/>
    <x v="30"/>
    <x v="1016"/>
    <n v="2"/>
    <n v="8"/>
    <n v="4"/>
    <n v="6"/>
    <n v="3"/>
    <x v="0"/>
    <x v="1"/>
    <x v="1"/>
    <x v="0"/>
    <x v="0"/>
    <x v="2"/>
    <n v="0"/>
    <x v="1"/>
  </r>
  <r>
    <n v="5802"/>
    <n v="1972"/>
    <x v="39"/>
    <x v="1"/>
    <x v="3"/>
    <x v="2"/>
    <n v="14188"/>
    <n v="14188"/>
    <x v="2"/>
    <n v="0"/>
    <n v="0"/>
    <s v="No"/>
    <s v="2013-02-28"/>
    <n v="40"/>
    <x v="63"/>
    <x v="35"/>
    <x v="9"/>
    <x v="32"/>
    <x v="12"/>
    <x v="6"/>
    <x v="24"/>
    <n v="1"/>
    <n v="2"/>
    <n v="0"/>
    <n v="4"/>
    <n v="6"/>
    <x v="0"/>
    <x v="0"/>
    <x v="0"/>
    <x v="0"/>
    <x v="0"/>
    <x v="0"/>
    <n v="0"/>
    <x v="1"/>
  </r>
  <r>
    <n v="1407"/>
    <n v="1986"/>
    <x v="22"/>
    <x v="1"/>
    <x v="3"/>
    <x v="2"/>
    <n v="20425"/>
    <n v="20425"/>
    <x v="2"/>
    <n v="1"/>
    <n v="0"/>
    <s v="Yes"/>
    <s v="2012-10-29"/>
    <n v="5"/>
    <x v="18"/>
    <x v="19"/>
    <x v="29"/>
    <x v="7"/>
    <x v="13"/>
    <x v="45"/>
    <x v="148"/>
    <n v="2"/>
    <n v="2"/>
    <n v="0"/>
    <n v="3"/>
    <n v="7"/>
    <x v="0"/>
    <x v="0"/>
    <x v="0"/>
    <x v="0"/>
    <x v="0"/>
    <x v="0"/>
    <n v="0"/>
    <x v="1"/>
  </r>
  <r>
    <n v="6183"/>
    <n v="1962"/>
    <x v="43"/>
    <x v="0"/>
    <x v="2"/>
    <x v="2"/>
    <n v="58646"/>
    <n v="58646"/>
    <x v="0"/>
    <n v="0"/>
    <n v="1"/>
    <s v="Yes"/>
    <s v="2013-06-10"/>
    <n v="3"/>
    <x v="576"/>
    <x v="1"/>
    <x v="28"/>
    <x v="11"/>
    <x v="9"/>
    <x v="28"/>
    <x v="718"/>
    <n v="1"/>
    <n v="2"/>
    <n v="1"/>
    <n v="4"/>
    <n v="4"/>
    <x v="0"/>
    <x v="0"/>
    <x v="0"/>
    <x v="0"/>
    <x v="0"/>
    <x v="0"/>
    <n v="0"/>
    <x v="1"/>
  </r>
  <r>
    <n v="340"/>
    <n v="1970"/>
    <x v="25"/>
    <x v="0"/>
    <x v="0"/>
    <x v="3"/>
    <n v="72967"/>
    <n v="72967"/>
    <x v="1"/>
    <n v="0"/>
    <n v="1"/>
    <s v="Yes"/>
    <s v="2012-12-15"/>
    <n v="1"/>
    <x v="498"/>
    <x v="33"/>
    <x v="152"/>
    <x v="5"/>
    <x v="16"/>
    <x v="120"/>
    <x v="649"/>
    <n v="2"/>
    <n v="7"/>
    <n v="2"/>
    <n v="8"/>
    <n v="5"/>
    <x v="1"/>
    <x v="0"/>
    <x v="0"/>
    <x v="0"/>
    <x v="0"/>
    <x v="1"/>
    <n v="0"/>
    <x v="0"/>
  </r>
  <r>
    <n v="5991"/>
    <n v="1949"/>
    <x v="17"/>
    <x v="0"/>
    <x v="2"/>
    <x v="2"/>
    <n v="48150"/>
    <n v="48150"/>
    <x v="0"/>
    <n v="0"/>
    <n v="1"/>
    <s v="Yes"/>
    <s v="2013-06-08"/>
    <n v="24"/>
    <x v="3"/>
    <x v="12"/>
    <x v="71"/>
    <x v="7"/>
    <x v="7"/>
    <x v="139"/>
    <x v="359"/>
    <n v="3"/>
    <n v="5"/>
    <n v="1"/>
    <n v="4"/>
    <n v="7"/>
    <x v="0"/>
    <x v="0"/>
    <x v="0"/>
    <x v="0"/>
    <x v="0"/>
    <x v="0"/>
    <n v="0"/>
    <x v="1"/>
  </r>
  <r>
    <n v="3104"/>
    <n v="1961"/>
    <x v="45"/>
    <x v="0"/>
    <x v="0"/>
    <x v="0"/>
    <n v="82332"/>
    <n v="82332"/>
    <x v="1"/>
    <n v="0"/>
    <n v="0"/>
    <s v="No"/>
    <s v="2012-09-17"/>
    <n v="89"/>
    <x v="756"/>
    <x v="37"/>
    <x v="542"/>
    <x v="138"/>
    <x v="175"/>
    <x v="19"/>
    <x v="1017"/>
    <n v="1"/>
    <n v="5"/>
    <n v="3"/>
    <n v="12"/>
    <n v="2"/>
    <x v="0"/>
    <x v="0"/>
    <x v="1"/>
    <x v="0"/>
    <x v="0"/>
    <x v="1"/>
    <n v="0"/>
    <x v="0"/>
  </r>
  <r>
    <n v="9729"/>
    <n v="1955"/>
    <x v="34"/>
    <x v="0"/>
    <x v="0"/>
    <x v="4"/>
    <n v="58275"/>
    <n v="58275"/>
    <x v="0"/>
    <n v="1"/>
    <n v="1"/>
    <s v="Yes"/>
    <s v="2013-06-02"/>
    <n v="48"/>
    <x v="228"/>
    <x v="7"/>
    <x v="208"/>
    <x v="116"/>
    <x v="122"/>
    <x v="126"/>
    <x v="1018"/>
    <n v="6"/>
    <n v="8"/>
    <n v="2"/>
    <n v="7"/>
    <n v="7"/>
    <x v="0"/>
    <x v="0"/>
    <x v="0"/>
    <x v="0"/>
    <x v="0"/>
    <x v="0"/>
    <n v="0"/>
    <x v="1"/>
  </r>
  <r>
    <n v="1008"/>
    <n v="1981"/>
    <x v="4"/>
    <x v="1"/>
    <x v="1"/>
    <x v="1"/>
    <n v="44953"/>
    <n v="44953"/>
    <x v="0"/>
    <n v="0"/>
    <n v="0"/>
    <s v="No"/>
    <s v="2012-12-21"/>
    <n v="31"/>
    <x v="757"/>
    <x v="16"/>
    <x v="91"/>
    <x v="9"/>
    <x v="22"/>
    <x v="70"/>
    <x v="134"/>
    <n v="1"/>
    <n v="7"/>
    <n v="3"/>
    <n v="13"/>
    <n v="6"/>
    <x v="1"/>
    <x v="0"/>
    <x v="0"/>
    <x v="0"/>
    <x v="0"/>
    <x v="1"/>
    <n v="0"/>
    <x v="1"/>
  </r>
  <r>
    <n v="11091"/>
    <n v="1953"/>
    <x v="44"/>
    <x v="0"/>
    <x v="0"/>
    <x v="1"/>
    <n v="34587"/>
    <n v="34587"/>
    <x v="2"/>
    <n v="1"/>
    <n v="1"/>
    <s v="Yes"/>
    <s v="2014-05-16"/>
    <n v="68"/>
    <x v="75"/>
    <x v="12"/>
    <x v="145"/>
    <x v="1"/>
    <x v="16"/>
    <x v="8"/>
    <x v="40"/>
    <n v="2"/>
    <n v="1"/>
    <n v="0"/>
    <n v="3"/>
    <n v="4"/>
    <x v="0"/>
    <x v="0"/>
    <x v="0"/>
    <x v="0"/>
    <x v="0"/>
    <x v="0"/>
    <n v="0"/>
    <x v="1"/>
  </r>
  <r>
    <n v="3969"/>
    <n v="1974"/>
    <x v="8"/>
    <x v="1"/>
    <x v="2"/>
    <x v="1"/>
    <n v="43018"/>
    <n v="43018"/>
    <x v="0"/>
    <n v="0"/>
    <n v="1"/>
    <s v="Yes"/>
    <s v="2013-11-01"/>
    <n v="46"/>
    <x v="136"/>
    <x v="3"/>
    <x v="12"/>
    <x v="34"/>
    <x v="18"/>
    <x v="126"/>
    <x v="18"/>
    <n v="1"/>
    <n v="2"/>
    <n v="2"/>
    <n v="2"/>
    <n v="5"/>
    <x v="0"/>
    <x v="0"/>
    <x v="0"/>
    <x v="0"/>
    <x v="0"/>
    <x v="0"/>
    <n v="0"/>
    <x v="1"/>
  </r>
  <r>
    <n v="1916"/>
    <n v="1954"/>
    <x v="1"/>
    <x v="0"/>
    <x v="2"/>
    <x v="2"/>
    <n v="45736"/>
    <n v="45736"/>
    <x v="0"/>
    <n v="0"/>
    <n v="1"/>
    <s v="Yes"/>
    <s v="2013-07-24"/>
    <n v="92"/>
    <x v="758"/>
    <x v="17"/>
    <x v="430"/>
    <x v="19"/>
    <x v="3"/>
    <x v="27"/>
    <x v="1019"/>
    <n v="5"/>
    <n v="7"/>
    <n v="1"/>
    <n v="6"/>
    <n v="7"/>
    <x v="0"/>
    <x v="0"/>
    <x v="0"/>
    <x v="0"/>
    <x v="0"/>
    <x v="0"/>
    <n v="0"/>
    <x v="1"/>
  </r>
  <r>
    <n v="9907"/>
    <n v="1969"/>
    <x v="21"/>
    <x v="0"/>
    <x v="2"/>
    <x v="1"/>
    <n v="66476"/>
    <n v="66476"/>
    <x v="1"/>
    <n v="0"/>
    <n v="1"/>
    <s v="Yes"/>
    <s v="2013-12-04"/>
    <n v="80"/>
    <x v="759"/>
    <x v="58"/>
    <x v="295"/>
    <x v="76"/>
    <x v="52"/>
    <x v="77"/>
    <x v="1020"/>
    <n v="2"/>
    <n v="6"/>
    <n v="8"/>
    <n v="10"/>
    <n v="4"/>
    <x v="0"/>
    <x v="0"/>
    <x v="0"/>
    <x v="0"/>
    <x v="0"/>
    <x v="0"/>
    <n v="0"/>
    <x v="1"/>
  </r>
  <r>
    <n v="87"/>
    <n v="1981"/>
    <x v="4"/>
    <x v="1"/>
    <x v="4"/>
    <x v="2"/>
    <n v="27733"/>
    <n v="27733"/>
    <x v="2"/>
    <n v="1"/>
    <n v="0"/>
    <s v="Yes"/>
    <s v="2013-08-26"/>
    <n v="16"/>
    <x v="109"/>
    <x v="35"/>
    <x v="29"/>
    <x v="129"/>
    <x v="7"/>
    <x v="45"/>
    <x v="148"/>
    <n v="2"/>
    <n v="2"/>
    <n v="0"/>
    <n v="3"/>
    <n v="7"/>
    <x v="0"/>
    <x v="0"/>
    <x v="0"/>
    <x v="0"/>
    <x v="0"/>
    <x v="0"/>
    <n v="0"/>
    <x v="1"/>
  </r>
  <r>
    <n v="8659"/>
    <n v="1952"/>
    <x v="13"/>
    <x v="0"/>
    <x v="1"/>
    <x v="1"/>
    <n v="69805"/>
    <n v="69805"/>
    <x v="1"/>
    <n v="0"/>
    <n v="1"/>
    <s v="Yes"/>
    <s v="2014-01-21"/>
    <n v="50"/>
    <x v="645"/>
    <x v="62"/>
    <x v="543"/>
    <x v="59"/>
    <x v="26"/>
    <x v="71"/>
    <x v="1021"/>
    <n v="2"/>
    <n v="6"/>
    <n v="8"/>
    <n v="11"/>
    <n v="2"/>
    <x v="0"/>
    <x v="0"/>
    <x v="0"/>
    <x v="0"/>
    <x v="0"/>
    <x v="0"/>
    <n v="0"/>
    <x v="1"/>
  </r>
  <r>
    <n v="6262"/>
    <n v="1962"/>
    <x v="43"/>
    <x v="0"/>
    <x v="2"/>
    <x v="0"/>
    <n v="72217"/>
    <n v="72217"/>
    <x v="1"/>
    <n v="0"/>
    <n v="0"/>
    <s v="No"/>
    <s v="2013-04-10"/>
    <n v="93"/>
    <x v="563"/>
    <x v="5"/>
    <x v="544"/>
    <x v="91"/>
    <x v="133"/>
    <x v="150"/>
    <x v="1022"/>
    <n v="1"/>
    <n v="3"/>
    <n v="10"/>
    <n v="8"/>
    <n v="2"/>
    <x v="0"/>
    <x v="0"/>
    <x v="0"/>
    <x v="0"/>
    <x v="0"/>
    <x v="0"/>
    <n v="0"/>
    <x v="1"/>
  </r>
  <r>
    <n v="6147"/>
    <n v="1971"/>
    <x v="6"/>
    <x v="1"/>
    <x v="0"/>
    <x v="3"/>
    <n v="25818"/>
    <n v="25818"/>
    <x v="2"/>
    <n v="1"/>
    <n v="0"/>
    <s v="Yes"/>
    <s v="2012-10-18"/>
    <n v="51"/>
    <x v="9"/>
    <x v="12"/>
    <x v="48"/>
    <x v="1"/>
    <x v="7"/>
    <x v="47"/>
    <x v="253"/>
    <n v="1"/>
    <n v="0"/>
    <n v="1"/>
    <n v="2"/>
    <n v="7"/>
    <x v="0"/>
    <x v="0"/>
    <x v="0"/>
    <x v="0"/>
    <x v="0"/>
    <x v="0"/>
    <n v="0"/>
    <x v="1"/>
  </r>
  <r>
    <n v="8832"/>
    <n v="1976"/>
    <x v="11"/>
    <x v="1"/>
    <x v="2"/>
    <x v="1"/>
    <n v="37509"/>
    <n v="37509"/>
    <x v="2"/>
    <n v="1"/>
    <n v="0"/>
    <s v="Yes"/>
    <s v="2012-09-12"/>
    <n v="24"/>
    <x v="208"/>
    <x v="9"/>
    <x v="7"/>
    <x v="29"/>
    <x v="22"/>
    <x v="3"/>
    <x v="1023"/>
    <n v="2"/>
    <n v="3"/>
    <n v="0"/>
    <n v="4"/>
    <n v="7"/>
    <x v="0"/>
    <x v="0"/>
    <x v="0"/>
    <x v="0"/>
    <x v="0"/>
    <x v="0"/>
    <n v="0"/>
    <x v="1"/>
  </r>
  <r>
    <n v="10067"/>
    <n v="1976"/>
    <x v="11"/>
    <x v="1"/>
    <x v="4"/>
    <x v="1"/>
    <n v="25176"/>
    <n v="25176"/>
    <x v="2"/>
    <n v="1"/>
    <n v="1"/>
    <s v="Yes"/>
    <s v="2013-08-10"/>
    <n v="79"/>
    <x v="18"/>
    <x v="8"/>
    <x v="137"/>
    <x v="5"/>
    <x v="16"/>
    <x v="3"/>
    <x v="69"/>
    <n v="1"/>
    <n v="1"/>
    <n v="0"/>
    <n v="2"/>
    <n v="7"/>
    <x v="0"/>
    <x v="0"/>
    <x v="0"/>
    <x v="0"/>
    <x v="0"/>
    <x v="0"/>
    <n v="0"/>
    <x v="1"/>
  </r>
  <r>
    <n v="7532"/>
    <n v="1980"/>
    <x v="16"/>
    <x v="1"/>
    <x v="0"/>
    <x v="2"/>
    <n v="43586"/>
    <n v="43586"/>
    <x v="0"/>
    <n v="0"/>
    <n v="1"/>
    <s v="Yes"/>
    <s v="2012-08-30"/>
    <n v="26"/>
    <x v="273"/>
    <x v="12"/>
    <x v="9"/>
    <x v="39"/>
    <x v="16"/>
    <x v="11"/>
    <x v="1024"/>
    <n v="3"/>
    <n v="3"/>
    <n v="0"/>
    <n v="4"/>
    <n v="8"/>
    <x v="0"/>
    <x v="0"/>
    <x v="0"/>
    <x v="0"/>
    <x v="0"/>
    <x v="0"/>
    <n v="0"/>
    <x v="1"/>
  </r>
  <r>
    <n v="4915"/>
    <n v="1956"/>
    <x v="46"/>
    <x v="0"/>
    <x v="4"/>
    <x v="2"/>
    <n v="53230"/>
    <n v="53230"/>
    <x v="0"/>
    <n v="0"/>
    <n v="1"/>
    <s v="Yes"/>
    <s v="2012-08-03"/>
    <n v="86"/>
    <x v="544"/>
    <x v="142"/>
    <x v="5"/>
    <x v="118"/>
    <x v="2"/>
    <x v="209"/>
    <x v="938"/>
    <n v="4"/>
    <n v="5"/>
    <n v="2"/>
    <n v="12"/>
    <n v="5"/>
    <x v="0"/>
    <x v="0"/>
    <x v="0"/>
    <x v="0"/>
    <x v="0"/>
    <x v="0"/>
    <n v="0"/>
    <x v="1"/>
  </r>
  <r>
    <n v="2115"/>
    <n v="1957"/>
    <x v="0"/>
    <x v="0"/>
    <x v="0"/>
    <x v="1"/>
    <n v="50116"/>
    <n v="50116"/>
    <x v="0"/>
    <n v="1"/>
    <n v="1"/>
    <s v="Yes"/>
    <s v="2014-06-20"/>
    <n v="68"/>
    <x v="149"/>
    <x v="8"/>
    <x v="27"/>
    <x v="5"/>
    <x v="16"/>
    <x v="8"/>
    <x v="157"/>
    <n v="2"/>
    <n v="1"/>
    <n v="0"/>
    <n v="4"/>
    <n v="5"/>
    <x v="0"/>
    <x v="1"/>
    <x v="0"/>
    <x v="0"/>
    <x v="0"/>
    <x v="1"/>
    <n v="0"/>
    <x v="1"/>
  </r>
  <r>
    <n v="2088"/>
    <n v="1972"/>
    <x v="39"/>
    <x v="1"/>
    <x v="0"/>
    <x v="1"/>
    <n v="84906"/>
    <n v="84906"/>
    <x v="1"/>
    <n v="0"/>
    <n v="0"/>
    <s v="No"/>
    <s v="2013-10-04"/>
    <n v="98"/>
    <x v="120"/>
    <x v="81"/>
    <x v="432"/>
    <x v="102"/>
    <x v="25"/>
    <x v="50"/>
    <x v="724"/>
    <n v="1"/>
    <n v="5"/>
    <n v="6"/>
    <n v="12"/>
    <n v="2"/>
    <x v="0"/>
    <x v="1"/>
    <x v="1"/>
    <x v="0"/>
    <x v="1"/>
    <x v="3"/>
    <n v="0"/>
    <x v="1"/>
  </r>
  <r>
    <n v="2493"/>
    <n v="1966"/>
    <x v="35"/>
    <x v="0"/>
    <x v="0"/>
    <x v="2"/>
    <n v="61286"/>
    <n v="61286"/>
    <x v="0"/>
    <n v="0"/>
    <n v="1"/>
    <s v="Yes"/>
    <s v="2013-08-02"/>
    <n v="34"/>
    <x v="137"/>
    <x v="8"/>
    <x v="123"/>
    <x v="65"/>
    <x v="52"/>
    <x v="80"/>
    <x v="100"/>
    <n v="2"/>
    <n v="7"/>
    <n v="1"/>
    <n v="8"/>
    <n v="5"/>
    <x v="0"/>
    <x v="0"/>
    <x v="0"/>
    <x v="0"/>
    <x v="0"/>
    <x v="0"/>
    <n v="0"/>
    <x v="1"/>
  </r>
  <r>
    <n v="6292"/>
    <n v="1986"/>
    <x v="22"/>
    <x v="1"/>
    <x v="1"/>
    <x v="2"/>
    <n v="82333"/>
    <n v="82333"/>
    <x v="1"/>
    <n v="0"/>
    <n v="0"/>
    <s v="No"/>
    <s v="2013-03-30"/>
    <n v="60"/>
    <x v="760"/>
    <x v="8"/>
    <x v="73"/>
    <x v="4"/>
    <x v="54"/>
    <x v="45"/>
    <x v="1025"/>
    <n v="1"/>
    <n v="4"/>
    <n v="3"/>
    <n v="10"/>
    <n v="2"/>
    <x v="0"/>
    <x v="0"/>
    <x v="1"/>
    <x v="0"/>
    <x v="0"/>
    <x v="1"/>
    <n v="0"/>
    <x v="0"/>
  </r>
  <r>
    <n v="1631"/>
    <n v="1965"/>
    <x v="2"/>
    <x v="0"/>
    <x v="1"/>
    <x v="1"/>
    <n v="65220"/>
    <n v="65220"/>
    <x v="1"/>
    <n v="0"/>
    <n v="0"/>
    <s v="No"/>
    <s v="2012-09-03"/>
    <n v="3"/>
    <x v="761"/>
    <x v="106"/>
    <x v="85"/>
    <x v="5"/>
    <x v="81"/>
    <x v="33"/>
    <x v="161"/>
    <n v="4"/>
    <n v="8"/>
    <n v="4"/>
    <n v="7"/>
    <n v="6"/>
    <x v="0"/>
    <x v="0"/>
    <x v="0"/>
    <x v="0"/>
    <x v="0"/>
    <x v="0"/>
    <n v="0"/>
    <x v="0"/>
  </r>
  <r>
    <n v="10104"/>
    <n v="1974"/>
    <x v="8"/>
    <x v="1"/>
    <x v="0"/>
    <x v="1"/>
    <n v="33590"/>
    <n v="33590"/>
    <x v="2"/>
    <n v="2"/>
    <n v="1"/>
    <s v="Yes"/>
    <s v="2013-11-03"/>
    <n v="65"/>
    <x v="18"/>
    <x v="8"/>
    <x v="122"/>
    <x v="5"/>
    <x v="16"/>
    <x v="8"/>
    <x v="728"/>
    <n v="1"/>
    <n v="1"/>
    <n v="0"/>
    <n v="2"/>
    <n v="7"/>
    <x v="0"/>
    <x v="0"/>
    <x v="0"/>
    <x v="0"/>
    <x v="0"/>
    <x v="0"/>
    <n v="0"/>
    <x v="1"/>
  </r>
  <r>
    <n v="3006"/>
    <n v="1976"/>
    <x v="11"/>
    <x v="1"/>
    <x v="0"/>
    <x v="3"/>
    <n v="30992"/>
    <n v="30992"/>
    <x v="2"/>
    <n v="1"/>
    <n v="0"/>
    <s v="Yes"/>
    <s v="2013-04-22"/>
    <n v="83"/>
    <x v="69"/>
    <x v="8"/>
    <x v="33"/>
    <x v="34"/>
    <x v="3"/>
    <x v="8"/>
    <x v="86"/>
    <n v="1"/>
    <n v="1"/>
    <n v="0"/>
    <n v="3"/>
    <n v="7"/>
    <x v="0"/>
    <x v="0"/>
    <x v="0"/>
    <x v="0"/>
    <x v="0"/>
    <x v="0"/>
    <n v="0"/>
    <x v="1"/>
  </r>
  <r>
    <n v="3919"/>
    <n v="1976"/>
    <x v="11"/>
    <x v="1"/>
    <x v="2"/>
    <x v="0"/>
    <n v="72309"/>
    <n v="72309"/>
    <x v="1"/>
    <n v="0"/>
    <n v="0"/>
    <s v="No"/>
    <s v="2013-03-11"/>
    <n v="64"/>
    <x v="177"/>
    <x v="8"/>
    <x v="545"/>
    <x v="6"/>
    <x v="15"/>
    <x v="24"/>
    <x v="1026"/>
    <n v="1"/>
    <n v="5"/>
    <n v="6"/>
    <n v="8"/>
    <n v="3"/>
    <x v="0"/>
    <x v="0"/>
    <x v="0"/>
    <x v="1"/>
    <x v="0"/>
    <x v="1"/>
    <n v="0"/>
    <x v="0"/>
  </r>
  <r>
    <n v="11181"/>
    <n v="1949"/>
    <x v="17"/>
    <x v="0"/>
    <x v="1"/>
    <x v="2"/>
    <n v="156924"/>
    <n v="156924"/>
    <x v="1"/>
    <n v="0"/>
    <n v="0"/>
    <s v="No"/>
    <s v="2013-08-29"/>
    <n v="85"/>
    <x v="63"/>
    <x v="1"/>
    <x v="122"/>
    <x v="8"/>
    <x v="1"/>
    <x v="10"/>
    <x v="728"/>
    <n v="0"/>
    <n v="0"/>
    <n v="0"/>
    <n v="0"/>
    <n v="0"/>
    <x v="0"/>
    <x v="0"/>
    <x v="0"/>
    <x v="0"/>
    <x v="0"/>
    <x v="0"/>
    <n v="0"/>
    <x v="1"/>
  </r>
  <r>
    <n v="642"/>
    <n v="1980"/>
    <x v="16"/>
    <x v="1"/>
    <x v="3"/>
    <x v="2"/>
    <n v="16005"/>
    <n v="16005"/>
    <x v="2"/>
    <n v="1"/>
    <n v="0"/>
    <s v="Yes"/>
    <s v="2012-08-14"/>
    <n v="69"/>
    <x v="20"/>
    <x v="17"/>
    <x v="122"/>
    <x v="19"/>
    <x v="25"/>
    <x v="139"/>
    <x v="437"/>
    <n v="3"/>
    <n v="2"/>
    <n v="1"/>
    <n v="2"/>
    <n v="8"/>
    <x v="0"/>
    <x v="0"/>
    <x v="0"/>
    <x v="0"/>
    <x v="0"/>
    <x v="0"/>
    <n v="0"/>
    <x v="1"/>
  </r>
  <r>
    <n v="4369"/>
    <n v="1957"/>
    <x v="0"/>
    <x v="0"/>
    <x v="2"/>
    <x v="5"/>
    <n v="65487"/>
    <n v="65487"/>
    <x v="1"/>
    <n v="0"/>
    <n v="0"/>
    <s v="No"/>
    <s v="2014-01-10"/>
    <n v="48"/>
    <x v="745"/>
    <x v="131"/>
    <x v="364"/>
    <x v="108"/>
    <x v="16"/>
    <x v="145"/>
    <x v="91"/>
    <n v="3"/>
    <n v="3"/>
    <n v="5"/>
    <n v="6"/>
    <n v="2"/>
    <x v="0"/>
    <x v="0"/>
    <x v="0"/>
    <x v="0"/>
    <x v="0"/>
    <x v="0"/>
    <n v="0"/>
    <x v="1"/>
  </r>
  <r>
    <n v="10127"/>
    <n v="1965"/>
    <x v="2"/>
    <x v="0"/>
    <x v="0"/>
    <x v="2"/>
    <n v="58692"/>
    <n v="58692"/>
    <x v="0"/>
    <n v="0"/>
    <n v="1"/>
    <s v="Yes"/>
    <s v="2014-04-06"/>
    <n v="21"/>
    <x v="410"/>
    <x v="23"/>
    <x v="211"/>
    <x v="39"/>
    <x v="23"/>
    <x v="56"/>
    <x v="925"/>
    <n v="1"/>
    <n v="8"/>
    <n v="2"/>
    <n v="4"/>
    <n v="7"/>
    <x v="0"/>
    <x v="0"/>
    <x v="0"/>
    <x v="0"/>
    <x v="0"/>
    <x v="0"/>
    <n v="0"/>
    <x v="1"/>
  </r>
  <r>
    <n v="271"/>
    <n v="1969"/>
    <x v="21"/>
    <x v="0"/>
    <x v="0"/>
    <x v="4"/>
    <n v="40590"/>
    <n v="40590"/>
    <x v="0"/>
    <n v="1"/>
    <n v="1"/>
    <s v="Yes"/>
    <s v="2013-10-02"/>
    <n v="30"/>
    <x v="213"/>
    <x v="8"/>
    <x v="37"/>
    <x v="11"/>
    <x v="59"/>
    <x v="125"/>
    <x v="1027"/>
    <n v="5"/>
    <n v="3"/>
    <n v="4"/>
    <n v="3"/>
    <n v="6"/>
    <x v="1"/>
    <x v="0"/>
    <x v="0"/>
    <x v="0"/>
    <x v="0"/>
    <x v="1"/>
    <n v="0"/>
    <x v="1"/>
  </r>
  <r>
    <n v="4973"/>
    <n v="1970"/>
    <x v="25"/>
    <x v="0"/>
    <x v="0"/>
    <x v="0"/>
    <n v="20587"/>
    <n v="20587"/>
    <x v="2"/>
    <n v="1"/>
    <n v="0"/>
    <s v="Yes"/>
    <s v="2014-05-11"/>
    <n v="39"/>
    <x v="63"/>
    <x v="17"/>
    <x v="1"/>
    <x v="39"/>
    <x v="1"/>
    <x v="47"/>
    <x v="213"/>
    <n v="1"/>
    <n v="1"/>
    <n v="1"/>
    <n v="2"/>
    <n v="7"/>
    <x v="0"/>
    <x v="0"/>
    <x v="0"/>
    <x v="0"/>
    <x v="0"/>
    <x v="0"/>
    <n v="0"/>
    <x v="1"/>
  </r>
  <r>
    <n v="2948"/>
    <n v="1954"/>
    <x v="1"/>
    <x v="0"/>
    <x v="2"/>
    <x v="3"/>
    <n v="62637"/>
    <n v="62637"/>
    <x v="0"/>
    <n v="0"/>
    <n v="1"/>
    <s v="Yes"/>
    <s v="2014-03-01"/>
    <n v="76"/>
    <x v="441"/>
    <x v="19"/>
    <x v="40"/>
    <x v="39"/>
    <x v="12"/>
    <x v="3"/>
    <x v="186"/>
    <n v="1"/>
    <n v="2"/>
    <n v="2"/>
    <n v="5"/>
    <n v="2"/>
    <x v="0"/>
    <x v="0"/>
    <x v="0"/>
    <x v="0"/>
    <x v="0"/>
    <x v="0"/>
    <n v="0"/>
    <x v="1"/>
  </r>
  <r>
    <n v="2715"/>
    <n v="1966"/>
    <x v="35"/>
    <x v="0"/>
    <x v="2"/>
    <x v="3"/>
    <n v="29435"/>
    <n v="29435"/>
    <x v="2"/>
    <n v="1"/>
    <n v="1"/>
    <s v="Yes"/>
    <s v="2012-08-06"/>
    <n v="11"/>
    <x v="100"/>
    <x v="17"/>
    <x v="69"/>
    <x v="39"/>
    <x v="7"/>
    <x v="126"/>
    <x v="806"/>
    <n v="4"/>
    <n v="3"/>
    <n v="2"/>
    <n v="2"/>
    <n v="9"/>
    <x v="0"/>
    <x v="0"/>
    <x v="0"/>
    <x v="0"/>
    <x v="0"/>
    <x v="0"/>
    <n v="0"/>
    <x v="0"/>
  </r>
  <r>
    <n v="10432"/>
    <n v="1974"/>
    <x v="8"/>
    <x v="1"/>
    <x v="0"/>
    <x v="3"/>
    <n v="19346"/>
    <n v="19346"/>
    <x v="2"/>
    <n v="1"/>
    <n v="0"/>
    <s v="Yes"/>
    <s v="2014-01-30"/>
    <n v="26"/>
    <x v="63"/>
    <x v="8"/>
    <x v="145"/>
    <x v="7"/>
    <x v="18"/>
    <x v="8"/>
    <x v="40"/>
    <n v="1"/>
    <n v="1"/>
    <n v="0"/>
    <n v="3"/>
    <n v="8"/>
    <x v="0"/>
    <x v="0"/>
    <x v="0"/>
    <x v="0"/>
    <x v="0"/>
    <x v="0"/>
    <n v="0"/>
    <x v="1"/>
  </r>
  <r>
    <n v="9216"/>
    <n v="1971"/>
    <x v="6"/>
    <x v="1"/>
    <x v="0"/>
    <x v="2"/>
    <n v="35788"/>
    <n v="35788"/>
    <x v="2"/>
    <n v="1"/>
    <n v="1"/>
    <s v="Yes"/>
    <s v="2014-01-23"/>
    <n v="34"/>
    <x v="140"/>
    <x v="12"/>
    <x v="9"/>
    <x v="7"/>
    <x v="1"/>
    <x v="14"/>
    <x v="210"/>
    <n v="2"/>
    <n v="2"/>
    <n v="0"/>
    <n v="3"/>
    <n v="6"/>
    <x v="0"/>
    <x v="0"/>
    <x v="0"/>
    <x v="0"/>
    <x v="0"/>
    <x v="0"/>
    <n v="0"/>
    <x v="1"/>
  </r>
  <r>
    <n v="7124"/>
    <n v="1968"/>
    <x v="30"/>
    <x v="0"/>
    <x v="0"/>
    <x v="3"/>
    <n v="36997"/>
    <n v="36997"/>
    <x v="2"/>
    <n v="1"/>
    <n v="1"/>
    <s v="Yes"/>
    <s v="2013-02-01"/>
    <n v="72"/>
    <x v="245"/>
    <x v="3"/>
    <x v="100"/>
    <x v="64"/>
    <x v="16"/>
    <x v="6"/>
    <x v="619"/>
    <n v="5"/>
    <n v="2"/>
    <n v="1"/>
    <n v="4"/>
    <n v="5"/>
    <x v="0"/>
    <x v="0"/>
    <x v="0"/>
    <x v="0"/>
    <x v="0"/>
    <x v="0"/>
    <n v="0"/>
    <x v="1"/>
  </r>
  <r>
    <n v="9727"/>
    <n v="1957"/>
    <x v="0"/>
    <x v="0"/>
    <x v="0"/>
    <x v="2"/>
    <n v="23539"/>
    <n v="23539"/>
    <x v="2"/>
    <n v="0"/>
    <n v="0"/>
    <s v="No"/>
    <s v="2014-02-28"/>
    <n v="13"/>
    <x v="18"/>
    <x v="68"/>
    <x v="9"/>
    <x v="32"/>
    <x v="1"/>
    <x v="93"/>
    <x v="36"/>
    <n v="1"/>
    <n v="2"/>
    <n v="0"/>
    <n v="4"/>
    <n v="6"/>
    <x v="0"/>
    <x v="0"/>
    <x v="0"/>
    <x v="0"/>
    <x v="0"/>
    <x v="0"/>
    <n v="0"/>
    <x v="1"/>
  </r>
  <r>
    <n v="5136"/>
    <n v="1973"/>
    <x v="26"/>
    <x v="1"/>
    <x v="0"/>
    <x v="0"/>
    <n v="65333"/>
    <n v="65333"/>
    <x v="1"/>
    <n v="0"/>
    <n v="1"/>
    <s v="Yes"/>
    <s v="2014-01-17"/>
    <n v="58"/>
    <x v="762"/>
    <x v="35"/>
    <x v="77"/>
    <x v="5"/>
    <x v="39"/>
    <x v="12"/>
    <x v="1028"/>
    <n v="7"/>
    <n v="9"/>
    <n v="4"/>
    <n v="8"/>
    <n v="6"/>
    <x v="0"/>
    <x v="1"/>
    <x v="1"/>
    <x v="0"/>
    <x v="0"/>
    <x v="2"/>
    <n v="0"/>
    <x v="1"/>
  </r>
  <r>
    <n v="9790"/>
    <n v="1957"/>
    <x v="0"/>
    <x v="0"/>
    <x v="0"/>
    <x v="0"/>
    <n v="78499"/>
    <n v="78499"/>
    <x v="1"/>
    <n v="0"/>
    <n v="0"/>
    <s v="No"/>
    <s v="2013-11-23"/>
    <n v="12"/>
    <x v="763"/>
    <x v="142"/>
    <x v="463"/>
    <x v="74"/>
    <x v="97"/>
    <x v="158"/>
    <x v="856"/>
    <n v="1"/>
    <n v="11"/>
    <n v="3"/>
    <n v="4"/>
    <n v="4"/>
    <x v="0"/>
    <x v="0"/>
    <x v="1"/>
    <x v="0"/>
    <x v="0"/>
    <x v="1"/>
    <n v="0"/>
    <x v="0"/>
  </r>
  <r>
    <n v="1818"/>
    <n v="1971"/>
    <x v="6"/>
    <x v="1"/>
    <x v="1"/>
    <x v="1"/>
    <n v="29732"/>
    <n v="29732"/>
    <x v="2"/>
    <n v="1"/>
    <n v="0"/>
    <s v="Yes"/>
    <s v="2014-03-25"/>
    <n v="23"/>
    <x v="60"/>
    <x v="8"/>
    <x v="48"/>
    <x v="5"/>
    <x v="1"/>
    <x v="14"/>
    <x v="120"/>
    <n v="1"/>
    <n v="2"/>
    <n v="0"/>
    <n v="2"/>
    <n v="9"/>
    <x v="0"/>
    <x v="0"/>
    <x v="0"/>
    <x v="0"/>
    <x v="0"/>
    <x v="0"/>
    <n v="0"/>
    <x v="1"/>
  </r>
  <r>
    <n v="1100"/>
    <n v="1960"/>
    <x v="40"/>
    <x v="0"/>
    <x v="2"/>
    <x v="1"/>
    <n v="41275"/>
    <n v="41275"/>
    <x v="0"/>
    <n v="1"/>
    <n v="2"/>
    <s v="Yes"/>
    <s v="2014-03-24"/>
    <n v="33"/>
    <x v="181"/>
    <x v="3"/>
    <x v="49"/>
    <x v="5"/>
    <x v="7"/>
    <x v="47"/>
    <x v="11"/>
    <n v="4"/>
    <n v="3"/>
    <n v="1"/>
    <n v="3"/>
    <n v="5"/>
    <x v="0"/>
    <x v="0"/>
    <x v="0"/>
    <x v="0"/>
    <x v="0"/>
    <x v="0"/>
    <n v="0"/>
    <x v="1"/>
  </r>
  <r>
    <n v="7873"/>
    <n v="1973"/>
    <x v="26"/>
    <x v="1"/>
    <x v="1"/>
    <x v="1"/>
    <n v="63516"/>
    <n v="63516"/>
    <x v="1"/>
    <n v="1"/>
    <n v="1"/>
    <s v="Yes"/>
    <s v="2013-07-06"/>
    <n v="30"/>
    <x v="276"/>
    <x v="23"/>
    <x v="242"/>
    <x v="18"/>
    <x v="32"/>
    <x v="3"/>
    <x v="1029"/>
    <n v="4"/>
    <n v="4"/>
    <n v="1"/>
    <n v="7"/>
    <n v="5"/>
    <x v="0"/>
    <x v="0"/>
    <x v="0"/>
    <x v="0"/>
    <x v="0"/>
    <x v="0"/>
    <n v="0"/>
    <x v="1"/>
  </r>
  <r>
    <n v="10609"/>
    <n v="1962"/>
    <x v="43"/>
    <x v="0"/>
    <x v="1"/>
    <x v="2"/>
    <n v="42769"/>
    <n v="42769"/>
    <x v="0"/>
    <n v="0"/>
    <n v="1"/>
    <s v="Yes"/>
    <s v="2013-10-12"/>
    <n v="15"/>
    <x v="658"/>
    <x v="8"/>
    <x v="62"/>
    <x v="7"/>
    <x v="1"/>
    <x v="24"/>
    <x v="143"/>
    <n v="2"/>
    <n v="1"/>
    <n v="1"/>
    <n v="4"/>
    <n v="4"/>
    <x v="0"/>
    <x v="0"/>
    <x v="0"/>
    <x v="0"/>
    <x v="0"/>
    <x v="0"/>
    <n v="0"/>
    <x v="1"/>
  </r>
  <r>
    <n v="6950"/>
    <n v="1958"/>
    <x v="38"/>
    <x v="0"/>
    <x v="2"/>
    <x v="2"/>
    <n v="49572"/>
    <n v="49572"/>
    <x v="0"/>
    <n v="1"/>
    <n v="1"/>
    <s v="Yes"/>
    <s v="2013-12-15"/>
    <n v="25"/>
    <x v="136"/>
    <x v="1"/>
    <x v="68"/>
    <x v="5"/>
    <x v="1"/>
    <x v="10"/>
    <x v="357"/>
    <n v="2"/>
    <n v="2"/>
    <n v="0"/>
    <n v="3"/>
    <n v="7"/>
    <x v="0"/>
    <x v="0"/>
    <x v="0"/>
    <x v="0"/>
    <x v="0"/>
    <x v="0"/>
    <n v="0"/>
    <x v="1"/>
  </r>
  <r>
    <n v="7233"/>
    <n v="1972"/>
    <x v="39"/>
    <x v="1"/>
    <x v="0"/>
    <x v="2"/>
    <n v="69209"/>
    <n v="69209"/>
    <x v="1"/>
    <n v="0"/>
    <n v="0"/>
    <s v="No"/>
    <s v="2012-09-17"/>
    <n v="4"/>
    <x v="59"/>
    <x v="69"/>
    <x v="546"/>
    <x v="181"/>
    <x v="70"/>
    <x v="197"/>
    <x v="17"/>
    <n v="2"/>
    <n v="5"/>
    <n v="3"/>
    <n v="6"/>
    <n v="4"/>
    <x v="0"/>
    <x v="0"/>
    <x v="0"/>
    <x v="1"/>
    <x v="0"/>
    <x v="1"/>
    <n v="0"/>
    <x v="1"/>
  </r>
  <r>
    <n v="9481"/>
    <n v="1976"/>
    <x v="11"/>
    <x v="1"/>
    <x v="0"/>
    <x v="2"/>
    <n v="17148"/>
    <n v="17148"/>
    <x v="2"/>
    <n v="1"/>
    <n v="0"/>
    <s v="Yes"/>
    <s v="2014-01-28"/>
    <n v="80"/>
    <x v="37"/>
    <x v="31"/>
    <x v="9"/>
    <x v="59"/>
    <x v="26"/>
    <x v="11"/>
    <x v="127"/>
    <n v="4"/>
    <n v="3"/>
    <n v="1"/>
    <n v="3"/>
    <n v="8"/>
    <x v="0"/>
    <x v="0"/>
    <x v="0"/>
    <x v="0"/>
    <x v="0"/>
    <x v="0"/>
    <n v="0"/>
    <x v="1"/>
  </r>
  <r>
    <n v="7699"/>
    <n v="1969"/>
    <x v="21"/>
    <x v="0"/>
    <x v="0"/>
    <x v="4"/>
    <n v="40590"/>
    <n v="40590"/>
    <x v="0"/>
    <n v="1"/>
    <n v="1"/>
    <s v="Yes"/>
    <s v="2013-10-02"/>
    <n v="30"/>
    <x v="213"/>
    <x v="8"/>
    <x v="37"/>
    <x v="11"/>
    <x v="59"/>
    <x v="125"/>
    <x v="1027"/>
    <n v="5"/>
    <n v="3"/>
    <n v="4"/>
    <n v="3"/>
    <n v="6"/>
    <x v="1"/>
    <x v="0"/>
    <x v="0"/>
    <x v="0"/>
    <x v="0"/>
    <x v="1"/>
    <n v="0"/>
    <x v="1"/>
  </r>
  <r>
    <n v="2711"/>
    <n v="1976"/>
    <x v="11"/>
    <x v="1"/>
    <x v="2"/>
    <x v="1"/>
    <n v="30560"/>
    <n v="30560"/>
    <x v="2"/>
    <n v="1"/>
    <n v="0"/>
    <s v="Yes"/>
    <s v="2013-06-27"/>
    <n v="6"/>
    <x v="37"/>
    <x v="1"/>
    <x v="29"/>
    <x v="39"/>
    <x v="9"/>
    <x v="32"/>
    <x v="42"/>
    <n v="1"/>
    <n v="1"/>
    <n v="0"/>
    <n v="3"/>
    <n v="7"/>
    <x v="0"/>
    <x v="0"/>
    <x v="0"/>
    <x v="0"/>
    <x v="0"/>
    <x v="0"/>
    <n v="0"/>
    <x v="1"/>
  </r>
  <r>
    <n v="8933"/>
    <n v="1983"/>
    <x v="10"/>
    <x v="1"/>
    <x v="4"/>
    <x v="2"/>
    <n v="32146"/>
    <n v="32146"/>
    <x v="2"/>
    <n v="1"/>
    <n v="0"/>
    <s v="Yes"/>
    <s v="2014-05-12"/>
    <n v="16"/>
    <x v="197"/>
    <x v="17"/>
    <x v="165"/>
    <x v="39"/>
    <x v="23"/>
    <x v="26"/>
    <x v="157"/>
    <n v="2"/>
    <n v="2"/>
    <n v="0"/>
    <n v="4"/>
    <n v="6"/>
    <x v="0"/>
    <x v="0"/>
    <x v="0"/>
    <x v="0"/>
    <x v="0"/>
    <x v="0"/>
    <n v="0"/>
    <x v="1"/>
  </r>
  <r>
    <n v="8726"/>
    <n v="1964"/>
    <x v="31"/>
    <x v="0"/>
    <x v="4"/>
    <x v="3"/>
    <n v="41713"/>
    <n v="41713"/>
    <x v="0"/>
    <n v="1"/>
    <n v="1"/>
    <s v="Yes"/>
    <s v="2014-04-29"/>
    <n v="57"/>
    <x v="189"/>
    <x v="21"/>
    <x v="28"/>
    <x v="3"/>
    <x v="26"/>
    <x v="93"/>
    <x v="712"/>
    <n v="5"/>
    <n v="3"/>
    <n v="1"/>
    <n v="4"/>
    <n v="6"/>
    <x v="0"/>
    <x v="0"/>
    <x v="0"/>
    <x v="0"/>
    <x v="0"/>
    <x v="0"/>
    <n v="0"/>
    <x v="1"/>
  </r>
  <r>
    <n v="1515"/>
    <n v="1975"/>
    <x v="28"/>
    <x v="1"/>
    <x v="2"/>
    <x v="1"/>
    <n v="34176"/>
    <n v="34176"/>
    <x v="2"/>
    <n v="0"/>
    <n v="1"/>
    <s v="Yes"/>
    <s v="2014-01-22"/>
    <n v="9"/>
    <x v="1"/>
    <x v="12"/>
    <x v="75"/>
    <x v="39"/>
    <x v="7"/>
    <x v="8"/>
    <x v="253"/>
    <n v="1"/>
    <n v="1"/>
    <n v="0"/>
    <n v="3"/>
    <n v="3"/>
    <x v="0"/>
    <x v="0"/>
    <x v="0"/>
    <x v="0"/>
    <x v="0"/>
    <x v="0"/>
    <n v="0"/>
    <x v="1"/>
  </r>
  <r>
    <n v="5186"/>
    <n v="1955"/>
    <x v="34"/>
    <x v="0"/>
    <x v="1"/>
    <x v="2"/>
    <n v="58482"/>
    <n v="58482"/>
    <x v="0"/>
    <n v="0"/>
    <n v="1"/>
    <s v="Yes"/>
    <s v="2014-03-12"/>
    <n v="59"/>
    <x v="508"/>
    <x v="35"/>
    <x v="13"/>
    <x v="65"/>
    <x v="23"/>
    <x v="32"/>
    <x v="1030"/>
    <n v="2"/>
    <n v="7"/>
    <n v="4"/>
    <n v="9"/>
    <n v="6"/>
    <x v="0"/>
    <x v="1"/>
    <x v="0"/>
    <x v="0"/>
    <x v="0"/>
    <x v="1"/>
    <n v="0"/>
    <x v="1"/>
  </r>
  <r>
    <n v="10157"/>
    <n v="1965"/>
    <x v="2"/>
    <x v="0"/>
    <x v="0"/>
    <x v="0"/>
    <n v="59686"/>
    <n v="59686"/>
    <x v="0"/>
    <n v="0"/>
    <n v="1"/>
    <s v="Yes"/>
    <s v="2014-01-25"/>
    <n v="78"/>
    <x v="764"/>
    <x v="81"/>
    <x v="362"/>
    <x v="20"/>
    <x v="5"/>
    <x v="3"/>
    <x v="762"/>
    <n v="1"/>
    <n v="4"/>
    <n v="1"/>
    <n v="6"/>
    <n v="4"/>
    <x v="0"/>
    <x v="0"/>
    <x v="0"/>
    <x v="0"/>
    <x v="0"/>
    <x v="0"/>
    <n v="0"/>
    <x v="1"/>
  </r>
  <r>
    <n v="5667"/>
    <n v="1964"/>
    <x v="31"/>
    <x v="0"/>
    <x v="1"/>
    <x v="2"/>
    <n v="60896"/>
    <n v="60896"/>
    <x v="0"/>
    <n v="0"/>
    <n v="1"/>
    <s v="Yes"/>
    <s v="2012-10-11"/>
    <n v="90"/>
    <x v="765"/>
    <x v="64"/>
    <x v="357"/>
    <x v="94"/>
    <x v="89"/>
    <x v="132"/>
    <x v="1031"/>
    <n v="3"/>
    <n v="9"/>
    <n v="10"/>
    <n v="4"/>
    <n v="6"/>
    <x v="0"/>
    <x v="0"/>
    <x v="0"/>
    <x v="0"/>
    <x v="0"/>
    <x v="0"/>
    <n v="0"/>
    <x v="0"/>
  </r>
  <r>
    <n v="902"/>
    <n v="1980"/>
    <x v="16"/>
    <x v="1"/>
    <x v="0"/>
    <x v="1"/>
    <n v="62994"/>
    <n v="62994"/>
    <x v="1"/>
    <n v="1"/>
    <n v="0"/>
    <s v="Yes"/>
    <s v="2014-03-04"/>
    <n v="74"/>
    <x v="153"/>
    <x v="19"/>
    <x v="40"/>
    <x v="39"/>
    <x v="12"/>
    <x v="33"/>
    <x v="125"/>
    <n v="1"/>
    <n v="6"/>
    <n v="2"/>
    <n v="4"/>
    <n v="6"/>
    <x v="0"/>
    <x v="0"/>
    <x v="0"/>
    <x v="0"/>
    <x v="0"/>
    <x v="0"/>
    <n v="0"/>
    <x v="1"/>
  </r>
  <r>
    <n v="977"/>
    <n v="1957"/>
    <x v="0"/>
    <x v="0"/>
    <x v="0"/>
    <x v="1"/>
    <n v="47320"/>
    <n v="47320"/>
    <x v="0"/>
    <n v="0"/>
    <n v="1"/>
    <s v="Yes"/>
    <s v="2013-08-01"/>
    <n v="10"/>
    <x v="336"/>
    <x v="28"/>
    <x v="445"/>
    <x v="6"/>
    <x v="39"/>
    <x v="19"/>
    <x v="953"/>
    <n v="6"/>
    <n v="5"/>
    <n v="1"/>
    <n v="8"/>
    <n v="6"/>
    <x v="0"/>
    <x v="0"/>
    <x v="0"/>
    <x v="0"/>
    <x v="0"/>
    <x v="0"/>
    <n v="0"/>
    <x v="1"/>
  </r>
  <r>
    <n v="7313"/>
    <n v="1949"/>
    <x v="17"/>
    <x v="0"/>
    <x v="4"/>
    <x v="4"/>
    <n v="74859"/>
    <n v="74859"/>
    <x v="1"/>
    <n v="0"/>
    <n v="0"/>
    <s v="No"/>
    <s v="2013-06-03"/>
    <n v="63"/>
    <x v="766"/>
    <x v="100"/>
    <x v="547"/>
    <x v="82"/>
    <x v="69"/>
    <x v="44"/>
    <x v="1032"/>
    <n v="1"/>
    <n v="6"/>
    <n v="5"/>
    <n v="11"/>
    <n v="3"/>
    <x v="0"/>
    <x v="0"/>
    <x v="0"/>
    <x v="1"/>
    <x v="0"/>
    <x v="1"/>
    <n v="0"/>
    <x v="1"/>
  </r>
  <r>
    <n v="7600"/>
    <n v="1992"/>
    <x v="47"/>
    <x v="2"/>
    <x v="3"/>
    <x v="0"/>
    <n v="15253"/>
    <n v="15253"/>
    <x v="2"/>
    <n v="1"/>
    <n v="0"/>
    <s v="Yes"/>
    <s v="2013-10-28"/>
    <n v="13"/>
    <x v="20"/>
    <x v="17"/>
    <x v="24"/>
    <x v="64"/>
    <x v="1"/>
    <x v="9"/>
    <x v="54"/>
    <n v="2"/>
    <n v="1"/>
    <n v="0"/>
    <n v="3"/>
    <n v="7"/>
    <x v="0"/>
    <x v="0"/>
    <x v="0"/>
    <x v="0"/>
    <x v="0"/>
    <x v="0"/>
    <n v="0"/>
    <x v="1"/>
  </r>
  <r>
    <n v="9706"/>
    <n v="1974"/>
    <x v="8"/>
    <x v="1"/>
    <x v="1"/>
    <x v="0"/>
    <n v="31560"/>
    <n v="31560"/>
    <x v="2"/>
    <n v="1"/>
    <n v="0"/>
    <s v="Yes"/>
    <s v="2013-06-24"/>
    <n v="98"/>
    <x v="576"/>
    <x v="1"/>
    <x v="3"/>
    <x v="39"/>
    <x v="16"/>
    <x v="32"/>
    <x v="619"/>
    <n v="2"/>
    <n v="2"/>
    <n v="1"/>
    <n v="3"/>
    <n v="8"/>
    <x v="0"/>
    <x v="0"/>
    <x v="0"/>
    <x v="0"/>
    <x v="0"/>
    <x v="0"/>
    <n v="0"/>
    <x v="1"/>
  </r>
  <r>
    <n v="2429"/>
    <n v="1954"/>
    <x v="1"/>
    <x v="0"/>
    <x v="0"/>
    <x v="3"/>
    <n v="72071"/>
    <n v="72071"/>
    <x v="1"/>
    <n v="0"/>
    <n v="1"/>
    <s v="Yes"/>
    <s v="2013-02-14"/>
    <n v="4"/>
    <x v="700"/>
    <x v="109"/>
    <x v="254"/>
    <x v="13"/>
    <x v="71"/>
    <x v="199"/>
    <x v="499"/>
    <n v="3"/>
    <n v="5"/>
    <n v="4"/>
    <n v="8"/>
    <n v="2"/>
    <x v="0"/>
    <x v="0"/>
    <x v="0"/>
    <x v="0"/>
    <x v="0"/>
    <x v="0"/>
    <n v="0"/>
    <x v="1"/>
  </r>
  <r>
    <n v="3520"/>
    <n v="1990"/>
    <x v="48"/>
    <x v="1"/>
    <x v="2"/>
    <x v="0"/>
    <n v="91172"/>
    <n v="91172"/>
    <x v="1"/>
    <n v="0"/>
    <n v="0"/>
    <s v="No"/>
    <s v="2013-03-27"/>
    <n v="94"/>
    <x v="98"/>
    <x v="58"/>
    <x v="202"/>
    <x v="5"/>
    <x v="43"/>
    <x v="167"/>
    <x v="447"/>
    <n v="0"/>
    <n v="4"/>
    <n v="3"/>
    <n v="7"/>
    <n v="3"/>
    <x v="1"/>
    <x v="0"/>
    <x v="1"/>
    <x v="1"/>
    <x v="1"/>
    <x v="4"/>
    <n v="0"/>
    <x v="0"/>
  </r>
  <r>
    <n v="10394"/>
    <n v="1984"/>
    <x v="3"/>
    <x v="1"/>
    <x v="0"/>
    <x v="2"/>
    <n v="90000"/>
    <n v="90000"/>
    <x v="1"/>
    <n v="0"/>
    <n v="0"/>
    <s v="No"/>
    <s v="2013-12-23"/>
    <n v="91"/>
    <x v="211"/>
    <x v="157"/>
    <x v="91"/>
    <x v="155"/>
    <x v="108"/>
    <x v="38"/>
    <x v="1033"/>
    <n v="1"/>
    <n v="4"/>
    <n v="8"/>
    <n v="5"/>
    <n v="1"/>
    <x v="1"/>
    <x v="0"/>
    <x v="1"/>
    <x v="1"/>
    <x v="0"/>
    <x v="3"/>
    <n v="0"/>
    <x v="1"/>
  </r>
  <r>
    <n v="4548"/>
    <n v="1981"/>
    <x v="4"/>
    <x v="1"/>
    <x v="0"/>
    <x v="0"/>
    <n v="41967"/>
    <n v="41967"/>
    <x v="0"/>
    <n v="1"/>
    <n v="1"/>
    <s v="Yes"/>
    <s v="2013-11-23"/>
    <n v="66"/>
    <x v="140"/>
    <x v="3"/>
    <x v="27"/>
    <x v="5"/>
    <x v="7"/>
    <x v="4"/>
    <x v="357"/>
    <n v="1"/>
    <n v="1"/>
    <n v="0"/>
    <n v="3"/>
    <n v="4"/>
    <x v="0"/>
    <x v="0"/>
    <x v="0"/>
    <x v="0"/>
    <x v="0"/>
    <x v="0"/>
    <n v="0"/>
    <x v="1"/>
  </r>
  <r>
    <n v="9362"/>
    <n v="1965"/>
    <x v="2"/>
    <x v="0"/>
    <x v="0"/>
    <x v="0"/>
    <n v="69263"/>
    <n v="69263"/>
    <x v="1"/>
    <n v="0"/>
    <n v="1"/>
    <s v="Yes"/>
    <s v="2014-03-05"/>
    <n v="14"/>
    <x v="102"/>
    <x v="9"/>
    <x v="81"/>
    <x v="59"/>
    <x v="9"/>
    <x v="83"/>
    <x v="1034"/>
    <n v="1"/>
    <n v="9"/>
    <n v="1"/>
    <n v="7"/>
    <n v="6"/>
    <x v="0"/>
    <x v="1"/>
    <x v="0"/>
    <x v="0"/>
    <x v="0"/>
    <x v="1"/>
    <n v="0"/>
    <x v="1"/>
  </r>
  <r>
    <n v="3968"/>
    <n v="1970"/>
    <x v="25"/>
    <x v="0"/>
    <x v="4"/>
    <x v="3"/>
    <n v="65706"/>
    <n v="65706"/>
    <x v="1"/>
    <n v="0"/>
    <n v="0"/>
    <s v="No"/>
    <s v="2013-06-28"/>
    <n v="77"/>
    <x v="182"/>
    <x v="7"/>
    <x v="286"/>
    <x v="59"/>
    <x v="16"/>
    <x v="172"/>
    <x v="1035"/>
    <n v="1"/>
    <n v="11"/>
    <n v="3"/>
    <n v="12"/>
    <n v="7"/>
    <x v="0"/>
    <x v="1"/>
    <x v="1"/>
    <x v="0"/>
    <x v="1"/>
    <x v="3"/>
    <n v="0"/>
    <x v="0"/>
  </r>
  <r>
    <n v="4084"/>
    <n v="1975"/>
    <x v="28"/>
    <x v="1"/>
    <x v="0"/>
    <x v="1"/>
    <n v="60934"/>
    <n v="60934"/>
    <x v="0"/>
    <n v="0"/>
    <n v="1"/>
    <s v="Yes"/>
    <s v="2014-01-17"/>
    <n v="41"/>
    <x v="153"/>
    <x v="101"/>
    <x v="442"/>
    <x v="149"/>
    <x v="150"/>
    <x v="82"/>
    <x v="1036"/>
    <n v="2"/>
    <n v="6"/>
    <n v="4"/>
    <n v="11"/>
    <n v="4"/>
    <x v="0"/>
    <x v="0"/>
    <x v="0"/>
    <x v="0"/>
    <x v="0"/>
    <x v="0"/>
    <n v="0"/>
    <x v="1"/>
  </r>
  <r>
    <n v="6721"/>
    <n v="1951"/>
    <x v="20"/>
    <x v="0"/>
    <x v="0"/>
    <x v="2"/>
    <n v="71965"/>
    <n v="71965"/>
    <x v="1"/>
    <n v="0"/>
    <n v="1"/>
    <s v="Yes"/>
    <s v="2013-07-29"/>
    <n v="21"/>
    <x v="567"/>
    <x v="28"/>
    <x v="548"/>
    <x v="6"/>
    <x v="15"/>
    <x v="210"/>
    <x v="245"/>
    <n v="3"/>
    <n v="6"/>
    <n v="3"/>
    <n v="5"/>
    <n v="3"/>
    <x v="0"/>
    <x v="0"/>
    <x v="0"/>
    <x v="0"/>
    <x v="0"/>
    <x v="0"/>
    <n v="0"/>
    <x v="1"/>
  </r>
  <r>
    <n v="2829"/>
    <n v="1955"/>
    <x v="34"/>
    <x v="0"/>
    <x v="0"/>
    <x v="2"/>
    <n v="65210"/>
    <n v="65210"/>
    <x v="1"/>
    <n v="0"/>
    <n v="1"/>
    <s v="Yes"/>
    <s v="2014-03-10"/>
    <n v="25"/>
    <x v="767"/>
    <x v="8"/>
    <x v="415"/>
    <x v="5"/>
    <x v="23"/>
    <x v="15"/>
    <x v="1030"/>
    <n v="2"/>
    <n v="9"/>
    <n v="3"/>
    <n v="8"/>
    <n v="6"/>
    <x v="0"/>
    <x v="1"/>
    <x v="0"/>
    <x v="1"/>
    <x v="0"/>
    <x v="2"/>
    <n v="0"/>
    <x v="1"/>
  </r>
  <r>
    <n v="1772"/>
    <n v="1975"/>
    <x v="28"/>
    <x v="1"/>
    <x v="1"/>
    <x v="2"/>
    <n v="79174"/>
    <n v="79174"/>
    <x v="1"/>
    <n v="0"/>
    <n v="0"/>
    <s v="No"/>
    <s v="2013-01-11"/>
    <n v="2"/>
    <x v="601"/>
    <x v="29"/>
    <x v="549"/>
    <x v="164"/>
    <x v="79"/>
    <x v="172"/>
    <x v="1037"/>
    <n v="1"/>
    <n v="5"/>
    <n v="6"/>
    <n v="7"/>
    <n v="2"/>
    <x v="0"/>
    <x v="0"/>
    <x v="1"/>
    <x v="1"/>
    <x v="0"/>
    <x v="2"/>
    <n v="0"/>
    <x v="0"/>
  </r>
  <r>
    <n v="1544"/>
    <n v="1967"/>
    <x v="5"/>
    <x v="0"/>
    <x v="2"/>
    <x v="3"/>
    <n v="81380"/>
    <n v="81380"/>
    <x v="1"/>
    <n v="0"/>
    <n v="0"/>
    <s v="No"/>
    <s v="2012-12-22"/>
    <n v="51"/>
    <x v="461"/>
    <x v="90"/>
    <x v="328"/>
    <x v="71"/>
    <x v="10"/>
    <x v="211"/>
    <x v="1038"/>
    <n v="1"/>
    <n v="4"/>
    <n v="2"/>
    <n v="10"/>
    <n v="2"/>
    <x v="0"/>
    <x v="0"/>
    <x v="0"/>
    <x v="0"/>
    <x v="0"/>
    <x v="0"/>
    <n v="0"/>
    <x v="1"/>
  </r>
  <r>
    <n v="492"/>
    <n v="1973"/>
    <x v="26"/>
    <x v="1"/>
    <x v="1"/>
    <x v="5"/>
    <n v="48432"/>
    <n v="48432"/>
    <x v="0"/>
    <n v="0"/>
    <n v="1"/>
    <s v="Yes"/>
    <s v="2012-10-18"/>
    <n v="3"/>
    <x v="664"/>
    <x v="17"/>
    <x v="37"/>
    <x v="39"/>
    <x v="3"/>
    <x v="2"/>
    <x v="670"/>
    <n v="5"/>
    <n v="7"/>
    <n v="1"/>
    <n v="6"/>
    <n v="8"/>
    <x v="0"/>
    <x v="0"/>
    <x v="0"/>
    <x v="0"/>
    <x v="0"/>
    <x v="0"/>
    <n v="0"/>
    <x v="1"/>
  </r>
  <r>
    <n v="4377"/>
    <n v="1971"/>
    <x v="6"/>
    <x v="1"/>
    <x v="0"/>
    <x v="2"/>
    <n v="52914"/>
    <n v="52914"/>
    <x v="0"/>
    <n v="0"/>
    <n v="1"/>
    <s v="Yes"/>
    <s v="2013-01-07"/>
    <n v="32"/>
    <x v="593"/>
    <x v="7"/>
    <x v="28"/>
    <x v="14"/>
    <x v="26"/>
    <x v="159"/>
    <x v="1039"/>
    <n v="2"/>
    <n v="7"/>
    <n v="3"/>
    <n v="3"/>
    <n v="7"/>
    <x v="1"/>
    <x v="0"/>
    <x v="0"/>
    <x v="0"/>
    <x v="0"/>
    <x v="1"/>
    <n v="0"/>
    <x v="1"/>
  </r>
  <r>
    <n v="4541"/>
    <n v="1955"/>
    <x v="34"/>
    <x v="0"/>
    <x v="0"/>
    <x v="1"/>
    <n v="38946"/>
    <n v="38946"/>
    <x v="2"/>
    <n v="0"/>
    <n v="1"/>
    <s v="Yes"/>
    <s v="2013-10-24"/>
    <n v="84"/>
    <x v="280"/>
    <x v="26"/>
    <x v="228"/>
    <x v="11"/>
    <x v="18"/>
    <x v="21"/>
    <x v="25"/>
    <n v="2"/>
    <n v="3"/>
    <n v="1"/>
    <n v="6"/>
    <n v="5"/>
    <x v="0"/>
    <x v="0"/>
    <x v="0"/>
    <x v="0"/>
    <x v="0"/>
    <x v="0"/>
    <n v="0"/>
    <x v="1"/>
  </r>
  <r>
    <n v="1321"/>
    <n v="1974"/>
    <x v="8"/>
    <x v="1"/>
    <x v="0"/>
    <x v="2"/>
    <n v="26067"/>
    <n v="26067"/>
    <x v="2"/>
    <n v="1"/>
    <n v="0"/>
    <s v="Yes"/>
    <s v="2013-11-04"/>
    <n v="49"/>
    <x v="148"/>
    <x v="12"/>
    <x v="107"/>
    <x v="5"/>
    <x v="7"/>
    <x v="33"/>
    <x v="78"/>
    <n v="3"/>
    <n v="3"/>
    <n v="0"/>
    <n v="3"/>
    <n v="8"/>
    <x v="0"/>
    <x v="0"/>
    <x v="0"/>
    <x v="0"/>
    <x v="0"/>
    <x v="0"/>
    <n v="0"/>
    <x v="1"/>
  </r>
  <r>
    <n v="8858"/>
    <n v="1972"/>
    <x v="39"/>
    <x v="1"/>
    <x v="1"/>
    <x v="2"/>
    <n v="44325"/>
    <n v="44325"/>
    <x v="0"/>
    <n v="0"/>
    <n v="1"/>
    <s v="Yes"/>
    <s v="2013-03-07"/>
    <n v="69"/>
    <x v="536"/>
    <x v="8"/>
    <x v="87"/>
    <x v="5"/>
    <x v="16"/>
    <x v="3"/>
    <x v="350"/>
    <n v="4"/>
    <n v="8"/>
    <n v="2"/>
    <n v="7"/>
    <n v="8"/>
    <x v="0"/>
    <x v="1"/>
    <x v="0"/>
    <x v="0"/>
    <x v="0"/>
    <x v="1"/>
    <n v="0"/>
    <x v="1"/>
  </r>
  <r>
    <n v="3266"/>
    <n v="1964"/>
    <x v="31"/>
    <x v="0"/>
    <x v="0"/>
    <x v="2"/>
    <n v="42523"/>
    <n v="42523"/>
    <x v="0"/>
    <n v="0"/>
    <n v="0"/>
    <s v="No"/>
    <s v="2014-04-23"/>
    <n v="96"/>
    <x v="7"/>
    <x v="38"/>
    <x v="9"/>
    <x v="7"/>
    <x v="46"/>
    <x v="29"/>
    <x v="597"/>
    <n v="1"/>
    <n v="1"/>
    <n v="1"/>
    <n v="4"/>
    <n v="2"/>
    <x v="0"/>
    <x v="0"/>
    <x v="0"/>
    <x v="0"/>
    <x v="0"/>
    <x v="0"/>
    <n v="0"/>
    <x v="1"/>
  </r>
  <r>
    <n v="11187"/>
    <n v="1978"/>
    <x v="33"/>
    <x v="1"/>
    <x v="3"/>
    <x v="0"/>
    <n v="26487"/>
    <n v="26487"/>
    <x v="2"/>
    <n v="1"/>
    <n v="0"/>
    <s v="Yes"/>
    <s v="2013-05-20"/>
    <n v="23"/>
    <x v="63"/>
    <x v="21"/>
    <x v="27"/>
    <x v="29"/>
    <x v="32"/>
    <x v="7"/>
    <x v="194"/>
    <n v="3"/>
    <n v="2"/>
    <n v="1"/>
    <n v="3"/>
    <n v="5"/>
    <x v="0"/>
    <x v="0"/>
    <x v="0"/>
    <x v="0"/>
    <x v="0"/>
    <x v="0"/>
    <n v="0"/>
    <x v="1"/>
  </r>
  <r>
    <n v="8207"/>
    <n v="1957"/>
    <x v="0"/>
    <x v="0"/>
    <x v="4"/>
    <x v="2"/>
    <n v="53233"/>
    <n v="53233"/>
    <x v="0"/>
    <n v="0"/>
    <n v="1"/>
    <s v="Yes"/>
    <s v="2014-03-18"/>
    <n v="18"/>
    <x v="8"/>
    <x v="8"/>
    <x v="145"/>
    <x v="7"/>
    <x v="16"/>
    <x v="24"/>
    <x v="564"/>
    <n v="1"/>
    <n v="1"/>
    <n v="0"/>
    <n v="3"/>
    <n v="4"/>
    <x v="0"/>
    <x v="0"/>
    <x v="0"/>
    <x v="0"/>
    <x v="0"/>
    <x v="0"/>
    <n v="0"/>
    <x v="1"/>
  </r>
  <r>
    <n v="9723"/>
    <n v="1960"/>
    <x v="40"/>
    <x v="0"/>
    <x v="0"/>
    <x v="2"/>
    <n v="67716"/>
    <n v="67716"/>
    <x v="1"/>
    <n v="0"/>
    <n v="1"/>
    <s v="Yes"/>
    <s v="2013-01-10"/>
    <n v="8"/>
    <x v="521"/>
    <x v="117"/>
    <x v="199"/>
    <x v="106"/>
    <x v="52"/>
    <x v="167"/>
    <x v="1040"/>
    <n v="4"/>
    <n v="7"/>
    <n v="4"/>
    <n v="13"/>
    <n v="5"/>
    <x v="0"/>
    <x v="1"/>
    <x v="0"/>
    <x v="0"/>
    <x v="0"/>
    <x v="1"/>
    <n v="0"/>
    <x v="1"/>
  </r>
  <r>
    <n v="2666"/>
    <n v="1972"/>
    <x v="39"/>
    <x v="1"/>
    <x v="2"/>
    <x v="2"/>
    <n v="76234"/>
    <n v="76234"/>
    <x v="1"/>
    <n v="0"/>
    <n v="1"/>
    <s v="Yes"/>
    <s v="2014-02-06"/>
    <n v="21"/>
    <x v="142"/>
    <x v="27"/>
    <x v="452"/>
    <x v="150"/>
    <x v="16"/>
    <x v="21"/>
    <x v="825"/>
    <n v="1"/>
    <n v="8"/>
    <n v="3"/>
    <n v="11"/>
    <n v="3"/>
    <x v="0"/>
    <x v="1"/>
    <x v="0"/>
    <x v="0"/>
    <x v="0"/>
    <x v="1"/>
    <n v="0"/>
    <x v="1"/>
  </r>
  <r>
    <n v="5721"/>
    <n v="1956"/>
    <x v="46"/>
    <x v="0"/>
    <x v="1"/>
    <x v="2"/>
    <n v="84117"/>
    <n v="84117"/>
    <x v="1"/>
    <n v="0"/>
    <n v="0"/>
    <s v="No"/>
    <s v="2014-05-11"/>
    <n v="60"/>
    <x v="768"/>
    <x v="22"/>
    <x v="550"/>
    <x v="12"/>
    <x v="87"/>
    <x v="78"/>
    <x v="1041"/>
    <n v="1"/>
    <n v="7"/>
    <n v="10"/>
    <n v="6"/>
    <n v="2"/>
    <x v="0"/>
    <x v="0"/>
    <x v="1"/>
    <x v="0"/>
    <x v="0"/>
    <x v="1"/>
    <n v="0"/>
    <x v="1"/>
  </r>
  <r>
    <n v="10652"/>
    <n v="1957"/>
    <x v="0"/>
    <x v="0"/>
    <x v="2"/>
    <x v="1"/>
    <n v="65487"/>
    <n v="65487"/>
    <x v="1"/>
    <n v="0"/>
    <n v="0"/>
    <s v="No"/>
    <s v="2014-01-10"/>
    <n v="48"/>
    <x v="745"/>
    <x v="131"/>
    <x v="364"/>
    <x v="108"/>
    <x v="16"/>
    <x v="145"/>
    <x v="91"/>
    <n v="3"/>
    <n v="3"/>
    <n v="5"/>
    <n v="6"/>
    <n v="2"/>
    <x v="0"/>
    <x v="0"/>
    <x v="0"/>
    <x v="0"/>
    <x v="0"/>
    <x v="0"/>
    <n v="0"/>
    <x v="1"/>
  </r>
  <r>
    <n v="1646"/>
    <n v="1972"/>
    <x v="39"/>
    <x v="1"/>
    <x v="3"/>
    <x v="2"/>
    <n v="25224"/>
    <n v="25224"/>
    <x v="2"/>
    <n v="1"/>
    <n v="0"/>
    <s v="Yes"/>
    <s v="2014-03-16"/>
    <n v="36"/>
    <x v="18"/>
    <x v="31"/>
    <x v="100"/>
    <x v="9"/>
    <x v="7"/>
    <x v="75"/>
    <x v="8"/>
    <n v="2"/>
    <n v="1"/>
    <n v="1"/>
    <n v="3"/>
    <n v="3"/>
    <x v="0"/>
    <x v="0"/>
    <x v="0"/>
    <x v="0"/>
    <x v="0"/>
    <x v="0"/>
    <n v="0"/>
    <x v="1"/>
  </r>
  <r>
    <n v="4418"/>
    <n v="1983"/>
    <x v="10"/>
    <x v="1"/>
    <x v="2"/>
    <x v="0"/>
    <n v="89616"/>
    <n v="89616"/>
    <x v="1"/>
    <n v="0"/>
    <n v="0"/>
    <s v="No"/>
    <s v="2013-02-25"/>
    <n v="36"/>
    <x v="769"/>
    <x v="76"/>
    <x v="551"/>
    <x v="146"/>
    <x v="176"/>
    <x v="4"/>
    <x v="1042"/>
    <n v="1"/>
    <n v="7"/>
    <n v="5"/>
    <n v="12"/>
    <n v="2"/>
    <x v="0"/>
    <x v="0"/>
    <x v="0"/>
    <x v="0"/>
    <x v="0"/>
    <x v="0"/>
    <n v="0"/>
    <x v="0"/>
  </r>
  <r>
    <n v="2656"/>
    <n v="1971"/>
    <x v="6"/>
    <x v="1"/>
    <x v="0"/>
    <x v="3"/>
    <n v="40851"/>
    <n v="40851"/>
    <x v="0"/>
    <n v="1"/>
    <n v="1"/>
    <s v="Yes"/>
    <s v="2013-02-21"/>
    <n v="63"/>
    <x v="140"/>
    <x v="1"/>
    <x v="75"/>
    <x v="5"/>
    <x v="37"/>
    <x v="94"/>
    <x v="263"/>
    <n v="1"/>
    <n v="1"/>
    <n v="1"/>
    <n v="2"/>
    <n v="7"/>
    <x v="0"/>
    <x v="0"/>
    <x v="0"/>
    <x v="0"/>
    <x v="0"/>
    <x v="0"/>
    <n v="0"/>
    <x v="1"/>
  </r>
  <r>
    <n v="7990"/>
    <n v="1947"/>
    <x v="49"/>
    <x v="0"/>
    <x v="0"/>
    <x v="2"/>
    <n v="27469"/>
    <n v="27469"/>
    <x v="2"/>
    <n v="0"/>
    <n v="0"/>
    <s v="No"/>
    <s v="2012-08-02"/>
    <n v="2"/>
    <x v="37"/>
    <x v="1"/>
    <x v="122"/>
    <x v="7"/>
    <x v="7"/>
    <x v="24"/>
    <x v="181"/>
    <n v="1"/>
    <n v="0"/>
    <n v="0"/>
    <n v="3"/>
    <n v="6"/>
    <x v="0"/>
    <x v="0"/>
    <x v="0"/>
    <x v="0"/>
    <x v="0"/>
    <x v="0"/>
    <n v="0"/>
    <x v="1"/>
  </r>
  <r>
    <n v="8722"/>
    <n v="1957"/>
    <x v="0"/>
    <x v="0"/>
    <x v="4"/>
    <x v="2"/>
    <n v="82347"/>
    <n v="82347"/>
    <x v="1"/>
    <n v="0"/>
    <n v="0"/>
    <s v="No"/>
    <s v="2012-11-06"/>
    <n v="38"/>
    <x v="442"/>
    <x v="102"/>
    <x v="358"/>
    <x v="126"/>
    <x v="42"/>
    <x v="103"/>
    <x v="561"/>
    <n v="1"/>
    <n v="7"/>
    <n v="7"/>
    <n v="10"/>
    <n v="3"/>
    <x v="1"/>
    <x v="0"/>
    <x v="0"/>
    <x v="1"/>
    <x v="0"/>
    <x v="2"/>
    <n v="0"/>
    <x v="0"/>
  </r>
  <r>
    <n v="7118"/>
    <n v="1957"/>
    <x v="0"/>
    <x v="0"/>
    <x v="0"/>
    <x v="2"/>
    <n v="73803"/>
    <n v="73803"/>
    <x v="1"/>
    <n v="0"/>
    <n v="1"/>
    <s v="Yes"/>
    <s v="2012-08-01"/>
    <n v="61"/>
    <x v="240"/>
    <x v="15"/>
    <x v="483"/>
    <x v="58"/>
    <x v="46"/>
    <x v="34"/>
    <x v="1043"/>
    <n v="2"/>
    <n v="9"/>
    <n v="5"/>
    <n v="6"/>
    <n v="6"/>
    <x v="1"/>
    <x v="0"/>
    <x v="0"/>
    <x v="0"/>
    <x v="0"/>
    <x v="1"/>
    <n v="0"/>
    <x v="0"/>
  </r>
  <r>
    <n v="2980"/>
    <n v="1952"/>
    <x v="13"/>
    <x v="0"/>
    <x v="2"/>
    <x v="0"/>
    <n v="8820"/>
    <n v="8820"/>
    <x v="2"/>
    <n v="1"/>
    <n v="1"/>
    <s v="Yes"/>
    <s v="2013-03-22"/>
    <n v="52"/>
    <x v="44"/>
    <x v="8"/>
    <x v="62"/>
    <x v="39"/>
    <x v="7"/>
    <x v="14"/>
    <x v="172"/>
    <n v="4"/>
    <n v="3"/>
    <n v="0"/>
    <n v="3"/>
    <n v="8"/>
    <x v="0"/>
    <x v="0"/>
    <x v="0"/>
    <x v="0"/>
    <x v="0"/>
    <x v="0"/>
    <n v="0"/>
    <x v="1"/>
  </r>
  <r>
    <n v="1839"/>
    <n v="1974"/>
    <x v="8"/>
    <x v="1"/>
    <x v="0"/>
    <x v="0"/>
    <n v="43322"/>
    <n v="43322"/>
    <x v="0"/>
    <n v="0"/>
    <n v="0"/>
    <s v="No"/>
    <s v="2014-04-21"/>
    <n v="25"/>
    <x v="339"/>
    <x v="35"/>
    <x v="40"/>
    <x v="3"/>
    <x v="7"/>
    <x v="48"/>
    <x v="1044"/>
    <n v="1"/>
    <n v="3"/>
    <n v="0"/>
    <n v="4"/>
    <n v="7"/>
    <x v="0"/>
    <x v="0"/>
    <x v="0"/>
    <x v="0"/>
    <x v="0"/>
    <x v="0"/>
    <n v="0"/>
    <x v="1"/>
  </r>
  <r>
    <n v="10722"/>
    <n v="1973"/>
    <x v="26"/>
    <x v="1"/>
    <x v="0"/>
    <x v="1"/>
    <n v="55593"/>
    <n v="55593"/>
    <x v="0"/>
    <n v="0"/>
    <n v="1"/>
    <s v="Yes"/>
    <s v="2013-08-21"/>
    <n v="63"/>
    <x v="585"/>
    <x v="21"/>
    <x v="45"/>
    <x v="9"/>
    <x v="37"/>
    <x v="142"/>
    <x v="248"/>
    <n v="2"/>
    <n v="6"/>
    <n v="6"/>
    <n v="3"/>
    <n v="6"/>
    <x v="1"/>
    <x v="0"/>
    <x v="0"/>
    <x v="0"/>
    <x v="0"/>
    <x v="1"/>
    <n v="0"/>
    <x v="1"/>
  </r>
  <r>
    <n v="2632"/>
    <n v="1954"/>
    <x v="1"/>
    <x v="0"/>
    <x v="0"/>
    <x v="2"/>
    <n v="50501"/>
    <n v="50501"/>
    <x v="0"/>
    <n v="1"/>
    <n v="1"/>
    <s v="Yes"/>
    <s v="2013-06-18"/>
    <n v="10"/>
    <x v="165"/>
    <x v="8"/>
    <x v="15"/>
    <x v="59"/>
    <x v="16"/>
    <x v="89"/>
    <x v="1045"/>
    <n v="7"/>
    <n v="5"/>
    <n v="4"/>
    <n v="4"/>
    <n v="6"/>
    <x v="1"/>
    <x v="0"/>
    <x v="0"/>
    <x v="0"/>
    <x v="0"/>
    <x v="1"/>
    <n v="0"/>
    <x v="0"/>
  </r>
  <r>
    <n v="9014"/>
    <n v="1975"/>
    <x v="28"/>
    <x v="1"/>
    <x v="0"/>
    <x v="2"/>
    <n v="37085"/>
    <n v="37085"/>
    <x v="2"/>
    <n v="1"/>
    <n v="1"/>
    <s v="Yes"/>
    <s v="2014-06-26"/>
    <n v="65"/>
    <x v="202"/>
    <x v="1"/>
    <x v="68"/>
    <x v="1"/>
    <x v="16"/>
    <x v="26"/>
    <x v="11"/>
    <n v="4"/>
    <n v="3"/>
    <n v="0"/>
    <n v="3"/>
    <n v="8"/>
    <x v="0"/>
    <x v="0"/>
    <x v="0"/>
    <x v="0"/>
    <x v="0"/>
    <x v="0"/>
    <n v="0"/>
    <x v="1"/>
  </r>
  <r>
    <n v="7620"/>
    <n v="1990"/>
    <x v="48"/>
    <x v="1"/>
    <x v="3"/>
    <x v="0"/>
    <n v="16185"/>
    <n v="16185"/>
    <x v="2"/>
    <n v="1"/>
    <n v="0"/>
    <s v="Yes"/>
    <s v="2013-08-05"/>
    <n v="71"/>
    <x v="9"/>
    <x v="23"/>
    <x v="68"/>
    <x v="16"/>
    <x v="22"/>
    <x v="13"/>
    <x v="119"/>
    <n v="2"/>
    <n v="2"/>
    <n v="2"/>
    <n v="2"/>
    <n v="8"/>
    <x v="0"/>
    <x v="0"/>
    <x v="0"/>
    <x v="0"/>
    <x v="0"/>
    <x v="0"/>
    <n v="0"/>
    <x v="1"/>
  </r>
  <r>
    <n v="10968"/>
    <n v="1969"/>
    <x v="21"/>
    <x v="0"/>
    <x v="0"/>
    <x v="0"/>
    <n v="57731"/>
    <n v="57731"/>
    <x v="0"/>
    <n v="0"/>
    <n v="1"/>
    <s v="Yes"/>
    <s v="2012-11-23"/>
    <n v="0"/>
    <x v="600"/>
    <x v="59"/>
    <x v="254"/>
    <x v="46"/>
    <x v="22"/>
    <x v="85"/>
    <x v="647"/>
    <n v="4"/>
    <n v="8"/>
    <n v="8"/>
    <n v="6"/>
    <n v="6"/>
    <x v="0"/>
    <x v="0"/>
    <x v="0"/>
    <x v="0"/>
    <x v="0"/>
    <x v="0"/>
    <n v="0"/>
    <x v="1"/>
  </r>
  <r>
    <n v="11133"/>
    <n v="1973"/>
    <x v="26"/>
    <x v="1"/>
    <x v="1"/>
    <x v="5"/>
    <n v="48432"/>
    <n v="48432"/>
    <x v="0"/>
    <n v="0"/>
    <n v="1"/>
    <s v="Yes"/>
    <s v="2012-10-18"/>
    <n v="3"/>
    <x v="664"/>
    <x v="17"/>
    <x v="37"/>
    <x v="39"/>
    <x v="3"/>
    <x v="2"/>
    <x v="670"/>
    <n v="5"/>
    <n v="7"/>
    <n v="1"/>
    <n v="6"/>
    <n v="8"/>
    <x v="0"/>
    <x v="0"/>
    <x v="0"/>
    <x v="0"/>
    <x v="0"/>
    <x v="0"/>
    <n v="0"/>
    <x v="0"/>
  </r>
  <r>
    <n v="2736"/>
    <n v="1978"/>
    <x v="33"/>
    <x v="1"/>
    <x v="0"/>
    <x v="2"/>
    <n v="73807"/>
    <n v="73807"/>
    <x v="1"/>
    <n v="0"/>
    <n v="1"/>
    <s v="Yes"/>
    <s v="2013-01-02"/>
    <n v="88"/>
    <x v="770"/>
    <x v="138"/>
    <x v="352"/>
    <x v="122"/>
    <x v="99"/>
    <x v="82"/>
    <x v="1046"/>
    <n v="2"/>
    <n v="5"/>
    <n v="5"/>
    <n v="11"/>
    <n v="2"/>
    <x v="0"/>
    <x v="0"/>
    <x v="0"/>
    <x v="0"/>
    <x v="0"/>
    <x v="0"/>
    <n v="0"/>
    <x v="1"/>
  </r>
  <r>
    <n v="1876"/>
    <n v="1990"/>
    <x v="48"/>
    <x v="1"/>
    <x v="0"/>
    <x v="2"/>
    <n v="18929"/>
    <n v="18929"/>
    <x v="2"/>
    <n v="0"/>
    <n v="0"/>
    <s v="No"/>
    <s v="2013-02-16"/>
    <n v="15"/>
    <x v="114"/>
    <x v="8"/>
    <x v="48"/>
    <x v="50"/>
    <x v="37"/>
    <x v="48"/>
    <x v="773"/>
    <n v="1"/>
    <n v="1"/>
    <n v="0"/>
    <n v="4"/>
    <n v="6"/>
    <x v="0"/>
    <x v="0"/>
    <x v="0"/>
    <x v="0"/>
    <x v="0"/>
    <x v="0"/>
    <n v="0"/>
    <x v="1"/>
  </r>
  <r>
    <n v="5959"/>
    <n v="1968"/>
    <x v="30"/>
    <x v="0"/>
    <x v="0"/>
    <x v="0"/>
    <n v="35893"/>
    <n v="35893"/>
    <x v="2"/>
    <n v="1"/>
    <n v="1"/>
    <s v="Yes"/>
    <s v="2012-10-15"/>
    <n v="80"/>
    <x v="498"/>
    <x v="8"/>
    <x v="165"/>
    <x v="5"/>
    <x v="16"/>
    <x v="48"/>
    <x v="586"/>
    <n v="6"/>
    <n v="3"/>
    <n v="1"/>
    <n v="5"/>
    <n v="8"/>
    <x v="0"/>
    <x v="0"/>
    <x v="0"/>
    <x v="0"/>
    <x v="0"/>
    <x v="0"/>
    <n v="0"/>
    <x v="1"/>
  </r>
  <r>
    <n v="1092"/>
    <n v="1980"/>
    <x v="16"/>
    <x v="1"/>
    <x v="0"/>
    <x v="2"/>
    <n v="61014"/>
    <n v="61014"/>
    <x v="0"/>
    <n v="0"/>
    <n v="1"/>
    <s v="Yes"/>
    <s v="2012-08-11"/>
    <n v="17"/>
    <x v="234"/>
    <x v="80"/>
    <x v="552"/>
    <x v="160"/>
    <x v="122"/>
    <x v="111"/>
    <x v="1047"/>
    <n v="4"/>
    <n v="9"/>
    <n v="3"/>
    <n v="4"/>
    <n v="7"/>
    <x v="0"/>
    <x v="0"/>
    <x v="0"/>
    <x v="0"/>
    <x v="0"/>
    <x v="0"/>
    <n v="0"/>
    <x v="1"/>
  </r>
  <r>
    <n v="4333"/>
    <n v="1954"/>
    <x v="1"/>
    <x v="0"/>
    <x v="0"/>
    <x v="1"/>
    <n v="32144"/>
    <n v="32144"/>
    <x v="2"/>
    <n v="1"/>
    <n v="1"/>
    <s v="Yes"/>
    <s v="2014-03-23"/>
    <n v="76"/>
    <x v="82"/>
    <x v="8"/>
    <x v="27"/>
    <x v="5"/>
    <x v="16"/>
    <x v="26"/>
    <x v="357"/>
    <n v="4"/>
    <n v="2"/>
    <n v="1"/>
    <n v="3"/>
    <n v="7"/>
    <x v="0"/>
    <x v="1"/>
    <x v="0"/>
    <x v="0"/>
    <x v="0"/>
    <x v="1"/>
    <n v="0"/>
    <x v="1"/>
  </r>
  <r>
    <n v="3850"/>
    <n v="1963"/>
    <x v="24"/>
    <x v="0"/>
    <x v="3"/>
    <x v="1"/>
    <n v="14918"/>
    <n v="14918"/>
    <x v="2"/>
    <n v="0"/>
    <n v="1"/>
    <s v="Yes"/>
    <s v="2012-12-07"/>
    <n v="52"/>
    <x v="13"/>
    <x v="17"/>
    <x v="24"/>
    <x v="18"/>
    <x v="37"/>
    <x v="4"/>
    <x v="86"/>
    <n v="1"/>
    <n v="1"/>
    <n v="0"/>
    <n v="3"/>
    <n v="6"/>
    <x v="0"/>
    <x v="0"/>
    <x v="0"/>
    <x v="0"/>
    <x v="0"/>
    <x v="0"/>
    <n v="0"/>
    <x v="1"/>
  </r>
  <r>
    <n v="6168"/>
    <n v="1963"/>
    <x v="24"/>
    <x v="0"/>
    <x v="0"/>
    <x v="3"/>
    <n v="45146"/>
    <n v="45146"/>
    <x v="0"/>
    <n v="1"/>
    <n v="1"/>
    <s v="Yes"/>
    <s v="2013-07-15"/>
    <n v="28"/>
    <x v="191"/>
    <x v="8"/>
    <x v="29"/>
    <x v="5"/>
    <x v="16"/>
    <x v="4"/>
    <x v="3"/>
    <n v="2"/>
    <n v="1"/>
    <n v="1"/>
    <n v="2"/>
    <n v="4"/>
    <x v="0"/>
    <x v="0"/>
    <x v="0"/>
    <x v="0"/>
    <x v="0"/>
    <x v="0"/>
    <n v="0"/>
    <x v="1"/>
  </r>
  <r>
    <n v="607"/>
    <n v="1955"/>
    <x v="34"/>
    <x v="0"/>
    <x v="4"/>
    <x v="3"/>
    <n v="41769"/>
    <n v="41769"/>
    <x v="0"/>
    <n v="0"/>
    <n v="1"/>
    <s v="Yes"/>
    <s v="2013-02-13"/>
    <n v="31"/>
    <x v="771"/>
    <x v="67"/>
    <x v="247"/>
    <x v="63"/>
    <x v="16"/>
    <x v="6"/>
    <x v="391"/>
    <n v="6"/>
    <n v="8"/>
    <n v="1"/>
    <n v="7"/>
    <n v="8"/>
    <x v="0"/>
    <x v="0"/>
    <x v="0"/>
    <x v="0"/>
    <x v="0"/>
    <x v="0"/>
    <n v="0"/>
    <x v="1"/>
  </r>
  <r>
    <n v="10469"/>
    <n v="1981"/>
    <x v="4"/>
    <x v="1"/>
    <x v="0"/>
    <x v="1"/>
    <n v="88325"/>
    <n v="88325"/>
    <x v="1"/>
    <n v="0"/>
    <n v="0"/>
    <s v="No"/>
    <s v="2014-02-05"/>
    <n v="42"/>
    <x v="142"/>
    <x v="62"/>
    <x v="553"/>
    <x v="101"/>
    <x v="4"/>
    <x v="53"/>
    <x v="1048"/>
    <n v="1"/>
    <n v="6"/>
    <n v="2"/>
    <n v="9"/>
    <n v="2"/>
    <x v="0"/>
    <x v="0"/>
    <x v="0"/>
    <x v="0"/>
    <x v="0"/>
    <x v="0"/>
    <n v="0"/>
    <x v="1"/>
  </r>
  <r>
    <n v="6983"/>
    <n v="1950"/>
    <x v="9"/>
    <x v="0"/>
    <x v="2"/>
    <x v="3"/>
    <n v="38054"/>
    <n v="38054"/>
    <x v="2"/>
    <n v="1"/>
    <n v="1"/>
    <s v="Yes"/>
    <s v="2014-05-01"/>
    <n v="24"/>
    <x v="140"/>
    <x v="12"/>
    <x v="12"/>
    <x v="1"/>
    <x v="1"/>
    <x v="24"/>
    <x v="87"/>
    <n v="2"/>
    <n v="2"/>
    <n v="0"/>
    <n v="3"/>
    <n v="7"/>
    <x v="0"/>
    <x v="0"/>
    <x v="0"/>
    <x v="0"/>
    <x v="0"/>
    <x v="0"/>
    <n v="0"/>
    <x v="1"/>
  </r>
  <r>
    <n v="3661"/>
    <n v="1995"/>
    <x v="54"/>
    <x v="2"/>
    <x v="4"/>
    <x v="0"/>
    <n v="80617"/>
    <n v="80617"/>
    <x v="1"/>
    <n v="0"/>
    <n v="0"/>
    <s v="No"/>
    <s v="2012-10-12"/>
    <n v="42"/>
    <x v="249"/>
    <x v="32"/>
    <x v="554"/>
    <x v="98"/>
    <x v="140"/>
    <x v="37"/>
    <x v="320"/>
    <n v="1"/>
    <n v="4"/>
    <n v="6"/>
    <n v="8"/>
    <n v="2"/>
    <x v="0"/>
    <x v="0"/>
    <x v="0"/>
    <x v="0"/>
    <x v="0"/>
    <x v="0"/>
    <n v="0"/>
    <x v="1"/>
  </r>
  <r>
    <n v="9303"/>
    <n v="1976"/>
    <x v="11"/>
    <x v="1"/>
    <x v="0"/>
    <x v="2"/>
    <n v="5305"/>
    <n v="5305"/>
    <x v="2"/>
    <n v="0"/>
    <n v="1"/>
    <s v="Yes"/>
    <s v="2013-07-30"/>
    <n v="12"/>
    <x v="44"/>
    <x v="3"/>
    <x v="75"/>
    <x v="8"/>
    <x v="3"/>
    <x v="3"/>
    <x v="85"/>
    <n v="0"/>
    <n v="1"/>
    <n v="0"/>
    <n v="0"/>
    <n v="13"/>
    <x v="0"/>
    <x v="0"/>
    <x v="0"/>
    <x v="0"/>
    <x v="0"/>
    <x v="0"/>
    <n v="0"/>
    <x v="1"/>
  </r>
  <r>
    <n v="692"/>
    <n v="1954"/>
    <x v="1"/>
    <x v="0"/>
    <x v="0"/>
    <x v="1"/>
    <n v="36807"/>
    <n v="36807"/>
    <x v="2"/>
    <n v="1"/>
    <n v="1"/>
    <s v="Yes"/>
    <s v="2012-12-20"/>
    <n v="88"/>
    <x v="18"/>
    <x v="12"/>
    <x v="29"/>
    <x v="5"/>
    <x v="16"/>
    <x v="3"/>
    <x v="75"/>
    <n v="1"/>
    <n v="1"/>
    <n v="0"/>
    <n v="2"/>
    <n v="6"/>
    <x v="0"/>
    <x v="0"/>
    <x v="0"/>
    <x v="0"/>
    <x v="0"/>
    <x v="0"/>
    <n v="0"/>
    <x v="1"/>
  </r>
  <r>
    <n v="736"/>
    <n v="1983"/>
    <x v="10"/>
    <x v="1"/>
    <x v="0"/>
    <x v="1"/>
    <n v="28427"/>
    <n v="28427"/>
    <x v="2"/>
    <n v="1"/>
    <n v="0"/>
    <s v="Yes"/>
    <s v="2013-03-21"/>
    <n v="67"/>
    <x v="126"/>
    <x v="17"/>
    <x v="14"/>
    <x v="7"/>
    <x v="3"/>
    <x v="1"/>
    <x v="235"/>
    <n v="2"/>
    <n v="2"/>
    <n v="0"/>
    <n v="3"/>
    <n v="8"/>
    <x v="0"/>
    <x v="0"/>
    <x v="0"/>
    <x v="0"/>
    <x v="0"/>
    <x v="0"/>
    <n v="0"/>
    <x v="1"/>
  </r>
  <r>
    <n v="9589"/>
    <n v="1948"/>
    <x v="37"/>
    <x v="0"/>
    <x v="1"/>
    <x v="4"/>
    <n v="82032"/>
    <n v="82032"/>
    <x v="1"/>
    <n v="0"/>
    <n v="0"/>
    <s v="No"/>
    <s v="2014-04-05"/>
    <n v="54"/>
    <x v="652"/>
    <x v="48"/>
    <x v="466"/>
    <x v="66"/>
    <x v="120"/>
    <x v="77"/>
    <x v="830"/>
    <n v="0"/>
    <n v="4"/>
    <n v="6"/>
    <n v="7"/>
    <n v="1"/>
    <x v="0"/>
    <x v="0"/>
    <x v="0"/>
    <x v="0"/>
    <x v="0"/>
    <x v="0"/>
    <n v="0"/>
    <x v="1"/>
  </r>
  <r>
    <n v="4838"/>
    <n v="1978"/>
    <x v="33"/>
    <x v="1"/>
    <x v="0"/>
    <x v="1"/>
    <n v="22775"/>
    <n v="22775"/>
    <x v="2"/>
    <n v="1"/>
    <n v="0"/>
    <s v="Yes"/>
    <s v="2013-06-19"/>
    <n v="40"/>
    <x v="9"/>
    <x v="1"/>
    <x v="48"/>
    <x v="5"/>
    <x v="16"/>
    <x v="10"/>
    <x v="349"/>
    <n v="1"/>
    <n v="1"/>
    <n v="0"/>
    <n v="2"/>
    <n v="8"/>
    <x v="0"/>
    <x v="0"/>
    <x v="0"/>
    <x v="0"/>
    <x v="0"/>
    <x v="0"/>
    <n v="0"/>
    <x v="1"/>
  </r>
  <r>
    <n v="9246"/>
    <n v="1985"/>
    <x v="7"/>
    <x v="1"/>
    <x v="2"/>
    <x v="1"/>
    <n v="40101"/>
    <n v="40101"/>
    <x v="2"/>
    <n v="1"/>
    <n v="0"/>
    <s v="Yes"/>
    <s v="2012-10-14"/>
    <n v="73"/>
    <x v="156"/>
    <x v="17"/>
    <x v="286"/>
    <x v="129"/>
    <x v="14"/>
    <x v="196"/>
    <x v="784"/>
    <n v="4"/>
    <n v="6"/>
    <n v="1"/>
    <n v="6"/>
    <n v="7"/>
    <x v="0"/>
    <x v="0"/>
    <x v="0"/>
    <x v="0"/>
    <x v="0"/>
    <x v="0"/>
    <n v="0"/>
    <x v="1"/>
  </r>
  <r>
    <n v="6261"/>
    <n v="1979"/>
    <x v="19"/>
    <x v="1"/>
    <x v="0"/>
    <x v="2"/>
    <n v="58025"/>
    <n v="58025"/>
    <x v="0"/>
    <n v="0"/>
    <n v="1"/>
    <s v="Yes"/>
    <s v="2013-11-26"/>
    <n v="81"/>
    <x v="23"/>
    <x v="120"/>
    <x v="245"/>
    <x v="9"/>
    <x v="70"/>
    <x v="28"/>
    <x v="704"/>
    <n v="3"/>
    <n v="3"/>
    <n v="2"/>
    <n v="10"/>
    <n v="4"/>
    <x v="0"/>
    <x v="0"/>
    <x v="0"/>
    <x v="0"/>
    <x v="0"/>
    <x v="0"/>
    <n v="0"/>
    <x v="1"/>
  </r>
  <r>
    <n v="7366"/>
    <n v="1982"/>
    <x v="18"/>
    <x v="1"/>
    <x v="2"/>
    <x v="0"/>
    <n v="75777"/>
    <n v="75777"/>
    <x v="1"/>
    <n v="0"/>
    <n v="0"/>
    <s v="No"/>
    <s v="2013-07-04"/>
    <n v="12"/>
    <x v="50"/>
    <x v="34"/>
    <x v="51"/>
    <x v="15"/>
    <x v="11"/>
    <x v="42"/>
    <x v="56"/>
    <n v="1"/>
    <n v="3"/>
    <n v="6"/>
    <n v="11"/>
    <n v="1"/>
    <x v="0"/>
    <x v="1"/>
    <x v="1"/>
    <x v="0"/>
    <x v="0"/>
    <x v="2"/>
    <n v="0"/>
    <x v="0"/>
  </r>
  <r>
    <n v="10659"/>
    <n v="1979"/>
    <x v="19"/>
    <x v="1"/>
    <x v="4"/>
    <x v="1"/>
    <n v="7500"/>
    <n v="7500"/>
    <x v="2"/>
    <n v="1"/>
    <n v="0"/>
    <s v="Yes"/>
    <s v="2013-05-07"/>
    <n v="7"/>
    <x v="63"/>
    <x v="21"/>
    <x v="9"/>
    <x v="7"/>
    <x v="22"/>
    <x v="83"/>
    <x v="3"/>
    <n v="4"/>
    <n v="3"/>
    <n v="2"/>
    <n v="2"/>
    <n v="7"/>
    <x v="0"/>
    <x v="0"/>
    <x v="0"/>
    <x v="0"/>
    <x v="0"/>
    <x v="0"/>
    <n v="0"/>
    <x v="1"/>
  </r>
  <r>
    <n v="1448"/>
    <n v="1963"/>
    <x v="24"/>
    <x v="0"/>
    <x v="2"/>
    <x v="2"/>
    <n v="33562"/>
    <n v="33562"/>
    <x v="2"/>
    <n v="1"/>
    <n v="2"/>
    <s v="Yes"/>
    <s v="2014-06-25"/>
    <n v="33"/>
    <x v="222"/>
    <x v="19"/>
    <x v="100"/>
    <x v="5"/>
    <x v="3"/>
    <x v="26"/>
    <x v="286"/>
    <n v="3"/>
    <n v="2"/>
    <n v="0"/>
    <n v="4"/>
    <n v="4"/>
    <x v="0"/>
    <x v="0"/>
    <x v="0"/>
    <x v="0"/>
    <x v="0"/>
    <x v="0"/>
    <n v="0"/>
    <x v="1"/>
  </r>
  <r>
    <n v="4286"/>
    <n v="1970"/>
    <x v="25"/>
    <x v="0"/>
    <x v="1"/>
    <x v="0"/>
    <n v="57642"/>
    <n v="57642"/>
    <x v="0"/>
    <n v="0"/>
    <n v="1"/>
    <s v="Yes"/>
    <s v="2014-01-09"/>
    <n v="24"/>
    <x v="772"/>
    <x v="26"/>
    <x v="382"/>
    <x v="64"/>
    <x v="16"/>
    <x v="6"/>
    <x v="1049"/>
    <n v="3"/>
    <n v="7"/>
    <n v="6"/>
    <n v="6"/>
    <n v="4"/>
    <x v="1"/>
    <x v="0"/>
    <x v="0"/>
    <x v="0"/>
    <x v="0"/>
    <x v="1"/>
    <n v="0"/>
    <x v="1"/>
  </r>
  <r>
    <n v="4749"/>
    <n v="1968"/>
    <x v="30"/>
    <x v="0"/>
    <x v="0"/>
    <x v="1"/>
    <n v="58554"/>
    <n v="58554"/>
    <x v="0"/>
    <n v="1"/>
    <n v="1"/>
    <s v="Yes"/>
    <s v="2012-09-26"/>
    <n v="55"/>
    <x v="617"/>
    <x v="68"/>
    <x v="66"/>
    <x v="57"/>
    <x v="16"/>
    <x v="0"/>
    <x v="781"/>
    <n v="6"/>
    <n v="8"/>
    <n v="2"/>
    <n v="6"/>
    <n v="7"/>
    <x v="0"/>
    <x v="0"/>
    <x v="0"/>
    <x v="0"/>
    <x v="0"/>
    <x v="0"/>
    <n v="0"/>
    <x v="1"/>
  </r>
  <r>
    <n v="4478"/>
    <n v="1979"/>
    <x v="19"/>
    <x v="1"/>
    <x v="0"/>
    <x v="2"/>
    <n v="63777"/>
    <n v="63777"/>
    <x v="1"/>
    <n v="1"/>
    <n v="1"/>
    <s v="Yes"/>
    <s v="2013-03-24"/>
    <n v="87"/>
    <x v="552"/>
    <x v="9"/>
    <x v="84"/>
    <x v="18"/>
    <x v="62"/>
    <x v="53"/>
    <x v="63"/>
    <n v="8"/>
    <n v="11"/>
    <n v="1"/>
    <n v="6"/>
    <n v="8"/>
    <x v="0"/>
    <x v="0"/>
    <x v="0"/>
    <x v="0"/>
    <x v="0"/>
    <x v="0"/>
    <n v="0"/>
    <x v="1"/>
  </r>
  <r>
    <n v="4201"/>
    <n v="1962"/>
    <x v="43"/>
    <x v="0"/>
    <x v="0"/>
    <x v="0"/>
    <n v="57967"/>
    <n v="57967"/>
    <x v="0"/>
    <n v="0"/>
    <n v="1"/>
    <s v="Yes"/>
    <s v="2013-03-03"/>
    <n v="39"/>
    <x v="417"/>
    <x v="35"/>
    <x v="146"/>
    <x v="39"/>
    <x v="16"/>
    <x v="76"/>
    <x v="1050"/>
    <n v="5"/>
    <n v="4"/>
    <n v="2"/>
    <n v="8"/>
    <n v="5"/>
    <x v="0"/>
    <x v="0"/>
    <x v="0"/>
    <x v="0"/>
    <x v="0"/>
    <x v="0"/>
    <n v="0"/>
    <x v="1"/>
  </r>
  <r>
    <n v="8720"/>
    <n v="1978"/>
    <x v="33"/>
    <x v="1"/>
    <x v="4"/>
    <x v="1"/>
    <m/>
    <n v="51371"/>
    <x v="0"/>
    <n v="0"/>
    <n v="0"/>
    <s v="No"/>
    <s v="2012-08-12"/>
    <n v="53"/>
    <x v="114"/>
    <x v="12"/>
    <x v="555"/>
    <x v="29"/>
    <x v="37"/>
    <x v="28"/>
    <x v="1051"/>
    <n v="0"/>
    <n v="0"/>
    <n v="0"/>
    <n v="1"/>
    <n v="0"/>
    <x v="0"/>
    <x v="1"/>
    <x v="0"/>
    <x v="0"/>
    <x v="0"/>
    <x v="1"/>
    <n v="0"/>
    <x v="1"/>
  </r>
  <r>
    <n v="10084"/>
    <n v="1972"/>
    <x v="39"/>
    <x v="1"/>
    <x v="0"/>
    <x v="2"/>
    <n v="24434"/>
    <n v="24434"/>
    <x v="2"/>
    <n v="2"/>
    <n v="0"/>
    <s v="Yes"/>
    <s v="2014-05-18"/>
    <n v="9"/>
    <x v="13"/>
    <x v="12"/>
    <x v="48"/>
    <x v="19"/>
    <x v="16"/>
    <x v="45"/>
    <x v="158"/>
    <n v="2"/>
    <n v="2"/>
    <n v="1"/>
    <n v="2"/>
    <n v="7"/>
    <x v="0"/>
    <x v="0"/>
    <x v="0"/>
    <x v="0"/>
    <x v="0"/>
    <x v="0"/>
    <n v="0"/>
    <x v="1"/>
  </r>
  <r>
    <n v="7004"/>
    <n v="1984"/>
    <x v="3"/>
    <x v="1"/>
    <x v="0"/>
    <x v="0"/>
    <n v="11012"/>
    <n v="11012"/>
    <x v="2"/>
    <n v="1"/>
    <n v="0"/>
    <s v="Yes"/>
    <s v="2013-03-16"/>
    <n v="82"/>
    <x v="181"/>
    <x v="17"/>
    <x v="74"/>
    <x v="34"/>
    <x v="1"/>
    <x v="7"/>
    <x v="579"/>
    <n v="3"/>
    <n v="3"/>
    <n v="1"/>
    <n v="2"/>
    <n v="9"/>
    <x v="1"/>
    <x v="0"/>
    <x v="0"/>
    <x v="0"/>
    <x v="0"/>
    <x v="1"/>
    <n v="0"/>
    <x v="1"/>
  </r>
  <r>
    <n v="9817"/>
    <n v="1970"/>
    <x v="25"/>
    <x v="0"/>
    <x v="2"/>
    <x v="0"/>
    <n v="44802"/>
    <n v="44802"/>
    <x v="0"/>
    <n v="0"/>
    <n v="0"/>
    <s v="No"/>
    <s v="2012-08-21"/>
    <n v="71"/>
    <x v="773"/>
    <x v="7"/>
    <x v="481"/>
    <x v="59"/>
    <x v="26"/>
    <x v="71"/>
    <x v="931"/>
    <n v="2"/>
    <n v="9"/>
    <n v="4"/>
    <n v="12"/>
    <n v="8"/>
    <x v="0"/>
    <x v="0"/>
    <x v="0"/>
    <x v="0"/>
    <x v="0"/>
    <x v="0"/>
    <n v="0"/>
    <x v="1"/>
  </r>
  <r>
    <n v="8080"/>
    <n v="1986"/>
    <x v="22"/>
    <x v="1"/>
    <x v="0"/>
    <x v="0"/>
    <n v="26816"/>
    <n v="26816"/>
    <x v="2"/>
    <n v="0"/>
    <n v="0"/>
    <s v="No"/>
    <s v="2012-08-17"/>
    <n v="50"/>
    <x v="9"/>
    <x v="1"/>
    <x v="1"/>
    <x v="7"/>
    <x v="37"/>
    <x v="26"/>
    <x v="40"/>
    <n v="1"/>
    <n v="0"/>
    <n v="0"/>
    <n v="3"/>
    <n v="4"/>
    <x v="0"/>
    <x v="0"/>
    <x v="0"/>
    <x v="0"/>
    <x v="0"/>
    <x v="0"/>
    <n v="0"/>
    <x v="1"/>
  </r>
  <r>
    <n v="8372"/>
    <n v="1974"/>
    <x v="8"/>
    <x v="1"/>
    <x v="0"/>
    <x v="2"/>
    <n v="34421"/>
    <n v="34421"/>
    <x v="2"/>
    <n v="1"/>
    <n v="0"/>
    <s v="Yes"/>
    <s v="2013-07-01"/>
    <n v="81"/>
    <x v="13"/>
    <x v="17"/>
    <x v="75"/>
    <x v="11"/>
    <x v="7"/>
    <x v="47"/>
    <x v="29"/>
    <n v="1"/>
    <n v="1"/>
    <n v="0"/>
    <n v="2"/>
    <n v="7"/>
    <x v="0"/>
    <x v="0"/>
    <x v="0"/>
    <x v="0"/>
    <x v="0"/>
    <x v="0"/>
    <n v="0"/>
    <x v="1"/>
  </r>
  <r>
    <n v="10870"/>
    <n v="1967"/>
    <x v="5"/>
    <x v="0"/>
    <x v="0"/>
    <x v="2"/>
    <n v="61223"/>
    <n v="61223"/>
    <x v="0"/>
    <n v="0"/>
    <n v="1"/>
    <s v="Yes"/>
    <s v="2013-06-13"/>
    <n v="46"/>
    <x v="405"/>
    <x v="4"/>
    <x v="556"/>
    <x v="72"/>
    <x v="91"/>
    <x v="212"/>
    <x v="1052"/>
    <n v="2"/>
    <n v="9"/>
    <n v="3"/>
    <n v="4"/>
    <n v="5"/>
    <x v="0"/>
    <x v="0"/>
    <x v="0"/>
    <x v="0"/>
    <x v="0"/>
    <x v="0"/>
    <n v="0"/>
    <x v="1"/>
  </r>
  <r>
    <n v="4001"/>
    <n v="1946"/>
    <x v="15"/>
    <x v="0"/>
    <x v="1"/>
    <x v="1"/>
    <n v="64014"/>
    <n v="64014"/>
    <x v="1"/>
    <n v="2"/>
    <n v="1"/>
    <s v="Yes"/>
    <s v="2014-06-10"/>
    <n v="56"/>
    <x v="638"/>
    <x v="8"/>
    <x v="23"/>
    <x v="5"/>
    <x v="16"/>
    <x v="75"/>
    <x v="23"/>
    <n v="7"/>
    <n v="8"/>
    <n v="2"/>
    <n v="5"/>
    <n v="7"/>
    <x v="0"/>
    <x v="0"/>
    <x v="0"/>
    <x v="1"/>
    <x v="0"/>
    <x v="1"/>
    <n v="0"/>
    <x v="1"/>
  </r>
  <r>
    <n v="7270"/>
    <n v="1981"/>
    <x v="4"/>
    <x v="1"/>
    <x v="0"/>
    <x v="3"/>
    <n v="56981"/>
    <n v="56981"/>
    <x v="0"/>
    <n v="0"/>
    <n v="0"/>
    <s v="No"/>
    <s v="2014-01-25"/>
    <n v="91"/>
    <x v="739"/>
    <x v="53"/>
    <x v="199"/>
    <x v="63"/>
    <x v="12"/>
    <x v="94"/>
    <x v="462"/>
    <n v="1"/>
    <n v="2"/>
    <n v="3"/>
    <n v="13"/>
    <n v="6"/>
    <x v="0"/>
    <x v="1"/>
    <x v="0"/>
    <x v="0"/>
    <x v="0"/>
    <x v="1"/>
    <n v="0"/>
    <x v="1"/>
  </r>
  <r>
    <n v="8235"/>
    <n v="1956"/>
    <x v="46"/>
    <x v="0"/>
    <x v="2"/>
    <x v="1"/>
    <n v="69245"/>
    <n v="69245"/>
    <x v="1"/>
    <n v="0"/>
    <n v="1"/>
    <s v="Yes"/>
    <s v="2014-01-24"/>
    <n v="8"/>
    <x v="774"/>
    <x v="64"/>
    <x v="479"/>
    <x v="48"/>
    <x v="25"/>
    <x v="104"/>
    <x v="1053"/>
    <n v="2"/>
    <n v="6"/>
    <n v="5"/>
    <n v="10"/>
    <n v="3"/>
    <x v="0"/>
    <x v="0"/>
    <x v="0"/>
    <x v="0"/>
    <x v="0"/>
    <x v="0"/>
    <n v="0"/>
    <x v="1"/>
  </r>
  <r>
    <n v="9405"/>
    <n v="1954"/>
    <x v="1"/>
    <x v="0"/>
    <x v="1"/>
    <x v="2"/>
    <n v="52869"/>
    <n v="52869"/>
    <x v="0"/>
    <n v="1"/>
    <n v="1"/>
    <s v="Yes"/>
    <s v="2012-10-15"/>
    <n v="40"/>
    <x v="16"/>
    <x v="17"/>
    <x v="211"/>
    <x v="1"/>
    <x v="1"/>
    <x v="83"/>
    <x v="463"/>
    <n v="3"/>
    <n v="3"/>
    <n v="1"/>
    <n v="4"/>
    <n v="7"/>
    <x v="0"/>
    <x v="0"/>
    <x v="0"/>
    <x v="0"/>
    <x v="0"/>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5B66D1-D32D-4FF1-ACC6-8466AC501E16}" name="MaritalStatu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Marital_Status">
  <location ref="A43:C49" firstHeaderRow="0" firstDataRow="1" firstDataCol="1"/>
  <pivotFields count="34">
    <pivotField showAll="0"/>
    <pivotField showAll="0"/>
    <pivotField showAll="0"/>
    <pivotField showAll="0"/>
    <pivotField showAll="0"/>
    <pivotField axis="axisRow" dataField="1" showAll="0" sortType="descending">
      <items count="7">
        <item x="3"/>
        <item x="2"/>
        <item x="0"/>
        <item x="1"/>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v="1"/>
    </i>
    <i>
      <x v="3"/>
    </i>
    <i>
      <x v="2"/>
    </i>
    <i>
      <x/>
    </i>
    <i>
      <x v="5"/>
    </i>
    <i>
      <x v="4"/>
    </i>
  </rowItems>
  <colFields count="1">
    <field x="-2"/>
  </colFields>
  <colItems count="2">
    <i>
      <x/>
    </i>
    <i i="1">
      <x v="1"/>
    </i>
  </colItems>
  <dataFields count="2">
    <dataField name="Count " fld="5" subtotal="count" baseField="0" baseItem="0"/>
    <dataField name="%" fld="5" subtotal="count" showDataAs="percentOfTotal" baseField="0" baseItem="0" numFmtId="10"/>
  </dataFields>
  <formats count="1">
    <format dxfId="24">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40E66-DECF-4C10-9B34-BBF740249B6B}" name="Educ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Education">
  <location ref="A25:C30" firstHeaderRow="0" firstDataRow="1" firstDataCol="1"/>
  <pivotFields count="34">
    <pivotField showAll="0"/>
    <pivotField showAll="0"/>
    <pivotField showAll="0"/>
    <pivotField showAll="0"/>
    <pivotField axis="axisRow" dataField="1"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2"/>
    </i>
    <i>
      <x v="4"/>
    </i>
    <i>
      <x v="3"/>
    </i>
    <i>
      <x/>
    </i>
    <i>
      <x v="1"/>
    </i>
  </rowItems>
  <colFields count="1">
    <field x="-2"/>
  </colFields>
  <colItems count="2">
    <i>
      <x/>
    </i>
    <i i="1">
      <x v="1"/>
    </i>
  </colItems>
  <dataFields count="2">
    <dataField name="Count " fld="4" subtotal="count" baseField="0" baseItem="0"/>
    <dataField name="%" fld="4" subtotal="count" showDataAs="percentOfTotal" baseField="0" baseItem="0" numFmtId="10"/>
  </dataFields>
  <formats count="1">
    <format dxfId="25">
      <pivotArea dataOnly="0" labelOnly="1" outline="0" fieldPosition="0">
        <references count="1">
          <reference field="4294967294" count="1">
            <x v="1"/>
          </reference>
        </references>
      </pivotArea>
    </format>
  </format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4"/>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6623A-A97E-48A0-BACF-F6710F83A5F4}" name="AgeGrou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Age_Group">
  <location ref="A3:C6" firstHeaderRow="0" firstDataRow="1" firstDataCol="1"/>
  <pivotFields count="34">
    <pivotField dataField="1" showAll="0"/>
    <pivotField showAll="0"/>
    <pivotField showAll="0">
      <items count="57">
        <item x="29"/>
        <item x="54"/>
        <item x="51"/>
        <item x="50"/>
        <item x="47"/>
        <item x="42"/>
        <item x="48"/>
        <item x="23"/>
        <item x="36"/>
        <item x="14"/>
        <item x="22"/>
        <item x="7"/>
        <item x="3"/>
        <item x="10"/>
        <item x="18"/>
        <item x="4"/>
        <item x="16"/>
        <item x="19"/>
        <item x="33"/>
        <item x="32"/>
        <item x="11"/>
        <item x="28"/>
        <item x="8"/>
        <item x="26"/>
        <item x="39"/>
        <item x="6"/>
        <item x="25"/>
        <item x="21"/>
        <item x="30"/>
        <item x="5"/>
        <item x="35"/>
        <item x="2"/>
        <item x="31"/>
        <item x="24"/>
        <item x="43"/>
        <item x="45"/>
        <item x="40"/>
        <item x="12"/>
        <item x="38"/>
        <item x="0"/>
        <item x="46"/>
        <item x="34"/>
        <item x="1"/>
        <item x="44"/>
        <item x="13"/>
        <item x="20"/>
        <item x="9"/>
        <item x="17"/>
        <item x="37"/>
        <item x="49"/>
        <item x="15"/>
        <item x="41"/>
        <item x="53"/>
        <item x="27"/>
        <item x="52"/>
        <item x="55"/>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i>
    <i>
      <x v="2"/>
    </i>
  </rowItems>
  <colFields count="1">
    <field x="-2"/>
  </colFields>
  <colItems count="2">
    <i>
      <x/>
    </i>
    <i i="1">
      <x v="1"/>
    </i>
  </colItems>
  <dataFields count="2">
    <dataField name="Count " fld="0" subtotal="count" baseField="3" baseItem="0"/>
    <dataField name="%" fld="0" showDataAs="percentOfTotal" baseField="0" baseItem="0" numFmtId="10"/>
  </dataFields>
  <formats count="1">
    <format dxfId="26">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1"/>
          </reference>
          <reference field="3" count="1" selected="0">
            <x v="1"/>
          </reference>
        </references>
      </pivotArea>
    </chartFormat>
    <chartFormat chart="0" format="6">
      <pivotArea type="data" outline="0" fieldPosition="0">
        <references count="2">
          <reference field="4294967294" count="1" selected="0">
            <x v="1"/>
          </reference>
          <reference field="3" count="1" selected="0">
            <x v="0"/>
          </reference>
        </references>
      </pivotArea>
    </chartFormat>
    <chartFormat chart="0" format="7">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770D2E-C1CF-45B9-8670-41E7318B7803}" name="AvgIncom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Age_Group">
  <location ref="A62:B65" firstHeaderRow="1" firstDataRow="1" firstDataCol="1"/>
  <pivotFields count="34">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Average of Income_Clean" fld="7"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5C0CC8-0814-40D4-A192-5A096A73A6A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Education">
  <location ref="A52:B57" firstHeaderRow="1" firstDataRow="1" firstDataCol="1"/>
  <pivotFields count="34">
    <pivotField showAll="0"/>
    <pivotField showAll="0"/>
    <pivotField showAll="0"/>
    <pivotField showAll="0">
      <items count="4">
        <item x="1"/>
        <item x="0"/>
        <item x="2"/>
        <item t="default"/>
      </items>
    </pivotField>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5">
    <i>
      <x v="4"/>
    </i>
    <i>
      <x v="3"/>
    </i>
    <i>
      <x v="2"/>
    </i>
    <i>
      <x/>
    </i>
    <i>
      <x v="1"/>
    </i>
  </rowItems>
  <colItems count="1">
    <i/>
  </colItems>
  <dataFields count="1">
    <dataField name="Average of Response" fld="33" subtotal="average" baseField="4" baseItem="2"/>
  </dataFields>
  <formats count="1">
    <format dxfId="19">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C80157-A2BC-46CF-86B0-CF1FF3CA51D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Age_Group">
  <location ref="A33:B36" firstHeaderRow="1" firstDataRow="1" firstDataCol="1"/>
  <pivotFields count="34">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3">
    <i>
      <x v="2"/>
    </i>
    <i>
      <x/>
    </i>
    <i>
      <x v="1"/>
    </i>
  </rowItems>
  <colItems count="1">
    <i/>
  </colItems>
  <dataFields count="1">
    <dataField name="Average of Response" fld="33" subtotal="average" baseField="3" baseItem="1" numFmtId="2"/>
  </dataFields>
  <formats count="1">
    <format dxfId="20">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BB41AE-C6FB-4A89-9BA7-7783CA287EA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otal_Campaigns">
  <location ref="A69:B74" firstHeaderRow="1" firstDataRow="1" firstDataCol="1"/>
  <pivotFields count="34">
    <pivotField showAll="0"/>
    <pivotField showAll="0"/>
    <pivotField showAll="0"/>
    <pivotField showAll="0">
      <items count="4">
        <item x="1"/>
        <item x="0"/>
        <item x="2"/>
        <item t="default"/>
      </items>
    </pivotField>
    <pivotField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31"/>
  </rowFields>
  <rowItems count="5">
    <i>
      <x v="4"/>
    </i>
    <i>
      <x v="3"/>
    </i>
    <i>
      <x v="2"/>
    </i>
    <i>
      <x v="1"/>
    </i>
    <i>
      <x/>
    </i>
  </rowItems>
  <colItems count="1">
    <i/>
  </colItems>
  <dataFields count="1">
    <dataField name="Average of Response" fld="33" subtotal="average" baseField="4" baseItem="2"/>
  </dataFields>
  <formats count="1">
    <format dxfId="2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B7C2F6-6FA9-444D-8B28-70B329DEB05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Age_Group">
  <location ref="A53:B56" firstHeaderRow="1" firstDataRow="1" firstDataCol="1"/>
  <pivotFields count="34">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Average of NumWebVisitsMonth" fld="25"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F96C2F-A36A-4B78-9923-E1942BC1247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Age_Group">
  <location ref="A22:B25" firstHeaderRow="1" firstDataRow="1" firstDataCol="1"/>
  <pivotFields count="34">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s>
  <rowFields count="1">
    <field x="3"/>
  </rowFields>
  <rowItems count="3">
    <i>
      <x v="1"/>
    </i>
    <i>
      <x/>
    </i>
    <i>
      <x v="2"/>
    </i>
  </rowItems>
  <colItems count="1">
    <i/>
  </colItems>
  <dataFields count="1">
    <dataField name="Average of NumWebPurchases" fld="2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337F70-56B1-4E56-A7A3-97E6A0B2564B}" name="PivotTable11" cacheId="0" dataOnRows="1" applyNumberFormats="0" applyBorderFormats="0" applyFontFormats="0" applyPatternFormats="0" applyAlignmentFormats="0" applyWidthHeightFormats="1" dataCaption="Channels " updatedVersion="8" minRefreshableVersion="3" useAutoFormatting="1" itemPrintTitles="1" createdVersion="8" indent="0" outline="1" outlineData="1" multipleFieldFilters="0" chartFormat="4">
  <location ref="L7:M11" firstHeaderRow="1" firstDataRow="1" firstDataCol="1"/>
  <pivotFields count="34">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4">
    <i>
      <x/>
    </i>
    <i i="1">
      <x v="1"/>
    </i>
    <i i="2">
      <x v="2"/>
    </i>
    <i i="3">
      <x v="3"/>
    </i>
  </rowItems>
  <colItems count="1">
    <i/>
  </colItems>
  <dataFields count="4">
    <dataField name="StorePurchases" fld="24" subtotal="average" baseField="0" baseItem="1"/>
    <dataField name="WebPurchases" fld="22" subtotal="average" baseField="0" baseItem="1"/>
    <dataField name="CatalogPurchases" fld="23" subtotal="average" baseField="0" baseItem="1"/>
    <dataField name="DealsPurchases" fld="21" subtotal="average" baseField="0" baseItem="0"/>
  </dataFields>
  <formats count="1">
    <format dxfId="0">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1"/>
          </reference>
        </references>
      </pivotArea>
    </chartFormat>
    <chartFormat chart="3" format="6">
      <pivotArea type="data" outline="0" fieldPosition="0">
        <references count="1">
          <reference field="4294967294" count="1" selected="0">
            <x v="2"/>
          </reference>
        </references>
      </pivotArea>
    </chartFormat>
    <chartFormat chart="3" format="7">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6F0369-3132-4A94-92AE-91F4EF2901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34">
    <pivotField showAll="0"/>
    <pivotField showAll="0"/>
    <pivotField showAll="0"/>
    <pivotField dataField="1" showAll="0">
      <items count="4">
        <item x="1"/>
        <item x="0"/>
        <item x="2"/>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ustomers in Seg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9742FF-DC37-47F7-804A-584283A5DF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pivotFields>
  <rowItems count="1">
    <i/>
  </rowItems>
  <colItems count="1">
    <i/>
  </colItems>
  <dataFields count="1">
    <dataField name="Best Performing Campaign (%)" fld="27"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465B78-D09C-40F4-B707-FE60608CBC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s>
  <rowItems count="1">
    <i/>
  </rowItems>
  <colItems count="1">
    <i/>
  </colItems>
  <pageFields count="1">
    <pageField fld="33" hier="-1"/>
  </pageFields>
  <dataFields count="1">
    <dataField name="Avg. Spend of Responders ($)" fld="20"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0EB5A9-C747-469C-8F2F-950938FE07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h="1" x="1"/>
        <item x="0"/>
        <item t="default"/>
      </items>
    </pivotField>
  </pivotFields>
  <rowItems count="1">
    <i/>
  </rowItems>
  <colItems count="1">
    <i/>
  </colItems>
  <dataFields count="1">
    <dataField name="Overall Response Rate (%)" fld="33" subtotal="average" baseField="0" baseItem="0" numFmtId="165"/>
  </dataFields>
  <formats count="3">
    <format dxfId="5">
      <pivotArea outline="0" collapsedLevelsAreSubtotals="1" fieldPosition="0"/>
    </format>
    <format dxfId="4">
      <pivotArea dataOnly="0" labelOnly="1" outline="0" axis="axisValues"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9B2455-E446-4AA0-8E78-B36872C8B74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Age_Group">
  <location ref="I7:J10" firstHeaderRow="1" firstDataRow="1" firstDataCol="1"/>
  <pivotFields count="34">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3">
    <i>
      <x v="2"/>
    </i>
    <i>
      <x/>
    </i>
    <i>
      <x v="1"/>
    </i>
  </rowItems>
  <colItems count="1">
    <i/>
  </colItems>
  <dataFields count="1">
    <dataField name="Average of Response" fld="33" subtotal="average" baseField="3" baseItem="1" numFmtId="2"/>
  </dataFields>
  <formats count="1">
    <format dxfId="6">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2"/>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99D956-925F-45EF-A870-B67452400F9F}" name="PivotTable12" cacheId="0" dataOnRows="1" applyNumberFormats="0" applyBorderFormats="0" applyFontFormats="0" applyPatternFormats="0" applyAlignmentFormats="0" applyWidthHeightFormats="1" dataCaption="Campaign" updatedVersion="8" minRefreshableVersion="3" useAutoFormatting="1" itemPrintTitles="1" createdVersion="8" indent="0" outline="1" outlineData="1" multipleFieldFilters="0" chartFormat="4">
  <location ref="A7:B12"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items count="6">
        <item x="0"/>
        <item x="1"/>
        <item x="2"/>
        <item x="3"/>
        <item x="4"/>
        <item t="default"/>
      </items>
    </pivotField>
    <pivotField showAll="0"/>
    <pivotField showAll="0"/>
  </pivotFields>
  <rowFields count="1">
    <field x="-2"/>
  </rowFields>
  <rowItems count="5">
    <i>
      <x/>
    </i>
    <i i="1">
      <x v="1"/>
    </i>
    <i i="2">
      <x v="2"/>
    </i>
    <i i="3">
      <x v="3"/>
    </i>
    <i i="4">
      <x v="4"/>
    </i>
  </rowItems>
  <colItems count="1">
    <i/>
  </colItems>
  <dataFields count="5">
    <dataField name="Average of AcceptedCmp4" fld="27" subtotal="average" baseField="0" baseItem="0"/>
    <dataField name="Average of AcceptedCmp3" fld="26" subtotal="average" baseField="0" baseItem="0"/>
    <dataField name="Average of AcceptedCmp5" fld="28" subtotal="average" baseField="0" baseItem="1"/>
    <dataField name="Average of AcceptedCmp1" fld="29" subtotal="average" baseField="0" baseItem="1"/>
    <dataField name="Average of AcceptedCmp2" fld="30" subtotal="average" baseField="0" baseItem="1"/>
  </dataFields>
  <formats count="1">
    <format dxfId="7">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4"/>
          </reference>
        </references>
      </pivotArea>
    </chartFormat>
    <chartFormat chart="3" format="4">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2"/>
          </reference>
        </references>
      </pivotArea>
    </chartFormat>
    <chartFormat chart="3" format="6">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46EE2E-C3FA-46EB-BC93-0289299A4F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rowPageCount="1" colPageCount="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s>
  <rowItems count="1">
    <i/>
  </rowItems>
  <colItems count="1">
    <i/>
  </colItems>
  <pageFields count="1">
    <pageField fld="33" hier="-1"/>
  </pageFields>
  <dataFields count="1">
    <dataField name="Avg. Spend of Responders ($)" fld="20"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2DF9786-EEA7-46FF-9A10-6FB2102886D5}" name="PivotTable8" cacheId="0" dataOnRows="1" applyNumberFormats="0" applyBorderFormats="0" applyFontFormats="0" applyPatternFormats="0" applyAlignmentFormats="0" applyWidthHeightFormats="1" dataCaption="Category" updatedVersion="8" minRefreshableVersion="3" useAutoFormatting="1" itemPrintTitles="1" createdVersion="8" indent="0" outline="1" outlineData="1" multipleFieldFilters="0" chartFormat="4">
  <location ref="F7:G13"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76">
        <item x="109"/>
        <item x="20"/>
        <item x="63"/>
        <item x="13"/>
        <item x="18"/>
        <item x="9"/>
        <item x="10"/>
        <item x="75"/>
        <item x="26"/>
        <item x="37"/>
        <item x="55"/>
        <item x="1"/>
        <item x="44"/>
        <item x="36"/>
        <item x="7"/>
        <item x="77"/>
        <item x="178"/>
        <item x="69"/>
        <item x="126"/>
        <item x="237"/>
        <item x="125"/>
        <item x="222"/>
        <item x="148"/>
        <item x="140"/>
        <item x="181"/>
        <item x="60"/>
        <item x="197"/>
        <item x="78"/>
        <item x="8"/>
        <item x="133"/>
        <item x="160"/>
        <item x="270"/>
        <item x="114"/>
        <item x="191"/>
        <item x="96"/>
        <item x="136"/>
        <item x="24"/>
        <item x="208"/>
        <item x="187"/>
        <item x="202"/>
        <item x="31"/>
        <item x="82"/>
        <item x="117"/>
        <item x="245"/>
        <item x="217"/>
        <item x="180"/>
        <item x="342"/>
        <item x="94"/>
        <item x="40"/>
        <item x="656"/>
        <item x="80"/>
        <item x="597"/>
        <item x="15"/>
        <item x="149"/>
        <item x="33"/>
        <item x="339"/>
        <item x="243"/>
        <item x="730"/>
        <item x="130"/>
        <item x="650"/>
        <item x="504"/>
        <item x="576"/>
        <item x="321"/>
        <item x="67"/>
        <item x="205"/>
        <item x="495"/>
        <item x="255"/>
        <item x="194"/>
        <item x="480"/>
        <item x="100"/>
        <item x="658"/>
        <item x="151"/>
        <item x="116"/>
        <item x="540"/>
        <item x="511"/>
        <item x="6"/>
        <item x="189"/>
        <item x="231"/>
        <item x="477"/>
        <item x="209"/>
        <item x="38"/>
        <item x="610"/>
        <item x="732"/>
        <item x="16"/>
        <item x="129"/>
        <item x="19"/>
        <item x="565"/>
        <item x="347"/>
        <item x="764"/>
        <item x="326"/>
        <item x="218"/>
        <item x="381"/>
        <item x="695"/>
        <item x="738"/>
        <item x="580"/>
        <item x="29"/>
        <item x="481"/>
        <item x="335"/>
        <item x="273"/>
        <item x="367"/>
        <item x="348"/>
        <item x="252"/>
        <item x="441"/>
        <item x="530"/>
        <item x="741"/>
        <item x="414"/>
        <item x="562"/>
        <item x="670"/>
        <item x="28"/>
        <item x="366"/>
        <item x="27"/>
        <item x="594"/>
        <item x="478"/>
        <item x="280"/>
        <item x="338"/>
        <item x="103"/>
        <item x="356"/>
        <item x="715"/>
        <item x="39"/>
        <item x="520"/>
        <item x="127"/>
        <item x="304"/>
        <item x="711"/>
        <item x="332"/>
        <item x="70"/>
        <item x="164"/>
        <item x="575"/>
        <item x="584"/>
        <item x="560"/>
        <item x="73"/>
        <item x="690"/>
        <item x="183"/>
        <item x="612"/>
        <item x="250"/>
        <item x="276"/>
        <item x="281"/>
        <item x="86"/>
        <item x="340"/>
        <item x="541"/>
        <item x="457"/>
        <item x="134"/>
        <item x="629"/>
        <item x="213"/>
        <item x="162"/>
        <item x="462"/>
        <item x="500"/>
        <item x="498"/>
        <item x="241"/>
        <item x="532"/>
        <item x="283"/>
        <item x="98"/>
        <item x="68"/>
        <item x="278"/>
        <item x="542"/>
        <item x="547"/>
        <item x="185"/>
        <item x="179"/>
        <item x="633"/>
        <item x="606"/>
        <item x="156"/>
        <item x="319"/>
        <item x="3"/>
        <item x="333"/>
        <item x="714"/>
        <item x="544"/>
        <item x="186"/>
        <item x="694"/>
        <item x="313"/>
        <item x="411"/>
        <item x="456"/>
        <item x="158"/>
        <item x="420"/>
        <item x="419"/>
        <item x="216"/>
        <item x="484"/>
        <item x="372"/>
        <item x="758"/>
        <item x="228"/>
        <item x="437"/>
        <item x="515"/>
        <item x="11"/>
        <item x="195"/>
        <item x="482"/>
        <item x="324"/>
        <item x="535"/>
        <item x="336"/>
        <item x="505"/>
        <item x="603"/>
        <item x="341"/>
        <item x="196"/>
        <item x="451"/>
        <item x="317"/>
        <item x="81"/>
        <item x="274"/>
        <item x="604"/>
        <item x="553"/>
        <item x="533"/>
        <item x="121"/>
        <item x="293"/>
        <item x="350"/>
        <item x="193"/>
        <item x="85"/>
        <item x="494"/>
        <item x="365"/>
        <item x="107"/>
        <item x="569"/>
        <item x="499"/>
        <item x="153"/>
        <item x="302"/>
        <item x="736"/>
        <item x="310"/>
        <item x="733"/>
        <item x="417"/>
        <item x="74"/>
        <item x="106"/>
        <item x="12"/>
        <item x="526"/>
        <item x="5"/>
        <item x="105"/>
        <item x="306"/>
        <item x="155"/>
        <item x="745"/>
        <item x="516"/>
        <item x="446"/>
        <item x="497"/>
        <item x="42"/>
        <item x="57"/>
        <item x="201"/>
        <item x="330"/>
        <item x="527"/>
        <item x="322"/>
        <item x="593"/>
        <item x="452"/>
        <item x="724"/>
        <item x="61"/>
        <item x="379"/>
        <item x="475"/>
        <item x="614"/>
        <item x="479"/>
        <item x="344"/>
        <item x="145"/>
        <item x="600"/>
        <item x="472"/>
        <item x="659"/>
        <item x="234"/>
        <item x="23"/>
        <item x="717"/>
        <item x="382"/>
        <item x="613"/>
        <item x="370"/>
        <item x="128"/>
        <item x="574"/>
        <item x="621"/>
        <item x="292"/>
        <item x="402"/>
        <item x="308"/>
        <item x="199"/>
        <item x="525"/>
        <item x="630"/>
        <item x="570"/>
        <item x="71"/>
        <item x="585"/>
        <item x="395"/>
        <item x="48"/>
        <item x="625"/>
        <item x="165"/>
        <item x="673"/>
        <item x="388"/>
        <item x="410"/>
        <item x="771"/>
        <item x="579"/>
        <item x="198"/>
        <item x="361"/>
        <item x="646"/>
        <item x="401"/>
        <item x="327"/>
        <item x="572"/>
        <item x="492"/>
        <item x="692"/>
        <item x="586"/>
        <item x="246"/>
        <item x="363"/>
        <item x="454"/>
        <item x="224"/>
        <item x="486"/>
        <item x="95"/>
        <item x="384"/>
        <item x="664"/>
        <item x="416"/>
        <item x="305"/>
        <item x="369"/>
        <item x="46"/>
        <item x="624"/>
        <item x="424"/>
        <item x="647"/>
        <item x="652"/>
        <item x="239"/>
        <item x="285"/>
        <item x="436"/>
        <item x="725"/>
        <item x="672"/>
        <item x="568"/>
        <item x="550"/>
        <item x="143"/>
        <item x="390"/>
        <item x="118"/>
        <item x="514"/>
        <item x="396"/>
        <item x="72"/>
        <item x="435"/>
        <item x="101"/>
        <item x="722"/>
        <item x="467"/>
        <item x="713"/>
        <item x="137"/>
        <item x="271"/>
        <item x="611"/>
        <item x="406"/>
        <item x="438"/>
        <item x="556"/>
        <item x="373"/>
        <item x="770"/>
        <item x="704"/>
        <item x="617"/>
        <item x="703"/>
        <item x="257"/>
        <item x="291"/>
        <item x="376"/>
        <item x="559"/>
        <item x="444"/>
        <item x="251"/>
        <item x="429"/>
        <item x="161"/>
        <item x="92"/>
        <item x="448"/>
        <item x="507"/>
        <item x="539"/>
        <item x="171"/>
        <item x="707"/>
        <item x="22"/>
        <item x="83"/>
        <item x="355"/>
        <item x="299"/>
        <item x="349"/>
        <item x="351"/>
        <item x="534"/>
        <item x="413"/>
        <item x="428"/>
        <item x="200"/>
        <item x="501"/>
        <item x="54"/>
        <item x="112"/>
        <item x="272"/>
        <item x="701"/>
        <item x="509"/>
        <item x="238"/>
        <item x="638"/>
        <item x="258"/>
        <item x="443"/>
        <item x="154"/>
        <item x="426"/>
        <item x="219"/>
        <item x="169"/>
        <item x="256"/>
        <item x="368"/>
        <item x="590"/>
        <item x="35"/>
        <item x="626"/>
        <item x="649"/>
        <item x="221"/>
        <item x="88"/>
        <item x="2"/>
        <item x="774"/>
        <item x="275"/>
        <item x="655"/>
        <item x="399"/>
        <item x="747"/>
        <item x="383"/>
        <item x="34"/>
        <item x="269"/>
        <item x="391"/>
        <item x="554"/>
        <item x="631"/>
        <item x="523"/>
        <item x="76"/>
        <item x="677"/>
        <item x="49"/>
        <item x="144"/>
        <item x="99"/>
        <item x="290"/>
        <item x="51"/>
        <item x="699"/>
        <item x="87"/>
        <item x="226"/>
        <item x="552"/>
        <item x="325"/>
        <item x="380"/>
        <item x="634"/>
        <item x="595"/>
        <item x="510"/>
        <item x="320"/>
        <item x="331"/>
        <item x="139"/>
        <item x="465"/>
        <item x="524"/>
        <item x="555"/>
        <item x="289"/>
        <item x="421"/>
        <item x="470"/>
        <item x="30"/>
        <item x="188"/>
        <item x="618"/>
        <item x="588"/>
        <item x="91"/>
        <item x="607"/>
        <item x="102"/>
        <item x="303"/>
        <item x="458"/>
        <item x="229"/>
        <item x="59"/>
        <item x="727"/>
        <item x="294"/>
        <item x="702"/>
        <item x="296"/>
        <item x="79"/>
        <item x="277"/>
        <item x="538"/>
        <item x="212"/>
        <item x="45"/>
        <item x="236"/>
        <item x="207"/>
        <item x="354"/>
        <item x="268"/>
        <item x="536"/>
        <item x="471"/>
        <item x="404"/>
        <item x="142"/>
        <item x="4"/>
        <item x="418"/>
        <item x="282"/>
        <item x="52"/>
        <item x="393"/>
        <item x="210"/>
        <item x="346"/>
        <item x="90"/>
        <item x="298"/>
        <item x="521"/>
        <item x="700"/>
        <item x="657"/>
        <item x="687"/>
        <item x="104"/>
        <item x="122"/>
        <item x="386"/>
        <item x="512"/>
        <item x="644"/>
        <item x="619"/>
        <item x="571"/>
        <item x="598"/>
        <item x="53"/>
        <item x="93"/>
        <item x="668"/>
        <item x="265"/>
        <item x="636"/>
        <item x="184"/>
        <item x="744"/>
        <item x="442"/>
        <item x="328"/>
        <item x="599"/>
        <item x="172"/>
        <item x="689"/>
        <item x="232"/>
        <item x="84"/>
        <item x="287"/>
        <item x="62"/>
        <item x="766"/>
        <item x="247"/>
        <item x="567"/>
        <item x="531"/>
        <item x="737"/>
        <item x="508"/>
        <item x="66"/>
        <item x="772"/>
        <item x="712"/>
        <item x="683"/>
        <item x="260"/>
        <item x="422"/>
        <item x="359"/>
        <item x="146"/>
        <item x="469"/>
        <item x="676"/>
        <item x="249"/>
        <item x="374"/>
        <item x="394"/>
        <item x="115"/>
        <item x="445"/>
        <item x="353"/>
        <item x="263"/>
        <item x="440"/>
        <item x="279"/>
        <item x="254"/>
        <item x="768"/>
        <item x="682"/>
        <item x="152"/>
        <item x="113"/>
        <item x="583"/>
        <item x="578"/>
        <item x="318"/>
        <item x="135"/>
        <item x="681"/>
        <item x="623"/>
        <item x="427"/>
        <item x="192"/>
        <item x="767"/>
        <item x="423"/>
        <item x="233"/>
        <item x="589"/>
        <item x="517"/>
        <item x="0"/>
        <item x="718"/>
        <item x="286"/>
        <item x="615"/>
        <item x="430"/>
        <item x="409"/>
        <item x="43"/>
        <item x="528"/>
        <item x="697"/>
        <item x="762"/>
        <item x="141"/>
        <item x="551"/>
        <item x="387"/>
        <item x="709"/>
        <item x="680"/>
        <item x="392"/>
        <item x="769"/>
        <item x="729"/>
        <item x="489"/>
        <item x="211"/>
        <item x="749"/>
        <item x="415"/>
        <item x="25"/>
        <item x="705"/>
        <item x="56"/>
        <item x="620"/>
        <item x="679"/>
        <item x="295"/>
        <item x="483"/>
        <item x="32"/>
        <item x="627"/>
        <item x="686"/>
        <item x="358"/>
        <item x="691"/>
        <item x="405"/>
        <item x="723"/>
        <item x="476"/>
        <item x="50"/>
        <item x="748"/>
        <item x="548"/>
        <item x="545"/>
        <item x="64"/>
        <item x="97"/>
        <item x="439"/>
        <item x="678"/>
        <item x="757"/>
        <item x="488"/>
        <item x="220"/>
        <item x="661"/>
        <item x="698"/>
        <item x="549"/>
        <item x="235"/>
        <item x="592"/>
        <item x="111"/>
        <item x="665"/>
        <item x="461"/>
        <item x="759"/>
        <item x="519"/>
        <item x="288"/>
        <item x="334"/>
        <item x="389"/>
        <item x="645"/>
        <item x="637"/>
        <item x="432"/>
        <item x="743"/>
        <item x="663"/>
        <item x="455"/>
        <item x="364"/>
        <item x="643"/>
        <item x="378"/>
        <item x="147"/>
        <item x="215"/>
        <item x="403"/>
        <item x="460"/>
        <item x="602"/>
        <item x="609"/>
        <item x="203"/>
        <item x="190"/>
        <item x="605"/>
        <item x="138"/>
        <item x="653"/>
        <item x="166"/>
        <item x="173"/>
        <item x="581"/>
        <item x="167"/>
        <item x="412"/>
        <item x="496"/>
        <item x="108"/>
        <item x="225"/>
        <item x="407"/>
        <item x="266"/>
        <item x="206"/>
        <item x="506"/>
        <item x="648"/>
        <item x="463"/>
        <item x="301"/>
        <item x="563"/>
        <item x="345"/>
        <item x="466"/>
        <item x="742"/>
        <item x="262"/>
        <item x="616"/>
        <item x="159"/>
        <item x="453"/>
        <item x="41"/>
        <item x="485"/>
        <item x="756"/>
        <item x="240"/>
        <item x="752"/>
        <item x="669"/>
        <item x="431"/>
        <item x="632"/>
        <item x="132"/>
        <item x="746"/>
        <item x="450"/>
        <item x="773"/>
        <item x="58"/>
        <item x="434"/>
        <item x="214"/>
        <item x="557"/>
        <item x="176"/>
        <item x="248"/>
        <item x="21"/>
        <item x="464"/>
        <item x="731"/>
        <item x="315"/>
        <item x="582"/>
        <item x="119"/>
        <item x="449"/>
        <item x="761"/>
        <item x="408"/>
        <item x="641"/>
        <item x="163"/>
        <item x="377"/>
        <item x="170"/>
        <item x="739"/>
        <item x="223"/>
        <item x="651"/>
        <item x="763"/>
        <item x="728"/>
        <item x="182"/>
        <item x="253"/>
        <item x="696"/>
        <item x="175"/>
        <item x="660"/>
        <item x="642"/>
        <item x="755"/>
        <item x="529"/>
        <item x="684"/>
        <item x="706"/>
        <item x="635"/>
        <item x="400"/>
        <item x="577"/>
        <item x="459"/>
        <item x="543"/>
        <item x="750"/>
        <item x="177"/>
        <item x="110"/>
        <item x="566"/>
        <item x="357"/>
        <item x="261"/>
        <item x="398"/>
        <item x="596"/>
        <item x="573"/>
        <item x="242"/>
        <item x="685"/>
        <item x="674"/>
        <item x="312"/>
        <item x="168"/>
        <item x="47"/>
        <item x="503"/>
        <item x="622"/>
        <item x="740"/>
        <item x="120"/>
        <item x="316"/>
        <item x="124"/>
        <item x="675"/>
        <item x="371"/>
        <item x="14"/>
        <item x="362"/>
        <item x="17"/>
        <item x="765"/>
        <item x="667"/>
        <item x="719"/>
        <item x="716"/>
        <item x="490"/>
        <item x="65"/>
        <item x="311"/>
        <item x="425"/>
        <item x="244"/>
        <item x="710"/>
        <item x="300"/>
        <item x="230"/>
        <item x="337"/>
        <item x="343"/>
        <item x="360"/>
        <item x="546"/>
        <item x="688"/>
        <item x="601"/>
        <item x="157"/>
        <item x="666"/>
        <item x="591"/>
        <item x="734"/>
        <item x="518"/>
        <item x="227"/>
        <item x="473"/>
        <item x="754"/>
        <item x="708"/>
        <item x="397"/>
        <item x="375"/>
        <item x="587"/>
        <item x="561"/>
        <item x="131"/>
        <item x="558"/>
        <item x="474"/>
        <item x="307"/>
        <item x="150"/>
        <item x="654"/>
        <item x="352"/>
        <item x="385"/>
        <item x="721"/>
        <item x="259"/>
        <item x="608"/>
        <item x="487"/>
        <item x="522"/>
        <item x="174"/>
        <item x="537"/>
        <item x="502"/>
        <item x="284"/>
        <item x="204"/>
        <item x="751"/>
        <item x="267"/>
        <item x="662"/>
        <item x="468"/>
        <item x="640"/>
        <item x="735"/>
        <item x="433"/>
        <item x="264"/>
        <item x="309"/>
        <item x="493"/>
        <item x="564"/>
        <item x="628"/>
        <item x="447"/>
        <item x="760"/>
        <item x="513"/>
        <item x="720"/>
        <item x="89"/>
        <item x="123"/>
        <item x="314"/>
        <item x="491"/>
        <item x="297"/>
        <item x="639"/>
        <item x="671"/>
        <item x="726"/>
        <item x="323"/>
        <item x="753"/>
        <item x="329"/>
        <item x="693"/>
        <item t="default"/>
      </items>
    </pivotField>
    <pivotField dataField="1" showAll="0">
      <items count="159">
        <item x="8"/>
        <item x="1"/>
        <item x="12"/>
        <item x="17"/>
        <item x="3"/>
        <item x="9"/>
        <item x="26"/>
        <item x="35"/>
        <item x="21"/>
        <item x="31"/>
        <item x="7"/>
        <item x="23"/>
        <item x="19"/>
        <item x="97"/>
        <item x="13"/>
        <item x="81"/>
        <item x="10"/>
        <item x="16"/>
        <item x="25"/>
        <item x="28"/>
        <item x="60"/>
        <item x="59"/>
        <item x="14"/>
        <item x="42"/>
        <item x="68"/>
        <item x="96"/>
        <item x="34"/>
        <item x="54"/>
        <item x="58"/>
        <item x="67"/>
        <item x="64"/>
        <item x="120"/>
        <item x="69"/>
        <item x="55"/>
        <item x="20"/>
        <item x="33"/>
        <item x="38"/>
        <item x="29"/>
        <item x="93"/>
        <item x="119"/>
        <item x="36"/>
        <item x="77"/>
        <item x="5"/>
        <item x="4"/>
        <item x="50"/>
        <item x="107"/>
        <item x="44"/>
        <item x="76"/>
        <item x="53"/>
        <item x="2"/>
        <item x="27"/>
        <item x="32"/>
        <item x="89"/>
        <item x="102"/>
        <item x="129"/>
        <item x="137"/>
        <item x="134"/>
        <item x="57"/>
        <item x="37"/>
        <item x="43"/>
        <item x="11"/>
        <item x="128"/>
        <item x="106"/>
        <item x="73"/>
        <item x="6"/>
        <item x="63"/>
        <item x="131"/>
        <item x="90"/>
        <item x="109"/>
        <item x="94"/>
        <item x="62"/>
        <item x="142"/>
        <item x="100"/>
        <item x="79"/>
        <item x="140"/>
        <item x="22"/>
        <item x="148"/>
        <item x="118"/>
        <item x="15"/>
        <item x="46"/>
        <item x="145"/>
        <item x="98"/>
        <item x="78"/>
        <item x="104"/>
        <item x="70"/>
        <item x="143"/>
        <item x="0"/>
        <item x="110"/>
        <item x="52"/>
        <item x="86"/>
        <item x="99"/>
        <item x="122"/>
        <item x="95"/>
        <item x="123"/>
        <item x="82"/>
        <item x="51"/>
        <item x="18"/>
        <item x="130"/>
        <item x="114"/>
        <item x="108"/>
        <item x="85"/>
        <item x="41"/>
        <item x="47"/>
        <item x="39"/>
        <item x="133"/>
        <item x="40"/>
        <item x="112"/>
        <item x="71"/>
        <item x="49"/>
        <item x="132"/>
        <item x="30"/>
        <item x="126"/>
        <item x="115"/>
        <item x="138"/>
        <item x="139"/>
        <item x="105"/>
        <item x="80"/>
        <item x="135"/>
        <item x="150"/>
        <item x="151"/>
        <item x="56"/>
        <item x="74"/>
        <item x="91"/>
        <item x="66"/>
        <item x="149"/>
        <item x="117"/>
        <item x="155"/>
        <item x="157"/>
        <item x="84"/>
        <item x="75"/>
        <item x="154"/>
        <item x="103"/>
        <item x="88"/>
        <item x="72"/>
        <item x="156"/>
        <item x="101"/>
        <item x="113"/>
        <item x="147"/>
        <item x="136"/>
        <item x="61"/>
        <item x="87"/>
        <item x="24"/>
        <item x="116"/>
        <item x="124"/>
        <item x="152"/>
        <item x="45"/>
        <item x="125"/>
        <item x="121"/>
        <item x="111"/>
        <item x="83"/>
        <item x="146"/>
        <item x="141"/>
        <item x="65"/>
        <item x="92"/>
        <item x="153"/>
        <item x="48"/>
        <item x="144"/>
        <item x="127"/>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i="1">
      <x v="1"/>
    </i>
    <i i="2">
      <x v="2"/>
    </i>
    <i i="3">
      <x v="3"/>
    </i>
    <i i="4">
      <x v="4"/>
    </i>
    <i i="5">
      <x v="5"/>
    </i>
  </rowItems>
  <colItems count="1">
    <i/>
  </colItems>
  <dataFields count="6">
    <dataField name="Average of MntFruits" fld="15" subtotal="average" baseField="0" baseItem="1"/>
    <dataField name="Average of MntSweetProducts" fld="18" subtotal="average" baseField="0" baseItem="1"/>
    <dataField name="Average of MntFishProducts" fld="17" subtotal="average" baseField="0" baseItem="1"/>
    <dataField name="Average of MntGoldProds" fld="19" subtotal="average" baseField="0" baseItem="1"/>
    <dataField name="Average of MntMeatProducts" fld="16" subtotal="average" baseField="0" baseItem="1"/>
    <dataField name="Average of MntWines" fld="14" subtotal="average" baseField="15" baseItem="0"/>
  </dataFields>
  <formats count="1">
    <format dxfId="9">
      <pivotArea outline="0" collapsedLevelsAreSubtotals="1" fieldPosition="0"/>
    </format>
  </formats>
  <chartFormats count="8">
    <chartFormat chart="3" format="2" series="1">
      <pivotArea type="data" outline="0" fieldPosition="0">
        <references count="1">
          <reference field="4294967294" count="1" selected="0">
            <x v="5"/>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1">
          <reference field="4294967294" count="1" selected="0">
            <x v="5"/>
          </reference>
        </references>
      </pivotArea>
    </chartFormat>
    <chartFormat chart="3" format="5">
      <pivotArea type="data" outline="0" fieldPosition="0">
        <references count="1">
          <reference field="4294967294" count="1" selected="0">
            <x v="4"/>
          </reference>
        </references>
      </pivotArea>
    </chartFormat>
    <chartFormat chart="3" format="6">
      <pivotArea type="data" outline="0" fieldPosition="0">
        <references count="1">
          <reference field="4294967294" count="1" selected="0">
            <x v="3"/>
          </reference>
        </references>
      </pivotArea>
    </chartFormat>
    <chartFormat chart="3" format="7">
      <pivotArea type="data" outline="0" fieldPosition="0">
        <references count="1">
          <reference field="4294967294" count="1" selected="0">
            <x v="2"/>
          </reference>
        </references>
      </pivotArea>
    </chartFormat>
    <chartFormat chart="3" format="8">
      <pivotArea type="data" outline="0" fieldPosition="0">
        <references count="1">
          <reference field="4294967294" count="1" selected="0">
            <x v="1"/>
          </reference>
        </references>
      </pivotArea>
    </chartFormat>
    <chartFormat chart="3"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6C8DF94-E8A4-4A70-B625-0D21B097673C}" sourceName="Age_Group">
  <pivotTables>
    <pivotTable tabId="6" name="PivotTable9"/>
    <pivotTable tabId="6" name="PivotTable2"/>
  </pivotTables>
  <data>
    <tabular pivotCacheId="169588718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Segment" xr10:uid="{1FFBA953-36E9-4B54-A8AD-C28ED52A64CA}" sourceName="Income_Segment">
  <pivotTables>
    <pivotTable tabId="6" name="PivotTable9"/>
    <pivotTable tabId="6" name="PivotTable11"/>
    <pivotTable tabId="6" name="PivotTable2"/>
  </pivotTables>
  <data>
    <tabular pivotCacheId="169588718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93A5051B-1798-4391-ADD5-434A87A029E4}" cache="Slicer_Age_Group" caption="Select Age Group" columnCount="3" style="Slicer Style 1" rowHeight="234950"/>
  <slicer name="Income_Segment" xr10:uid="{24929A05-39D7-46AF-8A7F-F9352A76E186}" cache="Slicer_Income_Segment" caption="Select Income Level"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F88A53-D7A9-4CA3-BB4A-344387E7A3D7}" name="Avg_Spend_Category" displayName="Avg_Spend_Category" ref="A81:C87" totalsRowShown="0">
  <autoFilter ref="A81:C87" xr:uid="{1BF88A53-D7A9-4CA3-BB4A-344387E7A3D7}"/>
  <sortState xmlns:xlrd2="http://schemas.microsoft.com/office/spreadsheetml/2017/richdata2" ref="A82:B87">
    <sortCondition descending="1" ref="B81:B87"/>
  </sortState>
  <tableColumns count="3">
    <tableColumn id="1" xr3:uid="{90C71961-2062-4517-94F8-99E8FAC366EE}" name="Category"/>
    <tableColumn id="2" xr3:uid="{6CB4B6B4-34DB-4F25-8E6E-EEBB258A40B8}" name="Avg Spend" dataDxfId="23"/>
    <tableColumn id="3" xr3:uid="{732FCB47-DFAD-4E18-A894-4FDB5BCF9A1D}" name="%" dataDxfId="22">
      <calculatedColumnFormula>B82/SUM(Avg_Spend_Category[Avg Spend])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A27236-F441-4E42-B554-941520208298}" name="Response_Rate" displayName="Response_Rate" ref="A3:B8" totalsRowShown="0">
  <autoFilter ref="A3:B8" xr:uid="{E5A27236-F441-4E42-B554-941520208298}"/>
  <sortState xmlns:xlrd2="http://schemas.microsoft.com/office/spreadsheetml/2017/richdata2" ref="A4:B8">
    <sortCondition descending="1" ref="B4:B8"/>
  </sortState>
  <tableColumns count="2">
    <tableColumn id="1" xr3:uid="{3A80F6D2-9E0B-49E5-9D1E-5B7734BA5B06}" name="Campaign"/>
    <tableColumn id="2" xr3:uid="{FF45A911-88DC-42D9-BB96-BFAF3EF5B1AA}" name="Response Rate" dataDxfId="18" dataCellStyle="Percent"/>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BBE02-B075-47D8-A7B6-D2C5BF4BDB2A}" name="Table3" displayName="Table3" ref="A3:D4" totalsRowShown="0" headerRowDxfId="17" headerRowBorderDxfId="16" tableBorderDxfId="15" totalsRowBorderDxfId="14">
  <autoFilter ref="A3:D4" xr:uid="{736BBE02-B075-47D8-A7B6-D2C5BF4BDB2A}"/>
  <tableColumns count="4">
    <tableColumn id="1" xr3:uid="{9A17E030-09DC-42A6-A458-EE2BC3666A03}" name="Average of NumStorePurchases" dataDxfId="13">
      <calculatedColumnFormula>AVERAGE(NumStorePurchases)</calculatedColumnFormula>
    </tableColumn>
    <tableColumn id="2" xr3:uid="{3FCFF5E7-674F-49F9-BD81-1D550DBE93CD}" name="Average of NumWebPurchases" dataDxfId="12">
      <calculatedColumnFormula>AVERAGE(NumWebPurchases)</calculatedColumnFormula>
    </tableColumn>
    <tableColumn id="3" xr3:uid="{A69F28BC-7D5B-4179-96F0-13AF804CBA4C}" name="Average of NumCatalogPurchases" dataDxfId="11">
      <calculatedColumnFormula>AVERAGE(NumCatalogPurchases)</calculatedColumnFormula>
    </tableColumn>
    <tableColumn id="4" xr3:uid="{9AFA0A5B-D4BE-49E7-8263-4FC088729BA4}" name="Average of NumDealsPurchases" dataDxfId="10">
      <calculatedColumnFormula>AVERAGE(NumDealsPurchases)</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table" Target="../tables/table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41"/>
  <sheetViews>
    <sheetView zoomScale="70" zoomScaleNormal="70" workbookViewId="0">
      <pane ySplit="1" topLeftCell="A2135" activePane="bottomLeft" state="frozen"/>
      <selection pane="bottomLeft" activeCell="AF7" sqref="AF7"/>
    </sheetView>
  </sheetViews>
  <sheetFormatPr defaultRowHeight="14.4" x14ac:dyDescent="0.3"/>
  <cols>
    <col min="1" max="1" width="6.6640625" bestFit="1" customWidth="1"/>
    <col min="2" max="2" width="10.21875" bestFit="1" customWidth="1"/>
    <col min="3" max="3" width="11.109375" bestFit="1" customWidth="1"/>
    <col min="4" max="4" width="13.5546875" bestFit="1" customWidth="1"/>
    <col min="5" max="5" width="7.77734375" bestFit="1" customWidth="1"/>
    <col min="7" max="7" width="10.44140625" bestFit="1" customWidth="1"/>
    <col min="8" max="8" width="12.6640625" bestFit="1" customWidth="1"/>
    <col min="9" max="9" width="8" bestFit="1" customWidth="1"/>
    <col min="10" max="10" width="10.109375" bestFit="1" customWidth="1"/>
    <col min="11" max="11" width="9.6640625" bestFit="1" customWidth="1"/>
    <col min="12" max="12" width="17.109375" bestFit="1" customWidth="1"/>
    <col min="13" max="13" width="15.77734375" bestFit="1" customWidth="1"/>
    <col min="14" max="14" width="18" bestFit="1" customWidth="1"/>
    <col min="15" max="15" width="13.5546875" bestFit="1" customWidth="1"/>
    <col min="16" max="16" width="18.6640625" bestFit="1" customWidth="1"/>
    <col min="17" max="17" width="18.21875" bestFit="1" customWidth="1"/>
    <col min="18" max="18" width="20.5546875" bestFit="1" customWidth="1"/>
    <col min="19" max="19" width="18.88671875" bestFit="1" customWidth="1"/>
    <col min="20" max="20" width="20.21875" bestFit="1" customWidth="1"/>
    <col min="21" max="25" width="14.21875" bestFit="1" customWidth="1"/>
    <col min="26" max="26" width="9.109375" bestFit="1" customWidth="1"/>
    <col min="27" max="27" width="13.44140625" bestFit="1" customWidth="1"/>
    <col min="28" max="28" width="10.5546875" bestFit="1" customWidth="1"/>
    <col min="29" max="29" width="9.33203125" bestFit="1"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s="1">
        <v>5524</v>
      </c>
      <c r="B2">
        <v>1957</v>
      </c>
      <c r="C2" t="s">
        <v>29</v>
      </c>
      <c r="D2" t="s">
        <v>30</v>
      </c>
      <c r="E2">
        <v>58138</v>
      </c>
      <c r="F2">
        <v>0</v>
      </c>
      <c r="G2">
        <v>0</v>
      </c>
      <c r="H2" t="s">
        <v>31</v>
      </c>
      <c r="I2">
        <v>58</v>
      </c>
      <c r="J2">
        <v>635</v>
      </c>
      <c r="K2">
        <v>88</v>
      </c>
      <c r="L2">
        <v>546</v>
      </c>
      <c r="M2">
        <v>172</v>
      </c>
      <c r="N2">
        <v>88</v>
      </c>
      <c r="O2">
        <v>88</v>
      </c>
      <c r="P2">
        <v>3</v>
      </c>
      <c r="Q2">
        <v>8</v>
      </c>
      <c r="R2">
        <v>10</v>
      </c>
      <c r="S2">
        <v>4</v>
      </c>
      <c r="T2">
        <v>7</v>
      </c>
      <c r="U2">
        <v>0</v>
      </c>
      <c r="V2">
        <v>0</v>
      </c>
      <c r="W2">
        <v>0</v>
      </c>
      <c r="X2">
        <v>0</v>
      </c>
      <c r="Y2">
        <v>0</v>
      </c>
      <c r="Z2">
        <v>0</v>
      </c>
      <c r="AA2">
        <v>3</v>
      </c>
      <c r="AB2">
        <v>11</v>
      </c>
      <c r="AC2">
        <v>1</v>
      </c>
    </row>
    <row r="3" spans="1:29" x14ac:dyDescent="0.3">
      <c r="A3" s="1">
        <v>2174</v>
      </c>
      <c r="B3">
        <v>1954</v>
      </c>
      <c r="C3" t="s">
        <v>29</v>
      </c>
      <c r="D3" t="s">
        <v>30</v>
      </c>
      <c r="E3">
        <v>46344</v>
      </c>
      <c r="F3">
        <v>1</v>
      </c>
      <c r="G3">
        <v>1</v>
      </c>
      <c r="H3" t="s">
        <v>32</v>
      </c>
      <c r="I3">
        <v>38</v>
      </c>
      <c r="J3">
        <v>11</v>
      </c>
      <c r="K3">
        <v>1</v>
      </c>
      <c r="L3">
        <v>6</v>
      </c>
      <c r="M3">
        <v>2</v>
      </c>
      <c r="N3">
        <v>1</v>
      </c>
      <c r="O3">
        <v>6</v>
      </c>
      <c r="P3">
        <v>2</v>
      </c>
      <c r="Q3">
        <v>1</v>
      </c>
      <c r="R3">
        <v>1</v>
      </c>
      <c r="S3">
        <v>2</v>
      </c>
      <c r="T3">
        <v>5</v>
      </c>
      <c r="U3">
        <v>0</v>
      </c>
      <c r="V3">
        <v>0</v>
      </c>
      <c r="W3">
        <v>0</v>
      </c>
      <c r="X3">
        <v>0</v>
      </c>
      <c r="Y3">
        <v>0</v>
      </c>
      <c r="Z3">
        <v>0</v>
      </c>
      <c r="AA3">
        <v>3</v>
      </c>
      <c r="AB3">
        <v>11</v>
      </c>
      <c r="AC3">
        <v>0</v>
      </c>
    </row>
    <row r="4" spans="1:29" x14ac:dyDescent="0.3">
      <c r="A4" s="1">
        <v>4141</v>
      </c>
      <c r="B4">
        <v>1965</v>
      </c>
      <c r="C4" t="s">
        <v>29</v>
      </c>
      <c r="D4" t="s">
        <v>33</v>
      </c>
      <c r="E4">
        <v>71613</v>
      </c>
      <c r="F4">
        <v>0</v>
      </c>
      <c r="G4">
        <v>0</v>
      </c>
      <c r="H4" t="s">
        <v>34</v>
      </c>
      <c r="I4">
        <v>26</v>
      </c>
      <c r="J4">
        <v>426</v>
      </c>
      <c r="K4">
        <v>49</v>
      </c>
      <c r="L4">
        <v>127</v>
      </c>
      <c r="M4">
        <v>111</v>
      </c>
      <c r="N4">
        <v>21</v>
      </c>
      <c r="O4">
        <v>42</v>
      </c>
      <c r="P4">
        <v>1</v>
      </c>
      <c r="Q4">
        <v>8</v>
      </c>
      <c r="R4">
        <v>2</v>
      </c>
      <c r="S4">
        <v>10</v>
      </c>
      <c r="T4">
        <v>4</v>
      </c>
      <c r="U4">
        <v>0</v>
      </c>
      <c r="V4">
        <v>0</v>
      </c>
      <c r="W4">
        <v>0</v>
      </c>
      <c r="X4">
        <v>0</v>
      </c>
      <c r="Y4">
        <v>0</v>
      </c>
      <c r="Z4">
        <v>0</v>
      </c>
      <c r="AA4">
        <v>3</v>
      </c>
      <c r="AB4">
        <v>11</v>
      </c>
      <c r="AC4">
        <v>0</v>
      </c>
    </row>
    <row r="5" spans="1:29" x14ac:dyDescent="0.3">
      <c r="A5" s="1">
        <v>6182</v>
      </c>
      <c r="B5">
        <v>1984</v>
      </c>
      <c r="C5" t="s">
        <v>29</v>
      </c>
      <c r="D5" t="s">
        <v>33</v>
      </c>
      <c r="E5">
        <v>26646</v>
      </c>
      <c r="F5">
        <v>1</v>
      </c>
      <c r="G5">
        <v>0</v>
      </c>
      <c r="H5" t="s">
        <v>35</v>
      </c>
      <c r="I5">
        <v>26</v>
      </c>
      <c r="J5">
        <v>11</v>
      </c>
      <c r="K5">
        <v>4</v>
      </c>
      <c r="L5">
        <v>20</v>
      </c>
      <c r="M5">
        <v>10</v>
      </c>
      <c r="N5">
        <v>3</v>
      </c>
      <c r="O5">
        <v>5</v>
      </c>
      <c r="P5">
        <v>2</v>
      </c>
      <c r="Q5">
        <v>2</v>
      </c>
      <c r="R5">
        <v>0</v>
      </c>
      <c r="S5">
        <v>4</v>
      </c>
      <c r="T5">
        <v>6</v>
      </c>
      <c r="U5">
        <v>0</v>
      </c>
      <c r="V5">
        <v>0</v>
      </c>
      <c r="W5">
        <v>0</v>
      </c>
      <c r="X5">
        <v>0</v>
      </c>
      <c r="Y5">
        <v>0</v>
      </c>
      <c r="Z5">
        <v>0</v>
      </c>
      <c r="AA5">
        <v>3</v>
      </c>
      <c r="AB5">
        <v>11</v>
      </c>
      <c r="AC5">
        <v>0</v>
      </c>
    </row>
    <row r="6" spans="1:29" x14ac:dyDescent="0.3">
      <c r="A6" s="1">
        <v>5324</v>
      </c>
      <c r="B6">
        <v>1981</v>
      </c>
      <c r="C6" t="s">
        <v>36</v>
      </c>
      <c r="D6" t="s">
        <v>37</v>
      </c>
      <c r="E6">
        <v>58293</v>
      </c>
      <c r="F6">
        <v>1</v>
      </c>
      <c r="G6">
        <v>0</v>
      </c>
      <c r="H6" t="s">
        <v>38</v>
      </c>
      <c r="I6">
        <v>94</v>
      </c>
      <c r="J6">
        <v>173</v>
      </c>
      <c r="K6">
        <v>43</v>
      </c>
      <c r="L6">
        <v>118</v>
      </c>
      <c r="M6">
        <v>46</v>
      </c>
      <c r="N6">
        <v>27</v>
      </c>
      <c r="O6">
        <v>15</v>
      </c>
      <c r="P6">
        <v>5</v>
      </c>
      <c r="Q6">
        <v>5</v>
      </c>
      <c r="R6">
        <v>3</v>
      </c>
      <c r="S6">
        <v>6</v>
      </c>
      <c r="T6">
        <v>5</v>
      </c>
      <c r="U6">
        <v>0</v>
      </c>
      <c r="V6">
        <v>0</v>
      </c>
      <c r="W6">
        <v>0</v>
      </c>
      <c r="X6">
        <v>0</v>
      </c>
      <c r="Y6">
        <v>0</v>
      </c>
      <c r="Z6">
        <v>0</v>
      </c>
      <c r="AA6">
        <v>3</v>
      </c>
      <c r="AB6">
        <v>11</v>
      </c>
      <c r="AC6">
        <v>0</v>
      </c>
    </row>
    <row r="7" spans="1:29" x14ac:dyDescent="0.3">
      <c r="A7" s="1">
        <v>7446</v>
      </c>
      <c r="B7">
        <v>1967</v>
      </c>
      <c r="C7" t="s">
        <v>39</v>
      </c>
      <c r="D7" t="s">
        <v>33</v>
      </c>
      <c r="E7">
        <v>62513</v>
      </c>
      <c r="F7">
        <v>0</v>
      </c>
      <c r="G7">
        <v>1</v>
      </c>
      <c r="H7" t="s">
        <v>40</v>
      </c>
      <c r="I7">
        <v>16</v>
      </c>
      <c r="J7">
        <v>520</v>
      </c>
      <c r="K7">
        <v>42</v>
      </c>
      <c r="L7">
        <v>98</v>
      </c>
      <c r="M7">
        <v>0</v>
      </c>
      <c r="N7">
        <v>42</v>
      </c>
      <c r="O7">
        <v>14</v>
      </c>
      <c r="P7">
        <v>2</v>
      </c>
      <c r="Q7">
        <v>6</v>
      </c>
      <c r="R7">
        <v>4</v>
      </c>
      <c r="S7">
        <v>10</v>
      </c>
      <c r="T7">
        <v>6</v>
      </c>
      <c r="U7">
        <v>0</v>
      </c>
      <c r="V7">
        <v>0</v>
      </c>
      <c r="W7">
        <v>0</v>
      </c>
      <c r="X7">
        <v>0</v>
      </c>
      <c r="Y7">
        <v>0</v>
      </c>
      <c r="Z7">
        <v>0</v>
      </c>
      <c r="AA7">
        <v>3</v>
      </c>
      <c r="AB7">
        <v>11</v>
      </c>
      <c r="AC7">
        <v>0</v>
      </c>
    </row>
    <row r="8" spans="1:29" x14ac:dyDescent="0.3">
      <c r="A8" s="1">
        <v>965</v>
      </c>
      <c r="B8">
        <v>1971</v>
      </c>
      <c r="C8" t="s">
        <v>29</v>
      </c>
      <c r="D8" t="s">
        <v>41</v>
      </c>
      <c r="E8">
        <v>55635</v>
      </c>
      <c r="F8">
        <v>0</v>
      </c>
      <c r="G8">
        <v>1</v>
      </c>
      <c r="H8" t="s">
        <v>42</v>
      </c>
      <c r="I8">
        <v>34</v>
      </c>
      <c r="J8">
        <v>235</v>
      </c>
      <c r="K8">
        <v>65</v>
      </c>
      <c r="L8">
        <v>164</v>
      </c>
      <c r="M8">
        <v>50</v>
      </c>
      <c r="N8">
        <v>49</v>
      </c>
      <c r="O8">
        <v>27</v>
      </c>
      <c r="P8">
        <v>4</v>
      </c>
      <c r="Q8">
        <v>7</v>
      </c>
      <c r="R8">
        <v>3</v>
      </c>
      <c r="S8">
        <v>7</v>
      </c>
      <c r="T8">
        <v>6</v>
      </c>
      <c r="U8">
        <v>0</v>
      </c>
      <c r="V8">
        <v>0</v>
      </c>
      <c r="W8">
        <v>0</v>
      </c>
      <c r="X8">
        <v>0</v>
      </c>
      <c r="Y8">
        <v>0</v>
      </c>
      <c r="Z8">
        <v>0</v>
      </c>
      <c r="AA8">
        <v>3</v>
      </c>
      <c r="AB8">
        <v>11</v>
      </c>
      <c r="AC8">
        <v>0</v>
      </c>
    </row>
    <row r="9" spans="1:29" x14ac:dyDescent="0.3">
      <c r="A9" s="1">
        <v>6177</v>
      </c>
      <c r="B9">
        <v>1985</v>
      </c>
      <c r="C9" t="s">
        <v>36</v>
      </c>
      <c r="D9" t="s">
        <v>37</v>
      </c>
      <c r="E9">
        <v>33454</v>
      </c>
      <c r="F9">
        <v>1</v>
      </c>
      <c r="G9">
        <v>0</v>
      </c>
      <c r="H9" t="s">
        <v>43</v>
      </c>
      <c r="I9">
        <v>32</v>
      </c>
      <c r="J9">
        <v>76</v>
      </c>
      <c r="K9">
        <v>10</v>
      </c>
      <c r="L9">
        <v>56</v>
      </c>
      <c r="M9">
        <v>3</v>
      </c>
      <c r="N9">
        <v>1</v>
      </c>
      <c r="O9">
        <v>23</v>
      </c>
      <c r="P9">
        <v>2</v>
      </c>
      <c r="Q9">
        <v>4</v>
      </c>
      <c r="R9">
        <v>0</v>
      </c>
      <c r="S9">
        <v>4</v>
      </c>
      <c r="T9">
        <v>8</v>
      </c>
      <c r="U9">
        <v>0</v>
      </c>
      <c r="V9">
        <v>0</v>
      </c>
      <c r="W9">
        <v>0</v>
      </c>
      <c r="X9">
        <v>0</v>
      </c>
      <c r="Y9">
        <v>0</v>
      </c>
      <c r="Z9">
        <v>0</v>
      </c>
      <c r="AA9">
        <v>3</v>
      </c>
      <c r="AB9">
        <v>11</v>
      </c>
      <c r="AC9">
        <v>0</v>
      </c>
    </row>
    <row r="10" spans="1:29" x14ac:dyDescent="0.3">
      <c r="A10" s="1">
        <v>4855</v>
      </c>
      <c r="B10">
        <v>1974</v>
      </c>
      <c r="C10" t="s">
        <v>36</v>
      </c>
      <c r="D10" t="s">
        <v>33</v>
      </c>
      <c r="E10">
        <v>30351</v>
      </c>
      <c r="F10">
        <v>1</v>
      </c>
      <c r="G10">
        <v>0</v>
      </c>
      <c r="H10" t="s">
        <v>44</v>
      </c>
      <c r="I10">
        <v>19</v>
      </c>
      <c r="J10">
        <v>14</v>
      </c>
      <c r="K10">
        <v>0</v>
      </c>
      <c r="L10">
        <v>24</v>
      </c>
      <c r="M10">
        <v>3</v>
      </c>
      <c r="N10">
        <v>3</v>
      </c>
      <c r="O10">
        <v>2</v>
      </c>
      <c r="P10">
        <v>1</v>
      </c>
      <c r="Q10">
        <v>3</v>
      </c>
      <c r="R10">
        <v>0</v>
      </c>
      <c r="S10">
        <v>2</v>
      </c>
      <c r="T10">
        <v>9</v>
      </c>
      <c r="U10">
        <v>0</v>
      </c>
      <c r="V10">
        <v>0</v>
      </c>
      <c r="W10">
        <v>0</v>
      </c>
      <c r="X10">
        <v>0</v>
      </c>
      <c r="Y10">
        <v>0</v>
      </c>
      <c r="Z10">
        <v>0</v>
      </c>
      <c r="AA10">
        <v>3</v>
      </c>
      <c r="AB10">
        <v>11</v>
      </c>
      <c r="AC10">
        <v>1</v>
      </c>
    </row>
    <row r="11" spans="1:29" x14ac:dyDescent="0.3">
      <c r="A11" s="1">
        <v>5899</v>
      </c>
      <c r="B11">
        <v>1950</v>
      </c>
      <c r="C11" t="s">
        <v>36</v>
      </c>
      <c r="D11" t="s">
        <v>33</v>
      </c>
      <c r="E11">
        <v>5648</v>
      </c>
      <c r="F11">
        <v>1</v>
      </c>
      <c r="G11">
        <v>1</v>
      </c>
      <c r="H11" t="s">
        <v>45</v>
      </c>
      <c r="I11">
        <v>68</v>
      </c>
      <c r="J11">
        <v>28</v>
      </c>
      <c r="K11">
        <v>0</v>
      </c>
      <c r="L11">
        <v>6</v>
      </c>
      <c r="M11">
        <v>1</v>
      </c>
      <c r="N11">
        <v>1</v>
      </c>
      <c r="O11">
        <v>13</v>
      </c>
      <c r="P11">
        <v>1</v>
      </c>
      <c r="Q11">
        <v>1</v>
      </c>
      <c r="R11">
        <v>0</v>
      </c>
      <c r="S11">
        <v>0</v>
      </c>
      <c r="T11">
        <v>20</v>
      </c>
      <c r="U11">
        <v>1</v>
      </c>
      <c r="V11">
        <v>0</v>
      </c>
      <c r="W11">
        <v>0</v>
      </c>
      <c r="X11">
        <v>0</v>
      </c>
      <c r="Y11">
        <v>0</v>
      </c>
      <c r="Z11">
        <v>0</v>
      </c>
      <c r="AA11">
        <v>3</v>
      </c>
      <c r="AB11">
        <v>11</v>
      </c>
      <c r="AC11">
        <v>0</v>
      </c>
    </row>
    <row r="12" spans="1:29" x14ac:dyDescent="0.3">
      <c r="A12" s="1">
        <v>1994</v>
      </c>
      <c r="B12">
        <v>1983</v>
      </c>
      <c r="C12" t="s">
        <v>29</v>
      </c>
      <c r="D12" t="s">
        <v>37</v>
      </c>
      <c r="F12">
        <v>1</v>
      </c>
      <c r="G12">
        <v>0</v>
      </c>
      <c r="H12" t="s">
        <v>46</v>
      </c>
      <c r="I12">
        <v>11</v>
      </c>
      <c r="J12">
        <v>5</v>
      </c>
      <c r="K12">
        <v>5</v>
      </c>
      <c r="L12">
        <v>6</v>
      </c>
      <c r="M12">
        <v>0</v>
      </c>
      <c r="N12">
        <v>2</v>
      </c>
      <c r="O12">
        <v>1</v>
      </c>
      <c r="P12">
        <v>1</v>
      </c>
      <c r="Q12">
        <v>1</v>
      </c>
      <c r="R12">
        <v>0</v>
      </c>
      <c r="S12">
        <v>2</v>
      </c>
      <c r="T12">
        <v>7</v>
      </c>
      <c r="U12">
        <v>0</v>
      </c>
      <c r="V12">
        <v>0</v>
      </c>
      <c r="W12">
        <v>0</v>
      </c>
      <c r="X12">
        <v>0</v>
      </c>
      <c r="Y12">
        <v>0</v>
      </c>
      <c r="Z12">
        <v>0</v>
      </c>
      <c r="AA12">
        <v>3</v>
      </c>
      <c r="AB12">
        <v>11</v>
      </c>
      <c r="AC12">
        <v>0</v>
      </c>
    </row>
    <row r="13" spans="1:29" x14ac:dyDescent="0.3">
      <c r="A13" s="1">
        <v>387</v>
      </c>
      <c r="B13">
        <v>1976</v>
      </c>
      <c r="C13" t="s">
        <v>47</v>
      </c>
      <c r="D13" t="s">
        <v>37</v>
      </c>
      <c r="E13">
        <v>7500</v>
      </c>
      <c r="F13">
        <v>0</v>
      </c>
      <c r="G13">
        <v>0</v>
      </c>
      <c r="H13" t="s">
        <v>42</v>
      </c>
      <c r="I13">
        <v>59</v>
      </c>
      <c r="J13">
        <v>6</v>
      </c>
      <c r="K13">
        <v>16</v>
      </c>
      <c r="L13">
        <v>11</v>
      </c>
      <c r="M13">
        <v>11</v>
      </c>
      <c r="N13">
        <v>1</v>
      </c>
      <c r="O13">
        <v>16</v>
      </c>
      <c r="P13">
        <v>1</v>
      </c>
      <c r="Q13">
        <v>2</v>
      </c>
      <c r="R13">
        <v>0</v>
      </c>
      <c r="S13">
        <v>3</v>
      </c>
      <c r="T13">
        <v>8</v>
      </c>
      <c r="U13">
        <v>0</v>
      </c>
      <c r="V13">
        <v>0</v>
      </c>
      <c r="W13">
        <v>0</v>
      </c>
      <c r="X13">
        <v>0</v>
      </c>
      <c r="Y13">
        <v>0</v>
      </c>
      <c r="Z13">
        <v>0</v>
      </c>
      <c r="AA13">
        <v>3</v>
      </c>
      <c r="AB13">
        <v>11</v>
      </c>
      <c r="AC13">
        <v>0</v>
      </c>
    </row>
    <row r="14" spans="1:29" x14ac:dyDescent="0.3">
      <c r="A14" s="1">
        <v>2125</v>
      </c>
      <c r="B14">
        <v>1959</v>
      </c>
      <c r="C14" t="s">
        <v>29</v>
      </c>
      <c r="D14" t="s">
        <v>41</v>
      </c>
      <c r="E14">
        <v>63033</v>
      </c>
      <c r="F14">
        <v>0</v>
      </c>
      <c r="G14">
        <v>0</v>
      </c>
      <c r="H14" t="s">
        <v>46</v>
      </c>
      <c r="I14">
        <v>82</v>
      </c>
      <c r="J14">
        <v>194</v>
      </c>
      <c r="K14">
        <v>61</v>
      </c>
      <c r="L14">
        <v>480</v>
      </c>
      <c r="M14">
        <v>225</v>
      </c>
      <c r="N14">
        <v>112</v>
      </c>
      <c r="O14">
        <v>30</v>
      </c>
      <c r="P14">
        <v>1</v>
      </c>
      <c r="Q14">
        <v>3</v>
      </c>
      <c r="R14">
        <v>4</v>
      </c>
      <c r="S14">
        <v>8</v>
      </c>
      <c r="T14">
        <v>2</v>
      </c>
      <c r="U14">
        <v>0</v>
      </c>
      <c r="V14">
        <v>0</v>
      </c>
      <c r="W14">
        <v>0</v>
      </c>
      <c r="X14">
        <v>0</v>
      </c>
      <c r="Y14">
        <v>0</v>
      </c>
      <c r="Z14">
        <v>0</v>
      </c>
      <c r="AA14">
        <v>3</v>
      </c>
      <c r="AB14">
        <v>11</v>
      </c>
      <c r="AC14">
        <v>0</v>
      </c>
    </row>
    <row r="15" spans="1:29" x14ac:dyDescent="0.3">
      <c r="A15" s="1">
        <v>8180</v>
      </c>
      <c r="B15">
        <v>1952</v>
      </c>
      <c r="C15" t="s">
        <v>39</v>
      </c>
      <c r="D15" t="s">
        <v>41</v>
      </c>
      <c r="E15">
        <v>59354</v>
      </c>
      <c r="F15">
        <v>1</v>
      </c>
      <c r="G15">
        <v>1</v>
      </c>
      <c r="H15" t="s">
        <v>46</v>
      </c>
      <c r="I15">
        <v>53</v>
      </c>
      <c r="J15">
        <v>233</v>
      </c>
      <c r="K15">
        <v>2</v>
      </c>
      <c r="L15">
        <v>53</v>
      </c>
      <c r="M15">
        <v>3</v>
      </c>
      <c r="N15">
        <v>5</v>
      </c>
      <c r="O15">
        <v>14</v>
      </c>
      <c r="P15">
        <v>3</v>
      </c>
      <c r="Q15">
        <v>6</v>
      </c>
      <c r="R15">
        <v>1</v>
      </c>
      <c r="S15">
        <v>5</v>
      </c>
      <c r="T15">
        <v>6</v>
      </c>
      <c r="U15">
        <v>0</v>
      </c>
      <c r="V15">
        <v>0</v>
      </c>
      <c r="W15">
        <v>0</v>
      </c>
      <c r="X15">
        <v>0</v>
      </c>
      <c r="Y15">
        <v>0</v>
      </c>
      <c r="Z15">
        <v>0</v>
      </c>
      <c r="AA15">
        <v>3</v>
      </c>
      <c r="AB15">
        <v>11</v>
      </c>
      <c r="AC15">
        <v>0</v>
      </c>
    </row>
    <row r="16" spans="1:29" x14ac:dyDescent="0.3">
      <c r="A16" s="1">
        <v>2569</v>
      </c>
      <c r="B16">
        <v>1987</v>
      </c>
      <c r="C16" t="s">
        <v>29</v>
      </c>
      <c r="D16" t="s">
        <v>37</v>
      </c>
      <c r="E16">
        <v>17323</v>
      </c>
      <c r="F16">
        <v>0</v>
      </c>
      <c r="G16">
        <v>0</v>
      </c>
      <c r="H16" t="s">
        <v>48</v>
      </c>
      <c r="I16">
        <v>38</v>
      </c>
      <c r="J16">
        <v>3</v>
      </c>
      <c r="K16">
        <v>14</v>
      </c>
      <c r="L16">
        <v>17</v>
      </c>
      <c r="M16">
        <v>6</v>
      </c>
      <c r="N16">
        <v>1</v>
      </c>
      <c r="O16">
        <v>5</v>
      </c>
      <c r="P16">
        <v>1</v>
      </c>
      <c r="Q16">
        <v>1</v>
      </c>
      <c r="R16">
        <v>0</v>
      </c>
      <c r="S16">
        <v>3</v>
      </c>
      <c r="T16">
        <v>8</v>
      </c>
      <c r="U16">
        <v>0</v>
      </c>
      <c r="V16">
        <v>0</v>
      </c>
      <c r="W16">
        <v>0</v>
      </c>
      <c r="X16">
        <v>0</v>
      </c>
      <c r="Y16">
        <v>0</v>
      </c>
      <c r="Z16">
        <v>0</v>
      </c>
      <c r="AA16">
        <v>3</v>
      </c>
      <c r="AB16">
        <v>11</v>
      </c>
      <c r="AC16">
        <v>0</v>
      </c>
    </row>
    <row r="17" spans="1:29" x14ac:dyDescent="0.3">
      <c r="A17" s="1">
        <v>2114</v>
      </c>
      <c r="B17">
        <v>1946</v>
      </c>
      <c r="C17" t="s">
        <v>36</v>
      </c>
      <c r="D17" t="s">
        <v>30</v>
      </c>
      <c r="E17">
        <v>82800</v>
      </c>
      <c r="F17">
        <v>0</v>
      </c>
      <c r="G17">
        <v>0</v>
      </c>
      <c r="H17" t="s">
        <v>49</v>
      </c>
      <c r="I17">
        <v>23</v>
      </c>
      <c r="J17">
        <v>1006</v>
      </c>
      <c r="K17">
        <v>22</v>
      </c>
      <c r="L17">
        <v>115</v>
      </c>
      <c r="M17">
        <v>59</v>
      </c>
      <c r="N17">
        <v>68</v>
      </c>
      <c r="O17">
        <v>45</v>
      </c>
      <c r="P17">
        <v>1</v>
      </c>
      <c r="Q17">
        <v>7</v>
      </c>
      <c r="R17">
        <v>6</v>
      </c>
      <c r="S17">
        <v>12</v>
      </c>
      <c r="T17">
        <v>3</v>
      </c>
      <c r="U17">
        <v>0</v>
      </c>
      <c r="V17">
        <v>0</v>
      </c>
      <c r="W17">
        <v>1</v>
      </c>
      <c r="X17">
        <v>1</v>
      </c>
      <c r="Y17">
        <v>0</v>
      </c>
      <c r="Z17">
        <v>0</v>
      </c>
      <c r="AA17">
        <v>3</v>
      </c>
      <c r="AB17">
        <v>11</v>
      </c>
      <c r="AC17">
        <v>1</v>
      </c>
    </row>
    <row r="18" spans="1:29" x14ac:dyDescent="0.3">
      <c r="A18" s="1">
        <v>9736</v>
      </c>
      <c r="B18">
        <v>1980</v>
      </c>
      <c r="C18" t="s">
        <v>29</v>
      </c>
      <c r="D18" t="s">
        <v>37</v>
      </c>
      <c r="E18">
        <v>41850</v>
      </c>
      <c r="F18">
        <v>1</v>
      </c>
      <c r="G18">
        <v>1</v>
      </c>
      <c r="H18" t="s">
        <v>50</v>
      </c>
      <c r="I18">
        <v>51</v>
      </c>
      <c r="J18">
        <v>53</v>
      </c>
      <c r="K18">
        <v>5</v>
      </c>
      <c r="L18">
        <v>19</v>
      </c>
      <c r="M18">
        <v>2</v>
      </c>
      <c r="N18">
        <v>13</v>
      </c>
      <c r="O18">
        <v>4</v>
      </c>
      <c r="P18">
        <v>3</v>
      </c>
      <c r="Q18">
        <v>3</v>
      </c>
      <c r="R18">
        <v>0</v>
      </c>
      <c r="S18">
        <v>3</v>
      </c>
      <c r="T18">
        <v>8</v>
      </c>
      <c r="U18">
        <v>0</v>
      </c>
      <c r="V18">
        <v>0</v>
      </c>
      <c r="W18">
        <v>0</v>
      </c>
      <c r="X18">
        <v>0</v>
      </c>
      <c r="Y18">
        <v>0</v>
      </c>
      <c r="Z18">
        <v>0</v>
      </c>
      <c r="AA18">
        <v>3</v>
      </c>
      <c r="AB18">
        <v>11</v>
      </c>
      <c r="AC18">
        <v>0</v>
      </c>
    </row>
    <row r="19" spans="1:29" x14ac:dyDescent="0.3">
      <c r="A19" s="1">
        <v>4939</v>
      </c>
      <c r="B19">
        <v>1946</v>
      </c>
      <c r="C19" t="s">
        <v>29</v>
      </c>
      <c r="D19" t="s">
        <v>33</v>
      </c>
      <c r="E19">
        <v>37760</v>
      </c>
      <c r="F19">
        <v>0</v>
      </c>
      <c r="G19">
        <v>0</v>
      </c>
      <c r="H19" t="s">
        <v>51</v>
      </c>
      <c r="I19">
        <v>20</v>
      </c>
      <c r="J19">
        <v>84</v>
      </c>
      <c r="K19">
        <v>5</v>
      </c>
      <c r="L19">
        <v>38</v>
      </c>
      <c r="M19">
        <v>150</v>
      </c>
      <c r="N19">
        <v>12</v>
      </c>
      <c r="O19">
        <v>28</v>
      </c>
      <c r="P19">
        <v>2</v>
      </c>
      <c r="Q19">
        <v>4</v>
      </c>
      <c r="R19">
        <v>1</v>
      </c>
      <c r="S19">
        <v>6</v>
      </c>
      <c r="T19">
        <v>7</v>
      </c>
      <c r="U19">
        <v>0</v>
      </c>
      <c r="V19">
        <v>0</v>
      </c>
      <c r="W19">
        <v>0</v>
      </c>
      <c r="X19">
        <v>0</v>
      </c>
      <c r="Y19">
        <v>0</v>
      </c>
      <c r="Z19">
        <v>0</v>
      </c>
      <c r="AA19">
        <v>3</v>
      </c>
      <c r="AB19">
        <v>11</v>
      </c>
      <c r="AC19">
        <v>0</v>
      </c>
    </row>
    <row r="20" spans="1:29" x14ac:dyDescent="0.3">
      <c r="A20" s="1">
        <v>6565</v>
      </c>
      <c r="B20">
        <v>1949</v>
      </c>
      <c r="C20" t="s">
        <v>39</v>
      </c>
      <c r="D20" t="s">
        <v>37</v>
      </c>
      <c r="E20">
        <v>76995</v>
      </c>
      <c r="F20">
        <v>0</v>
      </c>
      <c r="G20">
        <v>1</v>
      </c>
      <c r="H20" t="s">
        <v>52</v>
      </c>
      <c r="I20">
        <v>91</v>
      </c>
      <c r="J20">
        <v>1012</v>
      </c>
      <c r="K20">
        <v>80</v>
      </c>
      <c r="L20">
        <v>498</v>
      </c>
      <c r="M20">
        <v>0</v>
      </c>
      <c r="N20">
        <v>16</v>
      </c>
      <c r="O20">
        <v>176</v>
      </c>
      <c r="P20">
        <v>2</v>
      </c>
      <c r="Q20">
        <v>11</v>
      </c>
      <c r="R20">
        <v>4</v>
      </c>
      <c r="S20">
        <v>9</v>
      </c>
      <c r="T20">
        <v>5</v>
      </c>
      <c r="U20">
        <v>0</v>
      </c>
      <c r="V20">
        <v>0</v>
      </c>
      <c r="W20">
        <v>0</v>
      </c>
      <c r="X20">
        <v>1</v>
      </c>
      <c r="Y20">
        <v>0</v>
      </c>
      <c r="Z20">
        <v>0</v>
      </c>
      <c r="AA20">
        <v>3</v>
      </c>
      <c r="AB20">
        <v>11</v>
      </c>
      <c r="AC20">
        <v>0</v>
      </c>
    </row>
    <row r="21" spans="1:29" x14ac:dyDescent="0.3">
      <c r="A21" s="1">
        <v>2278</v>
      </c>
      <c r="B21">
        <v>1985</v>
      </c>
      <c r="C21" t="s">
        <v>53</v>
      </c>
      <c r="D21" t="s">
        <v>30</v>
      </c>
      <c r="E21">
        <v>33812</v>
      </c>
      <c r="F21">
        <v>1</v>
      </c>
      <c r="G21">
        <v>0</v>
      </c>
      <c r="H21" t="s">
        <v>54</v>
      </c>
      <c r="I21">
        <v>86</v>
      </c>
      <c r="J21">
        <v>4</v>
      </c>
      <c r="K21">
        <v>17</v>
      </c>
      <c r="L21">
        <v>19</v>
      </c>
      <c r="M21">
        <v>30</v>
      </c>
      <c r="N21">
        <v>24</v>
      </c>
      <c r="O21">
        <v>39</v>
      </c>
      <c r="P21">
        <v>2</v>
      </c>
      <c r="Q21">
        <v>2</v>
      </c>
      <c r="R21">
        <v>1</v>
      </c>
      <c r="S21">
        <v>3</v>
      </c>
      <c r="T21">
        <v>6</v>
      </c>
      <c r="U21">
        <v>0</v>
      </c>
      <c r="V21">
        <v>0</v>
      </c>
      <c r="W21">
        <v>0</v>
      </c>
      <c r="X21">
        <v>0</v>
      </c>
      <c r="Y21">
        <v>0</v>
      </c>
      <c r="Z21">
        <v>0</v>
      </c>
      <c r="AA21">
        <v>3</v>
      </c>
      <c r="AB21">
        <v>11</v>
      </c>
      <c r="AC21">
        <v>0</v>
      </c>
    </row>
    <row r="22" spans="1:29" x14ac:dyDescent="0.3">
      <c r="A22" s="1">
        <v>9360</v>
      </c>
      <c r="B22">
        <v>1982</v>
      </c>
      <c r="C22" t="s">
        <v>29</v>
      </c>
      <c r="D22" t="s">
        <v>37</v>
      </c>
      <c r="E22">
        <v>37040</v>
      </c>
      <c r="F22">
        <v>0</v>
      </c>
      <c r="G22">
        <v>0</v>
      </c>
      <c r="H22" t="s">
        <v>55</v>
      </c>
      <c r="I22">
        <v>41</v>
      </c>
      <c r="J22">
        <v>86</v>
      </c>
      <c r="K22">
        <v>2</v>
      </c>
      <c r="L22">
        <v>73</v>
      </c>
      <c r="M22">
        <v>69</v>
      </c>
      <c r="N22">
        <v>38</v>
      </c>
      <c r="O22">
        <v>48</v>
      </c>
      <c r="P22">
        <v>1</v>
      </c>
      <c r="Q22">
        <v>4</v>
      </c>
      <c r="R22">
        <v>2</v>
      </c>
      <c r="S22">
        <v>5</v>
      </c>
      <c r="T22">
        <v>8</v>
      </c>
      <c r="U22">
        <v>0</v>
      </c>
      <c r="V22">
        <v>0</v>
      </c>
      <c r="W22">
        <v>0</v>
      </c>
      <c r="X22">
        <v>0</v>
      </c>
      <c r="Y22">
        <v>0</v>
      </c>
      <c r="Z22">
        <v>0</v>
      </c>
      <c r="AA22">
        <v>3</v>
      </c>
      <c r="AB22">
        <v>11</v>
      </c>
      <c r="AC22">
        <v>0</v>
      </c>
    </row>
    <row r="23" spans="1:29" x14ac:dyDescent="0.3">
      <c r="A23" s="1">
        <v>5376</v>
      </c>
      <c r="B23">
        <v>1979</v>
      </c>
      <c r="C23" t="s">
        <v>29</v>
      </c>
      <c r="D23" t="s">
        <v>37</v>
      </c>
      <c r="E23">
        <v>2447</v>
      </c>
      <c r="F23">
        <v>1</v>
      </c>
      <c r="G23">
        <v>0</v>
      </c>
      <c r="H23" t="s">
        <v>56</v>
      </c>
      <c r="I23">
        <v>42</v>
      </c>
      <c r="J23">
        <v>1</v>
      </c>
      <c r="K23">
        <v>1</v>
      </c>
      <c r="L23">
        <v>1725</v>
      </c>
      <c r="M23">
        <v>1</v>
      </c>
      <c r="N23">
        <v>1</v>
      </c>
      <c r="O23">
        <v>1</v>
      </c>
      <c r="P23">
        <v>15</v>
      </c>
      <c r="Q23">
        <v>0</v>
      </c>
      <c r="R23">
        <v>28</v>
      </c>
      <c r="S23">
        <v>0</v>
      </c>
      <c r="T23">
        <v>1</v>
      </c>
      <c r="U23">
        <v>0</v>
      </c>
      <c r="V23">
        <v>0</v>
      </c>
      <c r="W23">
        <v>0</v>
      </c>
      <c r="X23">
        <v>0</v>
      </c>
      <c r="Y23">
        <v>0</v>
      </c>
      <c r="Z23">
        <v>0</v>
      </c>
      <c r="AA23">
        <v>3</v>
      </c>
      <c r="AB23">
        <v>11</v>
      </c>
      <c r="AC23">
        <v>0</v>
      </c>
    </row>
    <row r="24" spans="1:29" x14ac:dyDescent="0.3">
      <c r="A24" s="1">
        <v>1993</v>
      </c>
      <c r="B24">
        <v>1949</v>
      </c>
      <c r="C24" t="s">
        <v>36</v>
      </c>
      <c r="D24" t="s">
        <v>37</v>
      </c>
      <c r="E24">
        <v>58607</v>
      </c>
      <c r="F24">
        <v>0</v>
      </c>
      <c r="G24">
        <v>1</v>
      </c>
      <c r="H24" t="s">
        <v>57</v>
      </c>
      <c r="I24">
        <v>63</v>
      </c>
      <c r="J24">
        <v>867</v>
      </c>
      <c r="K24">
        <v>0</v>
      </c>
      <c r="L24">
        <v>86</v>
      </c>
      <c r="M24">
        <v>0</v>
      </c>
      <c r="N24">
        <v>0</v>
      </c>
      <c r="O24">
        <v>19</v>
      </c>
      <c r="P24">
        <v>3</v>
      </c>
      <c r="Q24">
        <v>2</v>
      </c>
      <c r="R24">
        <v>3</v>
      </c>
      <c r="S24">
        <v>9</v>
      </c>
      <c r="T24">
        <v>8</v>
      </c>
      <c r="U24">
        <v>0</v>
      </c>
      <c r="V24">
        <v>1</v>
      </c>
      <c r="W24">
        <v>0</v>
      </c>
      <c r="X24">
        <v>0</v>
      </c>
      <c r="Y24">
        <v>0</v>
      </c>
      <c r="Z24">
        <v>0</v>
      </c>
      <c r="AA24">
        <v>3</v>
      </c>
      <c r="AB24">
        <v>11</v>
      </c>
      <c r="AC24">
        <v>0</v>
      </c>
    </row>
    <row r="25" spans="1:29" x14ac:dyDescent="0.3">
      <c r="A25" s="1">
        <v>4047</v>
      </c>
      <c r="B25">
        <v>1954</v>
      </c>
      <c r="C25" t="s">
        <v>36</v>
      </c>
      <c r="D25" t="s">
        <v>37</v>
      </c>
      <c r="E25">
        <v>65324</v>
      </c>
      <c r="F25">
        <v>0</v>
      </c>
      <c r="G25">
        <v>1</v>
      </c>
      <c r="H25" t="s">
        <v>58</v>
      </c>
      <c r="I25">
        <v>0</v>
      </c>
      <c r="J25">
        <v>384</v>
      </c>
      <c r="K25">
        <v>0</v>
      </c>
      <c r="L25">
        <v>102</v>
      </c>
      <c r="M25">
        <v>21</v>
      </c>
      <c r="N25">
        <v>32</v>
      </c>
      <c r="O25">
        <v>5</v>
      </c>
      <c r="P25">
        <v>3</v>
      </c>
      <c r="Q25">
        <v>6</v>
      </c>
      <c r="R25">
        <v>2</v>
      </c>
      <c r="S25">
        <v>9</v>
      </c>
      <c r="T25">
        <v>4</v>
      </c>
      <c r="U25">
        <v>0</v>
      </c>
      <c r="V25">
        <v>0</v>
      </c>
      <c r="W25">
        <v>0</v>
      </c>
      <c r="X25">
        <v>0</v>
      </c>
      <c r="Y25">
        <v>0</v>
      </c>
      <c r="Z25">
        <v>0</v>
      </c>
      <c r="AA25">
        <v>3</v>
      </c>
      <c r="AB25">
        <v>11</v>
      </c>
      <c r="AC25">
        <v>0</v>
      </c>
    </row>
    <row r="26" spans="1:29" x14ac:dyDescent="0.3">
      <c r="A26" s="1">
        <v>1409</v>
      </c>
      <c r="B26">
        <v>1951</v>
      </c>
      <c r="C26" t="s">
        <v>29</v>
      </c>
      <c r="D26" t="s">
        <v>33</v>
      </c>
      <c r="E26">
        <v>40689</v>
      </c>
      <c r="F26">
        <v>0</v>
      </c>
      <c r="G26">
        <v>1</v>
      </c>
      <c r="H26" t="s">
        <v>59</v>
      </c>
      <c r="I26">
        <v>69</v>
      </c>
      <c r="J26">
        <v>270</v>
      </c>
      <c r="K26">
        <v>3</v>
      </c>
      <c r="L26">
        <v>27</v>
      </c>
      <c r="M26">
        <v>39</v>
      </c>
      <c r="N26">
        <v>6</v>
      </c>
      <c r="O26">
        <v>99</v>
      </c>
      <c r="P26">
        <v>7</v>
      </c>
      <c r="Q26">
        <v>7</v>
      </c>
      <c r="R26">
        <v>1</v>
      </c>
      <c r="S26">
        <v>5</v>
      </c>
      <c r="T26">
        <v>8</v>
      </c>
      <c r="U26">
        <v>0</v>
      </c>
      <c r="V26">
        <v>0</v>
      </c>
      <c r="W26">
        <v>0</v>
      </c>
      <c r="X26">
        <v>0</v>
      </c>
      <c r="Y26">
        <v>0</v>
      </c>
      <c r="Z26">
        <v>0</v>
      </c>
      <c r="AA26">
        <v>3</v>
      </c>
      <c r="AB26">
        <v>11</v>
      </c>
      <c r="AC26">
        <v>0</v>
      </c>
    </row>
    <row r="27" spans="1:29" x14ac:dyDescent="0.3">
      <c r="A27" s="1">
        <v>7892</v>
      </c>
      <c r="B27">
        <v>1969</v>
      </c>
      <c r="C27" t="s">
        <v>29</v>
      </c>
      <c r="D27" t="s">
        <v>30</v>
      </c>
      <c r="E27">
        <v>18589</v>
      </c>
      <c r="F27">
        <v>0</v>
      </c>
      <c r="G27">
        <v>0</v>
      </c>
      <c r="H27" t="s">
        <v>60</v>
      </c>
      <c r="I27">
        <v>89</v>
      </c>
      <c r="J27">
        <v>6</v>
      </c>
      <c r="K27">
        <v>4</v>
      </c>
      <c r="L27">
        <v>25</v>
      </c>
      <c r="M27">
        <v>15</v>
      </c>
      <c r="N27">
        <v>12</v>
      </c>
      <c r="O27">
        <v>13</v>
      </c>
      <c r="P27">
        <v>2</v>
      </c>
      <c r="Q27">
        <v>2</v>
      </c>
      <c r="R27">
        <v>1</v>
      </c>
      <c r="S27">
        <v>3</v>
      </c>
      <c r="T27">
        <v>7</v>
      </c>
      <c r="U27">
        <v>0</v>
      </c>
      <c r="V27">
        <v>0</v>
      </c>
      <c r="W27">
        <v>0</v>
      </c>
      <c r="X27">
        <v>0</v>
      </c>
      <c r="Y27">
        <v>0</v>
      </c>
      <c r="Z27">
        <v>0</v>
      </c>
      <c r="AA27">
        <v>3</v>
      </c>
      <c r="AB27">
        <v>11</v>
      </c>
      <c r="AC27">
        <v>0</v>
      </c>
    </row>
    <row r="28" spans="1:29" x14ac:dyDescent="0.3">
      <c r="A28" s="1">
        <v>2404</v>
      </c>
      <c r="B28">
        <v>1976</v>
      </c>
      <c r="C28" t="s">
        <v>29</v>
      </c>
      <c r="D28" t="s">
        <v>37</v>
      </c>
      <c r="E28">
        <v>53359</v>
      </c>
      <c r="F28">
        <v>1</v>
      </c>
      <c r="G28">
        <v>1</v>
      </c>
      <c r="H28" t="s">
        <v>61</v>
      </c>
      <c r="I28">
        <v>4</v>
      </c>
      <c r="J28">
        <v>173</v>
      </c>
      <c r="K28">
        <v>4</v>
      </c>
      <c r="L28">
        <v>30</v>
      </c>
      <c r="M28">
        <v>3</v>
      </c>
      <c r="N28">
        <v>6</v>
      </c>
      <c r="O28">
        <v>41</v>
      </c>
      <c r="P28">
        <v>4</v>
      </c>
      <c r="Q28">
        <v>5</v>
      </c>
      <c r="R28">
        <v>1</v>
      </c>
      <c r="S28">
        <v>4</v>
      </c>
      <c r="T28">
        <v>7</v>
      </c>
      <c r="U28">
        <v>0</v>
      </c>
      <c r="V28">
        <v>0</v>
      </c>
      <c r="W28">
        <v>0</v>
      </c>
      <c r="X28">
        <v>0</v>
      </c>
      <c r="Y28">
        <v>0</v>
      </c>
      <c r="Z28">
        <v>0</v>
      </c>
      <c r="AA28">
        <v>3</v>
      </c>
      <c r="AB28">
        <v>11</v>
      </c>
      <c r="AC28">
        <v>0</v>
      </c>
    </row>
    <row r="29" spans="1:29" x14ac:dyDescent="0.3">
      <c r="A29" s="1">
        <v>5255</v>
      </c>
      <c r="B29">
        <v>1986</v>
      </c>
      <c r="C29" t="s">
        <v>29</v>
      </c>
      <c r="D29" t="s">
        <v>30</v>
      </c>
      <c r="F29">
        <v>1</v>
      </c>
      <c r="G29">
        <v>0</v>
      </c>
      <c r="H29" t="s">
        <v>62</v>
      </c>
      <c r="I29">
        <v>19</v>
      </c>
      <c r="J29">
        <v>5</v>
      </c>
      <c r="K29">
        <v>1</v>
      </c>
      <c r="L29">
        <v>3</v>
      </c>
      <c r="M29">
        <v>3</v>
      </c>
      <c r="N29">
        <v>263</v>
      </c>
      <c r="O29">
        <v>362</v>
      </c>
      <c r="P29">
        <v>0</v>
      </c>
      <c r="Q29">
        <v>27</v>
      </c>
      <c r="R29">
        <v>0</v>
      </c>
      <c r="S29">
        <v>0</v>
      </c>
      <c r="T29">
        <v>1</v>
      </c>
      <c r="U29">
        <v>0</v>
      </c>
      <c r="V29">
        <v>0</v>
      </c>
      <c r="W29">
        <v>0</v>
      </c>
      <c r="X29">
        <v>0</v>
      </c>
      <c r="Y29">
        <v>0</v>
      </c>
      <c r="Z29">
        <v>0</v>
      </c>
      <c r="AA29">
        <v>3</v>
      </c>
      <c r="AB29">
        <v>11</v>
      </c>
      <c r="AC29">
        <v>0</v>
      </c>
    </row>
    <row r="30" spans="1:29" x14ac:dyDescent="0.3">
      <c r="A30" s="1">
        <v>9422</v>
      </c>
      <c r="B30">
        <v>1989</v>
      </c>
      <c r="C30" t="s">
        <v>29</v>
      </c>
      <c r="D30" t="s">
        <v>37</v>
      </c>
      <c r="E30">
        <v>38360</v>
      </c>
      <c r="F30">
        <v>1</v>
      </c>
      <c r="G30">
        <v>0</v>
      </c>
      <c r="H30" t="s">
        <v>63</v>
      </c>
      <c r="I30">
        <v>26</v>
      </c>
      <c r="J30">
        <v>36</v>
      </c>
      <c r="K30">
        <v>2</v>
      </c>
      <c r="L30">
        <v>42</v>
      </c>
      <c r="M30">
        <v>20</v>
      </c>
      <c r="N30">
        <v>21</v>
      </c>
      <c r="O30">
        <v>10</v>
      </c>
      <c r="P30">
        <v>2</v>
      </c>
      <c r="Q30">
        <v>2</v>
      </c>
      <c r="R30">
        <v>1</v>
      </c>
      <c r="S30">
        <v>4</v>
      </c>
      <c r="T30">
        <v>3</v>
      </c>
      <c r="U30">
        <v>0</v>
      </c>
      <c r="V30">
        <v>0</v>
      </c>
      <c r="W30">
        <v>0</v>
      </c>
      <c r="X30">
        <v>0</v>
      </c>
      <c r="Y30">
        <v>0</v>
      </c>
      <c r="Z30">
        <v>0</v>
      </c>
      <c r="AA30">
        <v>3</v>
      </c>
      <c r="AB30">
        <v>11</v>
      </c>
      <c r="AC30">
        <v>0</v>
      </c>
    </row>
    <row r="31" spans="1:29" x14ac:dyDescent="0.3">
      <c r="A31" s="1">
        <v>1966</v>
      </c>
      <c r="B31">
        <v>1965</v>
      </c>
      <c r="C31" t="s">
        <v>36</v>
      </c>
      <c r="D31" t="s">
        <v>37</v>
      </c>
      <c r="E31">
        <v>84618</v>
      </c>
      <c r="F31">
        <v>0</v>
      </c>
      <c r="G31">
        <v>0</v>
      </c>
      <c r="H31" t="s">
        <v>64</v>
      </c>
      <c r="I31">
        <v>96</v>
      </c>
      <c r="J31">
        <v>684</v>
      </c>
      <c r="K31">
        <v>100</v>
      </c>
      <c r="L31">
        <v>801</v>
      </c>
      <c r="M31">
        <v>21</v>
      </c>
      <c r="N31">
        <v>66</v>
      </c>
      <c r="O31">
        <v>0</v>
      </c>
      <c r="P31">
        <v>1</v>
      </c>
      <c r="Q31">
        <v>6</v>
      </c>
      <c r="R31">
        <v>9</v>
      </c>
      <c r="S31">
        <v>10</v>
      </c>
      <c r="T31">
        <v>2</v>
      </c>
      <c r="U31">
        <v>0</v>
      </c>
      <c r="V31">
        <v>0</v>
      </c>
      <c r="W31">
        <v>1</v>
      </c>
      <c r="X31">
        <v>0</v>
      </c>
      <c r="Y31">
        <v>0</v>
      </c>
      <c r="Z31">
        <v>0</v>
      </c>
      <c r="AA31">
        <v>3</v>
      </c>
      <c r="AB31">
        <v>11</v>
      </c>
      <c r="AC31">
        <v>0</v>
      </c>
    </row>
    <row r="32" spans="1:29" x14ac:dyDescent="0.3">
      <c r="A32" s="1">
        <v>6864</v>
      </c>
      <c r="B32">
        <v>1989</v>
      </c>
      <c r="C32" t="s">
        <v>39</v>
      </c>
      <c r="D32" t="s">
        <v>41</v>
      </c>
      <c r="E32">
        <v>10979</v>
      </c>
      <c r="F32">
        <v>0</v>
      </c>
      <c r="G32">
        <v>0</v>
      </c>
      <c r="H32" t="s">
        <v>65</v>
      </c>
      <c r="I32">
        <v>34</v>
      </c>
      <c r="J32">
        <v>8</v>
      </c>
      <c r="K32">
        <v>4</v>
      </c>
      <c r="L32">
        <v>10</v>
      </c>
      <c r="M32">
        <v>2</v>
      </c>
      <c r="N32">
        <v>2</v>
      </c>
      <c r="O32">
        <v>4</v>
      </c>
      <c r="P32">
        <v>2</v>
      </c>
      <c r="Q32">
        <v>3</v>
      </c>
      <c r="R32">
        <v>0</v>
      </c>
      <c r="S32">
        <v>3</v>
      </c>
      <c r="T32">
        <v>5</v>
      </c>
      <c r="U32">
        <v>0</v>
      </c>
      <c r="V32">
        <v>0</v>
      </c>
      <c r="W32">
        <v>0</v>
      </c>
      <c r="X32">
        <v>0</v>
      </c>
      <c r="Y32">
        <v>0</v>
      </c>
      <c r="Z32">
        <v>0</v>
      </c>
      <c r="AA32">
        <v>3</v>
      </c>
      <c r="AB32">
        <v>11</v>
      </c>
      <c r="AC32">
        <v>0</v>
      </c>
    </row>
    <row r="33" spans="1:29" x14ac:dyDescent="0.3">
      <c r="A33" s="1">
        <v>3033</v>
      </c>
      <c r="B33">
        <v>1963</v>
      </c>
      <c r="C33" t="s">
        <v>39</v>
      </c>
      <c r="D33" t="s">
        <v>33</v>
      </c>
      <c r="E33">
        <v>38620</v>
      </c>
      <c r="F33">
        <v>0</v>
      </c>
      <c r="G33">
        <v>0</v>
      </c>
      <c r="H33" t="s">
        <v>66</v>
      </c>
      <c r="I33">
        <v>56</v>
      </c>
      <c r="J33">
        <v>112</v>
      </c>
      <c r="K33">
        <v>17</v>
      </c>
      <c r="L33">
        <v>44</v>
      </c>
      <c r="M33">
        <v>34</v>
      </c>
      <c r="N33">
        <v>22</v>
      </c>
      <c r="O33">
        <v>89</v>
      </c>
      <c r="P33">
        <v>1</v>
      </c>
      <c r="Q33">
        <v>2</v>
      </c>
      <c r="R33">
        <v>5</v>
      </c>
      <c r="S33">
        <v>3</v>
      </c>
      <c r="T33">
        <v>3</v>
      </c>
      <c r="U33">
        <v>0</v>
      </c>
      <c r="V33">
        <v>0</v>
      </c>
      <c r="W33">
        <v>0</v>
      </c>
      <c r="X33">
        <v>0</v>
      </c>
      <c r="Y33">
        <v>0</v>
      </c>
      <c r="Z33">
        <v>0</v>
      </c>
      <c r="AA33">
        <v>3</v>
      </c>
      <c r="AB33">
        <v>11</v>
      </c>
      <c r="AC33">
        <v>0</v>
      </c>
    </row>
    <row r="34" spans="1:29" x14ac:dyDescent="0.3">
      <c r="A34" s="1">
        <v>5710</v>
      </c>
      <c r="B34">
        <v>1970</v>
      </c>
      <c r="C34" t="s">
        <v>29</v>
      </c>
      <c r="D34" t="s">
        <v>33</v>
      </c>
      <c r="E34">
        <v>40548</v>
      </c>
      <c r="F34">
        <v>0</v>
      </c>
      <c r="G34">
        <v>1</v>
      </c>
      <c r="H34" t="s">
        <v>48</v>
      </c>
      <c r="I34">
        <v>31</v>
      </c>
      <c r="J34">
        <v>110</v>
      </c>
      <c r="K34">
        <v>0</v>
      </c>
      <c r="L34">
        <v>5</v>
      </c>
      <c r="M34">
        <v>2</v>
      </c>
      <c r="N34">
        <v>0</v>
      </c>
      <c r="O34">
        <v>3</v>
      </c>
      <c r="P34">
        <v>2</v>
      </c>
      <c r="Q34">
        <v>2</v>
      </c>
      <c r="R34">
        <v>1</v>
      </c>
      <c r="S34">
        <v>4</v>
      </c>
      <c r="T34">
        <v>5</v>
      </c>
      <c r="U34">
        <v>0</v>
      </c>
      <c r="V34">
        <v>1</v>
      </c>
      <c r="W34">
        <v>0</v>
      </c>
      <c r="X34">
        <v>0</v>
      </c>
      <c r="Y34">
        <v>0</v>
      </c>
      <c r="Z34">
        <v>0</v>
      </c>
      <c r="AA34">
        <v>3</v>
      </c>
      <c r="AB34">
        <v>11</v>
      </c>
      <c r="AC34">
        <v>0</v>
      </c>
    </row>
    <row r="35" spans="1:29" x14ac:dyDescent="0.3">
      <c r="A35" s="1">
        <v>7373</v>
      </c>
      <c r="B35">
        <v>1952</v>
      </c>
      <c r="C35" t="s">
        <v>36</v>
      </c>
      <c r="D35" t="s">
        <v>41</v>
      </c>
      <c r="E35">
        <v>46610</v>
      </c>
      <c r="F35">
        <v>0</v>
      </c>
      <c r="G35">
        <v>2</v>
      </c>
      <c r="H35" t="s">
        <v>67</v>
      </c>
      <c r="I35">
        <v>8</v>
      </c>
      <c r="J35">
        <v>96</v>
      </c>
      <c r="K35">
        <v>12</v>
      </c>
      <c r="L35">
        <v>96</v>
      </c>
      <c r="M35">
        <v>33</v>
      </c>
      <c r="N35">
        <v>22</v>
      </c>
      <c r="O35">
        <v>43</v>
      </c>
      <c r="P35">
        <v>6</v>
      </c>
      <c r="Q35">
        <v>4</v>
      </c>
      <c r="R35">
        <v>1</v>
      </c>
      <c r="S35">
        <v>6</v>
      </c>
      <c r="T35">
        <v>6</v>
      </c>
      <c r="U35">
        <v>0</v>
      </c>
      <c r="V35">
        <v>0</v>
      </c>
      <c r="W35">
        <v>0</v>
      </c>
      <c r="X35">
        <v>0</v>
      </c>
      <c r="Y35">
        <v>0</v>
      </c>
      <c r="Z35">
        <v>0</v>
      </c>
      <c r="AA35">
        <v>3</v>
      </c>
      <c r="AB35">
        <v>11</v>
      </c>
      <c r="AC35">
        <v>1</v>
      </c>
    </row>
    <row r="36" spans="1:29" x14ac:dyDescent="0.3">
      <c r="A36" s="1">
        <v>8755</v>
      </c>
      <c r="B36">
        <v>1946</v>
      </c>
      <c r="C36" t="s">
        <v>39</v>
      </c>
      <c r="D36" t="s">
        <v>37</v>
      </c>
      <c r="E36">
        <v>68657</v>
      </c>
      <c r="F36">
        <v>0</v>
      </c>
      <c r="G36">
        <v>0</v>
      </c>
      <c r="H36" t="s">
        <v>62</v>
      </c>
      <c r="I36">
        <v>4</v>
      </c>
      <c r="J36">
        <v>482</v>
      </c>
      <c r="K36">
        <v>34</v>
      </c>
      <c r="L36">
        <v>471</v>
      </c>
      <c r="M36">
        <v>119</v>
      </c>
      <c r="N36">
        <v>68</v>
      </c>
      <c r="O36">
        <v>22</v>
      </c>
      <c r="P36">
        <v>1</v>
      </c>
      <c r="Q36">
        <v>3</v>
      </c>
      <c r="R36">
        <v>5</v>
      </c>
      <c r="S36">
        <v>9</v>
      </c>
      <c r="T36">
        <v>7</v>
      </c>
      <c r="U36">
        <v>0</v>
      </c>
      <c r="V36">
        <v>0</v>
      </c>
      <c r="W36">
        <v>0</v>
      </c>
      <c r="X36">
        <v>0</v>
      </c>
      <c r="Y36">
        <v>0</v>
      </c>
      <c r="Z36">
        <v>0</v>
      </c>
      <c r="AA36">
        <v>3</v>
      </c>
      <c r="AB36">
        <v>11</v>
      </c>
      <c r="AC36">
        <v>0</v>
      </c>
    </row>
    <row r="37" spans="1:29" x14ac:dyDescent="0.3">
      <c r="A37" s="1">
        <v>10738</v>
      </c>
      <c r="B37">
        <v>1951</v>
      </c>
      <c r="C37" t="s">
        <v>39</v>
      </c>
      <c r="D37" t="s">
        <v>30</v>
      </c>
      <c r="E37">
        <v>49389</v>
      </c>
      <c r="F37">
        <v>1</v>
      </c>
      <c r="G37">
        <v>1</v>
      </c>
      <c r="H37" t="s">
        <v>68</v>
      </c>
      <c r="I37">
        <v>55</v>
      </c>
      <c r="J37">
        <v>40</v>
      </c>
      <c r="K37">
        <v>0</v>
      </c>
      <c r="L37">
        <v>19</v>
      </c>
      <c r="M37">
        <v>2</v>
      </c>
      <c r="N37">
        <v>1</v>
      </c>
      <c r="O37">
        <v>3</v>
      </c>
      <c r="P37">
        <v>1</v>
      </c>
      <c r="Q37">
        <v>2</v>
      </c>
      <c r="R37">
        <v>0</v>
      </c>
      <c r="S37">
        <v>3</v>
      </c>
      <c r="T37">
        <v>7</v>
      </c>
      <c r="U37">
        <v>0</v>
      </c>
      <c r="V37">
        <v>0</v>
      </c>
      <c r="W37">
        <v>0</v>
      </c>
      <c r="X37">
        <v>0</v>
      </c>
      <c r="Y37">
        <v>0</v>
      </c>
      <c r="Z37">
        <v>0</v>
      </c>
      <c r="AA37">
        <v>3</v>
      </c>
      <c r="AB37">
        <v>11</v>
      </c>
      <c r="AC37">
        <v>0</v>
      </c>
    </row>
    <row r="38" spans="1:29" x14ac:dyDescent="0.3">
      <c r="A38" s="1">
        <v>4339</v>
      </c>
      <c r="B38">
        <v>1970</v>
      </c>
      <c r="C38" t="s">
        <v>36</v>
      </c>
      <c r="D38" t="s">
        <v>37</v>
      </c>
      <c r="E38">
        <v>67353</v>
      </c>
      <c r="F38">
        <v>0</v>
      </c>
      <c r="G38">
        <v>1</v>
      </c>
      <c r="H38" t="s">
        <v>69</v>
      </c>
      <c r="I38">
        <v>37</v>
      </c>
      <c r="J38">
        <v>702</v>
      </c>
      <c r="K38">
        <v>17</v>
      </c>
      <c r="L38">
        <v>151</v>
      </c>
      <c r="M38">
        <v>0</v>
      </c>
      <c r="N38">
        <v>8</v>
      </c>
      <c r="O38">
        <v>35</v>
      </c>
      <c r="P38">
        <v>5</v>
      </c>
      <c r="Q38">
        <v>5</v>
      </c>
      <c r="R38">
        <v>6</v>
      </c>
      <c r="S38">
        <v>12</v>
      </c>
      <c r="T38">
        <v>2</v>
      </c>
      <c r="U38">
        <v>0</v>
      </c>
      <c r="V38">
        <v>0</v>
      </c>
      <c r="W38">
        <v>0</v>
      </c>
      <c r="X38">
        <v>0</v>
      </c>
      <c r="Y38">
        <v>0</v>
      </c>
      <c r="Z38">
        <v>0</v>
      </c>
      <c r="AA38">
        <v>3</v>
      </c>
      <c r="AB38">
        <v>11</v>
      </c>
      <c r="AC38">
        <v>0</v>
      </c>
    </row>
    <row r="39" spans="1:29" x14ac:dyDescent="0.3">
      <c r="A39" s="1">
        <v>10755</v>
      </c>
      <c r="B39">
        <v>1976</v>
      </c>
      <c r="C39" t="s">
        <v>53</v>
      </c>
      <c r="D39" t="s">
        <v>37</v>
      </c>
      <c r="E39">
        <v>23718</v>
      </c>
      <c r="F39">
        <v>1</v>
      </c>
      <c r="G39">
        <v>0</v>
      </c>
      <c r="H39" t="s">
        <v>70</v>
      </c>
      <c r="I39">
        <v>76</v>
      </c>
      <c r="J39">
        <v>6</v>
      </c>
      <c r="K39">
        <v>3</v>
      </c>
      <c r="L39">
        <v>14</v>
      </c>
      <c r="M39">
        <v>15</v>
      </c>
      <c r="N39">
        <v>7</v>
      </c>
      <c r="O39">
        <v>36</v>
      </c>
      <c r="P39">
        <v>3</v>
      </c>
      <c r="Q39">
        <v>3</v>
      </c>
      <c r="R39">
        <v>1</v>
      </c>
      <c r="S39">
        <v>2</v>
      </c>
      <c r="T39">
        <v>7</v>
      </c>
      <c r="U39">
        <v>0</v>
      </c>
      <c r="V39">
        <v>0</v>
      </c>
      <c r="W39">
        <v>0</v>
      </c>
      <c r="X39">
        <v>0</v>
      </c>
      <c r="Y39">
        <v>0</v>
      </c>
      <c r="Z39">
        <v>0</v>
      </c>
      <c r="AA39">
        <v>3</v>
      </c>
      <c r="AB39">
        <v>11</v>
      </c>
      <c r="AC39">
        <v>0</v>
      </c>
    </row>
    <row r="40" spans="1:29" x14ac:dyDescent="0.3">
      <c r="A40" s="1">
        <v>8595</v>
      </c>
      <c r="B40">
        <v>1973</v>
      </c>
      <c r="C40" t="s">
        <v>29</v>
      </c>
      <c r="D40" t="s">
        <v>71</v>
      </c>
      <c r="E40">
        <v>42429</v>
      </c>
      <c r="F40">
        <v>0</v>
      </c>
      <c r="G40">
        <v>1</v>
      </c>
      <c r="H40" t="s">
        <v>72</v>
      </c>
      <c r="I40">
        <v>99</v>
      </c>
      <c r="J40">
        <v>55</v>
      </c>
      <c r="K40">
        <v>0</v>
      </c>
      <c r="L40">
        <v>6</v>
      </c>
      <c r="M40">
        <v>2</v>
      </c>
      <c r="N40">
        <v>0</v>
      </c>
      <c r="O40">
        <v>4</v>
      </c>
      <c r="P40">
        <v>2</v>
      </c>
      <c r="Q40">
        <v>1</v>
      </c>
      <c r="R40">
        <v>1</v>
      </c>
      <c r="S40">
        <v>3</v>
      </c>
      <c r="T40">
        <v>5</v>
      </c>
      <c r="U40">
        <v>0</v>
      </c>
      <c r="V40">
        <v>0</v>
      </c>
      <c r="W40">
        <v>0</v>
      </c>
      <c r="X40">
        <v>0</v>
      </c>
      <c r="Y40">
        <v>0</v>
      </c>
      <c r="Z40">
        <v>0</v>
      </c>
      <c r="AA40">
        <v>3</v>
      </c>
      <c r="AB40">
        <v>11</v>
      </c>
      <c r="AC40">
        <v>0</v>
      </c>
    </row>
    <row r="41" spans="1:29" x14ac:dyDescent="0.3">
      <c r="A41" s="1">
        <v>2968</v>
      </c>
      <c r="B41">
        <v>1943</v>
      </c>
      <c r="C41" t="s">
        <v>36</v>
      </c>
      <c r="D41" t="s">
        <v>41</v>
      </c>
      <c r="E41">
        <v>48948</v>
      </c>
      <c r="F41">
        <v>0</v>
      </c>
      <c r="G41">
        <v>0</v>
      </c>
      <c r="H41" t="s">
        <v>73</v>
      </c>
      <c r="I41">
        <v>53</v>
      </c>
      <c r="J41">
        <v>437</v>
      </c>
      <c r="K41">
        <v>8</v>
      </c>
      <c r="L41">
        <v>206</v>
      </c>
      <c r="M41">
        <v>160</v>
      </c>
      <c r="N41">
        <v>49</v>
      </c>
      <c r="O41">
        <v>42</v>
      </c>
      <c r="P41">
        <v>2</v>
      </c>
      <c r="Q41">
        <v>7</v>
      </c>
      <c r="R41">
        <v>10</v>
      </c>
      <c r="S41">
        <v>5</v>
      </c>
      <c r="T41">
        <v>6</v>
      </c>
      <c r="U41">
        <v>1</v>
      </c>
      <c r="V41">
        <v>0</v>
      </c>
      <c r="W41">
        <v>0</v>
      </c>
      <c r="X41">
        <v>0</v>
      </c>
      <c r="Y41">
        <v>0</v>
      </c>
      <c r="Z41">
        <v>0</v>
      </c>
      <c r="AA41">
        <v>3</v>
      </c>
      <c r="AB41">
        <v>11</v>
      </c>
      <c r="AC41">
        <v>1</v>
      </c>
    </row>
    <row r="42" spans="1:29" x14ac:dyDescent="0.3">
      <c r="A42" s="1">
        <v>8601</v>
      </c>
      <c r="B42">
        <v>1980</v>
      </c>
      <c r="C42" t="s">
        <v>29</v>
      </c>
      <c r="D42" t="s">
        <v>37</v>
      </c>
      <c r="E42">
        <v>80011</v>
      </c>
      <c r="F42">
        <v>0</v>
      </c>
      <c r="G42">
        <v>1</v>
      </c>
      <c r="H42" t="s">
        <v>74</v>
      </c>
      <c r="I42">
        <v>3</v>
      </c>
      <c r="J42">
        <v>421</v>
      </c>
      <c r="K42">
        <v>76</v>
      </c>
      <c r="L42">
        <v>536</v>
      </c>
      <c r="M42">
        <v>82</v>
      </c>
      <c r="N42">
        <v>178</v>
      </c>
      <c r="O42">
        <v>102</v>
      </c>
      <c r="P42">
        <v>2</v>
      </c>
      <c r="Q42">
        <v>8</v>
      </c>
      <c r="R42">
        <v>6</v>
      </c>
      <c r="S42">
        <v>5</v>
      </c>
      <c r="T42">
        <v>4</v>
      </c>
      <c r="U42">
        <v>0</v>
      </c>
      <c r="V42">
        <v>0</v>
      </c>
      <c r="W42">
        <v>0</v>
      </c>
      <c r="X42">
        <v>0</v>
      </c>
      <c r="Y42">
        <v>0</v>
      </c>
      <c r="Z42">
        <v>0</v>
      </c>
      <c r="AA42">
        <v>3</v>
      </c>
      <c r="AB42">
        <v>11</v>
      </c>
      <c r="AC42">
        <v>0</v>
      </c>
    </row>
    <row r="43" spans="1:29" x14ac:dyDescent="0.3">
      <c r="A43" s="1">
        <v>503</v>
      </c>
      <c r="B43">
        <v>1985</v>
      </c>
      <c r="C43" t="s">
        <v>39</v>
      </c>
      <c r="D43" t="s">
        <v>37</v>
      </c>
      <c r="E43">
        <v>20559</v>
      </c>
      <c r="F43">
        <v>1</v>
      </c>
      <c r="G43">
        <v>0</v>
      </c>
      <c r="H43" t="s">
        <v>75</v>
      </c>
      <c r="I43">
        <v>88</v>
      </c>
      <c r="J43">
        <v>13</v>
      </c>
      <c r="K43">
        <v>1</v>
      </c>
      <c r="L43">
        <v>29</v>
      </c>
      <c r="M43">
        <v>3</v>
      </c>
      <c r="N43">
        <v>0</v>
      </c>
      <c r="O43">
        <v>7</v>
      </c>
      <c r="P43">
        <v>2</v>
      </c>
      <c r="Q43">
        <v>2</v>
      </c>
      <c r="R43">
        <v>0</v>
      </c>
      <c r="S43">
        <v>3</v>
      </c>
      <c r="T43">
        <v>8</v>
      </c>
      <c r="U43">
        <v>0</v>
      </c>
      <c r="V43">
        <v>0</v>
      </c>
      <c r="W43">
        <v>0</v>
      </c>
      <c r="X43">
        <v>0</v>
      </c>
      <c r="Y43">
        <v>0</v>
      </c>
      <c r="Z43">
        <v>0</v>
      </c>
      <c r="AA43">
        <v>3</v>
      </c>
      <c r="AB43">
        <v>11</v>
      </c>
      <c r="AC43">
        <v>0</v>
      </c>
    </row>
    <row r="44" spans="1:29" x14ac:dyDescent="0.3">
      <c r="A44" s="1">
        <v>8430</v>
      </c>
      <c r="B44">
        <v>1957</v>
      </c>
      <c r="C44" t="s">
        <v>29</v>
      </c>
      <c r="D44" t="s">
        <v>33</v>
      </c>
      <c r="E44">
        <v>21994</v>
      </c>
      <c r="F44">
        <v>0</v>
      </c>
      <c r="G44">
        <v>1</v>
      </c>
      <c r="H44" t="s">
        <v>50</v>
      </c>
      <c r="I44">
        <v>4</v>
      </c>
      <c r="J44">
        <v>9</v>
      </c>
      <c r="K44">
        <v>0</v>
      </c>
      <c r="L44">
        <v>6</v>
      </c>
      <c r="M44">
        <v>3</v>
      </c>
      <c r="N44">
        <v>1</v>
      </c>
      <c r="O44">
        <v>3</v>
      </c>
      <c r="P44">
        <v>1</v>
      </c>
      <c r="Q44">
        <v>0</v>
      </c>
      <c r="R44">
        <v>0</v>
      </c>
      <c r="S44">
        <v>3</v>
      </c>
      <c r="T44">
        <v>5</v>
      </c>
      <c r="U44">
        <v>0</v>
      </c>
      <c r="V44">
        <v>0</v>
      </c>
      <c r="W44">
        <v>0</v>
      </c>
      <c r="X44">
        <v>0</v>
      </c>
      <c r="Y44">
        <v>0</v>
      </c>
      <c r="Z44">
        <v>0</v>
      </c>
      <c r="AA44">
        <v>3</v>
      </c>
      <c r="AB44">
        <v>11</v>
      </c>
      <c r="AC44">
        <v>0</v>
      </c>
    </row>
    <row r="45" spans="1:29" x14ac:dyDescent="0.3">
      <c r="A45" s="1">
        <v>7281</v>
      </c>
      <c r="B45">
        <v>1959</v>
      </c>
      <c r="C45" t="s">
        <v>36</v>
      </c>
      <c r="D45" t="s">
        <v>30</v>
      </c>
      <c r="F45">
        <v>0</v>
      </c>
      <c r="G45">
        <v>0</v>
      </c>
      <c r="H45" t="s">
        <v>76</v>
      </c>
      <c r="I45">
        <v>80</v>
      </c>
      <c r="J45">
        <v>81</v>
      </c>
      <c r="K45">
        <v>11</v>
      </c>
      <c r="L45">
        <v>50</v>
      </c>
      <c r="M45">
        <v>3</v>
      </c>
      <c r="N45">
        <v>2</v>
      </c>
      <c r="O45">
        <v>39</v>
      </c>
      <c r="P45">
        <v>1</v>
      </c>
      <c r="Q45">
        <v>1</v>
      </c>
      <c r="R45">
        <v>3</v>
      </c>
      <c r="S45">
        <v>4</v>
      </c>
      <c r="T45">
        <v>2</v>
      </c>
      <c r="U45">
        <v>0</v>
      </c>
      <c r="V45">
        <v>0</v>
      </c>
      <c r="W45">
        <v>0</v>
      </c>
      <c r="X45">
        <v>0</v>
      </c>
      <c r="Y45">
        <v>0</v>
      </c>
      <c r="Z45">
        <v>0</v>
      </c>
      <c r="AA45">
        <v>3</v>
      </c>
      <c r="AB45">
        <v>11</v>
      </c>
      <c r="AC45">
        <v>0</v>
      </c>
    </row>
    <row r="46" spans="1:29" x14ac:dyDescent="0.3">
      <c r="A46" s="1">
        <v>2139</v>
      </c>
      <c r="B46">
        <v>1975</v>
      </c>
      <c r="C46" t="s">
        <v>39</v>
      </c>
      <c r="D46" t="s">
        <v>37</v>
      </c>
      <c r="E46">
        <v>7500</v>
      </c>
      <c r="F46">
        <v>1</v>
      </c>
      <c r="G46">
        <v>0</v>
      </c>
      <c r="H46" t="s">
        <v>77</v>
      </c>
      <c r="I46">
        <v>19</v>
      </c>
      <c r="J46">
        <v>3</v>
      </c>
      <c r="K46">
        <v>1</v>
      </c>
      <c r="L46">
        <v>10</v>
      </c>
      <c r="M46">
        <v>3</v>
      </c>
      <c r="N46">
        <v>2</v>
      </c>
      <c r="O46">
        <v>12</v>
      </c>
      <c r="P46">
        <v>3</v>
      </c>
      <c r="Q46">
        <v>2</v>
      </c>
      <c r="R46">
        <v>0</v>
      </c>
      <c r="S46">
        <v>3</v>
      </c>
      <c r="T46">
        <v>5</v>
      </c>
      <c r="U46">
        <v>0</v>
      </c>
      <c r="V46">
        <v>0</v>
      </c>
      <c r="W46">
        <v>0</v>
      </c>
      <c r="X46">
        <v>0</v>
      </c>
      <c r="Y46">
        <v>0</v>
      </c>
      <c r="Z46">
        <v>0</v>
      </c>
      <c r="AA46">
        <v>3</v>
      </c>
      <c r="AB46">
        <v>11</v>
      </c>
      <c r="AC46">
        <v>0</v>
      </c>
    </row>
    <row r="47" spans="1:29" x14ac:dyDescent="0.3">
      <c r="A47" s="1">
        <v>1371</v>
      </c>
      <c r="B47">
        <v>1976</v>
      </c>
      <c r="C47" t="s">
        <v>29</v>
      </c>
      <c r="D47" t="s">
        <v>30</v>
      </c>
      <c r="E47">
        <v>79941</v>
      </c>
      <c r="F47">
        <v>0</v>
      </c>
      <c r="G47">
        <v>0</v>
      </c>
      <c r="H47" t="s">
        <v>78</v>
      </c>
      <c r="I47">
        <v>72</v>
      </c>
      <c r="J47">
        <v>123</v>
      </c>
      <c r="K47">
        <v>164</v>
      </c>
      <c r="L47">
        <v>266</v>
      </c>
      <c r="M47">
        <v>227</v>
      </c>
      <c r="N47">
        <v>30</v>
      </c>
      <c r="O47">
        <v>174</v>
      </c>
      <c r="P47">
        <v>1</v>
      </c>
      <c r="Q47">
        <v>2</v>
      </c>
      <c r="R47">
        <v>4</v>
      </c>
      <c r="S47">
        <v>9</v>
      </c>
      <c r="T47">
        <v>1</v>
      </c>
      <c r="U47">
        <v>0</v>
      </c>
      <c r="V47">
        <v>0</v>
      </c>
      <c r="W47">
        <v>0</v>
      </c>
      <c r="X47">
        <v>0</v>
      </c>
      <c r="Y47">
        <v>0</v>
      </c>
      <c r="Z47">
        <v>0</v>
      </c>
      <c r="AA47">
        <v>3</v>
      </c>
      <c r="AB47">
        <v>11</v>
      </c>
      <c r="AC47">
        <v>0</v>
      </c>
    </row>
    <row r="48" spans="1:29" x14ac:dyDescent="0.3">
      <c r="A48" s="1">
        <v>9909</v>
      </c>
      <c r="B48">
        <v>1996</v>
      </c>
      <c r="C48" t="s">
        <v>53</v>
      </c>
      <c r="D48" t="s">
        <v>37</v>
      </c>
      <c r="E48">
        <v>7500</v>
      </c>
      <c r="F48">
        <v>0</v>
      </c>
      <c r="G48">
        <v>0</v>
      </c>
      <c r="H48" t="s">
        <v>79</v>
      </c>
      <c r="I48">
        <v>24</v>
      </c>
      <c r="J48">
        <v>3</v>
      </c>
      <c r="K48">
        <v>18</v>
      </c>
      <c r="L48">
        <v>14</v>
      </c>
      <c r="M48">
        <v>15</v>
      </c>
      <c r="N48">
        <v>22</v>
      </c>
      <c r="O48">
        <v>50</v>
      </c>
      <c r="P48">
        <v>3</v>
      </c>
      <c r="Q48">
        <v>3</v>
      </c>
      <c r="R48">
        <v>1</v>
      </c>
      <c r="S48">
        <v>3</v>
      </c>
      <c r="T48">
        <v>9</v>
      </c>
      <c r="U48">
        <v>0</v>
      </c>
      <c r="V48">
        <v>0</v>
      </c>
      <c r="W48">
        <v>0</v>
      </c>
      <c r="X48">
        <v>0</v>
      </c>
      <c r="Y48">
        <v>0</v>
      </c>
      <c r="Z48">
        <v>0</v>
      </c>
      <c r="AA48">
        <v>3</v>
      </c>
      <c r="AB48">
        <v>11</v>
      </c>
      <c r="AC48">
        <v>1</v>
      </c>
    </row>
    <row r="49" spans="1:29" x14ac:dyDescent="0.3">
      <c r="A49" s="1">
        <v>7286</v>
      </c>
      <c r="B49">
        <v>1968</v>
      </c>
      <c r="C49" t="s">
        <v>29</v>
      </c>
      <c r="D49" t="s">
        <v>33</v>
      </c>
      <c r="E49">
        <v>41728</v>
      </c>
      <c r="F49">
        <v>1</v>
      </c>
      <c r="G49">
        <v>0</v>
      </c>
      <c r="H49" t="s">
        <v>80</v>
      </c>
      <c r="I49">
        <v>92</v>
      </c>
      <c r="J49">
        <v>13</v>
      </c>
      <c r="K49">
        <v>6</v>
      </c>
      <c r="L49">
        <v>15</v>
      </c>
      <c r="M49">
        <v>3</v>
      </c>
      <c r="N49">
        <v>5</v>
      </c>
      <c r="O49">
        <v>13</v>
      </c>
      <c r="P49">
        <v>1</v>
      </c>
      <c r="Q49">
        <v>2</v>
      </c>
      <c r="R49">
        <v>0</v>
      </c>
      <c r="S49">
        <v>2</v>
      </c>
      <c r="T49">
        <v>10</v>
      </c>
      <c r="U49">
        <v>0</v>
      </c>
      <c r="V49">
        <v>0</v>
      </c>
      <c r="W49">
        <v>0</v>
      </c>
      <c r="X49">
        <v>0</v>
      </c>
      <c r="Y49">
        <v>0</v>
      </c>
      <c r="Z49">
        <v>0</v>
      </c>
      <c r="AA49">
        <v>3</v>
      </c>
      <c r="AB49">
        <v>11</v>
      </c>
      <c r="AC49">
        <v>0</v>
      </c>
    </row>
    <row r="50" spans="1:29" x14ac:dyDescent="0.3">
      <c r="A50" s="1">
        <v>7244</v>
      </c>
      <c r="B50">
        <v>1951</v>
      </c>
      <c r="C50" t="s">
        <v>29</v>
      </c>
      <c r="D50" t="s">
        <v>30</v>
      </c>
      <c r="F50">
        <v>2</v>
      </c>
      <c r="G50">
        <v>1</v>
      </c>
      <c r="H50" t="s">
        <v>81</v>
      </c>
      <c r="I50">
        <v>96</v>
      </c>
      <c r="J50">
        <v>48</v>
      </c>
      <c r="K50">
        <v>5</v>
      </c>
      <c r="L50">
        <v>48</v>
      </c>
      <c r="M50">
        <v>6</v>
      </c>
      <c r="N50">
        <v>10</v>
      </c>
      <c r="O50">
        <v>7</v>
      </c>
      <c r="P50">
        <v>3</v>
      </c>
      <c r="Q50">
        <v>2</v>
      </c>
      <c r="R50">
        <v>1</v>
      </c>
      <c r="S50">
        <v>4</v>
      </c>
      <c r="T50">
        <v>6</v>
      </c>
      <c r="U50">
        <v>0</v>
      </c>
      <c r="V50">
        <v>0</v>
      </c>
      <c r="W50">
        <v>0</v>
      </c>
      <c r="X50">
        <v>0</v>
      </c>
      <c r="Y50">
        <v>0</v>
      </c>
      <c r="Z50">
        <v>0</v>
      </c>
      <c r="AA50">
        <v>3</v>
      </c>
      <c r="AB50">
        <v>11</v>
      </c>
      <c r="AC50">
        <v>0</v>
      </c>
    </row>
    <row r="51" spans="1:29" x14ac:dyDescent="0.3">
      <c r="A51" s="1">
        <v>6566</v>
      </c>
      <c r="B51">
        <v>1954</v>
      </c>
      <c r="C51" t="s">
        <v>36</v>
      </c>
      <c r="D51" t="s">
        <v>37</v>
      </c>
      <c r="E51">
        <v>72550</v>
      </c>
      <c r="F51">
        <v>1</v>
      </c>
      <c r="G51">
        <v>1</v>
      </c>
      <c r="H51" t="s">
        <v>82</v>
      </c>
      <c r="I51">
        <v>39</v>
      </c>
      <c r="J51">
        <v>826</v>
      </c>
      <c r="K51">
        <v>50</v>
      </c>
      <c r="L51">
        <v>317</v>
      </c>
      <c r="M51">
        <v>50</v>
      </c>
      <c r="N51">
        <v>38</v>
      </c>
      <c r="O51">
        <v>38</v>
      </c>
      <c r="P51">
        <v>9</v>
      </c>
      <c r="Q51">
        <v>5</v>
      </c>
      <c r="R51">
        <v>2</v>
      </c>
      <c r="S51">
        <v>12</v>
      </c>
      <c r="T51">
        <v>8</v>
      </c>
      <c r="U51">
        <v>0</v>
      </c>
      <c r="V51">
        <v>0</v>
      </c>
      <c r="W51">
        <v>0</v>
      </c>
      <c r="X51">
        <v>0</v>
      </c>
      <c r="Y51">
        <v>0</v>
      </c>
      <c r="Z51">
        <v>0</v>
      </c>
      <c r="AA51">
        <v>3</v>
      </c>
      <c r="AB51">
        <v>11</v>
      </c>
      <c r="AC51">
        <v>0</v>
      </c>
    </row>
    <row r="52" spans="1:29" x14ac:dyDescent="0.3">
      <c r="A52" s="1">
        <v>8614</v>
      </c>
      <c r="B52">
        <v>1957</v>
      </c>
      <c r="C52" t="s">
        <v>29</v>
      </c>
      <c r="D52" t="s">
        <v>71</v>
      </c>
      <c r="E52">
        <v>65486</v>
      </c>
      <c r="F52">
        <v>0</v>
      </c>
      <c r="G52">
        <v>1</v>
      </c>
      <c r="H52" t="s">
        <v>83</v>
      </c>
      <c r="I52">
        <v>29</v>
      </c>
      <c r="J52">
        <v>245</v>
      </c>
      <c r="K52">
        <v>19</v>
      </c>
      <c r="L52">
        <v>125</v>
      </c>
      <c r="M52">
        <v>37</v>
      </c>
      <c r="N52">
        <v>67</v>
      </c>
      <c r="O52">
        <v>14</v>
      </c>
      <c r="P52">
        <v>1</v>
      </c>
      <c r="Q52">
        <v>4</v>
      </c>
      <c r="R52">
        <v>2</v>
      </c>
      <c r="S52">
        <v>10</v>
      </c>
      <c r="T52">
        <v>2</v>
      </c>
      <c r="U52">
        <v>0</v>
      </c>
      <c r="V52">
        <v>0</v>
      </c>
      <c r="W52">
        <v>0</v>
      </c>
      <c r="X52">
        <v>0</v>
      </c>
      <c r="Y52">
        <v>0</v>
      </c>
      <c r="Z52">
        <v>0</v>
      </c>
      <c r="AA52">
        <v>3</v>
      </c>
      <c r="AB52">
        <v>11</v>
      </c>
      <c r="AC52">
        <v>0</v>
      </c>
    </row>
    <row r="53" spans="1:29" x14ac:dyDescent="0.3">
      <c r="A53" s="1">
        <v>4114</v>
      </c>
      <c r="B53">
        <v>1964</v>
      </c>
      <c r="C53" t="s">
        <v>39</v>
      </c>
      <c r="D53" t="s">
        <v>37</v>
      </c>
      <c r="E53">
        <v>79143</v>
      </c>
      <c r="F53">
        <v>0</v>
      </c>
      <c r="G53">
        <v>0</v>
      </c>
      <c r="H53" t="s">
        <v>84</v>
      </c>
      <c r="I53">
        <v>2</v>
      </c>
      <c r="J53">
        <v>650</v>
      </c>
      <c r="K53">
        <v>37</v>
      </c>
      <c r="L53">
        <v>780</v>
      </c>
      <c r="M53">
        <v>27</v>
      </c>
      <c r="N53">
        <v>167</v>
      </c>
      <c r="O53">
        <v>32</v>
      </c>
      <c r="P53">
        <v>1</v>
      </c>
      <c r="Q53">
        <v>6</v>
      </c>
      <c r="R53">
        <v>9</v>
      </c>
      <c r="S53">
        <v>13</v>
      </c>
      <c r="T53">
        <v>3</v>
      </c>
      <c r="U53">
        <v>0</v>
      </c>
      <c r="V53">
        <v>0</v>
      </c>
      <c r="W53">
        <v>0</v>
      </c>
      <c r="X53">
        <v>0</v>
      </c>
      <c r="Y53">
        <v>0</v>
      </c>
      <c r="Z53">
        <v>0</v>
      </c>
      <c r="AA53">
        <v>3</v>
      </c>
      <c r="AB53">
        <v>11</v>
      </c>
      <c r="AC53">
        <v>0</v>
      </c>
    </row>
    <row r="54" spans="1:29" x14ac:dyDescent="0.3">
      <c r="A54" s="1">
        <v>1331</v>
      </c>
      <c r="B54">
        <v>1977</v>
      </c>
      <c r="C54" t="s">
        <v>29</v>
      </c>
      <c r="D54" t="s">
        <v>30</v>
      </c>
      <c r="E54">
        <v>35790</v>
      </c>
      <c r="F54">
        <v>1</v>
      </c>
      <c r="G54">
        <v>0</v>
      </c>
      <c r="H54" t="s">
        <v>60</v>
      </c>
      <c r="I54">
        <v>54</v>
      </c>
      <c r="J54">
        <v>12</v>
      </c>
      <c r="K54">
        <v>6</v>
      </c>
      <c r="L54">
        <v>20</v>
      </c>
      <c r="M54">
        <v>30</v>
      </c>
      <c r="N54">
        <v>1</v>
      </c>
      <c r="O54">
        <v>3</v>
      </c>
      <c r="P54">
        <v>2</v>
      </c>
      <c r="Q54">
        <v>2</v>
      </c>
      <c r="R54">
        <v>0</v>
      </c>
      <c r="S54">
        <v>3</v>
      </c>
      <c r="T54">
        <v>7</v>
      </c>
      <c r="U54">
        <v>0</v>
      </c>
      <c r="V54">
        <v>0</v>
      </c>
      <c r="W54">
        <v>0</v>
      </c>
      <c r="X54">
        <v>0</v>
      </c>
      <c r="Y54">
        <v>0</v>
      </c>
      <c r="Z54">
        <v>0</v>
      </c>
      <c r="AA54">
        <v>3</v>
      </c>
      <c r="AB54">
        <v>11</v>
      </c>
      <c r="AC54">
        <v>0</v>
      </c>
    </row>
    <row r="55" spans="1:29" x14ac:dyDescent="0.3">
      <c r="A55" s="1">
        <v>2225</v>
      </c>
      <c r="B55">
        <v>1977</v>
      </c>
      <c r="C55" t="s">
        <v>29</v>
      </c>
      <c r="D55" t="s">
        <v>41</v>
      </c>
      <c r="E55">
        <v>82582</v>
      </c>
      <c r="F55">
        <v>0</v>
      </c>
      <c r="G55">
        <v>0</v>
      </c>
      <c r="H55" t="s">
        <v>85</v>
      </c>
      <c r="I55">
        <v>54</v>
      </c>
      <c r="J55">
        <v>510</v>
      </c>
      <c r="K55">
        <v>120</v>
      </c>
      <c r="L55">
        <v>550</v>
      </c>
      <c r="M55">
        <v>156</v>
      </c>
      <c r="N55">
        <v>40</v>
      </c>
      <c r="O55">
        <v>241</v>
      </c>
      <c r="P55">
        <v>1</v>
      </c>
      <c r="Q55">
        <v>4</v>
      </c>
      <c r="R55">
        <v>9</v>
      </c>
      <c r="S55">
        <v>7</v>
      </c>
      <c r="T55">
        <v>1</v>
      </c>
      <c r="U55">
        <v>1</v>
      </c>
      <c r="V55">
        <v>0</v>
      </c>
      <c r="W55">
        <v>0</v>
      </c>
      <c r="X55">
        <v>1</v>
      </c>
      <c r="Y55">
        <v>0</v>
      </c>
      <c r="Z55">
        <v>0</v>
      </c>
      <c r="AA55">
        <v>3</v>
      </c>
      <c r="AB55">
        <v>11</v>
      </c>
      <c r="AC55">
        <v>1</v>
      </c>
    </row>
    <row r="56" spans="1:29" x14ac:dyDescent="0.3">
      <c r="A56" s="1">
        <v>9381</v>
      </c>
      <c r="B56">
        <v>1978</v>
      </c>
      <c r="C56" t="s">
        <v>29</v>
      </c>
      <c r="D56" t="s">
        <v>37</v>
      </c>
      <c r="E56">
        <v>66373</v>
      </c>
      <c r="F56">
        <v>1</v>
      </c>
      <c r="G56">
        <v>1</v>
      </c>
      <c r="H56" t="s">
        <v>86</v>
      </c>
      <c r="I56">
        <v>57</v>
      </c>
      <c r="J56">
        <v>328</v>
      </c>
      <c r="K56">
        <v>9</v>
      </c>
      <c r="L56">
        <v>124</v>
      </c>
      <c r="M56">
        <v>12</v>
      </c>
      <c r="N56">
        <v>24</v>
      </c>
      <c r="O56">
        <v>109</v>
      </c>
      <c r="P56">
        <v>7</v>
      </c>
      <c r="Q56">
        <v>4</v>
      </c>
      <c r="R56">
        <v>2</v>
      </c>
      <c r="S56">
        <v>10</v>
      </c>
      <c r="T56">
        <v>3</v>
      </c>
      <c r="U56">
        <v>0</v>
      </c>
      <c r="V56">
        <v>0</v>
      </c>
      <c r="W56">
        <v>0</v>
      </c>
      <c r="X56">
        <v>0</v>
      </c>
      <c r="Y56">
        <v>0</v>
      </c>
      <c r="Z56">
        <v>0</v>
      </c>
      <c r="AA56">
        <v>3</v>
      </c>
      <c r="AB56">
        <v>11</v>
      </c>
      <c r="AC56">
        <v>0</v>
      </c>
    </row>
    <row r="57" spans="1:29" x14ac:dyDescent="0.3">
      <c r="A57" s="1">
        <v>6260</v>
      </c>
      <c r="B57">
        <v>1955</v>
      </c>
      <c r="C57" t="s">
        <v>39</v>
      </c>
      <c r="D57" t="s">
        <v>33</v>
      </c>
      <c r="E57">
        <v>82384</v>
      </c>
      <c r="F57">
        <v>0</v>
      </c>
      <c r="G57">
        <v>0</v>
      </c>
      <c r="H57" t="s">
        <v>87</v>
      </c>
      <c r="I57">
        <v>55</v>
      </c>
      <c r="J57">
        <v>984</v>
      </c>
      <c r="K57">
        <v>51</v>
      </c>
      <c r="L57">
        <v>432</v>
      </c>
      <c r="M57">
        <v>180</v>
      </c>
      <c r="N57">
        <v>120</v>
      </c>
      <c r="O57">
        <v>190</v>
      </c>
      <c r="P57">
        <v>1</v>
      </c>
      <c r="Q57">
        <v>3</v>
      </c>
      <c r="R57">
        <v>10</v>
      </c>
      <c r="S57">
        <v>13</v>
      </c>
      <c r="T57">
        <v>1</v>
      </c>
      <c r="U57">
        <v>0</v>
      </c>
      <c r="V57">
        <v>0</v>
      </c>
      <c r="W57">
        <v>1</v>
      </c>
      <c r="X57">
        <v>0</v>
      </c>
      <c r="Y57">
        <v>0</v>
      </c>
      <c r="Z57">
        <v>0</v>
      </c>
      <c r="AA57">
        <v>3</v>
      </c>
      <c r="AB57">
        <v>11</v>
      </c>
      <c r="AC57">
        <v>1</v>
      </c>
    </row>
    <row r="58" spans="1:29" x14ac:dyDescent="0.3">
      <c r="A58" s="1">
        <v>10383</v>
      </c>
      <c r="B58">
        <v>1966</v>
      </c>
      <c r="C58" t="s">
        <v>29</v>
      </c>
      <c r="D58" t="s">
        <v>41</v>
      </c>
      <c r="E58">
        <v>70287</v>
      </c>
      <c r="F58">
        <v>0</v>
      </c>
      <c r="G58">
        <v>0</v>
      </c>
      <c r="H58" t="s">
        <v>88</v>
      </c>
      <c r="I58">
        <v>30</v>
      </c>
      <c r="J58">
        <v>295</v>
      </c>
      <c r="K58">
        <v>35</v>
      </c>
      <c r="L58">
        <v>482</v>
      </c>
      <c r="M58">
        <v>121</v>
      </c>
      <c r="N58">
        <v>120</v>
      </c>
      <c r="O58">
        <v>40</v>
      </c>
      <c r="P58">
        <v>1</v>
      </c>
      <c r="Q58">
        <v>5</v>
      </c>
      <c r="R58">
        <v>5</v>
      </c>
      <c r="S58">
        <v>10</v>
      </c>
      <c r="T58">
        <v>3</v>
      </c>
      <c r="U58">
        <v>0</v>
      </c>
      <c r="V58">
        <v>0</v>
      </c>
      <c r="W58">
        <v>0</v>
      </c>
      <c r="X58">
        <v>0</v>
      </c>
      <c r="Y58">
        <v>0</v>
      </c>
      <c r="Z58">
        <v>0</v>
      </c>
      <c r="AA58">
        <v>3</v>
      </c>
      <c r="AB58">
        <v>11</v>
      </c>
      <c r="AC58">
        <v>1</v>
      </c>
    </row>
    <row r="59" spans="1:29" x14ac:dyDescent="0.3">
      <c r="A59" s="1">
        <v>7437</v>
      </c>
      <c r="B59">
        <v>1988</v>
      </c>
      <c r="C59" t="s">
        <v>29</v>
      </c>
      <c r="D59" t="s">
        <v>30</v>
      </c>
      <c r="E59">
        <v>27938</v>
      </c>
      <c r="F59">
        <v>1</v>
      </c>
      <c r="G59">
        <v>0</v>
      </c>
      <c r="H59" t="s">
        <v>89</v>
      </c>
      <c r="I59">
        <v>31</v>
      </c>
      <c r="J59">
        <v>13</v>
      </c>
      <c r="K59">
        <v>0</v>
      </c>
      <c r="L59">
        <v>8</v>
      </c>
      <c r="M59">
        <v>2</v>
      </c>
      <c r="N59">
        <v>1</v>
      </c>
      <c r="O59">
        <v>5</v>
      </c>
      <c r="P59">
        <v>1</v>
      </c>
      <c r="Q59">
        <v>1</v>
      </c>
      <c r="R59">
        <v>0</v>
      </c>
      <c r="S59">
        <v>4</v>
      </c>
      <c r="T59">
        <v>3</v>
      </c>
      <c r="U59">
        <v>0</v>
      </c>
      <c r="V59">
        <v>0</v>
      </c>
      <c r="W59">
        <v>0</v>
      </c>
      <c r="X59">
        <v>0</v>
      </c>
      <c r="Y59">
        <v>0</v>
      </c>
      <c r="Z59">
        <v>0</v>
      </c>
      <c r="AA59">
        <v>3</v>
      </c>
      <c r="AB59">
        <v>11</v>
      </c>
      <c r="AC59">
        <v>0</v>
      </c>
    </row>
    <row r="60" spans="1:29" x14ac:dyDescent="0.3">
      <c r="A60" s="1">
        <v>8557</v>
      </c>
      <c r="B60">
        <v>1982</v>
      </c>
      <c r="C60" t="s">
        <v>29</v>
      </c>
      <c r="D60" t="s">
        <v>30</v>
      </c>
      <c r="F60">
        <v>1</v>
      </c>
      <c r="G60">
        <v>0</v>
      </c>
      <c r="H60" t="s">
        <v>90</v>
      </c>
      <c r="I60">
        <v>57</v>
      </c>
      <c r="J60">
        <v>11</v>
      </c>
      <c r="K60">
        <v>3</v>
      </c>
      <c r="L60">
        <v>22</v>
      </c>
      <c r="M60">
        <v>2</v>
      </c>
      <c r="N60">
        <v>2</v>
      </c>
      <c r="O60">
        <v>6</v>
      </c>
      <c r="P60">
        <v>2</v>
      </c>
      <c r="Q60">
        <v>2</v>
      </c>
      <c r="R60">
        <v>0</v>
      </c>
      <c r="S60">
        <v>3</v>
      </c>
      <c r="T60">
        <v>6</v>
      </c>
      <c r="U60">
        <v>0</v>
      </c>
      <c r="V60">
        <v>0</v>
      </c>
      <c r="W60">
        <v>0</v>
      </c>
      <c r="X60">
        <v>0</v>
      </c>
      <c r="Y60">
        <v>0</v>
      </c>
      <c r="Z60">
        <v>0</v>
      </c>
      <c r="AA60">
        <v>3</v>
      </c>
      <c r="AB60">
        <v>11</v>
      </c>
      <c r="AC60">
        <v>0</v>
      </c>
    </row>
    <row r="61" spans="1:29" x14ac:dyDescent="0.3">
      <c r="A61" s="1">
        <v>8375</v>
      </c>
      <c r="B61">
        <v>1968</v>
      </c>
      <c r="C61" t="s">
        <v>36</v>
      </c>
      <c r="D61" t="s">
        <v>37</v>
      </c>
      <c r="E61">
        <v>55954</v>
      </c>
      <c r="F61">
        <v>0</v>
      </c>
      <c r="G61">
        <v>1</v>
      </c>
      <c r="H61" t="s">
        <v>91</v>
      </c>
      <c r="I61">
        <v>63</v>
      </c>
      <c r="J61">
        <v>447</v>
      </c>
      <c r="K61">
        <v>0</v>
      </c>
      <c r="L61">
        <v>28</v>
      </c>
      <c r="M61">
        <v>0</v>
      </c>
      <c r="N61">
        <v>0</v>
      </c>
      <c r="O61">
        <v>43</v>
      </c>
      <c r="P61">
        <v>3</v>
      </c>
      <c r="Q61">
        <v>8</v>
      </c>
      <c r="R61">
        <v>2</v>
      </c>
      <c r="S61">
        <v>6</v>
      </c>
      <c r="T61">
        <v>7</v>
      </c>
      <c r="U61">
        <v>0</v>
      </c>
      <c r="V61">
        <v>0</v>
      </c>
      <c r="W61">
        <v>0</v>
      </c>
      <c r="X61">
        <v>0</v>
      </c>
      <c r="Y61">
        <v>0</v>
      </c>
      <c r="Z61">
        <v>0</v>
      </c>
      <c r="AA61">
        <v>3</v>
      </c>
      <c r="AB61">
        <v>11</v>
      </c>
      <c r="AC61">
        <v>0</v>
      </c>
    </row>
    <row r="62" spans="1:29" x14ac:dyDescent="0.3">
      <c r="A62" s="1">
        <v>6853</v>
      </c>
      <c r="B62">
        <v>1982</v>
      </c>
      <c r="C62" t="s">
        <v>39</v>
      </c>
      <c r="D62" t="s">
        <v>30</v>
      </c>
      <c r="E62">
        <v>75777</v>
      </c>
      <c r="F62">
        <v>0</v>
      </c>
      <c r="G62">
        <v>0</v>
      </c>
      <c r="H62" t="s">
        <v>92</v>
      </c>
      <c r="I62">
        <v>12</v>
      </c>
      <c r="J62">
        <v>712</v>
      </c>
      <c r="K62">
        <v>26</v>
      </c>
      <c r="L62">
        <v>538</v>
      </c>
      <c r="M62">
        <v>69</v>
      </c>
      <c r="N62">
        <v>13</v>
      </c>
      <c r="O62">
        <v>80</v>
      </c>
      <c r="P62">
        <v>1</v>
      </c>
      <c r="Q62">
        <v>3</v>
      </c>
      <c r="R62">
        <v>6</v>
      </c>
      <c r="S62">
        <v>11</v>
      </c>
      <c r="T62">
        <v>1</v>
      </c>
      <c r="U62">
        <v>0</v>
      </c>
      <c r="V62">
        <v>1</v>
      </c>
      <c r="W62">
        <v>1</v>
      </c>
      <c r="X62">
        <v>0</v>
      </c>
      <c r="Y62">
        <v>0</v>
      </c>
      <c r="Z62">
        <v>0</v>
      </c>
      <c r="AA62">
        <v>3</v>
      </c>
      <c r="AB62">
        <v>11</v>
      </c>
      <c r="AC62">
        <v>1</v>
      </c>
    </row>
    <row r="63" spans="1:29" x14ac:dyDescent="0.3">
      <c r="A63" s="1">
        <v>3076</v>
      </c>
      <c r="B63">
        <v>1975</v>
      </c>
      <c r="C63" t="s">
        <v>29</v>
      </c>
      <c r="D63" t="s">
        <v>33</v>
      </c>
      <c r="E63">
        <v>66653</v>
      </c>
      <c r="F63">
        <v>1</v>
      </c>
      <c r="G63">
        <v>1</v>
      </c>
      <c r="H63" t="s">
        <v>93</v>
      </c>
      <c r="I63">
        <v>18</v>
      </c>
      <c r="J63">
        <v>452</v>
      </c>
      <c r="K63">
        <v>18</v>
      </c>
      <c r="L63">
        <v>102</v>
      </c>
      <c r="M63">
        <v>16</v>
      </c>
      <c r="N63">
        <v>18</v>
      </c>
      <c r="O63">
        <v>6</v>
      </c>
      <c r="P63">
        <v>4</v>
      </c>
      <c r="Q63">
        <v>4</v>
      </c>
      <c r="R63">
        <v>2</v>
      </c>
      <c r="S63">
        <v>12</v>
      </c>
      <c r="T63">
        <v>3</v>
      </c>
      <c r="U63">
        <v>0</v>
      </c>
      <c r="V63">
        <v>0</v>
      </c>
      <c r="W63">
        <v>0</v>
      </c>
      <c r="X63">
        <v>0</v>
      </c>
      <c r="Y63">
        <v>0</v>
      </c>
      <c r="Z63">
        <v>0</v>
      </c>
      <c r="AA63">
        <v>3</v>
      </c>
      <c r="AB63">
        <v>11</v>
      </c>
      <c r="AC63">
        <v>0</v>
      </c>
    </row>
    <row r="64" spans="1:29" x14ac:dyDescent="0.3">
      <c r="A64" s="1">
        <v>1012</v>
      </c>
      <c r="B64">
        <v>1952</v>
      </c>
      <c r="C64" t="s">
        <v>29</v>
      </c>
      <c r="D64" t="s">
        <v>30</v>
      </c>
      <c r="E64">
        <v>61823</v>
      </c>
      <c r="F64">
        <v>0</v>
      </c>
      <c r="G64">
        <v>1</v>
      </c>
      <c r="H64" t="s">
        <v>94</v>
      </c>
      <c r="I64">
        <v>26</v>
      </c>
      <c r="J64">
        <v>523</v>
      </c>
      <c r="K64">
        <v>7</v>
      </c>
      <c r="L64">
        <v>134</v>
      </c>
      <c r="M64">
        <v>37</v>
      </c>
      <c r="N64">
        <v>14</v>
      </c>
      <c r="O64">
        <v>169</v>
      </c>
      <c r="P64">
        <v>4</v>
      </c>
      <c r="Q64">
        <v>8</v>
      </c>
      <c r="R64">
        <v>2</v>
      </c>
      <c r="S64">
        <v>10</v>
      </c>
      <c r="T64">
        <v>7</v>
      </c>
      <c r="U64">
        <v>0</v>
      </c>
      <c r="V64">
        <v>0</v>
      </c>
      <c r="W64">
        <v>0</v>
      </c>
      <c r="X64">
        <v>0</v>
      </c>
      <c r="Y64">
        <v>0</v>
      </c>
      <c r="Z64">
        <v>0</v>
      </c>
      <c r="AA64">
        <v>3</v>
      </c>
      <c r="AB64">
        <v>11</v>
      </c>
      <c r="AC64">
        <v>0</v>
      </c>
    </row>
    <row r="65" spans="1:29" x14ac:dyDescent="0.3">
      <c r="A65" s="1">
        <v>6518</v>
      </c>
      <c r="B65">
        <v>1951</v>
      </c>
      <c r="C65" t="s">
        <v>36</v>
      </c>
      <c r="D65" t="s">
        <v>71</v>
      </c>
      <c r="E65">
        <v>67680</v>
      </c>
      <c r="F65">
        <v>0</v>
      </c>
      <c r="G65">
        <v>1</v>
      </c>
      <c r="H65" t="s">
        <v>95</v>
      </c>
      <c r="I65">
        <v>8</v>
      </c>
      <c r="J65">
        <v>546</v>
      </c>
      <c r="K65">
        <v>0</v>
      </c>
      <c r="L65">
        <v>48</v>
      </c>
      <c r="M65">
        <v>0</v>
      </c>
      <c r="N65">
        <v>6</v>
      </c>
      <c r="O65">
        <v>6</v>
      </c>
      <c r="P65">
        <v>1</v>
      </c>
      <c r="Q65">
        <v>7</v>
      </c>
      <c r="R65">
        <v>3</v>
      </c>
      <c r="S65">
        <v>8</v>
      </c>
      <c r="T65">
        <v>5</v>
      </c>
      <c r="U65">
        <v>0</v>
      </c>
      <c r="V65">
        <v>0</v>
      </c>
      <c r="W65">
        <v>0</v>
      </c>
      <c r="X65">
        <v>0</v>
      </c>
      <c r="Y65">
        <v>0</v>
      </c>
      <c r="Z65">
        <v>0</v>
      </c>
      <c r="AA65">
        <v>3</v>
      </c>
      <c r="AB65">
        <v>11</v>
      </c>
      <c r="AC65">
        <v>0</v>
      </c>
    </row>
    <row r="66" spans="1:29" x14ac:dyDescent="0.3">
      <c r="A66" s="1">
        <v>4137</v>
      </c>
      <c r="B66">
        <v>1948</v>
      </c>
      <c r="C66" t="s">
        <v>29</v>
      </c>
      <c r="D66" t="s">
        <v>33</v>
      </c>
      <c r="E66">
        <v>70666</v>
      </c>
      <c r="F66">
        <v>0</v>
      </c>
      <c r="G66">
        <v>0</v>
      </c>
      <c r="H66" t="s">
        <v>96</v>
      </c>
      <c r="I66">
        <v>29</v>
      </c>
      <c r="J66">
        <v>398</v>
      </c>
      <c r="K66">
        <v>40</v>
      </c>
      <c r="L66">
        <v>367</v>
      </c>
      <c r="M66">
        <v>119</v>
      </c>
      <c r="N66">
        <v>122</v>
      </c>
      <c r="O66">
        <v>30</v>
      </c>
      <c r="P66">
        <v>1</v>
      </c>
      <c r="Q66">
        <v>7</v>
      </c>
      <c r="R66">
        <v>4</v>
      </c>
      <c r="S66">
        <v>4</v>
      </c>
      <c r="T66">
        <v>4</v>
      </c>
      <c r="U66">
        <v>0</v>
      </c>
      <c r="V66">
        <v>0</v>
      </c>
      <c r="W66">
        <v>0</v>
      </c>
      <c r="X66">
        <v>0</v>
      </c>
      <c r="Y66">
        <v>0</v>
      </c>
      <c r="Z66">
        <v>0</v>
      </c>
      <c r="AA66">
        <v>3</v>
      </c>
      <c r="AB66">
        <v>11</v>
      </c>
      <c r="AC66">
        <v>0</v>
      </c>
    </row>
    <row r="67" spans="1:29" x14ac:dyDescent="0.3">
      <c r="A67" s="1">
        <v>8082</v>
      </c>
      <c r="B67">
        <v>1971</v>
      </c>
      <c r="C67" t="s">
        <v>29</v>
      </c>
      <c r="D67" t="s">
        <v>37</v>
      </c>
      <c r="E67">
        <v>25721</v>
      </c>
      <c r="F67">
        <v>1</v>
      </c>
      <c r="G67">
        <v>0</v>
      </c>
      <c r="H67" t="s">
        <v>97</v>
      </c>
      <c r="I67">
        <v>75</v>
      </c>
      <c r="J67">
        <v>1</v>
      </c>
      <c r="K67">
        <v>3</v>
      </c>
      <c r="L67">
        <v>6</v>
      </c>
      <c r="M67">
        <v>3</v>
      </c>
      <c r="N67">
        <v>6</v>
      </c>
      <c r="O67">
        <v>15</v>
      </c>
      <c r="P67">
        <v>1</v>
      </c>
      <c r="Q67">
        <v>1</v>
      </c>
      <c r="R67">
        <v>1</v>
      </c>
      <c r="S67">
        <v>2</v>
      </c>
      <c r="T67">
        <v>7</v>
      </c>
      <c r="U67">
        <v>0</v>
      </c>
      <c r="V67">
        <v>0</v>
      </c>
      <c r="W67">
        <v>0</v>
      </c>
      <c r="X67">
        <v>0</v>
      </c>
      <c r="Y67">
        <v>0</v>
      </c>
      <c r="Z67">
        <v>0</v>
      </c>
      <c r="AA67">
        <v>3</v>
      </c>
      <c r="AB67">
        <v>11</v>
      </c>
      <c r="AC67">
        <v>1</v>
      </c>
    </row>
    <row r="68" spans="1:29" x14ac:dyDescent="0.3">
      <c r="A68" s="1">
        <v>1386</v>
      </c>
      <c r="B68">
        <v>1967</v>
      </c>
      <c r="C68" t="s">
        <v>29</v>
      </c>
      <c r="D68" t="s">
        <v>33</v>
      </c>
      <c r="E68">
        <v>32474</v>
      </c>
      <c r="F68">
        <v>1</v>
      </c>
      <c r="G68">
        <v>1</v>
      </c>
      <c r="H68" t="s">
        <v>98</v>
      </c>
      <c r="I68">
        <v>0</v>
      </c>
      <c r="J68">
        <v>10</v>
      </c>
      <c r="K68">
        <v>0</v>
      </c>
      <c r="L68">
        <v>1</v>
      </c>
      <c r="M68">
        <v>0</v>
      </c>
      <c r="N68">
        <v>0</v>
      </c>
      <c r="O68">
        <v>0</v>
      </c>
      <c r="P68">
        <v>1</v>
      </c>
      <c r="Q68">
        <v>1</v>
      </c>
      <c r="R68">
        <v>0</v>
      </c>
      <c r="S68">
        <v>2</v>
      </c>
      <c r="T68">
        <v>7</v>
      </c>
      <c r="U68">
        <v>0</v>
      </c>
      <c r="V68">
        <v>0</v>
      </c>
      <c r="W68">
        <v>0</v>
      </c>
      <c r="X68">
        <v>0</v>
      </c>
      <c r="Y68">
        <v>0</v>
      </c>
      <c r="Z68">
        <v>0</v>
      </c>
      <c r="AA68">
        <v>3</v>
      </c>
      <c r="AB68">
        <v>11</v>
      </c>
      <c r="AC68">
        <v>0</v>
      </c>
    </row>
    <row r="69" spans="1:29" x14ac:dyDescent="0.3">
      <c r="A69" s="1">
        <v>9369</v>
      </c>
      <c r="B69">
        <v>1979</v>
      </c>
      <c r="C69" t="s">
        <v>53</v>
      </c>
      <c r="D69" t="s">
        <v>30</v>
      </c>
      <c r="E69">
        <v>88194</v>
      </c>
      <c r="F69">
        <v>0</v>
      </c>
      <c r="G69">
        <v>1</v>
      </c>
      <c r="H69" t="s">
        <v>99</v>
      </c>
      <c r="I69">
        <v>19</v>
      </c>
      <c r="J69">
        <v>688</v>
      </c>
      <c r="K69">
        <v>14</v>
      </c>
      <c r="L69">
        <v>309</v>
      </c>
      <c r="M69">
        <v>201</v>
      </c>
      <c r="N69">
        <v>24</v>
      </c>
      <c r="O69">
        <v>38</v>
      </c>
      <c r="P69">
        <v>1</v>
      </c>
      <c r="Q69">
        <v>11</v>
      </c>
      <c r="R69">
        <v>10</v>
      </c>
      <c r="S69">
        <v>10</v>
      </c>
      <c r="T69">
        <v>5</v>
      </c>
      <c r="U69">
        <v>1</v>
      </c>
      <c r="V69">
        <v>0</v>
      </c>
      <c r="W69">
        <v>0</v>
      </c>
      <c r="X69">
        <v>1</v>
      </c>
      <c r="Y69">
        <v>0</v>
      </c>
      <c r="Z69">
        <v>0</v>
      </c>
      <c r="AA69">
        <v>3</v>
      </c>
      <c r="AB69">
        <v>11</v>
      </c>
      <c r="AC69">
        <v>1</v>
      </c>
    </row>
    <row r="70" spans="1:29" x14ac:dyDescent="0.3">
      <c r="A70" s="1">
        <v>4477</v>
      </c>
      <c r="B70">
        <v>1958</v>
      </c>
      <c r="C70" t="s">
        <v>29</v>
      </c>
      <c r="D70" t="s">
        <v>33</v>
      </c>
      <c r="E70">
        <v>69096</v>
      </c>
      <c r="F70">
        <v>0</v>
      </c>
      <c r="G70">
        <v>1</v>
      </c>
      <c r="H70" t="s">
        <v>100</v>
      </c>
      <c r="I70">
        <v>4</v>
      </c>
      <c r="J70">
        <v>247</v>
      </c>
      <c r="K70">
        <v>49</v>
      </c>
      <c r="L70">
        <v>159</v>
      </c>
      <c r="M70">
        <v>7</v>
      </c>
      <c r="N70">
        <v>82</v>
      </c>
      <c r="O70">
        <v>109</v>
      </c>
      <c r="P70">
        <v>1</v>
      </c>
      <c r="Q70">
        <v>5</v>
      </c>
      <c r="R70">
        <v>2</v>
      </c>
      <c r="S70">
        <v>10</v>
      </c>
      <c r="T70">
        <v>4</v>
      </c>
      <c r="U70">
        <v>0</v>
      </c>
      <c r="V70">
        <v>0</v>
      </c>
      <c r="W70">
        <v>0</v>
      </c>
      <c r="X70">
        <v>0</v>
      </c>
      <c r="Y70">
        <v>0</v>
      </c>
      <c r="Z70">
        <v>0</v>
      </c>
      <c r="AA70">
        <v>3</v>
      </c>
      <c r="AB70">
        <v>11</v>
      </c>
      <c r="AC70">
        <v>0</v>
      </c>
    </row>
    <row r="71" spans="1:29" x14ac:dyDescent="0.3">
      <c r="A71" s="1">
        <v>1357</v>
      </c>
      <c r="B71">
        <v>1970</v>
      </c>
      <c r="C71" t="s">
        <v>29</v>
      </c>
      <c r="D71" t="s">
        <v>33</v>
      </c>
      <c r="E71">
        <v>74854</v>
      </c>
      <c r="F71">
        <v>1</v>
      </c>
      <c r="G71">
        <v>2</v>
      </c>
      <c r="H71" t="s">
        <v>101</v>
      </c>
      <c r="I71">
        <v>90</v>
      </c>
      <c r="J71">
        <v>856</v>
      </c>
      <c r="K71">
        <v>59</v>
      </c>
      <c r="L71">
        <v>487</v>
      </c>
      <c r="M71">
        <v>58</v>
      </c>
      <c r="N71">
        <v>29</v>
      </c>
      <c r="O71">
        <v>73</v>
      </c>
      <c r="P71">
        <v>7</v>
      </c>
      <c r="Q71">
        <v>2</v>
      </c>
      <c r="R71">
        <v>5</v>
      </c>
      <c r="S71">
        <v>5</v>
      </c>
      <c r="T71">
        <v>5</v>
      </c>
      <c r="U71">
        <v>0</v>
      </c>
      <c r="V71">
        <v>0</v>
      </c>
      <c r="W71">
        <v>0</v>
      </c>
      <c r="X71">
        <v>0</v>
      </c>
      <c r="Y71">
        <v>0</v>
      </c>
      <c r="Z71">
        <v>0</v>
      </c>
      <c r="AA71">
        <v>3</v>
      </c>
      <c r="AB71">
        <v>11</v>
      </c>
      <c r="AC71">
        <v>0</v>
      </c>
    </row>
    <row r="72" spans="1:29" x14ac:dyDescent="0.3">
      <c r="A72" s="1">
        <v>1402</v>
      </c>
      <c r="B72">
        <v>1954</v>
      </c>
      <c r="C72" t="s">
        <v>39</v>
      </c>
      <c r="D72" t="s">
        <v>37</v>
      </c>
      <c r="E72">
        <v>66991</v>
      </c>
      <c r="F72">
        <v>0</v>
      </c>
      <c r="G72">
        <v>0</v>
      </c>
      <c r="H72" t="s">
        <v>102</v>
      </c>
      <c r="I72">
        <v>1</v>
      </c>
      <c r="J72">
        <v>496</v>
      </c>
      <c r="K72">
        <v>36</v>
      </c>
      <c r="L72">
        <v>460</v>
      </c>
      <c r="M72">
        <v>189</v>
      </c>
      <c r="N72">
        <v>60</v>
      </c>
      <c r="O72">
        <v>12</v>
      </c>
      <c r="P72">
        <v>3</v>
      </c>
      <c r="Q72">
        <v>4</v>
      </c>
      <c r="R72">
        <v>8</v>
      </c>
      <c r="S72">
        <v>6</v>
      </c>
      <c r="T72">
        <v>3</v>
      </c>
      <c r="U72">
        <v>0</v>
      </c>
      <c r="V72">
        <v>0</v>
      </c>
      <c r="W72">
        <v>0</v>
      </c>
      <c r="X72">
        <v>0</v>
      </c>
      <c r="Y72">
        <v>0</v>
      </c>
      <c r="Z72">
        <v>0</v>
      </c>
      <c r="AA72">
        <v>3</v>
      </c>
      <c r="AB72">
        <v>11</v>
      </c>
      <c r="AC72">
        <v>0</v>
      </c>
    </row>
    <row r="73" spans="1:29" x14ac:dyDescent="0.3">
      <c r="A73" s="1">
        <v>10629</v>
      </c>
      <c r="B73">
        <v>1973</v>
      </c>
      <c r="C73" t="s">
        <v>53</v>
      </c>
      <c r="D73" t="s">
        <v>37</v>
      </c>
      <c r="F73">
        <v>1</v>
      </c>
      <c r="G73">
        <v>0</v>
      </c>
      <c r="H73" t="s">
        <v>103</v>
      </c>
      <c r="I73">
        <v>25</v>
      </c>
      <c r="J73">
        <v>25</v>
      </c>
      <c r="K73">
        <v>3</v>
      </c>
      <c r="L73">
        <v>43</v>
      </c>
      <c r="M73">
        <v>17</v>
      </c>
      <c r="N73">
        <v>4</v>
      </c>
      <c r="O73">
        <v>17</v>
      </c>
      <c r="P73">
        <v>3</v>
      </c>
      <c r="Q73">
        <v>3</v>
      </c>
      <c r="R73">
        <v>0</v>
      </c>
      <c r="S73">
        <v>3</v>
      </c>
      <c r="T73">
        <v>8</v>
      </c>
      <c r="U73">
        <v>0</v>
      </c>
      <c r="V73">
        <v>0</v>
      </c>
      <c r="W73">
        <v>0</v>
      </c>
      <c r="X73">
        <v>0</v>
      </c>
      <c r="Y73">
        <v>0</v>
      </c>
      <c r="Z73">
        <v>0</v>
      </c>
      <c r="AA73">
        <v>3</v>
      </c>
      <c r="AB73">
        <v>11</v>
      </c>
      <c r="AC73">
        <v>0</v>
      </c>
    </row>
    <row r="74" spans="1:29" x14ac:dyDescent="0.3">
      <c r="A74" s="1">
        <v>6312</v>
      </c>
      <c r="B74">
        <v>1959</v>
      </c>
      <c r="C74" t="s">
        <v>29</v>
      </c>
      <c r="D74" t="s">
        <v>37</v>
      </c>
      <c r="E74">
        <v>65031</v>
      </c>
      <c r="F74">
        <v>0</v>
      </c>
      <c r="G74">
        <v>1</v>
      </c>
      <c r="H74" t="s">
        <v>104</v>
      </c>
      <c r="I74">
        <v>29</v>
      </c>
      <c r="J74">
        <v>258</v>
      </c>
      <c r="K74">
        <v>107</v>
      </c>
      <c r="L74">
        <v>291</v>
      </c>
      <c r="M74">
        <v>84</v>
      </c>
      <c r="N74">
        <v>37</v>
      </c>
      <c r="O74">
        <v>86</v>
      </c>
      <c r="P74">
        <v>4</v>
      </c>
      <c r="Q74">
        <v>10</v>
      </c>
      <c r="R74">
        <v>3</v>
      </c>
      <c r="S74">
        <v>13</v>
      </c>
      <c r="T74">
        <v>7</v>
      </c>
      <c r="U74">
        <v>0</v>
      </c>
      <c r="V74">
        <v>0</v>
      </c>
      <c r="W74">
        <v>0</v>
      </c>
      <c r="X74">
        <v>0</v>
      </c>
      <c r="Y74">
        <v>0</v>
      </c>
      <c r="Z74">
        <v>0</v>
      </c>
      <c r="AA74">
        <v>3</v>
      </c>
      <c r="AB74">
        <v>11</v>
      </c>
      <c r="AC74">
        <v>0</v>
      </c>
    </row>
    <row r="75" spans="1:29" x14ac:dyDescent="0.3">
      <c r="A75" s="1">
        <v>8132</v>
      </c>
      <c r="B75">
        <v>1975</v>
      </c>
      <c r="C75" t="s">
        <v>36</v>
      </c>
      <c r="D75" t="s">
        <v>37</v>
      </c>
      <c r="E75">
        <v>60631</v>
      </c>
      <c r="F75">
        <v>1</v>
      </c>
      <c r="G75">
        <v>1</v>
      </c>
      <c r="H75" t="s">
        <v>105</v>
      </c>
      <c r="I75">
        <v>88</v>
      </c>
      <c r="J75">
        <v>565</v>
      </c>
      <c r="K75">
        <v>6</v>
      </c>
      <c r="L75">
        <v>65</v>
      </c>
      <c r="M75">
        <v>0</v>
      </c>
      <c r="N75">
        <v>6</v>
      </c>
      <c r="O75">
        <v>19</v>
      </c>
      <c r="P75">
        <v>5</v>
      </c>
      <c r="Q75">
        <v>9</v>
      </c>
      <c r="R75">
        <v>2</v>
      </c>
      <c r="S75">
        <v>8</v>
      </c>
      <c r="T75">
        <v>7</v>
      </c>
      <c r="U75">
        <v>0</v>
      </c>
      <c r="V75">
        <v>1</v>
      </c>
      <c r="W75">
        <v>0</v>
      </c>
      <c r="X75">
        <v>0</v>
      </c>
      <c r="Y75">
        <v>0</v>
      </c>
      <c r="Z75">
        <v>0</v>
      </c>
      <c r="AA75">
        <v>3</v>
      </c>
      <c r="AB75">
        <v>11</v>
      </c>
      <c r="AC75">
        <v>0</v>
      </c>
    </row>
    <row r="76" spans="1:29" x14ac:dyDescent="0.3">
      <c r="A76" s="1">
        <v>1050</v>
      </c>
      <c r="B76">
        <v>1952</v>
      </c>
      <c r="C76" t="s">
        <v>29</v>
      </c>
      <c r="D76" t="s">
        <v>37</v>
      </c>
      <c r="E76">
        <v>28332</v>
      </c>
      <c r="F76">
        <v>0</v>
      </c>
      <c r="G76">
        <v>0</v>
      </c>
      <c r="H76" t="s">
        <v>106</v>
      </c>
      <c r="I76">
        <v>58</v>
      </c>
      <c r="J76">
        <v>14</v>
      </c>
      <c r="K76">
        <v>10</v>
      </c>
      <c r="L76">
        <v>13</v>
      </c>
      <c r="M76">
        <v>4</v>
      </c>
      <c r="N76">
        <v>15</v>
      </c>
      <c r="O76">
        <v>9</v>
      </c>
      <c r="P76">
        <v>1</v>
      </c>
      <c r="Q76">
        <v>2</v>
      </c>
      <c r="R76">
        <v>1</v>
      </c>
      <c r="S76">
        <v>4</v>
      </c>
      <c r="T76">
        <v>2</v>
      </c>
      <c r="U76">
        <v>0</v>
      </c>
      <c r="V76">
        <v>0</v>
      </c>
      <c r="W76">
        <v>0</v>
      </c>
      <c r="X76">
        <v>0</v>
      </c>
      <c r="Y76">
        <v>0</v>
      </c>
      <c r="Z76">
        <v>0</v>
      </c>
      <c r="AA76">
        <v>3</v>
      </c>
      <c r="AB76">
        <v>11</v>
      </c>
      <c r="AC76">
        <v>0</v>
      </c>
    </row>
    <row r="77" spans="1:29" x14ac:dyDescent="0.3">
      <c r="A77" s="1">
        <v>5846</v>
      </c>
      <c r="B77">
        <v>1977</v>
      </c>
      <c r="C77" t="s">
        <v>29</v>
      </c>
      <c r="D77" t="s">
        <v>41</v>
      </c>
      <c r="E77">
        <v>40246</v>
      </c>
      <c r="F77">
        <v>1</v>
      </c>
      <c r="G77">
        <v>0</v>
      </c>
      <c r="H77" t="s">
        <v>107</v>
      </c>
      <c r="I77">
        <v>68</v>
      </c>
      <c r="J77">
        <v>2</v>
      </c>
      <c r="K77">
        <v>1</v>
      </c>
      <c r="L77">
        <v>6</v>
      </c>
      <c r="M77">
        <v>2</v>
      </c>
      <c r="N77">
        <v>1</v>
      </c>
      <c r="O77">
        <v>1</v>
      </c>
      <c r="P77">
        <v>1</v>
      </c>
      <c r="Q77">
        <v>1</v>
      </c>
      <c r="R77">
        <v>0</v>
      </c>
      <c r="S77">
        <v>2</v>
      </c>
      <c r="T77">
        <v>6</v>
      </c>
      <c r="U77">
        <v>0</v>
      </c>
      <c r="V77">
        <v>0</v>
      </c>
      <c r="W77">
        <v>0</v>
      </c>
      <c r="X77">
        <v>0</v>
      </c>
      <c r="Y77">
        <v>0</v>
      </c>
      <c r="Z77">
        <v>0</v>
      </c>
      <c r="AA77">
        <v>3</v>
      </c>
      <c r="AB77">
        <v>11</v>
      </c>
      <c r="AC77">
        <v>0</v>
      </c>
    </row>
    <row r="78" spans="1:29" x14ac:dyDescent="0.3">
      <c r="A78" s="1">
        <v>1859</v>
      </c>
      <c r="B78">
        <v>1972</v>
      </c>
      <c r="C78" t="s">
        <v>39</v>
      </c>
      <c r="D78" t="s">
        <v>37</v>
      </c>
      <c r="E78">
        <v>75251</v>
      </c>
      <c r="F78">
        <v>0</v>
      </c>
      <c r="G78">
        <v>0</v>
      </c>
      <c r="H78" t="s">
        <v>108</v>
      </c>
      <c r="I78">
        <v>34</v>
      </c>
      <c r="J78">
        <v>721</v>
      </c>
      <c r="K78">
        <v>111</v>
      </c>
      <c r="L78">
        <v>925</v>
      </c>
      <c r="M78">
        <v>97</v>
      </c>
      <c r="N78">
        <v>18</v>
      </c>
      <c r="O78">
        <v>18</v>
      </c>
      <c r="P78">
        <v>1</v>
      </c>
      <c r="Q78">
        <v>7</v>
      </c>
      <c r="R78">
        <v>6</v>
      </c>
      <c r="S78">
        <v>5</v>
      </c>
      <c r="T78">
        <v>5</v>
      </c>
      <c r="U78">
        <v>0</v>
      </c>
      <c r="V78">
        <v>0</v>
      </c>
      <c r="W78">
        <v>0</v>
      </c>
      <c r="X78">
        <v>0</v>
      </c>
      <c r="Y78">
        <v>0</v>
      </c>
      <c r="Z78">
        <v>0</v>
      </c>
      <c r="AA78">
        <v>3</v>
      </c>
      <c r="AB78">
        <v>11</v>
      </c>
      <c r="AC78">
        <v>1</v>
      </c>
    </row>
    <row r="79" spans="1:29" x14ac:dyDescent="0.3">
      <c r="A79" s="1">
        <v>7503</v>
      </c>
      <c r="B79">
        <v>1976</v>
      </c>
      <c r="C79" t="s">
        <v>29</v>
      </c>
      <c r="D79" t="s">
        <v>30</v>
      </c>
      <c r="E79">
        <v>75825</v>
      </c>
      <c r="F79">
        <v>0</v>
      </c>
      <c r="G79">
        <v>0</v>
      </c>
      <c r="H79" t="s">
        <v>109</v>
      </c>
      <c r="I79">
        <v>40</v>
      </c>
      <c r="J79">
        <v>1032</v>
      </c>
      <c r="K79">
        <v>105</v>
      </c>
      <c r="L79">
        <v>779</v>
      </c>
      <c r="M79">
        <v>137</v>
      </c>
      <c r="N79">
        <v>105</v>
      </c>
      <c r="O79">
        <v>51</v>
      </c>
      <c r="P79">
        <v>0</v>
      </c>
      <c r="Q79">
        <v>5</v>
      </c>
      <c r="R79">
        <v>8</v>
      </c>
      <c r="S79">
        <v>9</v>
      </c>
      <c r="T79">
        <v>4</v>
      </c>
      <c r="U79">
        <v>1</v>
      </c>
      <c r="V79">
        <v>0</v>
      </c>
      <c r="W79">
        <v>0</v>
      </c>
      <c r="X79">
        <v>0</v>
      </c>
      <c r="Y79">
        <v>0</v>
      </c>
      <c r="Z79">
        <v>0</v>
      </c>
      <c r="AA79">
        <v>3</v>
      </c>
      <c r="AB79">
        <v>11</v>
      </c>
      <c r="AC79">
        <v>1</v>
      </c>
    </row>
    <row r="80" spans="1:29" x14ac:dyDescent="0.3">
      <c r="A80" s="1">
        <v>10401</v>
      </c>
      <c r="B80">
        <v>1976</v>
      </c>
      <c r="C80" t="s">
        <v>53</v>
      </c>
      <c r="D80" t="s">
        <v>33</v>
      </c>
      <c r="E80">
        <v>26326</v>
      </c>
      <c r="F80">
        <v>0</v>
      </c>
      <c r="G80">
        <v>0</v>
      </c>
      <c r="H80" t="s">
        <v>110</v>
      </c>
      <c r="I80">
        <v>12</v>
      </c>
      <c r="J80">
        <v>1</v>
      </c>
      <c r="K80">
        <v>0</v>
      </c>
      <c r="L80">
        <v>5</v>
      </c>
      <c r="M80">
        <v>0</v>
      </c>
      <c r="N80">
        <v>3</v>
      </c>
      <c r="O80">
        <v>9</v>
      </c>
      <c r="P80">
        <v>1</v>
      </c>
      <c r="Q80">
        <v>0</v>
      </c>
      <c r="R80">
        <v>0</v>
      </c>
      <c r="S80">
        <v>3</v>
      </c>
      <c r="T80">
        <v>3</v>
      </c>
      <c r="U80">
        <v>0</v>
      </c>
      <c r="V80">
        <v>0</v>
      </c>
      <c r="W80">
        <v>0</v>
      </c>
      <c r="X80">
        <v>0</v>
      </c>
      <c r="Y80">
        <v>0</v>
      </c>
      <c r="Z80">
        <v>1</v>
      </c>
      <c r="AA80">
        <v>3</v>
      </c>
      <c r="AB80">
        <v>11</v>
      </c>
      <c r="AC80">
        <v>0</v>
      </c>
    </row>
    <row r="81" spans="1:29" x14ac:dyDescent="0.3">
      <c r="A81" s="1">
        <v>1618</v>
      </c>
      <c r="B81">
        <v>1965</v>
      </c>
      <c r="C81" t="s">
        <v>29</v>
      </c>
      <c r="D81" t="s">
        <v>33</v>
      </c>
      <c r="E81">
        <v>56046</v>
      </c>
      <c r="F81">
        <v>0</v>
      </c>
      <c r="G81">
        <v>0</v>
      </c>
      <c r="H81" t="s">
        <v>60</v>
      </c>
      <c r="I81">
        <v>9</v>
      </c>
      <c r="J81">
        <v>577</v>
      </c>
      <c r="K81">
        <v>0</v>
      </c>
      <c r="L81">
        <v>64</v>
      </c>
      <c r="M81">
        <v>0</v>
      </c>
      <c r="N81">
        <v>0</v>
      </c>
      <c r="O81">
        <v>51</v>
      </c>
      <c r="P81">
        <v>2</v>
      </c>
      <c r="Q81">
        <v>10</v>
      </c>
      <c r="R81">
        <v>1</v>
      </c>
      <c r="S81">
        <v>8</v>
      </c>
      <c r="T81">
        <v>8</v>
      </c>
      <c r="U81">
        <v>1</v>
      </c>
      <c r="V81">
        <v>0</v>
      </c>
      <c r="W81">
        <v>0</v>
      </c>
      <c r="X81">
        <v>0</v>
      </c>
      <c r="Y81">
        <v>0</v>
      </c>
      <c r="Z81">
        <v>0</v>
      </c>
      <c r="AA81">
        <v>3</v>
      </c>
      <c r="AB81">
        <v>11</v>
      </c>
      <c r="AC81">
        <v>1</v>
      </c>
    </row>
    <row r="82" spans="1:29" x14ac:dyDescent="0.3">
      <c r="A82" s="1">
        <v>3332</v>
      </c>
      <c r="B82">
        <v>1985</v>
      </c>
      <c r="C82" t="s">
        <v>29</v>
      </c>
      <c r="D82" t="s">
        <v>30</v>
      </c>
      <c r="E82">
        <v>29760</v>
      </c>
      <c r="F82">
        <v>1</v>
      </c>
      <c r="G82">
        <v>0</v>
      </c>
      <c r="H82" t="s">
        <v>111</v>
      </c>
      <c r="I82">
        <v>87</v>
      </c>
      <c r="J82">
        <v>64</v>
      </c>
      <c r="K82">
        <v>4</v>
      </c>
      <c r="L82">
        <v>68</v>
      </c>
      <c r="M82">
        <v>7</v>
      </c>
      <c r="N82">
        <v>5</v>
      </c>
      <c r="O82">
        <v>17</v>
      </c>
      <c r="P82">
        <v>4</v>
      </c>
      <c r="Q82">
        <v>3</v>
      </c>
      <c r="R82">
        <v>1</v>
      </c>
      <c r="S82">
        <v>4</v>
      </c>
      <c r="T82">
        <v>8</v>
      </c>
      <c r="U82">
        <v>0</v>
      </c>
      <c r="V82">
        <v>0</v>
      </c>
      <c r="W82">
        <v>0</v>
      </c>
      <c r="X82">
        <v>0</v>
      </c>
      <c r="Y82">
        <v>0</v>
      </c>
      <c r="Z82">
        <v>0</v>
      </c>
      <c r="AA82">
        <v>3</v>
      </c>
      <c r="AB82">
        <v>11</v>
      </c>
      <c r="AC82">
        <v>0</v>
      </c>
    </row>
    <row r="83" spans="1:29" x14ac:dyDescent="0.3">
      <c r="A83" s="1">
        <v>2261</v>
      </c>
      <c r="B83">
        <v>1969</v>
      </c>
      <c r="C83" t="s">
        <v>29</v>
      </c>
      <c r="D83" t="s">
        <v>37</v>
      </c>
      <c r="E83">
        <v>26304</v>
      </c>
      <c r="F83">
        <v>1</v>
      </c>
      <c r="G83">
        <v>0</v>
      </c>
      <c r="H83" t="s">
        <v>112</v>
      </c>
      <c r="I83">
        <v>5</v>
      </c>
      <c r="J83">
        <v>4</v>
      </c>
      <c r="K83">
        <v>1</v>
      </c>
      <c r="L83">
        <v>5</v>
      </c>
      <c r="M83">
        <v>2</v>
      </c>
      <c r="N83">
        <v>0</v>
      </c>
      <c r="O83">
        <v>4</v>
      </c>
      <c r="P83">
        <v>1</v>
      </c>
      <c r="Q83">
        <v>1</v>
      </c>
      <c r="R83">
        <v>0</v>
      </c>
      <c r="S83">
        <v>2</v>
      </c>
      <c r="T83">
        <v>7</v>
      </c>
      <c r="U83">
        <v>0</v>
      </c>
      <c r="V83">
        <v>0</v>
      </c>
      <c r="W83">
        <v>0</v>
      </c>
      <c r="X83">
        <v>0</v>
      </c>
      <c r="Y83">
        <v>0</v>
      </c>
      <c r="Z83">
        <v>0</v>
      </c>
      <c r="AA83">
        <v>3</v>
      </c>
      <c r="AB83">
        <v>11</v>
      </c>
      <c r="AC83">
        <v>0</v>
      </c>
    </row>
    <row r="84" spans="1:29" x14ac:dyDescent="0.3">
      <c r="A84" s="1">
        <v>5346</v>
      </c>
      <c r="B84">
        <v>1973</v>
      </c>
      <c r="C84" t="s">
        <v>53</v>
      </c>
      <c r="D84" t="s">
        <v>37</v>
      </c>
      <c r="E84">
        <v>23559</v>
      </c>
      <c r="F84">
        <v>1</v>
      </c>
      <c r="G84">
        <v>0</v>
      </c>
      <c r="H84" t="s">
        <v>113</v>
      </c>
      <c r="I84">
        <v>87</v>
      </c>
      <c r="J84">
        <v>25</v>
      </c>
      <c r="K84">
        <v>5</v>
      </c>
      <c r="L84">
        <v>19</v>
      </c>
      <c r="M84">
        <v>7</v>
      </c>
      <c r="N84">
        <v>0</v>
      </c>
      <c r="O84">
        <v>23</v>
      </c>
      <c r="P84">
        <v>3</v>
      </c>
      <c r="Q84">
        <v>3</v>
      </c>
      <c r="R84">
        <v>0</v>
      </c>
      <c r="S84">
        <v>3</v>
      </c>
      <c r="T84">
        <v>7</v>
      </c>
      <c r="U84">
        <v>0</v>
      </c>
      <c r="V84">
        <v>0</v>
      </c>
      <c r="W84">
        <v>0</v>
      </c>
      <c r="X84">
        <v>0</v>
      </c>
      <c r="Y84">
        <v>0</v>
      </c>
      <c r="Z84">
        <v>0</v>
      </c>
      <c r="AA84">
        <v>3</v>
      </c>
      <c r="AB84">
        <v>11</v>
      </c>
      <c r="AC84">
        <v>0</v>
      </c>
    </row>
    <row r="85" spans="1:29" x14ac:dyDescent="0.3">
      <c r="A85" s="1">
        <v>4119</v>
      </c>
      <c r="B85">
        <v>1963</v>
      </c>
      <c r="C85" t="s">
        <v>39</v>
      </c>
      <c r="D85" t="s">
        <v>33</v>
      </c>
      <c r="E85">
        <v>38620</v>
      </c>
      <c r="F85">
        <v>0</v>
      </c>
      <c r="G85">
        <v>0</v>
      </c>
      <c r="H85" t="s">
        <v>66</v>
      </c>
      <c r="I85">
        <v>56</v>
      </c>
      <c r="J85">
        <v>112</v>
      </c>
      <c r="K85">
        <v>17</v>
      </c>
      <c r="L85">
        <v>44</v>
      </c>
      <c r="M85">
        <v>34</v>
      </c>
      <c r="N85">
        <v>22</v>
      </c>
      <c r="O85">
        <v>89</v>
      </c>
      <c r="P85">
        <v>1</v>
      </c>
      <c r="Q85">
        <v>2</v>
      </c>
      <c r="R85">
        <v>5</v>
      </c>
      <c r="S85">
        <v>3</v>
      </c>
      <c r="T85">
        <v>3</v>
      </c>
      <c r="U85">
        <v>0</v>
      </c>
      <c r="V85">
        <v>0</v>
      </c>
      <c r="W85">
        <v>0</v>
      </c>
      <c r="X85">
        <v>0</v>
      </c>
      <c r="Y85">
        <v>0</v>
      </c>
      <c r="Z85">
        <v>0</v>
      </c>
      <c r="AA85">
        <v>3</v>
      </c>
      <c r="AB85">
        <v>11</v>
      </c>
      <c r="AC85">
        <v>0</v>
      </c>
    </row>
    <row r="86" spans="1:29" x14ac:dyDescent="0.3">
      <c r="A86" s="1">
        <v>535</v>
      </c>
      <c r="B86">
        <v>1987</v>
      </c>
      <c r="C86" t="s">
        <v>29</v>
      </c>
      <c r="D86" t="s">
        <v>41</v>
      </c>
      <c r="E86">
        <v>81361</v>
      </c>
      <c r="F86">
        <v>0</v>
      </c>
      <c r="G86">
        <v>0</v>
      </c>
      <c r="H86" t="s">
        <v>114</v>
      </c>
      <c r="I86">
        <v>18</v>
      </c>
      <c r="J86">
        <v>163</v>
      </c>
      <c r="K86">
        <v>23</v>
      </c>
      <c r="L86">
        <v>424</v>
      </c>
      <c r="M86">
        <v>27</v>
      </c>
      <c r="N86">
        <v>65</v>
      </c>
      <c r="O86">
        <v>76</v>
      </c>
      <c r="P86">
        <v>1</v>
      </c>
      <c r="Q86">
        <v>3</v>
      </c>
      <c r="R86">
        <v>10</v>
      </c>
      <c r="S86">
        <v>13</v>
      </c>
      <c r="T86">
        <v>1</v>
      </c>
      <c r="U86">
        <v>0</v>
      </c>
      <c r="V86">
        <v>0</v>
      </c>
      <c r="W86">
        <v>0</v>
      </c>
      <c r="X86">
        <v>0</v>
      </c>
      <c r="Y86">
        <v>0</v>
      </c>
      <c r="Z86">
        <v>0</v>
      </c>
      <c r="AA86">
        <v>3</v>
      </c>
      <c r="AB86">
        <v>11</v>
      </c>
      <c r="AC86">
        <v>0</v>
      </c>
    </row>
    <row r="87" spans="1:29" x14ac:dyDescent="0.3">
      <c r="A87" s="1">
        <v>5268</v>
      </c>
      <c r="B87">
        <v>1960</v>
      </c>
      <c r="C87" t="s">
        <v>29</v>
      </c>
      <c r="D87" t="s">
        <v>37</v>
      </c>
      <c r="E87">
        <v>29440</v>
      </c>
      <c r="F87">
        <v>1</v>
      </c>
      <c r="G87">
        <v>1</v>
      </c>
      <c r="H87" t="s">
        <v>115</v>
      </c>
      <c r="I87">
        <v>95</v>
      </c>
      <c r="J87">
        <v>17</v>
      </c>
      <c r="K87">
        <v>8</v>
      </c>
      <c r="L87">
        <v>14</v>
      </c>
      <c r="M87">
        <v>10</v>
      </c>
      <c r="N87">
        <v>4</v>
      </c>
      <c r="O87">
        <v>3</v>
      </c>
      <c r="P87">
        <v>2</v>
      </c>
      <c r="Q87">
        <v>1</v>
      </c>
      <c r="R87">
        <v>0</v>
      </c>
      <c r="S87">
        <v>4</v>
      </c>
      <c r="T87">
        <v>7</v>
      </c>
      <c r="U87">
        <v>0</v>
      </c>
      <c r="V87">
        <v>0</v>
      </c>
      <c r="W87">
        <v>0</v>
      </c>
      <c r="X87">
        <v>0</v>
      </c>
      <c r="Y87">
        <v>0</v>
      </c>
      <c r="Z87">
        <v>0</v>
      </c>
      <c r="AA87">
        <v>3</v>
      </c>
      <c r="AB87">
        <v>11</v>
      </c>
      <c r="AC87">
        <v>0</v>
      </c>
    </row>
    <row r="88" spans="1:29" x14ac:dyDescent="0.3">
      <c r="A88" s="1">
        <v>273</v>
      </c>
      <c r="B88">
        <v>1970</v>
      </c>
      <c r="C88" t="s">
        <v>39</v>
      </c>
      <c r="D88" t="s">
        <v>37</v>
      </c>
      <c r="E88">
        <v>36138</v>
      </c>
      <c r="F88">
        <v>1</v>
      </c>
      <c r="G88">
        <v>1</v>
      </c>
      <c r="H88" t="s">
        <v>116</v>
      </c>
      <c r="I88">
        <v>48</v>
      </c>
      <c r="J88">
        <v>130</v>
      </c>
      <c r="K88">
        <v>0</v>
      </c>
      <c r="L88">
        <v>16</v>
      </c>
      <c r="M88">
        <v>0</v>
      </c>
      <c r="N88">
        <v>0</v>
      </c>
      <c r="O88">
        <v>5</v>
      </c>
      <c r="P88">
        <v>5</v>
      </c>
      <c r="Q88">
        <v>3</v>
      </c>
      <c r="R88">
        <v>1</v>
      </c>
      <c r="S88">
        <v>4</v>
      </c>
      <c r="T88">
        <v>7</v>
      </c>
      <c r="U88">
        <v>0</v>
      </c>
      <c r="V88">
        <v>1</v>
      </c>
      <c r="W88">
        <v>0</v>
      </c>
      <c r="X88">
        <v>0</v>
      </c>
      <c r="Y88">
        <v>0</v>
      </c>
      <c r="Z88">
        <v>0</v>
      </c>
      <c r="AA88">
        <v>3</v>
      </c>
      <c r="AB88">
        <v>11</v>
      </c>
      <c r="AC88">
        <v>0</v>
      </c>
    </row>
    <row r="89" spans="1:29" x14ac:dyDescent="0.3">
      <c r="A89" s="1">
        <v>4452</v>
      </c>
      <c r="B89">
        <v>1957</v>
      </c>
      <c r="C89" t="s">
        <v>29</v>
      </c>
      <c r="D89" t="s">
        <v>30</v>
      </c>
      <c r="E89">
        <v>50388</v>
      </c>
      <c r="F89">
        <v>0</v>
      </c>
      <c r="G89">
        <v>1</v>
      </c>
      <c r="H89" t="s">
        <v>117</v>
      </c>
      <c r="I89">
        <v>3</v>
      </c>
      <c r="J89">
        <v>292</v>
      </c>
      <c r="K89">
        <v>6</v>
      </c>
      <c r="L89">
        <v>37</v>
      </c>
      <c r="M89">
        <v>0</v>
      </c>
      <c r="N89">
        <v>3</v>
      </c>
      <c r="O89">
        <v>34</v>
      </c>
      <c r="P89">
        <v>4</v>
      </c>
      <c r="Q89">
        <v>6</v>
      </c>
      <c r="R89">
        <v>1</v>
      </c>
      <c r="S89">
        <v>6</v>
      </c>
      <c r="T89">
        <v>7</v>
      </c>
      <c r="U89">
        <v>0</v>
      </c>
      <c r="V89">
        <v>1</v>
      </c>
      <c r="W89">
        <v>0</v>
      </c>
      <c r="X89">
        <v>1</v>
      </c>
      <c r="Y89">
        <v>0</v>
      </c>
      <c r="Z89">
        <v>0</v>
      </c>
      <c r="AA89">
        <v>3</v>
      </c>
      <c r="AB89">
        <v>11</v>
      </c>
      <c r="AC89">
        <v>1</v>
      </c>
    </row>
    <row r="90" spans="1:29" x14ac:dyDescent="0.3">
      <c r="A90" s="1">
        <v>8504</v>
      </c>
      <c r="B90">
        <v>1973</v>
      </c>
      <c r="C90" t="s">
        <v>29</v>
      </c>
      <c r="D90" t="s">
        <v>37</v>
      </c>
      <c r="E90">
        <v>79593</v>
      </c>
      <c r="F90">
        <v>0</v>
      </c>
      <c r="G90">
        <v>0</v>
      </c>
      <c r="H90" t="s">
        <v>83</v>
      </c>
      <c r="I90">
        <v>70</v>
      </c>
      <c r="J90">
        <v>350</v>
      </c>
      <c r="K90">
        <v>60</v>
      </c>
      <c r="L90">
        <v>568</v>
      </c>
      <c r="M90">
        <v>110</v>
      </c>
      <c r="N90">
        <v>133</v>
      </c>
      <c r="O90">
        <v>145</v>
      </c>
      <c r="P90">
        <v>1</v>
      </c>
      <c r="Q90">
        <v>5</v>
      </c>
      <c r="R90">
        <v>6</v>
      </c>
      <c r="S90">
        <v>7</v>
      </c>
      <c r="T90">
        <v>2</v>
      </c>
      <c r="U90">
        <v>0</v>
      </c>
      <c r="V90">
        <v>0</v>
      </c>
      <c r="W90">
        <v>1</v>
      </c>
      <c r="X90">
        <v>0</v>
      </c>
      <c r="Y90">
        <v>0</v>
      </c>
      <c r="Z90">
        <v>0</v>
      </c>
      <c r="AA90">
        <v>3</v>
      </c>
      <c r="AB90">
        <v>11</v>
      </c>
      <c r="AC90">
        <v>0</v>
      </c>
    </row>
    <row r="91" spans="1:29" x14ac:dyDescent="0.3">
      <c r="A91" s="1">
        <v>771</v>
      </c>
      <c r="B91">
        <v>1967</v>
      </c>
      <c r="C91" t="s">
        <v>29</v>
      </c>
      <c r="D91" t="s">
        <v>33</v>
      </c>
      <c r="E91">
        <v>54178</v>
      </c>
      <c r="F91">
        <v>0</v>
      </c>
      <c r="G91">
        <v>1</v>
      </c>
      <c r="H91" t="s">
        <v>118</v>
      </c>
      <c r="I91">
        <v>79</v>
      </c>
      <c r="J91">
        <v>135</v>
      </c>
      <c r="K91">
        <v>9</v>
      </c>
      <c r="L91">
        <v>39</v>
      </c>
      <c r="M91">
        <v>4</v>
      </c>
      <c r="N91">
        <v>0</v>
      </c>
      <c r="O91">
        <v>7</v>
      </c>
      <c r="P91">
        <v>1</v>
      </c>
      <c r="Q91">
        <v>2</v>
      </c>
      <c r="R91">
        <v>2</v>
      </c>
      <c r="S91">
        <v>5</v>
      </c>
      <c r="T91">
        <v>2</v>
      </c>
      <c r="U91">
        <v>0</v>
      </c>
      <c r="V91">
        <v>0</v>
      </c>
      <c r="W91">
        <v>0</v>
      </c>
      <c r="X91">
        <v>0</v>
      </c>
      <c r="Y91">
        <v>0</v>
      </c>
      <c r="Z91">
        <v>0</v>
      </c>
      <c r="AA91">
        <v>3</v>
      </c>
      <c r="AB91">
        <v>11</v>
      </c>
      <c r="AC91">
        <v>0</v>
      </c>
    </row>
    <row r="92" spans="1:29" x14ac:dyDescent="0.3">
      <c r="A92" s="1">
        <v>8996</v>
      </c>
      <c r="B92">
        <v>1957</v>
      </c>
      <c r="C92" t="s">
        <v>36</v>
      </c>
      <c r="D92" t="s">
        <v>37</v>
      </c>
      <c r="F92">
        <v>2</v>
      </c>
      <c r="G92">
        <v>1</v>
      </c>
      <c r="H92" t="s">
        <v>87</v>
      </c>
      <c r="I92">
        <v>4</v>
      </c>
      <c r="J92">
        <v>230</v>
      </c>
      <c r="K92">
        <v>42</v>
      </c>
      <c r="L92">
        <v>192</v>
      </c>
      <c r="M92">
        <v>49</v>
      </c>
      <c r="N92">
        <v>37</v>
      </c>
      <c r="O92">
        <v>53</v>
      </c>
      <c r="P92">
        <v>12</v>
      </c>
      <c r="Q92">
        <v>7</v>
      </c>
      <c r="R92">
        <v>2</v>
      </c>
      <c r="S92">
        <v>8</v>
      </c>
      <c r="T92">
        <v>9</v>
      </c>
      <c r="U92">
        <v>0</v>
      </c>
      <c r="V92">
        <v>0</v>
      </c>
      <c r="W92">
        <v>0</v>
      </c>
      <c r="X92">
        <v>0</v>
      </c>
      <c r="Y92">
        <v>0</v>
      </c>
      <c r="Z92">
        <v>0</v>
      </c>
      <c r="AA92">
        <v>3</v>
      </c>
      <c r="AB92">
        <v>11</v>
      </c>
      <c r="AC92">
        <v>0</v>
      </c>
    </row>
    <row r="93" spans="1:29" x14ac:dyDescent="0.3">
      <c r="A93" s="1">
        <v>9235</v>
      </c>
      <c r="B93">
        <v>1957</v>
      </c>
      <c r="C93" t="s">
        <v>29</v>
      </c>
      <c r="D93" t="s">
        <v>30</v>
      </c>
      <c r="F93">
        <v>1</v>
      </c>
      <c r="G93">
        <v>1</v>
      </c>
      <c r="H93" t="s">
        <v>119</v>
      </c>
      <c r="I93">
        <v>45</v>
      </c>
      <c r="J93">
        <v>7</v>
      </c>
      <c r="K93">
        <v>0</v>
      </c>
      <c r="L93">
        <v>8</v>
      </c>
      <c r="M93">
        <v>2</v>
      </c>
      <c r="N93">
        <v>0</v>
      </c>
      <c r="O93">
        <v>1</v>
      </c>
      <c r="P93">
        <v>1</v>
      </c>
      <c r="Q93">
        <v>1</v>
      </c>
      <c r="R93">
        <v>0</v>
      </c>
      <c r="S93">
        <v>2</v>
      </c>
      <c r="T93">
        <v>7</v>
      </c>
      <c r="U93">
        <v>0</v>
      </c>
      <c r="V93">
        <v>0</v>
      </c>
      <c r="W93">
        <v>0</v>
      </c>
      <c r="X93">
        <v>0</v>
      </c>
      <c r="Y93">
        <v>0</v>
      </c>
      <c r="Z93">
        <v>0</v>
      </c>
      <c r="AA93">
        <v>3</v>
      </c>
      <c r="AB93">
        <v>11</v>
      </c>
      <c r="AC93">
        <v>0</v>
      </c>
    </row>
    <row r="94" spans="1:29" x14ac:dyDescent="0.3">
      <c r="A94" s="1">
        <v>5798</v>
      </c>
      <c r="B94">
        <v>1973</v>
      </c>
      <c r="C94" t="s">
        <v>39</v>
      </c>
      <c r="D94" t="s">
        <v>33</v>
      </c>
      <c r="F94">
        <v>0</v>
      </c>
      <c r="G94">
        <v>0</v>
      </c>
      <c r="H94" t="s">
        <v>120</v>
      </c>
      <c r="I94">
        <v>87</v>
      </c>
      <c r="J94">
        <v>445</v>
      </c>
      <c r="K94">
        <v>37</v>
      </c>
      <c r="L94">
        <v>359</v>
      </c>
      <c r="M94">
        <v>98</v>
      </c>
      <c r="N94">
        <v>28</v>
      </c>
      <c r="O94">
        <v>18</v>
      </c>
      <c r="P94">
        <v>1</v>
      </c>
      <c r="Q94">
        <v>2</v>
      </c>
      <c r="R94">
        <v>4</v>
      </c>
      <c r="S94">
        <v>8</v>
      </c>
      <c r="T94">
        <v>1</v>
      </c>
      <c r="U94">
        <v>0</v>
      </c>
      <c r="V94">
        <v>0</v>
      </c>
      <c r="W94">
        <v>0</v>
      </c>
      <c r="X94">
        <v>0</v>
      </c>
      <c r="Y94">
        <v>0</v>
      </c>
      <c r="Z94">
        <v>0</v>
      </c>
      <c r="AA94">
        <v>3</v>
      </c>
      <c r="AB94">
        <v>11</v>
      </c>
      <c r="AC94">
        <v>0</v>
      </c>
    </row>
    <row r="95" spans="1:29" x14ac:dyDescent="0.3">
      <c r="A95" s="1">
        <v>11178</v>
      </c>
      <c r="B95">
        <v>1972</v>
      </c>
      <c r="C95" t="s">
        <v>39</v>
      </c>
      <c r="D95" t="s">
        <v>30</v>
      </c>
      <c r="E95">
        <v>42394</v>
      </c>
      <c r="F95">
        <v>1</v>
      </c>
      <c r="G95">
        <v>0</v>
      </c>
      <c r="H95" t="s">
        <v>121</v>
      </c>
      <c r="I95">
        <v>69</v>
      </c>
      <c r="J95">
        <v>15</v>
      </c>
      <c r="K95">
        <v>2</v>
      </c>
      <c r="L95">
        <v>10</v>
      </c>
      <c r="M95">
        <v>0</v>
      </c>
      <c r="N95">
        <v>1</v>
      </c>
      <c r="O95">
        <v>4</v>
      </c>
      <c r="P95">
        <v>1</v>
      </c>
      <c r="Q95">
        <v>1</v>
      </c>
      <c r="R95">
        <v>0</v>
      </c>
      <c r="S95">
        <v>3</v>
      </c>
      <c r="T95">
        <v>7</v>
      </c>
      <c r="U95">
        <v>0</v>
      </c>
      <c r="V95">
        <v>0</v>
      </c>
      <c r="W95">
        <v>0</v>
      </c>
      <c r="X95">
        <v>0</v>
      </c>
      <c r="Y95">
        <v>0</v>
      </c>
      <c r="Z95">
        <v>0</v>
      </c>
      <c r="AA95">
        <v>3</v>
      </c>
      <c r="AB95">
        <v>11</v>
      </c>
      <c r="AC95">
        <v>0</v>
      </c>
    </row>
    <row r="96" spans="1:29" x14ac:dyDescent="0.3">
      <c r="A96" s="1">
        <v>2230</v>
      </c>
      <c r="B96">
        <v>1970</v>
      </c>
      <c r="C96" t="s">
        <v>36</v>
      </c>
      <c r="D96" t="s">
        <v>37</v>
      </c>
      <c r="E96">
        <v>23626</v>
      </c>
      <c r="F96">
        <v>1</v>
      </c>
      <c r="G96">
        <v>0</v>
      </c>
      <c r="H96" t="s">
        <v>122</v>
      </c>
      <c r="I96">
        <v>84</v>
      </c>
      <c r="J96">
        <v>27</v>
      </c>
      <c r="K96">
        <v>2</v>
      </c>
      <c r="L96">
        <v>14</v>
      </c>
      <c r="M96">
        <v>0</v>
      </c>
      <c r="N96">
        <v>0</v>
      </c>
      <c r="O96">
        <v>0</v>
      </c>
      <c r="P96">
        <v>3</v>
      </c>
      <c r="Q96">
        <v>3</v>
      </c>
      <c r="R96">
        <v>1</v>
      </c>
      <c r="S96">
        <v>3</v>
      </c>
      <c r="T96">
        <v>5</v>
      </c>
      <c r="U96">
        <v>0</v>
      </c>
      <c r="V96">
        <v>0</v>
      </c>
      <c r="W96">
        <v>0</v>
      </c>
      <c r="X96">
        <v>0</v>
      </c>
      <c r="Y96">
        <v>0</v>
      </c>
      <c r="Z96">
        <v>0</v>
      </c>
      <c r="AA96">
        <v>3</v>
      </c>
      <c r="AB96">
        <v>11</v>
      </c>
      <c r="AC96">
        <v>0</v>
      </c>
    </row>
    <row r="97" spans="1:29" x14ac:dyDescent="0.3">
      <c r="A97" s="1">
        <v>7516</v>
      </c>
      <c r="B97">
        <v>1983</v>
      </c>
      <c r="C97" t="s">
        <v>29</v>
      </c>
      <c r="D97" t="s">
        <v>37</v>
      </c>
      <c r="E97">
        <v>30096</v>
      </c>
      <c r="F97">
        <v>1</v>
      </c>
      <c r="G97">
        <v>0</v>
      </c>
      <c r="H97" t="s">
        <v>65</v>
      </c>
      <c r="I97">
        <v>30</v>
      </c>
      <c r="J97">
        <v>5</v>
      </c>
      <c r="K97">
        <v>3</v>
      </c>
      <c r="L97">
        <v>11</v>
      </c>
      <c r="M97">
        <v>12</v>
      </c>
      <c r="N97">
        <v>5</v>
      </c>
      <c r="O97">
        <v>9</v>
      </c>
      <c r="P97">
        <v>1</v>
      </c>
      <c r="Q97">
        <v>2</v>
      </c>
      <c r="R97">
        <v>0</v>
      </c>
      <c r="S97">
        <v>3</v>
      </c>
      <c r="T97">
        <v>6</v>
      </c>
      <c r="U97">
        <v>0</v>
      </c>
      <c r="V97">
        <v>0</v>
      </c>
      <c r="W97">
        <v>0</v>
      </c>
      <c r="X97">
        <v>0</v>
      </c>
      <c r="Y97">
        <v>0</v>
      </c>
      <c r="Z97">
        <v>0</v>
      </c>
      <c r="AA97">
        <v>3</v>
      </c>
      <c r="AB97">
        <v>11</v>
      </c>
      <c r="AC97">
        <v>0</v>
      </c>
    </row>
    <row r="98" spans="1:29" x14ac:dyDescent="0.3">
      <c r="A98" s="1">
        <v>7247</v>
      </c>
      <c r="B98">
        <v>1960</v>
      </c>
      <c r="C98" t="s">
        <v>29</v>
      </c>
      <c r="D98" t="s">
        <v>71</v>
      </c>
      <c r="E98">
        <v>47916</v>
      </c>
      <c r="F98">
        <v>0</v>
      </c>
      <c r="G98">
        <v>1</v>
      </c>
      <c r="H98" t="s">
        <v>123</v>
      </c>
      <c r="I98">
        <v>72</v>
      </c>
      <c r="J98">
        <v>505</v>
      </c>
      <c r="K98">
        <v>0</v>
      </c>
      <c r="L98">
        <v>26</v>
      </c>
      <c r="M98">
        <v>0</v>
      </c>
      <c r="N98">
        <v>0</v>
      </c>
      <c r="O98">
        <v>75</v>
      </c>
      <c r="P98">
        <v>5</v>
      </c>
      <c r="Q98">
        <v>7</v>
      </c>
      <c r="R98">
        <v>4</v>
      </c>
      <c r="S98">
        <v>6</v>
      </c>
      <c r="T98">
        <v>6</v>
      </c>
      <c r="U98">
        <v>0</v>
      </c>
      <c r="V98">
        <v>1</v>
      </c>
      <c r="W98">
        <v>0</v>
      </c>
      <c r="X98">
        <v>0</v>
      </c>
      <c r="Y98">
        <v>0</v>
      </c>
      <c r="Z98">
        <v>0</v>
      </c>
      <c r="AA98">
        <v>3</v>
      </c>
      <c r="AB98">
        <v>11</v>
      </c>
      <c r="AC98">
        <v>0</v>
      </c>
    </row>
    <row r="99" spans="1:29" x14ac:dyDescent="0.3">
      <c r="A99" s="1">
        <v>11100</v>
      </c>
      <c r="B99">
        <v>1972</v>
      </c>
      <c r="C99" t="s">
        <v>29</v>
      </c>
      <c r="D99" t="s">
        <v>41</v>
      </c>
      <c r="E99">
        <v>51813</v>
      </c>
      <c r="F99">
        <v>1</v>
      </c>
      <c r="G99">
        <v>1</v>
      </c>
      <c r="H99" t="s">
        <v>124</v>
      </c>
      <c r="I99">
        <v>37</v>
      </c>
      <c r="J99">
        <v>51</v>
      </c>
      <c r="K99">
        <v>2</v>
      </c>
      <c r="L99">
        <v>7</v>
      </c>
      <c r="M99">
        <v>0</v>
      </c>
      <c r="N99">
        <v>1</v>
      </c>
      <c r="O99">
        <v>2</v>
      </c>
      <c r="P99">
        <v>2</v>
      </c>
      <c r="Q99">
        <v>2</v>
      </c>
      <c r="R99">
        <v>0</v>
      </c>
      <c r="S99">
        <v>3</v>
      </c>
      <c r="T99">
        <v>7</v>
      </c>
      <c r="U99">
        <v>0</v>
      </c>
      <c r="V99">
        <v>0</v>
      </c>
      <c r="W99">
        <v>0</v>
      </c>
      <c r="X99">
        <v>0</v>
      </c>
      <c r="Y99">
        <v>0</v>
      </c>
      <c r="Z99">
        <v>0</v>
      </c>
      <c r="AA99">
        <v>3</v>
      </c>
      <c r="AB99">
        <v>11</v>
      </c>
      <c r="AC99">
        <v>0</v>
      </c>
    </row>
    <row r="100" spans="1:29" x14ac:dyDescent="0.3">
      <c r="A100" s="1">
        <v>4646</v>
      </c>
      <c r="B100">
        <v>1951</v>
      </c>
      <c r="C100" t="s">
        <v>53</v>
      </c>
      <c r="D100" t="s">
        <v>37</v>
      </c>
      <c r="E100">
        <v>78497</v>
      </c>
      <c r="F100">
        <v>0</v>
      </c>
      <c r="G100">
        <v>0</v>
      </c>
      <c r="H100" t="s">
        <v>125</v>
      </c>
      <c r="I100">
        <v>44</v>
      </c>
      <c r="J100">
        <v>207</v>
      </c>
      <c r="K100">
        <v>26</v>
      </c>
      <c r="L100">
        <v>447</v>
      </c>
      <c r="M100">
        <v>75</v>
      </c>
      <c r="N100">
        <v>0</v>
      </c>
      <c r="O100">
        <v>223</v>
      </c>
      <c r="P100">
        <v>1</v>
      </c>
      <c r="Q100">
        <v>5</v>
      </c>
      <c r="R100">
        <v>7</v>
      </c>
      <c r="S100">
        <v>12</v>
      </c>
      <c r="T100">
        <v>2</v>
      </c>
      <c r="U100">
        <v>0</v>
      </c>
      <c r="V100">
        <v>0</v>
      </c>
      <c r="W100">
        <v>0</v>
      </c>
      <c r="X100">
        <v>1</v>
      </c>
      <c r="Y100">
        <v>0</v>
      </c>
      <c r="Z100">
        <v>0</v>
      </c>
      <c r="AA100">
        <v>3</v>
      </c>
      <c r="AB100">
        <v>11</v>
      </c>
      <c r="AC100">
        <v>0</v>
      </c>
    </row>
    <row r="101" spans="1:29" x14ac:dyDescent="0.3">
      <c r="A101" s="1">
        <v>3037</v>
      </c>
      <c r="B101">
        <v>1983</v>
      </c>
      <c r="C101" t="s">
        <v>36</v>
      </c>
      <c r="D101" t="s">
        <v>37</v>
      </c>
      <c r="E101">
        <v>50150</v>
      </c>
      <c r="F101">
        <v>0</v>
      </c>
      <c r="G101">
        <v>0</v>
      </c>
      <c r="H101" t="s">
        <v>126</v>
      </c>
      <c r="I101">
        <v>32</v>
      </c>
      <c r="J101">
        <v>135</v>
      </c>
      <c r="K101">
        <v>46</v>
      </c>
      <c r="L101">
        <v>92</v>
      </c>
      <c r="M101">
        <v>65</v>
      </c>
      <c r="N101">
        <v>61</v>
      </c>
      <c r="O101">
        <v>11</v>
      </c>
      <c r="P101">
        <v>2</v>
      </c>
      <c r="Q101">
        <v>5</v>
      </c>
      <c r="R101">
        <v>2</v>
      </c>
      <c r="S101">
        <v>7</v>
      </c>
      <c r="T101">
        <v>5</v>
      </c>
      <c r="U101">
        <v>0</v>
      </c>
      <c r="V101">
        <v>0</v>
      </c>
      <c r="W101">
        <v>0</v>
      </c>
      <c r="X101">
        <v>0</v>
      </c>
      <c r="Y101">
        <v>0</v>
      </c>
      <c r="Z101">
        <v>0</v>
      </c>
      <c r="AA101">
        <v>3</v>
      </c>
      <c r="AB101">
        <v>11</v>
      </c>
      <c r="AC101">
        <v>0</v>
      </c>
    </row>
    <row r="102" spans="1:29" x14ac:dyDescent="0.3">
      <c r="A102" s="1">
        <v>1473</v>
      </c>
      <c r="B102">
        <v>1960</v>
      </c>
      <c r="C102" t="s">
        <v>53</v>
      </c>
      <c r="D102" t="s">
        <v>30</v>
      </c>
      <c r="E102">
        <v>47823</v>
      </c>
      <c r="F102">
        <v>0</v>
      </c>
      <c r="G102">
        <v>1</v>
      </c>
      <c r="H102" t="s">
        <v>127</v>
      </c>
      <c r="I102">
        <v>0</v>
      </c>
      <c r="J102">
        <v>53</v>
      </c>
      <c r="K102">
        <v>1</v>
      </c>
      <c r="L102">
        <v>5</v>
      </c>
      <c r="M102">
        <v>2</v>
      </c>
      <c r="N102">
        <v>1</v>
      </c>
      <c r="O102">
        <v>10</v>
      </c>
      <c r="P102">
        <v>2</v>
      </c>
      <c r="Q102">
        <v>2</v>
      </c>
      <c r="R102">
        <v>0</v>
      </c>
      <c r="S102">
        <v>3</v>
      </c>
      <c r="T102">
        <v>8</v>
      </c>
      <c r="U102">
        <v>0</v>
      </c>
      <c r="V102">
        <v>0</v>
      </c>
      <c r="W102">
        <v>0</v>
      </c>
      <c r="X102">
        <v>0</v>
      </c>
      <c r="Y102">
        <v>0</v>
      </c>
      <c r="Z102">
        <v>0</v>
      </c>
      <c r="AA102">
        <v>3</v>
      </c>
      <c r="AB102">
        <v>11</v>
      </c>
      <c r="AC102">
        <v>0</v>
      </c>
    </row>
    <row r="103" spans="1:29" x14ac:dyDescent="0.3">
      <c r="A103" s="1">
        <v>1016</v>
      </c>
      <c r="B103">
        <v>1959</v>
      </c>
      <c r="C103" t="s">
        <v>36</v>
      </c>
      <c r="D103" t="s">
        <v>30</v>
      </c>
      <c r="E103">
        <v>34554</v>
      </c>
      <c r="F103">
        <v>0</v>
      </c>
      <c r="G103">
        <v>1</v>
      </c>
      <c r="H103" t="s">
        <v>128</v>
      </c>
      <c r="I103">
        <v>43</v>
      </c>
      <c r="J103">
        <v>41</v>
      </c>
      <c r="K103">
        <v>1</v>
      </c>
      <c r="L103">
        <v>6</v>
      </c>
      <c r="M103">
        <v>2</v>
      </c>
      <c r="N103">
        <v>0</v>
      </c>
      <c r="O103">
        <v>5</v>
      </c>
      <c r="P103">
        <v>2</v>
      </c>
      <c r="Q103">
        <v>2</v>
      </c>
      <c r="R103">
        <v>0</v>
      </c>
      <c r="S103">
        <v>3</v>
      </c>
      <c r="T103">
        <v>6</v>
      </c>
      <c r="U103">
        <v>0</v>
      </c>
      <c r="V103">
        <v>0</v>
      </c>
      <c r="W103">
        <v>0</v>
      </c>
      <c r="X103">
        <v>0</v>
      </c>
      <c r="Y103">
        <v>0</v>
      </c>
      <c r="Z103">
        <v>0</v>
      </c>
      <c r="AA103">
        <v>3</v>
      </c>
      <c r="AB103">
        <v>11</v>
      </c>
      <c r="AC103">
        <v>0</v>
      </c>
    </row>
    <row r="104" spans="1:29" x14ac:dyDescent="0.3">
      <c r="A104" s="1">
        <v>4518</v>
      </c>
      <c r="B104">
        <v>1979</v>
      </c>
      <c r="C104" t="s">
        <v>29</v>
      </c>
      <c r="D104" t="s">
        <v>33</v>
      </c>
      <c r="E104">
        <v>85693</v>
      </c>
      <c r="F104">
        <v>0</v>
      </c>
      <c r="G104">
        <v>1</v>
      </c>
      <c r="H104" t="s">
        <v>129</v>
      </c>
      <c r="I104">
        <v>59</v>
      </c>
      <c r="J104">
        <v>386</v>
      </c>
      <c r="K104">
        <v>172</v>
      </c>
      <c r="L104">
        <v>183</v>
      </c>
      <c r="M104">
        <v>185</v>
      </c>
      <c r="N104">
        <v>132</v>
      </c>
      <c r="O104">
        <v>111</v>
      </c>
      <c r="P104">
        <v>2</v>
      </c>
      <c r="Q104">
        <v>9</v>
      </c>
      <c r="R104">
        <v>5</v>
      </c>
      <c r="S104">
        <v>11</v>
      </c>
      <c r="T104">
        <v>5</v>
      </c>
      <c r="U104">
        <v>0</v>
      </c>
      <c r="V104">
        <v>0</v>
      </c>
      <c r="W104">
        <v>0</v>
      </c>
      <c r="X104">
        <v>0</v>
      </c>
      <c r="Y104">
        <v>0</v>
      </c>
      <c r="Z104">
        <v>0</v>
      </c>
      <c r="AA104">
        <v>3</v>
      </c>
      <c r="AB104">
        <v>11</v>
      </c>
      <c r="AC104">
        <v>0</v>
      </c>
    </row>
    <row r="105" spans="1:29" x14ac:dyDescent="0.3">
      <c r="A105" s="1">
        <v>9370</v>
      </c>
      <c r="B105">
        <v>1945</v>
      </c>
      <c r="C105" t="s">
        <v>36</v>
      </c>
      <c r="D105" t="s">
        <v>37</v>
      </c>
      <c r="E105">
        <v>65846</v>
      </c>
      <c r="F105">
        <v>0</v>
      </c>
      <c r="G105">
        <v>0</v>
      </c>
      <c r="H105" t="s">
        <v>130</v>
      </c>
      <c r="I105">
        <v>68</v>
      </c>
      <c r="J105">
        <v>562</v>
      </c>
      <c r="K105">
        <v>81</v>
      </c>
      <c r="L105">
        <v>276</v>
      </c>
      <c r="M105">
        <v>80</v>
      </c>
      <c r="N105">
        <v>40</v>
      </c>
      <c r="O105">
        <v>81</v>
      </c>
      <c r="P105">
        <v>1</v>
      </c>
      <c r="Q105">
        <v>6</v>
      </c>
      <c r="R105">
        <v>3</v>
      </c>
      <c r="S105">
        <v>6</v>
      </c>
      <c r="T105">
        <v>4</v>
      </c>
      <c r="U105">
        <v>0</v>
      </c>
      <c r="V105">
        <v>0</v>
      </c>
      <c r="W105">
        <v>0</v>
      </c>
      <c r="X105">
        <v>0</v>
      </c>
      <c r="Y105">
        <v>0</v>
      </c>
      <c r="Z105">
        <v>0</v>
      </c>
      <c r="AA105">
        <v>3</v>
      </c>
      <c r="AB105">
        <v>11</v>
      </c>
      <c r="AC105">
        <v>0</v>
      </c>
    </row>
    <row r="106" spans="1:29" x14ac:dyDescent="0.3">
      <c r="A106" s="1">
        <v>8908</v>
      </c>
      <c r="B106">
        <v>1959</v>
      </c>
      <c r="C106" t="s">
        <v>29</v>
      </c>
      <c r="D106" t="s">
        <v>37</v>
      </c>
      <c r="E106">
        <v>87195</v>
      </c>
      <c r="F106">
        <v>0</v>
      </c>
      <c r="G106">
        <v>0</v>
      </c>
      <c r="H106" t="s">
        <v>131</v>
      </c>
      <c r="I106">
        <v>35</v>
      </c>
      <c r="J106">
        <v>217</v>
      </c>
      <c r="K106">
        <v>76</v>
      </c>
      <c r="L106">
        <v>690</v>
      </c>
      <c r="M106">
        <v>50</v>
      </c>
      <c r="N106">
        <v>26</v>
      </c>
      <c r="O106">
        <v>38</v>
      </c>
      <c r="P106">
        <v>1</v>
      </c>
      <c r="Q106">
        <v>3</v>
      </c>
      <c r="R106">
        <v>11</v>
      </c>
      <c r="S106">
        <v>5</v>
      </c>
      <c r="T106">
        <v>1</v>
      </c>
      <c r="U106">
        <v>0</v>
      </c>
      <c r="V106">
        <v>0</v>
      </c>
      <c r="W106">
        <v>0</v>
      </c>
      <c r="X106">
        <v>0</v>
      </c>
      <c r="Y106">
        <v>0</v>
      </c>
      <c r="Z106">
        <v>0</v>
      </c>
      <c r="AA106">
        <v>3</v>
      </c>
      <c r="AB106">
        <v>11</v>
      </c>
      <c r="AC106">
        <v>1</v>
      </c>
    </row>
    <row r="107" spans="1:29" x14ac:dyDescent="0.3">
      <c r="A107" s="1">
        <v>8373</v>
      </c>
      <c r="B107">
        <v>1979</v>
      </c>
      <c r="C107" t="s">
        <v>47</v>
      </c>
      <c r="D107" t="s">
        <v>33</v>
      </c>
      <c r="E107">
        <v>24594</v>
      </c>
      <c r="F107">
        <v>1</v>
      </c>
      <c r="G107">
        <v>0</v>
      </c>
      <c r="H107" t="s">
        <v>132</v>
      </c>
      <c r="I107">
        <v>94</v>
      </c>
      <c r="J107">
        <v>1</v>
      </c>
      <c r="K107">
        <v>3</v>
      </c>
      <c r="L107">
        <v>6</v>
      </c>
      <c r="M107">
        <v>10</v>
      </c>
      <c r="N107">
        <v>0</v>
      </c>
      <c r="O107">
        <v>9</v>
      </c>
      <c r="P107">
        <v>1</v>
      </c>
      <c r="Q107">
        <v>1</v>
      </c>
      <c r="R107">
        <v>0</v>
      </c>
      <c r="S107">
        <v>3</v>
      </c>
      <c r="T107">
        <v>5</v>
      </c>
      <c r="U107">
        <v>0</v>
      </c>
      <c r="V107">
        <v>0</v>
      </c>
      <c r="W107">
        <v>0</v>
      </c>
      <c r="X107">
        <v>0</v>
      </c>
      <c r="Y107">
        <v>0</v>
      </c>
      <c r="Z107">
        <v>0</v>
      </c>
      <c r="AA107">
        <v>3</v>
      </c>
      <c r="AB107">
        <v>11</v>
      </c>
      <c r="AC107">
        <v>0</v>
      </c>
    </row>
    <row r="108" spans="1:29" x14ac:dyDescent="0.3">
      <c r="A108" s="1">
        <v>7533</v>
      </c>
      <c r="B108">
        <v>1964</v>
      </c>
      <c r="C108" t="s">
        <v>29</v>
      </c>
      <c r="D108" t="s">
        <v>37</v>
      </c>
      <c r="E108">
        <v>49096</v>
      </c>
      <c r="F108">
        <v>1</v>
      </c>
      <c r="G108">
        <v>1</v>
      </c>
      <c r="H108" t="s">
        <v>133</v>
      </c>
      <c r="I108">
        <v>15</v>
      </c>
      <c r="J108">
        <v>144</v>
      </c>
      <c r="K108">
        <v>1</v>
      </c>
      <c r="L108">
        <v>32</v>
      </c>
      <c r="M108">
        <v>2</v>
      </c>
      <c r="N108">
        <v>1</v>
      </c>
      <c r="O108">
        <v>7</v>
      </c>
      <c r="P108">
        <v>4</v>
      </c>
      <c r="Q108">
        <v>4</v>
      </c>
      <c r="R108">
        <v>1</v>
      </c>
      <c r="S108">
        <v>4</v>
      </c>
      <c r="T108">
        <v>7</v>
      </c>
      <c r="U108">
        <v>0</v>
      </c>
      <c r="V108">
        <v>0</v>
      </c>
      <c r="W108">
        <v>0</v>
      </c>
      <c r="X108">
        <v>0</v>
      </c>
      <c r="Y108">
        <v>0</v>
      </c>
      <c r="Z108">
        <v>0</v>
      </c>
      <c r="AA108">
        <v>3</v>
      </c>
      <c r="AB108">
        <v>11</v>
      </c>
      <c r="AC108">
        <v>0</v>
      </c>
    </row>
    <row r="109" spans="1:29" x14ac:dyDescent="0.3">
      <c r="A109" s="1">
        <v>2683</v>
      </c>
      <c r="B109">
        <v>1969</v>
      </c>
      <c r="C109" t="s">
        <v>29</v>
      </c>
      <c r="D109" t="s">
        <v>37</v>
      </c>
      <c r="E109">
        <v>52413</v>
      </c>
      <c r="F109">
        <v>0</v>
      </c>
      <c r="G109">
        <v>2</v>
      </c>
      <c r="H109" t="s">
        <v>134</v>
      </c>
      <c r="I109">
        <v>56</v>
      </c>
      <c r="J109">
        <v>295</v>
      </c>
      <c r="K109">
        <v>106</v>
      </c>
      <c r="L109">
        <v>271</v>
      </c>
      <c r="M109">
        <v>75</v>
      </c>
      <c r="N109">
        <v>98</v>
      </c>
      <c r="O109">
        <v>65</v>
      </c>
      <c r="P109">
        <v>4</v>
      </c>
      <c r="Q109">
        <v>6</v>
      </c>
      <c r="R109">
        <v>4</v>
      </c>
      <c r="S109">
        <v>12</v>
      </c>
      <c r="T109">
        <v>6</v>
      </c>
      <c r="U109">
        <v>0</v>
      </c>
      <c r="V109">
        <v>0</v>
      </c>
      <c r="W109">
        <v>0</v>
      </c>
      <c r="X109">
        <v>0</v>
      </c>
      <c r="Y109">
        <v>0</v>
      </c>
      <c r="Z109">
        <v>0</v>
      </c>
      <c r="AA109">
        <v>3</v>
      </c>
      <c r="AB109">
        <v>11</v>
      </c>
      <c r="AC109">
        <v>0</v>
      </c>
    </row>
    <row r="110" spans="1:29" x14ac:dyDescent="0.3">
      <c r="A110" s="1">
        <v>3629</v>
      </c>
      <c r="B110">
        <v>1978</v>
      </c>
      <c r="C110" t="s">
        <v>29</v>
      </c>
      <c r="D110" t="s">
        <v>30</v>
      </c>
      <c r="E110">
        <v>38557</v>
      </c>
      <c r="F110">
        <v>1</v>
      </c>
      <c r="G110">
        <v>0</v>
      </c>
      <c r="H110" t="s">
        <v>107</v>
      </c>
      <c r="I110">
        <v>17</v>
      </c>
      <c r="J110">
        <v>76</v>
      </c>
      <c r="K110">
        <v>3</v>
      </c>
      <c r="L110">
        <v>31</v>
      </c>
      <c r="M110">
        <v>4</v>
      </c>
      <c r="N110">
        <v>4</v>
      </c>
      <c r="O110">
        <v>27</v>
      </c>
      <c r="P110">
        <v>2</v>
      </c>
      <c r="Q110">
        <v>3</v>
      </c>
      <c r="R110">
        <v>1</v>
      </c>
      <c r="S110">
        <v>3</v>
      </c>
      <c r="T110">
        <v>7</v>
      </c>
      <c r="U110">
        <v>0</v>
      </c>
      <c r="V110">
        <v>0</v>
      </c>
      <c r="W110">
        <v>0</v>
      </c>
      <c r="X110">
        <v>0</v>
      </c>
      <c r="Y110">
        <v>0</v>
      </c>
      <c r="Z110">
        <v>0</v>
      </c>
      <c r="AA110">
        <v>3</v>
      </c>
      <c r="AB110">
        <v>11</v>
      </c>
      <c r="AC110">
        <v>0</v>
      </c>
    </row>
    <row r="111" spans="1:29" x14ac:dyDescent="0.3">
      <c r="A111" s="1">
        <v>10991</v>
      </c>
      <c r="B111">
        <v>1960</v>
      </c>
      <c r="C111" t="s">
        <v>39</v>
      </c>
      <c r="D111" t="s">
        <v>37</v>
      </c>
      <c r="E111">
        <v>89058</v>
      </c>
      <c r="F111">
        <v>0</v>
      </c>
      <c r="G111">
        <v>0</v>
      </c>
      <c r="H111" t="s">
        <v>135</v>
      </c>
      <c r="I111">
        <v>18</v>
      </c>
      <c r="J111">
        <v>454</v>
      </c>
      <c r="K111">
        <v>194</v>
      </c>
      <c r="L111">
        <v>106</v>
      </c>
      <c r="M111">
        <v>31</v>
      </c>
      <c r="N111">
        <v>22</v>
      </c>
      <c r="O111">
        <v>43</v>
      </c>
      <c r="P111">
        <v>1</v>
      </c>
      <c r="Q111">
        <v>5</v>
      </c>
      <c r="R111">
        <v>4</v>
      </c>
      <c r="S111">
        <v>4</v>
      </c>
      <c r="T111">
        <v>2</v>
      </c>
      <c r="U111">
        <v>0</v>
      </c>
      <c r="V111">
        <v>0</v>
      </c>
      <c r="W111">
        <v>0</v>
      </c>
      <c r="X111">
        <v>0</v>
      </c>
      <c r="Y111">
        <v>0</v>
      </c>
      <c r="Z111">
        <v>0</v>
      </c>
      <c r="AA111">
        <v>3</v>
      </c>
      <c r="AB111">
        <v>11</v>
      </c>
      <c r="AC111">
        <v>0</v>
      </c>
    </row>
    <row r="112" spans="1:29" x14ac:dyDescent="0.3">
      <c r="A112" s="1">
        <v>5077</v>
      </c>
      <c r="B112">
        <v>1979</v>
      </c>
      <c r="C112" t="s">
        <v>29</v>
      </c>
      <c r="D112" t="s">
        <v>33</v>
      </c>
      <c r="E112">
        <v>77298</v>
      </c>
      <c r="F112">
        <v>0</v>
      </c>
      <c r="G112">
        <v>1</v>
      </c>
      <c r="H112" t="s">
        <v>136</v>
      </c>
      <c r="I112">
        <v>46</v>
      </c>
      <c r="J112">
        <v>425</v>
      </c>
      <c r="K112">
        <v>115</v>
      </c>
      <c r="L112">
        <v>292</v>
      </c>
      <c r="M112">
        <v>23</v>
      </c>
      <c r="N112">
        <v>35</v>
      </c>
      <c r="O112">
        <v>79</v>
      </c>
      <c r="P112">
        <v>1</v>
      </c>
      <c r="Q112">
        <v>6</v>
      </c>
      <c r="R112">
        <v>6</v>
      </c>
      <c r="S112">
        <v>11</v>
      </c>
      <c r="T112">
        <v>3</v>
      </c>
      <c r="U112">
        <v>0</v>
      </c>
      <c r="V112">
        <v>0</v>
      </c>
      <c r="W112">
        <v>0</v>
      </c>
      <c r="X112">
        <v>0</v>
      </c>
      <c r="Y112">
        <v>0</v>
      </c>
      <c r="Z112">
        <v>0</v>
      </c>
      <c r="AA112">
        <v>3</v>
      </c>
      <c r="AB112">
        <v>11</v>
      </c>
      <c r="AC112">
        <v>0</v>
      </c>
    </row>
    <row r="113" spans="1:29" x14ac:dyDescent="0.3">
      <c r="A113" s="1">
        <v>7431</v>
      </c>
      <c r="B113">
        <v>1991</v>
      </c>
      <c r="C113" t="s">
        <v>36</v>
      </c>
      <c r="D113" t="s">
        <v>30</v>
      </c>
      <c r="E113">
        <v>68126</v>
      </c>
      <c r="F113">
        <v>0</v>
      </c>
      <c r="G113">
        <v>0</v>
      </c>
      <c r="H113" t="s">
        <v>137</v>
      </c>
      <c r="I113">
        <v>40</v>
      </c>
      <c r="J113">
        <v>1332</v>
      </c>
      <c r="K113">
        <v>17</v>
      </c>
      <c r="L113">
        <v>311</v>
      </c>
      <c r="M113">
        <v>23</v>
      </c>
      <c r="N113">
        <v>51</v>
      </c>
      <c r="O113">
        <v>86</v>
      </c>
      <c r="P113">
        <v>1</v>
      </c>
      <c r="Q113">
        <v>7</v>
      </c>
      <c r="R113">
        <v>4</v>
      </c>
      <c r="S113">
        <v>5</v>
      </c>
      <c r="T113">
        <v>9</v>
      </c>
      <c r="U113">
        <v>0</v>
      </c>
      <c r="V113">
        <v>1</v>
      </c>
      <c r="W113">
        <v>0</v>
      </c>
      <c r="X113">
        <v>0</v>
      </c>
      <c r="Y113">
        <v>0</v>
      </c>
      <c r="Z113">
        <v>0</v>
      </c>
      <c r="AA113">
        <v>3</v>
      </c>
      <c r="AB113">
        <v>11</v>
      </c>
      <c r="AC113">
        <v>1</v>
      </c>
    </row>
    <row r="114" spans="1:29" x14ac:dyDescent="0.3">
      <c r="A114" s="1">
        <v>3267</v>
      </c>
      <c r="B114">
        <v>1963</v>
      </c>
      <c r="C114" t="s">
        <v>39</v>
      </c>
      <c r="D114" t="s">
        <v>33</v>
      </c>
      <c r="E114">
        <v>57288</v>
      </c>
      <c r="F114">
        <v>0</v>
      </c>
      <c r="G114">
        <v>1</v>
      </c>
      <c r="H114" t="s">
        <v>138</v>
      </c>
      <c r="I114">
        <v>27</v>
      </c>
      <c r="J114">
        <v>527</v>
      </c>
      <c r="K114">
        <v>0</v>
      </c>
      <c r="L114">
        <v>21</v>
      </c>
      <c r="M114">
        <v>0</v>
      </c>
      <c r="N114">
        <v>0</v>
      </c>
      <c r="O114">
        <v>60</v>
      </c>
      <c r="P114">
        <v>3</v>
      </c>
      <c r="Q114">
        <v>8</v>
      </c>
      <c r="R114">
        <v>1</v>
      </c>
      <c r="S114">
        <v>8</v>
      </c>
      <c r="T114">
        <v>6</v>
      </c>
      <c r="U114">
        <v>0</v>
      </c>
      <c r="V114">
        <v>1</v>
      </c>
      <c r="W114">
        <v>0</v>
      </c>
      <c r="X114">
        <v>0</v>
      </c>
      <c r="Y114">
        <v>0</v>
      </c>
      <c r="Z114">
        <v>0</v>
      </c>
      <c r="AA114">
        <v>3</v>
      </c>
      <c r="AB114">
        <v>11</v>
      </c>
      <c r="AC114">
        <v>0</v>
      </c>
    </row>
    <row r="115" spans="1:29" x14ac:dyDescent="0.3">
      <c r="A115" s="1">
        <v>999</v>
      </c>
      <c r="B115">
        <v>1991</v>
      </c>
      <c r="C115" t="s">
        <v>29</v>
      </c>
      <c r="D115" t="s">
        <v>30</v>
      </c>
      <c r="E115">
        <v>86037</v>
      </c>
      <c r="F115">
        <v>0</v>
      </c>
      <c r="G115">
        <v>0</v>
      </c>
      <c r="H115" t="s">
        <v>60</v>
      </c>
      <c r="I115">
        <v>95</v>
      </c>
      <c r="J115">
        <v>490</v>
      </c>
      <c r="K115">
        <v>44</v>
      </c>
      <c r="L115">
        <v>125</v>
      </c>
      <c r="M115">
        <v>29</v>
      </c>
      <c r="N115">
        <v>20</v>
      </c>
      <c r="O115">
        <v>22</v>
      </c>
      <c r="P115">
        <v>1</v>
      </c>
      <c r="Q115">
        <v>6</v>
      </c>
      <c r="R115">
        <v>7</v>
      </c>
      <c r="S115">
        <v>11</v>
      </c>
      <c r="T115">
        <v>3</v>
      </c>
      <c r="U115">
        <v>0</v>
      </c>
      <c r="V115">
        <v>1</v>
      </c>
      <c r="W115">
        <v>1</v>
      </c>
      <c r="X115">
        <v>0</v>
      </c>
      <c r="Y115">
        <v>0</v>
      </c>
      <c r="Z115">
        <v>0</v>
      </c>
      <c r="AA115">
        <v>3</v>
      </c>
      <c r="AB115">
        <v>11</v>
      </c>
      <c r="AC115">
        <v>1</v>
      </c>
    </row>
    <row r="116" spans="1:29" x14ac:dyDescent="0.3">
      <c r="A116" s="1">
        <v>9215</v>
      </c>
      <c r="B116">
        <v>1980</v>
      </c>
      <c r="C116" t="s">
        <v>36</v>
      </c>
      <c r="D116" t="s">
        <v>37</v>
      </c>
      <c r="E116">
        <v>43974</v>
      </c>
      <c r="F116">
        <v>1</v>
      </c>
      <c r="G116">
        <v>0</v>
      </c>
      <c r="H116" t="s">
        <v>139</v>
      </c>
      <c r="I116">
        <v>19</v>
      </c>
      <c r="J116">
        <v>378</v>
      </c>
      <c r="K116">
        <v>0</v>
      </c>
      <c r="L116">
        <v>101</v>
      </c>
      <c r="M116">
        <v>0</v>
      </c>
      <c r="N116">
        <v>0</v>
      </c>
      <c r="O116">
        <v>72</v>
      </c>
      <c r="P116">
        <v>5</v>
      </c>
      <c r="Q116">
        <v>6</v>
      </c>
      <c r="R116">
        <v>4</v>
      </c>
      <c r="S116">
        <v>6</v>
      </c>
      <c r="T116">
        <v>7</v>
      </c>
      <c r="U116">
        <v>0</v>
      </c>
      <c r="V116">
        <v>0</v>
      </c>
      <c r="W116">
        <v>0</v>
      </c>
      <c r="X116">
        <v>0</v>
      </c>
      <c r="Y116">
        <v>0</v>
      </c>
      <c r="Z116">
        <v>0</v>
      </c>
      <c r="AA116">
        <v>3</v>
      </c>
      <c r="AB116">
        <v>11</v>
      </c>
      <c r="AC116">
        <v>0</v>
      </c>
    </row>
    <row r="117" spans="1:29" x14ac:dyDescent="0.3">
      <c r="A117" s="1">
        <v>2286</v>
      </c>
      <c r="B117">
        <v>1962</v>
      </c>
      <c r="C117" t="s">
        <v>29</v>
      </c>
      <c r="D117" t="s">
        <v>30</v>
      </c>
      <c r="E117">
        <v>50785</v>
      </c>
      <c r="F117">
        <v>1</v>
      </c>
      <c r="G117">
        <v>1</v>
      </c>
      <c r="H117" t="s">
        <v>140</v>
      </c>
      <c r="I117">
        <v>27</v>
      </c>
      <c r="J117">
        <v>64</v>
      </c>
      <c r="K117">
        <v>1</v>
      </c>
      <c r="L117">
        <v>21</v>
      </c>
      <c r="M117">
        <v>0</v>
      </c>
      <c r="N117">
        <v>1</v>
      </c>
      <c r="O117">
        <v>27</v>
      </c>
      <c r="P117">
        <v>2</v>
      </c>
      <c r="Q117">
        <v>2</v>
      </c>
      <c r="R117">
        <v>1</v>
      </c>
      <c r="S117">
        <v>3</v>
      </c>
      <c r="T117">
        <v>6</v>
      </c>
      <c r="U117">
        <v>0</v>
      </c>
      <c r="V117">
        <v>0</v>
      </c>
      <c r="W117">
        <v>0</v>
      </c>
      <c r="X117">
        <v>0</v>
      </c>
      <c r="Y117">
        <v>0</v>
      </c>
      <c r="Z117">
        <v>0</v>
      </c>
      <c r="AA117">
        <v>3</v>
      </c>
      <c r="AB117">
        <v>11</v>
      </c>
      <c r="AC117">
        <v>0</v>
      </c>
    </row>
    <row r="118" spans="1:29" x14ac:dyDescent="0.3">
      <c r="A118" s="1">
        <v>1592</v>
      </c>
      <c r="B118">
        <v>1970</v>
      </c>
      <c r="C118" t="s">
        <v>29</v>
      </c>
      <c r="D118" t="s">
        <v>37</v>
      </c>
      <c r="E118">
        <v>90765</v>
      </c>
      <c r="F118">
        <v>0</v>
      </c>
      <c r="G118">
        <v>0</v>
      </c>
      <c r="H118" t="s">
        <v>141</v>
      </c>
      <c r="I118">
        <v>25</v>
      </c>
      <c r="J118">
        <v>547</v>
      </c>
      <c r="K118">
        <v>99</v>
      </c>
      <c r="L118">
        <v>812</v>
      </c>
      <c r="M118">
        <v>151</v>
      </c>
      <c r="N118">
        <v>82</v>
      </c>
      <c r="O118">
        <v>33</v>
      </c>
      <c r="P118">
        <v>0</v>
      </c>
      <c r="Q118">
        <v>4</v>
      </c>
      <c r="R118">
        <v>6</v>
      </c>
      <c r="S118">
        <v>5</v>
      </c>
      <c r="T118">
        <v>1</v>
      </c>
      <c r="U118">
        <v>0</v>
      </c>
      <c r="V118">
        <v>0</v>
      </c>
      <c r="W118">
        <v>1</v>
      </c>
      <c r="X118">
        <v>1</v>
      </c>
      <c r="Y118">
        <v>0</v>
      </c>
      <c r="Z118">
        <v>0</v>
      </c>
      <c r="AA118">
        <v>3</v>
      </c>
      <c r="AB118">
        <v>11</v>
      </c>
      <c r="AC118">
        <v>0</v>
      </c>
    </row>
    <row r="119" spans="1:29" x14ac:dyDescent="0.3">
      <c r="A119" s="1">
        <v>367</v>
      </c>
      <c r="B119">
        <v>1978</v>
      </c>
      <c r="C119" t="s">
        <v>53</v>
      </c>
      <c r="D119" t="s">
        <v>37</v>
      </c>
      <c r="E119">
        <v>36550</v>
      </c>
      <c r="F119">
        <v>1</v>
      </c>
      <c r="G119">
        <v>0</v>
      </c>
      <c r="H119" t="s">
        <v>142</v>
      </c>
      <c r="I119">
        <v>74</v>
      </c>
      <c r="J119">
        <v>47</v>
      </c>
      <c r="K119">
        <v>90</v>
      </c>
      <c r="L119">
        <v>94</v>
      </c>
      <c r="M119">
        <v>123</v>
      </c>
      <c r="N119">
        <v>103</v>
      </c>
      <c r="O119">
        <v>120</v>
      </c>
      <c r="P119">
        <v>5</v>
      </c>
      <c r="Q119">
        <v>9</v>
      </c>
      <c r="R119">
        <v>1</v>
      </c>
      <c r="S119">
        <v>5</v>
      </c>
      <c r="T119">
        <v>9</v>
      </c>
      <c r="U119">
        <v>0</v>
      </c>
      <c r="V119">
        <v>0</v>
      </c>
      <c r="W119">
        <v>0</v>
      </c>
      <c r="X119">
        <v>0</v>
      </c>
      <c r="Y119">
        <v>0</v>
      </c>
      <c r="Z119">
        <v>0</v>
      </c>
      <c r="AA119">
        <v>3</v>
      </c>
      <c r="AB119">
        <v>11</v>
      </c>
      <c r="AC119">
        <v>0</v>
      </c>
    </row>
    <row r="120" spans="1:29" x14ac:dyDescent="0.3">
      <c r="A120" s="1">
        <v>5234</v>
      </c>
      <c r="B120">
        <v>1967</v>
      </c>
      <c r="C120" t="s">
        <v>53</v>
      </c>
      <c r="D120" t="s">
        <v>33</v>
      </c>
      <c r="E120">
        <v>30753</v>
      </c>
      <c r="F120">
        <v>1</v>
      </c>
      <c r="G120">
        <v>1</v>
      </c>
      <c r="H120" t="s">
        <v>143</v>
      </c>
      <c r="I120">
        <v>85</v>
      </c>
      <c r="J120">
        <v>12</v>
      </c>
      <c r="K120">
        <v>5</v>
      </c>
      <c r="L120">
        <v>25</v>
      </c>
      <c r="M120">
        <v>0</v>
      </c>
      <c r="N120">
        <v>9</v>
      </c>
      <c r="O120">
        <v>30</v>
      </c>
      <c r="P120">
        <v>2</v>
      </c>
      <c r="Q120">
        <v>1</v>
      </c>
      <c r="R120">
        <v>1</v>
      </c>
      <c r="S120">
        <v>3</v>
      </c>
      <c r="T120">
        <v>5</v>
      </c>
      <c r="U120">
        <v>0</v>
      </c>
      <c r="V120">
        <v>0</v>
      </c>
      <c r="W120">
        <v>0</v>
      </c>
      <c r="X120">
        <v>0</v>
      </c>
      <c r="Y120">
        <v>0</v>
      </c>
      <c r="Z120">
        <v>0</v>
      </c>
      <c r="AA120">
        <v>3</v>
      </c>
      <c r="AB120">
        <v>11</v>
      </c>
      <c r="AC120">
        <v>0</v>
      </c>
    </row>
    <row r="121" spans="1:29" x14ac:dyDescent="0.3">
      <c r="A121" s="1">
        <v>9862</v>
      </c>
      <c r="B121">
        <v>1969</v>
      </c>
      <c r="C121" t="s">
        <v>29</v>
      </c>
      <c r="D121" t="s">
        <v>33</v>
      </c>
      <c r="E121">
        <v>21918</v>
      </c>
      <c r="F121">
        <v>1</v>
      </c>
      <c r="G121">
        <v>0</v>
      </c>
      <c r="H121" t="s">
        <v>144</v>
      </c>
      <c r="I121">
        <v>37</v>
      </c>
      <c r="J121">
        <v>1</v>
      </c>
      <c r="K121">
        <v>6</v>
      </c>
      <c r="L121">
        <v>7</v>
      </c>
      <c r="M121">
        <v>11</v>
      </c>
      <c r="N121">
        <v>5</v>
      </c>
      <c r="O121">
        <v>3</v>
      </c>
      <c r="P121">
        <v>2</v>
      </c>
      <c r="Q121">
        <v>2</v>
      </c>
      <c r="R121">
        <v>0</v>
      </c>
      <c r="S121">
        <v>3</v>
      </c>
      <c r="T121">
        <v>6</v>
      </c>
      <c r="U121">
        <v>0</v>
      </c>
      <c r="V121">
        <v>0</v>
      </c>
      <c r="W121">
        <v>0</v>
      </c>
      <c r="X121">
        <v>0</v>
      </c>
      <c r="Y121">
        <v>0</v>
      </c>
      <c r="Z121">
        <v>0</v>
      </c>
      <c r="AA121">
        <v>3</v>
      </c>
      <c r="AB121">
        <v>11</v>
      </c>
      <c r="AC121">
        <v>0</v>
      </c>
    </row>
    <row r="122" spans="1:29" x14ac:dyDescent="0.3">
      <c r="A122" s="1">
        <v>9805</v>
      </c>
      <c r="B122">
        <v>1953</v>
      </c>
      <c r="C122" t="s">
        <v>39</v>
      </c>
      <c r="D122" t="s">
        <v>33</v>
      </c>
      <c r="E122">
        <v>56129</v>
      </c>
      <c r="F122">
        <v>0</v>
      </c>
      <c r="G122">
        <v>1</v>
      </c>
      <c r="H122" t="s">
        <v>126</v>
      </c>
      <c r="I122">
        <v>65</v>
      </c>
      <c r="J122">
        <v>320</v>
      </c>
      <c r="K122">
        <v>48</v>
      </c>
      <c r="L122">
        <v>133</v>
      </c>
      <c r="M122">
        <v>39</v>
      </c>
      <c r="N122">
        <v>72</v>
      </c>
      <c r="O122">
        <v>48</v>
      </c>
      <c r="P122">
        <v>4</v>
      </c>
      <c r="Q122">
        <v>6</v>
      </c>
      <c r="R122">
        <v>2</v>
      </c>
      <c r="S122">
        <v>10</v>
      </c>
      <c r="T122">
        <v>4</v>
      </c>
      <c r="U122">
        <v>0</v>
      </c>
      <c r="V122">
        <v>0</v>
      </c>
      <c r="W122">
        <v>0</v>
      </c>
      <c r="X122">
        <v>0</v>
      </c>
      <c r="Y122">
        <v>0</v>
      </c>
      <c r="Z122">
        <v>0</v>
      </c>
      <c r="AA122">
        <v>3</v>
      </c>
      <c r="AB122">
        <v>11</v>
      </c>
      <c r="AC122">
        <v>0</v>
      </c>
    </row>
    <row r="123" spans="1:29" x14ac:dyDescent="0.3">
      <c r="A123" s="1">
        <v>6205</v>
      </c>
      <c r="B123">
        <v>1967</v>
      </c>
      <c r="C123" t="s">
        <v>39</v>
      </c>
      <c r="D123" t="s">
        <v>30</v>
      </c>
      <c r="E123">
        <v>32557</v>
      </c>
      <c r="F123">
        <v>1</v>
      </c>
      <c r="G123">
        <v>0</v>
      </c>
      <c r="H123" t="s">
        <v>145</v>
      </c>
      <c r="I123">
        <v>13</v>
      </c>
      <c r="J123">
        <v>34</v>
      </c>
      <c r="K123">
        <v>3</v>
      </c>
      <c r="L123">
        <v>29</v>
      </c>
      <c r="M123">
        <v>0</v>
      </c>
      <c r="N123">
        <v>4</v>
      </c>
      <c r="O123">
        <v>10</v>
      </c>
      <c r="P123">
        <v>3</v>
      </c>
      <c r="Q123">
        <v>2</v>
      </c>
      <c r="R123">
        <v>1</v>
      </c>
      <c r="S123">
        <v>3</v>
      </c>
      <c r="T123">
        <v>5</v>
      </c>
      <c r="U123">
        <v>0</v>
      </c>
      <c r="V123">
        <v>0</v>
      </c>
      <c r="W123">
        <v>0</v>
      </c>
      <c r="X123">
        <v>0</v>
      </c>
      <c r="Y123">
        <v>0</v>
      </c>
      <c r="Z123">
        <v>0</v>
      </c>
      <c r="AA123">
        <v>3</v>
      </c>
      <c r="AB123">
        <v>11</v>
      </c>
      <c r="AC123">
        <v>1</v>
      </c>
    </row>
    <row r="124" spans="1:29" x14ac:dyDescent="0.3">
      <c r="A124" s="1">
        <v>8442</v>
      </c>
      <c r="B124">
        <v>1985</v>
      </c>
      <c r="C124" t="s">
        <v>39</v>
      </c>
      <c r="D124" t="s">
        <v>37</v>
      </c>
      <c r="E124">
        <v>19510</v>
      </c>
      <c r="F124">
        <v>2</v>
      </c>
      <c r="G124">
        <v>0</v>
      </c>
      <c r="H124" t="s">
        <v>110</v>
      </c>
      <c r="I124">
        <v>63</v>
      </c>
      <c r="J124">
        <v>9</v>
      </c>
      <c r="K124">
        <v>0</v>
      </c>
      <c r="L124">
        <v>7</v>
      </c>
      <c r="M124">
        <v>3</v>
      </c>
      <c r="N124">
        <v>4</v>
      </c>
      <c r="O124">
        <v>7</v>
      </c>
      <c r="P124">
        <v>2</v>
      </c>
      <c r="Q124">
        <v>1</v>
      </c>
      <c r="R124">
        <v>0</v>
      </c>
      <c r="S124">
        <v>3</v>
      </c>
      <c r="T124">
        <v>7</v>
      </c>
      <c r="U124">
        <v>0</v>
      </c>
      <c r="V124">
        <v>0</v>
      </c>
      <c r="W124">
        <v>0</v>
      </c>
      <c r="X124">
        <v>0</v>
      </c>
      <c r="Y124">
        <v>0</v>
      </c>
      <c r="Z124">
        <v>0</v>
      </c>
      <c r="AA124">
        <v>3</v>
      </c>
      <c r="AB124">
        <v>11</v>
      </c>
      <c r="AC124">
        <v>0</v>
      </c>
    </row>
    <row r="125" spans="1:29" x14ac:dyDescent="0.3">
      <c r="A125" s="1">
        <v>7386</v>
      </c>
      <c r="B125">
        <v>1976</v>
      </c>
      <c r="C125" t="s">
        <v>29</v>
      </c>
      <c r="D125" t="s">
        <v>41</v>
      </c>
      <c r="E125">
        <v>30992</v>
      </c>
      <c r="F125">
        <v>1</v>
      </c>
      <c r="G125">
        <v>0</v>
      </c>
      <c r="H125" t="s">
        <v>146</v>
      </c>
      <c r="I125">
        <v>83</v>
      </c>
      <c r="J125">
        <v>17</v>
      </c>
      <c r="K125">
        <v>0</v>
      </c>
      <c r="L125">
        <v>14</v>
      </c>
      <c r="M125">
        <v>7</v>
      </c>
      <c r="N125">
        <v>3</v>
      </c>
      <c r="O125">
        <v>2</v>
      </c>
      <c r="P125">
        <v>1</v>
      </c>
      <c r="Q125">
        <v>1</v>
      </c>
      <c r="R125">
        <v>0</v>
      </c>
      <c r="S125">
        <v>3</v>
      </c>
      <c r="T125">
        <v>7</v>
      </c>
      <c r="U125">
        <v>0</v>
      </c>
      <c r="V125">
        <v>0</v>
      </c>
      <c r="W125">
        <v>0</v>
      </c>
      <c r="X125">
        <v>0</v>
      </c>
      <c r="Y125">
        <v>0</v>
      </c>
      <c r="Z125">
        <v>0</v>
      </c>
      <c r="AA125">
        <v>3</v>
      </c>
      <c r="AB125">
        <v>11</v>
      </c>
      <c r="AC125">
        <v>0</v>
      </c>
    </row>
    <row r="126" spans="1:29" x14ac:dyDescent="0.3">
      <c r="A126" s="1">
        <v>7215</v>
      </c>
      <c r="B126">
        <v>1983</v>
      </c>
      <c r="C126" t="s">
        <v>29</v>
      </c>
      <c r="D126" t="s">
        <v>30</v>
      </c>
      <c r="E126">
        <v>101970</v>
      </c>
      <c r="F126">
        <v>0</v>
      </c>
      <c r="G126">
        <v>0</v>
      </c>
      <c r="H126" t="s">
        <v>75</v>
      </c>
      <c r="I126">
        <v>69</v>
      </c>
      <c r="J126">
        <v>722</v>
      </c>
      <c r="K126">
        <v>27</v>
      </c>
      <c r="L126">
        <v>102</v>
      </c>
      <c r="M126">
        <v>44</v>
      </c>
      <c r="N126">
        <v>72</v>
      </c>
      <c r="O126">
        <v>168</v>
      </c>
      <c r="P126">
        <v>0</v>
      </c>
      <c r="Q126">
        <v>6</v>
      </c>
      <c r="R126">
        <v>8</v>
      </c>
      <c r="S126">
        <v>13</v>
      </c>
      <c r="T126">
        <v>2</v>
      </c>
      <c r="U126">
        <v>0</v>
      </c>
      <c r="V126">
        <v>1</v>
      </c>
      <c r="W126">
        <v>1</v>
      </c>
      <c r="X126">
        <v>1</v>
      </c>
      <c r="Y126">
        <v>0</v>
      </c>
      <c r="Z126">
        <v>0</v>
      </c>
      <c r="AA126">
        <v>3</v>
      </c>
      <c r="AB126">
        <v>11</v>
      </c>
      <c r="AC126">
        <v>1</v>
      </c>
    </row>
    <row r="127" spans="1:29" x14ac:dyDescent="0.3">
      <c r="A127" s="1">
        <v>1491</v>
      </c>
      <c r="B127">
        <v>1965</v>
      </c>
      <c r="C127" t="s">
        <v>53</v>
      </c>
      <c r="D127" t="s">
        <v>33</v>
      </c>
      <c r="E127">
        <v>71488</v>
      </c>
      <c r="F127">
        <v>0</v>
      </c>
      <c r="G127">
        <v>0</v>
      </c>
      <c r="H127" t="s">
        <v>94</v>
      </c>
      <c r="I127">
        <v>87</v>
      </c>
      <c r="J127">
        <v>162</v>
      </c>
      <c r="K127">
        <v>33</v>
      </c>
      <c r="L127">
        <v>124</v>
      </c>
      <c r="M127">
        <v>40</v>
      </c>
      <c r="N127">
        <v>28</v>
      </c>
      <c r="O127">
        <v>172</v>
      </c>
      <c r="P127">
        <v>2</v>
      </c>
      <c r="Q127">
        <v>3</v>
      </c>
      <c r="R127">
        <v>4</v>
      </c>
      <c r="S127">
        <v>7</v>
      </c>
      <c r="T127">
        <v>1</v>
      </c>
      <c r="U127">
        <v>0</v>
      </c>
      <c r="V127">
        <v>0</v>
      </c>
      <c r="W127">
        <v>0</v>
      </c>
      <c r="X127">
        <v>0</v>
      </c>
      <c r="Y127">
        <v>0</v>
      </c>
      <c r="Z127">
        <v>0</v>
      </c>
      <c r="AA127">
        <v>3</v>
      </c>
      <c r="AB127">
        <v>11</v>
      </c>
      <c r="AC127">
        <v>0</v>
      </c>
    </row>
    <row r="128" spans="1:29" x14ac:dyDescent="0.3">
      <c r="A128" s="1">
        <v>11071</v>
      </c>
      <c r="B128">
        <v>1984</v>
      </c>
      <c r="C128" t="s">
        <v>29</v>
      </c>
      <c r="D128" t="s">
        <v>30</v>
      </c>
      <c r="E128">
        <v>79607</v>
      </c>
      <c r="F128">
        <v>0</v>
      </c>
      <c r="G128">
        <v>0</v>
      </c>
      <c r="H128" t="s">
        <v>147</v>
      </c>
      <c r="I128">
        <v>37</v>
      </c>
      <c r="J128">
        <v>450</v>
      </c>
      <c r="K128">
        <v>133</v>
      </c>
      <c r="L128">
        <v>951</v>
      </c>
      <c r="M128">
        <v>173</v>
      </c>
      <c r="N128">
        <v>0</v>
      </c>
      <c r="O128">
        <v>216</v>
      </c>
      <c r="P128">
        <v>1</v>
      </c>
      <c r="Q128">
        <v>3</v>
      </c>
      <c r="R128">
        <v>6</v>
      </c>
      <c r="S128">
        <v>6</v>
      </c>
      <c r="T128">
        <v>1</v>
      </c>
      <c r="U128">
        <v>0</v>
      </c>
      <c r="V128">
        <v>0</v>
      </c>
      <c r="W128">
        <v>0</v>
      </c>
      <c r="X128">
        <v>0</v>
      </c>
      <c r="Y128">
        <v>0</v>
      </c>
      <c r="Z128">
        <v>0</v>
      </c>
      <c r="AA128">
        <v>3</v>
      </c>
      <c r="AB128">
        <v>11</v>
      </c>
      <c r="AC128">
        <v>1</v>
      </c>
    </row>
    <row r="129" spans="1:29" x14ac:dyDescent="0.3">
      <c r="A129" s="1">
        <v>3381</v>
      </c>
      <c r="B129">
        <v>1953</v>
      </c>
      <c r="C129" t="s">
        <v>39</v>
      </c>
      <c r="D129" t="s">
        <v>37</v>
      </c>
      <c r="E129">
        <v>54348</v>
      </c>
      <c r="F129">
        <v>1</v>
      </c>
      <c r="G129">
        <v>1</v>
      </c>
      <c r="H129" t="s">
        <v>148</v>
      </c>
      <c r="I129">
        <v>51</v>
      </c>
      <c r="J129">
        <v>70</v>
      </c>
      <c r="K129">
        <v>0</v>
      </c>
      <c r="L129">
        <v>16</v>
      </c>
      <c r="M129">
        <v>0</v>
      </c>
      <c r="N129">
        <v>0</v>
      </c>
      <c r="O129">
        <v>4</v>
      </c>
      <c r="P129">
        <v>2</v>
      </c>
      <c r="Q129">
        <v>2</v>
      </c>
      <c r="R129">
        <v>0</v>
      </c>
      <c r="S129">
        <v>4</v>
      </c>
      <c r="T129">
        <v>6</v>
      </c>
      <c r="U129">
        <v>0</v>
      </c>
      <c r="V129">
        <v>0</v>
      </c>
      <c r="W129">
        <v>0</v>
      </c>
      <c r="X129">
        <v>0</v>
      </c>
      <c r="Y129">
        <v>0</v>
      </c>
      <c r="Z129">
        <v>0</v>
      </c>
      <c r="AA129">
        <v>3</v>
      </c>
      <c r="AB129">
        <v>11</v>
      </c>
      <c r="AC129">
        <v>0</v>
      </c>
    </row>
    <row r="130" spans="1:29" x14ac:dyDescent="0.3">
      <c r="A130" s="1">
        <v>8268</v>
      </c>
      <c r="B130">
        <v>1961</v>
      </c>
      <c r="C130" t="s">
        <v>36</v>
      </c>
      <c r="D130" t="s">
        <v>37</v>
      </c>
      <c r="F130">
        <v>0</v>
      </c>
      <c r="G130">
        <v>1</v>
      </c>
      <c r="H130" t="s">
        <v>143</v>
      </c>
      <c r="I130">
        <v>23</v>
      </c>
      <c r="J130">
        <v>352</v>
      </c>
      <c r="K130">
        <v>0</v>
      </c>
      <c r="L130">
        <v>27</v>
      </c>
      <c r="M130">
        <v>10</v>
      </c>
      <c r="N130">
        <v>0</v>
      </c>
      <c r="O130">
        <v>15</v>
      </c>
      <c r="P130">
        <v>3</v>
      </c>
      <c r="Q130">
        <v>6</v>
      </c>
      <c r="R130">
        <v>1</v>
      </c>
      <c r="S130">
        <v>7</v>
      </c>
      <c r="T130">
        <v>6</v>
      </c>
      <c r="U130">
        <v>0</v>
      </c>
      <c r="V130">
        <v>0</v>
      </c>
      <c r="W130">
        <v>0</v>
      </c>
      <c r="X130">
        <v>0</v>
      </c>
      <c r="Y130">
        <v>0</v>
      </c>
      <c r="Z130">
        <v>0</v>
      </c>
      <c r="AA130">
        <v>3</v>
      </c>
      <c r="AB130">
        <v>11</v>
      </c>
      <c r="AC130">
        <v>0</v>
      </c>
    </row>
    <row r="131" spans="1:29" x14ac:dyDescent="0.3">
      <c r="A131" s="1">
        <v>11051</v>
      </c>
      <c r="B131">
        <v>1956</v>
      </c>
      <c r="C131" t="s">
        <v>36</v>
      </c>
      <c r="D131" t="s">
        <v>33</v>
      </c>
      <c r="E131">
        <v>77376</v>
      </c>
      <c r="F131">
        <v>1</v>
      </c>
      <c r="G131">
        <v>1</v>
      </c>
      <c r="H131" t="s">
        <v>149</v>
      </c>
      <c r="I131">
        <v>72</v>
      </c>
      <c r="J131">
        <v>492</v>
      </c>
      <c r="K131">
        <v>19</v>
      </c>
      <c r="L131">
        <v>110</v>
      </c>
      <c r="M131">
        <v>16</v>
      </c>
      <c r="N131">
        <v>12</v>
      </c>
      <c r="O131">
        <v>12</v>
      </c>
      <c r="P131">
        <v>4</v>
      </c>
      <c r="Q131">
        <v>6</v>
      </c>
      <c r="R131">
        <v>3</v>
      </c>
      <c r="S131">
        <v>10</v>
      </c>
      <c r="T131">
        <v>4</v>
      </c>
      <c r="U131">
        <v>0</v>
      </c>
      <c r="V131">
        <v>0</v>
      </c>
      <c r="W131">
        <v>0</v>
      </c>
      <c r="X131">
        <v>0</v>
      </c>
      <c r="Y131">
        <v>0</v>
      </c>
      <c r="Z131">
        <v>0</v>
      </c>
      <c r="AA131">
        <v>3</v>
      </c>
      <c r="AB131">
        <v>11</v>
      </c>
      <c r="AC131">
        <v>0</v>
      </c>
    </row>
    <row r="132" spans="1:29" x14ac:dyDescent="0.3">
      <c r="A132" s="1">
        <v>8026</v>
      </c>
      <c r="B132">
        <v>1952</v>
      </c>
      <c r="C132" t="s">
        <v>29</v>
      </c>
      <c r="D132" t="s">
        <v>37</v>
      </c>
      <c r="E132">
        <v>62998</v>
      </c>
      <c r="F132">
        <v>0</v>
      </c>
      <c r="G132">
        <v>1</v>
      </c>
      <c r="H132" t="s">
        <v>150</v>
      </c>
      <c r="I132">
        <v>10</v>
      </c>
      <c r="J132">
        <v>120</v>
      </c>
      <c r="K132">
        <v>58</v>
      </c>
      <c r="L132">
        <v>73</v>
      </c>
      <c r="M132">
        <v>65</v>
      </c>
      <c r="N132">
        <v>89</v>
      </c>
      <c r="O132">
        <v>58</v>
      </c>
      <c r="P132">
        <v>5</v>
      </c>
      <c r="Q132">
        <v>5</v>
      </c>
      <c r="R132">
        <v>4</v>
      </c>
      <c r="S132">
        <v>5</v>
      </c>
      <c r="T132">
        <v>5</v>
      </c>
      <c r="U132">
        <v>0</v>
      </c>
      <c r="V132">
        <v>0</v>
      </c>
      <c r="W132">
        <v>0</v>
      </c>
      <c r="X132">
        <v>0</v>
      </c>
      <c r="Y132">
        <v>0</v>
      </c>
      <c r="Z132">
        <v>0</v>
      </c>
      <c r="AA132">
        <v>3</v>
      </c>
      <c r="AB132">
        <v>11</v>
      </c>
      <c r="AC132">
        <v>0</v>
      </c>
    </row>
    <row r="133" spans="1:29" x14ac:dyDescent="0.3">
      <c r="A133" s="1">
        <v>433</v>
      </c>
      <c r="B133">
        <v>1958</v>
      </c>
      <c r="C133" t="s">
        <v>39</v>
      </c>
      <c r="D133" t="s">
        <v>704</v>
      </c>
      <c r="E133">
        <v>61331</v>
      </c>
      <c r="F133">
        <v>1</v>
      </c>
      <c r="G133">
        <v>1</v>
      </c>
      <c r="H133" t="s">
        <v>151</v>
      </c>
      <c r="I133">
        <v>42</v>
      </c>
      <c r="J133">
        <v>534</v>
      </c>
      <c r="K133">
        <v>5</v>
      </c>
      <c r="L133">
        <v>47</v>
      </c>
      <c r="M133">
        <v>0</v>
      </c>
      <c r="N133">
        <v>5</v>
      </c>
      <c r="O133">
        <v>41</v>
      </c>
      <c r="P133">
        <v>5</v>
      </c>
      <c r="Q133">
        <v>11</v>
      </c>
      <c r="R133">
        <v>1</v>
      </c>
      <c r="S133">
        <v>6</v>
      </c>
      <c r="T133">
        <v>8</v>
      </c>
      <c r="U133">
        <v>0</v>
      </c>
      <c r="V133">
        <v>0</v>
      </c>
      <c r="W133">
        <v>0</v>
      </c>
      <c r="X133">
        <v>0</v>
      </c>
      <c r="Y133">
        <v>0</v>
      </c>
      <c r="Z133">
        <v>0</v>
      </c>
      <c r="AA133">
        <v>3</v>
      </c>
      <c r="AB133">
        <v>11</v>
      </c>
      <c r="AC133">
        <v>0</v>
      </c>
    </row>
    <row r="134" spans="1:29" x14ac:dyDescent="0.3">
      <c r="A134" s="1">
        <v>9597</v>
      </c>
      <c r="B134">
        <v>1969</v>
      </c>
      <c r="C134" t="s">
        <v>29</v>
      </c>
      <c r="D134" t="s">
        <v>37</v>
      </c>
      <c r="E134">
        <v>73448</v>
      </c>
      <c r="F134">
        <v>0</v>
      </c>
      <c r="G134">
        <v>0</v>
      </c>
      <c r="H134" t="s">
        <v>35</v>
      </c>
      <c r="I134">
        <v>10</v>
      </c>
      <c r="J134">
        <v>236</v>
      </c>
      <c r="K134">
        <v>106</v>
      </c>
      <c r="L134">
        <v>189</v>
      </c>
      <c r="M134">
        <v>23</v>
      </c>
      <c r="N134">
        <v>41</v>
      </c>
      <c r="O134">
        <v>130</v>
      </c>
      <c r="P134">
        <v>1</v>
      </c>
      <c r="Q134">
        <v>7</v>
      </c>
      <c r="R134">
        <v>2</v>
      </c>
      <c r="S134">
        <v>9</v>
      </c>
      <c r="T134">
        <v>4</v>
      </c>
      <c r="U134">
        <v>0</v>
      </c>
      <c r="V134">
        <v>0</v>
      </c>
      <c r="W134">
        <v>0</v>
      </c>
      <c r="X134">
        <v>0</v>
      </c>
      <c r="Y134">
        <v>0</v>
      </c>
      <c r="Z134">
        <v>0</v>
      </c>
      <c r="AA134">
        <v>3</v>
      </c>
      <c r="AB134">
        <v>11</v>
      </c>
      <c r="AC134">
        <v>0</v>
      </c>
    </row>
    <row r="135" spans="1:29" x14ac:dyDescent="0.3">
      <c r="A135" s="1">
        <v>1295</v>
      </c>
      <c r="B135">
        <v>1963</v>
      </c>
      <c r="C135" t="s">
        <v>29</v>
      </c>
      <c r="D135" t="s">
        <v>37</v>
      </c>
      <c r="F135">
        <v>0</v>
      </c>
      <c r="G135">
        <v>1</v>
      </c>
      <c r="H135" t="s">
        <v>115</v>
      </c>
      <c r="I135">
        <v>96</v>
      </c>
      <c r="J135">
        <v>231</v>
      </c>
      <c r="K135">
        <v>65</v>
      </c>
      <c r="L135">
        <v>196</v>
      </c>
      <c r="M135">
        <v>38</v>
      </c>
      <c r="N135">
        <v>71</v>
      </c>
      <c r="O135">
        <v>124</v>
      </c>
      <c r="P135">
        <v>1</v>
      </c>
      <c r="Q135">
        <v>6</v>
      </c>
      <c r="R135">
        <v>5</v>
      </c>
      <c r="S135">
        <v>7</v>
      </c>
      <c r="T135">
        <v>4</v>
      </c>
      <c r="U135">
        <v>0</v>
      </c>
      <c r="V135">
        <v>0</v>
      </c>
      <c r="W135">
        <v>0</v>
      </c>
      <c r="X135">
        <v>0</v>
      </c>
      <c r="Y135">
        <v>0</v>
      </c>
      <c r="Z135">
        <v>0</v>
      </c>
      <c r="AA135">
        <v>3</v>
      </c>
      <c r="AB135">
        <v>11</v>
      </c>
      <c r="AC135">
        <v>0</v>
      </c>
    </row>
    <row r="136" spans="1:29" x14ac:dyDescent="0.3">
      <c r="A136" s="1">
        <v>5290</v>
      </c>
      <c r="B136">
        <v>1964</v>
      </c>
      <c r="C136" t="s">
        <v>36</v>
      </c>
      <c r="D136" t="s">
        <v>37</v>
      </c>
      <c r="E136">
        <v>41551</v>
      </c>
      <c r="F136">
        <v>1</v>
      </c>
      <c r="G136">
        <v>1</v>
      </c>
      <c r="H136" t="s">
        <v>152</v>
      </c>
      <c r="I136">
        <v>51</v>
      </c>
      <c r="J136">
        <v>220</v>
      </c>
      <c r="K136">
        <v>0</v>
      </c>
      <c r="L136">
        <v>33</v>
      </c>
      <c r="M136">
        <v>3</v>
      </c>
      <c r="N136">
        <v>0</v>
      </c>
      <c r="O136">
        <v>23</v>
      </c>
      <c r="P136">
        <v>5</v>
      </c>
      <c r="Q136">
        <v>5</v>
      </c>
      <c r="R136">
        <v>1</v>
      </c>
      <c r="S136">
        <v>5</v>
      </c>
      <c r="T136">
        <v>8</v>
      </c>
      <c r="U136">
        <v>0</v>
      </c>
      <c r="V136">
        <v>0</v>
      </c>
      <c r="W136">
        <v>0</v>
      </c>
      <c r="X136">
        <v>0</v>
      </c>
      <c r="Y136">
        <v>0</v>
      </c>
      <c r="Z136">
        <v>0</v>
      </c>
      <c r="AA136">
        <v>3</v>
      </c>
      <c r="AB136">
        <v>11</v>
      </c>
      <c r="AC136">
        <v>0</v>
      </c>
    </row>
    <row r="137" spans="1:29" x14ac:dyDescent="0.3">
      <c r="A137" s="1">
        <v>1685</v>
      </c>
      <c r="B137">
        <v>1967</v>
      </c>
      <c r="C137" t="s">
        <v>36</v>
      </c>
      <c r="D137" t="s">
        <v>33</v>
      </c>
      <c r="E137">
        <v>62981</v>
      </c>
      <c r="F137">
        <v>0</v>
      </c>
      <c r="G137">
        <v>0</v>
      </c>
      <c r="H137" t="s">
        <v>104</v>
      </c>
      <c r="I137">
        <v>21</v>
      </c>
      <c r="J137">
        <v>796</v>
      </c>
      <c r="K137">
        <v>14</v>
      </c>
      <c r="L137">
        <v>590</v>
      </c>
      <c r="M137">
        <v>38</v>
      </c>
      <c r="N137">
        <v>44</v>
      </c>
      <c r="O137">
        <v>0</v>
      </c>
      <c r="P137">
        <v>1</v>
      </c>
      <c r="Q137">
        <v>4</v>
      </c>
      <c r="R137">
        <v>5</v>
      </c>
      <c r="S137">
        <v>13</v>
      </c>
      <c r="T137">
        <v>3</v>
      </c>
      <c r="U137">
        <v>0</v>
      </c>
      <c r="V137">
        <v>1</v>
      </c>
      <c r="W137">
        <v>0</v>
      </c>
      <c r="X137">
        <v>0</v>
      </c>
      <c r="Y137">
        <v>0</v>
      </c>
      <c r="Z137">
        <v>0</v>
      </c>
      <c r="AA137">
        <v>3</v>
      </c>
      <c r="AB137">
        <v>11</v>
      </c>
      <c r="AC137">
        <v>0</v>
      </c>
    </row>
    <row r="138" spans="1:29" x14ac:dyDescent="0.3">
      <c r="A138" s="1">
        <v>5342</v>
      </c>
      <c r="B138">
        <v>1976</v>
      </c>
      <c r="C138" t="s">
        <v>47</v>
      </c>
      <c r="D138" t="s">
        <v>41</v>
      </c>
      <c r="E138">
        <v>9548</v>
      </c>
      <c r="F138">
        <v>1</v>
      </c>
      <c r="G138">
        <v>0</v>
      </c>
      <c r="H138" t="s">
        <v>55</v>
      </c>
      <c r="I138">
        <v>31</v>
      </c>
      <c r="J138">
        <v>0</v>
      </c>
      <c r="K138">
        <v>1</v>
      </c>
      <c r="L138">
        <v>3</v>
      </c>
      <c r="M138">
        <v>10</v>
      </c>
      <c r="N138">
        <v>6</v>
      </c>
      <c r="O138">
        <v>9</v>
      </c>
      <c r="P138">
        <v>2</v>
      </c>
      <c r="Q138">
        <v>1</v>
      </c>
      <c r="R138">
        <v>0</v>
      </c>
      <c r="S138">
        <v>3</v>
      </c>
      <c r="T138">
        <v>8</v>
      </c>
      <c r="U138">
        <v>0</v>
      </c>
      <c r="V138">
        <v>0</v>
      </c>
      <c r="W138">
        <v>0</v>
      </c>
      <c r="X138">
        <v>0</v>
      </c>
      <c r="Y138">
        <v>0</v>
      </c>
      <c r="Z138">
        <v>0</v>
      </c>
      <c r="AA138">
        <v>3</v>
      </c>
      <c r="AB138">
        <v>11</v>
      </c>
      <c r="AC138">
        <v>0</v>
      </c>
    </row>
    <row r="139" spans="1:29" x14ac:dyDescent="0.3">
      <c r="A139" s="1">
        <v>9579</v>
      </c>
      <c r="B139">
        <v>1959</v>
      </c>
      <c r="C139" t="s">
        <v>36</v>
      </c>
      <c r="D139" t="s">
        <v>37</v>
      </c>
      <c r="E139">
        <v>33762</v>
      </c>
      <c r="F139">
        <v>2</v>
      </c>
      <c r="G139">
        <v>1</v>
      </c>
      <c r="H139" t="s">
        <v>153</v>
      </c>
      <c r="I139">
        <v>61</v>
      </c>
      <c r="J139">
        <v>53</v>
      </c>
      <c r="K139">
        <v>1</v>
      </c>
      <c r="L139">
        <v>34</v>
      </c>
      <c r="M139">
        <v>2</v>
      </c>
      <c r="N139">
        <v>0</v>
      </c>
      <c r="O139">
        <v>16</v>
      </c>
      <c r="P139">
        <v>3</v>
      </c>
      <c r="Q139">
        <v>2</v>
      </c>
      <c r="R139">
        <v>2</v>
      </c>
      <c r="S139">
        <v>2</v>
      </c>
      <c r="T139">
        <v>8</v>
      </c>
      <c r="U139">
        <v>0</v>
      </c>
      <c r="V139">
        <v>0</v>
      </c>
      <c r="W139">
        <v>0</v>
      </c>
      <c r="X139">
        <v>0</v>
      </c>
      <c r="Y139">
        <v>0</v>
      </c>
      <c r="Z139">
        <v>0</v>
      </c>
      <c r="AA139">
        <v>3</v>
      </c>
      <c r="AB139">
        <v>11</v>
      </c>
      <c r="AC139">
        <v>0</v>
      </c>
    </row>
    <row r="140" spans="1:29" x14ac:dyDescent="0.3">
      <c r="A140" s="1">
        <v>7660</v>
      </c>
      <c r="B140">
        <v>1973</v>
      </c>
      <c r="C140" t="s">
        <v>36</v>
      </c>
      <c r="D140" t="s">
        <v>704</v>
      </c>
      <c r="E140">
        <v>35860</v>
      </c>
      <c r="F140">
        <v>1</v>
      </c>
      <c r="G140">
        <v>1</v>
      </c>
      <c r="H140" t="s">
        <v>154</v>
      </c>
      <c r="I140">
        <v>37</v>
      </c>
      <c r="J140">
        <v>15</v>
      </c>
      <c r="K140">
        <v>0</v>
      </c>
      <c r="L140">
        <v>8</v>
      </c>
      <c r="M140">
        <v>4</v>
      </c>
      <c r="N140">
        <v>2</v>
      </c>
      <c r="O140">
        <v>20</v>
      </c>
      <c r="P140">
        <v>2</v>
      </c>
      <c r="Q140">
        <v>1</v>
      </c>
      <c r="R140">
        <v>1</v>
      </c>
      <c r="S140">
        <v>2</v>
      </c>
      <c r="T140">
        <v>5</v>
      </c>
      <c r="U140">
        <v>1</v>
      </c>
      <c r="V140">
        <v>0</v>
      </c>
      <c r="W140">
        <v>0</v>
      </c>
      <c r="X140">
        <v>0</v>
      </c>
      <c r="Y140">
        <v>0</v>
      </c>
      <c r="Z140">
        <v>0</v>
      </c>
      <c r="AA140">
        <v>3</v>
      </c>
      <c r="AB140">
        <v>11</v>
      </c>
      <c r="AC140">
        <v>1</v>
      </c>
    </row>
    <row r="141" spans="1:29" x14ac:dyDescent="0.3">
      <c r="A141" s="1">
        <v>1461</v>
      </c>
      <c r="B141">
        <v>1965</v>
      </c>
      <c r="C141" t="s">
        <v>36</v>
      </c>
      <c r="D141" t="s">
        <v>41</v>
      </c>
      <c r="E141">
        <v>36921</v>
      </c>
      <c r="F141">
        <v>1</v>
      </c>
      <c r="G141">
        <v>1</v>
      </c>
      <c r="H141" t="s">
        <v>155</v>
      </c>
      <c r="I141">
        <v>74</v>
      </c>
      <c r="J141">
        <v>17</v>
      </c>
      <c r="K141">
        <v>1</v>
      </c>
      <c r="L141">
        <v>12</v>
      </c>
      <c r="M141">
        <v>3</v>
      </c>
      <c r="N141">
        <v>1</v>
      </c>
      <c r="O141">
        <v>4</v>
      </c>
      <c r="P141">
        <v>2</v>
      </c>
      <c r="Q141">
        <v>2</v>
      </c>
      <c r="R141">
        <v>0</v>
      </c>
      <c r="S141">
        <v>3</v>
      </c>
      <c r="T141">
        <v>7</v>
      </c>
      <c r="U141">
        <v>0</v>
      </c>
      <c r="V141">
        <v>0</v>
      </c>
      <c r="W141">
        <v>0</v>
      </c>
      <c r="X141">
        <v>0</v>
      </c>
      <c r="Y141">
        <v>0</v>
      </c>
      <c r="Z141">
        <v>0</v>
      </c>
      <c r="AA141">
        <v>3</v>
      </c>
      <c r="AB141">
        <v>11</v>
      </c>
      <c r="AC141">
        <v>0</v>
      </c>
    </row>
    <row r="142" spans="1:29" x14ac:dyDescent="0.3">
      <c r="A142" s="1">
        <v>821</v>
      </c>
      <c r="B142">
        <v>1992</v>
      </c>
      <c r="C142" t="s">
        <v>39</v>
      </c>
      <c r="D142" t="s">
        <v>30</v>
      </c>
      <c r="E142">
        <v>92859</v>
      </c>
      <c r="F142">
        <v>0</v>
      </c>
      <c r="G142">
        <v>0</v>
      </c>
      <c r="H142" t="s">
        <v>156</v>
      </c>
      <c r="I142">
        <v>46</v>
      </c>
      <c r="J142">
        <v>962</v>
      </c>
      <c r="K142">
        <v>61</v>
      </c>
      <c r="L142">
        <v>921</v>
      </c>
      <c r="M142">
        <v>52</v>
      </c>
      <c r="N142">
        <v>61</v>
      </c>
      <c r="O142">
        <v>20</v>
      </c>
      <c r="P142">
        <v>1</v>
      </c>
      <c r="Q142">
        <v>5</v>
      </c>
      <c r="R142">
        <v>4</v>
      </c>
      <c r="S142">
        <v>12</v>
      </c>
      <c r="T142">
        <v>2</v>
      </c>
      <c r="U142">
        <v>0</v>
      </c>
      <c r="V142">
        <v>0</v>
      </c>
      <c r="W142">
        <v>0</v>
      </c>
      <c r="X142">
        <v>0</v>
      </c>
      <c r="Y142">
        <v>0</v>
      </c>
      <c r="Z142">
        <v>0</v>
      </c>
      <c r="AA142">
        <v>3</v>
      </c>
      <c r="AB142">
        <v>11</v>
      </c>
      <c r="AC142">
        <v>0</v>
      </c>
    </row>
    <row r="143" spans="1:29" x14ac:dyDescent="0.3">
      <c r="A143" s="1">
        <v>11084</v>
      </c>
      <c r="B143">
        <v>1976</v>
      </c>
      <c r="C143" t="s">
        <v>39</v>
      </c>
      <c r="D143" t="s">
        <v>33</v>
      </c>
      <c r="E143">
        <v>65104</v>
      </c>
      <c r="F143">
        <v>0</v>
      </c>
      <c r="G143">
        <v>1</v>
      </c>
      <c r="H143" t="s">
        <v>144</v>
      </c>
      <c r="I143">
        <v>4</v>
      </c>
      <c r="J143">
        <v>738</v>
      </c>
      <c r="K143">
        <v>0</v>
      </c>
      <c r="L143">
        <v>232</v>
      </c>
      <c r="M143">
        <v>13</v>
      </c>
      <c r="N143">
        <v>20</v>
      </c>
      <c r="O143">
        <v>50</v>
      </c>
      <c r="P143">
        <v>2</v>
      </c>
      <c r="Q143">
        <v>3</v>
      </c>
      <c r="R143">
        <v>5</v>
      </c>
      <c r="S143">
        <v>7</v>
      </c>
      <c r="T143">
        <v>7</v>
      </c>
      <c r="U143">
        <v>0</v>
      </c>
      <c r="V143">
        <v>0</v>
      </c>
      <c r="W143">
        <v>0</v>
      </c>
      <c r="X143">
        <v>0</v>
      </c>
      <c r="Y143">
        <v>0</v>
      </c>
      <c r="Z143">
        <v>0</v>
      </c>
      <c r="AA143">
        <v>3</v>
      </c>
      <c r="AB143">
        <v>11</v>
      </c>
      <c r="AC143">
        <v>1</v>
      </c>
    </row>
    <row r="144" spans="1:29" x14ac:dyDescent="0.3">
      <c r="A144" s="1">
        <v>8690</v>
      </c>
      <c r="B144">
        <v>1962</v>
      </c>
      <c r="C144" t="s">
        <v>29</v>
      </c>
      <c r="D144" t="s">
        <v>37</v>
      </c>
      <c r="E144">
        <v>86111</v>
      </c>
      <c r="F144">
        <v>0</v>
      </c>
      <c r="G144">
        <v>0</v>
      </c>
      <c r="H144" t="s">
        <v>157</v>
      </c>
      <c r="I144">
        <v>73</v>
      </c>
      <c r="J144">
        <v>399</v>
      </c>
      <c r="K144">
        <v>28</v>
      </c>
      <c r="L144">
        <v>756</v>
      </c>
      <c r="M144">
        <v>36</v>
      </c>
      <c r="N144">
        <v>40</v>
      </c>
      <c r="O144">
        <v>126</v>
      </c>
      <c r="P144">
        <v>1</v>
      </c>
      <c r="Q144">
        <v>5</v>
      </c>
      <c r="R144">
        <v>7</v>
      </c>
      <c r="S144">
        <v>10</v>
      </c>
      <c r="T144">
        <v>2</v>
      </c>
      <c r="U144">
        <v>0</v>
      </c>
      <c r="V144">
        <v>0</v>
      </c>
      <c r="W144">
        <v>0</v>
      </c>
      <c r="X144">
        <v>0</v>
      </c>
      <c r="Y144">
        <v>0</v>
      </c>
      <c r="Z144">
        <v>0</v>
      </c>
      <c r="AA144">
        <v>3</v>
      </c>
      <c r="AB144">
        <v>11</v>
      </c>
      <c r="AC144">
        <v>0</v>
      </c>
    </row>
    <row r="145" spans="1:29" x14ac:dyDescent="0.3">
      <c r="A145" s="1">
        <v>2937</v>
      </c>
      <c r="B145">
        <v>1974</v>
      </c>
      <c r="C145" t="s">
        <v>36</v>
      </c>
      <c r="D145" t="s">
        <v>30</v>
      </c>
      <c r="E145">
        <v>68352</v>
      </c>
      <c r="F145">
        <v>0</v>
      </c>
      <c r="G145">
        <v>1</v>
      </c>
      <c r="H145" t="s">
        <v>158</v>
      </c>
      <c r="I145">
        <v>47</v>
      </c>
      <c r="J145">
        <v>614</v>
      </c>
      <c r="K145">
        <v>16</v>
      </c>
      <c r="L145">
        <v>132</v>
      </c>
      <c r="M145">
        <v>43</v>
      </c>
      <c r="N145">
        <v>33</v>
      </c>
      <c r="O145">
        <v>33</v>
      </c>
      <c r="P145">
        <v>3</v>
      </c>
      <c r="Q145">
        <v>8</v>
      </c>
      <c r="R145">
        <v>5</v>
      </c>
      <c r="S145">
        <v>9</v>
      </c>
      <c r="T145">
        <v>6</v>
      </c>
      <c r="U145">
        <v>0</v>
      </c>
      <c r="V145">
        <v>0</v>
      </c>
      <c r="W145">
        <v>0</v>
      </c>
      <c r="X145">
        <v>0</v>
      </c>
      <c r="Y145">
        <v>0</v>
      </c>
      <c r="Z145">
        <v>0</v>
      </c>
      <c r="AA145">
        <v>3</v>
      </c>
      <c r="AB145">
        <v>11</v>
      </c>
      <c r="AC145">
        <v>0</v>
      </c>
    </row>
    <row r="146" spans="1:29" x14ac:dyDescent="0.3">
      <c r="A146" s="1">
        <v>9701</v>
      </c>
      <c r="B146">
        <v>1988</v>
      </c>
      <c r="C146" t="s">
        <v>29</v>
      </c>
      <c r="D146" t="s">
        <v>33</v>
      </c>
      <c r="E146">
        <v>41883</v>
      </c>
      <c r="F146">
        <v>1</v>
      </c>
      <c r="G146">
        <v>0</v>
      </c>
      <c r="H146" t="s">
        <v>159</v>
      </c>
      <c r="I146">
        <v>13</v>
      </c>
      <c r="J146">
        <v>32</v>
      </c>
      <c r="K146">
        <v>34</v>
      </c>
      <c r="L146">
        <v>41</v>
      </c>
      <c r="M146">
        <v>73</v>
      </c>
      <c r="N146">
        <v>16</v>
      </c>
      <c r="O146">
        <v>116</v>
      </c>
      <c r="P146">
        <v>3</v>
      </c>
      <c r="Q146">
        <v>4</v>
      </c>
      <c r="R146">
        <v>2</v>
      </c>
      <c r="S146">
        <v>3</v>
      </c>
      <c r="T146">
        <v>7</v>
      </c>
      <c r="U146">
        <v>0</v>
      </c>
      <c r="V146">
        <v>0</v>
      </c>
      <c r="W146">
        <v>0</v>
      </c>
      <c r="X146">
        <v>0</v>
      </c>
      <c r="Y146">
        <v>0</v>
      </c>
      <c r="Z146">
        <v>0</v>
      </c>
      <c r="AA146">
        <v>3</v>
      </c>
      <c r="AB146">
        <v>11</v>
      </c>
      <c r="AC146">
        <v>0</v>
      </c>
    </row>
    <row r="147" spans="1:29" x14ac:dyDescent="0.3">
      <c r="A147" s="1">
        <v>9949</v>
      </c>
      <c r="B147">
        <v>1976</v>
      </c>
      <c r="C147" t="s">
        <v>29</v>
      </c>
      <c r="D147" t="s">
        <v>37</v>
      </c>
      <c r="E147">
        <v>59809</v>
      </c>
      <c r="F147">
        <v>0</v>
      </c>
      <c r="G147">
        <v>2</v>
      </c>
      <c r="H147" t="s">
        <v>160</v>
      </c>
      <c r="I147">
        <v>36</v>
      </c>
      <c r="J147">
        <v>598</v>
      </c>
      <c r="K147">
        <v>16</v>
      </c>
      <c r="L147">
        <v>141</v>
      </c>
      <c r="M147">
        <v>32</v>
      </c>
      <c r="N147">
        <v>41</v>
      </c>
      <c r="O147">
        <v>49</v>
      </c>
      <c r="P147">
        <v>3</v>
      </c>
      <c r="Q147">
        <v>3</v>
      </c>
      <c r="R147">
        <v>3</v>
      </c>
      <c r="S147">
        <v>6</v>
      </c>
      <c r="T147">
        <v>8</v>
      </c>
      <c r="U147">
        <v>0</v>
      </c>
      <c r="V147">
        <v>0</v>
      </c>
      <c r="W147">
        <v>0</v>
      </c>
      <c r="X147">
        <v>0</v>
      </c>
      <c r="Y147">
        <v>0</v>
      </c>
      <c r="Z147">
        <v>0</v>
      </c>
      <c r="AA147">
        <v>3</v>
      </c>
      <c r="AB147">
        <v>11</v>
      </c>
      <c r="AC147">
        <v>0</v>
      </c>
    </row>
    <row r="148" spans="1:29" x14ac:dyDescent="0.3">
      <c r="A148" s="1">
        <v>10837</v>
      </c>
      <c r="B148">
        <v>1975</v>
      </c>
      <c r="C148" t="s">
        <v>29</v>
      </c>
      <c r="D148" t="s">
        <v>37</v>
      </c>
      <c r="E148">
        <v>23957</v>
      </c>
      <c r="F148">
        <v>1</v>
      </c>
      <c r="G148">
        <v>0</v>
      </c>
      <c r="H148" t="s">
        <v>161</v>
      </c>
      <c r="I148">
        <v>47</v>
      </c>
      <c r="J148">
        <v>2</v>
      </c>
      <c r="K148">
        <v>1</v>
      </c>
      <c r="L148">
        <v>18</v>
      </c>
      <c r="M148">
        <v>20</v>
      </c>
      <c r="N148">
        <v>11</v>
      </c>
      <c r="O148">
        <v>16</v>
      </c>
      <c r="P148">
        <v>1</v>
      </c>
      <c r="Q148">
        <v>2</v>
      </c>
      <c r="R148">
        <v>0</v>
      </c>
      <c r="S148">
        <v>3</v>
      </c>
      <c r="T148">
        <v>6</v>
      </c>
      <c r="U148">
        <v>0</v>
      </c>
      <c r="V148">
        <v>0</v>
      </c>
      <c r="W148">
        <v>0</v>
      </c>
      <c r="X148">
        <v>0</v>
      </c>
      <c r="Y148">
        <v>0</v>
      </c>
      <c r="Z148">
        <v>0</v>
      </c>
      <c r="AA148">
        <v>3</v>
      </c>
      <c r="AB148">
        <v>11</v>
      </c>
      <c r="AC148">
        <v>1</v>
      </c>
    </row>
    <row r="149" spans="1:29" x14ac:dyDescent="0.3">
      <c r="A149" s="1">
        <v>3120</v>
      </c>
      <c r="B149">
        <v>1981</v>
      </c>
      <c r="C149" t="s">
        <v>29</v>
      </c>
      <c r="D149" t="s">
        <v>33</v>
      </c>
      <c r="E149">
        <v>38547</v>
      </c>
      <c r="F149">
        <v>1</v>
      </c>
      <c r="G149">
        <v>0</v>
      </c>
      <c r="H149" t="s">
        <v>158</v>
      </c>
      <c r="I149">
        <v>49</v>
      </c>
      <c r="J149">
        <v>6</v>
      </c>
      <c r="K149">
        <v>1</v>
      </c>
      <c r="L149">
        <v>10</v>
      </c>
      <c r="M149">
        <v>0</v>
      </c>
      <c r="N149">
        <v>1</v>
      </c>
      <c r="O149">
        <v>4</v>
      </c>
      <c r="P149">
        <v>1</v>
      </c>
      <c r="Q149">
        <v>1</v>
      </c>
      <c r="R149">
        <v>0</v>
      </c>
      <c r="S149">
        <v>2</v>
      </c>
      <c r="T149">
        <v>8</v>
      </c>
      <c r="U149">
        <v>0</v>
      </c>
      <c r="V149">
        <v>0</v>
      </c>
      <c r="W149">
        <v>0</v>
      </c>
      <c r="X149">
        <v>0</v>
      </c>
      <c r="Y149">
        <v>0</v>
      </c>
      <c r="Z149">
        <v>1</v>
      </c>
      <c r="AA149">
        <v>3</v>
      </c>
      <c r="AB149">
        <v>11</v>
      </c>
      <c r="AC149">
        <v>0</v>
      </c>
    </row>
    <row r="150" spans="1:29" x14ac:dyDescent="0.3">
      <c r="A150" s="1">
        <v>5885</v>
      </c>
      <c r="B150">
        <v>1973</v>
      </c>
      <c r="C150" t="s">
        <v>53</v>
      </c>
      <c r="D150" t="s">
        <v>37</v>
      </c>
      <c r="E150">
        <v>35688</v>
      </c>
      <c r="F150">
        <v>2</v>
      </c>
      <c r="G150">
        <v>1</v>
      </c>
      <c r="H150" t="s">
        <v>162</v>
      </c>
      <c r="I150">
        <v>94</v>
      </c>
      <c r="J150">
        <v>73</v>
      </c>
      <c r="K150">
        <v>3</v>
      </c>
      <c r="L150">
        <v>90</v>
      </c>
      <c r="M150">
        <v>12</v>
      </c>
      <c r="N150">
        <v>1</v>
      </c>
      <c r="O150">
        <v>32</v>
      </c>
      <c r="P150">
        <v>7</v>
      </c>
      <c r="Q150">
        <v>4</v>
      </c>
      <c r="R150">
        <v>1</v>
      </c>
      <c r="S150">
        <v>4</v>
      </c>
      <c r="T150">
        <v>8</v>
      </c>
      <c r="U150">
        <v>0</v>
      </c>
      <c r="V150">
        <v>0</v>
      </c>
      <c r="W150">
        <v>0</v>
      </c>
      <c r="X150">
        <v>0</v>
      </c>
      <c r="Y150">
        <v>0</v>
      </c>
      <c r="Z150">
        <v>0</v>
      </c>
      <c r="AA150">
        <v>3</v>
      </c>
      <c r="AB150">
        <v>11</v>
      </c>
      <c r="AC150">
        <v>0</v>
      </c>
    </row>
    <row r="151" spans="1:29" x14ac:dyDescent="0.3">
      <c r="A151" s="1">
        <v>4050</v>
      </c>
      <c r="B151">
        <v>1966</v>
      </c>
      <c r="C151" t="s">
        <v>39</v>
      </c>
      <c r="D151" t="s">
        <v>37</v>
      </c>
      <c r="E151">
        <v>49605</v>
      </c>
      <c r="F151">
        <v>0</v>
      </c>
      <c r="G151">
        <v>0</v>
      </c>
      <c r="H151" t="s">
        <v>163</v>
      </c>
      <c r="I151">
        <v>65</v>
      </c>
      <c r="J151">
        <v>42</v>
      </c>
      <c r="K151">
        <v>16</v>
      </c>
      <c r="L151">
        <v>29</v>
      </c>
      <c r="M151">
        <v>12</v>
      </c>
      <c r="N151">
        <v>20</v>
      </c>
      <c r="O151">
        <v>8</v>
      </c>
      <c r="P151">
        <v>1</v>
      </c>
      <c r="Q151">
        <v>2</v>
      </c>
      <c r="R151">
        <v>1</v>
      </c>
      <c r="S151">
        <v>4</v>
      </c>
      <c r="T151">
        <v>3</v>
      </c>
      <c r="U151">
        <v>0</v>
      </c>
      <c r="V151">
        <v>0</v>
      </c>
      <c r="W151">
        <v>0</v>
      </c>
      <c r="X151">
        <v>0</v>
      </c>
      <c r="Y151">
        <v>0</v>
      </c>
      <c r="Z151">
        <v>0</v>
      </c>
      <c r="AA151">
        <v>3</v>
      </c>
      <c r="AB151">
        <v>11</v>
      </c>
      <c r="AC151">
        <v>0</v>
      </c>
    </row>
    <row r="152" spans="1:29" x14ac:dyDescent="0.3">
      <c r="A152" s="1">
        <v>3830</v>
      </c>
      <c r="B152">
        <v>1953</v>
      </c>
      <c r="C152" t="s">
        <v>39</v>
      </c>
      <c r="D152" t="s">
        <v>37</v>
      </c>
      <c r="E152">
        <v>59354</v>
      </c>
      <c r="F152">
        <v>0</v>
      </c>
      <c r="G152">
        <v>2</v>
      </c>
      <c r="H152" t="s">
        <v>164</v>
      </c>
      <c r="I152">
        <v>59</v>
      </c>
      <c r="J152">
        <v>295</v>
      </c>
      <c r="K152">
        <v>21</v>
      </c>
      <c r="L152">
        <v>78</v>
      </c>
      <c r="M152">
        <v>39</v>
      </c>
      <c r="N152">
        <v>13</v>
      </c>
      <c r="O152">
        <v>13</v>
      </c>
      <c r="P152">
        <v>1</v>
      </c>
      <c r="Q152">
        <v>4</v>
      </c>
      <c r="R152">
        <v>4</v>
      </c>
      <c r="S152">
        <v>7</v>
      </c>
      <c r="T152">
        <v>3</v>
      </c>
      <c r="U152">
        <v>0</v>
      </c>
      <c r="V152">
        <v>0</v>
      </c>
      <c r="W152">
        <v>0</v>
      </c>
      <c r="X152">
        <v>0</v>
      </c>
      <c r="Y152">
        <v>0</v>
      </c>
      <c r="Z152">
        <v>0</v>
      </c>
      <c r="AA152">
        <v>3</v>
      </c>
      <c r="AB152">
        <v>11</v>
      </c>
      <c r="AC152">
        <v>0</v>
      </c>
    </row>
    <row r="153" spans="1:29" x14ac:dyDescent="0.3">
      <c r="A153" s="1">
        <v>7987</v>
      </c>
      <c r="B153">
        <v>1969</v>
      </c>
      <c r="C153" t="s">
        <v>29</v>
      </c>
      <c r="D153" t="s">
        <v>37</v>
      </c>
      <c r="E153">
        <v>65747</v>
      </c>
      <c r="F153">
        <v>0</v>
      </c>
      <c r="G153">
        <v>1</v>
      </c>
      <c r="H153" t="s">
        <v>165</v>
      </c>
      <c r="I153">
        <v>96</v>
      </c>
      <c r="J153">
        <v>346</v>
      </c>
      <c r="K153">
        <v>17</v>
      </c>
      <c r="L153">
        <v>48</v>
      </c>
      <c r="M153">
        <v>23</v>
      </c>
      <c r="N153">
        <v>13</v>
      </c>
      <c r="O153">
        <v>13</v>
      </c>
      <c r="P153">
        <v>4</v>
      </c>
      <c r="Q153">
        <v>8</v>
      </c>
      <c r="R153">
        <v>1</v>
      </c>
      <c r="S153">
        <v>6</v>
      </c>
      <c r="T153">
        <v>6</v>
      </c>
      <c r="U153">
        <v>0</v>
      </c>
      <c r="V153">
        <v>1</v>
      </c>
      <c r="W153">
        <v>0</v>
      </c>
      <c r="X153">
        <v>0</v>
      </c>
      <c r="Y153">
        <v>0</v>
      </c>
      <c r="Z153">
        <v>0</v>
      </c>
      <c r="AA153">
        <v>3</v>
      </c>
      <c r="AB153">
        <v>11</v>
      </c>
      <c r="AC153">
        <v>0</v>
      </c>
    </row>
    <row r="154" spans="1:29" x14ac:dyDescent="0.3">
      <c r="A154" s="1">
        <v>7798</v>
      </c>
      <c r="B154">
        <v>1972</v>
      </c>
      <c r="C154" t="s">
        <v>53</v>
      </c>
      <c r="D154" t="s">
        <v>33</v>
      </c>
      <c r="E154">
        <v>46344</v>
      </c>
      <c r="F154">
        <v>0</v>
      </c>
      <c r="G154">
        <v>1</v>
      </c>
      <c r="H154" t="s">
        <v>166</v>
      </c>
      <c r="I154">
        <v>28</v>
      </c>
      <c r="J154">
        <v>233</v>
      </c>
      <c r="K154">
        <v>20</v>
      </c>
      <c r="L154">
        <v>57</v>
      </c>
      <c r="M154">
        <v>8</v>
      </c>
      <c r="N154">
        <v>20</v>
      </c>
      <c r="O154">
        <v>91</v>
      </c>
      <c r="P154">
        <v>4</v>
      </c>
      <c r="Q154">
        <v>7</v>
      </c>
      <c r="R154">
        <v>1</v>
      </c>
      <c r="S154">
        <v>5</v>
      </c>
      <c r="T154">
        <v>7</v>
      </c>
      <c r="U154">
        <v>0</v>
      </c>
      <c r="V154">
        <v>0</v>
      </c>
      <c r="W154">
        <v>0</v>
      </c>
      <c r="X154">
        <v>0</v>
      </c>
      <c r="Y154">
        <v>0</v>
      </c>
      <c r="Z154">
        <v>0</v>
      </c>
      <c r="AA154">
        <v>3</v>
      </c>
      <c r="AB154">
        <v>11</v>
      </c>
      <c r="AC154">
        <v>0</v>
      </c>
    </row>
    <row r="155" spans="1:29" x14ac:dyDescent="0.3">
      <c r="A155" s="1">
        <v>92</v>
      </c>
      <c r="B155">
        <v>1988</v>
      </c>
      <c r="C155" t="s">
        <v>29</v>
      </c>
      <c r="D155" t="s">
        <v>704</v>
      </c>
      <c r="E155">
        <v>34176</v>
      </c>
      <c r="F155">
        <v>1</v>
      </c>
      <c r="G155">
        <v>0</v>
      </c>
      <c r="H155" t="s">
        <v>83</v>
      </c>
      <c r="I155">
        <v>12</v>
      </c>
      <c r="J155">
        <v>5</v>
      </c>
      <c r="K155">
        <v>7</v>
      </c>
      <c r="L155">
        <v>24</v>
      </c>
      <c r="M155">
        <v>19</v>
      </c>
      <c r="N155">
        <v>14</v>
      </c>
      <c r="O155">
        <v>20</v>
      </c>
      <c r="P155">
        <v>4</v>
      </c>
      <c r="Q155">
        <v>3</v>
      </c>
      <c r="R155">
        <v>0</v>
      </c>
      <c r="S155">
        <v>4</v>
      </c>
      <c r="T155">
        <v>6</v>
      </c>
      <c r="U155">
        <v>0</v>
      </c>
      <c r="V155">
        <v>0</v>
      </c>
      <c r="W155">
        <v>0</v>
      </c>
      <c r="X155">
        <v>0</v>
      </c>
      <c r="Y155">
        <v>0</v>
      </c>
      <c r="Z155">
        <v>0</v>
      </c>
      <c r="AA155">
        <v>3</v>
      </c>
      <c r="AB155">
        <v>11</v>
      </c>
      <c r="AC155">
        <v>0</v>
      </c>
    </row>
    <row r="156" spans="1:29" x14ac:dyDescent="0.3">
      <c r="A156" s="1">
        <v>7055</v>
      </c>
      <c r="B156">
        <v>1952</v>
      </c>
      <c r="C156" t="s">
        <v>36</v>
      </c>
      <c r="D156" t="s">
        <v>33</v>
      </c>
      <c r="E156">
        <v>61010</v>
      </c>
      <c r="F156">
        <v>0</v>
      </c>
      <c r="G156">
        <v>1</v>
      </c>
      <c r="H156" t="s">
        <v>167</v>
      </c>
      <c r="I156">
        <v>57</v>
      </c>
      <c r="J156">
        <v>888</v>
      </c>
      <c r="K156">
        <v>0</v>
      </c>
      <c r="L156">
        <v>57</v>
      </c>
      <c r="M156">
        <v>0</v>
      </c>
      <c r="N156">
        <v>0</v>
      </c>
      <c r="O156">
        <v>76</v>
      </c>
      <c r="P156">
        <v>2</v>
      </c>
      <c r="Q156">
        <v>8</v>
      </c>
      <c r="R156">
        <v>5</v>
      </c>
      <c r="S156">
        <v>11</v>
      </c>
      <c r="T156">
        <v>5</v>
      </c>
      <c r="U156">
        <v>0</v>
      </c>
      <c r="V156">
        <v>0</v>
      </c>
      <c r="W156">
        <v>0</v>
      </c>
      <c r="X156">
        <v>0</v>
      </c>
      <c r="Y156">
        <v>0</v>
      </c>
      <c r="Z156">
        <v>0</v>
      </c>
      <c r="AA156">
        <v>3</v>
      </c>
      <c r="AB156">
        <v>11</v>
      </c>
      <c r="AC156">
        <v>0</v>
      </c>
    </row>
    <row r="157" spans="1:29" x14ac:dyDescent="0.3">
      <c r="A157" s="1">
        <v>10240</v>
      </c>
      <c r="B157">
        <v>1949</v>
      </c>
      <c r="C157" t="s">
        <v>29</v>
      </c>
      <c r="D157" t="s">
        <v>33</v>
      </c>
      <c r="E157">
        <v>69372</v>
      </c>
      <c r="F157">
        <v>0</v>
      </c>
      <c r="G157">
        <v>0</v>
      </c>
      <c r="H157" t="s">
        <v>142</v>
      </c>
      <c r="I157">
        <v>10</v>
      </c>
      <c r="J157">
        <v>997</v>
      </c>
      <c r="K157">
        <v>26</v>
      </c>
      <c r="L157">
        <v>269</v>
      </c>
      <c r="M157">
        <v>34</v>
      </c>
      <c r="N157">
        <v>13</v>
      </c>
      <c r="O157">
        <v>42</v>
      </c>
      <c r="P157">
        <v>1</v>
      </c>
      <c r="Q157">
        <v>10</v>
      </c>
      <c r="R157">
        <v>4</v>
      </c>
      <c r="S157">
        <v>6</v>
      </c>
      <c r="T157">
        <v>4</v>
      </c>
      <c r="U157">
        <v>0</v>
      </c>
      <c r="V157">
        <v>1</v>
      </c>
      <c r="W157">
        <v>1</v>
      </c>
      <c r="X157">
        <v>0</v>
      </c>
      <c r="Y157">
        <v>0</v>
      </c>
      <c r="Z157">
        <v>0</v>
      </c>
      <c r="AA157">
        <v>3</v>
      </c>
      <c r="AB157">
        <v>11</v>
      </c>
      <c r="AC157">
        <v>1</v>
      </c>
    </row>
    <row r="158" spans="1:29" x14ac:dyDescent="0.3">
      <c r="A158" s="1">
        <v>3025</v>
      </c>
      <c r="B158">
        <v>1958</v>
      </c>
      <c r="C158" t="s">
        <v>29</v>
      </c>
      <c r="D158" t="s">
        <v>30</v>
      </c>
      <c r="E158">
        <v>49967</v>
      </c>
      <c r="F158">
        <v>0</v>
      </c>
      <c r="G158">
        <v>1</v>
      </c>
      <c r="H158" t="s">
        <v>168</v>
      </c>
      <c r="I158">
        <v>4</v>
      </c>
      <c r="J158">
        <v>212</v>
      </c>
      <c r="K158">
        <v>6</v>
      </c>
      <c r="L158">
        <v>69</v>
      </c>
      <c r="M158">
        <v>4</v>
      </c>
      <c r="N158">
        <v>12</v>
      </c>
      <c r="O158">
        <v>3</v>
      </c>
      <c r="P158">
        <v>3</v>
      </c>
      <c r="Q158">
        <v>6</v>
      </c>
      <c r="R158">
        <v>1</v>
      </c>
      <c r="S158">
        <v>5</v>
      </c>
      <c r="T158">
        <v>7</v>
      </c>
      <c r="U158">
        <v>0</v>
      </c>
      <c r="V158">
        <v>0</v>
      </c>
      <c r="W158">
        <v>0</v>
      </c>
      <c r="X158">
        <v>0</v>
      </c>
      <c r="Y158">
        <v>0</v>
      </c>
      <c r="Z158">
        <v>0</v>
      </c>
      <c r="AA158">
        <v>3</v>
      </c>
      <c r="AB158">
        <v>11</v>
      </c>
      <c r="AC158">
        <v>0</v>
      </c>
    </row>
    <row r="159" spans="1:29" x14ac:dyDescent="0.3">
      <c r="A159" s="1">
        <v>9283</v>
      </c>
      <c r="B159">
        <v>1978</v>
      </c>
      <c r="C159" t="s">
        <v>29</v>
      </c>
      <c r="D159" t="s">
        <v>30</v>
      </c>
      <c r="E159">
        <v>60199</v>
      </c>
      <c r="F159">
        <v>1</v>
      </c>
      <c r="G159">
        <v>2</v>
      </c>
      <c r="H159" t="s">
        <v>169</v>
      </c>
      <c r="I159">
        <v>49</v>
      </c>
      <c r="J159">
        <v>8</v>
      </c>
      <c r="K159">
        <v>1</v>
      </c>
      <c r="L159">
        <v>7</v>
      </c>
      <c r="M159">
        <v>2</v>
      </c>
      <c r="N159">
        <v>0</v>
      </c>
      <c r="O159">
        <v>0</v>
      </c>
      <c r="P159">
        <v>1</v>
      </c>
      <c r="Q159">
        <v>0</v>
      </c>
      <c r="R159">
        <v>0</v>
      </c>
      <c r="S159">
        <v>3</v>
      </c>
      <c r="T159">
        <v>4</v>
      </c>
      <c r="U159">
        <v>0</v>
      </c>
      <c r="V159">
        <v>0</v>
      </c>
      <c r="W159">
        <v>0</v>
      </c>
      <c r="X159">
        <v>0</v>
      </c>
      <c r="Y159">
        <v>0</v>
      </c>
      <c r="Z159">
        <v>0</v>
      </c>
      <c r="AA159">
        <v>3</v>
      </c>
      <c r="AB159">
        <v>11</v>
      </c>
      <c r="AC159">
        <v>0</v>
      </c>
    </row>
    <row r="160" spans="1:29" x14ac:dyDescent="0.3">
      <c r="A160" s="1">
        <v>9970</v>
      </c>
      <c r="B160">
        <v>1977</v>
      </c>
      <c r="C160" t="s">
        <v>29</v>
      </c>
      <c r="D160" t="s">
        <v>33</v>
      </c>
      <c r="E160">
        <v>55375</v>
      </c>
      <c r="F160">
        <v>0</v>
      </c>
      <c r="G160">
        <v>1</v>
      </c>
      <c r="H160" t="s">
        <v>170</v>
      </c>
      <c r="I160">
        <v>3</v>
      </c>
      <c r="J160">
        <v>42</v>
      </c>
      <c r="K160">
        <v>11</v>
      </c>
      <c r="L160">
        <v>57</v>
      </c>
      <c r="M160">
        <v>10</v>
      </c>
      <c r="N160">
        <v>28</v>
      </c>
      <c r="O160">
        <v>14</v>
      </c>
      <c r="P160">
        <v>1</v>
      </c>
      <c r="Q160">
        <v>1</v>
      </c>
      <c r="R160">
        <v>1</v>
      </c>
      <c r="S160">
        <v>6</v>
      </c>
      <c r="T160">
        <v>2</v>
      </c>
      <c r="U160">
        <v>0</v>
      </c>
      <c r="V160">
        <v>0</v>
      </c>
      <c r="W160">
        <v>0</v>
      </c>
      <c r="X160">
        <v>0</v>
      </c>
      <c r="Y160">
        <v>0</v>
      </c>
      <c r="Z160">
        <v>0</v>
      </c>
      <c r="AA160">
        <v>3</v>
      </c>
      <c r="AB160">
        <v>11</v>
      </c>
      <c r="AC160">
        <v>0</v>
      </c>
    </row>
    <row r="161" spans="1:29" x14ac:dyDescent="0.3">
      <c r="A161" s="1">
        <v>2730</v>
      </c>
      <c r="B161">
        <v>1955</v>
      </c>
      <c r="C161" t="s">
        <v>29</v>
      </c>
      <c r="D161" t="s">
        <v>30</v>
      </c>
      <c r="E161">
        <v>80317</v>
      </c>
      <c r="F161">
        <v>0</v>
      </c>
      <c r="G161">
        <v>0</v>
      </c>
      <c r="H161" t="s">
        <v>171</v>
      </c>
      <c r="I161">
        <v>64</v>
      </c>
      <c r="J161">
        <v>536</v>
      </c>
      <c r="K161">
        <v>11</v>
      </c>
      <c r="L161">
        <v>387</v>
      </c>
      <c r="M161">
        <v>149</v>
      </c>
      <c r="N161">
        <v>91</v>
      </c>
      <c r="O161">
        <v>57</v>
      </c>
      <c r="P161">
        <v>1</v>
      </c>
      <c r="Q161">
        <v>3</v>
      </c>
      <c r="R161">
        <v>4</v>
      </c>
      <c r="S161">
        <v>10</v>
      </c>
      <c r="T161">
        <v>1</v>
      </c>
      <c r="U161">
        <v>0</v>
      </c>
      <c r="V161">
        <v>0</v>
      </c>
      <c r="W161">
        <v>0</v>
      </c>
      <c r="X161">
        <v>0</v>
      </c>
      <c r="Y161">
        <v>0</v>
      </c>
      <c r="Z161">
        <v>0</v>
      </c>
      <c r="AA161">
        <v>3</v>
      </c>
      <c r="AB161">
        <v>11</v>
      </c>
      <c r="AC161">
        <v>0</v>
      </c>
    </row>
    <row r="162" spans="1:29" x14ac:dyDescent="0.3">
      <c r="A162" s="1">
        <v>2795</v>
      </c>
      <c r="B162">
        <v>1958</v>
      </c>
      <c r="C162" t="s">
        <v>39</v>
      </c>
      <c r="D162" t="s">
        <v>30</v>
      </c>
      <c r="E162">
        <v>30523</v>
      </c>
      <c r="F162">
        <v>2</v>
      </c>
      <c r="G162">
        <v>1</v>
      </c>
      <c r="H162" t="s">
        <v>172</v>
      </c>
      <c r="I162">
        <v>0</v>
      </c>
      <c r="J162">
        <v>5</v>
      </c>
      <c r="K162">
        <v>0</v>
      </c>
      <c r="L162">
        <v>3</v>
      </c>
      <c r="M162">
        <v>0</v>
      </c>
      <c r="N162">
        <v>0</v>
      </c>
      <c r="O162">
        <v>5</v>
      </c>
      <c r="P162">
        <v>1</v>
      </c>
      <c r="Q162">
        <v>1</v>
      </c>
      <c r="R162">
        <v>0</v>
      </c>
      <c r="S162">
        <v>2</v>
      </c>
      <c r="T162">
        <v>7</v>
      </c>
      <c r="U162">
        <v>0</v>
      </c>
      <c r="V162">
        <v>0</v>
      </c>
      <c r="W162">
        <v>0</v>
      </c>
      <c r="X162">
        <v>0</v>
      </c>
      <c r="Y162">
        <v>0</v>
      </c>
      <c r="Z162">
        <v>0</v>
      </c>
      <c r="AA162">
        <v>3</v>
      </c>
      <c r="AB162">
        <v>11</v>
      </c>
      <c r="AC162">
        <v>0</v>
      </c>
    </row>
    <row r="163" spans="1:29" x14ac:dyDescent="0.3">
      <c r="A163" s="1">
        <v>9260</v>
      </c>
      <c r="B163">
        <v>1945</v>
      </c>
      <c r="C163" t="s">
        <v>36</v>
      </c>
      <c r="D163" t="s">
        <v>37</v>
      </c>
      <c r="E163">
        <v>70356</v>
      </c>
      <c r="F163">
        <v>0</v>
      </c>
      <c r="G163">
        <v>0</v>
      </c>
      <c r="H163" t="s">
        <v>173</v>
      </c>
      <c r="I163">
        <v>20</v>
      </c>
      <c r="J163">
        <v>1349</v>
      </c>
      <c r="K163">
        <v>16</v>
      </c>
      <c r="L163">
        <v>249</v>
      </c>
      <c r="M163">
        <v>43</v>
      </c>
      <c r="N163">
        <v>16</v>
      </c>
      <c r="O163">
        <v>33</v>
      </c>
      <c r="P163">
        <v>2</v>
      </c>
      <c r="Q163">
        <v>10</v>
      </c>
      <c r="R163">
        <v>6</v>
      </c>
      <c r="S163">
        <v>9</v>
      </c>
      <c r="T163">
        <v>6</v>
      </c>
      <c r="U163">
        <v>0</v>
      </c>
      <c r="V163">
        <v>0</v>
      </c>
      <c r="W163">
        <v>0</v>
      </c>
      <c r="X163">
        <v>0</v>
      </c>
      <c r="Y163">
        <v>0</v>
      </c>
      <c r="Z163">
        <v>0</v>
      </c>
      <c r="AA163">
        <v>3</v>
      </c>
      <c r="AB163">
        <v>11</v>
      </c>
      <c r="AC163">
        <v>0</v>
      </c>
    </row>
    <row r="164" spans="1:29" x14ac:dyDescent="0.3">
      <c r="A164" s="1">
        <v>8182</v>
      </c>
      <c r="B164">
        <v>1984</v>
      </c>
      <c r="C164" t="s">
        <v>29</v>
      </c>
      <c r="D164" t="s">
        <v>37</v>
      </c>
      <c r="E164">
        <v>23228</v>
      </c>
      <c r="F164">
        <v>1</v>
      </c>
      <c r="G164">
        <v>0</v>
      </c>
      <c r="H164" t="s">
        <v>174</v>
      </c>
      <c r="I164">
        <v>91</v>
      </c>
      <c r="J164">
        <v>53</v>
      </c>
      <c r="K164">
        <v>3</v>
      </c>
      <c r="L164">
        <v>49</v>
      </c>
      <c r="M164">
        <v>7</v>
      </c>
      <c r="N164">
        <v>4</v>
      </c>
      <c r="O164">
        <v>5</v>
      </c>
      <c r="P164">
        <v>4</v>
      </c>
      <c r="Q164">
        <v>3</v>
      </c>
      <c r="R164">
        <v>0</v>
      </c>
      <c r="S164">
        <v>4</v>
      </c>
      <c r="T164">
        <v>8</v>
      </c>
      <c r="U164">
        <v>0</v>
      </c>
      <c r="V164">
        <v>0</v>
      </c>
      <c r="W164">
        <v>0</v>
      </c>
      <c r="X164">
        <v>0</v>
      </c>
      <c r="Y164">
        <v>0</v>
      </c>
      <c r="Z164">
        <v>0</v>
      </c>
      <c r="AA164">
        <v>3</v>
      </c>
      <c r="AB164">
        <v>11</v>
      </c>
      <c r="AC164">
        <v>0</v>
      </c>
    </row>
    <row r="165" spans="1:29" x14ac:dyDescent="0.3">
      <c r="A165" s="1">
        <v>10095</v>
      </c>
      <c r="B165">
        <v>1975</v>
      </c>
      <c r="C165" t="s">
        <v>36</v>
      </c>
      <c r="D165" t="s">
        <v>41</v>
      </c>
      <c r="E165">
        <v>74165</v>
      </c>
      <c r="F165">
        <v>0</v>
      </c>
      <c r="G165">
        <v>0</v>
      </c>
      <c r="H165" t="s">
        <v>175</v>
      </c>
      <c r="I165">
        <v>9</v>
      </c>
      <c r="J165">
        <v>1001</v>
      </c>
      <c r="K165">
        <v>12</v>
      </c>
      <c r="L165">
        <v>240</v>
      </c>
      <c r="M165">
        <v>16</v>
      </c>
      <c r="N165">
        <v>12</v>
      </c>
      <c r="O165">
        <v>12</v>
      </c>
      <c r="P165">
        <v>1</v>
      </c>
      <c r="Q165">
        <v>5</v>
      </c>
      <c r="R165">
        <v>4</v>
      </c>
      <c r="S165">
        <v>10</v>
      </c>
      <c r="T165">
        <v>2</v>
      </c>
      <c r="U165">
        <v>0</v>
      </c>
      <c r="V165">
        <v>0</v>
      </c>
      <c r="W165">
        <v>0</v>
      </c>
      <c r="X165">
        <v>0</v>
      </c>
      <c r="Y165">
        <v>0</v>
      </c>
      <c r="Z165">
        <v>0</v>
      </c>
      <c r="AA165">
        <v>3</v>
      </c>
      <c r="AB165">
        <v>11</v>
      </c>
      <c r="AC165">
        <v>0</v>
      </c>
    </row>
    <row r="166" spans="1:29" x14ac:dyDescent="0.3">
      <c r="A166" s="1">
        <v>8475</v>
      </c>
      <c r="B166">
        <v>1973</v>
      </c>
      <c r="C166" t="s">
        <v>36</v>
      </c>
      <c r="D166" t="s">
        <v>37</v>
      </c>
      <c r="E166">
        <v>157243</v>
      </c>
      <c r="F166">
        <v>0</v>
      </c>
      <c r="G166">
        <v>1</v>
      </c>
      <c r="H166" t="s">
        <v>176</v>
      </c>
      <c r="I166">
        <v>98</v>
      </c>
      <c r="J166">
        <v>20</v>
      </c>
      <c r="K166">
        <v>2</v>
      </c>
      <c r="L166">
        <v>1582</v>
      </c>
      <c r="M166">
        <v>1</v>
      </c>
      <c r="N166">
        <v>2</v>
      </c>
      <c r="O166">
        <v>1</v>
      </c>
      <c r="P166">
        <v>15</v>
      </c>
      <c r="Q166">
        <v>0</v>
      </c>
      <c r="R166">
        <v>22</v>
      </c>
      <c r="S166">
        <v>0</v>
      </c>
      <c r="T166">
        <v>0</v>
      </c>
      <c r="U166">
        <v>0</v>
      </c>
      <c r="V166">
        <v>0</v>
      </c>
      <c r="W166">
        <v>0</v>
      </c>
      <c r="X166">
        <v>0</v>
      </c>
      <c r="Y166">
        <v>0</v>
      </c>
      <c r="Z166">
        <v>0</v>
      </c>
      <c r="AA166">
        <v>3</v>
      </c>
      <c r="AB166">
        <v>11</v>
      </c>
      <c r="AC166">
        <v>0</v>
      </c>
    </row>
    <row r="167" spans="1:29" x14ac:dyDescent="0.3">
      <c r="A167" s="1">
        <v>4370</v>
      </c>
      <c r="B167">
        <v>1966</v>
      </c>
      <c r="C167" t="s">
        <v>29</v>
      </c>
      <c r="D167" t="s">
        <v>33</v>
      </c>
      <c r="E167">
        <v>43482</v>
      </c>
      <c r="F167">
        <v>2</v>
      </c>
      <c r="G167">
        <v>1</v>
      </c>
      <c r="H167" t="s">
        <v>177</v>
      </c>
      <c r="I167">
        <v>83</v>
      </c>
      <c r="J167">
        <v>18</v>
      </c>
      <c r="K167">
        <v>1</v>
      </c>
      <c r="L167">
        <v>32</v>
      </c>
      <c r="M167">
        <v>6</v>
      </c>
      <c r="N167">
        <v>3</v>
      </c>
      <c r="O167">
        <v>28</v>
      </c>
      <c r="P167">
        <v>3</v>
      </c>
      <c r="Q167">
        <v>2</v>
      </c>
      <c r="R167">
        <v>0</v>
      </c>
      <c r="S167">
        <v>4</v>
      </c>
      <c r="T167">
        <v>6</v>
      </c>
      <c r="U167">
        <v>0</v>
      </c>
      <c r="V167">
        <v>0</v>
      </c>
      <c r="W167">
        <v>0</v>
      </c>
      <c r="X167">
        <v>0</v>
      </c>
      <c r="Y167">
        <v>0</v>
      </c>
      <c r="Z167">
        <v>0</v>
      </c>
      <c r="AA167">
        <v>3</v>
      </c>
      <c r="AB167">
        <v>11</v>
      </c>
      <c r="AC167">
        <v>0</v>
      </c>
    </row>
    <row r="168" spans="1:29" x14ac:dyDescent="0.3">
      <c r="A168" s="1">
        <v>10573</v>
      </c>
      <c r="B168">
        <v>1953</v>
      </c>
      <c r="C168" t="s">
        <v>29</v>
      </c>
      <c r="D168" t="s">
        <v>41</v>
      </c>
      <c r="E168">
        <v>62551</v>
      </c>
      <c r="F168">
        <v>0</v>
      </c>
      <c r="G168">
        <v>0</v>
      </c>
      <c r="H168" t="s">
        <v>178</v>
      </c>
      <c r="I168">
        <v>27</v>
      </c>
      <c r="J168">
        <v>125</v>
      </c>
      <c r="K168">
        <v>16</v>
      </c>
      <c r="L168">
        <v>98</v>
      </c>
      <c r="M168">
        <v>134</v>
      </c>
      <c r="N168">
        <v>21</v>
      </c>
      <c r="O168">
        <v>27</v>
      </c>
      <c r="P168">
        <v>1</v>
      </c>
      <c r="Q168">
        <v>6</v>
      </c>
      <c r="R168">
        <v>7</v>
      </c>
      <c r="S168">
        <v>4</v>
      </c>
      <c r="T168">
        <v>3</v>
      </c>
      <c r="U168">
        <v>1</v>
      </c>
      <c r="V168">
        <v>0</v>
      </c>
      <c r="W168">
        <v>0</v>
      </c>
      <c r="X168">
        <v>0</v>
      </c>
      <c r="Y168">
        <v>0</v>
      </c>
      <c r="Z168">
        <v>0</v>
      </c>
      <c r="AA168">
        <v>3</v>
      </c>
      <c r="AB168">
        <v>11</v>
      </c>
      <c r="AC168">
        <v>0</v>
      </c>
    </row>
    <row r="169" spans="1:29" x14ac:dyDescent="0.3">
      <c r="A169" s="1">
        <v>3712</v>
      </c>
      <c r="B169">
        <v>1959</v>
      </c>
      <c r="C169" t="s">
        <v>29</v>
      </c>
      <c r="D169" t="s">
        <v>41</v>
      </c>
      <c r="E169">
        <v>52332</v>
      </c>
      <c r="F169">
        <v>0</v>
      </c>
      <c r="G169">
        <v>0</v>
      </c>
      <c r="H169" t="s">
        <v>158</v>
      </c>
      <c r="I169">
        <v>63</v>
      </c>
      <c r="J169">
        <v>212</v>
      </c>
      <c r="K169">
        <v>5</v>
      </c>
      <c r="L169">
        <v>33</v>
      </c>
      <c r="M169">
        <v>7</v>
      </c>
      <c r="N169">
        <v>0</v>
      </c>
      <c r="O169">
        <v>2</v>
      </c>
      <c r="P169">
        <v>1</v>
      </c>
      <c r="Q169">
        <v>3</v>
      </c>
      <c r="R169">
        <v>2</v>
      </c>
      <c r="S169">
        <v>6</v>
      </c>
      <c r="T169">
        <v>4</v>
      </c>
      <c r="U169">
        <v>0</v>
      </c>
      <c r="V169">
        <v>1</v>
      </c>
      <c r="W169">
        <v>0</v>
      </c>
      <c r="X169">
        <v>0</v>
      </c>
      <c r="Y169">
        <v>0</v>
      </c>
      <c r="Z169">
        <v>0</v>
      </c>
      <c r="AA169">
        <v>3</v>
      </c>
      <c r="AB169">
        <v>11</v>
      </c>
      <c r="AC169">
        <v>0</v>
      </c>
    </row>
    <row r="170" spans="1:29" x14ac:dyDescent="0.3">
      <c r="A170" s="1">
        <v>6637</v>
      </c>
      <c r="B170">
        <v>1988</v>
      </c>
      <c r="C170" t="s">
        <v>29</v>
      </c>
      <c r="D170" t="s">
        <v>30</v>
      </c>
      <c r="E170">
        <v>66951</v>
      </c>
      <c r="F170">
        <v>0</v>
      </c>
      <c r="G170">
        <v>0</v>
      </c>
      <c r="H170" t="s">
        <v>136</v>
      </c>
      <c r="I170">
        <v>46</v>
      </c>
      <c r="J170">
        <v>277</v>
      </c>
      <c r="K170">
        <v>162</v>
      </c>
      <c r="L170">
        <v>305</v>
      </c>
      <c r="M170">
        <v>173</v>
      </c>
      <c r="N170">
        <v>76</v>
      </c>
      <c r="O170">
        <v>124</v>
      </c>
      <c r="P170">
        <v>1</v>
      </c>
      <c r="Q170">
        <v>3</v>
      </c>
      <c r="R170">
        <v>4</v>
      </c>
      <c r="S170">
        <v>7</v>
      </c>
      <c r="T170">
        <v>1</v>
      </c>
      <c r="U170">
        <v>0</v>
      </c>
      <c r="V170">
        <v>0</v>
      </c>
      <c r="W170">
        <v>0</v>
      </c>
      <c r="X170">
        <v>0</v>
      </c>
      <c r="Y170">
        <v>0</v>
      </c>
      <c r="Z170">
        <v>0</v>
      </c>
      <c r="AA170">
        <v>3</v>
      </c>
      <c r="AB170">
        <v>11</v>
      </c>
      <c r="AC170">
        <v>0</v>
      </c>
    </row>
    <row r="171" spans="1:29" x14ac:dyDescent="0.3">
      <c r="A171" s="1">
        <v>3152</v>
      </c>
      <c r="B171">
        <v>1957</v>
      </c>
      <c r="C171" t="s">
        <v>29</v>
      </c>
      <c r="D171" t="s">
        <v>33</v>
      </c>
      <c r="E171">
        <v>26091</v>
      </c>
      <c r="F171">
        <v>1</v>
      </c>
      <c r="G171">
        <v>1</v>
      </c>
      <c r="H171" t="s">
        <v>114</v>
      </c>
      <c r="I171">
        <v>84</v>
      </c>
      <c r="J171">
        <v>15</v>
      </c>
      <c r="K171">
        <v>10</v>
      </c>
      <c r="L171">
        <v>19</v>
      </c>
      <c r="M171">
        <v>8</v>
      </c>
      <c r="N171">
        <v>17</v>
      </c>
      <c r="O171">
        <v>20</v>
      </c>
      <c r="P171">
        <v>3</v>
      </c>
      <c r="Q171">
        <v>2</v>
      </c>
      <c r="R171">
        <v>1</v>
      </c>
      <c r="S171">
        <v>3</v>
      </c>
      <c r="T171">
        <v>5</v>
      </c>
      <c r="U171">
        <v>0</v>
      </c>
      <c r="V171">
        <v>0</v>
      </c>
      <c r="W171">
        <v>0</v>
      </c>
      <c r="X171">
        <v>0</v>
      </c>
      <c r="Y171">
        <v>0</v>
      </c>
      <c r="Z171">
        <v>0</v>
      </c>
      <c r="AA171">
        <v>3</v>
      </c>
      <c r="AB171">
        <v>11</v>
      </c>
      <c r="AC171">
        <v>0</v>
      </c>
    </row>
    <row r="172" spans="1:29" x14ac:dyDescent="0.3">
      <c r="A172" s="1">
        <v>5610</v>
      </c>
      <c r="B172">
        <v>1965</v>
      </c>
      <c r="C172" t="s">
        <v>29</v>
      </c>
      <c r="D172" t="s">
        <v>33</v>
      </c>
      <c r="E172">
        <v>33456</v>
      </c>
      <c r="F172">
        <v>1</v>
      </c>
      <c r="G172">
        <v>1</v>
      </c>
      <c r="H172" t="s">
        <v>179</v>
      </c>
      <c r="I172">
        <v>58</v>
      </c>
      <c r="J172">
        <v>7</v>
      </c>
      <c r="K172">
        <v>3</v>
      </c>
      <c r="L172">
        <v>10</v>
      </c>
      <c r="M172">
        <v>8</v>
      </c>
      <c r="N172">
        <v>1</v>
      </c>
      <c r="O172">
        <v>7</v>
      </c>
      <c r="P172">
        <v>2</v>
      </c>
      <c r="Q172">
        <v>1</v>
      </c>
      <c r="R172">
        <v>0</v>
      </c>
      <c r="S172">
        <v>3</v>
      </c>
      <c r="T172">
        <v>7</v>
      </c>
      <c r="U172">
        <v>0</v>
      </c>
      <c r="V172">
        <v>0</v>
      </c>
      <c r="W172">
        <v>0</v>
      </c>
      <c r="X172">
        <v>0</v>
      </c>
      <c r="Y172">
        <v>0</v>
      </c>
      <c r="Z172">
        <v>0</v>
      </c>
      <c r="AA172">
        <v>3</v>
      </c>
      <c r="AB172">
        <v>11</v>
      </c>
      <c r="AC172">
        <v>0</v>
      </c>
    </row>
    <row r="173" spans="1:29" x14ac:dyDescent="0.3">
      <c r="A173" s="1">
        <v>6460</v>
      </c>
      <c r="B173">
        <v>1982</v>
      </c>
      <c r="C173" t="s">
        <v>29</v>
      </c>
      <c r="D173" t="s">
        <v>37</v>
      </c>
      <c r="E173">
        <v>28718</v>
      </c>
      <c r="F173">
        <v>1</v>
      </c>
      <c r="G173">
        <v>0</v>
      </c>
      <c r="H173" t="s">
        <v>180</v>
      </c>
      <c r="I173">
        <v>78</v>
      </c>
      <c r="J173">
        <v>12</v>
      </c>
      <c r="K173">
        <v>4</v>
      </c>
      <c r="L173">
        <v>6</v>
      </c>
      <c r="M173">
        <v>11</v>
      </c>
      <c r="N173">
        <v>8</v>
      </c>
      <c r="O173">
        <v>16</v>
      </c>
      <c r="P173">
        <v>2</v>
      </c>
      <c r="Q173">
        <v>2</v>
      </c>
      <c r="R173">
        <v>0</v>
      </c>
      <c r="S173">
        <v>3</v>
      </c>
      <c r="T173">
        <v>8</v>
      </c>
      <c r="U173">
        <v>0</v>
      </c>
      <c r="V173">
        <v>0</v>
      </c>
      <c r="W173">
        <v>0</v>
      </c>
      <c r="X173">
        <v>0</v>
      </c>
      <c r="Y173">
        <v>0</v>
      </c>
      <c r="Z173">
        <v>0</v>
      </c>
      <c r="AA173">
        <v>3</v>
      </c>
      <c r="AB173">
        <v>11</v>
      </c>
      <c r="AC173">
        <v>0</v>
      </c>
    </row>
    <row r="174" spans="1:29" x14ac:dyDescent="0.3">
      <c r="A174" s="1">
        <v>1349</v>
      </c>
      <c r="B174">
        <v>1970</v>
      </c>
      <c r="C174" t="s">
        <v>29</v>
      </c>
      <c r="D174" t="s">
        <v>37</v>
      </c>
      <c r="E174">
        <v>50447</v>
      </c>
      <c r="F174">
        <v>2</v>
      </c>
      <c r="G174">
        <v>0</v>
      </c>
      <c r="H174" t="s">
        <v>179</v>
      </c>
      <c r="I174">
        <v>4</v>
      </c>
      <c r="J174">
        <v>85</v>
      </c>
      <c r="K174">
        <v>7</v>
      </c>
      <c r="L174">
        <v>24</v>
      </c>
      <c r="M174">
        <v>2</v>
      </c>
      <c r="N174">
        <v>3</v>
      </c>
      <c r="O174">
        <v>27</v>
      </c>
      <c r="P174">
        <v>1</v>
      </c>
      <c r="Q174">
        <v>3</v>
      </c>
      <c r="R174">
        <v>1</v>
      </c>
      <c r="S174">
        <v>3</v>
      </c>
      <c r="T174">
        <v>6</v>
      </c>
      <c r="U174">
        <v>0</v>
      </c>
      <c r="V174">
        <v>0</v>
      </c>
      <c r="W174">
        <v>0</v>
      </c>
      <c r="X174">
        <v>0</v>
      </c>
      <c r="Y174">
        <v>0</v>
      </c>
      <c r="Z174">
        <v>0</v>
      </c>
      <c r="AA174">
        <v>3</v>
      </c>
      <c r="AB174">
        <v>11</v>
      </c>
      <c r="AC174">
        <v>0</v>
      </c>
    </row>
    <row r="175" spans="1:29" x14ac:dyDescent="0.3">
      <c r="A175" s="1">
        <v>1880</v>
      </c>
      <c r="B175">
        <v>1959</v>
      </c>
      <c r="C175" t="s">
        <v>36</v>
      </c>
      <c r="D175" t="s">
        <v>33</v>
      </c>
      <c r="E175">
        <v>53537</v>
      </c>
      <c r="F175">
        <v>1</v>
      </c>
      <c r="G175">
        <v>1</v>
      </c>
      <c r="H175" t="s">
        <v>181</v>
      </c>
      <c r="I175">
        <v>17</v>
      </c>
      <c r="J175">
        <v>81</v>
      </c>
      <c r="K175">
        <v>0</v>
      </c>
      <c r="L175">
        <v>6</v>
      </c>
      <c r="M175">
        <v>0</v>
      </c>
      <c r="N175">
        <v>0</v>
      </c>
      <c r="O175">
        <v>6</v>
      </c>
      <c r="P175">
        <v>2</v>
      </c>
      <c r="Q175">
        <v>2</v>
      </c>
      <c r="R175">
        <v>1</v>
      </c>
      <c r="S175">
        <v>3</v>
      </c>
      <c r="T175">
        <v>5</v>
      </c>
      <c r="U175">
        <v>0</v>
      </c>
      <c r="V175">
        <v>0</v>
      </c>
      <c r="W175">
        <v>0</v>
      </c>
      <c r="X175">
        <v>0</v>
      </c>
      <c r="Y175">
        <v>0</v>
      </c>
      <c r="Z175">
        <v>0</v>
      </c>
      <c r="AA175">
        <v>3</v>
      </c>
      <c r="AB175">
        <v>11</v>
      </c>
      <c r="AC175">
        <v>0</v>
      </c>
    </row>
    <row r="176" spans="1:29" x14ac:dyDescent="0.3">
      <c r="A176" s="1">
        <v>641</v>
      </c>
      <c r="B176">
        <v>1967</v>
      </c>
      <c r="C176" t="s">
        <v>29</v>
      </c>
      <c r="D176" t="s">
        <v>30</v>
      </c>
      <c r="E176">
        <v>52074</v>
      </c>
      <c r="F176">
        <v>0</v>
      </c>
      <c r="G176">
        <v>1</v>
      </c>
      <c r="H176" t="s">
        <v>182</v>
      </c>
      <c r="I176">
        <v>77</v>
      </c>
      <c r="J176">
        <v>59</v>
      </c>
      <c r="K176">
        <v>0</v>
      </c>
      <c r="L176">
        <v>12</v>
      </c>
      <c r="M176">
        <v>0</v>
      </c>
      <c r="N176">
        <v>0</v>
      </c>
      <c r="O176">
        <v>48</v>
      </c>
      <c r="P176">
        <v>1</v>
      </c>
      <c r="Q176">
        <v>2</v>
      </c>
      <c r="R176">
        <v>2</v>
      </c>
      <c r="S176">
        <v>2</v>
      </c>
      <c r="T176">
        <v>4</v>
      </c>
      <c r="U176">
        <v>1</v>
      </c>
      <c r="V176">
        <v>0</v>
      </c>
      <c r="W176">
        <v>0</v>
      </c>
      <c r="X176">
        <v>0</v>
      </c>
      <c r="Y176">
        <v>0</v>
      </c>
      <c r="Z176">
        <v>0</v>
      </c>
      <c r="AA176">
        <v>3</v>
      </c>
      <c r="AB176">
        <v>11</v>
      </c>
      <c r="AC176">
        <v>0</v>
      </c>
    </row>
    <row r="177" spans="1:29" x14ac:dyDescent="0.3">
      <c r="A177" s="1">
        <v>8717</v>
      </c>
      <c r="B177">
        <v>1975</v>
      </c>
      <c r="C177" t="s">
        <v>36</v>
      </c>
      <c r="D177" t="s">
        <v>37</v>
      </c>
      <c r="E177">
        <v>80427</v>
      </c>
      <c r="F177">
        <v>0</v>
      </c>
      <c r="G177">
        <v>1</v>
      </c>
      <c r="H177" t="s">
        <v>183</v>
      </c>
      <c r="I177">
        <v>56</v>
      </c>
      <c r="J177">
        <v>1149</v>
      </c>
      <c r="K177">
        <v>71</v>
      </c>
      <c r="L177">
        <v>449</v>
      </c>
      <c r="M177">
        <v>69</v>
      </c>
      <c r="N177">
        <v>71</v>
      </c>
      <c r="O177">
        <v>26</v>
      </c>
      <c r="P177">
        <v>1</v>
      </c>
      <c r="Q177">
        <v>11</v>
      </c>
      <c r="R177">
        <v>8</v>
      </c>
      <c r="S177">
        <v>8</v>
      </c>
      <c r="T177">
        <v>5</v>
      </c>
      <c r="U177">
        <v>0</v>
      </c>
      <c r="V177">
        <v>0</v>
      </c>
      <c r="W177">
        <v>0</v>
      </c>
      <c r="X177">
        <v>0</v>
      </c>
      <c r="Y177">
        <v>0</v>
      </c>
      <c r="Z177">
        <v>0</v>
      </c>
      <c r="AA177">
        <v>3</v>
      </c>
      <c r="AB177">
        <v>11</v>
      </c>
      <c r="AC177">
        <v>0</v>
      </c>
    </row>
    <row r="178" spans="1:29" x14ac:dyDescent="0.3">
      <c r="A178" s="1">
        <v>10314</v>
      </c>
      <c r="B178">
        <v>1948</v>
      </c>
      <c r="C178" t="s">
        <v>36</v>
      </c>
      <c r="D178" t="s">
        <v>37</v>
      </c>
      <c r="E178">
        <v>83837</v>
      </c>
      <c r="F178">
        <v>0</v>
      </c>
      <c r="G178">
        <v>0</v>
      </c>
      <c r="H178" t="s">
        <v>184</v>
      </c>
      <c r="I178">
        <v>79</v>
      </c>
      <c r="J178">
        <v>847</v>
      </c>
      <c r="K178">
        <v>66</v>
      </c>
      <c r="L178">
        <v>119</v>
      </c>
      <c r="M178">
        <v>86</v>
      </c>
      <c r="N178">
        <v>89</v>
      </c>
      <c r="O178">
        <v>111</v>
      </c>
      <c r="P178">
        <v>1</v>
      </c>
      <c r="Q178">
        <v>9</v>
      </c>
      <c r="R178">
        <v>10</v>
      </c>
      <c r="S178">
        <v>5</v>
      </c>
      <c r="T178">
        <v>4</v>
      </c>
      <c r="U178">
        <v>0</v>
      </c>
      <c r="V178">
        <v>1</v>
      </c>
      <c r="W178">
        <v>0</v>
      </c>
      <c r="X178">
        <v>1</v>
      </c>
      <c r="Y178">
        <v>0</v>
      </c>
      <c r="Z178">
        <v>0</v>
      </c>
      <c r="AA178">
        <v>3</v>
      </c>
      <c r="AB178">
        <v>11</v>
      </c>
      <c r="AC178">
        <v>1</v>
      </c>
    </row>
    <row r="179" spans="1:29" x14ac:dyDescent="0.3">
      <c r="A179" s="1">
        <v>10854</v>
      </c>
      <c r="B179">
        <v>1970</v>
      </c>
      <c r="C179" t="s">
        <v>36</v>
      </c>
      <c r="D179" t="s">
        <v>37</v>
      </c>
      <c r="E179">
        <v>38853</v>
      </c>
      <c r="F179">
        <v>1</v>
      </c>
      <c r="G179">
        <v>1</v>
      </c>
      <c r="H179" t="s">
        <v>185</v>
      </c>
      <c r="I179">
        <v>90</v>
      </c>
      <c r="J179">
        <v>29</v>
      </c>
      <c r="K179">
        <v>0</v>
      </c>
      <c r="L179">
        <v>14</v>
      </c>
      <c r="M179">
        <v>0</v>
      </c>
      <c r="N179">
        <v>0</v>
      </c>
      <c r="O179">
        <v>2</v>
      </c>
      <c r="P179">
        <v>2</v>
      </c>
      <c r="Q179">
        <v>2</v>
      </c>
      <c r="R179">
        <v>0</v>
      </c>
      <c r="S179">
        <v>3</v>
      </c>
      <c r="T179">
        <v>7</v>
      </c>
      <c r="U179">
        <v>0</v>
      </c>
      <c r="V179">
        <v>0</v>
      </c>
      <c r="W179">
        <v>0</v>
      </c>
      <c r="X179">
        <v>0</v>
      </c>
      <c r="Y179">
        <v>0</v>
      </c>
      <c r="Z179">
        <v>0</v>
      </c>
      <c r="AA179">
        <v>3</v>
      </c>
      <c r="AB179">
        <v>11</v>
      </c>
      <c r="AC179">
        <v>0</v>
      </c>
    </row>
    <row r="180" spans="1:29" x14ac:dyDescent="0.3">
      <c r="A180" s="1">
        <v>10492</v>
      </c>
      <c r="B180">
        <v>1959</v>
      </c>
      <c r="C180" t="s">
        <v>29</v>
      </c>
      <c r="D180" t="s">
        <v>33</v>
      </c>
      <c r="E180">
        <v>38285</v>
      </c>
      <c r="F180">
        <v>2</v>
      </c>
      <c r="G180">
        <v>1</v>
      </c>
      <c r="H180" t="s">
        <v>186</v>
      </c>
      <c r="I180">
        <v>96</v>
      </c>
      <c r="J180">
        <v>2</v>
      </c>
      <c r="K180">
        <v>0</v>
      </c>
      <c r="L180">
        <v>5</v>
      </c>
      <c r="M180">
        <v>2</v>
      </c>
      <c r="N180">
        <v>0</v>
      </c>
      <c r="O180">
        <v>1</v>
      </c>
      <c r="P180">
        <v>1</v>
      </c>
      <c r="Q180">
        <v>0</v>
      </c>
      <c r="R180">
        <v>0</v>
      </c>
      <c r="S180">
        <v>3</v>
      </c>
      <c r="T180">
        <v>2</v>
      </c>
      <c r="U180">
        <v>0</v>
      </c>
      <c r="V180">
        <v>0</v>
      </c>
      <c r="W180">
        <v>0</v>
      </c>
      <c r="X180">
        <v>0</v>
      </c>
      <c r="Y180">
        <v>0</v>
      </c>
      <c r="Z180">
        <v>0</v>
      </c>
      <c r="AA180">
        <v>3</v>
      </c>
      <c r="AB180">
        <v>11</v>
      </c>
      <c r="AC180">
        <v>0</v>
      </c>
    </row>
    <row r="181" spans="1:29" x14ac:dyDescent="0.3">
      <c r="A181" s="1">
        <v>6935</v>
      </c>
      <c r="B181">
        <v>1951</v>
      </c>
      <c r="C181" t="s">
        <v>53</v>
      </c>
      <c r="D181" t="s">
        <v>37</v>
      </c>
      <c r="E181">
        <v>78497</v>
      </c>
      <c r="F181">
        <v>0</v>
      </c>
      <c r="G181">
        <v>0</v>
      </c>
      <c r="H181" t="s">
        <v>125</v>
      </c>
      <c r="I181">
        <v>44</v>
      </c>
      <c r="J181">
        <v>207</v>
      </c>
      <c r="K181">
        <v>26</v>
      </c>
      <c r="L181">
        <v>447</v>
      </c>
      <c r="M181">
        <v>75</v>
      </c>
      <c r="N181">
        <v>0</v>
      </c>
      <c r="O181">
        <v>223</v>
      </c>
      <c r="P181">
        <v>1</v>
      </c>
      <c r="Q181">
        <v>5</v>
      </c>
      <c r="R181">
        <v>7</v>
      </c>
      <c r="S181">
        <v>12</v>
      </c>
      <c r="T181">
        <v>2</v>
      </c>
      <c r="U181">
        <v>0</v>
      </c>
      <c r="V181">
        <v>0</v>
      </c>
      <c r="W181">
        <v>0</v>
      </c>
      <c r="X181">
        <v>1</v>
      </c>
      <c r="Y181">
        <v>0</v>
      </c>
      <c r="Z181">
        <v>0</v>
      </c>
      <c r="AA181">
        <v>3</v>
      </c>
      <c r="AB181">
        <v>11</v>
      </c>
      <c r="AC181">
        <v>0</v>
      </c>
    </row>
    <row r="182" spans="1:29" x14ac:dyDescent="0.3">
      <c r="A182" s="1">
        <v>7698</v>
      </c>
      <c r="B182">
        <v>1976</v>
      </c>
      <c r="C182" t="s">
        <v>36</v>
      </c>
      <c r="D182" t="s">
        <v>37</v>
      </c>
      <c r="E182">
        <v>51650</v>
      </c>
      <c r="F182">
        <v>0</v>
      </c>
      <c r="G182">
        <v>1</v>
      </c>
      <c r="H182" t="s">
        <v>98</v>
      </c>
      <c r="I182">
        <v>81</v>
      </c>
      <c r="J182">
        <v>152</v>
      </c>
      <c r="K182">
        <v>3</v>
      </c>
      <c r="L182">
        <v>22</v>
      </c>
      <c r="M182">
        <v>2</v>
      </c>
      <c r="N182">
        <v>5</v>
      </c>
      <c r="O182">
        <v>7</v>
      </c>
      <c r="P182">
        <v>1</v>
      </c>
      <c r="Q182">
        <v>4</v>
      </c>
      <c r="R182">
        <v>1</v>
      </c>
      <c r="S182">
        <v>4</v>
      </c>
      <c r="T182">
        <v>5</v>
      </c>
      <c r="U182">
        <v>0</v>
      </c>
      <c r="V182">
        <v>0</v>
      </c>
      <c r="W182">
        <v>0</v>
      </c>
      <c r="X182">
        <v>0</v>
      </c>
      <c r="Y182">
        <v>0</v>
      </c>
      <c r="Z182">
        <v>0</v>
      </c>
      <c r="AA182">
        <v>3</v>
      </c>
      <c r="AB182">
        <v>11</v>
      </c>
      <c r="AC182">
        <v>0</v>
      </c>
    </row>
    <row r="183" spans="1:29" x14ac:dyDescent="0.3">
      <c r="A183" s="1">
        <v>3559</v>
      </c>
      <c r="B183">
        <v>1988</v>
      </c>
      <c r="C183" t="s">
        <v>53</v>
      </c>
      <c r="D183" t="s">
        <v>37</v>
      </c>
      <c r="E183">
        <v>16248</v>
      </c>
      <c r="F183">
        <v>1</v>
      </c>
      <c r="G183">
        <v>0</v>
      </c>
      <c r="H183" t="s">
        <v>149</v>
      </c>
      <c r="I183">
        <v>77</v>
      </c>
      <c r="J183">
        <v>12</v>
      </c>
      <c r="K183">
        <v>11</v>
      </c>
      <c r="L183">
        <v>10</v>
      </c>
      <c r="M183">
        <v>3</v>
      </c>
      <c r="N183">
        <v>12</v>
      </c>
      <c r="O183">
        <v>9</v>
      </c>
      <c r="P183">
        <v>3</v>
      </c>
      <c r="Q183">
        <v>2</v>
      </c>
      <c r="R183">
        <v>1</v>
      </c>
      <c r="S183">
        <v>3</v>
      </c>
      <c r="T183">
        <v>6</v>
      </c>
      <c r="U183">
        <v>0</v>
      </c>
      <c r="V183">
        <v>0</v>
      </c>
      <c r="W183">
        <v>0</v>
      </c>
      <c r="X183">
        <v>0</v>
      </c>
      <c r="Y183">
        <v>0</v>
      </c>
      <c r="Z183">
        <v>0</v>
      </c>
      <c r="AA183">
        <v>3</v>
      </c>
      <c r="AB183">
        <v>11</v>
      </c>
      <c r="AC183">
        <v>0</v>
      </c>
    </row>
    <row r="184" spans="1:29" x14ac:dyDescent="0.3">
      <c r="A184" s="1">
        <v>10562</v>
      </c>
      <c r="B184">
        <v>1946</v>
      </c>
      <c r="C184" t="s">
        <v>39</v>
      </c>
      <c r="D184" t="s">
        <v>37</v>
      </c>
      <c r="E184">
        <v>66835</v>
      </c>
      <c r="F184">
        <v>0</v>
      </c>
      <c r="G184">
        <v>0</v>
      </c>
      <c r="H184" t="s">
        <v>187</v>
      </c>
      <c r="I184">
        <v>21</v>
      </c>
      <c r="J184">
        <v>620</v>
      </c>
      <c r="K184">
        <v>26</v>
      </c>
      <c r="L184">
        <v>195</v>
      </c>
      <c r="M184">
        <v>34</v>
      </c>
      <c r="N184">
        <v>17</v>
      </c>
      <c r="O184">
        <v>141</v>
      </c>
      <c r="P184">
        <v>1</v>
      </c>
      <c r="Q184">
        <v>6</v>
      </c>
      <c r="R184">
        <v>4</v>
      </c>
      <c r="S184">
        <v>13</v>
      </c>
      <c r="T184">
        <v>2</v>
      </c>
      <c r="U184">
        <v>0</v>
      </c>
      <c r="V184">
        <v>0</v>
      </c>
      <c r="W184">
        <v>0</v>
      </c>
      <c r="X184">
        <v>0</v>
      </c>
      <c r="Y184">
        <v>0</v>
      </c>
      <c r="Z184">
        <v>0</v>
      </c>
      <c r="AA184">
        <v>3</v>
      </c>
      <c r="AB184">
        <v>11</v>
      </c>
      <c r="AC184">
        <v>0</v>
      </c>
    </row>
    <row r="185" spans="1:29" x14ac:dyDescent="0.3">
      <c r="A185" s="1">
        <v>10796</v>
      </c>
      <c r="B185">
        <v>1984</v>
      </c>
      <c r="C185" t="s">
        <v>39</v>
      </c>
      <c r="D185" t="s">
        <v>37</v>
      </c>
      <c r="E185">
        <v>30477</v>
      </c>
      <c r="F185">
        <v>1</v>
      </c>
      <c r="G185">
        <v>0</v>
      </c>
      <c r="H185" t="s">
        <v>188</v>
      </c>
      <c r="I185">
        <v>16</v>
      </c>
      <c r="J185">
        <v>47</v>
      </c>
      <c r="K185">
        <v>1</v>
      </c>
      <c r="L185">
        <v>6</v>
      </c>
      <c r="M185">
        <v>0</v>
      </c>
      <c r="N185">
        <v>0</v>
      </c>
      <c r="O185">
        <v>12</v>
      </c>
      <c r="P185">
        <v>1</v>
      </c>
      <c r="Q185">
        <v>1</v>
      </c>
      <c r="R185">
        <v>1</v>
      </c>
      <c r="S185">
        <v>3</v>
      </c>
      <c r="T185">
        <v>6</v>
      </c>
      <c r="U185">
        <v>0</v>
      </c>
      <c r="V185">
        <v>0</v>
      </c>
      <c r="W185">
        <v>0</v>
      </c>
      <c r="X185">
        <v>0</v>
      </c>
      <c r="Y185">
        <v>0</v>
      </c>
      <c r="Z185">
        <v>0</v>
      </c>
      <c r="AA185">
        <v>3</v>
      </c>
      <c r="AB185">
        <v>11</v>
      </c>
      <c r="AC185">
        <v>0</v>
      </c>
    </row>
    <row r="186" spans="1:29" x14ac:dyDescent="0.3">
      <c r="A186" s="1">
        <v>2563</v>
      </c>
      <c r="B186">
        <v>1961</v>
      </c>
      <c r="C186" t="s">
        <v>47</v>
      </c>
      <c r="D186" t="s">
        <v>37</v>
      </c>
      <c r="E186">
        <v>28249</v>
      </c>
      <c r="F186">
        <v>0</v>
      </c>
      <c r="G186">
        <v>0</v>
      </c>
      <c r="H186" t="s">
        <v>189</v>
      </c>
      <c r="I186">
        <v>80</v>
      </c>
      <c r="J186">
        <v>1</v>
      </c>
      <c r="K186">
        <v>9</v>
      </c>
      <c r="L186">
        <v>7</v>
      </c>
      <c r="M186">
        <v>2</v>
      </c>
      <c r="N186">
        <v>14</v>
      </c>
      <c r="O186">
        <v>10</v>
      </c>
      <c r="P186">
        <v>1</v>
      </c>
      <c r="Q186">
        <v>2</v>
      </c>
      <c r="R186">
        <v>0</v>
      </c>
      <c r="S186">
        <v>3</v>
      </c>
      <c r="T186">
        <v>6</v>
      </c>
      <c r="U186">
        <v>0</v>
      </c>
      <c r="V186">
        <v>0</v>
      </c>
      <c r="W186">
        <v>0</v>
      </c>
      <c r="X186">
        <v>0</v>
      </c>
      <c r="Y186">
        <v>0</v>
      </c>
      <c r="Z186">
        <v>0</v>
      </c>
      <c r="AA186">
        <v>3</v>
      </c>
      <c r="AB186">
        <v>11</v>
      </c>
      <c r="AC186">
        <v>0</v>
      </c>
    </row>
    <row r="187" spans="1:29" x14ac:dyDescent="0.3">
      <c r="A187" s="1">
        <v>3518</v>
      </c>
      <c r="B187">
        <v>1983</v>
      </c>
      <c r="C187" t="s">
        <v>29</v>
      </c>
      <c r="D187" t="s">
        <v>37</v>
      </c>
      <c r="E187">
        <v>25271</v>
      </c>
      <c r="F187">
        <v>1</v>
      </c>
      <c r="G187">
        <v>0</v>
      </c>
      <c r="H187" t="s">
        <v>190</v>
      </c>
      <c r="I187">
        <v>45</v>
      </c>
      <c r="J187">
        <v>10</v>
      </c>
      <c r="K187">
        <v>1</v>
      </c>
      <c r="L187">
        <v>18</v>
      </c>
      <c r="M187">
        <v>10</v>
      </c>
      <c r="N187">
        <v>4</v>
      </c>
      <c r="O187">
        <v>7</v>
      </c>
      <c r="P187">
        <v>1</v>
      </c>
      <c r="Q187">
        <v>1</v>
      </c>
      <c r="R187">
        <v>1</v>
      </c>
      <c r="S187">
        <v>2</v>
      </c>
      <c r="T187">
        <v>9</v>
      </c>
      <c r="U187">
        <v>0</v>
      </c>
      <c r="V187">
        <v>0</v>
      </c>
      <c r="W187">
        <v>0</v>
      </c>
      <c r="X187">
        <v>0</v>
      </c>
      <c r="Y187">
        <v>0</v>
      </c>
      <c r="Z187">
        <v>0</v>
      </c>
      <c r="AA187">
        <v>3</v>
      </c>
      <c r="AB187">
        <v>11</v>
      </c>
      <c r="AC187">
        <v>0</v>
      </c>
    </row>
    <row r="188" spans="1:29" x14ac:dyDescent="0.3">
      <c r="A188" s="1">
        <v>5823</v>
      </c>
      <c r="B188">
        <v>1970</v>
      </c>
      <c r="C188" t="s">
        <v>36</v>
      </c>
      <c r="D188" t="s">
        <v>30</v>
      </c>
      <c r="E188">
        <v>32303</v>
      </c>
      <c r="F188">
        <v>0</v>
      </c>
      <c r="G188">
        <v>1</v>
      </c>
      <c r="H188" t="s">
        <v>32</v>
      </c>
      <c r="I188">
        <v>63</v>
      </c>
      <c r="J188">
        <v>35</v>
      </c>
      <c r="K188">
        <v>0</v>
      </c>
      <c r="L188">
        <v>2</v>
      </c>
      <c r="M188">
        <v>0</v>
      </c>
      <c r="N188">
        <v>0</v>
      </c>
      <c r="O188">
        <v>2</v>
      </c>
      <c r="P188">
        <v>2</v>
      </c>
      <c r="Q188">
        <v>1</v>
      </c>
      <c r="R188">
        <v>0</v>
      </c>
      <c r="S188">
        <v>4</v>
      </c>
      <c r="T188">
        <v>5</v>
      </c>
      <c r="U188">
        <v>0</v>
      </c>
      <c r="V188">
        <v>0</v>
      </c>
      <c r="W188">
        <v>0</v>
      </c>
      <c r="X188">
        <v>0</v>
      </c>
      <c r="Y188">
        <v>0</v>
      </c>
      <c r="Z188">
        <v>0</v>
      </c>
      <c r="AA188">
        <v>3</v>
      </c>
      <c r="AB188">
        <v>11</v>
      </c>
      <c r="AC188">
        <v>0</v>
      </c>
    </row>
    <row r="189" spans="1:29" x14ac:dyDescent="0.3">
      <c r="A189" s="1">
        <v>3934</v>
      </c>
      <c r="B189">
        <v>1966</v>
      </c>
      <c r="C189" t="s">
        <v>29</v>
      </c>
      <c r="D189" t="s">
        <v>37</v>
      </c>
      <c r="E189">
        <v>61286</v>
      </c>
      <c r="F189">
        <v>0</v>
      </c>
      <c r="G189">
        <v>1</v>
      </c>
      <c r="H189" t="s">
        <v>191</v>
      </c>
      <c r="I189">
        <v>34</v>
      </c>
      <c r="J189">
        <v>356</v>
      </c>
      <c r="K189">
        <v>0</v>
      </c>
      <c r="L189">
        <v>107</v>
      </c>
      <c r="M189">
        <v>19</v>
      </c>
      <c r="N189">
        <v>9</v>
      </c>
      <c r="O189">
        <v>117</v>
      </c>
      <c r="P189">
        <v>2</v>
      </c>
      <c r="Q189">
        <v>7</v>
      </c>
      <c r="R189">
        <v>1</v>
      </c>
      <c r="S189">
        <v>8</v>
      </c>
      <c r="T189">
        <v>5</v>
      </c>
      <c r="U189">
        <v>0</v>
      </c>
      <c r="V189">
        <v>0</v>
      </c>
      <c r="W189">
        <v>0</v>
      </c>
      <c r="X189">
        <v>0</v>
      </c>
      <c r="Y189">
        <v>0</v>
      </c>
      <c r="Z189">
        <v>0</v>
      </c>
      <c r="AA189">
        <v>3</v>
      </c>
      <c r="AB189">
        <v>11</v>
      </c>
      <c r="AC189">
        <v>0</v>
      </c>
    </row>
    <row r="190" spans="1:29" x14ac:dyDescent="0.3">
      <c r="A190" s="1">
        <v>6982</v>
      </c>
      <c r="B190">
        <v>1976</v>
      </c>
      <c r="C190" t="s">
        <v>29</v>
      </c>
      <c r="D190" t="s">
        <v>37</v>
      </c>
      <c r="E190">
        <v>74068</v>
      </c>
      <c r="F190">
        <v>0</v>
      </c>
      <c r="G190">
        <v>0</v>
      </c>
      <c r="H190" t="s">
        <v>159</v>
      </c>
      <c r="I190">
        <v>14</v>
      </c>
      <c r="J190">
        <v>783</v>
      </c>
      <c r="K190">
        <v>30</v>
      </c>
      <c r="L190">
        <v>537</v>
      </c>
      <c r="M190">
        <v>140</v>
      </c>
      <c r="N190">
        <v>76</v>
      </c>
      <c r="O190">
        <v>15</v>
      </c>
      <c r="P190">
        <v>1</v>
      </c>
      <c r="Q190">
        <v>4</v>
      </c>
      <c r="R190">
        <v>10</v>
      </c>
      <c r="S190">
        <v>9</v>
      </c>
      <c r="T190">
        <v>2</v>
      </c>
      <c r="U190">
        <v>0</v>
      </c>
      <c r="V190">
        <v>0</v>
      </c>
      <c r="W190">
        <v>0</v>
      </c>
      <c r="X190">
        <v>0</v>
      </c>
      <c r="Y190">
        <v>0</v>
      </c>
      <c r="Z190">
        <v>0</v>
      </c>
      <c r="AA190">
        <v>3</v>
      </c>
      <c r="AB190">
        <v>11</v>
      </c>
      <c r="AC190">
        <v>0</v>
      </c>
    </row>
    <row r="191" spans="1:29" x14ac:dyDescent="0.3">
      <c r="A191" s="1">
        <v>6431</v>
      </c>
      <c r="B191">
        <v>1964</v>
      </c>
      <c r="C191" t="s">
        <v>36</v>
      </c>
      <c r="D191" t="s">
        <v>37</v>
      </c>
      <c r="E191">
        <v>45759</v>
      </c>
      <c r="F191">
        <v>1</v>
      </c>
      <c r="G191">
        <v>1</v>
      </c>
      <c r="H191" t="s">
        <v>192</v>
      </c>
      <c r="I191">
        <v>13</v>
      </c>
      <c r="J191">
        <v>42</v>
      </c>
      <c r="K191">
        <v>1</v>
      </c>
      <c r="L191">
        <v>18</v>
      </c>
      <c r="M191">
        <v>3</v>
      </c>
      <c r="N191">
        <v>0</v>
      </c>
      <c r="O191">
        <v>4</v>
      </c>
      <c r="P191">
        <v>2</v>
      </c>
      <c r="Q191">
        <v>2</v>
      </c>
      <c r="R191">
        <v>0</v>
      </c>
      <c r="S191">
        <v>3</v>
      </c>
      <c r="T191">
        <v>7</v>
      </c>
      <c r="U191">
        <v>0</v>
      </c>
      <c r="V191">
        <v>0</v>
      </c>
      <c r="W191">
        <v>0</v>
      </c>
      <c r="X191">
        <v>0</v>
      </c>
      <c r="Y191">
        <v>0</v>
      </c>
      <c r="Z191">
        <v>0</v>
      </c>
      <c r="AA191">
        <v>3</v>
      </c>
      <c r="AB191">
        <v>11</v>
      </c>
      <c r="AC191">
        <v>0</v>
      </c>
    </row>
    <row r="192" spans="1:29" x14ac:dyDescent="0.3">
      <c r="A192" s="1">
        <v>9733</v>
      </c>
      <c r="B192">
        <v>1978</v>
      </c>
      <c r="C192" t="s">
        <v>47</v>
      </c>
      <c r="D192" t="s">
        <v>33</v>
      </c>
      <c r="E192">
        <v>24882</v>
      </c>
      <c r="F192">
        <v>1</v>
      </c>
      <c r="G192">
        <v>0</v>
      </c>
      <c r="H192" t="s">
        <v>193</v>
      </c>
      <c r="I192">
        <v>52</v>
      </c>
      <c r="J192">
        <v>1</v>
      </c>
      <c r="K192">
        <v>4</v>
      </c>
      <c r="L192">
        <v>10</v>
      </c>
      <c r="M192">
        <v>29</v>
      </c>
      <c r="N192">
        <v>0</v>
      </c>
      <c r="O192">
        <v>36</v>
      </c>
      <c r="P192">
        <v>1</v>
      </c>
      <c r="Q192">
        <v>1</v>
      </c>
      <c r="R192">
        <v>1</v>
      </c>
      <c r="S192">
        <v>2</v>
      </c>
      <c r="T192">
        <v>6</v>
      </c>
      <c r="U192">
        <v>1</v>
      </c>
      <c r="V192">
        <v>0</v>
      </c>
      <c r="W192">
        <v>0</v>
      </c>
      <c r="X192">
        <v>0</v>
      </c>
      <c r="Y192">
        <v>0</v>
      </c>
      <c r="Z192">
        <v>0</v>
      </c>
      <c r="AA192">
        <v>3</v>
      </c>
      <c r="AB192">
        <v>11</v>
      </c>
      <c r="AC192">
        <v>0</v>
      </c>
    </row>
    <row r="193" spans="1:29" x14ac:dyDescent="0.3">
      <c r="A193" s="1">
        <v>5602</v>
      </c>
      <c r="B193">
        <v>1989</v>
      </c>
      <c r="C193" t="s">
        <v>36</v>
      </c>
      <c r="D193" t="s">
        <v>33</v>
      </c>
      <c r="E193">
        <v>66973</v>
      </c>
      <c r="F193">
        <v>0</v>
      </c>
      <c r="G193">
        <v>0</v>
      </c>
      <c r="H193" t="s">
        <v>130</v>
      </c>
      <c r="I193">
        <v>98</v>
      </c>
      <c r="J193">
        <v>466</v>
      </c>
      <c r="K193">
        <v>22</v>
      </c>
      <c r="L193">
        <v>432</v>
      </c>
      <c r="M193">
        <v>147</v>
      </c>
      <c r="N193">
        <v>113</v>
      </c>
      <c r="O193">
        <v>102</v>
      </c>
      <c r="P193">
        <v>1</v>
      </c>
      <c r="Q193">
        <v>8</v>
      </c>
      <c r="R193">
        <v>7</v>
      </c>
      <c r="S193">
        <v>12</v>
      </c>
      <c r="T193">
        <v>3</v>
      </c>
      <c r="U193">
        <v>0</v>
      </c>
      <c r="V193">
        <v>0</v>
      </c>
      <c r="W193">
        <v>0</v>
      </c>
      <c r="X193">
        <v>0</v>
      </c>
      <c r="Y193">
        <v>0</v>
      </c>
      <c r="Z193">
        <v>0</v>
      </c>
      <c r="AA193">
        <v>3</v>
      </c>
      <c r="AB193">
        <v>11</v>
      </c>
      <c r="AC193">
        <v>0</v>
      </c>
    </row>
    <row r="194" spans="1:29" x14ac:dyDescent="0.3">
      <c r="A194" s="1">
        <v>7829</v>
      </c>
      <c r="B194">
        <v>1900</v>
      </c>
      <c r="C194" t="s">
        <v>53</v>
      </c>
      <c r="D194" t="s">
        <v>41</v>
      </c>
      <c r="E194">
        <v>36640</v>
      </c>
      <c r="F194">
        <v>1</v>
      </c>
      <c r="G194">
        <v>0</v>
      </c>
      <c r="H194" t="s">
        <v>194</v>
      </c>
      <c r="I194">
        <v>99</v>
      </c>
      <c r="J194">
        <v>15</v>
      </c>
      <c r="K194">
        <v>6</v>
      </c>
      <c r="L194">
        <v>8</v>
      </c>
      <c r="M194">
        <v>7</v>
      </c>
      <c r="N194">
        <v>4</v>
      </c>
      <c r="O194">
        <v>25</v>
      </c>
      <c r="P194">
        <v>1</v>
      </c>
      <c r="Q194">
        <v>2</v>
      </c>
      <c r="R194">
        <v>1</v>
      </c>
      <c r="S194">
        <v>2</v>
      </c>
      <c r="T194">
        <v>5</v>
      </c>
      <c r="U194">
        <v>0</v>
      </c>
      <c r="V194">
        <v>0</v>
      </c>
      <c r="W194">
        <v>0</v>
      </c>
      <c r="X194">
        <v>0</v>
      </c>
      <c r="Y194">
        <v>0</v>
      </c>
      <c r="Z194">
        <v>1</v>
      </c>
      <c r="AA194">
        <v>3</v>
      </c>
      <c r="AB194">
        <v>11</v>
      </c>
      <c r="AC194">
        <v>0</v>
      </c>
    </row>
    <row r="195" spans="1:29" x14ac:dyDescent="0.3">
      <c r="A195" s="1">
        <v>1324</v>
      </c>
      <c r="B195">
        <v>1988</v>
      </c>
      <c r="C195" t="s">
        <v>29</v>
      </c>
      <c r="D195" t="s">
        <v>37</v>
      </c>
      <c r="E195">
        <v>38872</v>
      </c>
      <c r="F195">
        <v>1</v>
      </c>
      <c r="G195">
        <v>0</v>
      </c>
      <c r="H195" t="s">
        <v>195</v>
      </c>
      <c r="I195">
        <v>93</v>
      </c>
      <c r="J195">
        <v>23</v>
      </c>
      <c r="K195">
        <v>3</v>
      </c>
      <c r="L195">
        <v>21</v>
      </c>
      <c r="M195">
        <v>3</v>
      </c>
      <c r="N195">
        <v>19</v>
      </c>
      <c r="O195">
        <v>22</v>
      </c>
      <c r="P195">
        <v>2</v>
      </c>
      <c r="Q195">
        <v>3</v>
      </c>
      <c r="R195">
        <v>0</v>
      </c>
      <c r="S195">
        <v>3</v>
      </c>
      <c r="T195">
        <v>8</v>
      </c>
      <c r="U195">
        <v>0</v>
      </c>
      <c r="V195">
        <v>0</v>
      </c>
      <c r="W195">
        <v>0</v>
      </c>
      <c r="X195">
        <v>0</v>
      </c>
      <c r="Y195">
        <v>0</v>
      </c>
      <c r="Z195">
        <v>0</v>
      </c>
      <c r="AA195">
        <v>3</v>
      </c>
      <c r="AB195">
        <v>11</v>
      </c>
      <c r="AC195">
        <v>0</v>
      </c>
    </row>
    <row r="196" spans="1:29" x14ac:dyDescent="0.3">
      <c r="A196" s="1">
        <v>326</v>
      </c>
      <c r="B196">
        <v>1973</v>
      </c>
      <c r="C196" t="s">
        <v>29</v>
      </c>
      <c r="D196" t="s">
        <v>37</v>
      </c>
      <c r="E196">
        <v>51148</v>
      </c>
      <c r="F196">
        <v>1</v>
      </c>
      <c r="G196">
        <v>1</v>
      </c>
      <c r="H196" t="s">
        <v>94</v>
      </c>
      <c r="I196">
        <v>38</v>
      </c>
      <c r="J196">
        <v>235</v>
      </c>
      <c r="K196">
        <v>6</v>
      </c>
      <c r="L196">
        <v>45</v>
      </c>
      <c r="M196">
        <v>8</v>
      </c>
      <c r="N196">
        <v>9</v>
      </c>
      <c r="O196">
        <v>12</v>
      </c>
      <c r="P196">
        <v>4</v>
      </c>
      <c r="Q196">
        <v>5</v>
      </c>
      <c r="R196">
        <v>1</v>
      </c>
      <c r="S196">
        <v>6</v>
      </c>
      <c r="T196">
        <v>6</v>
      </c>
      <c r="U196">
        <v>0</v>
      </c>
      <c r="V196">
        <v>0</v>
      </c>
      <c r="W196">
        <v>0</v>
      </c>
      <c r="X196">
        <v>0</v>
      </c>
      <c r="Y196">
        <v>0</v>
      </c>
      <c r="Z196">
        <v>0</v>
      </c>
      <c r="AA196">
        <v>3</v>
      </c>
      <c r="AB196">
        <v>11</v>
      </c>
      <c r="AC196">
        <v>0</v>
      </c>
    </row>
    <row r="197" spans="1:29" x14ac:dyDescent="0.3">
      <c r="A197" s="1">
        <v>7224</v>
      </c>
      <c r="B197">
        <v>1977</v>
      </c>
      <c r="C197" t="s">
        <v>29</v>
      </c>
      <c r="D197" t="s">
        <v>37</v>
      </c>
      <c r="E197">
        <v>31353</v>
      </c>
      <c r="F197">
        <v>1</v>
      </c>
      <c r="G197">
        <v>1</v>
      </c>
      <c r="H197" t="s">
        <v>196</v>
      </c>
      <c r="I197">
        <v>24</v>
      </c>
      <c r="J197">
        <v>10</v>
      </c>
      <c r="K197">
        <v>0</v>
      </c>
      <c r="L197">
        <v>10</v>
      </c>
      <c r="M197">
        <v>3</v>
      </c>
      <c r="N197">
        <v>1</v>
      </c>
      <c r="O197">
        <v>7</v>
      </c>
      <c r="P197">
        <v>2</v>
      </c>
      <c r="Q197">
        <v>1</v>
      </c>
      <c r="R197">
        <v>1</v>
      </c>
      <c r="S197">
        <v>2</v>
      </c>
      <c r="T197">
        <v>8</v>
      </c>
      <c r="U197">
        <v>0</v>
      </c>
      <c r="V197">
        <v>0</v>
      </c>
      <c r="W197">
        <v>0</v>
      </c>
      <c r="X197">
        <v>0</v>
      </c>
      <c r="Y197">
        <v>0</v>
      </c>
      <c r="Z197">
        <v>0</v>
      </c>
      <c r="AA197">
        <v>3</v>
      </c>
      <c r="AB197">
        <v>11</v>
      </c>
      <c r="AC197">
        <v>0</v>
      </c>
    </row>
    <row r="198" spans="1:29" x14ac:dyDescent="0.3">
      <c r="A198" s="1">
        <v>6999</v>
      </c>
      <c r="B198">
        <v>1980</v>
      </c>
      <c r="C198" t="s">
        <v>39</v>
      </c>
      <c r="D198" t="s">
        <v>37</v>
      </c>
      <c r="E198">
        <v>69661</v>
      </c>
      <c r="F198">
        <v>0</v>
      </c>
      <c r="G198">
        <v>0</v>
      </c>
      <c r="H198" t="s">
        <v>197</v>
      </c>
      <c r="I198">
        <v>80</v>
      </c>
      <c r="J198">
        <v>656</v>
      </c>
      <c r="K198">
        <v>16</v>
      </c>
      <c r="L198">
        <v>106</v>
      </c>
      <c r="M198">
        <v>32</v>
      </c>
      <c r="N198">
        <v>16</v>
      </c>
      <c r="O198">
        <v>8</v>
      </c>
      <c r="P198">
        <v>1</v>
      </c>
      <c r="Q198">
        <v>7</v>
      </c>
      <c r="R198">
        <v>3</v>
      </c>
      <c r="S198">
        <v>12</v>
      </c>
      <c r="T198">
        <v>3</v>
      </c>
      <c r="U198">
        <v>0</v>
      </c>
      <c r="V198">
        <v>0</v>
      </c>
      <c r="W198">
        <v>0</v>
      </c>
      <c r="X198">
        <v>0</v>
      </c>
      <c r="Y198">
        <v>0</v>
      </c>
      <c r="Z198">
        <v>0</v>
      </c>
      <c r="AA198">
        <v>3</v>
      </c>
      <c r="AB198">
        <v>11</v>
      </c>
      <c r="AC198">
        <v>0</v>
      </c>
    </row>
    <row r="199" spans="1:29" x14ac:dyDescent="0.3">
      <c r="A199" s="1">
        <v>9938</v>
      </c>
      <c r="B199">
        <v>1954</v>
      </c>
      <c r="C199" t="s">
        <v>29</v>
      </c>
      <c r="D199" t="s">
        <v>37</v>
      </c>
      <c r="E199">
        <v>80067</v>
      </c>
      <c r="F199">
        <v>0</v>
      </c>
      <c r="G199">
        <v>0</v>
      </c>
      <c r="H199" t="s">
        <v>198</v>
      </c>
      <c r="I199">
        <v>82</v>
      </c>
      <c r="J199">
        <v>519</v>
      </c>
      <c r="K199">
        <v>17</v>
      </c>
      <c r="L199">
        <v>813</v>
      </c>
      <c r="M199">
        <v>27</v>
      </c>
      <c r="N199">
        <v>173</v>
      </c>
      <c r="O199">
        <v>51</v>
      </c>
      <c r="P199">
        <v>1</v>
      </c>
      <c r="Q199">
        <v>4</v>
      </c>
      <c r="R199">
        <v>6</v>
      </c>
      <c r="S199">
        <v>6</v>
      </c>
      <c r="T199">
        <v>2</v>
      </c>
      <c r="U199">
        <v>0</v>
      </c>
      <c r="V199">
        <v>0</v>
      </c>
      <c r="W199">
        <v>1</v>
      </c>
      <c r="X199">
        <v>0</v>
      </c>
      <c r="Y199">
        <v>0</v>
      </c>
      <c r="Z199">
        <v>0</v>
      </c>
      <c r="AA199">
        <v>3</v>
      </c>
      <c r="AB199">
        <v>11</v>
      </c>
      <c r="AC199">
        <v>0</v>
      </c>
    </row>
    <row r="200" spans="1:29" x14ac:dyDescent="0.3">
      <c r="A200" s="1">
        <v>6422</v>
      </c>
      <c r="B200">
        <v>1954</v>
      </c>
      <c r="C200" t="s">
        <v>29</v>
      </c>
      <c r="D200" t="s">
        <v>37</v>
      </c>
      <c r="E200">
        <v>86718</v>
      </c>
      <c r="F200">
        <v>0</v>
      </c>
      <c r="G200">
        <v>0</v>
      </c>
      <c r="H200" t="s">
        <v>199</v>
      </c>
      <c r="I200">
        <v>20</v>
      </c>
      <c r="J200">
        <v>344</v>
      </c>
      <c r="K200">
        <v>189</v>
      </c>
      <c r="L200">
        <v>482</v>
      </c>
      <c r="M200">
        <v>50</v>
      </c>
      <c r="N200">
        <v>33</v>
      </c>
      <c r="O200">
        <v>172</v>
      </c>
      <c r="P200">
        <v>1</v>
      </c>
      <c r="Q200">
        <v>5</v>
      </c>
      <c r="R200">
        <v>6</v>
      </c>
      <c r="S200">
        <v>5</v>
      </c>
      <c r="T200">
        <v>2</v>
      </c>
      <c r="U200">
        <v>0</v>
      </c>
      <c r="V200">
        <v>0</v>
      </c>
      <c r="W200">
        <v>0</v>
      </c>
      <c r="X200">
        <v>0</v>
      </c>
      <c r="Y200">
        <v>0</v>
      </c>
      <c r="Z200">
        <v>0</v>
      </c>
      <c r="AA200">
        <v>3</v>
      </c>
      <c r="AB200">
        <v>11</v>
      </c>
      <c r="AC200">
        <v>0</v>
      </c>
    </row>
    <row r="201" spans="1:29" x14ac:dyDescent="0.3">
      <c r="A201" s="1">
        <v>3182</v>
      </c>
      <c r="B201">
        <v>1973</v>
      </c>
      <c r="C201" t="s">
        <v>36</v>
      </c>
      <c r="D201" t="s">
        <v>30</v>
      </c>
      <c r="E201">
        <v>46854</v>
      </c>
      <c r="F201">
        <v>1</v>
      </c>
      <c r="G201">
        <v>1</v>
      </c>
      <c r="H201" t="s">
        <v>200</v>
      </c>
      <c r="I201">
        <v>81</v>
      </c>
      <c r="J201">
        <v>96</v>
      </c>
      <c r="K201">
        <v>1</v>
      </c>
      <c r="L201">
        <v>79</v>
      </c>
      <c r="M201">
        <v>7</v>
      </c>
      <c r="N201">
        <v>1</v>
      </c>
      <c r="O201">
        <v>79</v>
      </c>
      <c r="P201">
        <v>6</v>
      </c>
      <c r="Q201">
        <v>5</v>
      </c>
      <c r="R201">
        <v>1</v>
      </c>
      <c r="S201">
        <v>3</v>
      </c>
      <c r="T201">
        <v>8</v>
      </c>
      <c r="U201">
        <v>1</v>
      </c>
      <c r="V201">
        <v>0</v>
      </c>
      <c r="W201">
        <v>0</v>
      </c>
      <c r="X201">
        <v>0</v>
      </c>
      <c r="Y201">
        <v>0</v>
      </c>
      <c r="Z201">
        <v>0</v>
      </c>
      <c r="AA201">
        <v>3</v>
      </c>
      <c r="AB201">
        <v>11</v>
      </c>
      <c r="AC201">
        <v>1</v>
      </c>
    </row>
    <row r="202" spans="1:29" x14ac:dyDescent="0.3">
      <c r="A202" s="1">
        <v>7300</v>
      </c>
      <c r="B202">
        <v>1952</v>
      </c>
      <c r="C202" t="s">
        <v>29</v>
      </c>
      <c r="D202" t="s">
        <v>41</v>
      </c>
      <c r="E202">
        <v>69142</v>
      </c>
      <c r="F202">
        <v>0</v>
      </c>
      <c r="G202">
        <v>1</v>
      </c>
      <c r="H202" t="s">
        <v>201</v>
      </c>
      <c r="I202">
        <v>50</v>
      </c>
      <c r="J202">
        <v>448</v>
      </c>
      <c r="K202">
        <v>4</v>
      </c>
      <c r="L202">
        <v>34</v>
      </c>
      <c r="M202">
        <v>6</v>
      </c>
      <c r="N202">
        <v>4</v>
      </c>
      <c r="O202">
        <v>39</v>
      </c>
      <c r="P202">
        <v>3</v>
      </c>
      <c r="Q202">
        <v>8</v>
      </c>
      <c r="R202">
        <v>1</v>
      </c>
      <c r="S202">
        <v>7</v>
      </c>
      <c r="T202">
        <v>5</v>
      </c>
      <c r="U202">
        <v>0</v>
      </c>
      <c r="V202">
        <v>1</v>
      </c>
      <c r="W202">
        <v>0</v>
      </c>
      <c r="X202">
        <v>0</v>
      </c>
      <c r="Y202">
        <v>0</v>
      </c>
      <c r="Z202">
        <v>0</v>
      </c>
      <c r="AA202">
        <v>3</v>
      </c>
      <c r="AB202">
        <v>11</v>
      </c>
      <c r="AC202">
        <v>0</v>
      </c>
    </row>
    <row r="203" spans="1:29" x14ac:dyDescent="0.3">
      <c r="A203" s="1">
        <v>10424</v>
      </c>
      <c r="B203">
        <v>1968</v>
      </c>
      <c r="C203" t="s">
        <v>29</v>
      </c>
      <c r="D203" t="s">
        <v>30</v>
      </c>
      <c r="E203">
        <v>75922</v>
      </c>
      <c r="F203">
        <v>0</v>
      </c>
      <c r="G203">
        <v>0</v>
      </c>
      <c r="H203" t="s">
        <v>202</v>
      </c>
      <c r="I203">
        <v>60</v>
      </c>
      <c r="J203">
        <v>265</v>
      </c>
      <c r="K203">
        <v>138</v>
      </c>
      <c r="L203">
        <v>553</v>
      </c>
      <c r="M203">
        <v>224</v>
      </c>
      <c r="N203">
        <v>23</v>
      </c>
      <c r="O203">
        <v>92</v>
      </c>
      <c r="P203">
        <v>1</v>
      </c>
      <c r="Q203">
        <v>4</v>
      </c>
      <c r="R203">
        <v>4</v>
      </c>
      <c r="S203">
        <v>9</v>
      </c>
      <c r="T203">
        <v>1</v>
      </c>
      <c r="U203">
        <v>0</v>
      </c>
      <c r="V203">
        <v>0</v>
      </c>
      <c r="W203">
        <v>0</v>
      </c>
      <c r="X203">
        <v>0</v>
      </c>
      <c r="Y203">
        <v>0</v>
      </c>
      <c r="Z203">
        <v>0</v>
      </c>
      <c r="AA203">
        <v>3</v>
      </c>
      <c r="AB203">
        <v>11</v>
      </c>
      <c r="AC203">
        <v>0</v>
      </c>
    </row>
    <row r="204" spans="1:29" x14ac:dyDescent="0.3">
      <c r="A204" s="1">
        <v>8727</v>
      </c>
      <c r="B204">
        <v>1978</v>
      </c>
      <c r="C204" t="s">
        <v>29</v>
      </c>
      <c r="D204" t="s">
        <v>41</v>
      </c>
      <c r="E204">
        <v>63693</v>
      </c>
      <c r="F204">
        <v>0</v>
      </c>
      <c r="G204">
        <v>1</v>
      </c>
      <c r="H204" t="s">
        <v>203</v>
      </c>
      <c r="I204">
        <v>63</v>
      </c>
      <c r="J204">
        <v>587</v>
      </c>
      <c r="K204">
        <v>43</v>
      </c>
      <c r="L204">
        <v>337</v>
      </c>
      <c r="M204">
        <v>42</v>
      </c>
      <c r="N204">
        <v>87</v>
      </c>
      <c r="O204">
        <v>54</v>
      </c>
      <c r="P204">
        <v>3</v>
      </c>
      <c r="Q204">
        <v>11</v>
      </c>
      <c r="R204">
        <v>6</v>
      </c>
      <c r="S204">
        <v>9</v>
      </c>
      <c r="T204">
        <v>6</v>
      </c>
      <c r="U204">
        <v>0</v>
      </c>
      <c r="V204">
        <v>0</v>
      </c>
      <c r="W204">
        <v>0</v>
      </c>
      <c r="X204">
        <v>0</v>
      </c>
      <c r="Y204">
        <v>0</v>
      </c>
      <c r="Z204">
        <v>0</v>
      </c>
      <c r="AA204">
        <v>3</v>
      </c>
      <c r="AB204">
        <v>11</v>
      </c>
      <c r="AC204">
        <v>0</v>
      </c>
    </row>
    <row r="205" spans="1:29" x14ac:dyDescent="0.3">
      <c r="A205" s="1">
        <v>2798</v>
      </c>
      <c r="B205">
        <v>1977</v>
      </c>
      <c r="C205" t="s">
        <v>36</v>
      </c>
      <c r="D205" t="s">
        <v>33</v>
      </c>
      <c r="E205">
        <v>102160</v>
      </c>
      <c r="F205">
        <v>0</v>
      </c>
      <c r="G205">
        <v>0</v>
      </c>
      <c r="H205" t="s">
        <v>204</v>
      </c>
      <c r="I205">
        <v>54</v>
      </c>
      <c r="J205">
        <v>763</v>
      </c>
      <c r="K205">
        <v>29</v>
      </c>
      <c r="L205">
        <v>138</v>
      </c>
      <c r="M205">
        <v>76</v>
      </c>
      <c r="N205">
        <v>176</v>
      </c>
      <c r="O205">
        <v>58</v>
      </c>
      <c r="P205">
        <v>0</v>
      </c>
      <c r="Q205">
        <v>7</v>
      </c>
      <c r="R205">
        <v>9</v>
      </c>
      <c r="S205">
        <v>10</v>
      </c>
      <c r="T205">
        <v>4</v>
      </c>
      <c r="U205">
        <v>0</v>
      </c>
      <c r="V205">
        <v>1</v>
      </c>
      <c r="W205">
        <v>1</v>
      </c>
      <c r="X205">
        <v>1</v>
      </c>
      <c r="Y205">
        <v>0</v>
      </c>
      <c r="Z205">
        <v>0</v>
      </c>
      <c r="AA205">
        <v>3</v>
      </c>
      <c r="AB205">
        <v>11</v>
      </c>
      <c r="AC205">
        <v>1</v>
      </c>
    </row>
    <row r="206" spans="1:29" x14ac:dyDescent="0.3">
      <c r="A206" s="1">
        <v>1030</v>
      </c>
      <c r="B206">
        <v>1965</v>
      </c>
      <c r="C206" t="s">
        <v>36</v>
      </c>
      <c r="D206" t="s">
        <v>30</v>
      </c>
      <c r="E206">
        <v>40637</v>
      </c>
      <c r="F206">
        <v>1</v>
      </c>
      <c r="G206">
        <v>1</v>
      </c>
      <c r="H206" t="s">
        <v>205</v>
      </c>
      <c r="I206">
        <v>72</v>
      </c>
      <c r="J206">
        <v>22</v>
      </c>
      <c r="K206">
        <v>0</v>
      </c>
      <c r="L206">
        <v>13</v>
      </c>
      <c r="M206">
        <v>0</v>
      </c>
      <c r="N206">
        <v>0</v>
      </c>
      <c r="O206">
        <v>3</v>
      </c>
      <c r="P206">
        <v>2</v>
      </c>
      <c r="Q206">
        <v>1</v>
      </c>
      <c r="R206">
        <v>0</v>
      </c>
      <c r="S206">
        <v>3</v>
      </c>
      <c r="T206">
        <v>7</v>
      </c>
      <c r="U206">
        <v>0</v>
      </c>
      <c r="V206">
        <v>0</v>
      </c>
      <c r="W206">
        <v>0</v>
      </c>
      <c r="X206">
        <v>0</v>
      </c>
      <c r="Y206">
        <v>0</v>
      </c>
      <c r="Z206">
        <v>0</v>
      </c>
      <c r="AA206">
        <v>3</v>
      </c>
      <c r="AB206">
        <v>11</v>
      </c>
      <c r="AC206">
        <v>0</v>
      </c>
    </row>
    <row r="207" spans="1:29" x14ac:dyDescent="0.3">
      <c r="A207" s="1">
        <v>624</v>
      </c>
      <c r="B207">
        <v>1984</v>
      </c>
      <c r="C207" t="s">
        <v>39</v>
      </c>
      <c r="D207" t="s">
        <v>30</v>
      </c>
      <c r="E207">
        <v>18890</v>
      </c>
      <c r="F207">
        <v>0</v>
      </c>
      <c r="G207">
        <v>0</v>
      </c>
      <c r="H207" t="s">
        <v>137</v>
      </c>
      <c r="I207">
        <v>5</v>
      </c>
      <c r="J207">
        <v>6</v>
      </c>
      <c r="K207">
        <v>4</v>
      </c>
      <c r="L207">
        <v>1</v>
      </c>
      <c r="M207">
        <v>7</v>
      </c>
      <c r="N207">
        <v>2</v>
      </c>
      <c r="O207">
        <v>15</v>
      </c>
      <c r="P207">
        <v>1</v>
      </c>
      <c r="Q207">
        <v>0</v>
      </c>
      <c r="R207">
        <v>1</v>
      </c>
      <c r="S207">
        <v>2</v>
      </c>
      <c r="T207">
        <v>6</v>
      </c>
      <c r="U207">
        <v>1</v>
      </c>
      <c r="V207">
        <v>0</v>
      </c>
      <c r="W207">
        <v>0</v>
      </c>
      <c r="X207">
        <v>0</v>
      </c>
      <c r="Y207">
        <v>0</v>
      </c>
      <c r="Z207">
        <v>0</v>
      </c>
      <c r="AA207">
        <v>3</v>
      </c>
      <c r="AB207">
        <v>11</v>
      </c>
      <c r="AC207">
        <v>1</v>
      </c>
    </row>
    <row r="208" spans="1:29" x14ac:dyDescent="0.3">
      <c r="A208" s="1">
        <v>5176</v>
      </c>
      <c r="B208">
        <v>1988</v>
      </c>
      <c r="C208" t="s">
        <v>29</v>
      </c>
      <c r="D208" t="s">
        <v>33</v>
      </c>
      <c r="E208">
        <v>29604</v>
      </c>
      <c r="F208">
        <v>1</v>
      </c>
      <c r="G208">
        <v>0</v>
      </c>
      <c r="H208" t="s">
        <v>206</v>
      </c>
      <c r="I208">
        <v>88</v>
      </c>
      <c r="J208">
        <v>7</v>
      </c>
      <c r="K208">
        <v>6</v>
      </c>
      <c r="L208">
        <v>13</v>
      </c>
      <c r="M208">
        <v>7</v>
      </c>
      <c r="N208">
        <v>6</v>
      </c>
      <c r="O208">
        <v>14</v>
      </c>
      <c r="P208">
        <v>1</v>
      </c>
      <c r="Q208">
        <v>1</v>
      </c>
      <c r="R208">
        <v>0</v>
      </c>
      <c r="S208">
        <v>3</v>
      </c>
      <c r="T208">
        <v>9</v>
      </c>
      <c r="U208">
        <v>1</v>
      </c>
      <c r="V208">
        <v>0</v>
      </c>
      <c r="W208">
        <v>0</v>
      </c>
      <c r="X208">
        <v>0</v>
      </c>
      <c r="Y208">
        <v>0</v>
      </c>
      <c r="Z208">
        <v>0</v>
      </c>
      <c r="AA208">
        <v>3</v>
      </c>
      <c r="AB208">
        <v>11</v>
      </c>
      <c r="AC208">
        <v>0</v>
      </c>
    </row>
    <row r="209" spans="1:29" x14ac:dyDescent="0.3">
      <c r="A209" s="1">
        <v>5552</v>
      </c>
      <c r="B209">
        <v>1963</v>
      </c>
      <c r="C209" t="s">
        <v>39</v>
      </c>
      <c r="D209" t="s">
        <v>41</v>
      </c>
      <c r="E209">
        <v>48721</v>
      </c>
      <c r="F209">
        <v>1</v>
      </c>
      <c r="G209">
        <v>1</v>
      </c>
      <c r="H209" t="s">
        <v>207</v>
      </c>
      <c r="I209">
        <v>50</v>
      </c>
      <c r="J209">
        <v>81</v>
      </c>
      <c r="K209">
        <v>18</v>
      </c>
      <c r="L209">
        <v>113</v>
      </c>
      <c r="M209">
        <v>47</v>
      </c>
      <c r="N209">
        <v>13</v>
      </c>
      <c r="O209">
        <v>21</v>
      </c>
      <c r="P209">
        <v>6</v>
      </c>
      <c r="Q209">
        <v>4</v>
      </c>
      <c r="R209">
        <v>2</v>
      </c>
      <c r="S209">
        <v>5</v>
      </c>
      <c r="T209">
        <v>6</v>
      </c>
      <c r="U209">
        <v>0</v>
      </c>
      <c r="V209">
        <v>0</v>
      </c>
      <c r="W209">
        <v>0</v>
      </c>
      <c r="X209">
        <v>0</v>
      </c>
      <c r="Y209">
        <v>0</v>
      </c>
      <c r="Z209">
        <v>0</v>
      </c>
      <c r="AA209">
        <v>3</v>
      </c>
      <c r="AB209">
        <v>11</v>
      </c>
      <c r="AC209">
        <v>0</v>
      </c>
    </row>
    <row r="210" spans="1:29" x14ac:dyDescent="0.3">
      <c r="A210" s="1">
        <v>868</v>
      </c>
      <c r="B210">
        <v>1966</v>
      </c>
      <c r="C210" t="s">
        <v>29</v>
      </c>
      <c r="D210" t="s">
        <v>37</v>
      </c>
      <c r="E210">
        <v>44794</v>
      </c>
      <c r="F210">
        <v>0</v>
      </c>
      <c r="G210">
        <v>1</v>
      </c>
      <c r="H210" t="s">
        <v>148</v>
      </c>
      <c r="I210">
        <v>99</v>
      </c>
      <c r="J210">
        <v>54</v>
      </c>
      <c r="K210">
        <v>0</v>
      </c>
      <c r="L210">
        <v>7</v>
      </c>
      <c r="M210">
        <v>0</v>
      </c>
      <c r="N210">
        <v>0</v>
      </c>
      <c r="O210">
        <v>4</v>
      </c>
      <c r="P210">
        <v>1</v>
      </c>
      <c r="Q210">
        <v>2</v>
      </c>
      <c r="R210">
        <v>0</v>
      </c>
      <c r="S210">
        <v>3</v>
      </c>
      <c r="T210">
        <v>6</v>
      </c>
      <c r="U210">
        <v>0</v>
      </c>
      <c r="V210">
        <v>0</v>
      </c>
      <c r="W210">
        <v>0</v>
      </c>
      <c r="X210">
        <v>0</v>
      </c>
      <c r="Y210">
        <v>0</v>
      </c>
      <c r="Z210">
        <v>0</v>
      </c>
      <c r="AA210">
        <v>3</v>
      </c>
      <c r="AB210">
        <v>11</v>
      </c>
      <c r="AC210">
        <v>0</v>
      </c>
    </row>
    <row r="211" spans="1:29" x14ac:dyDescent="0.3">
      <c r="A211" s="1">
        <v>380</v>
      </c>
      <c r="B211">
        <v>1954</v>
      </c>
      <c r="C211" t="s">
        <v>29</v>
      </c>
      <c r="D211" t="s">
        <v>41</v>
      </c>
      <c r="E211">
        <v>64497</v>
      </c>
      <c r="F211">
        <v>0</v>
      </c>
      <c r="G211">
        <v>1</v>
      </c>
      <c r="H211" t="s">
        <v>208</v>
      </c>
      <c r="I211">
        <v>17</v>
      </c>
      <c r="J211">
        <v>1170</v>
      </c>
      <c r="K211">
        <v>48</v>
      </c>
      <c r="L211">
        <v>320</v>
      </c>
      <c r="M211">
        <v>42</v>
      </c>
      <c r="N211">
        <v>32</v>
      </c>
      <c r="O211">
        <v>192</v>
      </c>
      <c r="P211">
        <v>5</v>
      </c>
      <c r="Q211">
        <v>11</v>
      </c>
      <c r="R211">
        <v>4</v>
      </c>
      <c r="S211">
        <v>9</v>
      </c>
      <c r="T211">
        <v>8</v>
      </c>
      <c r="U211">
        <v>1</v>
      </c>
      <c r="V211">
        <v>0</v>
      </c>
      <c r="W211">
        <v>0</v>
      </c>
      <c r="X211">
        <v>0</v>
      </c>
      <c r="Y211">
        <v>0</v>
      </c>
      <c r="Z211">
        <v>0</v>
      </c>
      <c r="AA211">
        <v>3</v>
      </c>
      <c r="AB211">
        <v>11</v>
      </c>
      <c r="AC211">
        <v>1</v>
      </c>
    </row>
    <row r="212" spans="1:29" x14ac:dyDescent="0.3">
      <c r="A212" s="1">
        <v>2677</v>
      </c>
      <c r="B212">
        <v>1956</v>
      </c>
      <c r="C212" t="s">
        <v>29</v>
      </c>
      <c r="D212" t="s">
        <v>33</v>
      </c>
      <c r="E212">
        <v>46097</v>
      </c>
      <c r="F212">
        <v>0</v>
      </c>
      <c r="G212">
        <v>1</v>
      </c>
      <c r="H212" t="s">
        <v>209</v>
      </c>
      <c r="I212">
        <v>11</v>
      </c>
      <c r="J212">
        <v>72</v>
      </c>
      <c r="K212">
        <v>24</v>
      </c>
      <c r="L212">
        <v>68</v>
      </c>
      <c r="M212">
        <v>65</v>
      </c>
      <c r="N212">
        <v>4</v>
      </c>
      <c r="O212">
        <v>8</v>
      </c>
      <c r="P212">
        <v>5</v>
      </c>
      <c r="Q212">
        <v>3</v>
      </c>
      <c r="R212">
        <v>1</v>
      </c>
      <c r="S212">
        <v>6</v>
      </c>
      <c r="T212">
        <v>4</v>
      </c>
      <c r="U212">
        <v>0</v>
      </c>
      <c r="V212">
        <v>0</v>
      </c>
      <c r="W212">
        <v>0</v>
      </c>
      <c r="X212">
        <v>0</v>
      </c>
      <c r="Y212">
        <v>0</v>
      </c>
      <c r="Z212">
        <v>0</v>
      </c>
      <c r="AA212">
        <v>3</v>
      </c>
      <c r="AB212">
        <v>11</v>
      </c>
      <c r="AC212">
        <v>0</v>
      </c>
    </row>
    <row r="213" spans="1:29" x14ac:dyDescent="0.3">
      <c r="A213" s="1">
        <v>6521</v>
      </c>
      <c r="B213">
        <v>1954</v>
      </c>
      <c r="C213" t="s">
        <v>29</v>
      </c>
      <c r="D213" t="s">
        <v>33</v>
      </c>
      <c r="E213">
        <v>77972</v>
      </c>
      <c r="F213">
        <v>0</v>
      </c>
      <c r="G213">
        <v>0</v>
      </c>
      <c r="H213" t="s">
        <v>210</v>
      </c>
      <c r="I213">
        <v>18</v>
      </c>
      <c r="J213">
        <v>613</v>
      </c>
      <c r="K213">
        <v>22</v>
      </c>
      <c r="L213">
        <v>319</v>
      </c>
      <c r="M213">
        <v>33</v>
      </c>
      <c r="N213">
        <v>102</v>
      </c>
      <c r="O213">
        <v>12</v>
      </c>
      <c r="P213">
        <v>1</v>
      </c>
      <c r="Q213">
        <v>4</v>
      </c>
      <c r="R213">
        <v>6</v>
      </c>
      <c r="S213">
        <v>9</v>
      </c>
      <c r="T213">
        <v>1</v>
      </c>
      <c r="U213">
        <v>0</v>
      </c>
      <c r="V213">
        <v>0</v>
      </c>
      <c r="W213">
        <v>0</v>
      </c>
      <c r="X213">
        <v>0</v>
      </c>
      <c r="Y213">
        <v>0</v>
      </c>
      <c r="Z213">
        <v>0</v>
      </c>
      <c r="AA213">
        <v>3</v>
      </c>
      <c r="AB213">
        <v>11</v>
      </c>
      <c r="AC213">
        <v>0</v>
      </c>
    </row>
    <row r="214" spans="1:29" x14ac:dyDescent="0.3">
      <c r="A214" s="1">
        <v>6927</v>
      </c>
      <c r="B214">
        <v>1968</v>
      </c>
      <c r="C214" t="s">
        <v>36</v>
      </c>
      <c r="D214" t="s">
        <v>37</v>
      </c>
      <c r="E214">
        <v>44377</v>
      </c>
      <c r="F214">
        <v>1</v>
      </c>
      <c r="G214">
        <v>1</v>
      </c>
      <c r="H214" t="s">
        <v>211</v>
      </c>
      <c r="I214">
        <v>70</v>
      </c>
      <c r="J214">
        <v>224</v>
      </c>
      <c r="K214">
        <v>0</v>
      </c>
      <c r="L214">
        <v>30</v>
      </c>
      <c r="M214">
        <v>0</v>
      </c>
      <c r="N214">
        <v>0</v>
      </c>
      <c r="O214">
        <v>10</v>
      </c>
      <c r="P214">
        <v>8</v>
      </c>
      <c r="Q214">
        <v>5</v>
      </c>
      <c r="R214">
        <v>1</v>
      </c>
      <c r="S214">
        <v>5</v>
      </c>
      <c r="T214">
        <v>8</v>
      </c>
      <c r="U214">
        <v>0</v>
      </c>
      <c r="V214">
        <v>0</v>
      </c>
      <c r="W214">
        <v>0</v>
      </c>
      <c r="X214">
        <v>0</v>
      </c>
      <c r="Y214">
        <v>0</v>
      </c>
      <c r="Z214">
        <v>0</v>
      </c>
      <c r="AA214">
        <v>3</v>
      </c>
      <c r="AB214">
        <v>11</v>
      </c>
      <c r="AC214">
        <v>0</v>
      </c>
    </row>
    <row r="215" spans="1:29" x14ac:dyDescent="0.3">
      <c r="A215" s="1">
        <v>2877</v>
      </c>
      <c r="B215">
        <v>1974</v>
      </c>
      <c r="C215" t="s">
        <v>39</v>
      </c>
      <c r="D215" t="s">
        <v>33</v>
      </c>
      <c r="E215">
        <v>46014</v>
      </c>
      <c r="F215">
        <v>1</v>
      </c>
      <c r="G215">
        <v>1</v>
      </c>
      <c r="H215" t="s">
        <v>212</v>
      </c>
      <c r="I215">
        <v>21</v>
      </c>
      <c r="J215">
        <v>410</v>
      </c>
      <c r="K215">
        <v>0</v>
      </c>
      <c r="L215">
        <v>59</v>
      </c>
      <c r="M215">
        <v>19</v>
      </c>
      <c r="N215">
        <v>9</v>
      </c>
      <c r="O215">
        <v>44</v>
      </c>
      <c r="P215">
        <v>10</v>
      </c>
      <c r="Q215">
        <v>7</v>
      </c>
      <c r="R215">
        <v>1</v>
      </c>
      <c r="S215">
        <v>8</v>
      </c>
      <c r="T215">
        <v>7</v>
      </c>
      <c r="U215">
        <v>0</v>
      </c>
      <c r="V215">
        <v>0</v>
      </c>
      <c r="W215">
        <v>0</v>
      </c>
      <c r="X215">
        <v>0</v>
      </c>
      <c r="Y215">
        <v>0</v>
      </c>
      <c r="Z215">
        <v>0</v>
      </c>
      <c r="AA215">
        <v>3</v>
      </c>
      <c r="AB215">
        <v>11</v>
      </c>
      <c r="AC215">
        <v>0</v>
      </c>
    </row>
    <row r="216" spans="1:29" x14ac:dyDescent="0.3">
      <c r="A216" s="1">
        <v>0</v>
      </c>
      <c r="B216">
        <v>1985</v>
      </c>
      <c r="C216" t="s">
        <v>29</v>
      </c>
      <c r="D216" t="s">
        <v>37</v>
      </c>
      <c r="E216">
        <v>70951</v>
      </c>
      <c r="F216">
        <v>0</v>
      </c>
      <c r="G216">
        <v>0</v>
      </c>
      <c r="H216" t="s">
        <v>213</v>
      </c>
      <c r="I216">
        <v>66</v>
      </c>
      <c r="J216">
        <v>239</v>
      </c>
      <c r="K216">
        <v>10</v>
      </c>
      <c r="L216">
        <v>554</v>
      </c>
      <c r="M216">
        <v>254</v>
      </c>
      <c r="N216">
        <v>87</v>
      </c>
      <c r="O216">
        <v>54</v>
      </c>
      <c r="P216">
        <v>1</v>
      </c>
      <c r="Q216">
        <v>3</v>
      </c>
      <c r="R216">
        <v>4</v>
      </c>
      <c r="S216">
        <v>9</v>
      </c>
      <c r="T216">
        <v>1</v>
      </c>
      <c r="U216">
        <v>0</v>
      </c>
      <c r="V216">
        <v>0</v>
      </c>
      <c r="W216">
        <v>0</v>
      </c>
      <c r="X216">
        <v>0</v>
      </c>
      <c r="Y216">
        <v>0</v>
      </c>
      <c r="Z216">
        <v>0</v>
      </c>
      <c r="AA216">
        <v>3</v>
      </c>
      <c r="AB216">
        <v>11</v>
      </c>
      <c r="AC216">
        <v>0</v>
      </c>
    </row>
    <row r="217" spans="1:29" x14ac:dyDescent="0.3">
      <c r="A217" s="1">
        <v>1584</v>
      </c>
      <c r="B217">
        <v>1977</v>
      </c>
      <c r="C217" t="s">
        <v>29</v>
      </c>
      <c r="D217" t="s">
        <v>37</v>
      </c>
      <c r="E217">
        <v>41443</v>
      </c>
      <c r="F217">
        <v>1</v>
      </c>
      <c r="G217">
        <v>0</v>
      </c>
      <c r="H217" t="s">
        <v>214</v>
      </c>
      <c r="I217">
        <v>79</v>
      </c>
      <c r="J217">
        <v>171</v>
      </c>
      <c r="K217">
        <v>7</v>
      </c>
      <c r="L217">
        <v>171</v>
      </c>
      <c r="M217">
        <v>25</v>
      </c>
      <c r="N217">
        <v>19</v>
      </c>
      <c r="O217">
        <v>89</v>
      </c>
      <c r="P217">
        <v>6</v>
      </c>
      <c r="Q217">
        <v>8</v>
      </c>
      <c r="R217">
        <v>1</v>
      </c>
      <c r="S217">
        <v>5</v>
      </c>
      <c r="T217">
        <v>8</v>
      </c>
      <c r="U217">
        <v>0</v>
      </c>
      <c r="V217">
        <v>0</v>
      </c>
      <c r="W217">
        <v>0</v>
      </c>
      <c r="X217">
        <v>0</v>
      </c>
      <c r="Y217">
        <v>0</v>
      </c>
      <c r="Z217">
        <v>0</v>
      </c>
      <c r="AA217">
        <v>3</v>
      </c>
      <c r="AB217">
        <v>11</v>
      </c>
      <c r="AC217">
        <v>0</v>
      </c>
    </row>
    <row r="218" spans="1:29" x14ac:dyDescent="0.3">
      <c r="A218" s="1">
        <v>7264</v>
      </c>
      <c r="B218">
        <v>1978</v>
      </c>
      <c r="C218" t="s">
        <v>53</v>
      </c>
      <c r="D218" t="s">
        <v>30</v>
      </c>
      <c r="E218">
        <v>52195</v>
      </c>
      <c r="F218">
        <v>2</v>
      </c>
      <c r="G218">
        <v>1</v>
      </c>
      <c r="H218" t="s">
        <v>83</v>
      </c>
      <c r="I218">
        <v>2</v>
      </c>
      <c r="J218">
        <v>12</v>
      </c>
      <c r="K218">
        <v>0</v>
      </c>
      <c r="L218">
        <v>4</v>
      </c>
      <c r="M218">
        <v>0</v>
      </c>
      <c r="N218">
        <v>0</v>
      </c>
      <c r="O218">
        <v>1</v>
      </c>
      <c r="P218">
        <v>1</v>
      </c>
      <c r="Q218">
        <v>1</v>
      </c>
      <c r="R218">
        <v>0</v>
      </c>
      <c r="S218">
        <v>2</v>
      </c>
      <c r="T218">
        <v>8</v>
      </c>
      <c r="U218">
        <v>0</v>
      </c>
      <c r="V218">
        <v>0</v>
      </c>
      <c r="W218">
        <v>0</v>
      </c>
      <c r="X218">
        <v>0</v>
      </c>
      <c r="Y218">
        <v>0</v>
      </c>
      <c r="Z218">
        <v>0</v>
      </c>
      <c r="AA218">
        <v>3</v>
      </c>
      <c r="AB218">
        <v>11</v>
      </c>
      <c r="AC218">
        <v>0</v>
      </c>
    </row>
    <row r="219" spans="1:29" x14ac:dyDescent="0.3">
      <c r="A219" s="1">
        <v>6274</v>
      </c>
      <c r="B219">
        <v>1948</v>
      </c>
      <c r="C219" t="s">
        <v>39</v>
      </c>
      <c r="D219" t="s">
        <v>37</v>
      </c>
      <c r="E219">
        <v>83790</v>
      </c>
      <c r="F219">
        <v>0</v>
      </c>
      <c r="G219">
        <v>0</v>
      </c>
      <c r="H219" t="s">
        <v>46</v>
      </c>
      <c r="I219">
        <v>81</v>
      </c>
      <c r="J219">
        <v>1076</v>
      </c>
      <c r="K219">
        <v>16</v>
      </c>
      <c r="L219">
        <v>417</v>
      </c>
      <c r="M219">
        <v>42</v>
      </c>
      <c r="N219">
        <v>48</v>
      </c>
      <c r="O219">
        <v>16</v>
      </c>
      <c r="P219">
        <v>1</v>
      </c>
      <c r="Q219">
        <v>8</v>
      </c>
      <c r="R219">
        <v>10</v>
      </c>
      <c r="S219">
        <v>6</v>
      </c>
      <c r="T219">
        <v>3</v>
      </c>
      <c r="U219">
        <v>0</v>
      </c>
      <c r="V219">
        <v>1</v>
      </c>
      <c r="W219">
        <v>1</v>
      </c>
      <c r="X219">
        <v>0</v>
      </c>
      <c r="Y219">
        <v>0</v>
      </c>
      <c r="Z219">
        <v>0</v>
      </c>
      <c r="AA219">
        <v>3</v>
      </c>
      <c r="AB219">
        <v>11</v>
      </c>
      <c r="AC219">
        <v>0</v>
      </c>
    </row>
    <row r="220" spans="1:29" x14ac:dyDescent="0.3">
      <c r="A220" s="1">
        <v>1377</v>
      </c>
      <c r="B220">
        <v>1954</v>
      </c>
      <c r="C220" t="s">
        <v>39</v>
      </c>
      <c r="D220" t="s">
        <v>71</v>
      </c>
      <c r="E220">
        <v>44551</v>
      </c>
      <c r="F220">
        <v>0</v>
      </c>
      <c r="G220">
        <v>1</v>
      </c>
      <c r="H220" t="s">
        <v>215</v>
      </c>
      <c r="I220">
        <v>24</v>
      </c>
      <c r="J220">
        <v>182</v>
      </c>
      <c r="K220">
        <v>4</v>
      </c>
      <c r="L220">
        <v>33</v>
      </c>
      <c r="M220">
        <v>0</v>
      </c>
      <c r="N220">
        <v>0</v>
      </c>
      <c r="O220">
        <v>66</v>
      </c>
      <c r="P220">
        <v>2</v>
      </c>
      <c r="Q220">
        <v>4</v>
      </c>
      <c r="R220">
        <v>1</v>
      </c>
      <c r="S220">
        <v>5</v>
      </c>
      <c r="T220">
        <v>7</v>
      </c>
      <c r="U220">
        <v>0</v>
      </c>
      <c r="V220">
        <v>0</v>
      </c>
      <c r="W220">
        <v>0</v>
      </c>
      <c r="X220">
        <v>0</v>
      </c>
      <c r="Y220">
        <v>0</v>
      </c>
      <c r="Z220">
        <v>0</v>
      </c>
      <c r="AA220">
        <v>3</v>
      </c>
      <c r="AB220">
        <v>11</v>
      </c>
      <c r="AC220">
        <v>0</v>
      </c>
    </row>
    <row r="221" spans="1:29" x14ac:dyDescent="0.3">
      <c r="A221" s="1">
        <v>454</v>
      </c>
      <c r="B221">
        <v>1980</v>
      </c>
      <c r="C221" t="s">
        <v>29</v>
      </c>
      <c r="D221" t="s">
        <v>33</v>
      </c>
      <c r="E221">
        <v>69508</v>
      </c>
      <c r="F221">
        <v>1</v>
      </c>
      <c r="G221">
        <v>0</v>
      </c>
      <c r="H221" t="s">
        <v>216</v>
      </c>
      <c r="I221">
        <v>48</v>
      </c>
      <c r="J221">
        <v>824</v>
      </c>
      <c r="K221">
        <v>32</v>
      </c>
      <c r="L221">
        <v>162</v>
      </c>
      <c r="M221">
        <v>42</v>
      </c>
      <c r="N221">
        <v>32</v>
      </c>
      <c r="O221">
        <v>43</v>
      </c>
      <c r="P221">
        <v>2</v>
      </c>
      <c r="Q221">
        <v>11</v>
      </c>
      <c r="R221">
        <v>4</v>
      </c>
      <c r="S221">
        <v>11</v>
      </c>
      <c r="T221">
        <v>6</v>
      </c>
      <c r="U221">
        <v>0</v>
      </c>
      <c r="V221">
        <v>0</v>
      </c>
      <c r="W221">
        <v>0</v>
      </c>
      <c r="X221">
        <v>0</v>
      </c>
      <c r="Y221">
        <v>0</v>
      </c>
      <c r="Z221">
        <v>0</v>
      </c>
      <c r="AA221">
        <v>3</v>
      </c>
      <c r="AB221">
        <v>11</v>
      </c>
      <c r="AC221">
        <v>0</v>
      </c>
    </row>
    <row r="222" spans="1:29" x14ac:dyDescent="0.3">
      <c r="A222" s="1">
        <v>1755</v>
      </c>
      <c r="B222">
        <v>1988</v>
      </c>
      <c r="C222" t="s">
        <v>53</v>
      </c>
      <c r="D222" t="s">
        <v>33</v>
      </c>
      <c r="E222">
        <v>45204</v>
      </c>
      <c r="F222">
        <v>1</v>
      </c>
      <c r="G222">
        <v>0</v>
      </c>
      <c r="H222" t="s">
        <v>217</v>
      </c>
      <c r="I222">
        <v>93</v>
      </c>
      <c r="J222">
        <v>30</v>
      </c>
      <c r="K222">
        <v>11</v>
      </c>
      <c r="L222">
        <v>25</v>
      </c>
      <c r="M222">
        <v>29</v>
      </c>
      <c r="N222">
        <v>1</v>
      </c>
      <c r="O222">
        <v>18</v>
      </c>
      <c r="P222">
        <v>1</v>
      </c>
      <c r="Q222">
        <v>1</v>
      </c>
      <c r="R222">
        <v>1</v>
      </c>
      <c r="S222">
        <v>4</v>
      </c>
      <c r="T222">
        <v>3</v>
      </c>
      <c r="U222">
        <v>0</v>
      </c>
      <c r="V222">
        <v>0</v>
      </c>
      <c r="W222">
        <v>0</v>
      </c>
      <c r="X222">
        <v>0</v>
      </c>
      <c r="Y222">
        <v>0</v>
      </c>
      <c r="Z222">
        <v>0</v>
      </c>
      <c r="AA222">
        <v>3</v>
      </c>
      <c r="AB222">
        <v>11</v>
      </c>
      <c r="AC222">
        <v>0</v>
      </c>
    </row>
    <row r="223" spans="1:29" x14ac:dyDescent="0.3">
      <c r="A223" s="1">
        <v>2075</v>
      </c>
      <c r="B223">
        <v>1969</v>
      </c>
      <c r="C223" t="s">
        <v>29</v>
      </c>
      <c r="D223" t="s">
        <v>37</v>
      </c>
      <c r="E223">
        <v>72460</v>
      </c>
      <c r="F223">
        <v>0</v>
      </c>
      <c r="G223">
        <v>0</v>
      </c>
      <c r="H223" t="s">
        <v>144</v>
      </c>
      <c r="I223">
        <v>56</v>
      </c>
      <c r="J223">
        <v>377</v>
      </c>
      <c r="K223">
        <v>10</v>
      </c>
      <c r="L223">
        <v>540</v>
      </c>
      <c r="M223">
        <v>80</v>
      </c>
      <c r="N223">
        <v>30</v>
      </c>
      <c r="O223">
        <v>10</v>
      </c>
      <c r="P223">
        <v>1</v>
      </c>
      <c r="Q223">
        <v>3</v>
      </c>
      <c r="R223">
        <v>5</v>
      </c>
      <c r="S223">
        <v>7</v>
      </c>
      <c r="T223">
        <v>1</v>
      </c>
      <c r="U223">
        <v>0</v>
      </c>
      <c r="V223">
        <v>0</v>
      </c>
      <c r="W223">
        <v>0</v>
      </c>
      <c r="X223">
        <v>0</v>
      </c>
      <c r="Y223">
        <v>0</v>
      </c>
      <c r="Z223">
        <v>0</v>
      </c>
      <c r="AA223">
        <v>3</v>
      </c>
      <c r="AB223">
        <v>11</v>
      </c>
      <c r="AC223">
        <v>0</v>
      </c>
    </row>
    <row r="224" spans="1:29" x14ac:dyDescent="0.3">
      <c r="A224" s="1">
        <v>4785</v>
      </c>
      <c r="B224">
        <v>1970</v>
      </c>
      <c r="C224" t="s">
        <v>36</v>
      </c>
      <c r="D224" t="s">
        <v>33</v>
      </c>
      <c r="E224">
        <v>77622</v>
      </c>
      <c r="F224">
        <v>0</v>
      </c>
      <c r="G224">
        <v>2</v>
      </c>
      <c r="H224" t="s">
        <v>218</v>
      </c>
      <c r="I224">
        <v>3</v>
      </c>
      <c r="J224">
        <v>520</v>
      </c>
      <c r="K224">
        <v>7</v>
      </c>
      <c r="L224">
        <v>154</v>
      </c>
      <c r="M224">
        <v>19</v>
      </c>
      <c r="N224">
        <v>0</v>
      </c>
      <c r="O224">
        <v>14</v>
      </c>
      <c r="P224">
        <v>2</v>
      </c>
      <c r="Q224">
        <v>6</v>
      </c>
      <c r="R224">
        <v>3</v>
      </c>
      <c r="S224">
        <v>11</v>
      </c>
      <c r="T224">
        <v>3</v>
      </c>
      <c r="U224">
        <v>0</v>
      </c>
      <c r="V224">
        <v>0</v>
      </c>
      <c r="W224">
        <v>0</v>
      </c>
      <c r="X224">
        <v>0</v>
      </c>
      <c r="Y224">
        <v>0</v>
      </c>
      <c r="Z224">
        <v>0</v>
      </c>
      <c r="AA224">
        <v>3</v>
      </c>
      <c r="AB224">
        <v>11</v>
      </c>
      <c r="AC224">
        <v>0</v>
      </c>
    </row>
    <row r="225" spans="1:29" x14ac:dyDescent="0.3">
      <c r="A225" s="1">
        <v>9076</v>
      </c>
      <c r="B225">
        <v>1980</v>
      </c>
      <c r="C225" t="s">
        <v>36</v>
      </c>
      <c r="D225" t="s">
        <v>37</v>
      </c>
      <c r="E225">
        <v>30732</v>
      </c>
      <c r="F225">
        <v>1</v>
      </c>
      <c r="G225">
        <v>0</v>
      </c>
      <c r="H225" t="s">
        <v>219</v>
      </c>
      <c r="I225">
        <v>44</v>
      </c>
      <c r="J225">
        <v>155</v>
      </c>
      <c r="K225">
        <v>1</v>
      </c>
      <c r="L225">
        <v>25</v>
      </c>
      <c r="M225">
        <v>0</v>
      </c>
      <c r="N225">
        <v>1</v>
      </c>
      <c r="O225">
        <v>3</v>
      </c>
      <c r="P225">
        <v>4</v>
      </c>
      <c r="Q225">
        <v>4</v>
      </c>
      <c r="R225">
        <v>1</v>
      </c>
      <c r="S225">
        <v>4</v>
      </c>
      <c r="T225">
        <v>8</v>
      </c>
      <c r="U225">
        <v>0</v>
      </c>
      <c r="V225">
        <v>0</v>
      </c>
      <c r="W225">
        <v>0</v>
      </c>
      <c r="X225">
        <v>0</v>
      </c>
      <c r="Y225">
        <v>0</v>
      </c>
      <c r="Z225">
        <v>0</v>
      </c>
      <c r="AA225">
        <v>3</v>
      </c>
      <c r="AB225">
        <v>11</v>
      </c>
      <c r="AC225">
        <v>0</v>
      </c>
    </row>
    <row r="226" spans="1:29" x14ac:dyDescent="0.3">
      <c r="A226" s="1">
        <v>7079</v>
      </c>
      <c r="B226">
        <v>1962</v>
      </c>
      <c r="C226" t="s">
        <v>29</v>
      </c>
      <c r="D226" t="s">
        <v>41</v>
      </c>
      <c r="E226">
        <v>63887</v>
      </c>
      <c r="F226">
        <v>0</v>
      </c>
      <c r="G226">
        <v>1</v>
      </c>
      <c r="H226" t="s">
        <v>220</v>
      </c>
      <c r="I226">
        <v>38</v>
      </c>
      <c r="J226">
        <v>897</v>
      </c>
      <c r="K226">
        <v>23</v>
      </c>
      <c r="L226">
        <v>207</v>
      </c>
      <c r="M226">
        <v>15</v>
      </c>
      <c r="N226">
        <v>11</v>
      </c>
      <c r="O226">
        <v>92</v>
      </c>
      <c r="P226">
        <v>5</v>
      </c>
      <c r="Q226">
        <v>9</v>
      </c>
      <c r="R226">
        <v>6</v>
      </c>
      <c r="S226">
        <v>12</v>
      </c>
      <c r="T226">
        <v>6</v>
      </c>
      <c r="U226">
        <v>0</v>
      </c>
      <c r="V226">
        <v>0</v>
      </c>
      <c r="W226">
        <v>0</v>
      </c>
      <c r="X226">
        <v>0</v>
      </c>
      <c r="Y226">
        <v>0</v>
      </c>
      <c r="Z226">
        <v>0</v>
      </c>
      <c r="AA226">
        <v>3</v>
      </c>
      <c r="AB226">
        <v>11</v>
      </c>
      <c r="AC226">
        <v>0</v>
      </c>
    </row>
    <row r="227" spans="1:29" x14ac:dyDescent="0.3">
      <c r="A227" s="1">
        <v>4653</v>
      </c>
      <c r="B227">
        <v>1978</v>
      </c>
      <c r="C227" t="s">
        <v>29</v>
      </c>
      <c r="D227" t="s">
        <v>33</v>
      </c>
      <c r="E227">
        <v>42011</v>
      </c>
      <c r="F227">
        <v>1</v>
      </c>
      <c r="G227">
        <v>0</v>
      </c>
      <c r="H227" t="s">
        <v>221</v>
      </c>
      <c r="I227">
        <v>46</v>
      </c>
      <c r="J227">
        <v>131</v>
      </c>
      <c r="K227">
        <v>0</v>
      </c>
      <c r="L227">
        <v>16</v>
      </c>
      <c r="M227">
        <v>2</v>
      </c>
      <c r="N227">
        <v>1</v>
      </c>
      <c r="O227">
        <v>39</v>
      </c>
      <c r="P227">
        <v>4</v>
      </c>
      <c r="Q227">
        <v>3</v>
      </c>
      <c r="R227">
        <v>1</v>
      </c>
      <c r="S227">
        <v>4</v>
      </c>
      <c r="T227">
        <v>8</v>
      </c>
      <c r="U227">
        <v>0</v>
      </c>
      <c r="V227">
        <v>0</v>
      </c>
      <c r="W227">
        <v>0</v>
      </c>
      <c r="X227">
        <v>0</v>
      </c>
      <c r="Y227">
        <v>0</v>
      </c>
      <c r="Z227">
        <v>0</v>
      </c>
      <c r="AA227">
        <v>3</v>
      </c>
      <c r="AB227">
        <v>11</v>
      </c>
      <c r="AC227">
        <v>0</v>
      </c>
    </row>
    <row r="228" spans="1:29" x14ac:dyDescent="0.3">
      <c r="A228" s="1">
        <v>7375</v>
      </c>
      <c r="B228">
        <v>1976</v>
      </c>
      <c r="C228" t="s">
        <v>29</v>
      </c>
      <c r="D228" t="s">
        <v>33</v>
      </c>
      <c r="E228">
        <v>51369</v>
      </c>
      <c r="F228">
        <v>0</v>
      </c>
      <c r="G228">
        <v>1</v>
      </c>
      <c r="H228" t="s">
        <v>222</v>
      </c>
      <c r="I228">
        <v>84</v>
      </c>
      <c r="J228">
        <v>297</v>
      </c>
      <c r="K228">
        <v>7</v>
      </c>
      <c r="L228">
        <v>79</v>
      </c>
      <c r="M228">
        <v>0</v>
      </c>
      <c r="N228">
        <v>11</v>
      </c>
      <c r="O228">
        <v>182</v>
      </c>
      <c r="P228">
        <v>2</v>
      </c>
      <c r="Q228">
        <v>8</v>
      </c>
      <c r="R228">
        <v>2</v>
      </c>
      <c r="S228">
        <v>4</v>
      </c>
      <c r="T228">
        <v>8</v>
      </c>
      <c r="U228">
        <v>0</v>
      </c>
      <c r="V228">
        <v>0</v>
      </c>
      <c r="W228">
        <v>0</v>
      </c>
      <c r="X228">
        <v>0</v>
      </c>
      <c r="Y228">
        <v>0</v>
      </c>
      <c r="Z228">
        <v>0</v>
      </c>
      <c r="AA228">
        <v>3</v>
      </c>
      <c r="AB228">
        <v>11</v>
      </c>
      <c r="AC228">
        <v>0</v>
      </c>
    </row>
    <row r="229" spans="1:29" x14ac:dyDescent="0.3">
      <c r="A229" s="1">
        <v>709</v>
      </c>
      <c r="B229">
        <v>1952</v>
      </c>
      <c r="C229" t="s">
        <v>29</v>
      </c>
      <c r="D229" t="s">
        <v>41</v>
      </c>
      <c r="E229">
        <v>51537</v>
      </c>
      <c r="F229">
        <v>0</v>
      </c>
      <c r="G229">
        <v>1</v>
      </c>
      <c r="H229" t="s">
        <v>223</v>
      </c>
      <c r="I229">
        <v>27</v>
      </c>
      <c r="J229">
        <v>787</v>
      </c>
      <c r="K229">
        <v>20</v>
      </c>
      <c r="L229">
        <v>204</v>
      </c>
      <c r="M229">
        <v>0</v>
      </c>
      <c r="N229">
        <v>0</v>
      </c>
      <c r="O229">
        <v>92</v>
      </c>
      <c r="P229">
        <v>3</v>
      </c>
      <c r="Q229">
        <v>2</v>
      </c>
      <c r="R229">
        <v>2</v>
      </c>
      <c r="S229">
        <v>11</v>
      </c>
      <c r="T229">
        <v>8</v>
      </c>
      <c r="U229">
        <v>0</v>
      </c>
      <c r="V229">
        <v>0</v>
      </c>
      <c r="W229">
        <v>0</v>
      </c>
      <c r="X229">
        <v>0</v>
      </c>
      <c r="Y229">
        <v>0</v>
      </c>
      <c r="Z229">
        <v>0</v>
      </c>
      <c r="AA229">
        <v>3</v>
      </c>
      <c r="AB229">
        <v>11</v>
      </c>
      <c r="AC229">
        <v>0</v>
      </c>
    </row>
    <row r="230" spans="1:29" x14ac:dyDescent="0.3">
      <c r="A230" s="1">
        <v>460</v>
      </c>
      <c r="B230">
        <v>1972</v>
      </c>
      <c r="C230" t="s">
        <v>36</v>
      </c>
      <c r="D230" t="s">
        <v>37</v>
      </c>
      <c r="E230">
        <v>79930</v>
      </c>
      <c r="F230">
        <v>0</v>
      </c>
      <c r="G230">
        <v>0</v>
      </c>
      <c r="H230" t="s">
        <v>55</v>
      </c>
      <c r="I230">
        <v>72</v>
      </c>
      <c r="J230">
        <v>792</v>
      </c>
      <c r="K230">
        <v>86</v>
      </c>
      <c r="L230">
        <v>740</v>
      </c>
      <c r="M230">
        <v>67</v>
      </c>
      <c r="N230">
        <v>51</v>
      </c>
      <c r="O230">
        <v>17</v>
      </c>
      <c r="P230">
        <v>1</v>
      </c>
      <c r="Q230">
        <v>3</v>
      </c>
      <c r="R230">
        <v>5</v>
      </c>
      <c r="S230">
        <v>8</v>
      </c>
      <c r="T230">
        <v>2</v>
      </c>
      <c r="U230">
        <v>0</v>
      </c>
      <c r="V230">
        <v>0</v>
      </c>
      <c r="W230">
        <v>0</v>
      </c>
      <c r="X230">
        <v>0</v>
      </c>
      <c r="Y230">
        <v>0</v>
      </c>
      <c r="Z230">
        <v>0</v>
      </c>
      <c r="AA230">
        <v>3</v>
      </c>
      <c r="AB230">
        <v>11</v>
      </c>
      <c r="AC230">
        <v>0</v>
      </c>
    </row>
    <row r="231" spans="1:29" x14ac:dyDescent="0.3">
      <c r="A231" s="1">
        <v>3726</v>
      </c>
      <c r="B231">
        <v>1986</v>
      </c>
      <c r="C231" t="s">
        <v>36</v>
      </c>
      <c r="D231" t="s">
        <v>33</v>
      </c>
      <c r="E231">
        <v>34320</v>
      </c>
      <c r="F231">
        <v>1</v>
      </c>
      <c r="G231">
        <v>0</v>
      </c>
      <c r="H231" t="s">
        <v>224</v>
      </c>
      <c r="I231">
        <v>66</v>
      </c>
      <c r="J231">
        <v>4</v>
      </c>
      <c r="K231">
        <v>1</v>
      </c>
      <c r="L231">
        <v>9</v>
      </c>
      <c r="M231">
        <v>3</v>
      </c>
      <c r="N231">
        <v>0</v>
      </c>
      <c r="O231">
        <v>0</v>
      </c>
      <c r="P231">
        <v>1</v>
      </c>
      <c r="Q231">
        <v>1</v>
      </c>
      <c r="R231">
        <v>0</v>
      </c>
      <c r="S231">
        <v>2</v>
      </c>
      <c r="T231">
        <v>8</v>
      </c>
      <c r="U231">
        <v>0</v>
      </c>
      <c r="V231">
        <v>0</v>
      </c>
      <c r="W231">
        <v>0</v>
      </c>
      <c r="X231">
        <v>0</v>
      </c>
      <c r="Y231">
        <v>0</v>
      </c>
      <c r="Z231">
        <v>0</v>
      </c>
      <c r="AA231">
        <v>3</v>
      </c>
      <c r="AB231">
        <v>11</v>
      </c>
      <c r="AC231">
        <v>0</v>
      </c>
    </row>
    <row r="232" spans="1:29" x14ac:dyDescent="0.3">
      <c r="A232" s="1">
        <v>6798</v>
      </c>
      <c r="B232">
        <v>1966</v>
      </c>
      <c r="C232" t="s">
        <v>29</v>
      </c>
      <c r="D232" t="s">
        <v>30</v>
      </c>
      <c r="E232">
        <v>37070</v>
      </c>
      <c r="F232">
        <v>1</v>
      </c>
      <c r="G232">
        <v>1</v>
      </c>
      <c r="H232" t="s">
        <v>225</v>
      </c>
      <c r="I232">
        <v>30</v>
      </c>
      <c r="J232">
        <v>231</v>
      </c>
      <c r="K232">
        <v>7</v>
      </c>
      <c r="L232">
        <v>137</v>
      </c>
      <c r="M232">
        <v>4</v>
      </c>
      <c r="N232">
        <v>15</v>
      </c>
      <c r="O232">
        <v>39</v>
      </c>
      <c r="P232">
        <v>9</v>
      </c>
      <c r="Q232">
        <v>5</v>
      </c>
      <c r="R232">
        <v>1</v>
      </c>
      <c r="S232">
        <v>8</v>
      </c>
      <c r="T232">
        <v>7</v>
      </c>
      <c r="U232">
        <v>0</v>
      </c>
      <c r="V232">
        <v>0</v>
      </c>
      <c r="W232">
        <v>0</v>
      </c>
      <c r="X232">
        <v>0</v>
      </c>
      <c r="Y232">
        <v>0</v>
      </c>
      <c r="Z232">
        <v>0</v>
      </c>
      <c r="AA232">
        <v>3</v>
      </c>
      <c r="AB232">
        <v>11</v>
      </c>
      <c r="AC232">
        <v>1</v>
      </c>
    </row>
    <row r="233" spans="1:29" x14ac:dyDescent="0.3">
      <c r="A233" s="1">
        <v>5341</v>
      </c>
      <c r="B233">
        <v>1962</v>
      </c>
      <c r="C233" t="s">
        <v>53</v>
      </c>
      <c r="D233" t="s">
        <v>41</v>
      </c>
      <c r="E233">
        <v>81975</v>
      </c>
      <c r="F233">
        <v>0</v>
      </c>
      <c r="G233">
        <v>1</v>
      </c>
      <c r="H233" t="s">
        <v>219</v>
      </c>
      <c r="I233">
        <v>2</v>
      </c>
      <c r="J233">
        <v>983</v>
      </c>
      <c r="K233">
        <v>76</v>
      </c>
      <c r="L233">
        <v>184</v>
      </c>
      <c r="M233">
        <v>180</v>
      </c>
      <c r="N233">
        <v>138</v>
      </c>
      <c r="O233">
        <v>27</v>
      </c>
      <c r="P233">
        <v>1</v>
      </c>
      <c r="Q233">
        <v>6</v>
      </c>
      <c r="R233">
        <v>3</v>
      </c>
      <c r="S233">
        <v>4</v>
      </c>
      <c r="T233">
        <v>7</v>
      </c>
      <c r="U233">
        <v>0</v>
      </c>
      <c r="V233">
        <v>0</v>
      </c>
      <c r="W233">
        <v>1</v>
      </c>
      <c r="X233">
        <v>0</v>
      </c>
      <c r="Y233">
        <v>0</v>
      </c>
      <c r="Z233">
        <v>0</v>
      </c>
      <c r="AA233">
        <v>3</v>
      </c>
      <c r="AB233">
        <v>11</v>
      </c>
      <c r="AC233">
        <v>0</v>
      </c>
    </row>
    <row r="234" spans="1:29" x14ac:dyDescent="0.3">
      <c r="A234" s="1">
        <v>1606</v>
      </c>
      <c r="B234">
        <v>1971</v>
      </c>
      <c r="C234" t="s">
        <v>29</v>
      </c>
      <c r="D234" t="s">
        <v>33</v>
      </c>
      <c r="E234">
        <v>38590</v>
      </c>
      <c r="F234">
        <v>1</v>
      </c>
      <c r="G234">
        <v>0</v>
      </c>
      <c r="H234" t="s">
        <v>226</v>
      </c>
      <c r="I234">
        <v>65</v>
      </c>
      <c r="J234">
        <v>3</v>
      </c>
      <c r="K234">
        <v>1</v>
      </c>
      <c r="L234">
        <v>8</v>
      </c>
      <c r="M234">
        <v>4</v>
      </c>
      <c r="N234">
        <v>3</v>
      </c>
      <c r="O234">
        <v>3</v>
      </c>
      <c r="P234">
        <v>1</v>
      </c>
      <c r="Q234">
        <v>1</v>
      </c>
      <c r="R234">
        <v>0</v>
      </c>
      <c r="S234">
        <v>2</v>
      </c>
      <c r="T234">
        <v>8</v>
      </c>
      <c r="U234">
        <v>0</v>
      </c>
      <c r="V234">
        <v>0</v>
      </c>
      <c r="W234">
        <v>0</v>
      </c>
      <c r="X234">
        <v>0</v>
      </c>
      <c r="Y234">
        <v>0</v>
      </c>
      <c r="Z234">
        <v>0</v>
      </c>
      <c r="AA234">
        <v>3</v>
      </c>
      <c r="AB234">
        <v>11</v>
      </c>
      <c r="AC234">
        <v>0</v>
      </c>
    </row>
    <row r="235" spans="1:29" x14ac:dyDescent="0.3">
      <c r="A235" s="1">
        <v>9617</v>
      </c>
      <c r="B235">
        <v>1951</v>
      </c>
      <c r="C235" t="s">
        <v>29</v>
      </c>
      <c r="D235" t="s">
        <v>30</v>
      </c>
      <c r="E235">
        <v>15033</v>
      </c>
      <c r="F235">
        <v>0</v>
      </c>
      <c r="G235">
        <v>0</v>
      </c>
      <c r="H235" t="s">
        <v>227</v>
      </c>
      <c r="I235">
        <v>37</v>
      </c>
      <c r="J235">
        <v>0</v>
      </c>
      <c r="K235">
        <v>4</v>
      </c>
      <c r="L235">
        <v>5</v>
      </c>
      <c r="M235">
        <v>6</v>
      </c>
      <c r="N235">
        <v>0</v>
      </c>
      <c r="O235">
        <v>4</v>
      </c>
      <c r="P235">
        <v>1</v>
      </c>
      <c r="Q235">
        <v>1</v>
      </c>
      <c r="R235">
        <v>0</v>
      </c>
      <c r="S235">
        <v>3</v>
      </c>
      <c r="T235">
        <v>3</v>
      </c>
      <c r="U235">
        <v>0</v>
      </c>
      <c r="V235">
        <v>0</v>
      </c>
      <c r="W235">
        <v>0</v>
      </c>
      <c r="X235">
        <v>0</v>
      </c>
      <c r="Y235">
        <v>0</v>
      </c>
      <c r="Z235">
        <v>0</v>
      </c>
      <c r="AA235">
        <v>3</v>
      </c>
      <c r="AB235">
        <v>11</v>
      </c>
      <c r="AC235">
        <v>0</v>
      </c>
    </row>
    <row r="236" spans="1:29" x14ac:dyDescent="0.3">
      <c r="A236" s="1">
        <v>3233</v>
      </c>
      <c r="B236">
        <v>1965</v>
      </c>
      <c r="C236" t="s">
        <v>36</v>
      </c>
      <c r="D236" t="s">
        <v>37</v>
      </c>
      <c r="E236">
        <v>62745</v>
      </c>
      <c r="F236">
        <v>0</v>
      </c>
      <c r="G236">
        <v>1</v>
      </c>
      <c r="H236" t="s">
        <v>228</v>
      </c>
      <c r="I236">
        <v>89</v>
      </c>
      <c r="J236">
        <v>562</v>
      </c>
      <c r="K236">
        <v>21</v>
      </c>
      <c r="L236">
        <v>464</v>
      </c>
      <c r="M236">
        <v>28</v>
      </c>
      <c r="N236">
        <v>10</v>
      </c>
      <c r="O236">
        <v>32</v>
      </c>
      <c r="P236">
        <v>3</v>
      </c>
      <c r="Q236">
        <v>7</v>
      </c>
      <c r="R236">
        <v>8</v>
      </c>
      <c r="S236">
        <v>11</v>
      </c>
      <c r="T236">
        <v>5</v>
      </c>
      <c r="U236">
        <v>0</v>
      </c>
      <c r="V236">
        <v>0</v>
      </c>
      <c r="W236">
        <v>0</v>
      </c>
      <c r="X236">
        <v>0</v>
      </c>
      <c r="Y236">
        <v>0</v>
      </c>
      <c r="Z236">
        <v>0</v>
      </c>
      <c r="AA236">
        <v>3</v>
      </c>
      <c r="AB236">
        <v>11</v>
      </c>
      <c r="AC236">
        <v>0</v>
      </c>
    </row>
    <row r="237" spans="1:29" x14ac:dyDescent="0.3">
      <c r="A237" s="1">
        <v>89</v>
      </c>
      <c r="B237">
        <v>1975</v>
      </c>
      <c r="C237" t="s">
        <v>53</v>
      </c>
      <c r="D237" t="s">
        <v>37</v>
      </c>
      <c r="E237">
        <v>22212</v>
      </c>
      <c r="F237">
        <v>1</v>
      </c>
      <c r="G237">
        <v>0</v>
      </c>
      <c r="H237" t="s">
        <v>202</v>
      </c>
      <c r="I237">
        <v>49</v>
      </c>
      <c r="J237">
        <v>5</v>
      </c>
      <c r="K237">
        <v>9</v>
      </c>
      <c r="L237">
        <v>20</v>
      </c>
      <c r="M237">
        <v>6</v>
      </c>
      <c r="N237">
        <v>8</v>
      </c>
      <c r="O237">
        <v>21</v>
      </c>
      <c r="P237">
        <v>2</v>
      </c>
      <c r="Q237">
        <v>2</v>
      </c>
      <c r="R237">
        <v>0</v>
      </c>
      <c r="S237">
        <v>4</v>
      </c>
      <c r="T237">
        <v>6</v>
      </c>
      <c r="U237">
        <v>0</v>
      </c>
      <c r="V237">
        <v>0</v>
      </c>
      <c r="W237">
        <v>0</v>
      </c>
      <c r="X237">
        <v>0</v>
      </c>
      <c r="Y237">
        <v>0</v>
      </c>
      <c r="Z237">
        <v>0</v>
      </c>
      <c r="AA237">
        <v>3</v>
      </c>
      <c r="AB237">
        <v>11</v>
      </c>
      <c r="AC237">
        <v>0</v>
      </c>
    </row>
    <row r="238" spans="1:29" x14ac:dyDescent="0.3">
      <c r="A238" s="1">
        <v>2936</v>
      </c>
      <c r="B238">
        <v>1982</v>
      </c>
      <c r="C238" t="s">
        <v>39</v>
      </c>
      <c r="D238" t="s">
        <v>33</v>
      </c>
      <c r="E238">
        <v>23661</v>
      </c>
      <c r="F238">
        <v>1</v>
      </c>
      <c r="G238">
        <v>0</v>
      </c>
      <c r="H238" t="s">
        <v>229</v>
      </c>
      <c r="I238">
        <v>46</v>
      </c>
      <c r="J238">
        <v>18</v>
      </c>
      <c r="K238">
        <v>0</v>
      </c>
      <c r="L238">
        <v>4</v>
      </c>
      <c r="M238">
        <v>0</v>
      </c>
      <c r="N238">
        <v>0</v>
      </c>
      <c r="O238">
        <v>1</v>
      </c>
      <c r="P238">
        <v>1</v>
      </c>
      <c r="Q238">
        <v>1</v>
      </c>
      <c r="R238">
        <v>0</v>
      </c>
      <c r="S238">
        <v>3</v>
      </c>
      <c r="T238">
        <v>7</v>
      </c>
      <c r="U238">
        <v>0</v>
      </c>
      <c r="V238">
        <v>0</v>
      </c>
      <c r="W238">
        <v>0</v>
      </c>
      <c r="X238">
        <v>0</v>
      </c>
      <c r="Y238">
        <v>0</v>
      </c>
      <c r="Z238">
        <v>0</v>
      </c>
      <c r="AA238">
        <v>3</v>
      </c>
      <c r="AB238">
        <v>11</v>
      </c>
      <c r="AC238">
        <v>0</v>
      </c>
    </row>
    <row r="239" spans="1:29" x14ac:dyDescent="0.3">
      <c r="A239" s="1">
        <v>9449</v>
      </c>
      <c r="B239">
        <v>1958</v>
      </c>
      <c r="C239" t="s">
        <v>36</v>
      </c>
      <c r="D239" t="s">
        <v>30</v>
      </c>
      <c r="E239">
        <v>79761</v>
      </c>
      <c r="F239">
        <v>0</v>
      </c>
      <c r="G239">
        <v>1</v>
      </c>
      <c r="H239" t="s">
        <v>230</v>
      </c>
      <c r="I239">
        <v>32</v>
      </c>
      <c r="J239">
        <v>415</v>
      </c>
      <c r="K239">
        <v>5</v>
      </c>
      <c r="L239">
        <v>124</v>
      </c>
      <c r="M239">
        <v>15</v>
      </c>
      <c r="N239">
        <v>35</v>
      </c>
      <c r="O239">
        <v>11</v>
      </c>
      <c r="P239">
        <v>1</v>
      </c>
      <c r="Q239">
        <v>5</v>
      </c>
      <c r="R239">
        <v>2</v>
      </c>
      <c r="S239">
        <v>11</v>
      </c>
      <c r="T239">
        <v>3</v>
      </c>
      <c r="U239">
        <v>0</v>
      </c>
      <c r="V239">
        <v>0</v>
      </c>
      <c r="W239">
        <v>0</v>
      </c>
      <c r="X239">
        <v>0</v>
      </c>
      <c r="Y239">
        <v>0</v>
      </c>
      <c r="Z239">
        <v>0</v>
      </c>
      <c r="AA239">
        <v>3</v>
      </c>
      <c r="AB239">
        <v>11</v>
      </c>
      <c r="AC239">
        <v>0</v>
      </c>
    </row>
    <row r="240" spans="1:29" x14ac:dyDescent="0.3">
      <c r="A240" s="1">
        <v>7297</v>
      </c>
      <c r="B240">
        <v>1973</v>
      </c>
      <c r="C240" t="s">
        <v>29</v>
      </c>
      <c r="D240" t="s">
        <v>30</v>
      </c>
      <c r="E240">
        <v>7500</v>
      </c>
      <c r="F240">
        <v>1</v>
      </c>
      <c r="G240">
        <v>0</v>
      </c>
      <c r="H240" t="s">
        <v>231</v>
      </c>
      <c r="I240">
        <v>54</v>
      </c>
      <c r="J240">
        <v>5</v>
      </c>
      <c r="K240">
        <v>3</v>
      </c>
      <c r="L240">
        <v>10</v>
      </c>
      <c r="M240">
        <v>12</v>
      </c>
      <c r="N240">
        <v>7</v>
      </c>
      <c r="O240">
        <v>20</v>
      </c>
      <c r="P240">
        <v>4</v>
      </c>
      <c r="Q240">
        <v>3</v>
      </c>
      <c r="R240">
        <v>1</v>
      </c>
      <c r="S240">
        <v>3</v>
      </c>
      <c r="T240">
        <v>7</v>
      </c>
      <c r="U240">
        <v>0</v>
      </c>
      <c r="V240">
        <v>0</v>
      </c>
      <c r="W240">
        <v>0</v>
      </c>
      <c r="X240">
        <v>0</v>
      </c>
      <c r="Y240">
        <v>0</v>
      </c>
      <c r="Z240">
        <v>0</v>
      </c>
      <c r="AA240">
        <v>3</v>
      </c>
      <c r="AB240">
        <v>11</v>
      </c>
      <c r="AC240">
        <v>0</v>
      </c>
    </row>
    <row r="241" spans="1:29" x14ac:dyDescent="0.3">
      <c r="A241" s="1">
        <v>11004</v>
      </c>
      <c r="B241">
        <v>1893</v>
      </c>
      <c r="C241" t="s">
        <v>53</v>
      </c>
      <c r="D241" t="s">
        <v>30</v>
      </c>
      <c r="E241">
        <v>60182</v>
      </c>
      <c r="F241">
        <v>0</v>
      </c>
      <c r="G241">
        <v>1</v>
      </c>
      <c r="H241" t="s">
        <v>232</v>
      </c>
      <c r="I241">
        <v>23</v>
      </c>
      <c r="J241">
        <v>8</v>
      </c>
      <c r="K241">
        <v>0</v>
      </c>
      <c r="L241">
        <v>5</v>
      </c>
      <c r="M241">
        <v>7</v>
      </c>
      <c r="N241">
        <v>0</v>
      </c>
      <c r="O241">
        <v>2</v>
      </c>
      <c r="P241">
        <v>1</v>
      </c>
      <c r="Q241">
        <v>1</v>
      </c>
      <c r="R241">
        <v>0</v>
      </c>
      <c r="S241">
        <v>2</v>
      </c>
      <c r="T241">
        <v>4</v>
      </c>
      <c r="U241">
        <v>0</v>
      </c>
      <c r="V241">
        <v>0</v>
      </c>
      <c r="W241">
        <v>0</v>
      </c>
      <c r="X241">
        <v>0</v>
      </c>
      <c r="Y241">
        <v>0</v>
      </c>
      <c r="Z241">
        <v>0</v>
      </c>
      <c r="AA241">
        <v>3</v>
      </c>
      <c r="AB241">
        <v>11</v>
      </c>
      <c r="AC241">
        <v>0</v>
      </c>
    </row>
    <row r="242" spans="1:29" x14ac:dyDescent="0.3">
      <c r="A242" s="1">
        <v>313</v>
      </c>
      <c r="B242">
        <v>1968</v>
      </c>
      <c r="C242" t="s">
        <v>29</v>
      </c>
      <c r="D242" t="s">
        <v>71</v>
      </c>
      <c r="E242">
        <v>73455</v>
      </c>
      <c r="F242">
        <v>0</v>
      </c>
      <c r="G242">
        <v>0</v>
      </c>
      <c r="H242" t="s">
        <v>233</v>
      </c>
      <c r="I242">
        <v>98</v>
      </c>
      <c r="J242">
        <v>901</v>
      </c>
      <c r="K242">
        <v>61</v>
      </c>
      <c r="L242">
        <v>757</v>
      </c>
      <c r="M242">
        <v>186</v>
      </c>
      <c r="N242">
        <v>163</v>
      </c>
      <c r="O242">
        <v>20</v>
      </c>
      <c r="P242">
        <v>1</v>
      </c>
      <c r="Q242">
        <v>6</v>
      </c>
      <c r="R242">
        <v>5</v>
      </c>
      <c r="S242">
        <v>10</v>
      </c>
      <c r="T242">
        <v>3</v>
      </c>
      <c r="U242">
        <v>0</v>
      </c>
      <c r="V242">
        <v>1</v>
      </c>
      <c r="W242">
        <v>0</v>
      </c>
      <c r="X242">
        <v>0</v>
      </c>
      <c r="Y242">
        <v>0</v>
      </c>
      <c r="Z242">
        <v>0</v>
      </c>
      <c r="AA242">
        <v>3</v>
      </c>
      <c r="AB242">
        <v>11</v>
      </c>
      <c r="AC242">
        <v>0</v>
      </c>
    </row>
    <row r="243" spans="1:29" x14ac:dyDescent="0.3">
      <c r="A243" s="1">
        <v>9940</v>
      </c>
      <c r="B243">
        <v>1958</v>
      </c>
      <c r="C243" t="s">
        <v>29</v>
      </c>
      <c r="D243" t="s">
        <v>33</v>
      </c>
      <c r="E243">
        <v>64961</v>
      </c>
      <c r="F243">
        <v>0</v>
      </c>
      <c r="G243">
        <v>1</v>
      </c>
      <c r="H243" t="s">
        <v>57</v>
      </c>
      <c r="I243">
        <v>97</v>
      </c>
      <c r="J243">
        <v>382</v>
      </c>
      <c r="K243">
        <v>114</v>
      </c>
      <c r="L243">
        <v>276</v>
      </c>
      <c r="M243">
        <v>75</v>
      </c>
      <c r="N243">
        <v>124</v>
      </c>
      <c r="O243">
        <v>38</v>
      </c>
      <c r="P243">
        <v>2</v>
      </c>
      <c r="Q243">
        <v>6</v>
      </c>
      <c r="R243">
        <v>4</v>
      </c>
      <c r="S243">
        <v>4</v>
      </c>
      <c r="T243">
        <v>3</v>
      </c>
      <c r="U243">
        <v>0</v>
      </c>
      <c r="V243">
        <v>0</v>
      </c>
      <c r="W243">
        <v>0</v>
      </c>
      <c r="X243">
        <v>0</v>
      </c>
      <c r="Y243">
        <v>0</v>
      </c>
      <c r="Z243">
        <v>0</v>
      </c>
      <c r="AA243">
        <v>3</v>
      </c>
      <c r="AB243">
        <v>11</v>
      </c>
      <c r="AC243">
        <v>0</v>
      </c>
    </row>
    <row r="244" spans="1:29" x14ac:dyDescent="0.3">
      <c r="A244" s="1">
        <v>10735</v>
      </c>
      <c r="B244">
        <v>1971</v>
      </c>
      <c r="C244" t="s">
        <v>29</v>
      </c>
      <c r="D244" t="s">
        <v>30</v>
      </c>
      <c r="E244">
        <v>22804</v>
      </c>
      <c r="F244">
        <v>1</v>
      </c>
      <c r="G244">
        <v>0</v>
      </c>
      <c r="H244" t="s">
        <v>234</v>
      </c>
      <c r="I244">
        <v>75</v>
      </c>
      <c r="J244">
        <v>14</v>
      </c>
      <c r="K244">
        <v>1</v>
      </c>
      <c r="L244">
        <v>7</v>
      </c>
      <c r="M244">
        <v>2</v>
      </c>
      <c r="N244">
        <v>1</v>
      </c>
      <c r="O244">
        <v>1</v>
      </c>
      <c r="P244">
        <v>1</v>
      </c>
      <c r="Q244">
        <v>2</v>
      </c>
      <c r="R244">
        <v>0</v>
      </c>
      <c r="S244">
        <v>2</v>
      </c>
      <c r="T244">
        <v>9</v>
      </c>
      <c r="U244">
        <v>0</v>
      </c>
      <c r="V244">
        <v>0</v>
      </c>
      <c r="W244">
        <v>0</v>
      </c>
      <c r="X244">
        <v>0</v>
      </c>
      <c r="Y244">
        <v>0</v>
      </c>
      <c r="Z244">
        <v>0</v>
      </c>
      <c r="AA244">
        <v>3</v>
      </c>
      <c r="AB244">
        <v>11</v>
      </c>
      <c r="AC244">
        <v>0</v>
      </c>
    </row>
    <row r="245" spans="1:29" x14ac:dyDescent="0.3">
      <c r="A245" s="1">
        <v>9529</v>
      </c>
      <c r="B245">
        <v>1990</v>
      </c>
      <c r="C245" t="s">
        <v>29</v>
      </c>
      <c r="D245" t="s">
        <v>37</v>
      </c>
      <c r="E245">
        <v>73687</v>
      </c>
      <c r="F245">
        <v>0</v>
      </c>
      <c r="G245">
        <v>0</v>
      </c>
      <c r="H245" t="s">
        <v>235</v>
      </c>
      <c r="I245">
        <v>8</v>
      </c>
      <c r="J245">
        <v>559</v>
      </c>
      <c r="K245">
        <v>153</v>
      </c>
      <c r="L245">
        <v>503</v>
      </c>
      <c r="M245">
        <v>218</v>
      </c>
      <c r="N245">
        <v>13</v>
      </c>
      <c r="O245">
        <v>181</v>
      </c>
      <c r="P245">
        <v>1</v>
      </c>
      <c r="Q245">
        <v>3</v>
      </c>
      <c r="R245">
        <v>9</v>
      </c>
      <c r="S245">
        <v>9</v>
      </c>
      <c r="T245">
        <v>2</v>
      </c>
      <c r="U245">
        <v>0</v>
      </c>
      <c r="V245">
        <v>0</v>
      </c>
      <c r="W245">
        <v>0</v>
      </c>
      <c r="X245">
        <v>1</v>
      </c>
      <c r="Y245">
        <v>0</v>
      </c>
      <c r="Z245">
        <v>0</v>
      </c>
      <c r="AA245">
        <v>3</v>
      </c>
      <c r="AB245">
        <v>11</v>
      </c>
      <c r="AC245">
        <v>1</v>
      </c>
    </row>
    <row r="246" spans="1:29" x14ac:dyDescent="0.3">
      <c r="A246" s="1">
        <v>6439</v>
      </c>
      <c r="B246">
        <v>1958</v>
      </c>
      <c r="C246" t="s">
        <v>29</v>
      </c>
      <c r="D246" t="s">
        <v>37</v>
      </c>
      <c r="E246">
        <v>61074</v>
      </c>
      <c r="F246">
        <v>0</v>
      </c>
      <c r="G246">
        <v>1</v>
      </c>
      <c r="H246" t="s">
        <v>236</v>
      </c>
      <c r="I246">
        <v>37</v>
      </c>
      <c r="J246">
        <v>789</v>
      </c>
      <c r="K246">
        <v>0</v>
      </c>
      <c r="L246">
        <v>133</v>
      </c>
      <c r="M246">
        <v>0</v>
      </c>
      <c r="N246">
        <v>28</v>
      </c>
      <c r="O246">
        <v>152</v>
      </c>
      <c r="P246">
        <v>7</v>
      </c>
      <c r="Q246">
        <v>11</v>
      </c>
      <c r="R246">
        <v>5</v>
      </c>
      <c r="S246">
        <v>8</v>
      </c>
      <c r="T246">
        <v>7</v>
      </c>
      <c r="U246">
        <v>0</v>
      </c>
      <c r="V246">
        <v>0</v>
      </c>
      <c r="W246">
        <v>0</v>
      </c>
      <c r="X246">
        <v>0</v>
      </c>
      <c r="Y246">
        <v>0</v>
      </c>
      <c r="Z246">
        <v>0</v>
      </c>
      <c r="AA246">
        <v>3</v>
      </c>
      <c r="AB246">
        <v>11</v>
      </c>
      <c r="AC246">
        <v>0</v>
      </c>
    </row>
    <row r="247" spans="1:29" x14ac:dyDescent="0.3">
      <c r="A247" s="1">
        <v>7411</v>
      </c>
      <c r="B247">
        <v>1964</v>
      </c>
      <c r="C247" t="s">
        <v>36</v>
      </c>
      <c r="D247" t="s">
        <v>37</v>
      </c>
      <c r="E247">
        <v>31686</v>
      </c>
      <c r="F247">
        <v>1</v>
      </c>
      <c r="G247">
        <v>1</v>
      </c>
      <c r="H247" t="s">
        <v>237</v>
      </c>
      <c r="I247">
        <v>31</v>
      </c>
      <c r="J247">
        <v>11</v>
      </c>
      <c r="K247">
        <v>0</v>
      </c>
      <c r="L247">
        <v>5</v>
      </c>
      <c r="M247">
        <v>0</v>
      </c>
      <c r="N247">
        <v>0</v>
      </c>
      <c r="O247">
        <v>1</v>
      </c>
      <c r="P247">
        <v>2</v>
      </c>
      <c r="Q247">
        <v>1</v>
      </c>
      <c r="R247">
        <v>0</v>
      </c>
      <c r="S247">
        <v>3</v>
      </c>
      <c r="T247">
        <v>6</v>
      </c>
      <c r="U247">
        <v>0</v>
      </c>
      <c r="V247">
        <v>0</v>
      </c>
      <c r="W247">
        <v>0</v>
      </c>
      <c r="X247">
        <v>0</v>
      </c>
      <c r="Y247">
        <v>0</v>
      </c>
      <c r="Z247">
        <v>0</v>
      </c>
      <c r="AA247">
        <v>3</v>
      </c>
      <c r="AB247">
        <v>11</v>
      </c>
      <c r="AC247">
        <v>0</v>
      </c>
    </row>
    <row r="248" spans="1:29" x14ac:dyDescent="0.3">
      <c r="A248" s="1">
        <v>2176</v>
      </c>
      <c r="B248">
        <v>1972</v>
      </c>
      <c r="C248" t="s">
        <v>29</v>
      </c>
      <c r="D248" t="s">
        <v>37</v>
      </c>
      <c r="E248">
        <v>80134</v>
      </c>
      <c r="F248">
        <v>1</v>
      </c>
      <c r="G248">
        <v>0</v>
      </c>
      <c r="H248" t="s">
        <v>238</v>
      </c>
      <c r="I248">
        <v>40</v>
      </c>
      <c r="J248">
        <v>1218</v>
      </c>
      <c r="K248">
        <v>16</v>
      </c>
      <c r="L248">
        <v>272</v>
      </c>
      <c r="M248">
        <v>104</v>
      </c>
      <c r="N248">
        <v>0</v>
      </c>
      <c r="O248">
        <v>80</v>
      </c>
      <c r="P248">
        <v>2</v>
      </c>
      <c r="Q248">
        <v>5</v>
      </c>
      <c r="R248">
        <v>3</v>
      </c>
      <c r="S248">
        <v>6</v>
      </c>
      <c r="T248">
        <v>6</v>
      </c>
      <c r="U248">
        <v>0</v>
      </c>
      <c r="V248">
        <v>1</v>
      </c>
      <c r="W248">
        <v>1</v>
      </c>
      <c r="X248">
        <v>1</v>
      </c>
      <c r="Y248">
        <v>0</v>
      </c>
      <c r="Z248">
        <v>0</v>
      </c>
      <c r="AA248">
        <v>3</v>
      </c>
      <c r="AB248">
        <v>11</v>
      </c>
      <c r="AC248">
        <v>1</v>
      </c>
    </row>
    <row r="249" spans="1:29" x14ac:dyDescent="0.3">
      <c r="A249" s="1">
        <v>9265</v>
      </c>
      <c r="B249">
        <v>1953</v>
      </c>
      <c r="C249" t="s">
        <v>29</v>
      </c>
      <c r="D249" t="s">
        <v>37</v>
      </c>
      <c r="E249">
        <v>75027</v>
      </c>
      <c r="F249">
        <v>0</v>
      </c>
      <c r="G249">
        <v>1</v>
      </c>
      <c r="H249" t="s">
        <v>239</v>
      </c>
      <c r="I249">
        <v>74</v>
      </c>
      <c r="J249">
        <v>925</v>
      </c>
      <c r="K249">
        <v>64</v>
      </c>
      <c r="L249">
        <v>179</v>
      </c>
      <c r="M249">
        <v>133</v>
      </c>
      <c r="N249">
        <v>12</v>
      </c>
      <c r="O249">
        <v>77</v>
      </c>
      <c r="P249">
        <v>2</v>
      </c>
      <c r="Q249">
        <v>9</v>
      </c>
      <c r="R249">
        <v>4</v>
      </c>
      <c r="S249">
        <v>6</v>
      </c>
      <c r="T249">
        <v>5</v>
      </c>
      <c r="U249">
        <v>0</v>
      </c>
      <c r="V249">
        <v>0</v>
      </c>
      <c r="W249">
        <v>0</v>
      </c>
      <c r="X249">
        <v>0</v>
      </c>
      <c r="Y249">
        <v>0</v>
      </c>
      <c r="Z249">
        <v>0</v>
      </c>
      <c r="AA249">
        <v>3</v>
      </c>
      <c r="AB249">
        <v>11</v>
      </c>
      <c r="AC249">
        <v>0</v>
      </c>
    </row>
    <row r="250" spans="1:29" x14ac:dyDescent="0.3">
      <c r="A250" s="1">
        <v>8867</v>
      </c>
      <c r="B250">
        <v>1988</v>
      </c>
      <c r="C250" t="s">
        <v>36</v>
      </c>
      <c r="D250" t="s">
        <v>37</v>
      </c>
      <c r="E250">
        <v>67546</v>
      </c>
      <c r="F250">
        <v>0</v>
      </c>
      <c r="G250">
        <v>0</v>
      </c>
      <c r="H250" t="s">
        <v>51</v>
      </c>
      <c r="I250">
        <v>90</v>
      </c>
      <c r="J250">
        <v>864</v>
      </c>
      <c r="K250">
        <v>134</v>
      </c>
      <c r="L250">
        <v>768</v>
      </c>
      <c r="M250">
        <v>150</v>
      </c>
      <c r="N250">
        <v>38</v>
      </c>
      <c r="O250">
        <v>172</v>
      </c>
      <c r="P250">
        <v>1</v>
      </c>
      <c r="Q250">
        <v>4</v>
      </c>
      <c r="R250">
        <v>10</v>
      </c>
      <c r="S250">
        <v>5</v>
      </c>
      <c r="T250">
        <v>3</v>
      </c>
      <c r="U250">
        <v>0</v>
      </c>
      <c r="V250">
        <v>0</v>
      </c>
      <c r="W250">
        <v>0</v>
      </c>
      <c r="X250">
        <v>0</v>
      </c>
      <c r="Y250">
        <v>0</v>
      </c>
      <c r="Z250">
        <v>0</v>
      </c>
      <c r="AA250">
        <v>3</v>
      </c>
      <c r="AB250">
        <v>11</v>
      </c>
      <c r="AC250">
        <v>0</v>
      </c>
    </row>
    <row r="251" spans="1:29" x14ac:dyDescent="0.3">
      <c r="A251" s="1">
        <v>8932</v>
      </c>
      <c r="B251">
        <v>1969</v>
      </c>
      <c r="C251" t="s">
        <v>39</v>
      </c>
      <c r="D251" t="s">
        <v>33</v>
      </c>
      <c r="E251">
        <v>65176</v>
      </c>
      <c r="F251">
        <v>0</v>
      </c>
      <c r="G251">
        <v>1</v>
      </c>
      <c r="H251" t="s">
        <v>67</v>
      </c>
      <c r="I251">
        <v>57</v>
      </c>
      <c r="J251">
        <v>960</v>
      </c>
      <c r="K251">
        <v>28</v>
      </c>
      <c r="L251">
        <v>183</v>
      </c>
      <c r="M251">
        <v>220</v>
      </c>
      <c r="N251">
        <v>70</v>
      </c>
      <c r="O251">
        <v>70</v>
      </c>
      <c r="P251">
        <v>4</v>
      </c>
      <c r="Q251">
        <v>9</v>
      </c>
      <c r="R251">
        <v>6</v>
      </c>
      <c r="S251">
        <v>6</v>
      </c>
      <c r="T251">
        <v>6</v>
      </c>
      <c r="U251">
        <v>0</v>
      </c>
      <c r="V251">
        <v>0</v>
      </c>
      <c r="W251">
        <v>0</v>
      </c>
      <c r="X251">
        <v>0</v>
      </c>
      <c r="Y251">
        <v>0</v>
      </c>
      <c r="Z251">
        <v>0</v>
      </c>
      <c r="AA251">
        <v>3</v>
      </c>
      <c r="AB251">
        <v>11</v>
      </c>
      <c r="AC251">
        <v>0</v>
      </c>
    </row>
    <row r="252" spans="1:29" x14ac:dyDescent="0.3">
      <c r="A252" s="1">
        <v>10236</v>
      </c>
      <c r="B252">
        <v>1975</v>
      </c>
      <c r="C252" t="s">
        <v>39</v>
      </c>
      <c r="D252" t="s">
        <v>30</v>
      </c>
      <c r="E252">
        <v>31160</v>
      </c>
      <c r="F252">
        <v>1</v>
      </c>
      <c r="G252">
        <v>0</v>
      </c>
      <c r="H252" t="s">
        <v>240</v>
      </c>
      <c r="I252">
        <v>59</v>
      </c>
      <c r="J252">
        <v>16</v>
      </c>
      <c r="K252">
        <v>3</v>
      </c>
      <c r="L252">
        <v>25</v>
      </c>
      <c r="M252">
        <v>6</v>
      </c>
      <c r="N252">
        <v>1</v>
      </c>
      <c r="O252">
        <v>13</v>
      </c>
      <c r="P252">
        <v>2</v>
      </c>
      <c r="Q252">
        <v>2</v>
      </c>
      <c r="R252">
        <v>0</v>
      </c>
      <c r="S252">
        <v>3</v>
      </c>
      <c r="T252">
        <v>8</v>
      </c>
      <c r="U252">
        <v>0</v>
      </c>
      <c r="V252">
        <v>0</v>
      </c>
      <c r="W252">
        <v>0</v>
      </c>
      <c r="X252">
        <v>0</v>
      </c>
      <c r="Y252">
        <v>0</v>
      </c>
      <c r="Z252">
        <v>0</v>
      </c>
      <c r="AA252">
        <v>3</v>
      </c>
      <c r="AB252">
        <v>11</v>
      </c>
      <c r="AC252">
        <v>0</v>
      </c>
    </row>
    <row r="253" spans="1:29" x14ac:dyDescent="0.3">
      <c r="A253" s="1">
        <v>6340</v>
      </c>
      <c r="B253">
        <v>1985</v>
      </c>
      <c r="C253" t="s">
        <v>29</v>
      </c>
      <c r="D253" t="s">
        <v>30</v>
      </c>
      <c r="E253">
        <v>29938</v>
      </c>
      <c r="F253">
        <v>1</v>
      </c>
      <c r="G253">
        <v>0</v>
      </c>
      <c r="H253" t="s">
        <v>241</v>
      </c>
      <c r="I253">
        <v>52</v>
      </c>
      <c r="J253">
        <v>3</v>
      </c>
      <c r="K253">
        <v>3</v>
      </c>
      <c r="L253">
        <v>7</v>
      </c>
      <c r="M253">
        <v>0</v>
      </c>
      <c r="N253">
        <v>2</v>
      </c>
      <c r="O253">
        <v>11</v>
      </c>
      <c r="P253">
        <v>2</v>
      </c>
      <c r="Q253">
        <v>1</v>
      </c>
      <c r="R253">
        <v>0</v>
      </c>
      <c r="S253">
        <v>3</v>
      </c>
      <c r="T253">
        <v>6</v>
      </c>
      <c r="U253">
        <v>0</v>
      </c>
      <c r="V253">
        <v>0</v>
      </c>
      <c r="W253">
        <v>0</v>
      </c>
      <c r="X253">
        <v>0</v>
      </c>
      <c r="Y253">
        <v>0</v>
      </c>
      <c r="Z253">
        <v>0</v>
      </c>
      <c r="AA253">
        <v>3</v>
      </c>
      <c r="AB253">
        <v>11</v>
      </c>
      <c r="AC253">
        <v>0</v>
      </c>
    </row>
    <row r="254" spans="1:29" x14ac:dyDescent="0.3">
      <c r="A254" s="1">
        <v>10089</v>
      </c>
      <c r="B254">
        <v>1974</v>
      </c>
      <c r="C254" t="s">
        <v>29</v>
      </c>
      <c r="D254" t="s">
        <v>41</v>
      </c>
      <c r="E254">
        <v>102692</v>
      </c>
      <c r="F254">
        <v>0</v>
      </c>
      <c r="G254">
        <v>0</v>
      </c>
      <c r="H254" t="s">
        <v>105</v>
      </c>
      <c r="I254">
        <v>5</v>
      </c>
      <c r="J254">
        <v>168</v>
      </c>
      <c r="K254">
        <v>148</v>
      </c>
      <c r="L254">
        <v>444</v>
      </c>
      <c r="M254">
        <v>32</v>
      </c>
      <c r="N254">
        <v>172</v>
      </c>
      <c r="O254">
        <v>148</v>
      </c>
      <c r="P254">
        <v>1</v>
      </c>
      <c r="Q254">
        <v>6</v>
      </c>
      <c r="R254">
        <v>9</v>
      </c>
      <c r="S254">
        <v>13</v>
      </c>
      <c r="T254">
        <v>2</v>
      </c>
      <c r="U254">
        <v>0</v>
      </c>
      <c r="V254">
        <v>1</v>
      </c>
      <c r="W254">
        <v>1</v>
      </c>
      <c r="X254">
        <v>1</v>
      </c>
      <c r="Y254">
        <v>1</v>
      </c>
      <c r="Z254">
        <v>0</v>
      </c>
      <c r="AA254">
        <v>3</v>
      </c>
      <c r="AB254">
        <v>11</v>
      </c>
      <c r="AC254">
        <v>1</v>
      </c>
    </row>
    <row r="255" spans="1:29" x14ac:dyDescent="0.3">
      <c r="A255" s="1">
        <v>2227</v>
      </c>
      <c r="B255">
        <v>1958</v>
      </c>
      <c r="C255" t="s">
        <v>53</v>
      </c>
      <c r="D255" t="s">
        <v>33</v>
      </c>
      <c r="E255">
        <v>26490</v>
      </c>
      <c r="F255">
        <v>0</v>
      </c>
      <c r="G255">
        <v>0</v>
      </c>
      <c r="H255" t="s">
        <v>242</v>
      </c>
      <c r="I255">
        <v>92</v>
      </c>
      <c r="J255">
        <v>45</v>
      </c>
      <c r="K255">
        <v>47</v>
      </c>
      <c r="L255">
        <v>52</v>
      </c>
      <c r="M255">
        <v>21</v>
      </c>
      <c r="N255">
        <v>20</v>
      </c>
      <c r="O255">
        <v>25</v>
      </c>
      <c r="P255">
        <v>2</v>
      </c>
      <c r="Q255">
        <v>3</v>
      </c>
      <c r="R255">
        <v>1</v>
      </c>
      <c r="S255">
        <v>5</v>
      </c>
      <c r="T255">
        <v>6</v>
      </c>
      <c r="U255">
        <v>0</v>
      </c>
      <c r="V255">
        <v>0</v>
      </c>
      <c r="W255">
        <v>0</v>
      </c>
      <c r="X255">
        <v>0</v>
      </c>
      <c r="Y255">
        <v>0</v>
      </c>
      <c r="Z255">
        <v>0</v>
      </c>
      <c r="AA255">
        <v>3</v>
      </c>
      <c r="AB255">
        <v>11</v>
      </c>
      <c r="AC255">
        <v>0</v>
      </c>
    </row>
    <row r="256" spans="1:29" x14ac:dyDescent="0.3">
      <c r="A256" s="1">
        <v>10992</v>
      </c>
      <c r="B256">
        <v>1967</v>
      </c>
      <c r="C256" t="s">
        <v>29</v>
      </c>
      <c r="D256" t="s">
        <v>33</v>
      </c>
      <c r="E256">
        <v>75702</v>
      </c>
      <c r="F256">
        <v>1</v>
      </c>
      <c r="G256">
        <v>1</v>
      </c>
      <c r="H256" t="s">
        <v>111</v>
      </c>
      <c r="I256">
        <v>77</v>
      </c>
      <c r="J256">
        <v>650</v>
      </c>
      <c r="K256">
        <v>28</v>
      </c>
      <c r="L256">
        <v>353</v>
      </c>
      <c r="M256">
        <v>45</v>
      </c>
      <c r="N256">
        <v>42</v>
      </c>
      <c r="O256">
        <v>30</v>
      </c>
      <c r="P256">
        <v>5</v>
      </c>
      <c r="Q256">
        <v>4</v>
      </c>
      <c r="R256">
        <v>6</v>
      </c>
      <c r="S256">
        <v>11</v>
      </c>
      <c r="T256">
        <v>8</v>
      </c>
      <c r="U256">
        <v>0</v>
      </c>
      <c r="V256">
        <v>0</v>
      </c>
      <c r="W256">
        <v>0</v>
      </c>
      <c r="X256">
        <v>0</v>
      </c>
      <c r="Y256">
        <v>0</v>
      </c>
      <c r="Z256">
        <v>0</v>
      </c>
      <c r="AA256">
        <v>3</v>
      </c>
      <c r="AB256">
        <v>11</v>
      </c>
      <c r="AC256">
        <v>0</v>
      </c>
    </row>
    <row r="257" spans="1:29" x14ac:dyDescent="0.3">
      <c r="A257" s="1">
        <v>5304</v>
      </c>
      <c r="B257">
        <v>1974</v>
      </c>
      <c r="C257" t="s">
        <v>36</v>
      </c>
      <c r="D257" t="s">
        <v>30</v>
      </c>
      <c r="E257">
        <v>30899</v>
      </c>
      <c r="F257">
        <v>1</v>
      </c>
      <c r="G257">
        <v>0</v>
      </c>
      <c r="H257" t="s">
        <v>243</v>
      </c>
      <c r="I257">
        <v>35</v>
      </c>
      <c r="J257">
        <v>24</v>
      </c>
      <c r="K257">
        <v>0</v>
      </c>
      <c r="L257">
        <v>8</v>
      </c>
      <c r="M257">
        <v>0</v>
      </c>
      <c r="N257">
        <v>0</v>
      </c>
      <c r="O257">
        <v>1</v>
      </c>
      <c r="P257">
        <v>2</v>
      </c>
      <c r="Q257">
        <v>1</v>
      </c>
      <c r="R257">
        <v>0</v>
      </c>
      <c r="S257">
        <v>3</v>
      </c>
      <c r="T257">
        <v>6</v>
      </c>
      <c r="U257">
        <v>0</v>
      </c>
      <c r="V257">
        <v>0</v>
      </c>
      <c r="W257">
        <v>0</v>
      </c>
      <c r="X257">
        <v>0</v>
      </c>
      <c r="Y257">
        <v>0</v>
      </c>
      <c r="Z257">
        <v>0</v>
      </c>
      <c r="AA257">
        <v>3</v>
      </c>
      <c r="AB257">
        <v>11</v>
      </c>
      <c r="AC257">
        <v>0</v>
      </c>
    </row>
    <row r="258" spans="1:29" x14ac:dyDescent="0.3">
      <c r="A258" s="1">
        <v>309</v>
      </c>
      <c r="B258">
        <v>1961</v>
      </c>
      <c r="C258" t="s">
        <v>36</v>
      </c>
      <c r="D258" t="s">
        <v>33</v>
      </c>
      <c r="E258">
        <v>63342</v>
      </c>
      <c r="F258">
        <v>0</v>
      </c>
      <c r="G258">
        <v>1</v>
      </c>
      <c r="H258" t="s">
        <v>244</v>
      </c>
      <c r="I258">
        <v>48</v>
      </c>
      <c r="J258">
        <v>918</v>
      </c>
      <c r="K258">
        <v>21</v>
      </c>
      <c r="L258">
        <v>118</v>
      </c>
      <c r="M258">
        <v>13</v>
      </c>
      <c r="N258">
        <v>10</v>
      </c>
      <c r="O258">
        <v>21</v>
      </c>
      <c r="P258">
        <v>3</v>
      </c>
      <c r="Q258">
        <v>8</v>
      </c>
      <c r="R258">
        <v>3</v>
      </c>
      <c r="S258">
        <v>5</v>
      </c>
      <c r="T258">
        <v>6</v>
      </c>
      <c r="U258">
        <v>0</v>
      </c>
      <c r="V258">
        <v>1</v>
      </c>
      <c r="W258">
        <v>0</v>
      </c>
      <c r="X258">
        <v>0</v>
      </c>
      <c r="Y258">
        <v>0</v>
      </c>
      <c r="Z258">
        <v>0</v>
      </c>
      <c r="AA258">
        <v>3</v>
      </c>
      <c r="AB258">
        <v>11</v>
      </c>
      <c r="AC258">
        <v>0</v>
      </c>
    </row>
    <row r="259" spans="1:29" x14ac:dyDescent="0.3">
      <c r="A259" s="1">
        <v>3406</v>
      </c>
      <c r="B259">
        <v>1964</v>
      </c>
      <c r="C259" t="s">
        <v>29</v>
      </c>
      <c r="D259" t="s">
        <v>30</v>
      </c>
      <c r="E259">
        <v>45989</v>
      </c>
      <c r="F259">
        <v>0</v>
      </c>
      <c r="G259">
        <v>1</v>
      </c>
      <c r="H259" t="s">
        <v>245</v>
      </c>
      <c r="I259">
        <v>97</v>
      </c>
      <c r="J259">
        <v>138</v>
      </c>
      <c r="K259">
        <v>33</v>
      </c>
      <c r="L259">
        <v>87</v>
      </c>
      <c r="M259">
        <v>28</v>
      </c>
      <c r="N259">
        <v>24</v>
      </c>
      <c r="O259">
        <v>12</v>
      </c>
      <c r="P259">
        <v>4</v>
      </c>
      <c r="Q259">
        <v>3</v>
      </c>
      <c r="R259">
        <v>2</v>
      </c>
      <c r="S259">
        <v>7</v>
      </c>
      <c r="T259">
        <v>3</v>
      </c>
      <c r="U259">
        <v>0</v>
      </c>
      <c r="V259">
        <v>0</v>
      </c>
      <c r="W259">
        <v>0</v>
      </c>
      <c r="X259">
        <v>0</v>
      </c>
      <c r="Y259">
        <v>0</v>
      </c>
      <c r="Z259">
        <v>0</v>
      </c>
      <c r="AA259">
        <v>3</v>
      </c>
      <c r="AB259">
        <v>11</v>
      </c>
      <c r="AC259">
        <v>0</v>
      </c>
    </row>
    <row r="260" spans="1:29" x14ac:dyDescent="0.3">
      <c r="A260" s="1">
        <v>2661</v>
      </c>
      <c r="B260">
        <v>1964</v>
      </c>
      <c r="C260" t="s">
        <v>29</v>
      </c>
      <c r="D260" t="s">
        <v>30</v>
      </c>
      <c r="E260">
        <v>18701</v>
      </c>
      <c r="F260">
        <v>1</v>
      </c>
      <c r="G260">
        <v>1</v>
      </c>
      <c r="H260" t="s">
        <v>246</v>
      </c>
      <c r="I260">
        <v>95</v>
      </c>
      <c r="J260">
        <v>12</v>
      </c>
      <c r="K260">
        <v>4</v>
      </c>
      <c r="L260">
        <v>2</v>
      </c>
      <c r="M260">
        <v>10</v>
      </c>
      <c r="N260">
        <v>6</v>
      </c>
      <c r="O260">
        <v>10</v>
      </c>
      <c r="P260">
        <v>4</v>
      </c>
      <c r="Q260">
        <v>2</v>
      </c>
      <c r="R260">
        <v>0</v>
      </c>
      <c r="S260">
        <v>4</v>
      </c>
      <c r="T260">
        <v>5</v>
      </c>
      <c r="U260">
        <v>0</v>
      </c>
      <c r="V260">
        <v>0</v>
      </c>
      <c r="W260">
        <v>0</v>
      </c>
      <c r="X260">
        <v>0</v>
      </c>
      <c r="Y260">
        <v>0</v>
      </c>
      <c r="Z260">
        <v>0</v>
      </c>
      <c r="AA260">
        <v>3</v>
      </c>
      <c r="AB260">
        <v>11</v>
      </c>
      <c r="AC260">
        <v>0</v>
      </c>
    </row>
    <row r="261" spans="1:29" x14ac:dyDescent="0.3">
      <c r="A261" s="1">
        <v>3153</v>
      </c>
      <c r="B261">
        <v>1957</v>
      </c>
      <c r="C261" t="s">
        <v>36</v>
      </c>
      <c r="D261" t="s">
        <v>30</v>
      </c>
      <c r="E261">
        <v>40737</v>
      </c>
      <c r="F261">
        <v>2</v>
      </c>
      <c r="G261">
        <v>1</v>
      </c>
      <c r="H261" t="s">
        <v>206</v>
      </c>
      <c r="I261">
        <v>24</v>
      </c>
      <c r="J261">
        <v>11</v>
      </c>
      <c r="K261">
        <v>0</v>
      </c>
      <c r="L261">
        <v>4</v>
      </c>
      <c r="M261">
        <v>0</v>
      </c>
      <c r="N261">
        <v>0</v>
      </c>
      <c r="O261">
        <v>2</v>
      </c>
      <c r="P261">
        <v>1</v>
      </c>
      <c r="Q261">
        <v>1</v>
      </c>
      <c r="R261">
        <v>0</v>
      </c>
      <c r="S261">
        <v>2</v>
      </c>
      <c r="T261">
        <v>8</v>
      </c>
      <c r="U261">
        <v>0</v>
      </c>
      <c r="V261">
        <v>0</v>
      </c>
      <c r="W261">
        <v>0</v>
      </c>
      <c r="X261">
        <v>0</v>
      </c>
      <c r="Y261">
        <v>0</v>
      </c>
      <c r="Z261">
        <v>0</v>
      </c>
      <c r="AA261">
        <v>3</v>
      </c>
      <c r="AB261">
        <v>11</v>
      </c>
      <c r="AC261">
        <v>0</v>
      </c>
    </row>
    <row r="262" spans="1:29" x14ac:dyDescent="0.3">
      <c r="A262" s="1">
        <v>10264</v>
      </c>
      <c r="B262">
        <v>1979</v>
      </c>
      <c r="C262" t="s">
        <v>29</v>
      </c>
      <c r="D262" t="s">
        <v>41</v>
      </c>
      <c r="E262">
        <v>15287</v>
      </c>
      <c r="F262">
        <v>1</v>
      </c>
      <c r="G262">
        <v>0</v>
      </c>
      <c r="H262" t="s">
        <v>48</v>
      </c>
      <c r="I262">
        <v>60</v>
      </c>
      <c r="J262">
        <v>1</v>
      </c>
      <c r="K262">
        <v>2</v>
      </c>
      <c r="L262">
        <v>8</v>
      </c>
      <c r="M262">
        <v>4</v>
      </c>
      <c r="N262">
        <v>3</v>
      </c>
      <c r="O262">
        <v>13</v>
      </c>
      <c r="P262">
        <v>2</v>
      </c>
      <c r="Q262">
        <v>1</v>
      </c>
      <c r="R262">
        <v>1</v>
      </c>
      <c r="S262">
        <v>2</v>
      </c>
      <c r="T262">
        <v>7</v>
      </c>
      <c r="U262">
        <v>1</v>
      </c>
      <c r="V262">
        <v>0</v>
      </c>
      <c r="W262">
        <v>0</v>
      </c>
      <c r="X262">
        <v>0</v>
      </c>
      <c r="Y262">
        <v>0</v>
      </c>
      <c r="Z262">
        <v>0</v>
      </c>
      <c r="AA262">
        <v>3</v>
      </c>
      <c r="AB262">
        <v>11</v>
      </c>
      <c r="AC262">
        <v>1</v>
      </c>
    </row>
    <row r="263" spans="1:29" x14ac:dyDescent="0.3">
      <c r="A263" s="1">
        <v>1184</v>
      </c>
      <c r="B263">
        <v>1968</v>
      </c>
      <c r="C263" t="s">
        <v>36</v>
      </c>
      <c r="D263" t="s">
        <v>41</v>
      </c>
      <c r="E263">
        <v>69674</v>
      </c>
      <c r="F263">
        <v>0</v>
      </c>
      <c r="G263">
        <v>2</v>
      </c>
      <c r="H263" t="s">
        <v>247</v>
      </c>
      <c r="I263">
        <v>46</v>
      </c>
      <c r="J263">
        <v>554</v>
      </c>
      <c r="K263">
        <v>41</v>
      </c>
      <c r="L263">
        <v>215</v>
      </c>
      <c r="M263">
        <v>11</v>
      </c>
      <c r="N263">
        <v>0</v>
      </c>
      <c r="O263">
        <v>24</v>
      </c>
      <c r="P263">
        <v>3</v>
      </c>
      <c r="Q263">
        <v>10</v>
      </c>
      <c r="R263">
        <v>2</v>
      </c>
      <c r="S263">
        <v>10</v>
      </c>
      <c r="T263">
        <v>5</v>
      </c>
      <c r="U263">
        <v>0</v>
      </c>
      <c r="V263">
        <v>0</v>
      </c>
      <c r="W263">
        <v>0</v>
      </c>
      <c r="X263">
        <v>0</v>
      </c>
      <c r="Y263">
        <v>0</v>
      </c>
      <c r="Z263">
        <v>0</v>
      </c>
      <c r="AA263">
        <v>3</v>
      </c>
      <c r="AB263">
        <v>11</v>
      </c>
      <c r="AC263">
        <v>0</v>
      </c>
    </row>
    <row r="264" spans="1:29" x14ac:dyDescent="0.3">
      <c r="A264" s="1">
        <v>4200</v>
      </c>
      <c r="B264">
        <v>1970</v>
      </c>
      <c r="C264" t="s">
        <v>39</v>
      </c>
      <c r="D264" t="s">
        <v>37</v>
      </c>
      <c r="E264">
        <v>44159</v>
      </c>
      <c r="F264">
        <v>1</v>
      </c>
      <c r="G264">
        <v>0</v>
      </c>
      <c r="H264" t="s">
        <v>248</v>
      </c>
      <c r="I264">
        <v>85</v>
      </c>
      <c r="J264">
        <v>167</v>
      </c>
      <c r="K264">
        <v>2</v>
      </c>
      <c r="L264">
        <v>62</v>
      </c>
      <c r="M264">
        <v>24</v>
      </c>
      <c r="N264">
        <v>13</v>
      </c>
      <c r="O264">
        <v>7</v>
      </c>
      <c r="P264">
        <v>4</v>
      </c>
      <c r="Q264">
        <v>4</v>
      </c>
      <c r="R264">
        <v>1</v>
      </c>
      <c r="S264">
        <v>6</v>
      </c>
      <c r="T264">
        <v>5</v>
      </c>
      <c r="U264">
        <v>0</v>
      </c>
      <c r="V264">
        <v>0</v>
      </c>
      <c r="W264">
        <v>0</v>
      </c>
      <c r="X264">
        <v>0</v>
      </c>
      <c r="Y264">
        <v>0</v>
      </c>
      <c r="Z264">
        <v>0</v>
      </c>
      <c r="AA264">
        <v>3</v>
      </c>
      <c r="AB264">
        <v>11</v>
      </c>
      <c r="AC264">
        <v>0</v>
      </c>
    </row>
    <row r="265" spans="1:29" x14ac:dyDescent="0.3">
      <c r="A265" s="1">
        <v>9396</v>
      </c>
      <c r="B265">
        <v>1978</v>
      </c>
      <c r="C265" t="s">
        <v>36</v>
      </c>
      <c r="D265" t="s">
        <v>37</v>
      </c>
      <c r="E265">
        <v>37717</v>
      </c>
      <c r="F265">
        <v>1</v>
      </c>
      <c r="G265">
        <v>0</v>
      </c>
      <c r="H265" t="s">
        <v>249</v>
      </c>
      <c r="I265">
        <v>31</v>
      </c>
      <c r="J265">
        <v>9</v>
      </c>
      <c r="K265">
        <v>0</v>
      </c>
      <c r="L265">
        <v>6</v>
      </c>
      <c r="M265">
        <v>4</v>
      </c>
      <c r="N265">
        <v>1</v>
      </c>
      <c r="O265">
        <v>5</v>
      </c>
      <c r="P265">
        <v>1</v>
      </c>
      <c r="Q265">
        <v>1</v>
      </c>
      <c r="R265">
        <v>0</v>
      </c>
      <c r="S265">
        <v>2</v>
      </c>
      <c r="T265">
        <v>9</v>
      </c>
      <c r="U265">
        <v>0</v>
      </c>
      <c r="V265">
        <v>0</v>
      </c>
      <c r="W265">
        <v>0</v>
      </c>
      <c r="X265">
        <v>0</v>
      </c>
      <c r="Y265">
        <v>0</v>
      </c>
      <c r="Z265">
        <v>0</v>
      </c>
      <c r="AA265">
        <v>3</v>
      </c>
      <c r="AB265">
        <v>11</v>
      </c>
      <c r="AC265">
        <v>0</v>
      </c>
    </row>
    <row r="266" spans="1:29" x14ac:dyDescent="0.3">
      <c r="A266" s="1">
        <v>2387</v>
      </c>
      <c r="B266">
        <v>1952</v>
      </c>
      <c r="C266" t="s">
        <v>39</v>
      </c>
      <c r="D266" t="s">
        <v>33</v>
      </c>
      <c r="E266">
        <v>43776</v>
      </c>
      <c r="F266">
        <v>1</v>
      </c>
      <c r="G266">
        <v>1</v>
      </c>
      <c r="H266" t="s">
        <v>250</v>
      </c>
      <c r="I266">
        <v>9</v>
      </c>
      <c r="J266">
        <v>177</v>
      </c>
      <c r="K266">
        <v>2</v>
      </c>
      <c r="L266">
        <v>71</v>
      </c>
      <c r="M266">
        <v>3</v>
      </c>
      <c r="N266">
        <v>2</v>
      </c>
      <c r="O266">
        <v>20</v>
      </c>
      <c r="P266">
        <v>6</v>
      </c>
      <c r="Q266">
        <v>5</v>
      </c>
      <c r="R266">
        <v>2</v>
      </c>
      <c r="S266">
        <v>4</v>
      </c>
      <c r="T266">
        <v>8</v>
      </c>
      <c r="U266">
        <v>0</v>
      </c>
      <c r="V266">
        <v>0</v>
      </c>
      <c r="W266">
        <v>0</v>
      </c>
      <c r="X266">
        <v>0</v>
      </c>
      <c r="Y266">
        <v>0</v>
      </c>
      <c r="Z266">
        <v>0</v>
      </c>
      <c r="AA266">
        <v>3</v>
      </c>
      <c r="AB266">
        <v>11</v>
      </c>
      <c r="AC266">
        <v>1</v>
      </c>
    </row>
    <row r="267" spans="1:29" x14ac:dyDescent="0.3">
      <c r="A267" s="1">
        <v>6690</v>
      </c>
      <c r="B267">
        <v>1966</v>
      </c>
      <c r="C267" t="s">
        <v>39</v>
      </c>
      <c r="D267" t="s">
        <v>37</v>
      </c>
      <c r="E267">
        <v>38179</v>
      </c>
      <c r="F267">
        <v>1</v>
      </c>
      <c r="G267">
        <v>1</v>
      </c>
      <c r="H267" t="s">
        <v>251</v>
      </c>
      <c r="I267">
        <v>30</v>
      </c>
      <c r="J267">
        <v>38</v>
      </c>
      <c r="K267">
        <v>4</v>
      </c>
      <c r="L267">
        <v>22</v>
      </c>
      <c r="M267">
        <v>4</v>
      </c>
      <c r="N267">
        <v>2</v>
      </c>
      <c r="O267">
        <v>20</v>
      </c>
      <c r="P267">
        <v>4</v>
      </c>
      <c r="Q267">
        <v>3</v>
      </c>
      <c r="R267">
        <v>1</v>
      </c>
      <c r="S267">
        <v>3</v>
      </c>
      <c r="T267">
        <v>7</v>
      </c>
      <c r="U267">
        <v>0</v>
      </c>
      <c r="V267">
        <v>0</v>
      </c>
      <c r="W267">
        <v>0</v>
      </c>
      <c r="X267">
        <v>0</v>
      </c>
      <c r="Y267">
        <v>0</v>
      </c>
      <c r="Z267">
        <v>0</v>
      </c>
      <c r="AA267">
        <v>3</v>
      </c>
      <c r="AB267">
        <v>11</v>
      </c>
      <c r="AC267">
        <v>0</v>
      </c>
    </row>
    <row r="268" spans="1:29" x14ac:dyDescent="0.3">
      <c r="A268" s="1">
        <v>1225</v>
      </c>
      <c r="B268">
        <v>1963</v>
      </c>
      <c r="C268" t="s">
        <v>29</v>
      </c>
      <c r="D268" t="s">
        <v>37</v>
      </c>
      <c r="E268">
        <v>80124</v>
      </c>
      <c r="F268">
        <v>0</v>
      </c>
      <c r="G268">
        <v>0</v>
      </c>
      <c r="H268" t="s">
        <v>252</v>
      </c>
      <c r="I268">
        <v>47</v>
      </c>
      <c r="J268">
        <v>483</v>
      </c>
      <c r="K268">
        <v>84</v>
      </c>
      <c r="L268">
        <v>398</v>
      </c>
      <c r="M268">
        <v>205</v>
      </c>
      <c r="N268">
        <v>84</v>
      </c>
      <c r="O268">
        <v>241</v>
      </c>
      <c r="P268">
        <v>1</v>
      </c>
      <c r="Q268">
        <v>3</v>
      </c>
      <c r="R268">
        <v>7</v>
      </c>
      <c r="S268">
        <v>8</v>
      </c>
      <c r="T268">
        <v>1</v>
      </c>
      <c r="U268">
        <v>1</v>
      </c>
      <c r="V268">
        <v>0</v>
      </c>
      <c r="W268">
        <v>0</v>
      </c>
      <c r="X268">
        <v>0</v>
      </c>
      <c r="Y268">
        <v>0</v>
      </c>
      <c r="Z268">
        <v>0</v>
      </c>
      <c r="AA268">
        <v>3</v>
      </c>
      <c r="AB268">
        <v>11</v>
      </c>
      <c r="AC268">
        <v>0</v>
      </c>
    </row>
    <row r="269" spans="1:29" x14ac:dyDescent="0.3">
      <c r="A269" s="1">
        <v>9703</v>
      </c>
      <c r="B269">
        <v>1970</v>
      </c>
      <c r="C269" t="s">
        <v>36</v>
      </c>
      <c r="D269" t="s">
        <v>37</v>
      </c>
      <c r="E269">
        <v>38097</v>
      </c>
      <c r="F269">
        <v>1</v>
      </c>
      <c r="G269">
        <v>1</v>
      </c>
      <c r="H269" t="s">
        <v>253</v>
      </c>
      <c r="I269">
        <v>70</v>
      </c>
      <c r="J269">
        <v>77</v>
      </c>
      <c r="K269">
        <v>2</v>
      </c>
      <c r="L269">
        <v>35</v>
      </c>
      <c r="M269">
        <v>0</v>
      </c>
      <c r="N269">
        <v>1</v>
      </c>
      <c r="O269">
        <v>69</v>
      </c>
      <c r="P269">
        <v>4</v>
      </c>
      <c r="Q269">
        <v>3</v>
      </c>
      <c r="R269">
        <v>2</v>
      </c>
      <c r="S269">
        <v>2</v>
      </c>
      <c r="T269">
        <v>7</v>
      </c>
      <c r="U269">
        <v>1</v>
      </c>
      <c r="V269">
        <v>0</v>
      </c>
      <c r="W269">
        <v>0</v>
      </c>
      <c r="X269">
        <v>0</v>
      </c>
      <c r="Y269">
        <v>0</v>
      </c>
      <c r="Z269">
        <v>0</v>
      </c>
      <c r="AA269">
        <v>3</v>
      </c>
      <c r="AB269">
        <v>11</v>
      </c>
      <c r="AC269">
        <v>1</v>
      </c>
    </row>
    <row r="270" spans="1:29" x14ac:dyDescent="0.3">
      <c r="A270" s="1">
        <v>291</v>
      </c>
      <c r="B270">
        <v>1970</v>
      </c>
      <c r="C270" t="s">
        <v>29</v>
      </c>
      <c r="D270" t="s">
        <v>37</v>
      </c>
      <c r="E270">
        <v>72940</v>
      </c>
      <c r="F270">
        <v>0</v>
      </c>
      <c r="G270">
        <v>0</v>
      </c>
      <c r="H270" t="s">
        <v>254</v>
      </c>
      <c r="I270">
        <v>13</v>
      </c>
      <c r="J270">
        <v>182</v>
      </c>
      <c r="K270">
        <v>74</v>
      </c>
      <c r="L270">
        <v>298</v>
      </c>
      <c r="M270">
        <v>162</v>
      </c>
      <c r="N270">
        <v>149</v>
      </c>
      <c r="O270">
        <v>116</v>
      </c>
      <c r="P270">
        <v>1</v>
      </c>
      <c r="Q270">
        <v>3</v>
      </c>
      <c r="R270">
        <v>3</v>
      </c>
      <c r="S270">
        <v>6</v>
      </c>
      <c r="T270">
        <v>1</v>
      </c>
      <c r="U270">
        <v>0</v>
      </c>
      <c r="V270">
        <v>0</v>
      </c>
      <c r="W270">
        <v>0</v>
      </c>
      <c r="X270">
        <v>0</v>
      </c>
      <c r="Y270">
        <v>0</v>
      </c>
      <c r="Z270">
        <v>0</v>
      </c>
      <c r="AA270">
        <v>3</v>
      </c>
      <c r="AB270">
        <v>11</v>
      </c>
      <c r="AC270">
        <v>0</v>
      </c>
    </row>
    <row r="271" spans="1:29" x14ac:dyDescent="0.3">
      <c r="A271" s="1">
        <v>4557</v>
      </c>
      <c r="B271">
        <v>1970</v>
      </c>
      <c r="C271" t="s">
        <v>29</v>
      </c>
      <c r="D271" t="s">
        <v>33</v>
      </c>
      <c r="E271">
        <v>22070</v>
      </c>
      <c r="F271">
        <v>1</v>
      </c>
      <c r="G271">
        <v>0</v>
      </c>
      <c r="H271" t="s">
        <v>230</v>
      </c>
      <c r="I271">
        <v>11</v>
      </c>
      <c r="J271">
        <v>10</v>
      </c>
      <c r="K271">
        <v>7</v>
      </c>
      <c r="L271">
        <v>19</v>
      </c>
      <c r="M271">
        <v>8</v>
      </c>
      <c r="N271">
        <v>2</v>
      </c>
      <c r="O271">
        <v>21</v>
      </c>
      <c r="P271">
        <v>2</v>
      </c>
      <c r="Q271">
        <v>2</v>
      </c>
      <c r="R271">
        <v>2</v>
      </c>
      <c r="S271">
        <v>2</v>
      </c>
      <c r="T271">
        <v>6</v>
      </c>
      <c r="U271">
        <v>0</v>
      </c>
      <c r="V271">
        <v>0</v>
      </c>
      <c r="W271">
        <v>0</v>
      </c>
      <c r="X271">
        <v>0</v>
      </c>
      <c r="Y271">
        <v>0</v>
      </c>
      <c r="Z271">
        <v>0</v>
      </c>
      <c r="AA271">
        <v>3</v>
      </c>
      <c r="AB271">
        <v>11</v>
      </c>
      <c r="AC271">
        <v>0</v>
      </c>
    </row>
    <row r="272" spans="1:29" x14ac:dyDescent="0.3">
      <c r="A272" s="1">
        <v>2379</v>
      </c>
      <c r="B272">
        <v>1953</v>
      </c>
      <c r="C272" t="s">
        <v>29</v>
      </c>
      <c r="D272" t="s">
        <v>30</v>
      </c>
      <c r="E272">
        <v>69267</v>
      </c>
      <c r="F272">
        <v>0</v>
      </c>
      <c r="G272">
        <v>0</v>
      </c>
      <c r="H272" t="s">
        <v>242</v>
      </c>
      <c r="I272">
        <v>31</v>
      </c>
      <c r="J272">
        <v>778</v>
      </c>
      <c r="K272">
        <v>44</v>
      </c>
      <c r="L272">
        <v>499</v>
      </c>
      <c r="M272">
        <v>95</v>
      </c>
      <c r="N272">
        <v>73</v>
      </c>
      <c r="O272">
        <v>146</v>
      </c>
      <c r="P272">
        <v>2</v>
      </c>
      <c r="Q272">
        <v>3</v>
      </c>
      <c r="R272">
        <v>4</v>
      </c>
      <c r="S272">
        <v>5</v>
      </c>
      <c r="T272">
        <v>7</v>
      </c>
      <c r="U272">
        <v>0</v>
      </c>
      <c r="V272">
        <v>0</v>
      </c>
      <c r="W272">
        <v>0</v>
      </c>
      <c r="X272">
        <v>0</v>
      </c>
      <c r="Y272">
        <v>0</v>
      </c>
      <c r="Z272">
        <v>0</v>
      </c>
      <c r="AA272">
        <v>3</v>
      </c>
      <c r="AB272">
        <v>11</v>
      </c>
      <c r="AC272">
        <v>1</v>
      </c>
    </row>
    <row r="273" spans="1:29" x14ac:dyDescent="0.3">
      <c r="A273" s="1">
        <v>5726</v>
      </c>
      <c r="B273">
        <v>1983</v>
      </c>
      <c r="C273" t="s">
        <v>39</v>
      </c>
      <c r="D273" t="s">
        <v>30</v>
      </c>
      <c r="E273">
        <v>31788</v>
      </c>
      <c r="F273">
        <v>1</v>
      </c>
      <c r="G273">
        <v>0</v>
      </c>
      <c r="H273" t="s">
        <v>255</v>
      </c>
      <c r="I273">
        <v>15</v>
      </c>
      <c r="J273">
        <v>16</v>
      </c>
      <c r="K273">
        <v>7</v>
      </c>
      <c r="L273">
        <v>23</v>
      </c>
      <c r="M273">
        <v>0</v>
      </c>
      <c r="N273">
        <v>8</v>
      </c>
      <c r="O273">
        <v>6</v>
      </c>
      <c r="P273">
        <v>3</v>
      </c>
      <c r="Q273">
        <v>3</v>
      </c>
      <c r="R273">
        <v>0</v>
      </c>
      <c r="S273">
        <v>4</v>
      </c>
      <c r="T273">
        <v>5</v>
      </c>
      <c r="U273">
        <v>0</v>
      </c>
      <c r="V273">
        <v>0</v>
      </c>
      <c r="W273">
        <v>0</v>
      </c>
      <c r="X273">
        <v>0</v>
      </c>
      <c r="Y273">
        <v>0</v>
      </c>
      <c r="Z273">
        <v>1</v>
      </c>
      <c r="AA273">
        <v>3</v>
      </c>
      <c r="AB273">
        <v>11</v>
      </c>
      <c r="AC273">
        <v>0</v>
      </c>
    </row>
    <row r="274" spans="1:29" x14ac:dyDescent="0.3">
      <c r="A274" s="1">
        <v>3066</v>
      </c>
      <c r="B274">
        <v>1975</v>
      </c>
      <c r="C274" t="s">
        <v>36</v>
      </c>
      <c r="D274" t="s">
        <v>33</v>
      </c>
      <c r="E274">
        <v>61905</v>
      </c>
      <c r="F274">
        <v>0</v>
      </c>
      <c r="G274">
        <v>1</v>
      </c>
      <c r="H274" t="s">
        <v>256</v>
      </c>
      <c r="I274">
        <v>2</v>
      </c>
      <c r="J274">
        <v>167</v>
      </c>
      <c r="K274">
        <v>0</v>
      </c>
      <c r="L274">
        <v>43</v>
      </c>
      <c r="M274">
        <v>6</v>
      </c>
      <c r="N274">
        <v>2</v>
      </c>
      <c r="O274">
        <v>13</v>
      </c>
      <c r="P274">
        <v>2</v>
      </c>
      <c r="Q274">
        <v>4</v>
      </c>
      <c r="R274">
        <v>2</v>
      </c>
      <c r="S274">
        <v>4</v>
      </c>
      <c r="T274">
        <v>5</v>
      </c>
      <c r="U274">
        <v>0</v>
      </c>
      <c r="V274">
        <v>0</v>
      </c>
      <c r="W274">
        <v>0</v>
      </c>
      <c r="X274">
        <v>0</v>
      </c>
      <c r="Y274">
        <v>0</v>
      </c>
      <c r="Z274">
        <v>0</v>
      </c>
      <c r="AA274">
        <v>3</v>
      </c>
      <c r="AB274">
        <v>11</v>
      </c>
      <c r="AC274">
        <v>0</v>
      </c>
    </row>
    <row r="275" spans="1:29" x14ac:dyDescent="0.3">
      <c r="A275" s="1">
        <v>6336</v>
      </c>
      <c r="B275">
        <v>1960</v>
      </c>
      <c r="C275" t="s">
        <v>29</v>
      </c>
      <c r="D275" t="s">
        <v>37</v>
      </c>
      <c r="E275">
        <v>29315</v>
      </c>
      <c r="F275">
        <v>1</v>
      </c>
      <c r="G275">
        <v>1</v>
      </c>
      <c r="H275" t="s">
        <v>257</v>
      </c>
      <c r="I275">
        <v>55</v>
      </c>
      <c r="J275">
        <v>13</v>
      </c>
      <c r="K275">
        <v>2</v>
      </c>
      <c r="L275">
        <v>14</v>
      </c>
      <c r="M275">
        <v>8</v>
      </c>
      <c r="N275">
        <v>7</v>
      </c>
      <c r="O275">
        <v>4</v>
      </c>
      <c r="P275">
        <v>4</v>
      </c>
      <c r="Q275">
        <v>2</v>
      </c>
      <c r="R275">
        <v>0</v>
      </c>
      <c r="S275">
        <v>4</v>
      </c>
      <c r="T275">
        <v>6</v>
      </c>
      <c r="U275">
        <v>0</v>
      </c>
      <c r="V275">
        <v>0</v>
      </c>
      <c r="W275">
        <v>0</v>
      </c>
      <c r="X275">
        <v>0</v>
      </c>
      <c r="Y275">
        <v>0</v>
      </c>
      <c r="Z275">
        <v>0</v>
      </c>
      <c r="AA275">
        <v>3</v>
      </c>
      <c r="AB275">
        <v>11</v>
      </c>
      <c r="AC275">
        <v>0</v>
      </c>
    </row>
    <row r="276" spans="1:29" x14ac:dyDescent="0.3">
      <c r="A276" s="1">
        <v>10967</v>
      </c>
      <c r="B276">
        <v>1963</v>
      </c>
      <c r="C276" t="s">
        <v>29</v>
      </c>
      <c r="D276" t="s">
        <v>41</v>
      </c>
      <c r="E276">
        <v>33378</v>
      </c>
      <c r="F276">
        <v>1</v>
      </c>
      <c r="G276">
        <v>1</v>
      </c>
      <c r="H276" t="s">
        <v>258</v>
      </c>
      <c r="I276">
        <v>38</v>
      </c>
      <c r="J276">
        <v>33</v>
      </c>
      <c r="K276">
        <v>6</v>
      </c>
      <c r="L276">
        <v>40</v>
      </c>
      <c r="M276">
        <v>3</v>
      </c>
      <c r="N276">
        <v>7</v>
      </c>
      <c r="O276">
        <v>10</v>
      </c>
      <c r="P276">
        <v>3</v>
      </c>
      <c r="Q276">
        <v>2</v>
      </c>
      <c r="R276">
        <v>0</v>
      </c>
      <c r="S276">
        <v>4</v>
      </c>
      <c r="T276">
        <v>7</v>
      </c>
      <c r="U276">
        <v>0</v>
      </c>
      <c r="V276">
        <v>0</v>
      </c>
      <c r="W276">
        <v>0</v>
      </c>
      <c r="X276">
        <v>0</v>
      </c>
      <c r="Y276">
        <v>0</v>
      </c>
      <c r="Z276">
        <v>0</v>
      </c>
      <c r="AA276">
        <v>3</v>
      </c>
      <c r="AB276">
        <v>11</v>
      </c>
      <c r="AC276">
        <v>0</v>
      </c>
    </row>
    <row r="277" spans="1:29" x14ac:dyDescent="0.3">
      <c r="A277" s="1">
        <v>2304</v>
      </c>
      <c r="B277">
        <v>1963</v>
      </c>
      <c r="C277" t="s">
        <v>36</v>
      </c>
      <c r="D277" t="s">
        <v>33</v>
      </c>
      <c r="E277">
        <v>66313</v>
      </c>
      <c r="F277">
        <v>0</v>
      </c>
      <c r="G277">
        <v>1</v>
      </c>
      <c r="H277" t="s">
        <v>240</v>
      </c>
      <c r="I277">
        <v>86</v>
      </c>
      <c r="J277">
        <v>625</v>
      </c>
      <c r="K277">
        <v>7</v>
      </c>
      <c r="L277">
        <v>99</v>
      </c>
      <c r="M277">
        <v>10</v>
      </c>
      <c r="N277">
        <v>22</v>
      </c>
      <c r="O277">
        <v>7</v>
      </c>
      <c r="P277">
        <v>2</v>
      </c>
      <c r="Q277">
        <v>6</v>
      </c>
      <c r="R277">
        <v>3</v>
      </c>
      <c r="S277">
        <v>12</v>
      </c>
      <c r="T277">
        <v>4</v>
      </c>
      <c r="U277">
        <v>0</v>
      </c>
      <c r="V277">
        <v>0</v>
      </c>
      <c r="W277">
        <v>0</v>
      </c>
      <c r="X277">
        <v>0</v>
      </c>
      <c r="Y277">
        <v>0</v>
      </c>
      <c r="Z277">
        <v>0</v>
      </c>
      <c r="AA277">
        <v>3</v>
      </c>
      <c r="AB277">
        <v>11</v>
      </c>
      <c r="AC277">
        <v>0</v>
      </c>
    </row>
    <row r="278" spans="1:29" x14ac:dyDescent="0.3">
      <c r="A278" s="1">
        <v>3445</v>
      </c>
      <c r="B278">
        <v>1956</v>
      </c>
      <c r="C278" t="s">
        <v>29</v>
      </c>
      <c r="D278" t="s">
        <v>30</v>
      </c>
      <c r="E278">
        <v>60714</v>
      </c>
      <c r="F278">
        <v>0</v>
      </c>
      <c r="G278">
        <v>0</v>
      </c>
      <c r="H278" t="s">
        <v>199</v>
      </c>
      <c r="I278">
        <v>56</v>
      </c>
      <c r="J278">
        <v>216</v>
      </c>
      <c r="K278">
        <v>162</v>
      </c>
      <c r="L278">
        <v>224</v>
      </c>
      <c r="M278">
        <v>101</v>
      </c>
      <c r="N278">
        <v>92</v>
      </c>
      <c r="O278">
        <v>162</v>
      </c>
      <c r="P278">
        <v>2</v>
      </c>
      <c r="Q278">
        <v>7</v>
      </c>
      <c r="R278">
        <v>4</v>
      </c>
      <c r="S278">
        <v>10</v>
      </c>
      <c r="T278">
        <v>5</v>
      </c>
      <c r="U278">
        <v>0</v>
      </c>
      <c r="V278">
        <v>0</v>
      </c>
      <c r="W278">
        <v>0</v>
      </c>
      <c r="X278">
        <v>0</v>
      </c>
      <c r="Y278">
        <v>0</v>
      </c>
      <c r="Z278">
        <v>0</v>
      </c>
      <c r="AA278">
        <v>3</v>
      </c>
      <c r="AB278">
        <v>11</v>
      </c>
      <c r="AC278">
        <v>1</v>
      </c>
    </row>
    <row r="279" spans="1:29" x14ac:dyDescent="0.3">
      <c r="A279" s="1">
        <v>7828</v>
      </c>
      <c r="B279">
        <v>1981</v>
      </c>
      <c r="C279" t="s">
        <v>39</v>
      </c>
      <c r="D279" t="s">
        <v>33</v>
      </c>
      <c r="E279">
        <v>77882</v>
      </c>
      <c r="F279">
        <v>0</v>
      </c>
      <c r="G279">
        <v>0</v>
      </c>
      <c r="H279" t="s">
        <v>106</v>
      </c>
      <c r="I279">
        <v>29</v>
      </c>
      <c r="J279">
        <v>68</v>
      </c>
      <c r="K279">
        <v>129</v>
      </c>
      <c r="L279">
        <v>396</v>
      </c>
      <c r="M279">
        <v>188</v>
      </c>
      <c r="N279">
        <v>22</v>
      </c>
      <c r="O279">
        <v>15</v>
      </c>
      <c r="P279">
        <v>1</v>
      </c>
      <c r="Q279">
        <v>3</v>
      </c>
      <c r="R279">
        <v>3</v>
      </c>
      <c r="S279">
        <v>5</v>
      </c>
      <c r="T279">
        <v>1</v>
      </c>
      <c r="U279">
        <v>0</v>
      </c>
      <c r="V279">
        <v>0</v>
      </c>
      <c r="W279">
        <v>0</v>
      </c>
      <c r="X279">
        <v>0</v>
      </c>
      <c r="Y279">
        <v>0</v>
      </c>
      <c r="Z279">
        <v>0</v>
      </c>
      <c r="AA279">
        <v>3</v>
      </c>
      <c r="AB279">
        <v>11</v>
      </c>
      <c r="AC279">
        <v>0</v>
      </c>
    </row>
    <row r="280" spans="1:29" x14ac:dyDescent="0.3">
      <c r="A280" s="1">
        <v>3762</v>
      </c>
      <c r="B280">
        <v>1986</v>
      </c>
      <c r="C280" t="s">
        <v>36</v>
      </c>
      <c r="D280" t="s">
        <v>30</v>
      </c>
      <c r="E280">
        <v>69867</v>
      </c>
      <c r="F280">
        <v>0</v>
      </c>
      <c r="G280">
        <v>0</v>
      </c>
      <c r="H280" t="s">
        <v>88</v>
      </c>
      <c r="I280">
        <v>30</v>
      </c>
      <c r="J280">
        <v>196</v>
      </c>
      <c r="K280">
        <v>0</v>
      </c>
      <c r="L280">
        <v>512</v>
      </c>
      <c r="M280">
        <v>33</v>
      </c>
      <c r="N280">
        <v>130</v>
      </c>
      <c r="O280">
        <v>54</v>
      </c>
      <c r="P280">
        <v>1</v>
      </c>
      <c r="Q280">
        <v>3</v>
      </c>
      <c r="R280">
        <v>5</v>
      </c>
      <c r="S280">
        <v>8</v>
      </c>
      <c r="T280">
        <v>1</v>
      </c>
      <c r="U280">
        <v>0</v>
      </c>
      <c r="V280">
        <v>0</v>
      </c>
      <c r="W280">
        <v>0</v>
      </c>
      <c r="X280">
        <v>1</v>
      </c>
      <c r="Y280">
        <v>0</v>
      </c>
      <c r="Z280">
        <v>0</v>
      </c>
      <c r="AA280">
        <v>3</v>
      </c>
      <c r="AB280">
        <v>11</v>
      </c>
      <c r="AC280">
        <v>1</v>
      </c>
    </row>
    <row r="281" spans="1:29" x14ac:dyDescent="0.3">
      <c r="A281" s="1">
        <v>4391</v>
      </c>
      <c r="B281">
        <v>1968</v>
      </c>
      <c r="C281" t="s">
        <v>39</v>
      </c>
      <c r="D281" t="s">
        <v>41</v>
      </c>
      <c r="E281">
        <v>63841</v>
      </c>
      <c r="F281">
        <v>0</v>
      </c>
      <c r="G281">
        <v>1</v>
      </c>
      <c r="H281" t="s">
        <v>147</v>
      </c>
      <c r="I281">
        <v>64</v>
      </c>
      <c r="J281">
        <v>635</v>
      </c>
      <c r="K281">
        <v>15</v>
      </c>
      <c r="L281">
        <v>100</v>
      </c>
      <c r="M281">
        <v>20</v>
      </c>
      <c r="N281">
        <v>7</v>
      </c>
      <c r="O281">
        <v>131</v>
      </c>
      <c r="P281">
        <v>1</v>
      </c>
      <c r="Q281">
        <v>9</v>
      </c>
      <c r="R281">
        <v>3</v>
      </c>
      <c r="S281">
        <v>9</v>
      </c>
      <c r="T281">
        <v>6</v>
      </c>
      <c r="U281">
        <v>0</v>
      </c>
      <c r="V281">
        <v>0</v>
      </c>
      <c r="W281">
        <v>0</v>
      </c>
      <c r="X281">
        <v>0</v>
      </c>
      <c r="Y281">
        <v>0</v>
      </c>
      <c r="Z281">
        <v>0</v>
      </c>
      <c r="AA281">
        <v>3</v>
      </c>
      <c r="AB281">
        <v>11</v>
      </c>
      <c r="AC281">
        <v>0</v>
      </c>
    </row>
    <row r="282" spans="1:29" x14ac:dyDescent="0.3">
      <c r="A282" s="1">
        <v>4669</v>
      </c>
      <c r="B282">
        <v>1981</v>
      </c>
      <c r="C282" t="s">
        <v>47</v>
      </c>
      <c r="D282" t="s">
        <v>37</v>
      </c>
      <c r="E282">
        <v>24480</v>
      </c>
      <c r="F282">
        <v>1</v>
      </c>
      <c r="G282">
        <v>0</v>
      </c>
      <c r="H282" t="s">
        <v>259</v>
      </c>
      <c r="I282">
        <v>46</v>
      </c>
      <c r="J282">
        <v>4</v>
      </c>
      <c r="K282">
        <v>19</v>
      </c>
      <c r="L282">
        <v>9</v>
      </c>
      <c r="M282">
        <v>28</v>
      </c>
      <c r="N282">
        <v>25</v>
      </c>
      <c r="O282">
        <v>17</v>
      </c>
      <c r="P282">
        <v>3</v>
      </c>
      <c r="Q282">
        <v>3</v>
      </c>
      <c r="R282">
        <v>0</v>
      </c>
      <c r="S282">
        <v>4</v>
      </c>
      <c r="T282">
        <v>7</v>
      </c>
      <c r="U282">
        <v>0</v>
      </c>
      <c r="V282">
        <v>0</v>
      </c>
      <c r="W282">
        <v>0</v>
      </c>
      <c r="X282">
        <v>0</v>
      </c>
      <c r="Y282">
        <v>0</v>
      </c>
      <c r="Z282">
        <v>0</v>
      </c>
      <c r="AA282">
        <v>3</v>
      </c>
      <c r="AB282">
        <v>11</v>
      </c>
      <c r="AC282">
        <v>0</v>
      </c>
    </row>
    <row r="283" spans="1:29" x14ac:dyDescent="0.3">
      <c r="A283" s="1">
        <v>10144</v>
      </c>
      <c r="B283">
        <v>1976</v>
      </c>
      <c r="C283" t="s">
        <v>29</v>
      </c>
      <c r="D283" t="s">
        <v>33</v>
      </c>
      <c r="E283">
        <v>51369</v>
      </c>
      <c r="F283">
        <v>0</v>
      </c>
      <c r="G283">
        <v>1</v>
      </c>
      <c r="H283" t="s">
        <v>222</v>
      </c>
      <c r="I283">
        <v>84</v>
      </c>
      <c r="J283">
        <v>297</v>
      </c>
      <c r="K283">
        <v>7</v>
      </c>
      <c r="L283">
        <v>79</v>
      </c>
      <c r="M283">
        <v>0</v>
      </c>
      <c r="N283">
        <v>11</v>
      </c>
      <c r="O283">
        <v>182</v>
      </c>
      <c r="P283">
        <v>2</v>
      </c>
      <c r="Q283">
        <v>8</v>
      </c>
      <c r="R283">
        <v>2</v>
      </c>
      <c r="S283">
        <v>4</v>
      </c>
      <c r="T283">
        <v>8</v>
      </c>
      <c r="U283">
        <v>0</v>
      </c>
      <c r="V283">
        <v>0</v>
      </c>
      <c r="W283">
        <v>0</v>
      </c>
      <c r="X283">
        <v>0</v>
      </c>
      <c r="Y283">
        <v>0</v>
      </c>
      <c r="Z283">
        <v>0</v>
      </c>
      <c r="AA283">
        <v>3</v>
      </c>
      <c r="AB283">
        <v>11</v>
      </c>
      <c r="AC283">
        <v>0</v>
      </c>
    </row>
    <row r="284" spans="1:29" x14ac:dyDescent="0.3">
      <c r="A284" s="1">
        <v>8652</v>
      </c>
      <c r="B284">
        <v>1946</v>
      </c>
      <c r="C284" t="s">
        <v>29</v>
      </c>
      <c r="D284" t="s">
        <v>33</v>
      </c>
      <c r="E284">
        <v>37760</v>
      </c>
      <c r="F284">
        <v>0</v>
      </c>
      <c r="G284">
        <v>0</v>
      </c>
      <c r="H284" t="s">
        <v>51</v>
      </c>
      <c r="I284">
        <v>20</v>
      </c>
      <c r="J284">
        <v>84</v>
      </c>
      <c r="K284">
        <v>5</v>
      </c>
      <c r="L284">
        <v>38</v>
      </c>
      <c r="M284">
        <v>150</v>
      </c>
      <c r="N284">
        <v>12</v>
      </c>
      <c r="O284">
        <v>28</v>
      </c>
      <c r="P284">
        <v>2</v>
      </c>
      <c r="Q284">
        <v>4</v>
      </c>
      <c r="R284">
        <v>1</v>
      </c>
      <c r="S284">
        <v>6</v>
      </c>
      <c r="T284">
        <v>7</v>
      </c>
      <c r="U284">
        <v>0</v>
      </c>
      <c r="V284">
        <v>0</v>
      </c>
      <c r="W284">
        <v>0</v>
      </c>
      <c r="X284">
        <v>0</v>
      </c>
      <c r="Y284">
        <v>0</v>
      </c>
      <c r="Z284">
        <v>0</v>
      </c>
      <c r="AA284">
        <v>3</v>
      </c>
      <c r="AB284">
        <v>11</v>
      </c>
      <c r="AC284">
        <v>0</v>
      </c>
    </row>
    <row r="285" spans="1:29" x14ac:dyDescent="0.3">
      <c r="A285" s="1">
        <v>1672</v>
      </c>
      <c r="B285">
        <v>1974</v>
      </c>
      <c r="C285" t="s">
        <v>36</v>
      </c>
      <c r="D285" t="s">
        <v>33</v>
      </c>
      <c r="E285">
        <v>65640</v>
      </c>
      <c r="F285">
        <v>0</v>
      </c>
      <c r="G285">
        <v>1</v>
      </c>
      <c r="H285" t="s">
        <v>176</v>
      </c>
      <c r="I285">
        <v>74</v>
      </c>
      <c r="J285">
        <v>204</v>
      </c>
      <c r="K285">
        <v>7</v>
      </c>
      <c r="L285">
        <v>149</v>
      </c>
      <c r="M285">
        <v>20</v>
      </c>
      <c r="N285">
        <v>15</v>
      </c>
      <c r="O285">
        <v>66</v>
      </c>
      <c r="P285">
        <v>1</v>
      </c>
      <c r="Q285">
        <v>5</v>
      </c>
      <c r="R285">
        <v>1</v>
      </c>
      <c r="S285">
        <v>8</v>
      </c>
      <c r="T285">
        <v>2</v>
      </c>
      <c r="U285">
        <v>0</v>
      </c>
      <c r="V285">
        <v>0</v>
      </c>
      <c r="W285">
        <v>0</v>
      </c>
      <c r="X285">
        <v>0</v>
      </c>
      <c r="Y285">
        <v>0</v>
      </c>
      <c r="Z285">
        <v>0</v>
      </c>
      <c r="AA285">
        <v>3</v>
      </c>
      <c r="AB285">
        <v>11</v>
      </c>
      <c r="AC285">
        <v>0</v>
      </c>
    </row>
    <row r="286" spans="1:29" x14ac:dyDescent="0.3">
      <c r="A286" s="1">
        <v>8962</v>
      </c>
      <c r="B286">
        <v>1975</v>
      </c>
      <c r="C286" t="s">
        <v>39</v>
      </c>
      <c r="D286" t="s">
        <v>37</v>
      </c>
      <c r="E286">
        <v>44319</v>
      </c>
      <c r="F286">
        <v>1</v>
      </c>
      <c r="G286">
        <v>1</v>
      </c>
      <c r="H286" t="s">
        <v>260</v>
      </c>
      <c r="I286">
        <v>18</v>
      </c>
      <c r="J286">
        <v>26</v>
      </c>
      <c r="K286">
        <v>0</v>
      </c>
      <c r="L286">
        <v>8</v>
      </c>
      <c r="M286">
        <v>0</v>
      </c>
      <c r="N286">
        <v>0</v>
      </c>
      <c r="O286">
        <v>3</v>
      </c>
      <c r="P286">
        <v>2</v>
      </c>
      <c r="Q286">
        <v>2</v>
      </c>
      <c r="R286">
        <v>0</v>
      </c>
      <c r="S286">
        <v>3</v>
      </c>
      <c r="T286">
        <v>5</v>
      </c>
      <c r="U286">
        <v>0</v>
      </c>
      <c r="V286">
        <v>0</v>
      </c>
      <c r="W286">
        <v>0</v>
      </c>
      <c r="X286">
        <v>0</v>
      </c>
      <c r="Y286">
        <v>0</v>
      </c>
      <c r="Z286">
        <v>0</v>
      </c>
      <c r="AA286">
        <v>3</v>
      </c>
      <c r="AB286">
        <v>11</v>
      </c>
      <c r="AC286">
        <v>0</v>
      </c>
    </row>
    <row r="287" spans="1:29" x14ac:dyDescent="0.3">
      <c r="A287" s="1">
        <v>9974</v>
      </c>
      <c r="B287">
        <v>1974</v>
      </c>
      <c r="C287" t="s">
        <v>29</v>
      </c>
      <c r="D287" t="s">
        <v>37</v>
      </c>
      <c r="E287">
        <v>30631</v>
      </c>
      <c r="F287">
        <v>1</v>
      </c>
      <c r="G287">
        <v>0</v>
      </c>
      <c r="H287" t="s">
        <v>261</v>
      </c>
      <c r="I287">
        <v>75</v>
      </c>
      <c r="J287">
        <v>15</v>
      </c>
      <c r="K287">
        <v>6</v>
      </c>
      <c r="L287">
        <v>20</v>
      </c>
      <c r="M287">
        <v>4</v>
      </c>
      <c r="N287">
        <v>5</v>
      </c>
      <c r="O287">
        <v>20</v>
      </c>
      <c r="P287">
        <v>1</v>
      </c>
      <c r="Q287">
        <v>3</v>
      </c>
      <c r="R287">
        <v>1</v>
      </c>
      <c r="S287">
        <v>2</v>
      </c>
      <c r="T287">
        <v>7</v>
      </c>
      <c r="U287">
        <v>0</v>
      </c>
      <c r="V287">
        <v>0</v>
      </c>
      <c r="W287">
        <v>0</v>
      </c>
      <c r="X287">
        <v>0</v>
      </c>
      <c r="Y287">
        <v>0</v>
      </c>
      <c r="Z287">
        <v>0</v>
      </c>
      <c r="AA287">
        <v>3</v>
      </c>
      <c r="AB287">
        <v>11</v>
      </c>
      <c r="AC287">
        <v>0</v>
      </c>
    </row>
    <row r="288" spans="1:29" x14ac:dyDescent="0.3">
      <c r="A288" s="1">
        <v>10983</v>
      </c>
      <c r="B288">
        <v>1952</v>
      </c>
      <c r="C288" t="s">
        <v>29</v>
      </c>
      <c r="D288" t="s">
        <v>33</v>
      </c>
      <c r="E288">
        <v>75278</v>
      </c>
      <c r="F288">
        <v>0</v>
      </c>
      <c r="G288">
        <v>0</v>
      </c>
      <c r="H288" t="s">
        <v>262</v>
      </c>
      <c r="I288">
        <v>17</v>
      </c>
      <c r="J288">
        <v>304</v>
      </c>
      <c r="K288">
        <v>98</v>
      </c>
      <c r="L288">
        <v>230</v>
      </c>
      <c r="M288">
        <v>150</v>
      </c>
      <c r="N288">
        <v>74</v>
      </c>
      <c r="O288">
        <v>74</v>
      </c>
      <c r="P288">
        <v>1</v>
      </c>
      <c r="Q288">
        <v>6</v>
      </c>
      <c r="R288">
        <v>3</v>
      </c>
      <c r="S288">
        <v>13</v>
      </c>
      <c r="T288">
        <v>3</v>
      </c>
      <c r="U288">
        <v>0</v>
      </c>
      <c r="V288">
        <v>0</v>
      </c>
      <c r="W288">
        <v>0</v>
      </c>
      <c r="X288">
        <v>0</v>
      </c>
      <c r="Y288">
        <v>0</v>
      </c>
      <c r="Z288">
        <v>0</v>
      </c>
      <c r="AA288">
        <v>3</v>
      </c>
      <c r="AB288">
        <v>11</v>
      </c>
      <c r="AC288">
        <v>0</v>
      </c>
    </row>
    <row r="289" spans="1:29" x14ac:dyDescent="0.3">
      <c r="A289" s="1">
        <v>8148</v>
      </c>
      <c r="B289">
        <v>1956</v>
      </c>
      <c r="C289" t="s">
        <v>39</v>
      </c>
      <c r="D289" t="s">
        <v>33</v>
      </c>
      <c r="E289">
        <v>50898</v>
      </c>
      <c r="F289">
        <v>1</v>
      </c>
      <c r="G289">
        <v>1</v>
      </c>
      <c r="H289" t="s">
        <v>263</v>
      </c>
      <c r="I289">
        <v>88</v>
      </c>
      <c r="J289">
        <v>285</v>
      </c>
      <c r="K289">
        <v>28</v>
      </c>
      <c r="L289">
        <v>242</v>
      </c>
      <c r="M289">
        <v>55</v>
      </c>
      <c r="N289">
        <v>114</v>
      </c>
      <c r="O289">
        <v>135</v>
      </c>
      <c r="P289">
        <v>13</v>
      </c>
      <c r="Q289">
        <v>6</v>
      </c>
      <c r="R289">
        <v>2</v>
      </c>
      <c r="S289">
        <v>12</v>
      </c>
      <c r="T289">
        <v>5</v>
      </c>
      <c r="U289">
        <v>0</v>
      </c>
      <c r="V289">
        <v>0</v>
      </c>
      <c r="W289">
        <v>0</v>
      </c>
      <c r="X289">
        <v>0</v>
      </c>
      <c r="Y289">
        <v>0</v>
      </c>
      <c r="Z289">
        <v>0</v>
      </c>
      <c r="AA289">
        <v>3</v>
      </c>
      <c r="AB289">
        <v>11</v>
      </c>
      <c r="AC289">
        <v>0</v>
      </c>
    </row>
    <row r="290" spans="1:29" x14ac:dyDescent="0.3">
      <c r="A290" s="1">
        <v>10102</v>
      </c>
      <c r="B290">
        <v>1966</v>
      </c>
      <c r="C290" t="s">
        <v>29</v>
      </c>
      <c r="D290" t="s">
        <v>71</v>
      </c>
      <c r="E290">
        <v>79946</v>
      </c>
      <c r="F290">
        <v>0</v>
      </c>
      <c r="G290">
        <v>0</v>
      </c>
      <c r="H290" t="s">
        <v>83</v>
      </c>
      <c r="I290">
        <v>19</v>
      </c>
      <c r="J290">
        <v>395</v>
      </c>
      <c r="K290">
        <v>183</v>
      </c>
      <c r="L290">
        <v>565</v>
      </c>
      <c r="M290">
        <v>166</v>
      </c>
      <c r="N290">
        <v>141</v>
      </c>
      <c r="O290">
        <v>28</v>
      </c>
      <c r="P290">
        <v>1</v>
      </c>
      <c r="Q290">
        <v>5</v>
      </c>
      <c r="R290">
        <v>11</v>
      </c>
      <c r="S290">
        <v>5</v>
      </c>
      <c r="T290">
        <v>3</v>
      </c>
      <c r="U290">
        <v>0</v>
      </c>
      <c r="V290">
        <v>0</v>
      </c>
      <c r="W290">
        <v>0</v>
      </c>
      <c r="X290">
        <v>0</v>
      </c>
      <c r="Y290">
        <v>0</v>
      </c>
      <c r="Z290">
        <v>0</v>
      </c>
      <c r="AA290">
        <v>3</v>
      </c>
      <c r="AB290">
        <v>11</v>
      </c>
      <c r="AC290">
        <v>0</v>
      </c>
    </row>
    <row r="291" spans="1:29" x14ac:dyDescent="0.3">
      <c r="A291" s="1">
        <v>4697</v>
      </c>
      <c r="B291">
        <v>1949</v>
      </c>
      <c r="C291" t="s">
        <v>39</v>
      </c>
      <c r="D291" t="s">
        <v>41</v>
      </c>
      <c r="E291">
        <v>35416</v>
      </c>
      <c r="F291">
        <v>0</v>
      </c>
      <c r="G291">
        <v>0</v>
      </c>
      <c r="H291" t="s">
        <v>264</v>
      </c>
      <c r="I291">
        <v>62</v>
      </c>
      <c r="J291">
        <v>248</v>
      </c>
      <c r="K291">
        <v>3</v>
      </c>
      <c r="L291">
        <v>81</v>
      </c>
      <c r="M291">
        <v>4</v>
      </c>
      <c r="N291">
        <v>3</v>
      </c>
      <c r="O291">
        <v>51</v>
      </c>
      <c r="P291">
        <v>3</v>
      </c>
      <c r="Q291">
        <v>7</v>
      </c>
      <c r="R291">
        <v>1</v>
      </c>
      <c r="S291">
        <v>5</v>
      </c>
      <c r="T291">
        <v>8</v>
      </c>
      <c r="U291">
        <v>0</v>
      </c>
      <c r="V291">
        <v>0</v>
      </c>
      <c r="W291">
        <v>0</v>
      </c>
      <c r="X291">
        <v>0</v>
      </c>
      <c r="Y291">
        <v>0</v>
      </c>
      <c r="Z291">
        <v>0</v>
      </c>
      <c r="AA291">
        <v>3</v>
      </c>
      <c r="AB291">
        <v>11</v>
      </c>
      <c r="AC291">
        <v>0</v>
      </c>
    </row>
    <row r="292" spans="1:29" x14ac:dyDescent="0.3">
      <c r="A292" s="1">
        <v>9262</v>
      </c>
      <c r="B292">
        <v>1984</v>
      </c>
      <c r="C292" t="s">
        <v>53</v>
      </c>
      <c r="D292" t="s">
        <v>33</v>
      </c>
      <c r="E292">
        <v>32414</v>
      </c>
      <c r="F292">
        <v>0</v>
      </c>
      <c r="G292">
        <v>0</v>
      </c>
      <c r="H292" t="s">
        <v>92</v>
      </c>
      <c r="I292">
        <v>11</v>
      </c>
      <c r="J292">
        <v>20</v>
      </c>
      <c r="K292">
        <v>6</v>
      </c>
      <c r="L292">
        <v>5</v>
      </c>
      <c r="M292">
        <v>0</v>
      </c>
      <c r="N292">
        <v>9</v>
      </c>
      <c r="O292">
        <v>12</v>
      </c>
      <c r="P292">
        <v>1</v>
      </c>
      <c r="Q292">
        <v>1</v>
      </c>
      <c r="R292">
        <v>0</v>
      </c>
      <c r="S292">
        <v>3</v>
      </c>
      <c r="T292">
        <v>7</v>
      </c>
      <c r="U292">
        <v>1</v>
      </c>
      <c r="V292">
        <v>0</v>
      </c>
      <c r="W292">
        <v>0</v>
      </c>
      <c r="X292">
        <v>0</v>
      </c>
      <c r="Y292">
        <v>0</v>
      </c>
      <c r="Z292">
        <v>0</v>
      </c>
      <c r="AA292">
        <v>3</v>
      </c>
      <c r="AB292">
        <v>11</v>
      </c>
      <c r="AC292">
        <v>0</v>
      </c>
    </row>
    <row r="293" spans="1:29" x14ac:dyDescent="0.3">
      <c r="A293" s="1">
        <v>7254</v>
      </c>
      <c r="B293">
        <v>1969</v>
      </c>
      <c r="C293" t="s">
        <v>29</v>
      </c>
      <c r="D293" t="s">
        <v>33</v>
      </c>
      <c r="E293">
        <v>38361</v>
      </c>
      <c r="F293">
        <v>1</v>
      </c>
      <c r="G293">
        <v>0</v>
      </c>
      <c r="H293" t="s">
        <v>265</v>
      </c>
      <c r="I293">
        <v>74</v>
      </c>
      <c r="J293">
        <v>39</v>
      </c>
      <c r="K293">
        <v>0</v>
      </c>
      <c r="L293">
        <v>56</v>
      </c>
      <c r="M293">
        <v>20</v>
      </c>
      <c r="N293">
        <v>8</v>
      </c>
      <c r="O293">
        <v>14</v>
      </c>
      <c r="P293">
        <v>3</v>
      </c>
      <c r="Q293">
        <v>3</v>
      </c>
      <c r="R293">
        <v>1</v>
      </c>
      <c r="S293">
        <v>3</v>
      </c>
      <c r="T293">
        <v>7</v>
      </c>
      <c r="U293">
        <v>0</v>
      </c>
      <c r="V293">
        <v>0</v>
      </c>
      <c r="W293">
        <v>0</v>
      </c>
      <c r="X293">
        <v>0</v>
      </c>
      <c r="Y293">
        <v>0</v>
      </c>
      <c r="Z293">
        <v>0</v>
      </c>
      <c r="AA293">
        <v>3</v>
      </c>
      <c r="AB293">
        <v>11</v>
      </c>
      <c r="AC293">
        <v>0</v>
      </c>
    </row>
    <row r="294" spans="1:29" x14ac:dyDescent="0.3">
      <c r="A294" s="1">
        <v>4543</v>
      </c>
      <c r="B294">
        <v>1980</v>
      </c>
      <c r="C294" t="s">
        <v>29</v>
      </c>
      <c r="D294" t="s">
        <v>37</v>
      </c>
      <c r="E294">
        <v>82497</v>
      </c>
      <c r="F294">
        <v>0</v>
      </c>
      <c r="G294">
        <v>0</v>
      </c>
      <c r="H294" t="s">
        <v>266</v>
      </c>
      <c r="I294">
        <v>32</v>
      </c>
      <c r="J294">
        <v>777</v>
      </c>
      <c r="K294">
        <v>129</v>
      </c>
      <c r="L294">
        <v>573</v>
      </c>
      <c r="M294">
        <v>216</v>
      </c>
      <c r="N294">
        <v>21</v>
      </c>
      <c r="O294">
        <v>203</v>
      </c>
      <c r="P294">
        <v>1</v>
      </c>
      <c r="Q294">
        <v>2</v>
      </c>
      <c r="R294">
        <v>7</v>
      </c>
      <c r="S294">
        <v>9</v>
      </c>
      <c r="T294">
        <v>4</v>
      </c>
      <c r="U294">
        <v>0</v>
      </c>
      <c r="V294">
        <v>0</v>
      </c>
      <c r="W294">
        <v>1</v>
      </c>
      <c r="X294">
        <v>0</v>
      </c>
      <c r="Y294">
        <v>0</v>
      </c>
      <c r="Z294">
        <v>0</v>
      </c>
      <c r="AA294">
        <v>3</v>
      </c>
      <c r="AB294">
        <v>11</v>
      </c>
      <c r="AC294">
        <v>0</v>
      </c>
    </row>
    <row r="295" spans="1:29" x14ac:dyDescent="0.3">
      <c r="A295" s="1">
        <v>4927</v>
      </c>
      <c r="B295">
        <v>1971</v>
      </c>
      <c r="C295" t="s">
        <v>29</v>
      </c>
      <c r="D295" t="s">
        <v>33</v>
      </c>
      <c r="E295">
        <v>16626</v>
      </c>
      <c r="F295">
        <v>2</v>
      </c>
      <c r="G295">
        <v>0</v>
      </c>
      <c r="H295" t="s">
        <v>267</v>
      </c>
      <c r="I295">
        <v>76</v>
      </c>
      <c r="J295">
        <v>8</v>
      </c>
      <c r="K295">
        <v>3</v>
      </c>
      <c r="L295">
        <v>22</v>
      </c>
      <c r="M295">
        <v>21</v>
      </c>
      <c r="N295">
        <v>1</v>
      </c>
      <c r="O295">
        <v>13</v>
      </c>
      <c r="P295">
        <v>3</v>
      </c>
      <c r="Q295">
        <v>3</v>
      </c>
      <c r="R295">
        <v>0</v>
      </c>
      <c r="S295">
        <v>3</v>
      </c>
      <c r="T295">
        <v>9</v>
      </c>
      <c r="U295">
        <v>0</v>
      </c>
      <c r="V295">
        <v>0</v>
      </c>
      <c r="W295">
        <v>0</v>
      </c>
      <c r="X295">
        <v>0</v>
      </c>
      <c r="Y295">
        <v>0</v>
      </c>
      <c r="Z295">
        <v>0</v>
      </c>
      <c r="AA295">
        <v>3</v>
      </c>
      <c r="AB295">
        <v>11</v>
      </c>
      <c r="AC295">
        <v>0</v>
      </c>
    </row>
    <row r="296" spans="1:29" x14ac:dyDescent="0.3">
      <c r="A296" s="1">
        <v>10451</v>
      </c>
      <c r="B296">
        <v>1965</v>
      </c>
      <c r="C296" t="s">
        <v>29</v>
      </c>
      <c r="D296" t="s">
        <v>33</v>
      </c>
      <c r="E296">
        <v>29672</v>
      </c>
      <c r="F296">
        <v>1</v>
      </c>
      <c r="G296">
        <v>1</v>
      </c>
      <c r="H296" t="s">
        <v>75</v>
      </c>
      <c r="I296">
        <v>6</v>
      </c>
      <c r="J296">
        <v>9</v>
      </c>
      <c r="K296">
        <v>1</v>
      </c>
      <c r="L296">
        <v>3</v>
      </c>
      <c r="M296">
        <v>0</v>
      </c>
      <c r="N296">
        <v>4</v>
      </c>
      <c r="O296">
        <v>8</v>
      </c>
      <c r="P296">
        <v>1</v>
      </c>
      <c r="Q296">
        <v>0</v>
      </c>
      <c r="R296">
        <v>0</v>
      </c>
      <c r="S296">
        <v>3</v>
      </c>
      <c r="T296">
        <v>6</v>
      </c>
      <c r="U296">
        <v>0</v>
      </c>
      <c r="V296">
        <v>0</v>
      </c>
      <c r="W296">
        <v>0</v>
      </c>
      <c r="X296">
        <v>0</v>
      </c>
      <c r="Y296">
        <v>0</v>
      </c>
      <c r="Z296">
        <v>0</v>
      </c>
      <c r="AA296">
        <v>3</v>
      </c>
      <c r="AB296">
        <v>11</v>
      </c>
      <c r="AC296">
        <v>0</v>
      </c>
    </row>
    <row r="297" spans="1:29" x14ac:dyDescent="0.3">
      <c r="A297" s="1">
        <v>2926</v>
      </c>
      <c r="B297">
        <v>1952</v>
      </c>
      <c r="C297" t="s">
        <v>39</v>
      </c>
      <c r="D297" t="s">
        <v>33</v>
      </c>
      <c r="E297">
        <v>55951</v>
      </c>
      <c r="F297">
        <v>0</v>
      </c>
      <c r="G297">
        <v>1</v>
      </c>
      <c r="H297" t="s">
        <v>268</v>
      </c>
      <c r="I297">
        <v>62</v>
      </c>
      <c r="J297">
        <v>1241</v>
      </c>
      <c r="K297">
        <v>0</v>
      </c>
      <c r="L297">
        <v>80</v>
      </c>
      <c r="M297">
        <v>0</v>
      </c>
      <c r="N297">
        <v>13</v>
      </c>
      <c r="O297">
        <v>40</v>
      </c>
      <c r="P297">
        <v>3</v>
      </c>
      <c r="Q297">
        <v>3</v>
      </c>
      <c r="R297">
        <v>6</v>
      </c>
      <c r="S297">
        <v>11</v>
      </c>
      <c r="T297">
        <v>8</v>
      </c>
      <c r="U297">
        <v>0</v>
      </c>
      <c r="V297">
        <v>1</v>
      </c>
      <c r="W297">
        <v>0</v>
      </c>
      <c r="X297">
        <v>0</v>
      </c>
      <c r="Y297">
        <v>1</v>
      </c>
      <c r="Z297">
        <v>0</v>
      </c>
      <c r="AA297">
        <v>3</v>
      </c>
      <c r="AB297">
        <v>11</v>
      </c>
      <c r="AC297">
        <v>0</v>
      </c>
    </row>
    <row r="298" spans="1:29" x14ac:dyDescent="0.3">
      <c r="A298" s="1">
        <v>2874</v>
      </c>
      <c r="B298">
        <v>1988</v>
      </c>
      <c r="C298" t="s">
        <v>53</v>
      </c>
      <c r="D298" t="s">
        <v>41</v>
      </c>
      <c r="E298">
        <v>35388</v>
      </c>
      <c r="F298">
        <v>1</v>
      </c>
      <c r="G298">
        <v>0</v>
      </c>
      <c r="H298" t="s">
        <v>269</v>
      </c>
      <c r="I298">
        <v>20</v>
      </c>
      <c r="J298">
        <v>6</v>
      </c>
      <c r="K298">
        <v>4</v>
      </c>
      <c r="L298">
        <v>7</v>
      </c>
      <c r="M298">
        <v>4</v>
      </c>
      <c r="N298">
        <v>3</v>
      </c>
      <c r="O298">
        <v>8</v>
      </c>
      <c r="P298">
        <v>1</v>
      </c>
      <c r="Q298">
        <v>1</v>
      </c>
      <c r="R298">
        <v>0</v>
      </c>
      <c r="S298">
        <v>3</v>
      </c>
      <c r="T298">
        <v>7</v>
      </c>
      <c r="U298">
        <v>0</v>
      </c>
      <c r="V298">
        <v>0</v>
      </c>
      <c r="W298">
        <v>0</v>
      </c>
      <c r="X298">
        <v>0</v>
      </c>
      <c r="Y298">
        <v>0</v>
      </c>
      <c r="Z298">
        <v>0</v>
      </c>
      <c r="AA298">
        <v>3</v>
      </c>
      <c r="AB298">
        <v>11</v>
      </c>
      <c r="AC298">
        <v>0</v>
      </c>
    </row>
    <row r="299" spans="1:29" x14ac:dyDescent="0.3">
      <c r="A299" s="1">
        <v>9738</v>
      </c>
      <c r="B299">
        <v>1986</v>
      </c>
      <c r="C299" t="s">
        <v>39</v>
      </c>
      <c r="D299" t="s">
        <v>33</v>
      </c>
      <c r="E299">
        <v>42386</v>
      </c>
      <c r="F299">
        <v>1</v>
      </c>
      <c r="G299">
        <v>0</v>
      </c>
      <c r="H299" t="s">
        <v>270</v>
      </c>
      <c r="I299">
        <v>43</v>
      </c>
      <c r="J299">
        <v>65</v>
      </c>
      <c r="K299">
        <v>4</v>
      </c>
      <c r="L299">
        <v>16</v>
      </c>
      <c r="M299">
        <v>0</v>
      </c>
      <c r="N299">
        <v>4</v>
      </c>
      <c r="O299">
        <v>11</v>
      </c>
      <c r="P299">
        <v>1</v>
      </c>
      <c r="Q299">
        <v>3</v>
      </c>
      <c r="R299">
        <v>0</v>
      </c>
      <c r="S299">
        <v>3</v>
      </c>
      <c r="T299">
        <v>8</v>
      </c>
      <c r="U299">
        <v>0</v>
      </c>
      <c r="V299">
        <v>0</v>
      </c>
      <c r="W299">
        <v>0</v>
      </c>
      <c r="X299">
        <v>0</v>
      </c>
      <c r="Y299">
        <v>0</v>
      </c>
      <c r="Z299">
        <v>0</v>
      </c>
      <c r="AA299">
        <v>3</v>
      </c>
      <c r="AB299">
        <v>11</v>
      </c>
      <c r="AC299">
        <v>0</v>
      </c>
    </row>
    <row r="300" spans="1:29" x14ac:dyDescent="0.3">
      <c r="A300" s="1">
        <v>7119</v>
      </c>
      <c r="B300">
        <v>1982</v>
      </c>
      <c r="C300" t="s">
        <v>29</v>
      </c>
      <c r="D300" t="s">
        <v>30</v>
      </c>
      <c r="E300">
        <v>68627</v>
      </c>
      <c r="F300">
        <v>0</v>
      </c>
      <c r="G300">
        <v>0</v>
      </c>
      <c r="H300" t="s">
        <v>271</v>
      </c>
      <c r="I300">
        <v>45</v>
      </c>
      <c r="J300">
        <v>395</v>
      </c>
      <c r="K300">
        <v>15</v>
      </c>
      <c r="L300">
        <v>263</v>
      </c>
      <c r="M300">
        <v>60</v>
      </c>
      <c r="N300">
        <v>54</v>
      </c>
      <c r="O300">
        <v>38</v>
      </c>
      <c r="P300">
        <v>1</v>
      </c>
      <c r="Q300">
        <v>2</v>
      </c>
      <c r="R300">
        <v>3</v>
      </c>
      <c r="S300">
        <v>6</v>
      </c>
      <c r="T300">
        <v>1</v>
      </c>
      <c r="U300">
        <v>0</v>
      </c>
      <c r="V300">
        <v>0</v>
      </c>
      <c r="W300">
        <v>0</v>
      </c>
      <c r="X300">
        <v>0</v>
      </c>
      <c r="Y300">
        <v>0</v>
      </c>
      <c r="Z300">
        <v>0</v>
      </c>
      <c r="AA300">
        <v>3</v>
      </c>
      <c r="AB300">
        <v>11</v>
      </c>
      <c r="AC300">
        <v>0</v>
      </c>
    </row>
    <row r="301" spans="1:29" x14ac:dyDescent="0.3">
      <c r="A301" s="1">
        <v>3924</v>
      </c>
      <c r="B301">
        <v>1965</v>
      </c>
      <c r="C301" t="s">
        <v>36</v>
      </c>
      <c r="D301" t="s">
        <v>41</v>
      </c>
      <c r="E301">
        <v>57912</v>
      </c>
      <c r="F301">
        <v>0</v>
      </c>
      <c r="G301">
        <v>1</v>
      </c>
      <c r="H301" t="s">
        <v>272</v>
      </c>
      <c r="I301">
        <v>34</v>
      </c>
      <c r="J301">
        <v>801</v>
      </c>
      <c r="K301">
        <v>0</v>
      </c>
      <c r="L301">
        <v>80</v>
      </c>
      <c r="M301">
        <v>0</v>
      </c>
      <c r="N301">
        <v>0</v>
      </c>
      <c r="O301">
        <v>35</v>
      </c>
      <c r="P301">
        <v>5</v>
      </c>
      <c r="Q301">
        <v>8</v>
      </c>
      <c r="R301">
        <v>3</v>
      </c>
      <c r="S301">
        <v>12</v>
      </c>
      <c r="T301">
        <v>5</v>
      </c>
      <c r="U301">
        <v>0</v>
      </c>
      <c r="V301">
        <v>1</v>
      </c>
      <c r="W301">
        <v>0</v>
      </c>
      <c r="X301">
        <v>0</v>
      </c>
      <c r="Y301">
        <v>0</v>
      </c>
      <c r="Z301">
        <v>0</v>
      </c>
      <c r="AA301">
        <v>3</v>
      </c>
      <c r="AB301">
        <v>11</v>
      </c>
      <c r="AC301">
        <v>0</v>
      </c>
    </row>
    <row r="302" spans="1:29" x14ac:dyDescent="0.3">
      <c r="A302" s="1">
        <v>5827</v>
      </c>
      <c r="B302">
        <v>1958</v>
      </c>
      <c r="C302" t="s">
        <v>29</v>
      </c>
      <c r="D302" t="s">
        <v>41</v>
      </c>
      <c r="E302">
        <v>35246</v>
      </c>
      <c r="F302">
        <v>1</v>
      </c>
      <c r="G302">
        <v>1</v>
      </c>
      <c r="H302" t="s">
        <v>227</v>
      </c>
      <c r="I302">
        <v>53</v>
      </c>
      <c r="J302">
        <v>36</v>
      </c>
      <c r="K302">
        <v>0</v>
      </c>
      <c r="L302">
        <v>12</v>
      </c>
      <c r="M302">
        <v>2</v>
      </c>
      <c r="N302">
        <v>2</v>
      </c>
      <c r="O302">
        <v>10</v>
      </c>
      <c r="P302">
        <v>4</v>
      </c>
      <c r="Q302">
        <v>3</v>
      </c>
      <c r="R302">
        <v>1</v>
      </c>
      <c r="S302">
        <v>3</v>
      </c>
      <c r="T302">
        <v>5</v>
      </c>
      <c r="U302">
        <v>0</v>
      </c>
      <c r="V302">
        <v>0</v>
      </c>
      <c r="W302">
        <v>0</v>
      </c>
      <c r="X302">
        <v>0</v>
      </c>
      <c r="Y302">
        <v>0</v>
      </c>
      <c r="Z302">
        <v>0</v>
      </c>
      <c r="AA302">
        <v>3</v>
      </c>
      <c r="AB302">
        <v>11</v>
      </c>
      <c r="AC302">
        <v>0</v>
      </c>
    </row>
    <row r="303" spans="1:29" x14ac:dyDescent="0.3">
      <c r="A303" s="1">
        <v>5596</v>
      </c>
      <c r="B303">
        <v>1956</v>
      </c>
      <c r="C303" t="s">
        <v>53</v>
      </c>
      <c r="D303" t="s">
        <v>33</v>
      </c>
      <c r="E303">
        <v>58821</v>
      </c>
      <c r="F303">
        <v>0</v>
      </c>
      <c r="G303">
        <v>1</v>
      </c>
      <c r="H303" t="s">
        <v>273</v>
      </c>
      <c r="I303">
        <v>44</v>
      </c>
      <c r="J303">
        <v>513</v>
      </c>
      <c r="K303">
        <v>14</v>
      </c>
      <c r="L303">
        <v>154</v>
      </c>
      <c r="M303">
        <v>19</v>
      </c>
      <c r="N303">
        <v>0</v>
      </c>
      <c r="O303">
        <v>28</v>
      </c>
      <c r="P303">
        <v>1</v>
      </c>
      <c r="Q303">
        <v>9</v>
      </c>
      <c r="R303">
        <v>2</v>
      </c>
      <c r="S303">
        <v>9</v>
      </c>
      <c r="T303">
        <v>6</v>
      </c>
      <c r="U303">
        <v>0</v>
      </c>
      <c r="V303">
        <v>0</v>
      </c>
      <c r="W303">
        <v>0</v>
      </c>
      <c r="X303">
        <v>0</v>
      </c>
      <c r="Y303">
        <v>0</v>
      </c>
      <c r="Z303">
        <v>0</v>
      </c>
      <c r="AA303">
        <v>3</v>
      </c>
      <c r="AB303">
        <v>11</v>
      </c>
      <c r="AC303">
        <v>0</v>
      </c>
    </row>
    <row r="304" spans="1:29" x14ac:dyDescent="0.3">
      <c r="A304" s="1">
        <v>10812</v>
      </c>
      <c r="B304">
        <v>1978</v>
      </c>
      <c r="C304" t="s">
        <v>36</v>
      </c>
      <c r="D304" t="s">
        <v>37</v>
      </c>
      <c r="E304">
        <v>46377</v>
      </c>
      <c r="F304">
        <v>1</v>
      </c>
      <c r="G304">
        <v>0</v>
      </c>
      <c r="H304" t="s">
        <v>176</v>
      </c>
      <c r="I304">
        <v>89</v>
      </c>
      <c r="J304">
        <v>37</v>
      </c>
      <c r="K304">
        <v>0</v>
      </c>
      <c r="L304">
        <v>46</v>
      </c>
      <c r="M304">
        <v>4</v>
      </c>
      <c r="N304">
        <v>3</v>
      </c>
      <c r="O304">
        <v>0</v>
      </c>
      <c r="P304">
        <v>1</v>
      </c>
      <c r="Q304">
        <v>2</v>
      </c>
      <c r="R304">
        <v>1</v>
      </c>
      <c r="S304">
        <v>3</v>
      </c>
      <c r="T304">
        <v>4</v>
      </c>
      <c r="U304">
        <v>0</v>
      </c>
      <c r="V304">
        <v>0</v>
      </c>
      <c r="W304">
        <v>0</v>
      </c>
      <c r="X304">
        <v>0</v>
      </c>
      <c r="Y304">
        <v>0</v>
      </c>
      <c r="Z304">
        <v>0</v>
      </c>
      <c r="AA304">
        <v>3</v>
      </c>
      <c r="AB304">
        <v>11</v>
      </c>
      <c r="AC304">
        <v>0</v>
      </c>
    </row>
    <row r="305" spans="1:29" x14ac:dyDescent="0.3">
      <c r="A305" s="1">
        <v>1717</v>
      </c>
      <c r="B305">
        <v>1988</v>
      </c>
      <c r="C305" t="s">
        <v>29</v>
      </c>
      <c r="D305" t="s">
        <v>30</v>
      </c>
      <c r="E305">
        <v>39747</v>
      </c>
      <c r="F305">
        <v>1</v>
      </c>
      <c r="G305">
        <v>0</v>
      </c>
      <c r="H305" t="s">
        <v>274</v>
      </c>
      <c r="I305">
        <v>43</v>
      </c>
      <c r="J305">
        <v>80</v>
      </c>
      <c r="K305">
        <v>15</v>
      </c>
      <c r="L305">
        <v>93</v>
      </c>
      <c r="M305">
        <v>20</v>
      </c>
      <c r="N305">
        <v>13</v>
      </c>
      <c r="O305">
        <v>52</v>
      </c>
      <c r="P305">
        <v>3</v>
      </c>
      <c r="Q305">
        <v>5</v>
      </c>
      <c r="R305">
        <v>1</v>
      </c>
      <c r="S305">
        <v>4</v>
      </c>
      <c r="T305">
        <v>8</v>
      </c>
      <c r="U305">
        <v>0</v>
      </c>
      <c r="V305">
        <v>0</v>
      </c>
      <c r="W305">
        <v>0</v>
      </c>
      <c r="X305">
        <v>0</v>
      </c>
      <c r="Y305">
        <v>0</v>
      </c>
      <c r="Z305">
        <v>0</v>
      </c>
      <c r="AA305">
        <v>3</v>
      </c>
      <c r="AB305">
        <v>11</v>
      </c>
      <c r="AC305">
        <v>0</v>
      </c>
    </row>
    <row r="306" spans="1:29" x14ac:dyDescent="0.3">
      <c r="A306" s="1">
        <v>9491</v>
      </c>
      <c r="B306">
        <v>1984</v>
      </c>
      <c r="C306" t="s">
        <v>29</v>
      </c>
      <c r="D306" t="s">
        <v>33</v>
      </c>
      <c r="E306">
        <v>23976</v>
      </c>
      <c r="F306">
        <v>1</v>
      </c>
      <c r="G306">
        <v>0</v>
      </c>
      <c r="H306" t="s">
        <v>265</v>
      </c>
      <c r="I306">
        <v>68</v>
      </c>
      <c r="J306">
        <v>14</v>
      </c>
      <c r="K306">
        <v>1</v>
      </c>
      <c r="L306">
        <v>21</v>
      </c>
      <c r="M306">
        <v>2</v>
      </c>
      <c r="N306">
        <v>3</v>
      </c>
      <c r="O306">
        <v>25</v>
      </c>
      <c r="P306">
        <v>3</v>
      </c>
      <c r="Q306">
        <v>3</v>
      </c>
      <c r="R306">
        <v>1</v>
      </c>
      <c r="S306">
        <v>3</v>
      </c>
      <c r="T306">
        <v>7</v>
      </c>
      <c r="U306">
        <v>0</v>
      </c>
      <c r="V306">
        <v>0</v>
      </c>
      <c r="W306">
        <v>0</v>
      </c>
      <c r="X306">
        <v>0</v>
      </c>
      <c r="Y306">
        <v>0</v>
      </c>
      <c r="Z306">
        <v>0</v>
      </c>
      <c r="AA306">
        <v>3</v>
      </c>
      <c r="AB306">
        <v>11</v>
      </c>
      <c r="AC306">
        <v>0</v>
      </c>
    </row>
    <row r="307" spans="1:29" x14ac:dyDescent="0.3">
      <c r="A307" s="1">
        <v>9274</v>
      </c>
      <c r="B307">
        <v>1961</v>
      </c>
      <c r="C307" t="s">
        <v>39</v>
      </c>
      <c r="D307" t="s">
        <v>37</v>
      </c>
      <c r="E307">
        <v>80950</v>
      </c>
      <c r="F307">
        <v>0</v>
      </c>
      <c r="G307">
        <v>0</v>
      </c>
      <c r="H307" t="s">
        <v>52</v>
      </c>
      <c r="I307">
        <v>44</v>
      </c>
      <c r="J307">
        <v>525</v>
      </c>
      <c r="K307">
        <v>147</v>
      </c>
      <c r="L307">
        <v>112</v>
      </c>
      <c r="M307">
        <v>219</v>
      </c>
      <c r="N307">
        <v>147</v>
      </c>
      <c r="O307">
        <v>63</v>
      </c>
      <c r="P307">
        <v>1</v>
      </c>
      <c r="Q307">
        <v>6</v>
      </c>
      <c r="R307">
        <v>7</v>
      </c>
      <c r="S307">
        <v>9</v>
      </c>
      <c r="T307">
        <v>2</v>
      </c>
      <c r="U307">
        <v>0</v>
      </c>
      <c r="V307">
        <v>0</v>
      </c>
      <c r="W307">
        <v>0</v>
      </c>
      <c r="X307">
        <v>1</v>
      </c>
      <c r="Y307">
        <v>0</v>
      </c>
      <c r="Z307">
        <v>0</v>
      </c>
      <c r="AA307">
        <v>3</v>
      </c>
      <c r="AB307">
        <v>11</v>
      </c>
      <c r="AC307">
        <v>0</v>
      </c>
    </row>
    <row r="308" spans="1:29" x14ac:dyDescent="0.3">
      <c r="A308" s="1">
        <v>6609</v>
      </c>
      <c r="B308">
        <v>1966</v>
      </c>
      <c r="C308" t="s">
        <v>29</v>
      </c>
      <c r="D308" t="s">
        <v>71</v>
      </c>
      <c r="E308">
        <v>27038</v>
      </c>
      <c r="F308">
        <v>0</v>
      </c>
      <c r="G308">
        <v>0</v>
      </c>
      <c r="H308" t="s">
        <v>275</v>
      </c>
      <c r="I308">
        <v>64</v>
      </c>
      <c r="J308">
        <v>1</v>
      </c>
      <c r="K308">
        <v>26</v>
      </c>
      <c r="L308">
        <v>25</v>
      </c>
      <c r="M308">
        <v>17</v>
      </c>
      <c r="N308">
        <v>23</v>
      </c>
      <c r="O308">
        <v>15</v>
      </c>
      <c r="P308">
        <v>1</v>
      </c>
      <c r="Q308">
        <v>3</v>
      </c>
      <c r="R308">
        <v>0</v>
      </c>
      <c r="S308">
        <v>3</v>
      </c>
      <c r="T308">
        <v>9</v>
      </c>
      <c r="U308">
        <v>0</v>
      </c>
      <c r="V308">
        <v>0</v>
      </c>
      <c r="W308">
        <v>0</v>
      </c>
      <c r="X308">
        <v>0</v>
      </c>
      <c r="Y308">
        <v>0</v>
      </c>
      <c r="Z308">
        <v>0</v>
      </c>
      <c r="AA308">
        <v>3</v>
      </c>
      <c r="AB308">
        <v>11</v>
      </c>
      <c r="AC308">
        <v>1</v>
      </c>
    </row>
    <row r="309" spans="1:29" x14ac:dyDescent="0.3">
      <c r="A309" s="1">
        <v>6963</v>
      </c>
      <c r="B309">
        <v>1947</v>
      </c>
      <c r="C309" t="s">
        <v>29</v>
      </c>
      <c r="D309" t="s">
        <v>30</v>
      </c>
      <c r="E309">
        <v>77457</v>
      </c>
      <c r="F309">
        <v>0</v>
      </c>
      <c r="G309">
        <v>0</v>
      </c>
      <c r="H309" t="s">
        <v>276</v>
      </c>
      <c r="I309">
        <v>85</v>
      </c>
      <c r="J309">
        <v>675</v>
      </c>
      <c r="K309">
        <v>11</v>
      </c>
      <c r="L309">
        <v>400</v>
      </c>
      <c r="M309">
        <v>15</v>
      </c>
      <c r="N309">
        <v>45</v>
      </c>
      <c r="O309">
        <v>11</v>
      </c>
      <c r="P309">
        <v>1</v>
      </c>
      <c r="Q309">
        <v>2</v>
      </c>
      <c r="R309">
        <v>5</v>
      </c>
      <c r="S309">
        <v>10</v>
      </c>
      <c r="T309">
        <v>1</v>
      </c>
      <c r="U309">
        <v>0</v>
      </c>
      <c r="V309">
        <v>0</v>
      </c>
      <c r="W309">
        <v>1</v>
      </c>
      <c r="X309">
        <v>0</v>
      </c>
      <c r="Y309">
        <v>0</v>
      </c>
      <c r="Z309">
        <v>0</v>
      </c>
      <c r="AA309">
        <v>3</v>
      </c>
      <c r="AB309">
        <v>11</v>
      </c>
      <c r="AC309">
        <v>0</v>
      </c>
    </row>
    <row r="310" spans="1:29" x14ac:dyDescent="0.3">
      <c r="A310" s="1">
        <v>4440</v>
      </c>
      <c r="B310">
        <v>1964</v>
      </c>
      <c r="C310" t="s">
        <v>39</v>
      </c>
      <c r="D310" t="s">
        <v>37</v>
      </c>
      <c r="E310">
        <v>64100</v>
      </c>
      <c r="F310">
        <v>0</v>
      </c>
      <c r="G310">
        <v>1</v>
      </c>
      <c r="H310" t="s">
        <v>140</v>
      </c>
      <c r="I310">
        <v>93</v>
      </c>
      <c r="J310">
        <v>509</v>
      </c>
      <c r="K310">
        <v>0</v>
      </c>
      <c r="L310">
        <v>27</v>
      </c>
      <c r="M310">
        <v>0</v>
      </c>
      <c r="N310">
        <v>0</v>
      </c>
      <c r="O310">
        <v>10</v>
      </c>
      <c r="P310">
        <v>1</v>
      </c>
      <c r="Q310">
        <v>8</v>
      </c>
      <c r="R310">
        <v>3</v>
      </c>
      <c r="S310">
        <v>6</v>
      </c>
      <c r="T310">
        <v>7</v>
      </c>
      <c r="U310">
        <v>0</v>
      </c>
      <c r="V310">
        <v>1</v>
      </c>
      <c r="W310">
        <v>0</v>
      </c>
      <c r="X310">
        <v>0</v>
      </c>
      <c r="Y310">
        <v>0</v>
      </c>
      <c r="Z310">
        <v>0</v>
      </c>
      <c r="AA310">
        <v>3</v>
      </c>
      <c r="AB310">
        <v>11</v>
      </c>
      <c r="AC310">
        <v>0</v>
      </c>
    </row>
    <row r="311" spans="1:29" x14ac:dyDescent="0.3">
      <c r="A311" s="1">
        <v>1379</v>
      </c>
      <c r="B311">
        <v>1992</v>
      </c>
      <c r="C311" t="s">
        <v>39</v>
      </c>
      <c r="D311" t="s">
        <v>33</v>
      </c>
      <c r="E311">
        <v>42670</v>
      </c>
      <c r="F311">
        <v>0</v>
      </c>
      <c r="G311">
        <v>0</v>
      </c>
      <c r="H311" t="s">
        <v>277</v>
      </c>
      <c r="I311">
        <v>12</v>
      </c>
      <c r="J311">
        <v>154</v>
      </c>
      <c r="K311">
        <v>2</v>
      </c>
      <c r="L311">
        <v>46</v>
      </c>
      <c r="M311">
        <v>20</v>
      </c>
      <c r="N311">
        <v>4</v>
      </c>
      <c r="O311">
        <v>15</v>
      </c>
      <c r="P311">
        <v>1</v>
      </c>
      <c r="Q311">
        <v>4</v>
      </c>
      <c r="R311">
        <v>2</v>
      </c>
      <c r="S311">
        <v>4</v>
      </c>
      <c r="T311">
        <v>4</v>
      </c>
      <c r="U311">
        <v>0</v>
      </c>
      <c r="V311">
        <v>0</v>
      </c>
      <c r="W311">
        <v>0</v>
      </c>
      <c r="X311">
        <v>0</v>
      </c>
      <c r="Y311">
        <v>0</v>
      </c>
      <c r="Z311">
        <v>0</v>
      </c>
      <c r="AA311">
        <v>3</v>
      </c>
      <c r="AB311">
        <v>11</v>
      </c>
      <c r="AC311">
        <v>0</v>
      </c>
    </row>
    <row r="312" spans="1:29" x14ac:dyDescent="0.3">
      <c r="A312" s="1">
        <v>10032</v>
      </c>
      <c r="B312">
        <v>1976</v>
      </c>
      <c r="C312" t="s">
        <v>29</v>
      </c>
      <c r="D312" t="s">
        <v>41</v>
      </c>
      <c r="E312">
        <v>12571</v>
      </c>
      <c r="F312">
        <v>1</v>
      </c>
      <c r="G312">
        <v>0</v>
      </c>
      <c r="H312" t="s">
        <v>278</v>
      </c>
      <c r="I312">
        <v>86</v>
      </c>
      <c r="J312">
        <v>3</v>
      </c>
      <c r="K312">
        <v>5</v>
      </c>
      <c r="L312">
        <v>14</v>
      </c>
      <c r="M312">
        <v>2</v>
      </c>
      <c r="N312">
        <v>12</v>
      </c>
      <c r="O312">
        <v>17</v>
      </c>
      <c r="P312">
        <v>4</v>
      </c>
      <c r="Q312">
        <v>3</v>
      </c>
      <c r="R312">
        <v>1</v>
      </c>
      <c r="S312">
        <v>3</v>
      </c>
      <c r="T312">
        <v>6</v>
      </c>
      <c r="U312">
        <v>0</v>
      </c>
      <c r="V312">
        <v>0</v>
      </c>
      <c r="W312">
        <v>0</v>
      </c>
      <c r="X312">
        <v>0</v>
      </c>
      <c r="Y312">
        <v>0</v>
      </c>
      <c r="Z312">
        <v>0</v>
      </c>
      <c r="AA312">
        <v>3</v>
      </c>
      <c r="AB312">
        <v>11</v>
      </c>
      <c r="AC312">
        <v>0</v>
      </c>
    </row>
    <row r="313" spans="1:29" x14ac:dyDescent="0.3">
      <c r="A313" s="1">
        <v>2826</v>
      </c>
      <c r="B313">
        <v>1967</v>
      </c>
      <c r="C313" t="s">
        <v>29</v>
      </c>
      <c r="D313" t="s">
        <v>37</v>
      </c>
      <c r="E313">
        <v>22574</v>
      </c>
      <c r="F313">
        <v>2</v>
      </c>
      <c r="G313">
        <v>1</v>
      </c>
      <c r="H313" t="s">
        <v>233</v>
      </c>
      <c r="I313">
        <v>28</v>
      </c>
      <c r="J313">
        <v>25</v>
      </c>
      <c r="K313">
        <v>0</v>
      </c>
      <c r="L313">
        <v>8</v>
      </c>
      <c r="M313">
        <v>2</v>
      </c>
      <c r="N313">
        <v>0</v>
      </c>
      <c r="O313">
        <v>2</v>
      </c>
      <c r="P313">
        <v>2</v>
      </c>
      <c r="Q313">
        <v>2</v>
      </c>
      <c r="R313">
        <v>0</v>
      </c>
      <c r="S313">
        <v>3</v>
      </c>
      <c r="T313">
        <v>7</v>
      </c>
      <c r="U313">
        <v>0</v>
      </c>
      <c r="V313">
        <v>0</v>
      </c>
      <c r="W313">
        <v>0</v>
      </c>
      <c r="X313">
        <v>0</v>
      </c>
      <c r="Y313">
        <v>0</v>
      </c>
      <c r="Z313">
        <v>0</v>
      </c>
      <c r="AA313">
        <v>3</v>
      </c>
      <c r="AB313">
        <v>11</v>
      </c>
      <c r="AC313">
        <v>0</v>
      </c>
    </row>
    <row r="314" spans="1:29" x14ac:dyDescent="0.3">
      <c r="A314" s="1">
        <v>2437</v>
      </c>
      <c r="B314">
        <v>1989</v>
      </c>
      <c r="C314" t="s">
        <v>29</v>
      </c>
      <c r="D314" t="s">
        <v>37</v>
      </c>
      <c r="F314">
        <v>0</v>
      </c>
      <c r="G314">
        <v>0</v>
      </c>
      <c r="H314" t="s">
        <v>279</v>
      </c>
      <c r="I314">
        <v>69</v>
      </c>
      <c r="J314">
        <v>861</v>
      </c>
      <c r="K314">
        <v>138</v>
      </c>
      <c r="L314">
        <v>461</v>
      </c>
      <c r="M314">
        <v>60</v>
      </c>
      <c r="N314">
        <v>30</v>
      </c>
      <c r="O314">
        <v>61</v>
      </c>
      <c r="P314">
        <v>1</v>
      </c>
      <c r="Q314">
        <v>6</v>
      </c>
      <c r="R314">
        <v>5</v>
      </c>
      <c r="S314">
        <v>12</v>
      </c>
      <c r="T314">
        <v>3</v>
      </c>
      <c r="U314">
        <v>0</v>
      </c>
      <c r="V314">
        <v>1</v>
      </c>
      <c r="W314">
        <v>0</v>
      </c>
      <c r="X314">
        <v>1</v>
      </c>
      <c r="Y314">
        <v>0</v>
      </c>
      <c r="Z314">
        <v>0</v>
      </c>
      <c r="AA314">
        <v>3</v>
      </c>
      <c r="AB314">
        <v>11</v>
      </c>
      <c r="AC314">
        <v>0</v>
      </c>
    </row>
    <row r="315" spans="1:29" x14ac:dyDescent="0.3">
      <c r="A315" s="1">
        <v>6320</v>
      </c>
      <c r="B315">
        <v>1976</v>
      </c>
      <c r="C315" t="s">
        <v>39</v>
      </c>
      <c r="D315" t="s">
        <v>30</v>
      </c>
      <c r="E315">
        <v>70893</v>
      </c>
      <c r="F315">
        <v>0</v>
      </c>
      <c r="G315">
        <v>0</v>
      </c>
      <c r="H315" t="s">
        <v>258</v>
      </c>
      <c r="I315">
        <v>42</v>
      </c>
      <c r="J315">
        <v>768</v>
      </c>
      <c r="K315">
        <v>44</v>
      </c>
      <c r="L315">
        <v>561</v>
      </c>
      <c r="M315">
        <v>77</v>
      </c>
      <c r="N315">
        <v>44</v>
      </c>
      <c r="O315">
        <v>14</v>
      </c>
      <c r="P315">
        <v>1</v>
      </c>
      <c r="Q315">
        <v>6</v>
      </c>
      <c r="R315">
        <v>6</v>
      </c>
      <c r="S315">
        <v>10</v>
      </c>
      <c r="T315">
        <v>3</v>
      </c>
      <c r="U315">
        <v>0</v>
      </c>
      <c r="V315">
        <v>0</v>
      </c>
      <c r="W315">
        <v>0</v>
      </c>
      <c r="X315">
        <v>0</v>
      </c>
      <c r="Y315">
        <v>0</v>
      </c>
      <c r="Z315">
        <v>0</v>
      </c>
      <c r="AA315">
        <v>3</v>
      </c>
      <c r="AB315">
        <v>11</v>
      </c>
      <c r="AC315">
        <v>0</v>
      </c>
    </row>
    <row r="316" spans="1:29" x14ac:dyDescent="0.3">
      <c r="A316" s="1">
        <v>3050</v>
      </c>
      <c r="B316">
        <v>1966</v>
      </c>
      <c r="C316" t="s">
        <v>29</v>
      </c>
      <c r="D316" t="s">
        <v>37</v>
      </c>
      <c r="E316">
        <v>54198</v>
      </c>
      <c r="F316">
        <v>1</v>
      </c>
      <c r="G316">
        <v>1</v>
      </c>
      <c r="H316" t="s">
        <v>280</v>
      </c>
      <c r="I316">
        <v>13</v>
      </c>
      <c r="J316">
        <v>185</v>
      </c>
      <c r="K316">
        <v>0</v>
      </c>
      <c r="L316">
        <v>28</v>
      </c>
      <c r="M316">
        <v>3</v>
      </c>
      <c r="N316">
        <v>2</v>
      </c>
      <c r="O316">
        <v>17</v>
      </c>
      <c r="P316">
        <v>6</v>
      </c>
      <c r="Q316">
        <v>3</v>
      </c>
      <c r="R316">
        <v>1</v>
      </c>
      <c r="S316">
        <v>6</v>
      </c>
      <c r="T316">
        <v>4</v>
      </c>
      <c r="U316">
        <v>0</v>
      </c>
      <c r="V316">
        <v>0</v>
      </c>
      <c r="W316">
        <v>0</v>
      </c>
      <c r="X316">
        <v>0</v>
      </c>
      <c r="Y316">
        <v>0</v>
      </c>
      <c r="Z316">
        <v>0</v>
      </c>
      <c r="AA316">
        <v>3</v>
      </c>
      <c r="AB316">
        <v>11</v>
      </c>
      <c r="AC316">
        <v>0</v>
      </c>
    </row>
    <row r="317" spans="1:29" x14ac:dyDescent="0.3">
      <c r="A317" s="1">
        <v>231</v>
      </c>
      <c r="B317">
        <v>1956</v>
      </c>
      <c r="C317" t="s">
        <v>39</v>
      </c>
      <c r="D317" t="s">
        <v>33</v>
      </c>
      <c r="E317">
        <v>28839</v>
      </c>
      <c r="F317">
        <v>1</v>
      </c>
      <c r="G317">
        <v>1</v>
      </c>
      <c r="H317" t="s">
        <v>281</v>
      </c>
      <c r="I317">
        <v>86</v>
      </c>
      <c r="J317">
        <v>24</v>
      </c>
      <c r="K317">
        <v>0</v>
      </c>
      <c r="L317">
        <v>7</v>
      </c>
      <c r="M317">
        <v>0</v>
      </c>
      <c r="N317">
        <v>0</v>
      </c>
      <c r="O317">
        <v>1</v>
      </c>
      <c r="P317">
        <v>2</v>
      </c>
      <c r="Q317">
        <v>2</v>
      </c>
      <c r="R317">
        <v>0</v>
      </c>
      <c r="S317">
        <v>3</v>
      </c>
      <c r="T317">
        <v>5</v>
      </c>
      <c r="U317">
        <v>0</v>
      </c>
      <c r="V317">
        <v>0</v>
      </c>
      <c r="W317">
        <v>0</v>
      </c>
      <c r="X317">
        <v>0</v>
      </c>
      <c r="Y317">
        <v>0</v>
      </c>
      <c r="Z317">
        <v>0</v>
      </c>
      <c r="AA317">
        <v>3</v>
      </c>
      <c r="AB317">
        <v>11</v>
      </c>
      <c r="AC317">
        <v>0</v>
      </c>
    </row>
    <row r="318" spans="1:29" x14ac:dyDescent="0.3">
      <c r="A318" s="1">
        <v>2392</v>
      </c>
      <c r="B318">
        <v>1972</v>
      </c>
      <c r="C318" t="s">
        <v>29</v>
      </c>
      <c r="D318" t="s">
        <v>37</v>
      </c>
      <c r="E318">
        <v>40321</v>
      </c>
      <c r="F318">
        <v>1</v>
      </c>
      <c r="G318">
        <v>1</v>
      </c>
      <c r="H318" t="s">
        <v>282</v>
      </c>
      <c r="I318">
        <v>59</v>
      </c>
      <c r="J318">
        <v>44</v>
      </c>
      <c r="K318">
        <v>4</v>
      </c>
      <c r="L318">
        <v>21</v>
      </c>
      <c r="M318">
        <v>6</v>
      </c>
      <c r="N318">
        <v>0</v>
      </c>
      <c r="O318">
        <v>27</v>
      </c>
      <c r="P318">
        <v>2</v>
      </c>
      <c r="Q318">
        <v>3</v>
      </c>
      <c r="R318">
        <v>0</v>
      </c>
      <c r="S318">
        <v>3</v>
      </c>
      <c r="T318">
        <v>7</v>
      </c>
      <c r="U318">
        <v>0</v>
      </c>
      <c r="V318">
        <v>0</v>
      </c>
      <c r="W318">
        <v>0</v>
      </c>
      <c r="X318">
        <v>0</v>
      </c>
      <c r="Y318">
        <v>0</v>
      </c>
      <c r="Z318">
        <v>0</v>
      </c>
      <c r="AA318">
        <v>3</v>
      </c>
      <c r="AB318">
        <v>11</v>
      </c>
      <c r="AC318">
        <v>0</v>
      </c>
    </row>
    <row r="319" spans="1:29" x14ac:dyDescent="0.3">
      <c r="A319" s="1">
        <v>9478</v>
      </c>
      <c r="B319">
        <v>1985</v>
      </c>
      <c r="C319" t="s">
        <v>29</v>
      </c>
      <c r="D319" t="s">
        <v>30</v>
      </c>
      <c r="E319">
        <v>66503</v>
      </c>
      <c r="F319">
        <v>1</v>
      </c>
      <c r="G319">
        <v>0</v>
      </c>
      <c r="H319" t="s">
        <v>283</v>
      </c>
      <c r="I319">
        <v>30</v>
      </c>
      <c r="J319">
        <v>91</v>
      </c>
      <c r="K319">
        <v>64</v>
      </c>
      <c r="L319">
        <v>128</v>
      </c>
      <c r="M319">
        <v>65</v>
      </c>
      <c r="N319">
        <v>3</v>
      </c>
      <c r="O319">
        <v>50</v>
      </c>
      <c r="P319">
        <v>2</v>
      </c>
      <c r="Q319">
        <v>4</v>
      </c>
      <c r="R319">
        <v>3</v>
      </c>
      <c r="S319">
        <v>6</v>
      </c>
      <c r="T319">
        <v>3</v>
      </c>
      <c r="U319">
        <v>0</v>
      </c>
      <c r="V319">
        <v>0</v>
      </c>
      <c r="W319">
        <v>0</v>
      </c>
      <c r="X319">
        <v>0</v>
      </c>
      <c r="Y319">
        <v>0</v>
      </c>
      <c r="Z319">
        <v>0</v>
      </c>
      <c r="AA319">
        <v>3</v>
      </c>
      <c r="AB319">
        <v>11</v>
      </c>
      <c r="AC319">
        <v>0</v>
      </c>
    </row>
    <row r="320" spans="1:29" x14ac:dyDescent="0.3">
      <c r="A320" s="1">
        <v>113</v>
      </c>
      <c r="B320">
        <v>1951</v>
      </c>
      <c r="C320" t="s">
        <v>29</v>
      </c>
      <c r="D320" t="s">
        <v>37</v>
      </c>
      <c r="E320">
        <v>30833</v>
      </c>
      <c r="F320">
        <v>1</v>
      </c>
      <c r="G320">
        <v>1</v>
      </c>
      <c r="H320" t="s">
        <v>116</v>
      </c>
      <c r="I320">
        <v>33</v>
      </c>
      <c r="J320">
        <v>11</v>
      </c>
      <c r="K320">
        <v>0</v>
      </c>
      <c r="L320">
        <v>7</v>
      </c>
      <c r="M320">
        <v>3</v>
      </c>
      <c r="N320">
        <v>1</v>
      </c>
      <c r="O320">
        <v>6</v>
      </c>
      <c r="P320">
        <v>2</v>
      </c>
      <c r="Q320">
        <v>1</v>
      </c>
      <c r="R320">
        <v>0</v>
      </c>
      <c r="S320">
        <v>3</v>
      </c>
      <c r="T320">
        <v>5</v>
      </c>
      <c r="U320">
        <v>0</v>
      </c>
      <c r="V320">
        <v>0</v>
      </c>
      <c r="W320">
        <v>0</v>
      </c>
      <c r="X320">
        <v>0</v>
      </c>
      <c r="Y320">
        <v>0</v>
      </c>
      <c r="Z320">
        <v>0</v>
      </c>
      <c r="AA320">
        <v>3</v>
      </c>
      <c r="AB320">
        <v>11</v>
      </c>
      <c r="AC320">
        <v>0</v>
      </c>
    </row>
    <row r="321" spans="1:29" x14ac:dyDescent="0.3">
      <c r="A321" s="1">
        <v>2863</v>
      </c>
      <c r="B321">
        <v>1970</v>
      </c>
      <c r="C321" t="s">
        <v>29</v>
      </c>
      <c r="D321" t="s">
        <v>30</v>
      </c>
      <c r="F321">
        <v>1</v>
      </c>
      <c r="G321">
        <v>2</v>
      </c>
      <c r="H321" t="s">
        <v>284</v>
      </c>
      <c r="I321">
        <v>67</v>
      </c>
      <c r="J321">
        <v>738</v>
      </c>
      <c r="K321">
        <v>20</v>
      </c>
      <c r="L321">
        <v>172</v>
      </c>
      <c r="M321">
        <v>52</v>
      </c>
      <c r="N321">
        <v>50</v>
      </c>
      <c r="O321">
        <v>20</v>
      </c>
      <c r="P321">
        <v>6</v>
      </c>
      <c r="Q321">
        <v>2</v>
      </c>
      <c r="R321">
        <v>3</v>
      </c>
      <c r="S321">
        <v>10</v>
      </c>
      <c r="T321">
        <v>7</v>
      </c>
      <c r="U321">
        <v>0</v>
      </c>
      <c r="V321">
        <v>1</v>
      </c>
      <c r="W321">
        <v>0</v>
      </c>
      <c r="X321">
        <v>1</v>
      </c>
      <c r="Y321">
        <v>0</v>
      </c>
      <c r="Z321">
        <v>0</v>
      </c>
      <c r="AA321">
        <v>3</v>
      </c>
      <c r="AB321">
        <v>11</v>
      </c>
      <c r="AC321">
        <v>0</v>
      </c>
    </row>
    <row r="322" spans="1:29" x14ac:dyDescent="0.3">
      <c r="A322" s="1">
        <v>1802</v>
      </c>
      <c r="B322">
        <v>1971</v>
      </c>
      <c r="C322" t="s">
        <v>29</v>
      </c>
      <c r="D322" t="s">
        <v>37</v>
      </c>
      <c r="E322">
        <v>64795</v>
      </c>
      <c r="F322">
        <v>0</v>
      </c>
      <c r="G322">
        <v>1</v>
      </c>
      <c r="H322" t="s">
        <v>199</v>
      </c>
      <c r="I322">
        <v>23</v>
      </c>
      <c r="J322">
        <v>412</v>
      </c>
      <c r="K322">
        <v>5</v>
      </c>
      <c r="L322">
        <v>119</v>
      </c>
      <c r="M322">
        <v>38</v>
      </c>
      <c r="N322">
        <v>29</v>
      </c>
      <c r="O322">
        <v>77</v>
      </c>
      <c r="P322">
        <v>3</v>
      </c>
      <c r="Q322">
        <v>3</v>
      </c>
      <c r="R322">
        <v>3</v>
      </c>
      <c r="S322">
        <v>12</v>
      </c>
      <c r="T322">
        <v>2</v>
      </c>
      <c r="U322">
        <v>0</v>
      </c>
      <c r="V322">
        <v>0</v>
      </c>
      <c r="W322">
        <v>0</v>
      </c>
      <c r="X322">
        <v>0</v>
      </c>
      <c r="Y322">
        <v>0</v>
      </c>
      <c r="Z322">
        <v>0</v>
      </c>
      <c r="AA322">
        <v>3</v>
      </c>
      <c r="AB322">
        <v>11</v>
      </c>
      <c r="AC322">
        <v>0</v>
      </c>
    </row>
    <row r="323" spans="1:29" x14ac:dyDescent="0.3">
      <c r="A323" s="1">
        <v>520</v>
      </c>
      <c r="B323">
        <v>1974</v>
      </c>
      <c r="C323" t="s">
        <v>29</v>
      </c>
      <c r="D323" t="s">
        <v>37</v>
      </c>
      <c r="E323">
        <v>34421</v>
      </c>
      <c r="F323">
        <v>1</v>
      </c>
      <c r="G323">
        <v>0</v>
      </c>
      <c r="H323" t="s">
        <v>172</v>
      </c>
      <c r="I323">
        <v>81</v>
      </c>
      <c r="J323">
        <v>3</v>
      </c>
      <c r="K323">
        <v>3</v>
      </c>
      <c r="L323">
        <v>7</v>
      </c>
      <c r="M323">
        <v>6</v>
      </c>
      <c r="N323">
        <v>2</v>
      </c>
      <c r="O323">
        <v>9</v>
      </c>
      <c r="P323">
        <v>1</v>
      </c>
      <c r="Q323">
        <v>1</v>
      </c>
      <c r="R323">
        <v>0</v>
      </c>
      <c r="S323">
        <v>2</v>
      </c>
      <c r="T323">
        <v>7</v>
      </c>
      <c r="U323">
        <v>0</v>
      </c>
      <c r="V323">
        <v>0</v>
      </c>
      <c r="W323">
        <v>0</v>
      </c>
      <c r="X323">
        <v>0</v>
      </c>
      <c r="Y323">
        <v>0</v>
      </c>
      <c r="Z323">
        <v>0</v>
      </c>
      <c r="AA323">
        <v>3</v>
      </c>
      <c r="AB323">
        <v>11</v>
      </c>
      <c r="AC323">
        <v>0</v>
      </c>
    </row>
    <row r="324" spans="1:29" x14ac:dyDescent="0.3">
      <c r="A324" s="1">
        <v>8275</v>
      </c>
      <c r="B324">
        <v>1965</v>
      </c>
      <c r="C324" t="s">
        <v>36</v>
      </c>
      <c r="D324" t="s">
        <v>41</v>
      </c>
      <c r="E324">
        <v>47025</v>
      </c>
      <c r="F324">
        <v>1</v>
      </c>
      <c r="G324">
        <v>1</v>
      </c>
      <c r="H324" t="s">
        <v>285</v>
      </c>
      <c r="I324">
        <v>6</v>
      </c>
      <c r="J324">
        <v>16</v>
      </c>
      <c r="K324">
        <v>0</v>
      </c>
      <c r="L324">
        <v>3</v>
      </c>
      <c r="M324">
        <v>0</v>
      </c>
      <c r="N324">
        <v>0</v>
      </c>
      <c r="O324">
        <v>1</v>
      </c>
      <c r="P324">
        <v>1</v>
      </c>
      <c r="Q324">
        <v>1</v>
      </c>
      <c r="R324">
        <v>0</v>
      </c>
      <c r="S324">
        <v>2</v>
      </c>
      <c r="T324">
        <v>7</v>
      </c>
      <c r="U324">
        <v>0</v>
      </c>
      <c r="V324">
        <v>0</v>
      </c>
      <c r="W324">
        <v>0</v>
      </c>
      <c r="X324">
        <v>0</v>
      </c>
      <c r="Y324">
        <v>0</v>
      </c>
      <c r="Z324">
        <v>0</v>
      </c>
      <c r="AA324">
        <v>3</v>
      </c>
      <c r="AB324">
        <v>11</v>
      </c>
      <c r="AC324">
        <v>0</v>
      </c>
    </row>
    <row r="325" spans="1:29" x14ac:dyDescent="0.3">
      <c r="A325" s="1">
        <v>9750</v>
      </c>
      <c r="B325">
        <v>1961</v>
      </c>
      <c r="C325" t="s">
        <v>36</v>
      </c>
      <c r="D325" t="s">
        <v>41</v>
      </c>
      <c r="E325">
        <v>64325</v>
      </c>
      <c r="F325">
        <v>0</v>
      </c>
      <c r="G325">
        <v>1</v>
      </c>
      <c r="H325" t="s">
        <v>286</v>
      </c>
      <c r="I325">
        <v>41</v>
      </c>
      <c r="J325">
        <v>731</v>
      </c>
      <c r="K325">
        <v>60</v>
      </c>
      <c r="L325">
        <v>353</v>
      </c>
      <c r="M325">
        <v>78</v>
      </c>
      <c r="N325">
        <v>12</v>
      </c>
      <c r="O325">
        <v>73</v>
      </c>
      <c r="P325">
        <v>5</v>
      </c>
      <c r="Q325">
        <v>10</v>
      </c>
      <c r="R325">
        <v>3</v>
      </c>
      <c r="S325">
        <v>5</v>
      </c>
      <c r="T325">
        <v>7</v>
      </c>
      <c r="U325">
        <v>0</v>
      </c>
      <c r="V325">
        <v>0</v>
      </c>
      <c r="W325">
        <v>0</v>
      </c>
      <c r="X325">
        <v>0</v>
      </c>
      <c r="Y325">
        <v>0</v>
      </c>
      <c r="Z325">
        <v>0</v>
      </c>
      <c r="AA325">
        <v>3</v>
      </c>
      <c r="AB325">
        <v>11</v>
      </c>
      <c r="AC325">
        <v>0</v>
      </c>
    </row>
    <row r="326" spans="1:29" x14ac:dyDescent="0.3">
      <c r="A326" s="1">
        <v>2607</v>
      </c>
      <c r="B326">
        <v>1953</v>
      </c>
      <c r="C326" t="s">
        <v>29</v>
      </c>
      <c r="D326" t="s">
        <v>30</v>
      </c>
      <c r="E326">
        <v>40464</v>
      </c>
      <c r="F326">
        <v>0</v>
      </c>
      <c r="G326">
        <v>1</v>
      </c>
      <c r="H326" t="s">
        <v>287</v>
      </c>
      <c r="I326">
        <v>78</v>
      </c>
      <c r="J326">
        <v>424</v>
      </c>
      <c r="K326">
        <v>17</v>
      </c>
      <c r="L326">
        <v>118</v>
      </c>
      <c r="M326">
        <v>7</v>
      </c>
      <c r="N326">
        <v>23</v>
      </c>
      <c r="O326">
        <v>41</v>
      </c>
      <c r="P326">
        <v>6</v>
      </c>
      <c r="Q326">
        <v>8</v>
      </c>
      <c r="R326">
        <v>2</v>
      </c>
      <c r="S326">
        <v>8</v>
      </c>
      <c r="T326">
        <v>8</v>
      </c>
      <c r="U326">
        <v>0</v>
      </c>
      <c r="V326">
        <v>0</v>
      </c>
      <c r="W326">
        <v>0</v>
      </c>
      <c r="X326">
        <v>0</v>
      </c>
      <c r="Y326">
        <v>0</v>
      </c>
      <c r="Z326">
        <v>0</v>
      </c>
      <c r="AA326">
        <v>3</v>
      </c>
      <c r="AB326">
        <v>11</v>
      </c>
      <c r="AC326">
        <v>0</v>
      </c>
    </row>
    <row r="327" spans="1:29" x14ac:dyDescent="0.3">
      <c r="A327" s="1">
        <v>7214</v>
      </c>
      <c r="B327">
        <v>1957</v>
      </c>
      <c r="C327" t="s">
        <v>29</v>
      </c>
      <c r="D327" t="s">
        <v>37</v>
      </c>
      <c r="E327">
        <v>62187</v>
      </c>
      <c r="F327">
        <v>0</v>
      </c>
      <c r="G327">
        <v>0</v>
      </c>
      <c r="H327" t="s">
        <v>288</v>
      </c>
      <c r="I327">
        <v>49</v>
      </c>
      <c r="J327">
        <v>792</v>
      </c>
      <c r="K327">
        <v>0</v>
      </c>
      <c r="L327">
        <v>275</v>
      </c>
      <c r="M327">
        <v>45</v>
      </c>
      <c r="N327">
        <v>45</v>
      </c>
      <c r="O327">
        <v>126</v>
      </c>
      <c r="P327">
        <v>1</v>
      </c>
      <c r="Q327">
        <v>4</v>
      </c>
      <c r="R327">
        <v>8</v>
      </c>
      <c r="S327">
        <v>5</v>
      </c>
      <c r="T327">
        <v>3</v>
      </c>
      <c r="U327">
        <v>0</v>
      </c>
      <c r="V327">
        <v>0</v>
      </c>
      <c r="W327">
        <v>0</v>
      </c>
      <c r="X327">
        <v>0</v>
      </c>
      <c r="Y327">
        <v>0</v>
      </c>
      <c r="Z327">
        <v>0</v>
      </c>
      <c r="AA327">
        <v>3</v>
      </c>
      <c r="AB327">
        <v>11</v>
      </c>
      <c r="AC327">
        <v>0</v>
      </c>
    </row>
    <row r="328" spans="1:29" x14ac:dyDescent="0.3">
      <c r="A328" s="1">
        <v>5835</v>
      </c>
      <c r="B328">
        <v>1976</v>
      </c>
      <c r="C328" t="s">
        <v>36</v>
      </c>
      <c r="D328" t="s">
        <v>41</v>
      </c>
      <c r="E328">
        <v>14849</v>
      </c>
      <c r="F328">
        <v>1</v>
      </c>
      <c r="G328">
        <v>0</v>
      </c>
      <c r="H328" t="s">
        <v>289</v>
      </c>
      <c r="I328">
        <v>39</v>
      </c>
      <c r="J328">
        <v>21</v>
      </c>
      <c r="K328">
        <v>2</v>
      </c>
      <c r="L328">
        <v>28</v>
      </c>
      <c r="M328">
        <v>3</v>
      </c>
      <c r="N328">
        <v>2</v>
      </c>
      <c r="O328">
        <v>9</v>
      </c>
      <c r="P328">
        <v>3</v>
      </c>
      <c r="Q328">
        <v>2</v>
      </c>
      <c r="R328">
        <v>0</v>
      </c>
      <c r="S328">
        <v>4</v>
      </c>
      <c r="T328">
        <v>8</v>
      </c>
      <c r="U328">
        <v>0</v>
      </c>
      <c r="V328">
        <v>0</v>
      </c>
      <c r="W328">
        <v>0</v>
      </c>
      <c r="X328">
        <v>0</v>
      </c>
      <c r="Y328">
        <v>0</v>
      </c>
      <c r="Z328">
        <v>0</v>
      </c>
      <c r="AA328">
        <v>3</v>
      </c>
      <c r="AB328">
        <v>11</v>
      </c>
      <c r="AC328">
        <v>0</v>
      </c>
    </row>
    <row r="329" spans="1:29" x14ac:dyDescent="0.3">
      <c r="A329" s="1">
        <v>3896</v>
      </c>
      <c r="B329">
        <v>1984</v>
      </c>
      <c r="C329" t="s">
        <v>29</v>
      </c>
      <c r="D329" t="s">
        <v>37</v>
      </c>
      <c r="E329">
        <v>27255</v>
      </c>
      <c r="F329">
        <v>1</v>
      </c>
      <c r="G329">
        <v>0</v>
      </c>
      <c r="H329" t="s">
        <v>290</v>
      </c>
      <c r="I329">
        <v>3</v>
      </c>
      <c r="J329">
        <v>22</v>
      </c>
      <c r="K329">
        <v>1</v>
      </c>
      <c r="L329">
        <v>11</v>
      </c>
      <c r="M329">
        <v>0</v>
      </c>
      <c r="N329">
        <v>1</v>
      </c>
      <c r="O329">
        <v>2</v>
      </c>
      <c r="P329">
        <v>1</v>
      </c>
      <c r="Q329">
        <v>1</v>
      </c>
      <c r="R329">
        <v>0</v>
      </c>
      <c r="S329">
        <v>3</v>
      </c>
      <c r="T329">
        <v>7</v>
      </c>
      <c r="U329">
        <v>0</v>
      </c>
      <c r="V329">
        <v>0</v>
      </c>
      <c r="W329">
        <v>0</v>
      </c>
      <c r="X329">
        <v>0</v>
      </c>
      <c r="Y329">
        <v>0</v>
      </c>
      <c r="Z329">
        <v>0</v>
      </c>
      <c r="AA329">
        <v>3</v>
      </c>
      <c r="AB329">
        <v>11</v>
      </c>
      <c r="AC329">
        <v>0</v>
      </c>
    </row>
    <row r="330" spans="1:29" x14ac:dyDescent="0.3">
      <c r="A330" s="1">
        <v>10350</v>
      </c>
      <c r="B330">
        <v>1950</v>
      </c>
      <c r="C330" t="s">
        <v>36</v>
      </c>
      <c r="D330" t="s">
        <v>37</v>
      </c>
      <c r="E330">
        <v>54432</v>
      </c>
      <c r="F330">
        <v>2</v>
      </c>
      <c r="G330">
        <v>1</v>
      </c>
      <c r="H330" t="s">
        <v>291</v>
      </c>
      <c r="I330">
        <v>37</v>
      </c>
      <c r="J330">
        <v>33</v>
      </c>
      <c r="K330">
        <v>0</v>
      </c>
      <c r="L330">
        <v>5</v>
      </c>
      <c r="M330">
        <v>0</v>
      </c>
      <c r="N330">
        <v>0</v>
      </c>
      <c r="O330">
        <v>0</v>
      </c>
      <c r="P330">
        <v>1</v>
      </c>
      <c r="Q330">
        <v>1</v>
      </c>
      <c r="R330">
        <v>0</v>
      </c>
      <c r="S330">
        <v>3</v>
      </c>
      <c r="T330">
        <v>4</v>
      </c>
      <c r="U330">
        <v>0</v>
      </c>
      <c r="V330">
        <v>0</v>
      </c>
      <c r="W330">
        <v>0</v>
      </c>
      <c r="X330">
        <v>0</v>
      </c>
      <c r="Y330">
        <v>0</v>
      </c>
      <c r="Z330">
        <v>0</v>
      </c>
      <c r="AA330">
        <v>3</v>
      </c>
      <c r="AB330">
        <v>11</v>
      </c>
      <c r="AC330">
        <v>0</v>
      </c>
    </row>
    <row r="331" spans="1:29" x14ac:dyDescent="0.3">
      <c r="A331" s="1">
        <v>7786</v>
      </c>
      <c r="B331">
        <v>1986</v>
      </c>
      <c r="C331" t="s">
        <v>36</v>
      </c>
      <c r="D331" t="s">
        <v>30</v>
      </c>
      <c r="E331">
        <v>29999</v>
      </c>
      <c r="F331">
        <v>1</v>
      </c>
      <c r="G331">
        <v>0</v>
      </c>
      <c r="H331" t="s">
        <v>292</v>
      </c>
      <c r="I331">
        <v>22</v>
      </c>
      <c r="J331">
        <v>68</v>
      </c>
      <c r="K331">
        <v>7</v>
      </c>
      <c r="L331">
        <v>59</v>
      </c>
      <c r="M331">
        <v>10</v>
      </c>
      <c r="N331">
        <v>5</v>
      </c>
      <c r="O331">
        <v>11</v>
      </c>
      <c r="P331">
        <v>4</v>
      </c>
      <c r="Q331">
        <v>3</v>
      </c>
      <c r="R331">
        <v>1</v>
      </c>
      <c r="S331">
        <v>4</v>
      </c>
      <c r="T331">
        <v>8</v>
      </c>
      <c r="U331">
        <v>0</v>
      </c>
      <c r="V331">
        <v>0</v>
      </c>
      <c r="W331">
        <v>0</v>
      </c>
      <c r="X331">
        <v>0</v>
      </c>
      <c r="Y331">
        <v>0</v>
      </c>
      <c r="Z331">
        <v>0</v>
      </c>
      <c r="AA331">
        <v>3</v>
      </c>
      <c r="AB331">
        <v>11</v>
      </c>
      <c r="AC331">
        <v>0</v>
      </c>
    </row>
    <row r="332" spans="1:29" x14ac:dyDescent="0.3">
      <c r="A332" s="1">
        <v>2861</v>
      </c>
      <c r="B332">
        <v>1983</v>
      </c>
      <c r="C332" t="s">
        <v>29</v>
      </c>
      <c r="D332" t="s">
        <v>30</v>
      </c>
      <c r="E332">
        <v>24072</v>
      </c>
      <c r="F332">
        <v>1</v>
      </c>
      <c r="G332">
        <v>0</v>
      </c>
      <c r="H332" t="s">
        <v>293</v>
      </c>
      <c r="I332">
        <v>79</v>
      </c>
      <c r="J332">
        <v>9</v>
      </c>
      <c r="K332">
        <v>1</v>
      </c>
      <c r="L332">
        <v>6</v>
      </c>
      <c r="M332">
        <v>3</v>
      </c>
      <c r="N332">
        <v>0</v>
      </c>
      <c r="O332">
        <v>4</v>
      </c>
      <c r="P332">
        <v>1</v>
      </c>
      <c r="Q332">
        <v>1</v>
      </c>
      <c r="R332">
        <v>0</v>
      </c>
      <c r="S332">
        <v>2</v>
      </c>
      <c r="T332">
        <v>8</v>
      </c>
      <c r="U332">
        <v>0</v>
      </c>
      <c r="V332">
        <v>0</v>
      </c>
      <c r="W332">
        <v>0</v>
      </c>
      <c r="X332">
        <v>0</v>
      </c>
      <c r="Y332">
        <v>0</v>
      </c>
      <c r="Z332">
        <v>0</v>
      </c>
      <c r="AA332">
        <v>3</v>
      </c>
      <c r="AB332">
        <v>11</v>
      </c>
      <c r="AC332">
        <v>0</v>
      </c>
    </row>
    <row r="333" spans="1:29" x14ac:dyDescent="0.3">
      <c r="A333" s="1">
        <v>663</v>
      </c>
      <c r="B333">
        <v>1989</v>
      </c>
      <c r="C333" t="s">
        <v>36</v>
      </c>
      <c r="D333" t="s">
        <v>30</v>
      </c>
      <c r="E333">
        <v>33996</v>
      </c>
      <c r="F333">
        <v>0</v>
      </c>
      <c r="G333">
        <v>0</v>
      </c>
      <c r="H333" t="s">
        <v>294</v>
      </c>
      <c r="I333">
        <v>46</v>
      </c>
      <c r="J333">
        <v>40</v>
      </c>
      <c r="K333">
        <v>2</v>
      </c>
      <c r="L333">
        <v>15</v>
      </c>
      <c r="M333">
        <v>8</v>
      </c>
      <c r="N333">
        <v>0</v>
      </c>
      <c r="O333">
        <v>6</v>
      </c>
      <c r="P333">
        <v>1</v>
      </c>
      <c r="Q333">
        <v>1</v>
      </c>
      <c r="R333">
        <v>1</v>
      </c>
      <c r="S333">
        <v>3</v>
      </c>
      <c r="T333">
        <v>4</v>
      </c>
      <c r="U333">
        <v>0</v>
      </c>
      <c r="V333">
        <v>0</v>
      </c>
      <c r="W333">
        <v>0</v>
      </c>
      <c r="X333">
        <v>0</v>
      </c>
      <c r="Y333">
        <v>0</v>
      </c>
      <c r="Z333">
        <v>0</v>
      </c>
      <c r="AA333">
        <v>3</v>
      </c>
      <c r="AB333">
        <v>11</v>
      </c>
      <c r="AC333">
        <v>0</v>
      </c>
    </row>
    <row r="334" spans="1:29" x14ac:dyDescent="0.3">
      <c r="A334" s="1">
        <v>10675</v>
      </c>
      <c r="B334">
        <v>1956</v>
      </c>
      <c r="C334" t="s">
        <v>36</v>
      </c>
      <c r="D334" t="s">
        <v>37</v>
      </c>
      <c r="E334">
        <v>66334</v>
      </c>
      <c r="F334">
        <v>0</v>
      </c>
      <c r="G334">
        <v>1</v>
      </c>
      <c r="H334" t="s">
        <v>295</v>
      </c>
      <c r="I334">
        <v>82</v>
      </c>
      <c r="J334">
        <v>909</v>
      </c>
      <c r="K334">
        <v>11</v>
      </c>
      <c r="L334">
        <v>218</v>
      </c>
      <c r="M334">
        <v>0</v>
      </c>
      <c r="N334">
        <v>0</v>
      </c>
      <c r="O334">
        <v>23</v>
      </c>
      <c r="P334">
        <v>2</v>
      </c>
      <c r="Q334">
        <v>9</v>
      </c>
      <c r="R334">
        <v>3</v>
      </c>
      <c r="S334">
        <v>5</v>
      </c>
      <c r="T334">
        <v>5</v>
      </c>
      <c r="U334">
        <v>0</v>
      </c>
      <c r="V334">
        <v>0</v>
      </c>
      <c r="W334">
        <v>0</v>
      </c>
      <c r="X334">
        <v>0</v>
      </c>
      <c r="Y334">
        <v>0</v>
      </c>
      <c r="Z334">
        <v>0</v>
      </c>
      <c r="AA334">
        <v>3</v>
      </c>
      <c r="AB334">
        <v>11</v>
      </c>
      <c r="AC334">
        <v>1</v>
      </c>
    </row>
    <row r="335" spans="1:29" x14ac:dyDescent="0.3">
      <c r="A335" s="1">
        <v>2521</v>
      </c>
      <c r="B335">
        <v>1971</v>
      </c>
      <c r="C335" t="s">
        <v>39</v>
      </c>
      <c r="D335" t="s">
        <v>37</v>
      </c>
      <c r="E335">
        <v>35178</v>
      </c>
      <c r="F335">
        <v>1</v>
      </c>
      <c r="G335">
        <v>0</v>
      </c>
      <c r="H335" t="s">
        <v>296</v>
      </c>
      <c r="I335">
        <v>10</v>
      </c>
      <c r="J335">
        <v>23</v>
      </c>
      <c r="K335">
        <v>1</v>
      </c>
      <c r="L335">
        <v>13</v>
      </c>
      <c r="M335">
        <v>2</v>
      </c>
      <c r="N335">
        <v>2</v>
      </c>
      <c r="O335">
        <v>18</v>
      </c>
      <c r="P335">
        <v>1</v>
      </c>
      <c r="Q335">
        <v>1</v>
      </c>
      <c r="R335">
        <v>1</v>
      </c>
      <c r="S335">
        <v>2</v>
      </c>
      <c r="T335">
        <v>7</v>
      </c>
      <c r="U335">
        <v>1</v>
      </c>
      <c r="V335">
        <v>0</v>
      </c>
      <c r="W335">
        <v>0</v>
      </c>
      <c r="X335">
        <v>0</v>
      </c>
      <c r="Y335">
        <v>0</v>
      </c>
      <c r="Z335">
        <v>0</v>
      </c>
      <c r="AA335">
        <v>3</v>
      </c>
      <c r="AB335">
        <v>11</v>
      </c>
      <c r="AC335">
        <v>1</v>
      </c>
    </row>
    <row r="336" spans="1:29" x14ac:dyDescent="0.3">
      <c r="A336" s="1">
        <v>9592</v>
      </c>
      <c r="B336">
        <v>1983</v>
      </c>
      <c r="C336" t="s">
        <v>29</v>
      </c>
      <c r="D336" t="s">
        <v>33</v>
      </c>
      <c r="E336">
        <v>22010</v>
      </c>
      <c r="F336">
        <v>1</v>
      </c>
      <c r="G336">
        <v>0</v>
      </c>
      <c r="H336" t="s">
        <v>297</v>
      </c>
      <c r="I336">
        <v>51</v>
      </c>
      <c r="J336">
        <v>11</v>
      </c>
      <c r="K336">
        <v>2</v>
      </c>
      <c r="L336">
        <v>9</v>
      </c>
      <c r="M336">
        <v>3</v>
      </c>
      <c r="N336">
        <v>0</v>
      </c>
      <c r="O336">
        <v>8</v>
      </c>
      <c r="P336">
        <v>2</v>
      </c>
      <c r="Q336">
        <v>2</v>
      </c>
      <c r="R336">
        <v>0</v>
      </c>
      <c r="S336">
        <v>3</v>
      </c>
      <c r="T336">
        <v>8</v>
      </c>
      <c r="U336">
        <v>0</v>
      </c>
      <c r="V336">
        <v>0</v>
      </c>
      <c r="W336">
        <v>0</v>
      </c>
      <c r="X336">
        <v>0</v>
      </c>
      <c r="Y336">
        <v>0</v>
      </c>
      <c r="Z336">
        <v>0</v>
      </c>
      <c r="AA336">
        <v>3</v>
      </c>
      <c r="AB336">
        <v>11</v>
      </c>
      <c r="AC336">
        <v>0</v>
      </c>
    </row>
    <row r="337" spans="1:29" x14ac:dyDescent="0.3">
      <c r="A337" s="1">
        <v>10151</v>
      </c>
      <c r="B337">
        <v>1960</v>
      </c>
      <c r="C337" t="s">
        <v>29</v>
      </c>
      <c r="D337" t="s">
        <v>41</v>
      </c>
      <c r="E337">
        <v>62204</v>
      </c>
      <c r="F337">
        <v>0</v>
      </c>
      <c r="G337">
        <v>2</v>
      </c>
      <c r="H337" t="s">
        <v>183</v>
      </c>
      <c r="I337">
        <v>38</v>
      </c>
      <c r="J337">
        <v>317</v>
      </c>
      <c r="K337">
        <v>46</v>
      </c>
      <c r="L337">
        <v>247</v>
      </c>
      <c r="M337">
        <v>151</v>
      </c>
      <c r="N337">
        <v>46</v>
      </c>
      <c r="O337">
        <v>139</v>
      </c>
      <c r="P337">
        <v>1</v>
      </c>
      <c r="Q337">
        <v>4</v>
      </c>
      <c r="R337">
        <v>5</v>
      </c>
      <c r="S337">
        <v>12</v>
      </c>
      <c r="T337">
        <v>3</v>
      </c>
      <c r="U337">
        <v>0</v>
      </c>
      <c r="V337">
        <v>0</v>
      </c>
      <c r="W337">
        <v>0</v>
      </c>
      <c r="X337">
        <v>0</v>
      </c>
      <c r="Y337">
        <v>0</v>
      </c>
      <c r="Z337">
        <v>0</v>
      </c>
      <c r="AA337">
        <v>3</v>
      </c>
      <c r="AB337">
        <v>11</v>
      </c>
      <c r="AC337">
        <v>0</v>
      </c>
    </row>
    <row r="338" spans="1:29" x14ac:dyDescent="0.3">
      <c r="A338" s="1">
        <v>7381</v>
      </c>
      <c r="B338">
        <v>1968</v>
      </c>
      <c r="C338" t="s">
        <v>29</v>
      </c>
      <c r="D338" t="s">
        <v>41</v>
      </c>
      <c r="E338">
        <v>75693</v>
      </c>
      <c r="F338">
        <v>0</v>
      </c>
      <c r="G338">
        <v>0</v>
      </c>
      <c r="H338" t="s">
        <v>298</v>
      </c>
      <c r="I338">
        <v>10</v>
      </c>
      <c r="J338">
        <v>797</v>
      </c>
      <c r="K338">
        <v>153</v>
      </c>
      <c r="L338">
        <v>293</v>
      </c>
      <c r="M338">
        <v>72</v>
      </c>
      <c r="N338">
        <v>97</v>
      </c>
      <c r="O338">
        <v>30</v>
      </c>
      <c r="P338">
        <v>1</v>
      </c>
      <c r="Q338">
        <v>11</v>
      </c>
      <c r="R338">
        <v>4</v>
      </c>
      <c r="S338">
        <v>6</v>
      </c>
      <c r="T338">
        <v>4</v>
      </c>
      <c r="U338">
        <v>0</v>
      </c>
      <c r="V338">
        <v>1</v>
      </c>
      <c r="W338">
        <v>1</v>
      </c>
      <c r="X338">
        <v>1</v>
      </c>
      <c r="Y338">
        <v>0</v>
      </c>
      <c r="Z338">
        <v>0</v>
      </c>
      <c r="AA338">
        <v>3</v>
      </c>
      <c r="AB338">
        <v>11</v>
      </c>
      <c r="AC338">
        <v>1</v>
      </c>
    </row>
    <row r="339" spans="1:29" x14ac:dyDescent="0.3">
      <c r="A339" s="1">
        <v>4099</v>
      </c>
      <c r="B339">
        <v>1972</v>
      </c>
      <c r="C339" t="s">
        <v>29</v>
      </c>
      <c r="D339" t="s">
        <v>37</v>
      </c>
      <c r="E339">
        <v>30675</v>
      </c>
      <c r="F339">
        <v>1</v>
      </c>
      <c r="G339">
        <v>0</v>
      </c>
      <c r="H339" t="s">
        <v>299</v>
      </c>
      <c r="I339">
        <v>14</v>
      </c>
      <c r="J339">
        <v>10</v>
      </c>
      <c r="K339">
        <v>2</v>
      </c>
      <c r="L339">
        <v>16</v>
      </c>
      <c r="M339">
        <v>11</v>
      </c>
      <c r="N339">
        <v>2</v>
      </c>
      <c r="O339">
        <v>21</v>
      </c>
      <c r="P339">
        <v>1</v>
      </c>
      <c r="Q339">
        <v>1</v>
      </c>
      <c r="R339">
        <v>0</v>
      </c>
      <c r="S339">
        <v>3</v>
      </c>
      <c r="T339">
        <v>8</v>
      </c>
      <c r="U339">
        <v>0</v>
      </c>
      <c r="V339">
        <v>0</v>
      </c>
      <c r="W339">
        <v>0</v>
      </c>
      <c r="X339">
        <v>0</v>
      </c>
      <c r="Y339">
        <v>0</v>
      </c>
      <c r="Z339">
        <v>0</v>
      </c>
      <c r="AA339">
        <v>3</v>
      </c>
      <c r="AB339">
        <v>11</v>
      </c>
      <c r="AC339">
        <v>0</v>
      </c>
    </row>
    <row r="340" spans="1:29" x14ac:dyDescent="0.3">
      <c r="A340" s="1">
        <v>9560</v>
      </c>
      <c r="B340">
        <v>1965</v>
      </c>
      <c r="C340" t="s">
        <v>29</v>
      </c>
      <c r="D340" t="s">
        <v>33</v>
      </c>
      <c r="E340">
        <v>83003</v>
      </c>
      <c r="F340">
        <v>0</v>
      </c>
      <c r="G340">
        <v>0</v>
      </c>
      <c r="H340" t="s">
        <v>300</v>
      </c>
      <c r="I340">
        <v>18</v>
      </c>
      <c r="J340">
        <v>856</v>
      </c>
      <c r="K340">
        <v>61</v>
      </c>
      <c r="L340">
        <v>570</v>
      </c>
      <c r="M340">
        <v>40</v>
      </c>
      <c r="N340">
        <v>25</v>
      </c>
      <c r="O340">
        <v>122</v>
      </c>
      <c r="P340">
        <v>1</v>
      </c>
      <c r="Q340">
        <v>7</v>
      </c>
      <c r="R340">
        <v>6</v>
      </c>
      <c r="S340">
        <v>8</v>
      </c>
      <c r="T340">
        <v>3</v>
      </c>
      <c r="U340">
        <v>0</v>
      </c>
      <c r="V340">
        <v>0</v>
      </c>
      <c r="W340">
        <v>1</v>
      </c>
      <c r="X340">
        <v>0</v>
      </c>
      <c r="Y340">
        <v>0</v>
      </c>
      <c r="Z340">
        <v>0</v>
      </c>
      <c r="AA340">
        <v>3</v>
      </c>
      <c r="AB340">
        <v>11</v>
      </c>
      <c r="AC340">
        <v>1</v>
      </c>
    </row>
    <row r="341" spans="1:29" x14ac:dyDescent="0.3">
      <c r="A341" s="1">
        <v>1150</v>
      </c>
      <c r="B341">
        <v>1899</v>
      </c>
      <c r="C341" t="s">
        <v>36</v>
      </c>
      <c r="D341" t="s">
        <v>33</v>
      </c>
      <c r="E341">
        <v>83532</v>
      </c>
      <c r="F341">
        <v>0</v>
      </c>
      <c r="G341">
        <v>0</v>
      </c>
      <c r="H341" t="s">
        <v>194</v>
      </c>
      <c r="I341">
        <v>36</v>
      </c>
      <c r="J341">
        <v>755</v>
      </c>
      <c r="K341">
        <v>144</v>
      </c>
      <c r="L341">
        <v>562</v>
      </c>
      <c r="M341">
        <v>104</v>
      </c>
      <c r="N341">
        <v>64</v>
      </c>
      <c r="O341">
        <v>224</v>
      </c>
      <c r="P341">
        <v>1</v>
      </c>
      <c r="Q341">
        <v>4</v>
      </c>
      <c r="R341">
        <v>6</v>
      </c>
      <c r="S341">
        <v>4</v>
      </c>
      <c r="T341">
        <v>1</v>
      </c>
      <c r="U341">
        <v>0</v>
      </c>
      <c r="V341">
        <v>0</v>
      </c>
      <c r="W341">
        <v>1</v>
      </c>
      <c r="X341">
        <v>0</v>
      </c>
      <c r="Y341">
        <v>0</v>
      </c>
      <c r="Z341">
        <v>0</v>
      </c>
      <c r="AA341">
        <v>3</v>
      </c>
      <c r="AB341">
        <v>11</v>
      </c>
      <c r="AC341">
        <v>0</v>
      </c>
    </row>
    <row r="342" spans="1:29" x14ac:dyDescent="0.3">
      <c r="A342" s="1">
        <v>10172</v>
      </c>
      <c r="B342">
        <v>1988</v>
      </c>
      <c r="C342" t="s">
        <v>29</v>
      </c>
      <c r="D342" t="s">
        <v>30</v>
      </c>
      <c r="E342">
        <v>68655</v>
      </c>
      <c r="F342">
        <v>0</v>
      </c>
      <c r="G342">
        <v>0</v>
      </c>
      <c r="H342" t="s">
        <v>301</v>
      </c>
      <c r="I342">
        <v>95</v>
      </c>
      <c r="J342">
        <v>456</v>
      </c>
      <c r="K342">
        <v>19</v>
      </c>
      <c r="L342">
        <v>832</v>
      </c>
      <c r="M342">
        <v>75</v>
      </c>
      <c r="N342">
        <v>118</v>
      </c>
      <c r="O342">
        <v>38</v>
      </c>
      <c r="P342">
        <v>1</v>
      </c>
      <c r="Q342">
        <v>4</v>
      </c>
      <c r="R342">
        <v>5</v>
      </c>
      <c r="S342">
        <v>11</v>
      </c>
      <c r="T342">
        <v>3</v>
      </c>
      <c r="U342">
        <v>0</v>
      </c>
      <c r="V342">
        <v>0</v>
      </c>
      <c r="W342">
        <v>0</v>
      </c>
      <c r="X342">
        <v>0</v>
      </c>
      <c r="Y342">
        <v>0</v>
      </c>
      <c r="Z342">
        <v>0</v>
      </c>
      <c r="AA342">
        <v>3</v>
      </c>
      <c r="AB342">
        <v>11</v>
      </c>
      <c r="AC342">
        <v>0</v>
      </c>
    </row>
    <row r="343" spans="1:29" x14ac:dyDescent="0.3">
      <c r="A343" s="1">
        <v>11191</v>
      </c>
      <c r="B343">
        <v>1986</v>
      </c>
      <c r="C343" t="s">
        <v>29</v>
      </c>
      <c r="D343" t="s">
        <v>41</v>
      </c>
      <c r="E343">
        <v>41411</v>
      </c>
      <c r="F343">
        <v>0</v>
      </c>
      <c r="G343">
        <v>0</v>
      </c>
      <c r="H343" t="s">
        <v>302</v>
      </c>
      <c r="I343">
        <v>11</v>
      </c>
      <c r="J343">
        <v>37</v>
      </c>
      <c r="K343">
        <v>32</v>
      </c>
      <c r="L343">
        <v>38</v>
      </c>
      <c r="M343">
        <v>11</v>
      </c>
      <c r="N343">
        <v>3</v>
      </c>
      <c r="O343">
        <v>18</v>
      </c>
      <c r="P343">
        <v>1</v>
      </c>
      <c r="Q343">
        <v>2</v>
      </c>
      <c r="R343">
        <v>1</v>
      </c>
      <c r="S343">
        <v>4</v>
      </c>
      <c r="T343">
        <v>6</v>
      </c>
      <c r="U343">
        <v>0</v>
      </c>
      <c r="V343">
        <v>0</v>
      </c>
      <c r="W343">
        <v>0</v>
      </c>
      <c r="X343">
        <v>0</v>
      </c>
      <c r="Y343">
        <v>0</v>
      </c>
      <c r="Z343">
        <v>0</v>
      </c>
      <c r="AA343">
        <v>3</v>
      </c>
      <c r="AB343">
        <v>11</v>
      </c>
      <c r="AC343">
        <v>0</v>
      </c>
    </row>
    <row r="344" spans="1:29" x14ac:dyDescent="0.3">
      <c r="A344" s="1">
        <v>9707</v>
      </c>
      <c r="B344">
        <v>1969</v>
      </c>
      <c r="C344" t="s">
        <v>36</v>
      </c>
      <c r="D344" t="s">
        <v>37</v>
      </c>
      <c r="E344">
        <v>55212</v>
      </c>
      <c r="F344">
        <v>0</v>
      </c>
      <c r="G344">
        <v>1</v>
      </c>
      <c r="H344" t="s">
        <v>249</v>
      </c>
      <c r="I344">
        <v>65</v>
      </c>
      <c r="J344">
        <v>1103</v>
      </c>
      <c r="K344">
        <v>0</v>
      </c>
      <c r="L344">
        <v>45</v>
      </c>
      <c r="M344">
        <v>0</v>
      </c>
      <c r="N344">
        <v>0</v>
      </c>
      <c r="O344">
        <v>34</v>
      </c>
      <c r="P344">
        <v>3</v>
      </c>
      <c r="Q344">
        <v>4</v>
      </c>
      <c r="R344">
        <v>2</v>
      </c>
      <c r="S344">
        <v>11</v>
      </c>
      <c r="T344">
        <v>8</v>
      </c>
      <c r="U344">
        <v>0</v>
      </c>
      <c r="V344">
        <v>1</v>
      </c>
      <c r="W344">
        <v>0</v>
      </c>
      <c r="X344">
        <v>0</v>
      </c>
      <c r="Y344">
        <v>1</v>
      </c>
      <c r="Z344">
        <v>0</v>
      </c>
      <c r="AA344">
        <v>3</v>
      </c>
      <c r="AB344">
        <v>11</v>
      </c>
      <c r="AC344">
        <v>0</v>
      </c>
    </row>
    <row r="345" spans="1:29" x14ac:dyDescent="0.3">
      <c r="A345" s="1">
        <v>6245</v>
      </c>
      <c r="B345">
        <v>1950</v>
      </c>
      <c r="C345" t="s">
        <v>36</v>
      </c>
      <c r="D345" t="s">
        <v>33</v>
      </c>
      <c r="E345">
        <v>59292</v>
      </c>
      <c r="F345">
        <v>0</v>
      </c>
      <c r="G345">
        <v>1</v>
      </c>
      <c r="H345" t="s">
        <v>264</v>
      </c>
      <c r="I345">
        <v>71</v>
      </c>
      <c r="J345">
        <v>378</v>
      </c>
      <c r="K345">
        <v>14</v>
      </c>
      <c r="L345">
        <v>68</v>
      </c>
      <c r="M345">
        <v>19</v>
      </c>
      <c r="N345">
        <v>14</v>
      </c>
      <c r="O345">
        <v>14</v>
      </c>
      <c r="P345">
        <v>2</v>
      </c>
      <c r="Q345">
        <v>3</v>
      </c>
      <c r="R345">
        <v>5</v>
      </c>
      <c r="S345">
        <v>8</v>
      </c>
      <c r="T345">
        <v>3</v>
      </c>
      <c r="U345">
        <v>0</v>
      </c>
      <c r="V345">
        <v>0</v>
      </c>
      <c r="W345">
        <v>0</v>
      </c>
      <c r="X345">
        <v>0</v>
      </c>
      <c r="Y345">
        <v>0</v>
      </c>
      <c r="Z345">
        <v>0</v>
      </c>
      <c r="AA345">
        <v>3</v>
      </c>
      <c r="AB345">
        <v>11</v>
      </c>
      <c r="AC345">
        <v>0</v>
      </c>
    </row>
    <row r="346" spans="1:29" x14ac:dyDescent="0.3">
      <c r="A346" s="1">
        <v>8234</v>
      </c>
      <c r="B346">
        <v>1973</v>
      </c>
      <c r="C346" t="s">
        <v>47</v>
      </c>
      <c r="D346" t="s">
        <v>33</v>
      </c>
      <c r="E346">
        <v>27190</v>
      </c>
      <c r="F346">
        <v>1</v>
      </c>
      <c r="G346">
        <v>0</v>
      </c>
      <c r="H346" t="s">
        <v>303</v>
      </c>
      <c r="I346">
        <v>13</v>
      </c>
      <c r="J346">
        <v>1</v>
      </c>
      <c r="K346">
        <v>6</v>
      </c>
      <c r="L346">
        <v>7</v>
      </c>
      <c r="M346">
        <v>0</v>
      </c>
      <c r="N346">
        <v>1</v>
      </c>
      <c r="O346">
        <v>3</v>
      </c>
      <c r="P346">
        <v>1</v>
      </c>
      <c r="Q346">
        <v>1</v>
      </c>
      <c r="R346">
        <v>0</v>
      </c>
      <c r="S346">
        <v>2</v>
      </c>
      <c r="T346">
        <v>8</v>
      </c>
      <c r="U346">
        <v>1</v>
      </c>
      <c r="V346">
        <v>0</v>
      </c>
      <c r="W346">
        <v>0</v>
      </c>
      <c r="X346">
        <v>0</v>
      </c>
      <c r="Y346">
        <v>0</v>
      </c>
      <c r="Z346">
        <v>0</v>
      </c>
      <c r="AA346">
        <v>3</v>
      </c>
      <c r="AB346">
        <v>11</v>
      </c>
      <c r="AC346">
        <v>1</v>
      </c>
    </row>
    <row r="347" spans="1:29" x14ac:dyDescent="0.3">
      <c r="A347" s="1">
        <v>1411</v>
      </c>
      <c r="B347">
        <v>1952</v>
      </c>
      <c r="C347" t="s">
        <v>29</v>
      </c>
      <c r="D347" t="s">
        <v>41</v>
      </c>
      <c r="E347">
        <v>82623</v>
      </c>
      <c r="F347">
        <v>0</v>
      </c>
      <c r="G347">
        <v>0</v>
      </c>
      <c r="H347" t="s">
        <v>304</v>
      </c>
      <c r="I347">
        <v>58</v>
      </c>
      <c r="J347">
        <v>204</v>
      </c>
      <c r="K347">
        <v>34</v>
      </c>
      <c r="L347">
        <v>204</v>
      </c>
      <c r="M347">
        <v>172</v>
      </c>
      <c r="N347">
        <v>153</v>
      </c>
      <c r="O347">
        <v>173</v>
      </c>
      <c r="P347">
        <v>1</v>
      </c>
      <c r="Q347">
        <v>2</v>
      </c>
      <c r="R347">
        <v>9</v>
      </c>
      <c r="S347">
        <v>4</v>
      </c>
      <c r="T347">
        <v>1</v>
      </c>
      <c r="U347">
        <v>0</v>
      </c>
      <c r="V347">
        <v>0</v>
      </c>
      <c r="W347">
        <v>0</v>
      </c>
      <c r="X347">
        <v>0</v>
      </c>
      <c r="Y347">
        <v>0</v>
      </c>
      <c r="Z347">
        <v>0</v>
      </c>
      <c r="AA347">
        <v>3</v>
      </c>
      <c r="AB347">
        <v>11</v>
      </c>
      <c r="AC347">
        <v>0</v>
      </c>
    </row>
    <row r="348" spans="1:29" x14ac:dyDescent="0.3">
      <c r="A348" s="1">
        <v>8553</v>
      </c>
      <c r="B348">
        <v>1965</v>
      </c>
      <c r="C348" t="s">
        <v>29</v>
      </c>
      <c r="D348" t="s">
        <v>37</v>
      </c>
      <c r="E348">
        <v>44300</v>
      </c>
      <c r="F348">
        <v>1</v>
      </c>
      <c r="G348">
        <v>1</v>
      </c>
      <c r="H348" t="s">
        <v>112</v>
      </c>
      <c r="I348">
        <v>65</v>
      </c>
      <c r="J348">
        <v>30</v>
      </c>
      <c r="K348">
        <v>0</v>
      </c>
      <c r="L348">
        <v>9</v>
      </c>
      <c r="M348">
        <v>0</v>
      </c>
      <c r="N348">
        <v>0</v>
      </c>
      <c r="O348">
        <v>3</v>
      </c>
      <c r="P348">
        <v>2</v>
      </c>
      <c r="Q348">
        <v>1</v>
      </c>
      <c r="R348">
        <v>0</v>
      </c>
      <c r="S348">
        <v>3</v>
      </c>
      <c r="T348">
        <v>6</v>
      </c>
      <c r="U348">
        <v>0</v>
      </c>
      <c r="V348">
        <v>0</v>
      </c>
      <c r="W348">
        <v>0</v>
      </c>
      <c r="X348">
        <v>0</v>
      </c>
      <c r="Y348">
        <v>0</v>
      </c>
      <c r="Z348">
        <v>0</v>
      </c>
      <c r="AA348">
        <v>3</v>
      </c>
      <c r="AB348">
        <v>11</v>
      </c>
      <c r="AC348">
        <v>0</v>
      </c>
    </row>
    <row r="349" spans="1:29" x14ac:dyDescent="0.3">
      <c r="A349" s="1">
        <v>1826</v>
      </c>
      <c r="B349">
        <v>1970</v>
      </c>
      <c r="C349" t="s">
        <v>29</v>
      </c>
      <c r="D349" t="s">
        <v>41</v>
      </c>
      <c r="E349">
        <v>84835</v>
      </c>
      <c r="F349">
        <v>0</v>
      </c>
      <c r="G349">
        <v>0</v>
      </c>
      <c r="H349" t="s">
        <v>305</v>
      </c>
      <c r="I349">
        <v>0</v>
      </c>
      <c r="J349">
        <v>189</v>
      </c>
      <c r="K349">
        <v>104</v>
      </c>
      <c r="L349">
        <v>379</v>
      </c>
      <c r="M349">
        <v>111</v>
      </c>
      <c r="N349">
        <v>189</v>
      </c>
      <c r="O349">
        <v>218</v>
      </c>
      <c r="P349">
        <v>1</v>
      </c>
      <c r="Q349">
        <v>4</v>
      </c>
      <c r="R349">
        <v>4</v>
      </c>
      <c r="S349">
        <v>6</v>
      </c>
      <c r="T349">
        <v>1</v>
      </c>
      <c r="U349">
        <v>0</v>
      </c>
      <c r="V349">
        <v>0</v>
      </c>
      <c r="W349">
        <v>0</v>
      </c>
      <c r="X349">
        <v>0</v>
      </c>
      <c r="Y349">
        <v>0</v>
      </c>
      <c r="Z349">
        <v>0</v>
      </c>
      <c r="AA349">
        <v>3</v>
      </c>
      <c r="AB349">
        <v>11</v>
      </c>
      <c r="AC349">
        <v>1</v>
      </c>
    </row>
    <row r="350" spans="1:29" x14ac:dyDescent="0.3">
      <c r="A350" s="1">
        <v>8842</v>
      </c>
      <c r="B350">
        <v>1971</v>
      </c>
      <c r="C350" t="s">
        <v>29</v>
      </c>
      <c r="D350" t="s">
        <v>71</v>
      </c>
      <c r="E350">
        <v>30372</v>
      </c>
      <c r="F350">
        <v>1</v>
      </c>
      <c r="G350">
        <v>1</v>
      </c>
      <c r="H350" t="s">
        <v>306</v>
      </c>
      <c r="I350">
        <v>33</v>
      </c>
      <c r="J350">
        <v>15</v>
      </c>
      <c r="K350">
        <v>0</v>
      </c>
      <c r="L350">
        <v>12</v>
      </c>
      <c r="M350">
        <v>7</v>
      </c>
      <c r="N350">
        <v>3</v>
      </c>
      <c r="O350">
        <v>7</v>
      </c>
      <c r="P350">
        <v>3</v>
      </c>
      <c r="Q350">
        <v>2</v>
      </c>
      <c r="R350">
        <v>0</v>
      </c>
      <c r="S350">
        <v>3</v>
      </c>
      <c r="T350">
        <v>7</v>
      </c>
      <c r="U350">
        <v>0</v>
      </c>
      <c r="V350">
        <v>0</v>
      </c>
      <c r="W350">
        <v>0</v>
      </c>
      <c r="X350">
        <v>0</v>
      </c>
      <c r="Y350">
        <v>0</v>
      </c>
      <c r="Z350">
        <v>0</v>
      </c>
      <c r="AA350">
        <v>3</v>
      </c>
      <c r="AB350">
        <v>11</v>
      </c>
      <c r="AC350">
        <v>0</v>
      </c>
    </row>
    <row r="351" spans="1:29" x14ac:dyDescent="0.3">
      <c r="A351" s="1">
        <v>11030</v>
      </c>
      <c r="B351">
        <v>1976</v>
      </c>
      <c r="C351" t="s">
        <v>39</v>
      </c>
      <c r="D351" t="s">
        <v>37</v>
      </c>
      <c r="E351">
        <v>33181</v>
      </c>
      <c r="F351">
        <v>1</v>
      </c>
      <c r="G351">
        <v>0</v>
      </c>
      <c r="H351" t="s">
        <v>307</v>
      </c>
      <c r="I351">
        <v>90</v>
      </c>
      <c r="J351">
        <v>9</v>
      </c>
      <c r="K351">
        <v>0</v>
      </c>
      <c r="L351">
        <v>3</v>
      </c>
      <c r="M351">
        <v>0</v>
      </c>
      <c r="N351">
        <v>0</v>
      </c>
      <c r="O351">
        <v>4</v>
      </c>
      <c r="P351">
        <v>1</v>
      </c>
      <c r="Q351">
        <v>1</v>
      </c>
      <c r="R351">
        <v>0</v>
      </c>
      <c r="S351">
        <v>2</v>
      </c>
      <c r="T351">
        <v>6</v>
      </c>
      <c r="U351">
        <v>1</v>
      </c>
      <c r="V351">
        <v>0</v>
      </c>
      <c r="W351">
        <v>0</v>
      </c>
      <c r="X351">
        <v>0</v>
      </c>
      <c r="Y351">
        <v>0</v>
      </c>
      <c r="Z351">
        <v>0</v>
      </c>
      <c r="AA351">
        <v>3</v>
      </c>
      <c r="AB351">
        <v>11</v>
      </c>
      <c r="AC351">
        <v>0</v>
      </c>
    </row>
    <row r="352" spans="1:29" x14ac:dyDescent="0.3">
      <c r="A352" s="1">
        <v>2579</v>
      </c>
      <c r="B352">
        <v>1957</v>
      </c>
      <c r="C352" t="s">
        <v>29</v>
      </c>
      <c r="D352" t="s">
        <v>37</v>
      </c>
      <c r="E352">
        <v>71113</v>
      </c>
      <c r="F352">
        <v>0</v>
      </c>
      <c r="G352">
        <v>1</v>
      </c>
      <c r="H352" t="s">
        <v>280</v>
      </c>
      <c r="I352">
        <v>95</v>
      </c>
      <c r="J352">
        <v>495</v>
      </c>
      <c r="K352">
        <v>33</v>
      </c>
      <c r="L352">
        <v>255</v>
      </c>
      <c r="M352">
        <v>11</v>
      </c>
      <c r="N352">
        <v>33</v>
      </c>
      <c r="O352">
        <v>8</v>
      </c>
      <c r="P352">
        <v>4</v>
      </c>
      <c r="Q352">
        <v>6</v>
      </c>
      <c r="R352">
        <v>7</v>
      </c>
      <c r="S352">
        <v>9</v>
      </c>
      <c r="T352">
        <v>4</v>
      </c>
      <c r="U352">
        <v>0</v>
      </c>
      <c r="V352">
        <v>0</v>
      </c>
      <c r="W352">
        <v>0</v>
      </c>
      <c r="X352">
        <v>0</v>
      </c>
      <c r="Y352">
        <v>0</v>
      </c>
      <c r="Z352">
        <v>0</v>
      </c>
      <c r="AA352">
        <v>3</v>
      </c>
      <c r="AB352">
        <v>11</v>
      </c>
      <c r="AC352">
        <v>0</v>
      </c>
    </row>
    <row r="353" spans="1:29" x14ac:dyDescent="0.3">
      <c r="A353" s="1">
        <v>175</v>
      </c>
      <c r="B353">
        <v>1986</v>
      </c>
      <c r="C353" t="s">
        <v>29</v>
      </c>
      <c r="D353" t="s">
        <v>37</v>
      </c>
      <c r="E353">
        <v>71952</v>
      </c>
      <c r="F353">
        <v>1</v>
      </c>
      <c r="G353">
        <v>0</v>
      </c>
      <c r="H353" t="s">
        <v>296</v>
      </c>
      <c r="I353">
        <v>93</v>
      </c>
      <c r="J353">
        <v>656</v>
      </c>
      <c r="K353">
        <v>80</v>
      </c>
      <c r="L353">
        <v>455</v>
      </c>
      <c r="M353">
        <v>52</v>
      </c>
      <c r="N353">
        <v>107</v>
      </c>
      <c r="O353">
        <v>93</v>
      </c>
      <c r="P353">
        <v>2</v>
      </c>
      <c r="Q353">
        <v>8</v>
      </c>
      <c r="R353">
        <v>4</v>
      </c>
      <c r="S353">
        <v>8</v>
      </c>
      <c r="T353">
        <v>4</v>
      </c>
      <c r="U353">
        <v>1</v>
      </c>
      <c r="V353">
        <v>0</v>
      </c>
      <c r="W353">
        <v>1</v>
      </c>
      <c r="X353">
        <v>0</v>
      </c>
      <c r="Y353">
        <v>0</v>
      </c>
      <c r="Z353">
        <v>0</v>
      </c>
      <c r="AA353">
        <v>3</v>
      </c>
      <c r="AB353">
        <v>11</v>
      </c>
      <c r="AC353">
        <v>0</v>
      </c>
    </row>
    <row r="354" spans="1:29" x14ac:dyDescent="0.3">
      <c r="A354" s="1">
        <v>9185</v>
      </c>
      <c r="B354">
        <v>1966</v>
      </c>
      <c r="C354" t="s">
        <v>36</v>
      </c>
      <c r="D354" t="s">
        <v>30</v>
      </c>
      <c r="E354">
        <v>69759</v>
      </c>
      <c r="F354">
        <v>0</v>
      </c>
      <c r="G354">
        <v>0</v>
      </c>
      <c r="H354" t="s">
        <v>233</v>
      </c>
      <c r="I354">
        <v>38</v>
      </c>
      <c r="J354">
        <v>452</v>
      </c>
      <c r="K354">
        <v>20</v>
      </c>
      <c r="L354">
        <v>514</v>
      </c>
      <c r="M354">
        <v>13</v>
      </c>
      <c r="N354">
        <v>30</v>
      </c>
      <c r="O354">
        <v>0</v>
      </c>
      <c r="P354">
        <v>3</v>
      </c>
      <c r="Q354">
        <v>4</v>
      </c>
      <c r="R354">
        <v>6</v>
      </c>
      <c r="S354">
        <v>5</v>
      </c>
      <c r="T354">
        <v>3</v>
      </c>
      <c r="U354">
        <v>0</v>
      </c>
      <c r="V354">
        <v>0</v>
      </c>
      <c r="W354">
        <v>0</v>
      </c>
      <c r="X354">
        <v>0</v>
      </c>
      <c r="Y354">
        <v>0</v>
      </c>
      <c r="Z354">
        <v>0</v>
      </c>
      <c r="AA354">
        <v>3</v>
      </c>
      <c r="AB354">
        <v>11</v>
      </c>
      <c r="AC354">
        <v>1</v>
      </c>
    </row>
    <row r="355" spans="1:29" x14ac:dyDescent="0.3">
      <c r="A355" s="1">
        <v>11056</v>
      </c>
      <c r="B355">
        <v>1974</v>
      </c>
      <c r="C355" t="s">
        <v>29</v>
      </c>
      <c r="D355" t="s">
        <v>37</v>
      </c>
      <c r="E355">
        <v>72099</v>
      </c>
      <c r="F355">
        <v>0</v>
      </c>
      <c r="G355">
        <v>0</v>
      </c>
      <c r="H355" t="s">
        <v>308</v>
      </c>
      <c r="I355">
        <v>18</v>
      </c>
      <c r="J355">
        <v>546</v>
      </c>
      <c r="K355">
        <v>91</v>
      </c>
      <c r="L355">
        <v>410</v>
      </c>
      <c r="M355">
        <v>119</v>
      </c>
      <c r="N355">
        <v>0</v>
      </c>
      <c r="O355">
        <v>22</v>
      </c>
      <c r="P355">
        <v>1</v>
      </c>
      <c r="Q355">
        <v>3</v>
      </c>
      <c r="R355">
        <v>4</v>
      </c>
      <c r="S355">
        <v>10</v>
      </c>
      <c r="T355">
        <v>1</v>
      </c>
      <c r="U355">
        <v>0</v>
      </c>
      <c r="V355">
        <v>0</v>
      </c>
      <c r="W355">
        <v>0</v>
      </c>
      <c r="X355">
        <v>0</v>
      </c>
      <c r="Y355">
        <v>0</v>
      </c>
      <c r="Z355">
        <v>0</v>
      </c>
      <c r="AA355">
        <v>3</v>
      </c>
      <c r="AB355">
        <v>11</v>
      </c>
      <c r="AC355">
        <v>0</v>
      </c>
    </row>
    <row r="356" spans="1:29" x14ac:dyDescent="0.3">
      <c r="A356" s="1">
        <v>9365</v>
      </c>
      <c r="B356">
        <v>1976</v>
      </c>
      <c r="C356" t="s">
        <v>36</v>
      </c>
      <c r="D356" t="s">
        <v>30</v>
      </c>
      <c r="E356">
        <v>60000</v>
      </c>
      <c r="F356">
        <v>0</v>
      </c>
      <c r="G356">
        <v>1</v>
      </c>
      <c r="H356" t="s">
        <v>309</v>
      </c>
      <c r="I356">
        <v>57</v>
      </c>
      <c r="J356">
        <v>1048</v>
      </c>
      <c r="K356">
        <v>0</v>
      </c>
      <c r="L356">
        <v>217</v>
      </c>
      <c r="M356">
        <v>0</v>
      </c>
      <c r="N356">
        <v>0</v>
      </c>
      <c r="O356">
        <v>12</v>
      </c>
      <c r="P356">
        <v>5</v>
      </c>
      <c r="Q356">
        <v>11</v>
      </c>
      <c r="R356">
        <v>3</v>
      </c>
      <c r="S356">
        <v>5</v>
      </c>
      <c r="T356">
        <v>6</v>
      </c>
      <c r="U356">
        <v>0</v>
      </c>
      <c r="V356">
        <v>0</v>
      </c>
      <c r="W356">
        <v>0</v>
      </c>
      <c r="X356">
        <v>0</v>
      </c>
      <c r="Y356">
        <v>0</v>
      </c>
      <c r="Z356">
        <v>0</v>
      </c>
      <c r="AA356">
        <v>3</v>
      </c>
      <c r="AB356">
        <v>11</v>
      </c>
      <c r="AC356">
        <v>0</v>
      </c>
    </row>
    <row r="357" spans="1:29" x14ac:dyDescent="0.3">
      <c r="A357" s="1">
        <v>6201</v>
      </c>
      <c r="B357">
        <v>1978</v>
      </c>
      <c r="C357" t="s">
        <v>29</v>
      </c>
      <c r="D357" t="s">
        <v>30</v>
      </c>
      <c r="E357">
        <v>38643</v>
      </c>
      <c r="F357">
        <v>1</v>
      </c>
      <c r="G357">
        <v>1</v>
      </c>
      <c r="H357" t="s">
        <v>310</v>
      </c>
      <c r="I357">
        <v>45</v>
      </c>
      <c r="J357">
        <v>22</v>
      </c>
      <c r="K357">
        <v>2</v>
      </c>
      <c r="L357">
        <v>14</v>
      </c>
      <c r="M357">
        <v>0</v>
      </c>
      <c r="N357">
        <v>1</v>
      </c>
      <c r="O357">
        <v>10</v>
      </c>
      <c r="P357">
        <v>2</v>
      </c>
      <c r="Q357">
        <v>2</v>
      </c>
      <c r="R357">
        <v>0</v>
      </c>
      <c r="S357">
        <v>3</v>
      </c>
      <c r="T357">
        <v>7</v>
      </c>
      <c r="U357">
        <v>0</v>
      </c>
      <c r="V357">
        <v>0</v>
      </c>
      <c r="W357">
        <v>0</v>
      </c>
      <c r="X357">
        <v>0</v>
      </c>
      <c r="Y357">
        <v>0</v>
      </c>
      <c r="Z357">
        <v>1</v>
      </c>
      <c r="AA357">
        <v>3</v>
      </c>
      <c r="AB357">
        <v>11</v>
      </c>
      <c r="AC357">
        <v>0</v>
      </c>
    </row>
    <row r="358" spans="1:29" x14ac:dyDescent="0.3">
      <c r="A358" s="1">
        <v>2061</v>
      </c>
      <c r="B358">
        <v>1955</v>
      </c>
      <c r="C358" t="s">
        <v>29</v>
      </c>
      <c r="D358" t="s">
        <v>37</v>
      </c>
      <c r="E358">
        <v>50737</v>
      </c>
      <c r="F358">
        <v>0</v>
      </c>
      <c r="G358">
        <v>1</v>
      </c>
      <c r="H358" t="s">
        <v>66</v>
      </c>
      <c r="I358">
        <v>61</v>
      </c>
      <c r="J358">
        <v>78</v>
      </c>
      <c r="K358">
        <v>0</v>
      </c>
      <c r="L358">
        <v>11</v>
      </c>
      <c r="M358">
        <v>0</v>
      </c>
      <c r="N358">
        <v>0</v>
      </c>
      <c r="O358">
        <v>10</v>
      </c>
      <c r="P358">
        <v>1</v>
      </c>
      <c r="Q358">
        <v>2</v>
      </c>
      <c r="R358">
        <v>0</v>
      </c>
      <c r="S358">
        <v>4</v>
      </c>
      <c r="T358">
        <v>6</v>
      </c>
      <c r="U358">
        <v>0</v>
      </c>
      <c r="V358">
        <v>1</v>
      </c>
      <c r="W358">
        <v>0</v>
      </c>
      <c r="X358">
        <v>0</v>
      </c>
      <c r="Y358">
        <v>0</v>
      </c>
      <c r="Z358">
        <v>0</v>
      </c>
      <c r="AA358">
        <v>3</v>
      </c>
      <c r="AB358">
        <v>11</v>
      </c>
      <c r="AC358">
        <v>0</v>
      </c>
    </row>
    <row r="359" spans="1:29" x14ac:dyDescent="0.3">
      <c r="A359" s="1">
        <v>6184</v>
      </c>
      <c r="B359">
        <v>1969</v>
      </c>
      <c r="C359" t="s">
        <v>36</v>
      </c>
      <c r="D359" t="s">
        <v>37</v>
      </c>
      <c r="E359">
        <v>68462</v>
      </c>
      <c r="F359">
        <v>0</v>
      </c>
      <c r="G359">
        <v>0</v>
      </c>
      <c r="H359" t="s">
        <v>139</v>
      </c>
      <c r="I359">
        <v>6</v>
      </c>
      <c r="J359">
        <v>561</v>
      </c>
      <c r="K359">
        <v>64</v>
      </c>
      <c r="L359">
        <v>785</v>
      </c>
      <c r="M359">
        <v>84</v>
      </c>
      <c r="N359">
        <v>128</v>
      </c>
      <c r="O359">
        <v>48</v>
      </c>
      <c r="P359">
        <v>1</v>
      </c>
      <c r="Q359">
        <v>3</v>
      </c>
      <c r="R359">
        <v>3</v>
      </c>
      <c r="S359">
        <v>8</v>
      </c>
      <c r="T359">
        <v>1</v>
      </c>
      <c r="U359">
        <v>0</v>
      </c>
      <c r="V359">
        <v>0</v>
      </c>
      <c r="W359">
        <v>0</v>
      </c>
      <c r="X359">
        <v>0</v>
      </c>
      <c r="Y359">
        <v>0</v>
      </c>
      <c r="Z359">
        <v>0</v>
      </c>
      <c r="AA359">
        <v>3</v>
      </c>
      <c r="AB359">
        <v>11</v>
      </c>
      <c r="AC359">
        <v>0</v>
      </c>
    </row>
    <row r="360" spans="1:29" x14ac:dyDescent="0.3">
      <c r="A360" s="1">
        <v>6142</v>
      </c>
      <c r="B360">
        <v>1943</v>
      </c>
      <c r="C360" t="s">
        <v>39</v>
      </c>
      <c r="D360" t="s">
        <v>37</v>
      </c>
      <c r="E360">
        <v>65073</v>
      </c>
      <c r="F360">
        <v>0</v>
      </c>
      <c r="G360">
        <v>0</v>
      </c>
      <c r="H360" t="s">
        <v>171</v>
      </c>
      <c r="I360">
        <v>65</v>
      </c>
      <c r="J360">
        <v>629</v>
      </c>
      <c r="K360">
        <v>17</v>
      </c>
      <c r="L360">
        <v>177</v>
      </c>
      <c r="M360">
        <v>69</v>
      </c>
      <c r="N360">
        <v>0</v>
      </c>
      <c r="O360">
        <v>8</v>
      </c>
      <c r="P360">
        <v>1</v>
      </c>
      <c r="Q360">
        <v>5</v>
      </c>
      <c r="R360">
        <v>3</v>
      </c>
      <c r="S360">
        <v>5</v>
      </c>
      <c r="T360">
        <v>2</v>
      </c>
      <c r="U360">
        <v>0</v>
      </c>
      <c r="V360">
        <v>0</v>
      </c>
      <c r="W360">
        <v>0</v>
      </c>
      <c r="X360">
        <v>0</v>
      </c>
      <c r="Y360">
        <v>0</v>
      </c>
      <c r="Z360">
        <v>1</v>
      </c>
      <c r="AA360">
        <v>3</v>
      </c>
      <c r="AB360">
        <v>11</v>
      </c>
      <c r="AC360">
        <v>0</v>
      </c>
    </row>
    <row r="361" spans="1:29" x14ac:dyDescent="0.3">
      <c r="A361" s="1">
        <v>4107</v>
      </c>
      <c r="B361">
        <v>1948</v>
      </c>
      <c r="C361" t="s">
        <v>36</v>
      </c>
      <c r="D361" t="s">
        <v>33</v>
      </c>
      <c r="E361">
        <v>46681</v>
      </c>
      <c r="F361">
        <v>0</v>
      </c>
      <c r="G361">
        <v>2</v>
      </c>
      <c r="H361" t="s">
        <v>311</v>
      </c>
      <c r="I361">
        <v>52</v>
      </c>
      <c r="J361">
        <v>269</v>
      </c>
      <c r="K361">
        <v>15</v>
      </c>
      <c r="L361">
        <v>69</v>
      </c>
      <c r="M361">
        <v>15</v>
      </c>
      <c r="N361">
        <v>19</v>
      </c>
      <c r="O361">
        <v>38</v>
      </c>
      <c r="P361">
        <v>2</v>
      </c>
      <c r="Q361">
        <v>4</v>
      </c>
      <c r="R361">
        <v>6</v>
      </c>
      <c r="S361">
        <v>4</v>
      </c>
      <c r="T361">
        <v>5</v>
      </c>
      <c r="U361">
        <v>0</v>
      </c>
      <c r="V361">
        <v>0</v>
      </c>
      <c r="W361">
        <v>0</v>
      </c>
      <c r="X361">
        <v>0</v>
      </c>
      <c r="Y361">
        <v>0</v>
      </c>
      <c r="Z361">
        <v>0</v>
      </c>
      <c r="AA361">
        <v>3</v>
      </c>
      <c r="AB361">
        <v>11</v>
      </c>
      <c r="AC361">
        <v>0</v>
      </c>
    </row>
    <row r="362" spans="1:29" x14ac:dyDescent="0.3">
      <c r="A362" s="1">
        <v>7274</v>
      </c>
      <c r="B362">
        <v>1957</v>
      </c>
      <c r="C362" t="s">
        <v>29</v>
      </c>
      <c r="D362" t="s">
        <v>37</v>
      </c>
      <c r="E362">
        <v>78618</v>
      </c>
      <c r="F362">
        <v>0</v>
      </c>
      <c r="G362">
        <v>0</v>
      </c>
      <c r="H362" t="s">
        <v>312</v>
      </c>
      <c r="I362">
        <v>87</v>
      </c>
      <c r="J362">
        <v>736</v>
      </c>
      <c r="K362">
        <v>163</v>
      </c>
      <c r="L362">
        <v>818</v>
      </c>
      <c r="M362">
        <v>212</v>
      </c>
      <c r="N362">
        <v>163</v>
      </c>
      <c r="O362">
        <v>61</v>
      </c>
      <c r="P362">
        <v>1</v>
      </c>
      <c r="Q362">
        <v>4</v>
      </c>
      <c r="R362">
        <v>7</v>
      </c>
      <c r="S362">
        <v>10</v>
      </c>
      <c r="T362">
        <v>2</v>
      </c>
      <c r="U362">
        <v>0</v>
      </c>
      <c r="V362">
        <v>1</v>
      </c>
      <c r="W362">
        <v>0</v>
      </c>
      <c r="X362">
        <v>0</v>
      </c>
      <c r="Y362">
        <v>0</v>
      </c>
      <c r="Z362">
        <v>0</v>
      </c>
      <c r="AA362">
        <v>3</v>
      </c>
      <c r="AB362">
        <v>11</v>
      </c>
      <c r="AC362">
        <v>0</v>
      </c>
    </row>
    <row r="363" spans="1:29" x14ac:dyDescent="0.3">
      <c r="A363" s="1">
        <v>9336</v>
      </c>
      <c r="B363">
        <v>1969</v>
      </c>
      <c r="C363" t="s">
        <v>36</v>
      </c>
      <c r="D363" t="s">
        <v>71</v>
      </c>
      <c r="E363">
        <v>62187</v>
      </c>
      <c r="F363">
        <v>0</v>
      </c>
      <c r="G363">
        <v>1</v>
      </c>
      <c r="H363" t="s">
        <v>313</v>
      </c>
      <c r="I363">
        <v>38</v>
      </c>
      <c r="J363">
        <v>512</v>
      </c>
      <c r="K363">
        <v>0</v>
      </c>
      <c r="L363">
        <v>83</v>
      </c>
      <c r="M363">
        <v>0</v>
      </c>
      <c r="N363">
        <v>0</v>
      </c>
      <c r="O363">
        <v>41</v>
      </c>
      <c r="P363">
        <v>3</v>
      </c>
      <c r="Q363">
        <v>6</v>
      </c>
      <c r="R363">
        <v>2</v>
      </c>
      <c r="S363">
        <v>10</v>
      </c>
      <c r="T363">
        <v>4</v>
      </c>
      <c r="U363">
        <v>0</v>
      </c>
      <c r="V363">
        <v>0</v>
      </c>
      <c r="W363">
        <v>0</v>
      </c>
      <c r="X363">
        <v>0</v>
      </c>
      <c r="Y363">
        <v>0</v>
      </c>
      <c r="Z363">
        <v>0</v>
      </c>
      <c r="AA363">
        <v>3</v>
      </c>
      <c r="AB363">
        <v>11</v>
      </c>
      <c r="AC363">
        <v>0</v>
      </c>
    </row>
    <row r="364" spans="1:29" x14ac:dyDescent="0.3">
      <c r="A364" s="1">
        <v>2958</v>
      </c>
      <c r="B364">
        <v>1978</v>
      </c>
      <c r="C364" t="s">
        <v>29</v>
      </c>
      <c r="D364" t="s">
        <v>37</v>
      </c>
      <c r="E364">
        <v>28442</v>
      </c>
      <c r="F364">
        <v>2</v>
      </c>
      <c r="G364">
        <v>0</v>
      </c>
      <c r="H364" t="s">
        <v>145</v>
      </c>
      <c r="I364">
        <v>53</v>
      </c>
      <c r="J364">
        <v>19</v>
      </c>
      <c r="K364">
        <v>3</v>
      </c>
      <c r="L364">
        <v>10</v>
      </c>
      <c r="M364">
        <v>11</v>
      </c>
      <c r="N364">
        <v>8</v>
      </c>
      <c r="O364">
        <v>6</v>
      </c>
      <c r="P364">
        <v>3</v>
      </c>
      <c r="Q364">
        <v>2</v>
      </c>
      <c r="R364">
        <v>1</v>
      </c>
      <c r="S364">
        <v>4</v>
      </c>
      <c r="T364">
        <v>4</v>
      </c>
      <c r="U364">
        <v>0</v>
      </c>
      <c r="V364">
        <v>0</v>
      </c>
      <c r="W364">
        <v>0</v>
      </c>
      <c r="X364">
        <v>0</v>
      </c>
      <c r="Y364">
        <v>0</v>
      </c>
      <c r="Z364">
        <v>0</v>
      </c>
      <c r="AA364">
        <v>3</v>
      </c>
      <c r="AB364">
        <v>11</v>
      </c>
      <c r="AC364">
        <v>0</v>
      </c>
    </row>
    <row r="365" spans="1:29" x14ac:dyDescent="0.3">
      <c r="A365" s="1">
        <v>933</v>
      </c>
      <c r="B365">
        <v>1978</v>
      </c>
      <c r="C365" t="s">
        <v>36</v>
      </c>
      <c r="D365" t="s">
        <v>37</v>
      </c>
      <c r="E365">
        <v>37717</v>
      </c>
      <c r="F365">
        <v>1</v>
      </c>
      <c r="G365">
        <v>0</v>
      </c>
      <c r="H365" t="s">
        <v>249</v>
      </c>
      <c r="I365">
        <v>31</v>
      </c>
      <c r="J365">
        <v>9</v>
      </c>
      <c r="K365">
        <v>0</v>
      </c>
      <c r="L365">
        <v>6</v>
      </c>
      <c r="M365">
        <v>4</v>
      </c>
      <c r="N365">
        <v>1</v>
      </c>
      <c r="O365">
        <v>5</v>
      </c>
      <c r="P365">
        <v>1</v>
      </c>
      <c r="Q365">
        <v>1</v>
      </c>
      <c r="R365">
        <v>0</v>
      </c>
      <c r="S365">
        <v>2</v>
      </c>
      <c r="T365">
        <v>9</v>
      </c>
      <c r="U365">
        <v>0</v>
      </c>
      <c r="V365">
        <v>0</v>
      </c>
      <c r="W365">
        <v>0</v>
      </c>
      <c r="X365">
        <v>0</v>
      </c>
      <c r="Y365">
        <v>0</v>
      </c>
      <c r="Z365">
        <v>0</v>
      </c>
      <c r="AA365">
        <v>3</v>
      </c>
      <c r="AB365">
        <v>11</v>
      </c>
      <c r="AC365">
        <v>0</v>
      </c>
    </row>
    <row r="366" spans="1:29" x14ac:dyDescent="0.3">
      <c r="A366" s="1">
        <v>5837</v>
      </c>
      <c r="B366">
        <v>1967</v>
      </c>
      <c r="C366" t="s">
        <v>29</v>
      </c>
      <c r="D366" t="s">
        <v>37</v>
      </c>
      <c r="E366">
        <v>51479</v>
      </c>
      <c r="F366">
        <v>1</v>
      </c>
      <c r="G366">
        <v>1</v>
      </c>
      <c r="H366" t="s">
        <v>314</v>
      </c>
      <c r="I366">
        <v>67</v>
      </c>
      <c r="J366">
        <v>247</v>
      </c>
      <c r="K366">
        <v>8</v>
      </c>
      <c r="L366">
        <v>160</v>
      </c>
      <c r="M366">
        <v>6</v>
      </c>
      <c r="N366">
        <v>8</v>
      </c>
      <c r="O366">
        <v>65</v>
      </c>
      <c r="P366">
        <v>7</v>
      </c>
      <c r="Q366">
        <v>6</v>
      </c>
      <c r="R366">
        <v>3</v>
      </c>
      <c r="S366">
        <v>6</v>
      </c>
      <c r="T366">
        <v>7</v>
      </c>
      <c r="U366">
        <v>0</v>
      </c>
      <c r="V366">
        <v>0</v>
      </c>
      <c r="W366">
        <v>0</v>
      </c>
      <c r="X366">
        <v>0</v>
      </c>
      <c r="Y366">
        <v>0</v>
      </c>
      <c r="Z366">
        <v>0</v>
      </c>
      <c r="AA366">
        <v>3</v>
      </c>
      <c r="AB366">
        <v>11</v>
      </c>
      <c r="AC366">
        <v>0</v>
      </c>
    </row>
    <row r="367" spans="1:29" x14ac:dyDescent="0.3">
      <c r="A367" s="1">
        <v>10704</v>
      </c>
      <c r="B367">
        <v>1969</v>
      </c>
      <c r="C367" t="s">
        <v>29</v>
      </c>
      <c r="D367" t="s">
        <v>30</v>
      </c>
      <c r="E367">
        <v>54803</v>
      </c>
      <c r="F367">
        <v>0</v>
      </c>
      <c r="G367">
        <v>1</v>
      </c>
      <c r="H367" t="s">
        <v>315</v>
      </c>
      <c r="I367">
        <v>65</v>
      </c>
      <c r="J367">
        <v>404</v>
      </c>
      <c r="K367">
        <v>0</v>
      </c>
      <c r="L367">
        <v>92</v>
      </c>
      <c r="M367">
        <v>28</v>
      </c>
      <c r="N367">
        <v>27</v>
      </c>
      <c r="O367">
        <v>142</v>
      </c>
      <c r="P367">
        <v>2</v>
      </c>
      <c r="Q367">
        <v>6</v>
      </c>
      <c r="R367">
        <v>2</v>
      </c>
      <c r="S367">
        <v>9</v>
      </c>
      <c r="T367">
        <v>4</v>
      </c>
      <c r="U367">
        <v>0</v>
      </c>
      <c r="V367">
        <v>0</v>
      </c>
      <c r="W367">
        <v>0</v>
      </c>
      <c r="X367">
        <v>0</v>
      </c>
      <c r="Y367">
        <v>0</v>
      </c>
      <c r="Z367">
        <v>0</v>
      </c>
      <c r="AA367">
        <v>3</v>
      </c>
      <c r="AB367">
        <v>11</v>
      </c>
      <c r="AC367">
        <v>0</v>
      </c>
    </row>
    <row r="368" spans="1:29" x14ac:dyDescent="0.3">
      <c r="A368" s="1">
        <v>5125</v>
      </c>
      <c r="B368">
        <v>1960</v>
      </c>
      <c r="C368" t="s">
        <v>29</v>
      </c>
      <c r="D368" t="s">
        <v>37</v>
      </c>
      <c r="E368">
        <v>79530</v>
      </c>
      <c r="F368">
        <v>0</v>
      </c>
      <c r="G368">
        <v>0</v>
      </c>
      <c r="H368" t="s">
        <v>130</v>
      </c>
      <c r="I368">
        <v>64</v>
      </c>
      <c r="J368">
        <v>333</v>
      </c>
      <c r="K368">
        <v>0</v>
      </c>
      <c r="L368">
        <v>815</v>
      </c>
      <c r="M368">
        <v>129</v>
      </c>
      <c r="N368">
        <v>42</v>
      </c>
      <c r="O368">
        <v>29</v>
      </c>
      <c r="P368">
        <v>1</v>
      </c>
      <c r="Q368">
        <v>4</v>
      </c>
      <c r="R368">
        <v>10</v>
      </c>
      <c r="S368">
        <v>11</v>
      </c>
      <c r="T368">
        <v>2</v>
      </c>
      <c r="U368">
        <v>0</v>
      </c>
      <c r="V368">
        <v>0</v>
      </c>
      <c r="W368">
        <v>0</v>
      </c>
      <c r="X368">
        <v>0</v>
      </c>
      <c r="Y368">
        <v>0</v>
      </c>
      <c r="Z368">
        <v>0</v>
      </c>
      <c r="AA368">
        <v>3</v>
      </c>
      <c r="AB368">
        <v>11</v>
      </c>
      <c r="AC368">
        <v>0</v>
      </c>
    </row>
    <row r="369" spans="1:29" x14ac:dyDescent="0.3">
      <c r="A369" s="1">
        <v>4432</v>
      </c>
      <c r="B369">
        <v>1976</v>
      </c>
      <c r="C369" t="s">
        <v>29</v>
      </c>
      <c r="D369" t="s">
        <v>41</v>
      </c>
      <c r="E369">
        <v>31615</v>
      </c>
      <c r="F369">
        <v>1</v>
      </c>
      <c r="G369">
        <v>0</v>
      </c>
      <c r="H369" t="s">
        <v>316</v>
      </c>
      <c r="I369">
        <v>82</v>
      </c>
      <c r="J369">
        <v>2</v>
      </c>
      <c r="K369">
        <v>3</v>
      </c>
      <c r="L369">
        <v>20</v>
      </c>
      <c r="M369">
        <v>6</v>
      </c>
      <c r="N369">
        <v>11</v>
      </c>
      <c r="O369">
        <v>9</v>
      </c>
      <c r="P369">
        <v>2</v>
      </c>
      <c r="Q369">
        <v>2</v>
      </c>
      <c r="R369">
        <v>0</v>
      </c>
      <c r="S369">
        <v>3</v>
      </c>
      <c r="T369">
        <v>7</v>
      </c>
      <c r="U369">
        <v>0</v>
      </c>
      <c r="V369">
        <v>0</v>
      </c>
      <c r="W369">
        <v>0</v>
      </c>
      <c r="X369">
        <v>0</v>
      </c>
      <c r="Y369">
        <v>0</v>
      </c>
      <c r="Z369">
        <v>0</v>
      </c>
      <c r="AA369">
        <v>3</v>
      </c>
      <c r="AB369">
        <v>11</v>
      </c>
      <c r="AC369">
        <v>0</v>
      </c>
    </row>
    <row r="370" spans="1:29" x14ac:dyDescent="0.3">
      <c r="A370" s="1">
        <v>5955</v>
      </c>
      <c r="B370">
        <v>1962</v>
      </c>
      <c r="C370" t="s">
        <v>29</v>
      </c>
      <c r="D370" t="s">
        <v>33</v>
      </c>
      <c r="E370">
        <v>72025</v>
      </c>
      <c r="F370">
        <v>0</v>
      </c>
      <c r="G370">
        <v>0</v>
      </c>
      <c r="H370" t="s">
        <v>317</v>
      </c>
      <c r="I370">
        <v>27</v>
      </c>
      <c r="J370">
        <v>833</v>
      </c>
      <c r="K370">
        <v>33</v>
      </c>
      <c r="L370">
        <v>549</v>
      </c>
      <c r="M370">
        <v>151</v>
      </c>
      <c r="N370">
        <v>133</v>
      </c>
      <c r="O370">
        <v>233</v>
      </c>
      <c r="P370">
        <v>1</v>
      </c>
      <c r="Q370">
        <v>4</v>
      </c>
      <c r="R370">
        <v>3</v>
      </c>
      <c r="S370">
        <v>8</v>
      </c>
      <c r="T370">
        <v>3</v>
      </c>
      <c r="U370">
        <v>0</v>
      </c>
      <c r="V370">
        <v>0</v>
      </c>
      <c r="W370">
        <v>0</v>
      </c>
      <c r="X370">
        <v>0</v>
      </c>
      <c r="Y370">
        <v>0</v>
      </c>
      <c r="Z370">
        <v>0</v>
      </c>
      <c r="AA370">
        <v>3</v>
      </c>
      <c r="AB370">
        <v>11</v>
      </c>
      <c r="AC370">
        <v>0</v>
      </c>
    </row>
    <row r="371" spans="1:29" x14ac:dyDescent="0.3">
      <c r="A371" s="1">
        <v>2928</v>
      </c>
      <c r="B371">
        <v>1975</v>
      </c>
      <c r="C371" t="s">
        <v>36</v>
      </c>
      <c r="D371" t="s">
        <v>30</v>
      </c>
      <c r="E371">
        <v>52614</v>
      </c>
      <c r="F371">
        <v>0</v>
      </c>
      <c r="G371">
        <v>1</v>
      </c>
      <c r="H371" t="s">
        <v>318</v>
      </c>
      <c r="I371">
        <v>63</v>
      </c>
      <c r="J371">
        <v>789</v>
      </c>
      <c r="K371">
        <v>0</v>
      </c>
      <c r="L371">
        <v>142</v>
      </c>
      <c r="M371">
        <v>12</v>
      </c>
      <c r="N371">
        <v>9</v>
      </c>
      <c r="O371">
        <v>38</v>
      </c>
      <c r="P371">
        <v>2</v>
      </c>
      <c r="Q371">
        <v>2</v>
      </c>
      <c r="R371">
        <v>4</v>
      </c>
      <c r="S371">
        <v>8</v>
      </c>
      <c r="T371">
        <v>8</v>
      </c>
      <c r="U371">
        <v>0</v>
      </c>
      <c r="V371">
        <v>0</v>
      </c>
      <c r="W371">
        <v>0</v>
      </c>
      <c r="X371">
        <v>0</v>
      </c>
      <c r="Y371">
        <v>0</v>
      </c>
      <c r="Z371">
        <v>0</v>
      </c>
      <c r="AA371">
        <v>3</v>
      </c>
      <c r="AB371">
        <v>11</v>
      </c>
      <c r="AC371">
        <v>0</v>
      </c>
    </row>
    <row r="372" spans="1:29" x14ac:dyDescent="0.3">
      <c r="A372" s="1">
        <v>5680</v>
      </c>
      <c r="B372">
        <v>1984</v>
      </c>
      <c r="C372" t="s">
        <v>53</v>
      </c>
      <c r="D372" t="s">
        <v>37</v>
      </c>
      <c r="E372">
        <v>35684</v>
      </c>
      <c r="F372">
        <v>1</v>
      </c>
      <c r="G372">
        <v>0</v>
      </c>
      <c r="H372" t="s">
        <v>319</v>
      </c>
      <c r="I372">
        <v>66</v>
      </c>
      <c r="J372">
        <v>10</v>
      </c>
      <c r="K372">
        <v>4</v>
      </c>
      <c r="L372">
        <v>7</v>
      </c>
      <c r="M372">
        <v>0</v>
      </c>
      <c r="N372">
        <v>6</v>
      </c>
      <c r="O372">
        <v>3</v>
      </c>
      <c r="P372">
        <v>1</v>
      </c>
      <c r="Q372">
        <v>1</v>
      </c>
      <c r="R372">
        <v>0</v>
      </c>
      <c r="S372">
        <v>3</v>
      </c>
      <c r="T372">
        <v>6</v>
      </c>
      <c r="U372">
        <v>0</v>
      </c>
      <c r="V372">
        <v>0</v>
      </c>
      <c r="W372">
        <v>0</v>
      </c>
      <c r="X372">
        <v>0</v>
      </c>
      <c r="Y372">
        <v>0</v>
      </c>
      <c r="Z372">
        <v>0</v>
      </c>
      <c r="AA372">
        <v>3</v>
      </c>
      <c r="AB372">
        <v>11</v>
      </c>
      <c r="AC372">
        <v>0</v>
      </c>
    </row>
    <row r="373" spans="1:29" x14ac:dyDescent="0.3">
      <c r="A373" s="1">
        <v>10313</v>
      </c>
      <c r="B373">
        <v>1975</v>
      </c>
      <c r="C373" t="s">
        <v>29</v>
      </c>
      <c r="D373" t="s">
        <v>37</v>
      </c>
      <c r="E373">
        <v>48178</v>
      </c>
      <c r="F373">
        <v>1</v>
      </c>
      <c r="G373">
        <v>1</v>
      </c>
      <c r="H373" t="s">
        <v>161</v>
      </c>
      <c r="I373">
        <v>69</v>
      </c>
      <c r="J373">
        <v>159</v>
      </c>
      <c r="K373">
        <v>4</v>
      </c>
      <c r="L373">
        <v>45</v>
      </c>
      <c r="M373">
        <v>6</v>
      </c>
      <c r="N373">
        <v>2</v>
      </c>
      <c r="O373">
        <v>38</v>
      </c>
      <c r="P373">
        <v>6</v>
      </c>
      <c r="Q373">
        <v>5</v>
      </c>
      <c r="R373">
        <v>1</v>
      </c>
      <c r="S373">
        <v>4</v>
      </c>
      <c r="T373">
        <v>8</v>
      </c>
      <c r="U373">
        <v>0</v>
      </c>
      <c r="V373">
        <v>0</v>
      </c>
      <c r="W373">
        <v>0</v>
      </c>
      <c r="X373">
        <v>0</v>
      </c>
      <c r="Y373">
        <v>0</v>
      </c>
      <c r="Z373">
        <v>0</v>
      </c>
      <c r="AA373">
        <v>3</v>
      </c>
      <c r="AB373">
        <v>11</v>
      </c>
      <c r="AC373">
        <v>0</v>
      </c>
    </row>
    <row r="374" spans="1:29" x14ac:dyDescent="0.3">
      <c r="A374" s="1">
        <v>2557</v>
      </c>
      <c r="B374">
        <v>1970</v>
      </c>
      <c r="C374" t="s">
        <v>39</v>
      </c>
      <c r="D374" t="s">
        <v>30</v>
      </c>
      <c r="E374">
        <v>29548</v>
      </c>
      <c r="F374">
        <v>1</v>
      </c>
      <c r="G374">
        <v>0</v>
      </c>
      <c r="H374" t="s">
        <v>68</v>
      </c>
      <c r="I374">
        <v>52</v>
      </c>
      <c r="J374">
        <v>7</v>
      </c>
      <c r="K374">
        <v>1</v>
      </c>
      <c r="L374">
        <v>6</v>
      </c>
      <c r="M374">
        <v>3</v>
      </c>
      <c r="N374">
        <v>1</v>
      </c>
      <c r="O374">
        <v>11</v>
      </c>
      <c r="P374">
        <v>1</v>
      </c>
      <c r="Q374">
        <v>1</v>
      </c>
      <c r="R374">
        <v>1</v>
      </c>
      <c r="S374">
        <v>2</v>
      </c>
      <c r="T374">
        <v>4</v>
      </c>
      <c r="U374">
        <v>1</v>
      </c>
      <c r="V374">
        <v>0</v>
      </c>
      <c r="W374">
        <v>0</v>
      </c>
      <c r="X374">
        <v>0</v>
      </c>
      <c r="Y374">
        <v>0</v>
      </c>
      <c r="Z374">
        <v>0</v>
      </c>
      <c r="AA374">
        <v>3</v>
      </c>
      <c r="AB374">
        <v>11</v>
      </c>
      <c r="AC374">
        <v>0</v>
      </c>
    </row>
    <row r="375" spans="1:29" x14ac:dyDescent="0.3">
      <c r="A375" s="1">
        <v>1245</v>
      </c>
      <c r="B375">
        <v>1966</v>
      </c>
      <c r="C375" t="s">
        <v>29</v>
      </c>
      <c r="D375" t="s">
        <v>30</v>
      </c>
      <c r="E375">
        <v>63810</v>
      </c>
      <c r="F375">
        <v>0</v>
      </c>
      <c r="G375">
        <v>1</v>
      </c>
      <c r="H375" t="s">
        <v>320</v>
      </c>
      <c r="I375">
        <v>45</v>
      </c>
      <c r="J375">
        <v>977</v>
      </c>
      <c r="K375">
        <v>12</v>
      </c>
      <c r="L375">
        <v>253</v>
      </c>
      <c r="M375">
        <v>16</v>
      </c>
      <c r="N375">
        <v>12</v>
      </c>
      <c r="O375">
        <v>101</v>
      </c>
      <c r="P375">
        <v>4</v>
      </c>
      <c r="Q375">
        <v>4</v>
      </c>
      <c r="R375">
        <v>3</v>
      </c>
      <c r="S375">
        <v>12</v>
      </c>
      <c r="T375">
        <v>8</v>
      </c>
      <c r="U375">
        <v>0</v>
      </c>
      <c r="V375">
        <v>1</v>
      </c>
      <c r="W375">
        <v>0</v>
      </c>
      <c r="X375">
        <v>0</v>
      </c>
      <c r="Y375">
        <v>0</v>
      </c>
      <c r="Z375">
        <v>0</v>
      </c>
      <c r="AA375">
        <v>3</v>
      </c>
      <c r="AB375">
        <v>11</v>
      </c>
      <c r="AC375">
        <v>0</v>
      </c>
    </row>
    <row r="376" spans="1:29" x14ac:dyDescent="0.3">
      <c r="A376" s="1">
        <v>1519</v>
      </c>
      <c r="B376">
        <v>1972</v>
      </c>
      <c r="C376" t="s">
        <v>36</v>
      </c>
      <c r="D376" t="s">
        <v>30</v>
      </c>
      <c r="E376">
        <v>38578</v>
      </c>
      <c r="F376">
        <v>1</v>
      </c>
      <c r="G376">
        <v>1</v>
      </c>
      <c r="H376" t="s">
        <v>321</v>
      </c>
      <c r="I376">
        <v>2</v>
      </c>
      <c r="J376">
        <v>38</v>
      </c>
      <c r="K376">
        <v>4</v>
      </c>
      <c r="L376">
        <v>22</v>
      </c>
      <c r="M376">
        <v>3</v>
      </c>
      <c r="N376">
        <v>3</v>
      </c>
      <c r="O376">
        <v>3</v>
      </c>
      <c r="P376">
        <v>3</v>
      </c>
      <c r="Q376">
        <v>3</v>
      </c>
      <c r="R376">
        <v>0</v>
      </c>
      <c r="S376">
        <v>3</v>
      </c>
      <c r="T376">
        <v>8</v>
      </c>
      <c r="U376">
        <v>0</v>
      </c>
      <c r="V376">
        <v>0</v>
      </c>
      <c r="W376">
        <v>0</v>
      </c>
      <c r="X376">
        <v>0</v>
      </c>
      <c r="Y376">
        <v>0</v>
      </c>
      <c r="Z376">
        <v>0</v>
      </c>
      <c r="AA376">
        <v>3</v>
      </c>
      <c r="AB376">
        <v>11</v>
      </c>
      <c r="AC376">
        <v>1</v>
      </c>
    </row>
    <row r="377" spans="1:29" x14ac:dyDescent="0.3">
      <c r="A377" s="1">
        <v>10703</v>
      </c>
      <c r="B377">
        <v>1975</v>
      </c>
      <c r="C377" t="s">
        <v>39</v>
      </c>
      <c r="D377" t="s">
        <v>30</v>
      </c>
      <c r="E377">
        <v>46098</v>
      </c>
      <c r="F377">
        <v>1</v>
      </c>
      <c r="G377">
        <v>1</v>
      </c>
      <c r="H377" t="s">
        <v>322</v>
      </c>
      <c r="I377">
        <v>86</v>
      </c>
      <c r="J377">
        <v>57</v>
      </c>
      <c r="K377">
        <v>0</v>
      </c>
      <c r="L377">
        <v>27</v>
      </c>
      <c r="M377">
        <v>0</v>
      </c>
      <c r="N377">
        <v>0</v>
      </c>
      <c r="O377">
        <v>36</v>
      </c>
      <c r="P377">
        <v>4</v>
      </c>
      <c r="Q377">
        <v>3</v>
      </c>
      <c r="R377">
        <v>2</v>
      </c>
      <c r="S377">
        <v>2</v>
      </c>
      <c r="T377">
        <v>8</v>
      </c>
      <c r="U377">
        <v>0</v>
      </c>
      <c r="V377">
        <v>0</v>
      </c>
      <c r="W377">
        <v>0</v>
      </c>
      <c r="X377">
        <v>0</v>
      </c>
      <c r="Y377">
        <v>0</v>
      </c>
      <c r="Z377">
        <v>0</v>
      </c>
      <c r="AA377">
        <v>3</v>
      </c>
      <c r="AB377">
        <v>11</v>
      </c>
      <c r="AC377">
        <v>0</v>
      </c>
    </row>
    <row r="378" spans="1:29" x14ac:dyDescent="0.3">
      <c r="A378" s="1">
        <v>1726</v>
      </c>
      <c r="B378">
        <v>1970</v>
      </c>
      <c r="C378" t="s">
        <v>29</v>
      </c>
      <c r="D378" t="s">
        <v>30</v>
      </c>
      <c r="E378">
        <v>22585</v>
      </c>
      <c r="F378">
        <v>0</v>
      </c>
      <c r="G378">
        <v>0</v>
      </c>
      <c r="H378" t="s">
        <v>59</v>
      </c>
      <c r="I378">
        <v>23</v>
      </c>
      <c r="J378">
        <v>3</v>
      </c>
      <c r="K378">
        <v>9</v>
      </c>
      <c r="L378">
        <v>15</v>
      </c>
      <c r="M378">
        <v>13</v>
      </c>
      <c r="N378">
        <v>2</v>
      </c>
      <c r="O378">
        <v>39</v>
      </c>
      <c r="P378">
        <v>1</v>
      </c>
      <c r="Q378">
        <v>1</v>
      </c>
      <c r="R378">
        <v>1</v>
      </c>
      <c r="S378">
        <v>2</v>
      </c>
      <c r="T378">
        <v>9</v>
      </c>
      <c r="U378">
        <v>1</v>
      </c>
      <c r="V378">
        <v>0</v>
      </c>
      <c r="W378">
        <v>0</v>
      </c>
      <c r="X378">
        <v>0</v>
      </c>
      <c r="Y378">
        <v>0</v>
      </c>
      <c r="Z378">
        <v>0</v>
      </c>
      <c r="AA378">
        <v>3</v>
      </c>
      <c r="AB378">
        <v>11</v>
      </c>
      <c r="AC378">
        <v>1</v>
      </c>
    </row>
    <row r="379" spans="1:29" x14ac:dyDescent="0.3">
      <c r="A379" s="1">
        <v>4459</v>
      </c>
      <c r="B379">
        <v>1989</v>
      </c>
      <c r="C379" t="s">
        <v>29</v>
      </c>
      <c r="D379" t="s">
        <v>30</v>
      </c>
      <c r="E379">
        <v>30279</v>
      </c>
      <c r="F379">
        <v>1</v>
      </c>
      <c r="G379">
        <v>0</v>
      </c>
      <c r="H379" t="s">
        <v>323</v>
      </c>
      <c r="I379">
        <v>13</v>
      </c>
      <c r="J379">
        <v>10</v>
      </c>
      <c r="K379">
        <v>4</v>
      </c>
      <c r="L379">
        <v>14</v>
      </c>
      <c r="M379">
        <v>4</v>
      </c>
      <c r="N379">
        <v>4</v>
      </c>
      <c r="O379">
        <v>1</v>
      </c>
      <c r="P379">
        <v>1</v>
      </c>
      <c r="Q379">
        <v>1</v>
      </c>
      <c r="R379">
        <v>0</v>
      </c>
      <c r="S379">
        <v>3</v>
      </c>
      <c r="T379">
        <v>8</v>
      </c>
      <c r="U379">
        <v>0</v>
      </c>
      <c r="V379">
        <v>0</v>
      </c>
      <c r="W379">
        <v>0</v>
      </c>
      <c r="X379">
        <v>0</v>
      </c>
      <c r="Y379">
        <v>0</v>
      </c>
      <c r="Z379">
        <v>0</v>
      </c>
      <c r="AA379">
        <v>3</v>
      </c>
      <c r="AB379">
        <v>11</v>
      </c>
      <c r="AC379">
        <v>0</v>
      </c>
    </row>
    <row r="380" spans="1:29" x14ac:dyDescent="0.3">
      <c r="A380" s="1">
        <v>1729</v>
      </c>
      <c r="B380">
        <v>1961</v>
      </c>
      <c r="C380" t="s">
        <v>36</v>
      </c>
      <c r="D380" t="s">
        <v>33</v>
      </c>
      <c r="E380">
        <v>66426</v>
      </c>
      <c r="F380">
        <v>0</v>
      </c>
      <c r="G380">
        <v>1</v>
      </c>
      <c r="H380" t="s">
        <v>77</v>
      </c>
      <c r="I380">
        <v>14</v>
      </c>
      <c r="J380">
        <v>1043</v>
      </c>
      <c r="K380">
        <v>24</v>
      </c>
      <c r="L380">
        <v>97</v>
      </c>
      <c r="M380">
        <v>32</v>
      </c>
      <c r="N380">
        <v>24</v>
      </c>
      <c r="O380">
        <v>157</v>
      </c>
      <c r="P380">
        <v>2</v>
      </c>
      <c r="Q380">
        <v>3</v>
      </c>
      <c r="R380">
        <v>5</v>
      </c>
      <c r="S380">
        <v>10</v>
      </c>
      <c r="T380">
        <v>6</v>
      </c>
      <c r="U380">
        <v>0</v>
      </c>
      <c r="V380">
        <v>0</v>
      </c>
      <c r="W380">
        <v>0</v>
      </c>
      <c r="X380">
        <v>0</v>
      </c>
      <c r="Y380">
        <v>0</v>
      </c>
      <c r="Z380">
        <v>0</v>
      </c>
      <c r="AA380">
        <v>3</v>
      </c>
      <c r="AB380">
        <v>11</v>
      </c>
      <c r="AC380">
        <v>0</v>
      </c>
    </row>
    <row r="381" spans="1:29" x14ac:dyDescent="0.3">
      <c r="A381" s="1">
        <v>1517</v>
      </c>
      <c r="B381">
        <v>1969</v>
      </c>
      <c r="C381" t="s">
        <v>29</v>
      </c>
      <c r="D381" t="s">
        <v>30</v>
      </c>
      <c r="E381">
        <v>30822</v>
      </c>
      <c r="F381">
        <v>1</v>
      </c>
      <c r="G381">
        <v>0</v>
      </c>
      <c r="H381" t="s">
        <v>324</v>
      </c>
      <c r="I381">
        <v>92</v>
      </c>
      <c r="J381">
        <v>3</v>
      </c>
      <c r="K381">
        <v>9</v>
      </c>
      <c r="L381">
        <v>13</v>
      </c>
      <c r="M381">
        <v>2</v>
      </c>
      <c r="N381">
        <v>12</v>
      </c>
      <c r="O381">
        <v>12</v>
      </c>
      <c r="P381">
        <v>1</v>
      </c>
      <c r="Q381">
        <v>1</v>
      </c>
      <c r="R381">
        <v>0</v>
      </c>
      <c r="S381">
        <v>3</v>
      </c>
      <c r="T381">
        <v>7</v>
      </c>
      <c r="U381">
        <v>0</v>
      </c>
      <c r="V381">
        <v>0</v>
      </c>
      <c r="W381">
        <v>0</v>
      </c>
      <c r="X381">
        <v>0</v>
      </c>
      <c r="Y381">
        <v>0</v>
      </c>
      <c r="Z381">
        <v>0</v>
      </c>
      <c r="AA381">
        <v>3</v>
      </c>
      <c r="AB381">
        <v>11</v>
      </c>
      <c r="AC381">
        <v>0</v>
      </c>
    </row>
    <row r="382" spans="1:29" x14ac:dyDescent="0.3">
      <c r="A382" s="1">
        <v>2098</v>
      </c>
      <c r="B382">
        <v>1969</v>
      </c>
      <c r="C382" t="s">
        <v>36</v>
      </c>
      <c r="D382" t="s">
        <v>37</v>
      </c>
      <c r="E382">
        <v>33581</v>
      </c>
      <c r="F382">
        <v>2</v>
      </c>
      <c r="G382">
        <v>0</v>
      </c>
      <c r="H382" t="s">
        <v>263</v>
      </c>
      <c r="I382">
        <v>38</v>
      </c>
      <c r="J382">
        <v>11</v>
      </c>
      <c r="K382">
        <v>0</v>
      </c>
      <c r="L382">
        <v>5</v>
      </c>
      <c r="M382">
        <v>0</v>
      </c>
      <c r="N382">
        <v>0</v>
      </c>
      <c r="O382">
        <v>1</v>
      </c>
      <c r="P382">
        <v>1</v>
      </c>
      <c r="Q382">
        <v>1</v>
      </c>
      <c r="R382">
        <v>0</v>
      </c>
      <c r="S382">
        <v>2</v>
      </c>
      <c r="T382">
        <v>8</v>
      </c>
      <c r="U382">
        <v>0</v>
      </c>
      <c r="V382">
        <v>0</v>
      </c>
      <c r="W382">
        <v>0</v>
      </c>
      <c r="X382">
        <v>0</v>
      </c>
      <c r="Y382">
        <v>0</v>
      </c>
      <c r="Z382">
        <v>0</v>
      </c>
      <c r="AA382">
        <v>3</v>
      </c>
      <c r="AB382">
        <v>11</v>
      </c>
      <c r="AC382">
        <v>0</v>
      </c>
    </row>
    <row r="383" spans="1:29" x14ac:dyDescent="0.3">
      <c r="A383" s="1">
        <v>9543</v>
      </c>
      <c r="B383">
        <v>1985</v>
      </c>
      <c r="C383" t="s">
        <v>29</v>
      </c>
      <c r="D383" t="s">
        <v>37</v>
      </c>
      <c r="E383">
        <v>19986</v>
      </c>
      <c r="F383">
        <v>1</v>
      </c>
      <c r="G383">
        <v>0</v>
      </c>
      <c r="H383" t="s">
        <v>144</v>
      </c>
      <c r="I383">
        <v>74</v>
      </c>
      <c r="J383">
        <v>3</v>
      </c>
      <c r="K383">
        <v>6</v>
      </c>
      <c r="L383">
        <v>5</v>
      </c>
      <c r="M383">
        <v>0</v>
      </c>
      <c r="N383">
        <v>2</v>
      </c>
      <c r="O383">
        <v>6</v>
      </c>
      <c r="P383">
        <v>1</v>
      </c>
      <c r="Q383">
        <v>0</v>
      </c>
      <c r="R383">
        <v>0</v>
      </c>
      <c r="S383">
        <v>3</v>
      </c>
      <c r="T383">
        <v>7</v>
      </c>
      <c r="U383">
        <v>0</v>
      </c>
      <c r="V383">
        <v>0</v>
      </c>
      <c r="W383">
        <v>0</v>
      </c>
      <c r="X383">
        <v>0</v>
      </c>
      <c r="Y383">
        <v>0</v>
      </c>
      <c r="Z383">
        <v>0</v>
      </c>
      <c r="AA383">
        <v>3</v>
      </c>
      <c r="AB383">
        <v>11</v>
      </c>
      <c r="AC383">
        <v>0</v>
      </c>
    </row>
    <row r="384" spans="1:29" x14ac:dyDescent="0.3">
      <c r="A384" s="1">
        <v>6878</v>
      </c>
      <c r="B384">
        <v>1954</v>
      </c>
      <c r="C384" t="s">
        <v>29</v>
      </c>
      <c r="D384" t="s">
        <v>71</v>
      </c>
      <c r="E384">
        <v>27421</v>
      </c>
      <c r="F384">
        <v>0</v>
      </c>
      <c r="G384">
        <v>0</v>
      </c>
      <c r="H384" t="s">
        <v>139</v>
      </c>
      <c r="I384">
        <v>14</v>
      </c>
      <c r="J384">
        <v>43</v>
      </c>
      <c r="K384">
        <v>12</v>
      </c>
      <c r="L384">
        <v>96</v>
      </c>
      <c r="M384">
        <v>78</v>
      </c>
      <c r="N384">
        <v>40</v>
      </c>
      <c r="O384">
        <v>55</v>
      </c>
      <c r="P384">
        <v>3</v>
      </c>
      <c r="Q384">
        <v>4</v>
      </c>
      <c r="R384">
        <v>1</v>
      </c>
      <c r="S384">
        <v>6</v>
      </c>
      <c r="T384">
        <v>7</v>
      </c>
      <c r="U384">
        <v>0</v>
      </c>
      <c r="V384">
        <v>0</v>
      </c>
      <c r="W384">
        <v>0</v>
      </c>
      <c r="X384">
        <v>0</v>
      </c>
      <c r="Y384">
        <v>0</v>
      </c>
      <c r="Z384">
        <v>0</v>
      </c>
      <c r="AA384">
        <v>3</v>
      </c>
      <c r="AB384">
        <v>11</v>
      </c>
      <c r="AC384">
        <v>0</v>
      </c>
    </row>
    <row r="385" spans="1:29" x14ac:dyDescent="0.3">
      <c r="A385" s="1">
        <v>3310</v>
      </c>
      <c r="B385">
        <v>1973</v>
      </c>
      <c r="C385" t="s">
        <v>53</v>
      </c>
      <c r="D385" t="s">
        <v>37</v>
      </c>
      <c r="E385">
        <v>35688</v>
      </c>
      <c r="F385">
        <v>2</v>
      </c>
      <c r="G385">
        <v>1</v>
      </c>
      <c r="H385" t="s">
        <v>162</v>
      </c>
      <c r="I385">
        <v>94</v>
      </c>
      <c r="J385">
        <v>73</v>
      </c>
      <c r="K385">
        <v>3</v>
      </c>
      <c r="L385">
        <v>90</v>
      </c>
      <c r="M385">
        <v>12</v>
      </c>
      <c r="N385">
        <v>1</v>
      </c>
      <c r="O385">
        <v>32</v>
      </c>
      <c r="P385">
        <v>7</v>
      </c>
      <c r="Q385">
        <v>4</v>
      </c>
      <c r="R385">
        <v>1</v>
      </c>
      <c r="S385">
        <v>4</v>
      </c>
      <c r="T385">
        <v>8</v>
      </c>
      <c r="U385">
        <v>0</v>
      </c>
      <c r="V385">
        <v>0</v>
      </c>
      <c r="W385">
        <v>0</v>
      </c>
      <c r="X385">
        <v>0</v>
      </c>
      <c r="Y385">
        <v>0</v>
      </c>
      <c r="Z385">
        <v>0</v>
      </c>
      <c r="AA385">
        <v>3</v>
      </c>
      <c r="AB385">
        <v>11</v>
      </c>
      <c r="AC385">
        <v>0</v>
      </c>
    </row>
    <row r="386" spans="1:29" x14ac:dyDescent="0.3">
      <c r="A386" s="1">
        <v>2724</v>
      </c>
      <c r="B386">
        <v>1981</v>
      </c>
      <c r="C386" t="s">
        <v>39</v>
      </c>
      <c r="D386" t="s">
        <v>30</v>
      </c>
      <c r="E386">
        <v>36143</v>
      </c>
      <c r="F386">
        <v>1</v>
      </c>
      <c r="G386">
        <v>0</v>
      </c>
      <c r="H386" t="s">
        <v>128</v>
      </c>
      <c r="I386">
        <v>33</v>
      </c>
      <c r="J386">
        <v>12</v>
      </c>
      <c r="K386">
        <v>0</v>
      </c>
      <c r="L386">
        <v>1</v>
      </c>
      <c r="M386">
        <v>0</v>
      </c>
      <c r="N386">
        <v>0</v>
      </c>
      <c r="O386">
        <v>6</v>
      </c>
      <c r="P386">
        <v>1</v>
      </c>
      <c r="Q386">
        <v>0</v>
      </c>
      <c r="R386">
        <v>1</v>
      </c>
      <c r="S386">
        <v>2</v>
      </c>
      <c r="T386">
        <v>3</v>
      </c>
      <c r="U386">
        <v>0</v>
      </c>
      <c r="V386">
        <v>0</v>
      </c>
      <c r="W386">
        <v>0</v>
      </c>
      <c r="X386">
        <v>0</v>
      </c>
      <c r="Y386">
        <v>0</v>
      </c>
      <c r="Z386">
        <v>0</v>
      </c>
      <c r="AA386">
        <v>3</v>
      </c>
      <c r="AB386">
        <v>11</v>
      </c>
      <c r="AC386">
        <v>0</v>
      </c>
    </row>
    <row r="387" spans="1:29" x14ac:dyDescent="0.3">
      <c r="A387" s="1">
        <v>948</v>
      </c>
      <c r="B387">
        <v>1971</v>
      </c>
      <c r="C387" t="s">
        <v>29</v>
      </c>
      <c r="D387" t="s">
        <v>30</v>
      </c>
      <c r="E387">
        <v>10245</v>
      </c>
      <c r="F387">
        <v>1</v>
      </c>
      <c r="G387">
        <v>0</v>
      </c>
      <c r="H387" t="s">
        <v>226</v>
      </c>
      <c r="I387">
        <v>32</v>
      </c>
      <c r="J387">
        <v>4</v>
      </c>
      <c r="K387">
        <v>7</v>
      </c>
      <c r="L387">
        <v>7</v>
      </c>
      <c r="M387">
        <v>6</v>
      </c>
      <c r="N387">
        <v>4</v>
      </c>
      <c r="O387">
        <v>13</v>
      </c>
      <c r="P387">
        <v>3</v>
      </c>
      <c r="Q387">
        <v>1</v>
      </c>
      <c r="R387">
        <v>2</v>
      </c>
      <c r="S387">
        <v>2</v>
      </c>
      <c r="T387">
        <v>5</v>
      </c>
      <c r="U387">
        <v>0</v>
      </c>
      <c r="V387">
        <v>0</v>
      </c>
      <c r="W387">
        <v>0</v>
      </c>
      <c r="X387">
        <v>0</v>
      </c>
      <c r="Y387">
        <v>0</v>
      </c>
      <c r="Z387">
        <v>0</v>
      </c>
      <c r="AA387">
        <v>3</v>
      </c>
      <c r="AB387">
        <v>11</v>
      </c>
      <c r="AC387">
        <v>0</v>
      </c>
    </row>
    <row r="388" spans="1:29" x14ac:dyDescent="0.3">
      <c r="A388" s="1">
        <v>6720</v>
      </c>
      <c r="B388">
        <v>1968</v>
      </c>
      <c r="C388" t="s">
        <v>39</v>
      </c>
      <c r="D388" t="s">
        <v>33</v>
      </c>
      <c r="E388">
        <v>43795</v>
      </c>
      <c r="F388">
        <v>0</v>
      </c>
      <c r="G388">
        <v>1</v>
      </c>
      <c r="H388" t="s">
        <v>325</v>
      </c>
      <c r="I388">
        <v>11</v>
      </c>
      <c r="J388">
        <v>314</v>
      </c>
      <c r="K388">
        <v>11</v>
      </c>
      <c r="L388">
        <v>53</v>
      </c>
      <c r="M388">
        <v>4</v>
      </c>
      <c r="N388">
        <v>3</v>
      </c>
      <c r="O388">
        <v>107</v>
      </c>
      <c r="P388">
        <v>3</v>
      </c>
      <c r="Q388">
        <v>7</v>
      </c>
      <c r="R388">
        <v>3</v>
      </c>
      <c r="S388">
        <v>4</v>
      </c>
      <c r="T388">
        <v>7</v>
      </c>
      <c r="U388">
        <v>0</v>
      </c>
      <c r="V388">
        <v>1</v>
      </c>
      <c r="W388">
        <v>0</v>
      </c>
      <c r="X388">
        <v>0</v>
      </c>
      <c r="Y388">
        <v>0</v>
      </c>
      <c r="Z388">
        <v>0</v>
      </c>
      <c r="AA388">
        <v>3</v>
      </c>
      <c r="AB388">
        <v>11</v>
      </c>
      <c r="AC388">
        <v>1</v>
      </c>
    </row>
    <row r="389" spans="1:29" x14ac:dyDescent="0.3">
      <c r="A389" s="1">
        <v>6202</v>
      </c>
      <c r="B389">
        <v>1960</v>
      </c>
      <c r="C389" t="s">
        <v>29</v>
      </c>
      <c r="D389" t="s">
        <v>33</v>
      </c>
      <c r="E389">
        <v>63381</v>
      </c>
      <c r="F389">
        <v>0</v>
      </c>
      <c r="G389">
        <v>1</v>
      </c>
      <c r="H389" t="s">
        <v>211</v>
      </c>
      <c r="I389">
        <v>78</v>
      </c>
      <c r="J389">
        <v>571</v>
      </c>
      <c r="K389">
        <v>50</v>
      </c>
      <c r="L389">
        <v>142</v>
      </c>
      <c r="M389">
        <v>33</v>
      </c>
      <c r="N389">
        <v>50</v>
      </c>
      <c r="O389">
        <v>159</v>
      </c>
      <c r="P389">
        <v>4</v>
      </c>
      <c r="Q389">
        <v>4</v>
      </c>
      <c r="R389">
        <v>5</v>
      </c>
      <c r="S389">
        <v>13</v>
      </c>
      <c r="T389">
        <v>2</v>
      </c>
      <c r="U389">
        <v>0</v>
      </c>
      <c r="V389">
        <v>0</v>
      </c>
      <c r="W389">
        <v>0</v>
      </c>
      <c r="X389">
        <v>0</v>
      </c>
      <c r="Y389">
        <v>0</v>
      </c>
      <c r="Z389">
        <v>0</v>
      </c>
      <c r="AA389">
        <v>3</v>
      </c>
      <c r="AB389">
        <v>11</v>
      </c>
      <c r="AC389">
        <v>0</v>
      </c>
    </row>
    <row r="390" spans="1:29" x14ac:dyDescent="0.3">
      <c r="A390" s="1">
        <v>2066</v>
      </c>
      <c r="B390">
        <v>1949</v>
      </c>
      <c r="C390" t="s">
        <v>29</v>
      </c>
      <c r="D390" t="s">
        <v>33</v>
      </c>
      <c r="E390">
        <v>38823</v>
      </c>
      <c r="F390">
        <v>0</v>
      </c>
      <c r="G390">
        <v>1</v>
      </c>
      <c r="H390" t="s">
        <v>326</v>
      </c>
      <c r="I390">
        <v>56</v>
      </c>
      <c r="J390">
        <v>70</v>
      </c>
      <c r="K390">
        <v>0</v>
      </c>
      <c r="L390">
        <v>11</v>
      </c>
      <c r="M390">
        <v>2</v>
      </c>
      <c r="N390">
        <v>8</v>
      </c>
      <c r="O390">
        <v>23</v>
      </c>
      <c r="P390">
        <v>1</v>
      </c>
      <c r="Q390">
        <v>2</v>
      </c>
      <c r="R390">
        <v>1</v>
      </c>
      <c r="S390">
        <v>3</v>
      </c>
      <c r="T390">
        <v>6</v>
      </c>
      <c r="U390">
        <v>0</v>
      </c>
      <c r="V390">
        <v>0</v>
      </c>
      <c r="W390">
        <v>0</v>
      </c>
      <c r="X390">
        <v>0</v>
      </c>
      <c r="Y390">
        <v>0</v>
      </c>
      <c r="Z390">
        <v>0</v>
      </c>
      <c r="AA390">
        <v>3</v>
      </c>
      <c r="AB390">
        <v>11</v>
      </c>
      <c r="AC390">
        <v>0</v>
      </c>
    </row>
    <row r="391" spans="1:29" x14ac:dyDescent="0.3">
      <c r="A391" s="1">
        <v>9799</v>
      </c>
      <c r="B391">
        <v>1968</v>
      </c>
      <c r="C391" t="s">
        <v>36</v>
      </c>
      <c r="D391" t="s">
        <v>41</v>
      </c>
      <c r="E391">
        <v>83664</v>
      </c>
      <c r="F391">
        <v>1</v>
      </c>
      <c r="G391">
        <v>1</v>
      </c>
      <c r="H391" t="s">
        <v>43</v>
      </c>
      <c r="I391">
        <v>57</v>
      </c>
      <c r="J391">
        <v>866</v>
      </c>
      <c r="K391">
        <v>21</v>
      </c>
      <c r="L391">
        <v>151</v>
      </c>
      <c r="M391">
        <v>28</v>
      </c>
      <c r="N391">
        <v>21</v>
      </c>
      <c r="O391">
        <v>86</v>
      </c>
      <c r="P391">
        <v>3</v>
      </c>
      <c r="Q391">
        <v>2</v>
      </c>
      <c r="R391">
        <v>2</v>
      </c>
      <c r="S391">
        <v>12</v>
      </c>
      <c r="T391">
        <v>5</v>
      </c>
      <c r="U391">
        <v>0</v>
      </c>
      <c r="V391">
        <v>0</v>
      </c>
      <c r="W391">
        <v>0</v>
      </c>
      <c r="X391">
        <v>0</v>
      </c>
      <c r="Y391">
        <v>0</v>
      </c>
      <c r="Z391">
        <v>0</v>
      </c>
      <c r="AA391">
        <v>3</v>
      </c>
      <c r="AB391">
        <v>11</v>
      </c>
      <c r="AC391">
        <v>0</v>
      </c>
    </row>
    <row r="392" spans="1:29" x14ac:dyDescent="0.3">
      <c r="A392" s="1">
        <v>8318</v>
      </c>
      <c r="B392">
        <v>1979</v>
      </c>
      <c r="C392" t="s">
        <v>29</v>
      </c>
      <c r="D392" t="s">
        <v>33</v>
      </c>
      <c r="E392">
        <v>90300</v>
      </c>
      <c r="F392">
        <v>0</v>
      </c>
      <c r="G392">
        <v>0</v>
      </c>
      <c r="H392" t="s">
        <v>307</v>
      </c>
      <c r="I392">
        <v>7</v>
      </c>
      <c r="J392">
        <v>594</v>
      </c>
      <c r="K392">
        <v>134</v>
      </c>
      <c r="L392">
        <v>786</v>
      </c>
      <c r="M392">
        <v>33</v>
      </c>
      <c r="N392">
        <v>134</v>
      </c>
      <c r="O392">
        <v>57</v>
      </c>
      <c r="P392">
        <v>0</v>
      </c>
      <c r="Q392">
        <v>5</v>
      </c>
      <c r="R392">
        <v>6</v>
      </c>
      <c r="S392">
        <v>8</v>
      </c>
      <c r="T392">
        <v>1</v>
      </c>
      <c r="U392">
        <v>0</v>
      </c>
      <c r="V392">
        <v>0</v>
      </c>
      <c r="W392">
        <v>1</v>
      </c>
      <c r="X392">
        <v>0</v>
      </c>
      <c r="Y392">
        <v>0</v>
      </c>
      <c r="Z392">
        <v>0</v>
      </c>
      <c r="AA392">
        <v>3</v>
      </c>
      <c r="AB392">
        <v>11</v>
      </c>
      <c r="AC392">
        <v>0</v>
      </c>
    </row>
    <row r="393" spans="1:29" x14ac:dyDescent="0.3">
      <c r="A393" s="1">
        <v>5642</v>
      </c>
      <c r="B393">
        <v>1979</v>
      </c>
      <c r="C393" t="s">
        <v>39</v>
      </c>
      <c r="D393" t="s">
        <v>33</v>
      </c>
      <c r="E393">
        <v>62499</v>
      </c>
      <c r="F393">
        <v>1</v>
      </c>
      <c r="G393">
        <v>0</v>
      </c>
      <c r="H393" t="s">
        <v>202</v>
      </c>
      <c r="I393">
        <v>0</v>
      </c>
      <c r="J393">
        <v>140</v>
      </c>
      <c r="K393">
        <v>4</v>
      </c>
      <c r="L393">
        <v>61</v>
      </c>
      <c r="M393">
        <v>0</v>
      </c>
      <c r="N393">
        <v>13</v>
      </c>
      <c r="O393">
        <v>4</v>
      </c>
      <c r="P393">
        <v>2</v>
      </c>
      <c r="Q393">
        <v>3</v>
      </c>
      <c r="R393">
        <v>1</v>
      </c>
      <c r="S393">
        <v>6</v>
      </c>
      <c r="T393">
        <v>4</v>
      </c>
      <c r="U393">
        <v>0</v>
      </c>
      <c r="V393">
        <v>0</v>
      </c>
      <c r="W393">
        <v>0</v>
      </c>
      <c r="X393">
        <v>0</v>
      </c>
      <c r="Y393">
        <v>0</v>
      </c>
      <c r="Z393">
        <v>0</v>
      </c>
      <c r="AA393">
        <v>3</v>
      </c>
      <c r="AB393">
        <v>11</v>
      </c>
      <c r="AC393">
        <v>0</v>
      </c>
    </row>
    <row r="394" spans="1:29" x14ac:dyDescent="0.3">
      <c r="A394" s="1">
        <v>2669</v>
      </c>
      <c r="B394">
        <v>1993</v>
      </c>
      <c r="C394" t="s">
        <v>29</v>
      </c>
      <c r="D394" t="s">
        <v>30</v>
      </c>
      <c r="E394">
        <v>74293</v>
      </c>
      <c r="F394">
        <v>0</v>
      </c>
      <c r="G394">
        <v>0</v>
      </c>
      <c r="H394" t="s">
        <v>327</v>
      </c>
      <c r="I394">
        <v>66</v>
      </c>
      <c r="J394">
        <v>375</v>
      </c>
      <c r="K394">
        <v>152</v>
      </c>
      <c r="L394">
        <v>335</v>
      </c>
      <c r="M394">
        <v>93</v>
      </c>
      <c r="N394">
        <v>91</v>
      </c>
      <c r="O394">
        <v>81</v>
      </c>
      <c r="P394">
        <v>1</v>
      </c>
      <c r="Q394">
        <v>5</v>
      </c>
      <c r="R394">
        <v>4</v>
      </c>
      <c r="S394">
        <v>6</v>
      </c>
      <c r="T394">
        <v>2</v>
      </c>
      <c r="U394">
        <v>0</v>
      </c>
      <c r="V394">
        <v>0</v>
      </c>
      <c r="W394">
        <v>0</v>
      </c>
      <c r="X394">
        <v>0</v>
      </c>
      <c r="Y394">
        <v>0</v>
      </c>
      <c r="Z394">
        <v>0</v>
      </c>
      <c r="AA394">
        <v>3</v>
      </c>
      <c r="AB394">
        <v>11</v>
      </c>
      <c r="AC394">
        <v>0</v>
      </c>
    </row>
    <row r="395" spans="1:29" x14ac:dyDescent="0.3">
      <c r="A395" s="1">
        <v>455</v>
      </c>
      <c r="B395">
        <v>1946</v>
      </c>
      <c r="C395" t="s">
        <v>36</v>
      </c>
      <c r="D395" t="s">
        <v>37</v>
      </c>
      <c r="E395">
        <v>51012</v>
      </c>
      <c r="F395">
        <v>0</v>
      </c>
      <c r="G395">
        <v>0</v>
      </c>
      <c r="H395" t="s">
        <v>328</v>
      </c>
      <c r="I395">
        <v>86</v>
      </c>
      <c r="J395">
        <v>102</v>
      </c>
      <c r="K395">
        <v>9</v>
      </c>
      <c r="L395">
        <v>63</v>
      </c>
      <c r="M395">
        <v>2</v>
      </c>
      <c r="N395">
        <v>9</v>
      </c>
      <c r="O395">
        <v>24</v>
      </c>
      <c r="P395">
        <v>1</v>
      </c>
      <c r="Q395">
        <v>4</v>
      </c>
      <c r="R395">
        <v>1</v>
      </c>
      <c r="S395">
        <v>4</v>
      </c>
      <c r="T395">
        <v>6</v>
      </c>
      <c r="U395">
        <v>0</v>
      </c>
      <c r="V395">
        <v>0</v>
      </c>
      <c r="W395">
        <v>0</v>
      </c>
      <c r="X395">
        <v>0</v>
      </c>
      <c r="Y395">
        <v>0</v>
      </c>
      <c r="Z395">
        <v>0</v>
      </c>
      <c r="AA395">
        <v>3</v>
      </c>
      <c r="AB395">
        <v>11</v>
      </c>
      <c r="AC395">
        <v>0</v>
      </c>
    </row>
    <row r="396" spans="1:29" x14ac:dyDescent="0.3">
      <c r="A396" s="1">
        <v>7683</v>
      </c>
      <c r="B396">
        <v>1968</v>
      </c>
      <c r="C396" t="s">
        <v>39</v>
      </c>
      <c r="D396" t="s">
        <v>37</v>
      </c>
      <c r="E396">
        <v>70777</v>
      </c>
      <c r="F396">
        <v>0</v>
      </c>
      <c r="G396">
        <v>1</v>
      </c>
      <c r="H396" t="s">
        <v>114</v>
      </c>
      <c r="I396">
        <v>80</v>
      </c>
      <c r="J396">
        <v>554</v>
      </c>
      <c r="K396">
        <v>35</v>
      </c>
      <c r="L396">
        <v>113</v>
      </c>
      <c r="M396">
        <v>0</v>
      </c>
      <c r="N396">
        <v>7</v>
      </c>
      <c r="O396">
        <v>78</v>
      </c>
      <c r="P396">
        <v>3</v>
      </c>
      <c r="Q396">
        <v>5</v>
      </c>
      <c r="R396">
        <v>3</v>
      </c>
      <c r="S396">
        <v>12</v>
      </c>
      <c r="T396">
        <v>3</v>
      </c>
      <c r="U396">
        <v>0</v>
      </c>
      <c r="V396">
        <v>0</v>
      </c>
      <c r="W396">
        <v>0</v>
      </c>
      <c r="X396">
        <v>0</v>
      </c>
      <c r="Y396">
        <v>0</v>
      </c>
      <c r="Z396">
        <v>0</v>
      </c>
      <c r="AA396">
        <v>3</v>
      </c>
      <c r="AB396">
        <v>11</v>
      </c>
      <c r="AC396">
        <v>0</v>
      </c>
    </row>
    <row r="397" spans="1:29" x14ac:dyDescent="0.3">
      <c r="A397" s="1">
        <v>3428</v>
      </c>
      <c r="B397">
        <v>1991</v>
      </c>
      <c r="C397" t="s">
        <v>36</v>
      </c>
      <c r="D397" t="s">
        <v>33</v>
      </c>
      <c r="E397">
        <v>68682</v>
      </c>
      <c r="F397">
        <v>0</v>
      </c>
      <c r="G397">
        <v>0</v>
      </c>
      <c r="H397" t="s">
        <v>329</v>
      </c>
      <c r="I397">
        <v>56</v>
      </c>
      <c r="J397">
        <v>919</v>
      </c>
      <c r="K397">
        <v>0</v>
      </c>
      <c r="L397">
        <v>505</v>
      </c>
      <c r="M397">
        <v>99</v>
      </c>
      <c r="N397">
        <v>30</v>
      </c>
      <c r="O397">
        <v>45</v>
      </c>
      <c r="P397">
        <v>1</v>
      </c>
      <c r="Q397">
        <v>4</v>
      </c>
      <c r="R397">
        <v>9</v>
      </c>
      <c r="S397">
        <v>10</v>
      </c>
      <c r="T397">
        <v>2</v>
      </c>
      <c r="U397">
        <v>0</v>
      </c>
      <c r="V397">
        <v>0</v>
      </c>
      <c r="W397">
        <v>0</v>
      </c>
      <c r="X397">
        <v>0</v>
      </c>
      <c r="Y397">
        <v>0</v>
      </c>
      <c r="Z397">
        <v>0</v>
      </c>
      <c r="AA397">
        <v>3</v>
      </c>
      <c r="AB397">
        <v>11</v>
      </c>
      <c r="AC397">
        <v>0</v>
      </c>
    </row>
    <row r="398" spans="1:29" x14ac:dyDescent="0.3">
      <c r="A398" s="1">
        <v>7414</v>
      </c>
      <c r="B398">
        <v>1971</v>
      </c>
      <c r="C398" t="s">
        <v>29</v>
      </c>
      <c r="D398" t="s">
        <v>37</v>
      </c>
      <c r="E398">
        <v>43824</v>
      </c>
      <c r="F398">
        <v>1</v>
      </c>
      <c r="G398">
        <v>1</v>
      </c>
      <c r="H398" t="s">
        <v>330</v>
      </c>
      <c r="I398">
        <v>18</v>
      </c>
      <c r="J398">
        <v>96</v>
      </c>
      <c r="K398">
        <v>1</v>
      </c>
      <c r="L398">
        <v>42</v>
      </c>
      <c r="M398">
        <v>12</v>
      </c>
      <c r="N398">
        <v>3</v>
      </c>
      <c r="O398">
        <v>32</v>
      </c>
      <c r="P398">
        <v>4</v>
      </c>
      <c r="Q398">
        <v>3</v>
      </c>
      <c r="R398">
        <v>1</v>
      </c>
      <c r="S398">
        <v>4</v>
      </c>
      <c r="T398">
        <v>8</v>
      </c>
      <c r="U398">
        <v>0</v>
      </c>
      <c r="V398">
        <v>0</v>
      </c>
      <c r="W398">
        <v>0</v>
      </c>
      <c r="X398">
        <v>0</v>
      </c>
      <c r="Y398">
        <v>0</v>
      </c>
      <c r="Z398">
        <v>0</v>
      </c>
      <c r="AA398">
        <v>3</v>
      </c>
      <c r="AB398">
        <v>11</v>
      </c>
      <c r="AC398">
        <v>0</v>
      </c>
    </row>
    <row r="399" spans="1:29" x14ac:dyDescent="0.3">
      <c r="A399" s="1">
        <v>6354</v>
      </c>
      <c r="B399">
        <v>1984</v>
      </c>
      <c r="C399" t="s">
        <v>29</v>
      </c>
      <c r="D399" t="s">
        <v>33</v>
      </c>
      <c r="E399">
        <v>15345</v>
      </c>
      <c r="F399">
        <v>1</v>
      </c>
      <c r="G399">
        <v>0</v>
      </c>
      <c r="H399" t="s">
        <v>51</v>
      </c>
      <c r="I399">
        <v>51</v>
      </c>
      <c r="J399">
        <v>5</v>
      </c>
      <c r="K399">
        <v>2</v>
      </c>
      <c r="L399">
        <v>16</v>
      </c>
      <c r="M399">
        <v>3</v>
      </c>
      <c r="N399">
        <v>2</v>
      </c>
      <c r="O399">
        <v>19</v>
      </c>
      <c r="P399">
        <v>2</v>
      </c>
      <c r="Q399">
        <v>1</v>
      </c>
      <c r="R399">
        <v>1</v>
      </c>
      <c r="S399">
        <v>2</v>
      </c>
      <c r="T399">
        <v>8</v>
      </c>
      <c r="U399">
        <v>0</v>
      </c>
      <c r="V399">
        <v>0</v>
      </c>
      <c r="W399">
        <v>0</v>
      </c>
      <c r="X399">
        <v>0</v>
      </c>
      <c r="Y399">
        <v>0</v>
      </c>
      <c r="Z399">
        <v>0</v>
      </c>
      <c r="AA399">
        <v>3</v>
      </c>
      <c r="AB399">
        <v>11</v>
      </c>
      <c r="AC399">
        <v>1</v>
      </c>
    </row>
    <row r="400" spans="1:29" x14ac:dyDescent="0.3">
      <c r="A400" s="1">
        <v>798</v>
      </c>
      <c r="B400">
        <v>1987</v>
      </c>
      <c r="C400" t="s">
        <v>29</v>
      </c>
      <c r="D400" t="s">
        <v>30</v>
      </c>
      <c r="E400">
        <v>23442</v>
      </c>
      <c r="F400">
        <v>1</v>
      </c>
      <c r="G400">
        <v>0</v>
      </c>
      <c r="H400" t="s">
        <v>50</v>
      </c>
      <c r="I400">
        <v>71</v>
      </c>
      <c r="J400">
        <v>2</v>
      </c>
      <c r="K400">
        <v>0</v>
      </c>
      <c r="L400">
        <v>6</v>
      </c>
      <c r="M400">
        <v>8</v>
      </c>
      <c r="N400">
        <v>6</v>
      </c>
      <c r="O400">
        <v>5</v>
      </c>
      <c r="P400">
        <v>1</v>
      </c>
      <c r="Q400">
        <v>1</v>
      </c>
      <c r="R400">
        <v>0</v>
      </c>
      <c r="S400">
        <v>3</v>
      </c>
      <c r="T400">
        <v>7</v>
      </c>
      <c r="U400">
        <v>0</v>
      </c>
      <c r="V400">
        <v>0</v>
      </c>
      <c r="W400">
        <v>0</v>
      </c>
      <c r="X400">
        <v>0</v>
      </c>
      <c r="Y400">
        <v>0</v>
      </c>
      <c r="Z400">
        <v>0</v>
      </c>
      <c r="AA400">
        <v>3</v>
      </c>
      <c r="AB400">
        <v>11</v>
      </c>
      <c r="AC400">
        <v>0</v>
      </c>
    </row>
    <row r="401" spans="1:29" x14ac:dyDescent="0.3">
      <c r="A401" s="1">
        <v>8213</v>
      </c>
      <c r="B401">
        <v>1980</v>
      </c>
      <c r="C401" t="s">
        <v>53</v>
      </c>
      <c r="D401" t="s">
        <v>33</v>
      </c>
      <c r="E401">
        <v>14515</v>
      </c>
      <c r="F401">
        <v>1</v>
      </c>
      <c r="G401">
        <v>0</v>
      </c>
      <c r="H401" t="s">
        <v>79</v>
      </c>
      <c r="I401">
        <v>71</v>
      </c>
      <c r="J401">
        <v>6</v>
      </c>
      <c r="K401">
        <v>4</v>
      </c>
      <c r="L401">
        <v>9</v>
      </c>
      <c r="M401">
        <v>6</v>
      </c>
      <c r="N401">
        <v>36</v>
      </c>
      <c r="O401">
        <v>35</v>
      </c>
      <c r="P401">
        <v>4</v>
      </c>
      <c r="Q401">
        <v>2</v>
      </c>
      <c r="R401">
        <v>2</v>
      </c>
      <c r="S401">
        <v>3</v>
      </c>
      <c r="T401">
        <v>7</v>
      </c>
      <c r="U401">
        <v>0</v>
      </c>
      <c r="V401">
        <v>0</v>
      </c>
      <c r="W401">
        <v>0</v>
      </c>
      <c r="X401">
        <v>0</v>
      </c>
      <c r="Y401">
        <v>0</v>
      </c>
      <c r="Z401">
        <v>0</v>
      </c>
      <c r="AA401">
        <v>3</v>
      </c>
      <c r="AB401">
        <v>11</v>
      </c>
      <c r="AC401">
        <v>1</v>
      </c>
    </row>
    <row r="402" spans="1:29" x14ac:dyDescent="0.3">
      <c r="A402" s="1">
        <v>2488</v>
      </c>
      <c r="B402">
        <v>1956</v>
      </c>
      <c r="C402" t="s">
        <v>53</v>
      </c>
      <c r="D402" t="s">
        <v>41</v>
      </c>
      <c r="E402">
        <v>31395</v>
      </c>
      <c r="F402">
        <v>1</v>
      </c>
      <c r="G402">
        <v>1</v>
      </c>
      <c r="H402" t="s">
        <v>228</v>
      </c>
      <c r="I402">
        <v>80</v>
      </c>
      <c r="J402">
        <v>23</v>
      </c>
      <c r="K402">
        <v>1</v>
      </c>
      <c r="L402">
        <v>25</v>
      </c>
      <c r="M402">
        <v>0</v>
      </c>
      <c r="N402">
        <v>8</v>
      </c>
      <c r="O402">
        <v>7</v>
      </c>
      <c r="P402">
        <v>4</v>
      </c>
      <c r="Q402">
        <v>2</v>
      </c>
      <c r="R402">
        <v>1</v>
      </c>
      <c r="S402">
        <v>3</v>
      </c>
      <c r="T402">
        <v>6</v>
      </c>
      <c r="U402">
        <v>0</v>
      </c>
      <c r="V402">
        <v>0</v>
      </c>
      <c r="W402">
        <v>0</v>
      </c>
      <c r="X402">
        <v>0</v>
      </c>
      <c r="Y402">
        <v>0</v>
      </c>
      <c r="Z402">
        <v>0</v>
      </c>
      <c r="AA402">
        <v>3</v>
      </c>
      <c r="AB402">
        <v>11</v>
      </c>
      <c r="AC402">
        <v>0</v>
      </c>
    </row>
    <row r="403" spans="1:29" x14ac:dyDescent="0.3">
      <c r="A403" s="1">
        <v>9999</v>
      </c>
      <c r="B403">
        <v>1965</v>
      </c>
      <c r="C403" t="s">
        <v>29</v>
      </c>
      <c r="D403" t="s">
        <v>33</v>
      </c>
      <c r="E403">
        <v>75276</v>
      </c>
      <c r="F403">
        <v>0</v>
      </c>
      <c r="G403">
        <v>0</v>
      </c>
      <c r="H403" t="s">
        <v>331</v>
      </c>
      <c r="I403">
        <v>2</v>
      </c>
      <c r="J403">
        <v>610</v>
      </c>
      <c r="K403">
        <v>105</v>
      </c>
      <c r="L403">
        <v>125</v>
      </c>
      <c r="M403">
        <v>137</v>
      </c>
      <c r="N403">
        <v>42</v>
      </c>
      <c r="O403">
        <v>21</v>
      </c>
      <c r="P403">
        <v>1</v>
      </c>
      <c r="Q403">
        <v>9</v>
      </c>
      <c r="R403">
        <v>4</v>
      </c>
      <c r="S403">
        <v>9</v>
      </c>
      <c r="T403">
        <v>5</v>
      </c>
      <c r="U403">
        <v>0</v>
      </c>
      <c r="V403">
        <v>0</v>
      </c>
      <c r="W403">
        <v>0</v>
      </c>
      <c r="X403">
        <v>0</v>
      </c>
      <c r="Y403">
        <v>0</v>
      </c>
      <c r="Z403">
        <v>0</v>
      </c>
      <c r="AA403">
        <v>3</v>
      </c>
      <c r="AB403">
        <v>11</v>
      </c>
      <c r="AC403">
        <v>0</v>
      </c>
    </row>
    <row r="404" spans="1:29" x14ac:dyDescent="0.3">
      <c r="A404" s="1">
        <v>7617</v>
      </c>
      <c r="B404">
        <v>1974</v>
      </c>
      <c r="C404" t="s">
        <v>29</v>
      </c>
      <c r="D404" t="s">
        <v>30</v>
      </c>
      <c r="E404">
        <v>42373</v>
      </c>
      <c r="F404">
        <v>1</v>
      </c>
      <c r="G404">
        <v>1</v>
      </c>
      <c r="H404" t="s">
        <v>303</v>
      </c>
      <c r="I404">
        <v>83</v>
      </c>
      <c r="J404">
        <v>67</v>
      </c>
      <c r="K404">
        <v>5</v>
      </c>
      <c r="L404">
        <v>61</v>
      </c>
      <c r="M404">
        <v>3</v>
      </c>
      <c r="N404">
        <v>8</v>
      </c>
      <c r="O404">
        <v>19</v>
      </c>
      <c r="P404">
        <v>5</v>
      </c>
      <c r="Q404">
        <v>2</v>
      </c>
      <c r="R404">
        <v>1</v>
      </c>
      <c r="S404">
        <v>5</v>
      </c>
      <c r="T404">
        <v>5</v>
      </c>
      <c r="U404">
        <v>0</v>
      </c>
      <c r="V404">
        <v>0</v>
      </c>
      <c r="W404">
        <v>0</v>
      </c>
      <c r="X404">
        <v>0</v>
      </c>
      <c r="Y404">
        <v>0</v>
      </c>
      <c r="Z404">
        <v>0</v>
      </c>
      <c r="AA404">
        <v>3</v>
      </c>
      <c r="AB404">
        <v>11</v>
      </c>
      <c r="AC404">
        <v>0</v>
      </c>
    </row>
    <row r="405" spans="1:29" x14ac:dyDescent="0.3">
      <c r="A405" s="1">
        <v>615</v>
      </c>
      <c r="B405">
        <v>1960</v>
      </c>
      <c r="C405" t="s">
        <v>29</v>
      </c>
      <c r="D405" t="s">
        <v>33</v>
      </c>
      <c r="E405">
        <v>30507</v>
      </c>
      <c r="F405">
        <v>0</v>
      </c>
      <c r="G405">
        <v>0</v>
      </c>
      <c r="H405" t="s">
        <v>332</v>
      </c>
      <c r="I405">
        <v>29</v>
      </c>
      <c r="J405">
        <v>65</v>
      </c>
      <c r="K405">
        <v>36</v>
      </c>
      <c r="L405">
        <v>74</v>
      </c>
      <c r="M405">
        <v>38</v>
      </c>
      <c r="N405">
        <v>20</v>
      </c>
      <c r="O405">
        <v>110</v>
      </c>
      <c r="P405">
        <v>1</v>
      </c>
      <c r="Q405">
        <v>5</v>
      </c>
      <c r="R405">
        <v>1</v>
      </c>
      <c r="S405">
        <v>4</v>
      </c>
      <c r="T405">
        <v>7</v>
      </c>
      <c r="U405">
        <v>0</v>
      </c>
      <c r="V405">
        <v>0</v>
      </c>
      <c r="W405">
        <v>0</v>
      </c>
      <c r="X405">
        <v>0</v>
      </c>
      <c r="Y405">
        <v>0</v>
      </c>
      <c r="Z405">
        <v>0</v>
      </c>
      <c r="AA405">
        <v>3</v>
      </c>
      <c r="AB405">
        <v>11</v>
      </c>
      <c r="AC405">
        <v>0</v>
      </c>
    </row>
    <row r="406" spans="1:29" x14ac:dyDescent="0.3">
      <c r="A406" s="1">
        <v>2552</v>
      </c>
      <c r="B406">
        <v>1955</v>
      </c>
      <c r="C406" t="s">
        <v>36</v>
      </c>
      <c r="D406" t="s">
        <v>30</v>
      </c>
      <c r="E406">
        <v>55521</v>
      </c>
      <c r="F406">
        <v>1</v>
      </c>
      <c r="G406">
        <v>2</v>
      </c>
      <c r="H406" t="s">
        <v>333</v>
      </c>
      <c r="I406">
        <v>11</v>
      </c>
      <c r="J406">
        <v>416</v>
      </c>
      <c r="K406">
        <v>0</v>
      </c>
      <c r="L406">
        <v>26</v>
      </c>
      <c r="M406">
        <v>0</v>
      </c>
      <c r="N406">
        <v>0</v>
      </c>
      <c r="O406">
        <v>4</v>
      </c>
      <c r="P406">
        <v>9</v>
      </c>
      <c r="Q406">
        <v>6</v>
      </c>
      <c r="R406">
        <v>3</v>
      </c>
      <c r="S406">
        <v>6</v>
      </c>
      <c r="T406">
        <v>7</v>
      </c>
      <c r="U406">
        <v>0</v>
      </c>
      <c r="V406">
        <v>1</v>
      </c>
      <c r="W406">
        <v>0</v>
      </c>
      <c r="X406">
        <v>0</v>
      </c>
      <c r="Y406">
        <v>0</v>
      </c>
      <c r="Z406">
        <v>0</v>
      </c>
      <c r="AA406">
        <v>3</v>
      </c>
      <c r="AB406">
        <v>11</v>
      </c>
      <c r="AC406">
        <v>1</v>
      </c>
    </row>
    <row r="407" spans="1:29" x14ac:dyDescent="0.3">
      <c r="A407" s="1">
        <v>194</v>
      </c>
      <c r="B407">
        <v>1965</v>
      </c>
      <c r="C407" t="s">
        <v>29</v>
      </c>
      <c r="D407" t="s">
        <v>37</v>
      </c>
      <c r="E407">
        <v>48006</v>
      </c>
      <c r="F407">
        <v>1</v>
      </c>
      <c r="G407">
        <v>1</v>
      </c>
      <c r="H407" t="s">
        <v>334</v>
      </c>
      <c r="I407">
        <v>55</v>
      </c>
      <c r="J407">
        <v>23</v>
      </c>
      <c r="K407">
        <v>0</v>
      </c>
      <c r="L407">
        <v>11</v>
      </c>
      <c r="M407">
        <v>3</v>
      </c>
      <c r="N407">
        <v>2</v>
      </c>
      <c r="O407">
        <v>2</v>
      </c>
      <c r="P407">
        <v>1</v>
      </c>
      <c r="Q407">
        <v>1</v>
      </c>
      <c r="R407">
        <v>0</v>
      </c>
      <c r="S407">
        <v>3</v>
      </c>
      <c r="T407">
        <v>6</v>
      </c>
      <c r="U407">
        <v>0</v>
      </c>
      <c r="V407">
        <v>0</v>
      </c>
      <c r="W407">
        <v>0</v>
      </c>
      <c r="X407">
        <v>0</v>
      </c>
      <c r="Y407">
        <v>0</v>
      </c>
      <c r="Z407">
        <v>0</v>
      </c>
      <c r="AA407">
        <v>3</v>
      </c>
      <c r="AB407">
        <v>11</v>
      </c>
      <c r="AC407">
        <v>0</v>
      </c>
    </row>
    <row r="408" spans="1:29" x14ac:dyDescent="0.3">
      <c r="A408" s="1">
        <v>3645</v>
      </c>
      <c r="B408">
        <v>1972</v>
      </c>
      <c r="C408" t="s">
        <v>36</v>
      </c>
      <c r="D408" t="s">
        <v>30</v>
      </c>
      <c r="E408">
        <v>27213</v>
      </c>
      <c r="F408">
        <v>1</v>
      </c>
      <c r="G408">
        <v>0</v>
      </c>
      <c r="H408" t="s">
        <v>326</v>
      </c>
      <c r="I408">
        <v>19</v>
      </c>
      <c r="J408">
        <v>19</v>
      </c>
      <c r="K408">
        <v>3</v>
      </c>
      <c r="L408">
        <v>26</v>
      </c>
      <c r="M408">
        <v>10</v>
      </c>
      <c r="N408">
        <v>9</v>
      </c>
      <c r="O408">
        <v>3</v>
      </c>
      <c r="P408">
        <v>3</v>
      </c>
      <c r="Q408">
        <v>2</v>
      </c>
      <c r="R408">
        <v>0</v>
      </c>
      <c r="S408">
        <v>4</v>
      </c>
      <c r="T408">
        <v>8</v>
      </c>
      <c r="U408">
        <v>0</v>
      </c>
      <c r="V408">
        <v>0</v>
      </c>
      <c r="W408">
        <v>0</v>
      </c>
      <c r="X408">
        <v>0</v>
      </c>
      <c r="Y408">
        <v>0</v>
      </c>
      <c r="Z408">
        <v>0</v>
      </c>
      <c r="AA408">
        <v>3</v>
      </c>
      <c r="AB408">
        <v>11</v>
      </c>
      <c r="AC408">
        <v>1</v>
      </c>
    </row>
    <row r="409" spans="1:29" x14ac:dyDescent="0.3">
      <c r="A409" s="1">
        <v>8890</v>
      </c>
      <c r="B409">
        <v>1971</v>
      </c>
      <c r="C409" t="s">
        <v>36</v>
      </c>
      <c r="D409" t="s">
        <v>41</v>
      </c>
      <c r="E409">
        <v>65808</v>
      </c>
      <c r="F409">
        <v>1</v>
      </c>
      <c r="G409">
        <v>1</v>
      </c>
      <c r="H409" t="s">
        <v>335</v>
      </c>
      <c r="I409">
        <v>1</v>
      </c>
      <c r="J409">
        <v>155</v>
      </c>
      <c r="K409">
        <v>7</v>
      </c>
      <c r="L409">
        <v>80</v>
      </c>
      <c r="M409">
        <v>13</v>
      </c>
      <c r="N409">
        <v>7</v>
      </c>
      <c r="O409">
        <v>10</v>
      </c>
      <c r="P409">
        <v>3</v>
      </c>
      <c r="Q409">
        <v>5</v>
      </c>
      <c r="R409">
        <v>1</v>
      </c>
      <c r="S409">
        <v>5</v>
      </c>
      <c r="T409">
        <v>6</v>
      </c>
      <c r="U409">
        <v>0</v>
      </c>
      <c r="V409">
        <v>0</v>
      </c>
      <c r="W409">
        <v>0</v>
      </c>
      <c r="X409">
        <v>0</v>
      </c>
      <c r="Y409">
        <v>0</v>
      </c>
      <c r="Z409">
        <v>0</v>
      </c>
      <c r="AA409">
        <v>3</v>
      </c>
      <c r="AB409">
        <v>11</v>
      </c>
      <c r="AC409">
        <v>0</v>
      </c>
    </row>
    <row r="410" spans="1:29" x14ac:dyDescent="0.3">
      <c r="A410" s="1">
        <v>5049</v>
      </c>
      <c r="B410">
        <v>1974</v>
      </c>
      <c r="C410" t="s">
        <v>36</v>
      </c>
      <c r="D410" t="s">
        <v>33</v>
      </c>
      <c r="E410">
        <v>30351</v>
      </c>
      <c r="F410">
        <v>1</v>
      </c>
      <c r="G410">
        <v>0</v>
      </c>
      <c r="H410" t="s">
        <v>44</v>
      </c>
      <c r="I410">
        <v>19</v>
      </c>
      <c r="J410">
        <v>14</v>
      </c>
      <c r="K410">
        <v>0</v>
      </c>
      <c r="L410">
        <v>24</v>
      </c>
      <c r="M410">
        <v>3</v>
      </c>
      <c r="N410">
        <v>3</v>
      </c>
      <c r="O410">
        <v>2</v>
      </c>
      <c r="P410">
        <v>1</v>
      </c>
      <c r="Q410">
        <v>3</v>
      </c>
      <c r="R410">
        <v>0</v>
      </c>
      <c r="S410">
        <v>2</v>
      </c>
      <c r="T410">
        <v>9</v>
      </c>
      <c r="U410">
        <v>0</v>
      </c>
      <c r="V410">
        <v>0</v>
      </c>
      <c r="W410">
        <v>0</v>
      </c>
      <c r="X410">
        <v>0</v>
      </c>
      <c r="Y410">
        <v>0</v>
      </c>
      <c r="Z410">
        <v>0</v>
      </c>
      <c r="AA410">
        <v>3</v>
      </c>
      <c r="AB410">
        <v>11</v>
      </c>
      <c r="AC410">
        <v>0</v>
      </c>
    </row>
    <row r="411" spans="1:29" x14ac:dyDescent="0.3">
      <c r="A411" s="1">
        <v>9973</v>
      </c>
      <c r="B411">
        <v>1963</v>
      </c>
      <c r="C411" t="s">
        <v>29</v>
      </c>
      <c r="D411" t="s">
        <v>37</v>
      </c>
      <c r="E411">
        <v>50437</v>
      </c>
      <c r="F411">
        <v>0</v>
      </c>
      <c r="G411">
        <v>2</v>
      </c>
      <c r="H411" t="s">
        <v>336</v>
      </c>
      <c r="I411">
        <v>28</v>
      </c>
      <c r="J411">
        <v>370</v>
      </c>
      <c r="K411">
        <v>9</v>
      </c>
      <c r="L411">
        <v>92</v>
      </c>
      <c r="M411">
        <v>6</v>
      </c>
      <c r="N411">
        <v>9</v>
      </c>
      <c r="O411">
        <v>4</v>
      </c>
      <c r="P411">
        <v>3</v>
      </c>
      <c r="Q411">
        <v>7</v>
      </c>
      <c r="R411">
        <v>1</v>
      </c>
      <c r="S411">
        <v>8</v>
      </c>
      <c r="T411">
        <v>7</v>
      </c>
      <c r="U411">
        <v>0</v>
      </c>
      <c r="V411">
        <v>0</v>
      </c>
      <c r="W411">
        <v>0</v>
      </c>
      <c r="X411">
        <v>0</v>
      </c>
      <c r="Y411">
        <v>0</v>
      </c>
      <c r="Z411">
        <v>0</v>
      </c>
      <c r="AA411">
        <v>3</v>
      </c>
      <c r="AB411">
        <v>11</v>
      </c>
      <c r="AC411">
        <v>0</v>
      </c>
    </row>
    <row r="412" spans="1:29" x14ac:dyDescent="0.3">
      <c r="A412" s="1">
        <v>7301</v>
      </c>
      <c r="B412">
        <v>1982</v>
      </c>
      <c r="C412" t="s">
        <v>53</v>
      </c>
      <c r="D412" t="s">
        <v>30</v>
      </c>
      <c r="E412">
        <v>23616</v>
      </c>
      <c r="F412">
        <v>1</v>
      </c>
      <c r="G412">
        <v>0</v>
      </c>
      <c r="H412" t="s">
        <v>317</v>
      </c>
      <c r="I412">
        <v>76</v>
      </c>
      <c r="J412">
        <v>4</v>
      </c>
      <c r="K412">
        <v>22</v>
      </c>
      <c r="L412">
        <v>11</v>
      </c>
      <c r="M412">
        <v>3</v>
      </c>
      <c r="N412">
        <v>7</v>
      </c>
      <c r="O412">
        <v>32</v>
      </c>
      <c r="P412">
        <v>2</v>
      </c>
      <c r="Q412">
        <v>3</v>
      </c>
      <c r="R412">
        <v>0</v>
      </c>
      <c r="S412">
        <v>3</v>
      </c>
      <c r="T412">
        <v>8</v>
      </c>
      <c r="U412">
        <v>0</v>
      </c>
      <c r="V412">
        <v>0</v>
      </c>
      <c r="W412">
        <v>0</v>
      </c>
      <c r="X412">
        <v>0</v>
      </c>
      <c r="Y412">
        <v>0</v>
      </c>
      <c r="Z412">
        <v>0</v>
      </c>
      <c r="AA412">
        <v>3</v>
      </c>
      <c r="AB412">
        <v>11</v>
      </c>
      <c r="AC412">
        <v>1</v>
      </c>
    </row>
    <row r="413" spans="1:29" x14ac:dyDescent="0.3">
      <c r="A413" s="1">
        <v>10882</v>
      </c>
      <c r="B413">
        <v>1976</v>
      </c>
      <c r="C413" t="s">
        <v>29</v>
      </c>
      <c r="D413" t="s">
        <v>37</v>
      </c>
      <c r="E413">
        <v>53858</v>
      </c>
      <c r="F413">
        <v>0</v>
      </c>
      <c r="G413">
        <v>1</v>
      </c>
      <c r="H413" t="s">
        <v>79</v>
      </c>
      <c r="I413">
        <v>50</v>
      </c>
      <c r="J413">
        <v>407</v>
      </c>
      <c r="K413">
        <v>53</v>
      </c>
      <c r="L413">
        <v>221</v>
      </c>
      <c r="M413">
        <v>58</v>
      </c>
      <c r="N413">
        <v>150</v>
      </c>
      <c r="O413">
        <v>26</v>
      </c>
      <c r="P413">
        <v>4</v>
      </c>
      <c r="Q413">
        <v>4</v>
      </c>
      <c r="R413">
        <v>3</v>
      </c>
      <c r="S413">
        <v>6</v>
      </c>
      <c r="T413">
        <v>4</v>
      </c>
      <c r="U413">
        <v>0</v>
      </c>
      <c r="V413">
        <v>0</v>
      </c>
      <c r="W413">
        <v>0</v>
      </c>
      <c r="X413">
        <v>0</v>
      </c>
      <c r="Y413">
        <v>0</v>
      </c>
      <c r="Z413">
        <v>0</v>
      </c>
      <c r="AA413">
        <v>3</v>
      </c>
      <c r="AB413">
        <v>11</v>
      </c>
      <c r="AC413">
        <v>0</v>
      </c>
    </row>
    <row r="414" spans="1:29" x14ac:dyDescent="0.3">
      <c r="A414" s="1">
        <v>7030</v>
      </c>
      <c r="B414">
        <v>1955</v>
      </c>
      <c r="C414" t="s">
        <v>36</v>
      </c>
      <c r="D414" t="s">
        <v>37</v>
      </c>
      <c r="E414">
        <v>66465</v>
      </c>
      <c r="F414">
        <v>0</v>
      </c>
      <c r="G414">
        <v>1</v>
      </c>
      <c r="H414" t="s">
        <v>337</v>
      </c>
      <c r="I414">
        <v>1</v>
      </c>
      <c r="J414">
        <v>1200</v>
      </c>
      <c r="K414">
        <v>0</v>
      </c>
      <c r="L414">
        <v>204</v>
      </c>
      <c r="M414">
        <v>38</v>
      </c>
      <c r="N414">
        <v>29</v>
      </c>
      <c r="O414">
        <v>14</v>
      </c>
      <c r="P414">
        <v>3</v>
      </c>
      <c r="Q414">
        <v>11</v>
      </c>
      <c r="R414">
        <v>9</v>
      </c>
      <c r="S414">
        <v>12</v>
      </c>
      <c r="T414">
        <v>6</v>
      </c>
      <c r="U414">
        <v>0</v>
      </c>
      <c r="V414">
        <v>0</v>
      </c>
      <c r="W414">
        <v>0</v>
      </c>
      <c r="X414">
        <v>1</v>
      </c>
      <c r="Y414">
        <v>0</v>
      </c>
      <c r="Z414">
        <v>0</v>
      </c>
      <c r="AA414">
        <v>3</v>
      </c>
      <c r="AB414">
        <v>11</v>
      </c>
      <c r="AC414">
        <v>0</v>
      </c>
    </row>
    <row r="415" spans="1:29" x14ac:dyDescent="0.3">
      <c r="A415" s="1">
        <v>7422</v>
      </c>
      <c r="B415">
        <v>1987</v>
      </c>
      <c r="C415" t="s">
        <v>29</v>
      </c>
      <c r="D415" t="s">
        <v>30</v>
      </c>
      <c r="E415">
        <v>46923</v>
      </c>
      <c r="F415">
        <v>1</v>
      </c>
      <c r="G415">
        <v>0</v>
      </c>
      <c r="H415" t="s">
        <v>162</v>
      </c>
      <c r="I415">
        <v>90</v>
      </c>
      <c r="J415">
        <v>85</v>
      </c>
      <c r="K415">
        <v>44</v>
      </c>
      <c r="L415">
        <v>54</v>
      </c>
      <c r="M415">
        <v>102</v>
      </c>
      <c r="N415">
        <v>78</v>
      </c>
      <c r="O415">
        <v>6</v>
      </c>
      <c r="P415">
        <v>3</v>
      </c>
      <c r="Q415">
        <v>5</v>
      </c>
      <c r="R415">
        <v>1</v>
      </c>
      <c r="S415">
        <v>7</v>
      </c>
      <c r="T415">
        <v>7</v>
      </c>
      <c r="U415">
        <v>0</v>
      </c>
      <c r="V415">
        <v>0</v>
      </c>
      <c r="W415">
        <v>0</v>
      </c>
      <c r="X415">
        <v>0</v>
      </c>
      <c r="Y415">
        <v>0</v>
      </c>
      <c r="Z415">
        <v>0</v>
      </c>
      <c r="AA415">
        <v>3</v>
      </c>
      <c r="AB415">
        <v>11</v>
      </c>
      <c r="AC415">
        <v>0</v>
      </c>
    </row>
    <row r="416" spans="1:29" x14ac:dyDescent="0.3">
      <c r="A416" s="1">
        <v>3523</v>
      </c>
      <c r="B416">
        <v>1962</v>
      </c>
      <c r="C416" t="s">
        <v>29</v>
      </c>
      <c r="D416" t="s">
        <v>33</v>
      </c>
      <c r="E416">
        <v>75072</v>
      </c>
      <c r="F416">
        <v>0</v>
      </c>
      <c r="G416">
        <v>1</v>
      </c>
      <c r="H416" t="s">
        <v>338</v>
      </c>
      <c r="I416">
        <v>83</v>
      </c>
      <c r="J416">
        <v>583</v>
      </c>
      <c r="K416">
        <v>34</v>
      </c>
      <c r="L416">
        <v>309</v>
      </c>
      <c r="M416">
        <v>0</v>
      </c>
      <c r="N416">
        <v>22</v>
      </c>
      <c r="O416">
        <v>125</v>
      </c>
      <c r="P416">
        <v>2</v>
      </c>
      <c r="Q416">
        <v>5</v>
      </c>
      <c r="R416">
        <v>4</v>
      </c>
      <c r="S416">
        <v>8</v>
      </c>
      <c r="T416">
        <v>3</v>
      </c>
      <c r="U416">
        <v>0</v>
      </c>
      <c r="V416">
        <v>0</v>
      </c>
      <c r="W416">
        <v>0</v>
      </c>
      <c r="X416">
        <v>0</v>
      </c>
      <c r="Y416">
        <v>0</v>
      </c>
      <c r="Z416">
        <v>0</v>
      </c>
      <c r="AA416">
        <v>3</v>
      </c>
      <c r="AB416">
        <v>11</v>
      </c>
      <c r="AC416">
        <v>0</v>
      </c>
    </row>
    <row r="417" spans="1:29" x14ac:dyDescent="0.3">
      <c r="A417" s="1">
        <v>7106</v>
      </c>
      <c r="B417">
        <v>1943</v>
      </c>
      <c r="C417" t="s">
        <v>36</v>
      </c>
      <c r="D417" t="s">
        <v>37</v>
      </c>
      <c r="E417">
        <v>75865</v>
      </c>
      <c r="F417">
        <v>0</v>
      </c>
      <c r="G417">
        <v>0</v>
      </c>
      <c r="H417" t="s">
        <v>200</v>
      </c>
      <c r="I417">
        <v>73</v>
      </c>
      <c r="J417">
        <v>483</v>
      </c>
      <c r="K417">
        <v>0</v>
      </c>
      <c r="L417">
        <v>591</v>
      </c>
      <c r="M417">
        <v>156</v>
      </c>
      <c r="N417">
        <v>0</v>
      </c>
      <c r="O417">
        <v>12</v>
      </c>
      <c r="P417">
        <v>1</v>
      </c>
      <c r="Q417">
        <v>3</v>
      </c>
      <c r="R417">
        <v>5</v>
      </c>
      <c r="S417">
        <v>10</v>
      </c>
      <c r="T417">
        <v>1</v>
      </c>
      <c r="U417">
        <v>0</v>
      </c>
      <c r="V417">
        <v>0</v>
      </c>
      <c r="W417">
        <v>0</v>
      </c>
      <c r="X417">
        <v>0</v>
      </c>
      <c r="Y417">
        <v>0</v>
      </c>
      <c r="Z417">
        <v>0</v>
      </c>
      <c r="AA417">
        <v>3</v>
      </c>
      <c r="AB417">
        <v>11</v>
      </c>
      <c r="AC417">
        <v>0</v>
      </c>
    </row>
    <row r="418" spans="1:29" x14ac:dyDescent="0.3">
      <c r="A418" s="1">
        <v>6504</v>
      </c>
      <c r="B418">
        <v>1975</v>
      </c>
      <c r="C418" t="s">
        <v>53</v>
      </c>
      <c r="D418" t="s">
        <v>33</v>
      </c>
      <c r="E418">
        <v>19789</v>
      </c>
      <c r="F418">
        <v>1</v>
      </c>
      <c r="G418">
        <v>0</v>
      </c>
      <c r="H418" t="s">
        <v>339</v>
      </c>
      <c r="I418">
        <v>24</v>
      </c>
      <c r="J418">
        <v>2</v>
      </c>
      <c r="K418">
        <v>5</v>
      </c>
      <c r="L418">
        <v>9</v>
      </c>
      <c r="M418">
        <v>28</v>
      </c>
      <c r="N418">
        <v>6</v>
      </c>
      <c r="O418">
        <v>28</v>
      </c>
      <c r="P418">
        <v>3</v>
      </c>
      <c r="Q418">
        <v>2</v>
      </c>
      <c r="R418">
        <v>1</v>
      </c>
      <c r="S418">
        <v>3</v>
      </c>
      <c r="T418">
        <v>5</v>
      </c>
      <c r="U418">
        <v>1</v>
      </c>
      <c r="V418">
        <v>0</v>
      </c>
      <c r="W418">
        <v>0</v>
      </c>
      <c r="X418">
        <v>0</v>
      </c>
      <c r="Y418">
        <v>0</v>
      </c>
      <c r="Z418">
        <v>0</v>
      </c>
      <c r="AA418">
        <v>3</v>
      </c>
      <c r="AB418">
        <v>11</v>
      </c>
      <c r="AC418">
        <v>0</v>
      </c>
    </row>
    <row r="419" spans="1:29" x14ac:dyDescent="0.3">
      <c r="A419" s="1">
        <v>5067</v>
      </c>
      <c r="B419">
        <v>1994</v>
      </c>
      <c r="C419" t="s">
        <v>29</v>
      </c>
      <c r="D419" t="s">
        <v>33</v>
      </c>
      <c r="E419">
        <v>80134</v>
      </c>
      <c r="F419">
        <v>0</v>
      </c>
      <c r="G419">
        <v>0</v>
      </c>
      <c r="H419" t="s">
        <v>340</v>
      </c>
      <c r="I419">
        <v>11</v>
      </c>
      <c r="J419">
        <v>966</v>
      </c>
      <c r="K419">
        <v>26</v>
      </c>
      <c r="L419">
        <v>282</v>
      </c>
      <c r="M419">
        <v>52</v>
      </c>
      <c r="N419">
        <v>26</v>
      </c>
      <c r="O419">
        <v>26</v>
      </c>
      <c r="P419">
        <v>1</v>
      </c>
      <c r="Q419">
        <v>2</v>
      </c>
      <c r="R419">
        <v>7</v>
      </c>
      <c r="S419">
        <v>11</v>
      </c>
      <c r="T419">
        <v>5</v>
      </c>
      <c r="U419">
        <v>0</v>
      </c>
      <c r="V419">
        <v>1</v>
      </c>
      <c r="W419">
        <v>1</v>
      </c>
      <c r="X419">
        <v>1</v>
      </c>
      <c r="Y419">
        <v>1</v>
      </c>
      <c r="Z419">
        <v>0</v>
      </c>
      <c r="AA419">
        <v>3</v>
      </c>
      <c r="AB419">
        <v>11</v>
      </c>
      <c r="AC419">
        <v>0</v>
      </c>
    </row>
    <row r="420" spans="1:29" x14ac:dyDescent="0.3">
      <c r="A420" s="1">
        <v>4216</v>
      </c>
      <c r="B420">
        <v>1981</v>
      </c>
      <c r="C420" t="s">
        <v>29</v>
      </c>
      <c r="D420" t="s">
        <v>30</v>
      </c>
      <c r="E420">
        <v>91065</v>
      </c>
      <c r="F420">
        <v>0</v>
      </c>
      <c r="G420">
        <v>0</v>
      </c>
      <c r="H420" t="s">
        <v>341</v>
      </c>
      <c r="I420">
        <v>33</v>
      </c>
      <c r="J420">
        <v>822</v>
      </c>
      <c r="K420">
        <v>114</v>
      </c>
      <c r="L420">
        <v>108</v>
      </c>
      <c r="M420">
        <v>179</v>
      </c>
      <c r="N420">
        <v>137</v>
      </c>
      <c r="O420">
        <v>114</v>
      </c>
      <c r="P420">
        <v>1</v>
      </c>
      <c r="Q420">
        <v>7</v>
      </c>
      <c r="R420">
        <v>9</v>
      </c>
      <c r="S420">
        <v>9</v>
      </c>
      <c r="T420">
        <v>3</v>
      </c>
      <c r="U420">
        <v>0</v>
      </c>
      <c r="V420">
        <v>0</v>
      </c>
      <c r="W420">
        <v>1</v>
      </c>
      <c r="X420">
        <v>1</v>
      </c>
      <c r="Y420">
        <v>0</v>
      </c>
      <c r="Z420">
        <v>0</v>
      </c>
      <c r="AA420">
        <v>3</v>
      </c>
      <c r="AB420">
        <v>11</v>
      </c>
      <c r="AC420">
        <v>1</v>
      </c>
    </row>
    <row r="421" spans="1:29" x14ac:dyDescent="0.3">
      <c r="A421" s="1">
        <v>8581</v>
      </c>
      <c r="B421">
        <v>1971</v>
      </c>
      <c r="C421" t="s">
        <v>39</v>
      </c>
      <c r="D421" t="s">
        <v>37</v>
      </c>
      <c r="E421">
        <v>49505</v>
      </c>
      <c r="F421">
        <v>1</v>
      </c>
      <c r="G421">
        <v>1</v>
      </c>
      <c r="H421" t="s">
        <v>342</v>
      </c>
      <c r="I421">
        <v>4</v>
      </c>
      <c r="J421">
        <v>604</v>
      </c>
      <c r="K421">
        <v>0</v>
      </c>
      <c r="L421">
        <v>100</v>
      </c>
      <c r="M421">
        <v>19</v>
      </c>
      <c r="N421">
        <v>0</v>
      </c>
      <c r="O421">
        <v>28</v>
      </c>
      <c r="P421">
        <v>9</v>
      </c>
      <c r="Q421">
        <v>10</v>
      </c>
      <c r="R421">
        <v>2</v>
      </c>
      <c r="S421">
        <v>8</v>
      </c>
      <c r="T421">
        <v>8</v>
      </c>
      <c r="U421">
        <v>0</v>
      </c>
      <c r="V421">
        <v>0</v>
      </c>
      <c r="W421">
        <v>0</v>
      </c>
      <c r="X421">
        <v>0</v>
      </c>
      <c r="Y421">
        <v>0</v>
      </c>
      <c r="Z421">
        <v>0</v>
      </c>
      <c r="AA421">
        <v>3</v>
      </c>
      <c r="AB421">
        <v>11</v>
      </c>
      <c r="AC421">
        <v>0</v>
      </c>
    </row>
    <row r="422" spans="1:29" x14ac:dyDescent="0.3">
      <c r="A422" s="1">
        <v>5929</v>
      </c>
      <c r="B422">
        <v>1973</v>
      </c>
      <c r="C422" t="s">
        <v>36</v>
      </c>
      <c r="D422" t="s">
        <v>37</v>
      </c>
      <c r="E422">
        <v>37401</v>
      </c>
      <c r="F422">
        <v>1</v>
      </c>
      <c r="G422">
        <v>0</v>
      </c>
      <c r="H422" t="s">
        <v>343</v>
      </c>
      <c r="I422">
        <v>14</v>
      </c>
      <c r="J422">
        <v>19</v>
      </c>
      <c r="K422">
        <v>3</v>
      </c>
      <c r="L422">
        <v>19</v>
      </c>
      <c r="M422">
        <v>3</v>
      </c>
      <c r="N422">
        <v>1</v>
      </c>
      <c r="O422">
        <v>3</v>
      </c>
      <c r="P422">
        <v>2</v>
      </c>
      <c r="Q422">
        <v>2</v>
      </c>
      <c r="R422">
        <v>0</v>
      </c>
      <c r="S422">
        <v>3</v>
      </c>
      <c r="T422">
        <v>7</v>
      </c>
      <c r="U422">
        <v>0</v>
      </c>
      <c r="V422">
        <v>0</v>
      </c>
      <c r="W422">
        <v>0</v>
      </c>
      <c r="X422">
        <v>0</v>
      </c>
      <c r="Y422">
        <v>0</v>
      </c>
      <c r="Z422">
        <v>0</v>
      </c>
      <c r="AA422">
        <v>3</v>
      </c>
      <c r="AB422">
        <v>11</v>
      </c>
      <c r="AC422">
        <v>0</v>
      </c>
    </row>
    <row r="423" spans="1:29" x14ac:dyDescent="0.3">
      <c r="A423" s="1">
        <v>3129</v>
      </c>
      <c r="B423">
        <v>1983</v>
      </c>
      <c r="C423" t="s">
        <v>29</v>
      </c>
      <c r="D423" t="s">
        <v>37</v>
      </c>
      <c r="E423">
        <v>30096</v>
      </c>
      <c r="F423">
        <v>1</v>
      </c>
      <c r="G423">
        <v>0</v>
      </c>
      <c r="H423" t="s">
        <v>65</v>
      </c>
      <c r="I423">
        <v>30</v>
      </c>
      <c r="J423">
        <v>5</v>
      </c>
      <c r="K423">
        <v>3</v>
      </c>
      <c r="L423">
        <v>11</v>
      </c>
      <c r="M423">
        <v>12</v>
      </c>
      <c r="N423">
        <v>5</v>
      </c>
      <c r="O423">
        <v>9</v>
      </c>
      <c r="P423">
        <v>1</v>
      </c>
      <c r="Q423">
        <v>2</v>
      </c>
      <c r="R423">
        <v>0</v>
      </c>
      <c r="S423">
        <v>3</v>
      </c>
      <c r="T423">
        <v>6</v>
      </c>
      <c r="U423">
        <v>0</v>
      </c>
      <c r="V423">
        <v>0</v>
      </c>
      <c r="W423">
        <v>0</v>
      </c>
      <c r="X423">
        <v>0</v>
      </c>
      <c r="Y423">
        <v>0</v>
      </c>
      <c r="Z423">
        <v>0</v>
      </c>
      <c r="AA423">
        <v>3</v>
      </c>
      <c r="AB423">
        <v>11</v>
      </c>
      <c r="AC423">
        <v>0</v>
      </c>
    </row>
    <row r="424" spans="1:29" x14ac:dyDescent="0.3">
      <c r="A424" s="1">
        <v>6528</v>
      </c>
      <c r="B424">
        <v>1982</v>
      </c>
      <c r="C424" t="s">
        <v>39</v>
      </c>
      <c r="D424" t="s">
        <v>33</v>
      </c>
      <c r="E424">
        <v>18492</v>
      </c>
      <c r="F424">
        <v>1</v>
      </c>
      <c r="G424">
        <v>0</v>
      </c>
      <c r="H424" t="s">
        <v>237</v>
      </c>
      <c r="I424">
        <v>75</v>
      </c>
      <c r="J424">
        <v>2</v>
      </c>
      <c r="K424">
        <v>2</v>
      </c>
      <c r="L424">
        <v>2</v>
      </c>
      <c r="M424">
        <v>2</v>
      </c>
      <c r="N424">
        <v>1</v>
      </c>
      <c r="O424">
        <v>1</v>
      </c>
      <c r="P424">
        <v>1</v>
      </c>
      <c r="Q424">
        <v>1</v>
      </c>
      <c r="R424">
        <v>0</v>
      </c>
      <c r="S424">
        <v>2</v>
      </c>
      <c r="T424">
        <v>8</v>
      </c>
      <c r="U424">
        <v>0</v>
      </c>
      <c r="V424">
        <v>0</v>
      </c>
      <c r="W424">
        <v>0</v>
      </c>
      <c r="X424">
        <v>0</v>
      </c>
      <c r="Y424">
        <v>0</v>
      </c>
      <c r="Z424">
        <v>0</v>
      </c>
      <c r="AA424">
        <v>3</v>
      </c>
      <c r="AB424">
        <v>11</v>
      </c>
      <c r="AC424">
        <v>0</v>
      </c>
    </row>
    <row r="425" spans="1:29" x14ac:dyDescent="0.3">
      <c r="A425" s="1">
        <v>1361</v>
      </c>
      <c r="B425">
        <v>1974</v>
      </c>
      <c r="C425" t="s">
        <v>39</v>
      </c>
      <c r="D425" t="s">
        <v>37</v>
      </c>
      <c r="E425">
        <v>82584</v>
      </c>
      <c r="F425">
        <v>0</v>
      </c>
      <c r="G425">
        <v>0</v>
      </c>
      <c r="H425" t="s">
        <v>246</v>
      </c>
      <c r="I425">
        <v>26</v>
      </c>
      <c r="J425">
        <v>1076</v>
      </c>
      <c r="K425">
        <v>68</v>
      </c>
      <c r="L425">
        <v>103</v>
      </c>
      <c r="M425">
        <v>29</v>
      </c>
      <c r="N425">
        <v>91</v>
      </c>
      <c r="O425">
        <v>68</v>
      </c>
      <c r="P425">
        <v>1</v>
      </c>
      <c r="Q425">
        <v>3</v>
      </c>
      <c r="R425">
        <v>4</v>
      </c>
      <c r="S425">
        <v>8</v>
      </c>
      <c r="T425">
        <v>1</v>
      </c>
      <c r="U425">
        <v>0</v>
      </c>
      <c r="V425">
        <v>1</v>
      </c>
      <c r="W425">
        <v>1</v>
      </c>
      <c r="X425">
        <v>0</v>
      </c>
      <c r="Y425">
        <v>0</v>
      </c>
      <c r="Z425">
        <v>0</v>
      </c>
      <c r="AA425">
        <v>3</v>
      </c>
      <c r="AB425">
        <v>11</v>
      </c>
      <c r="AC425">
        <v>1</v>
      </c>
    </row>
    <row r="426" spans="1:29" x14ac:dyDescent="0.3">
      <c r="A426" s="1">
        <v>6932</v>
      </c>
      <c r="B426">
        <v>1941</v>
      </c>
      <c r="C426" t="s">
        <v>36</v>
      </c>
      <c r="D426" t="s">
        <v>37</v>
      </c>
      <c r="E426">
        <v>93027</v>
      </c>
      <c r="F426">
        <v>0</v>
      </c>
      <c r="G426">
        <v>0</v>
      </c>
      <c r="H426" t="s">
        <v>344</v>
      </c>
      <c r="I426">
        <v>77</v>
      </c>
      <c r="J426">
        <v>1285</v>
      </c>
      <c r="K426">
        <v>42</v>
      </c>
      <c r="L426">
        <v>716</v>
      </c>
      <c r="M426">
        <v>55</v>
      </c>
      <c r="N426">
        <v>0</v>
      </c>
      <c r="O426">
        <v>21</v>
      </c>
      <c r="P426">
        <v>0</v>
      </c>
      <c r="Q426">
        <v>7</v>
      </c>
      <c r="R426">
        <v>10</v>
      </c>
      <c r="S426">
        <v>5</v>
      </c>
      <c r="T426">
        <v>2</v>
      </c>
      <c r="U426">
        <v>0</v>
      </c>
      <c r="V426">
        <v>0</v>
      </c>
      <c r="W426">
        <v>1</v>
      </c>
      <c r="X426">
        <v>0</v>
      </c>
      <c r="Y426">
        <v>0</v>
      </c>
      <c r="Z426">
        <v>0</v>
      </c>
      <c r="AA426">
        <v>3</v>
      </c>
      <c r="AB426">
        <v>11</v>
      </c>
      <c r="AC426">
        <v>0</v>
      </c>
    </row>
    <row r="427" spans="1:29" x14ac:dyDescent="0.3">
      <c r="A427" s="1">
        <v>7284</v>
      </c>
      <c r="B427">
        <v>1953</v>
      </c>
      <c r="C427" t="s">
        <v>29</v>
      </c>
      <c r="D427" t="s">
        <v>37</v>
      </c>
      <c r="E427">
        <v>48686</v>
      </c>
      <c r="F427">
        <v>1</v>
      </c>
      <c r="G427">
        <v>2</v>
      </c>
      <c r="H427" t="s">
        <v>229</v>
      </c>
      <c r="I427">
        <v>8</v>
      </c>
      <c r="J427">
        <v>10</v>
      </c>
      <c r="K427">
        <v>0</v>
      </c>
      <c r="L427">
        <v>7</v>
      </c>
      <c r="M427">
        <v>2</v>
      </c>
      <c r="N427">
        <v>0</v>
      </c>
      <c r="O427">
        <v>1</v>
      </c>
      <c r="P427">
        <v>1</v>
      </c>
      <c r="Q427">
        <v>1</v>
      </c>
      <c r="R427">
        <v>0</v>
      </c>
      <c r="S427">
        <v>2</v>
      </c>
      <c r="T427">
        <v>8</v>
      </c>
      <c r="U427">
        <v>0</v>
      </c>
      <c r="V427">
        <v>0</v>
      </c>
      <c r="W427">
        <v>0</v>
      </c>
      <c r="X427">
        <v>0</v>
      </c>
      <c r="Y427">
        <v>0</v>
      </c>
      <c r="Z427">
        <v>0</v>
      </c>
      <c r="AA427">
        <v>3</v>
      </c>
      <c r="AB427">
        <v>11</v>
      </c>
      <c r="AC427">
        <v>0</v>
      </c>
    </row>
    <row r="428" spans="1:29" x14ac:dyDescent="0.3">
      <c r="A428" s="1">
        <v>1340</v>
      </c>
      <c r="B428">
        <v>1986</v>
      </c>
      <c r="C428" t="s">
        <v>29</v>
      </c>
      <c r="D428" t="s">
        <v>37</v>
      </c>
      <c r="E428">
        <v>92910</v>
      </c>
      <c r="F428">
        <v>0</v>
      </c>
      <c r="G428">
        <v>0</v>
      </c>
      <c r="H428" t="s">
        <v>164</v>
      </c>
      <c r="I428">
        <v>42</v>
      </c>
      <c r="J428">
        <v>551</v>
      </c>
      <c r="K428">
        <v>137</v>
      </c>
      <c r="L428">
        <v>792</v>
      </c>
      <c r="M428">
        <v>179</v>
      </c>
      <c r="N428">
        <v>103</v>
      </c>
      <c r="O428">
        <v>33</v>
      </c>
      <c r="P428">
        <v>1</v>
      </c>
      <c r="Q428">
        <v>6</v>
      </c>
      <c r="R428">
        <v>7</v>
      </c>
      <c r="S428">
        <v>13</v>
      </c>
      <c r="T428">
        <v>1</v>
      </c>
      <c r="U428">
        <v>0</v>
      </c>
      <c r="V428">
        <v>1</v>
      </c>
      <c r="W428">
        <v>1</v>
      </c>
      <c r="X428">
        <v>1</v>
      </c>
      <c r="Y428">
        <v>0</v>
      </c>
      <c r="Z428">
        <v>0</v>
      </c>
      <c r="AA428">
        <v>3</v>
      </c>
      <c r="AB428">
        <v>11</v>
      </c>
      <c r="AC428">
        <v>0</v>
      </c>
    </row>
    <row r="429" spans="1:29" x14ac:dyDescent="0.3">
      <c r="A429" s="1">
        <v>8746</v>
      </c>
      <c r="B429">
        <v>1989</v>
      </c>
      <c r="C429" t="s">
        <v>29</v>
      </c>
      <c r="D429" t="s">
        <v>37</v>
      </c>
      <c r="E429">
        <v>75433</v>
      </c>
      <c r="F429">
        <v>1</v>
      </c>
      <c r="G429">
        <v>0</v>
      </c>
      <c r="H429" t="s">
        <v>345</v>
      </c>
      <c r="I429">
        <v>28</v>
      </c>
      <c r="J429">
        <v>800</v>
      </c>
      <c r="K429">
        <v>0</v>
      </c>
      <c r="L429">
        <v>297</v>
      </c>
      <c r="M429">
        <v>0</v>
      </c>
      <c r="N429">
        <v>34</v>
      </c>
      <c r="O429">
        <v>57</v>
      </c>
      <c r="P429">
        <v>2</v>
      </c>
      <c r="Q429">
        <v>2</v>
      </c>
      <c r="R429">
        <v>5</v>
      </c>
      <c r="S429">
        <v>10</v>
      </c>
      <c r="T429">
        <v>6</v>
      </c>
      <c r="U429">
        <v>0</v>
      </c>
      <c r="V429">
        <v>1</v>
      </c>
      <c r="W429">
        <v>0</v>
      </c>
      <c r="X429">
        <v>1</v>
      </c>
      <c r="Y429">
        <v>0</v>
      </c>
      <c r="Z429">
        <v>0</v>
      </c>
      <c r="AA429">
        <v>3</v>
      </c>
      <c r="AB429">
        <v>11</v>
      </c>
      <c r="AC429">
        <v>0</v>
      </c>
    </row>
    <row r="430" spans="1:29" x14ac:dyDescent="0.3">
      <c r="A430" s="1">
        <v>5987</v>
      </c>
      <c r="B430">
        <v>1989</v>
      </c>
      <c r="C430" t="s">
        <v>53</v>
      </c>
      <c r="D430" t="s">
        <v>33</v>
      </c>
      <c r="E430">
        <v>10404</v>
      </c>
      <c r="F430">
        <v>1</v>
      </c>
      <c r="G430">
        <v>0</v>
      </c>
      <c r="H430" t="s">
        <v>327</v>
      </c>
      <c r="I430">
        <v>52</v>
      </c>
      <c r="J430">
        <v>2</v>
      </c>
      <c r="K430">
        <v>2</v>
      </c>
      <c r="L430">
        <v>11</v>
      </c>
      <c r="M430">
        <v>10</v>
      </c>
      <c r="N430">
        <v>6</v>
      </c>
      <c r="O430">
        <v>12</v>
      </c>
      <c r="P430">
        <v>2</v>
      </c>
      <c r="Q430">
        <v>1</v>
      </c>
      <c r="R430">
        <v>0</v>
      </c>
      <c r="S430">
        <v>4</v>
      </c>
      <c r="T430">
        <v>5</v>
      </c>
      <c r="U430">
        <v>0</v>
      </c>
      <c r="V430">
        <v>0</v>
      </c>
      <c r="W430">
        <v>0</v>
      </c>
      <c r="X430">
        <v>0</v>
      </c>
      <c r="Y430">
        <v>0</v>
      </c>
      <c r="Z430">
        <v>0</v>
      </c>
      <c r="AA430">
        <v>3</v>
      </c>
      <c r="AB430">
        <v>11</v>
      </c>
      <c r="AC430">
        <v>0</v>
      </c>
    </row>
    <row r="431" spans="1:29" x14ac:dyDescent="0.3">
      <c r="A431" s="1">
        <v>3767</v>
      </c>
      <c r="B431">
        <v>1968</v>
      </c>
      <c r="C431" t="s">
        <v>29</v>
      </c>
      <c r="D431" t="s">
        <v>37</v>
      </c>
      <c r="E431">
        <v>61314</v>
      </c>
      <c r="F431">
        <v>0</v>
      </c>
      <c r="G431">
        <v>1</v>
      </c>
      <c r="H431" t="s">
        <v>346</v>
      </c>
      <c r="I431">
        <v>1</v>
      </c>
      <c r="J431">
        <v>378</v>
      </c>
      <c r="K431">
        <v>0</v>
      </c>
      <c r="L431">
        <v>189</v>
      </c>
      <c r="M431">
        <v>97</v>
      </c>
      <c r="N431">
        <v>172</v>
      </c>
      <c r="O431">
        <v>172</v>
      </c>
      <c r="P431">
        <v>2</v>
      </c>
      <c r="Q431">
        <v>5</v>
      </c>
      <c r="R431">
        <v>5</v>
      </c>
      <c r="S431">
        <v>12</v>
      </c>
      <c r="T431">
        <v>3</v>
      </c>
      <c r="U431">
        <v>0</v>
      </c>
      <c r="V431">
        <v>0</v>
      </c>
      <c r="W431">
        <v>0</v>
      </c>
      <c r="X431">
        <v>0</v>
      </c>
      <c r="Y431">
        <v>0</v>
      </c>
      <c r="Z431">
        <v>0</v>
      </c>
      <c r="AA431">
        <v>3</v>
      </c>
      <c r="AB431">
        <v>11</v>
      </c>
      <c r="AC431">
        <v>0</v>
      </c>
    </row>
    <row r="432" spans="1:29" x14ac:dyDescent="0.3">
      <c r="A432" s="1">
        <v>3725</v>
      </c>
      <c r="B432">
        <v>1961</v>
      </c>
      <c r="C432" t="s">
        <v>36</v>
      </c>
      <c r="D432" t="s">
        <v>30</v>
      </c>
      <c r="E432">
        <v>84865</v>
      </c>
      <c r="F432">
        <v>0</v>
      </c>
      <c r="G432">
        <v>0</v>
      </c>
      <c r="H432" t="s">
        <v>291</v>
      </c>
      <c r="I432">
        <v>1</v>
      </c>
      <c r="J432">
        <v>1248</v>
      </c>
      <c r="K432">
        <v>16</v>
      </c>
      <c r="L432">
        <v>349</v>
      </c>
      <c r="M432">
        <v>43</v>
      </c>
      <c r="N432">
        <v>16</v>
      </c>
      <c r="O432">
        <v>16</v>
      </c>
      <c r="P432">
        <v>1</v>
      </c>
      <c r="Q432">
        <v>2</v>
      </c>
      <c r="R432">
        <v>4</v>
      </c>
      <c r="S432">
        <v>9</v>
      </c>
      <c r="T432">
        <v>4</v>
      </c>
      <c r="U432">
        <v>0</v>
      </c>
      <c r="V432">
        <v>1</v>
      </c>
      <c r="W432">
        <v>1</v>
      </c>
      <c r="X432">
        <v>1</v>
      </c>
      <c r="Y432">
        <v>1</v>
      </c>
      <c r="Z432">
        <v>0</v>
      </c>
      <c r="AA432">
        <v>3</v>
      </c>
      <c r="AB432">
        <v>11</v>
      </c>
      <c r="AC432">
        <v>1</v>
      </c>
    </row>
    <row r="433" spans="1:29" x14ac:dyDescent="0.3">
      <c r="A433" s="1">
        <v>4324</v>
      </c>
      <c r="B433">
        <v>1989</v>
      </c>
      <c r="C433" t="s">
        <v>29</v>
      </c>
      <c r="D433" t="s">
        <v>37</v>
      </c>
      <c r="E433">
        <v>42387</v>
      </c>
      <c r="F433">
        <v>1</v>
      </c>
      <c r="G433">
        <v>0</v>
      </c>
      <c r="H433" t="s">
        <v>67</v>
      </c>
      <c r="I433">
        <v>42</v>
      </c>
      <c r="J433">
        <v>235</v>
      </c>
      <c r="K433">
        <v>0</v>
      </c>
      <c r="L433">
        <v>235</v>
      </c>
      <c r="M433">
        <v>19</v>
      </c>
      <c r="N433">
        <v>4</v>
      </c>
      <c r="O433">
        <v>191</v>
      </c>
      <c r="P433">
        <v>5</v>
      </c>
      <c r="Q433">
        <v>8</v>
      </c>
      <c r="R433">
        <v>1</v>
      </c>
      <c r="S433">
        <v>7</v>
      </c>
      <c r="T433">
        <v>8</v>
      </c>
      <c r="U433">
        <v>0</v>
      </c>
      <c r="V433">
        <v>0</v>
      </c>
      <c r="W433">
        <v>0</v>
      </c>
      <c r="X433">
        <v>0</v>
      </c>
      <c r="Y433">
        <v>0</v>
      </c>
      <c r="Z433">
        <v>0</v>
      </c>
      <c r="AA433">
        <v>3</v>
      </c>
      <c r="AB433">
        <v>11</v>
      </c>
      <c r="AC433">
        <v>0</v>
      </c>
    </row>
    <row r="434" spans="1:29" x14ac:dyDescent="0.3">
      <c r="A434" s="1">
        <v>238</v>
      </c>
      <c r="B434">
        <v>1967</v>
      </c>
      <c r="C434" t="s">
        <v>53</v>
      </c>
      <c r="D434" t="s">
        <v>33</v>
      </c>
      <c r="E434">
        <v>67309</v>
      </c>
      <c r="F434">
        <v>1</v>
      </c>
      <c r="G434">
        <v>1</v>
      </c>
      <c r="H434" t="s">
        <v>338</v>
      </c>
      <c r="I434">
        <v>76</v>
      </c>
      <c r="J434">
        <v>515</v>
      </c>
      <c r="K434">
        <v>47</v>
      </c>
      <c r="L434">
        <v>181</v>
      </c>
      <c r="M434">
        <v>149</v>
      </c>
      <c r="N434">
        <v>95</v>
      </c>
      <c r="O434">
        <v>95</v>
      </c>
      <c r="P434">
        <v>15</v>
      </c>
      <c r="Q434">
        <v>9</v>
      </c>
      <c r="R434">
        <v>6</v>
      </c>
      <c r="S434">
        <v>9</v>
      </c>
      <c r="T434">
        <v>7</v>
      </c>
      <c r="U434">
        <v>0</v>
      </c>
      <c r="V434">
        <v>0</v>
      </c>
      <c r="W434">
        <v>0</v>
      </c>
      <c r="X434">
        <v>0</v>
      </c>
      <c r="Y434">
        <v>0</v>
      </c>
      <c r="Z434">
        <v>0</v>
      </c>
      <c r="AA434">
        <v>3</v>
      </c>
      <c r="AB434">
        <v>11</v>
      </c>
      <c r="AC434">
        <v>0</v>
      </c>
    </row>
    <row r="435" spans="1:29" x14ac:dyDescent="0.3">
      <c r="A435" s="1">
        <v>6694</v>
      </c>
      <c r="B435">
        <v>1964</v>
      </c>
      <c r="C435" t="s">
        <v>29</v>
      </c>
      <c r="D435" t="s">
        <v>37</v>
      </c>
      <c r="E435">
        <v>75236</v>
      </c>
      <c r="F435">
        <v>0</v>
      </c>
      <c r="G435">
        <v>1</v>
      </c>
      <c r="H435" t="s">
        <v>347</v>
      </c>
      <c r="I435">
        <v>27</v>
      </c>
      <c r="J435">
        <v>438</v>
      </c>
      <c r="K435">
        <v>66</v>
      </c>
      <c r="L435">
        <v>400</v>
      </c>
      <c r="M435">
        <v>12</v>
      </c>
      <c r="N435">
        <v>38</v>
      </c>
      <c r="O435">
        <v>114</v>
      </c>
      <c r="P435">
        <v>1</v>
      </c>
      <c r="Q435">
        <v>8</v>
      </c>
      <c r="R435">
        <v>3</v>
      </c>
      <c r="S435">
        <v>13</v>
      </c>
      <c r="T435">
        <v>4</v>
      </c>
      <c r="U435">
        <v>0</v>
      </c>
      <c r="V435">
        <v>0</v>
      </c>
      <c r="W435">
        <v>0</v>
      </c>
      <c r="X435">
        <v>0</v>
      </c>
      <c r="Y435">
        <v>0</v>
      </c>
      <c r="Z435">
        <v>0</v>
      </c>
      <c r="AA435">
        <v>3</v>
      </c>
      <c r="AB435">
        <v>11</v>
      </c>
      <c r="AC435">
        <v>0</v>
      </c>
    </row>
    <row r="436" spans="1:29" x14ac:dyDescent="0.3">
      <c r="A436" s="1">
        <v>498</v>
      </c>
      <c r="B436">
        <v>1970</v>
      </c>
      <c r="C436" t="s">
        <v>29</v>
      </c>
      <c r="D436" t="s">
        <v>30</v>
      </c>
      <c r="E436">
        <v>30015</v>
      </c>
      <c r="F436">
        <v>1</v>
      </c>
      <c r="G436">
        <v>0</v>
      </c>
      <c r="H436" t="s">
        <v>348</v>
      </c>
      <c r="I436">
        <v>28</v>
      </c>
      <c r="J436">
        <v>25</v>
      </c>
      <c r="K436">
        <v>0</v>
      </c>
      <c r="L436">
        <v>22</v>
      </c>
      <c r="M436">
        <v>2</v>
      </c>
      <c r="N436">
        <v>3</v>
      </c>
      <c r="O436">
        <v>5</v>
      </c>
      <c r="P436">
        <v>2</v>
      </c>
      <c r="Q436">
        <v>1</v>
      </c>
      <c r="R436">
        <v>0</v>
      </c>
      <c r="S436">
        <v>4</v>
      </c>
      <c r="T436">
        <v>5</v>
      </c>
      <c r="U436">
        <v>0</v>
      </c>
      <c r="V436">
        <v>0</v>
      </c>
      <c r="W436">
        <v>0</v>
      </c>
      <c r="X436">
        <v>0</v>
      </c>
      <c r="Y436">
        <v>0</v>
      </c>
      <c r="Z436">
        <v>0</v>
      </c>
      <c r="AA436">
        <v>3</v>
      </c>
      <c r="AB436">
        <v>11</v>
      </c>
      <c r="AC436">
        <v>0</v>
      </c>
    </row>
    <row r="437" spans="1:29" x14ac:dyDescent="0.3">
      <c r="A437" s="1">
        <v>9347</v>
      </c>
      <c r="B437">
        <v>1956</v>
      </c>
      <c r="C437" t="s">
        <v>39</v>
      </c>
      <c r="D437" t="s">
        <v>33</v>
      </c>
      <c r="E437">
        <v>50943</v>
      </c>
      <c r="F437">
        <v>0</v>
      </c>
      <c r="G437">
        <v>1</v>
      </c>
      <c r="H437" t="s">
        <v>349</v>
      </c>
      <c r="I437">
        <v>49</v>
      </c>
      <c r="J437">
        <v>31</v>
      </c>
      <c r="K437">
        <v>0</v>
      </c>
      <c r="L437">
        <v>7</v>
      </c>
      <c r="M437">
        <v>2</v>
      </c>
      <c r="N437">
        <v>0</v>
      </c>
      <c r="O437">
        <v>6</v>
      </c>
      <c r="P437">
        <v>1</v>
      </c>
      <c r="Q437">
        <v>1</v>
      </c>
      <c r="R437">
        <v>0</v>
      </c>
      <c r="S437">
        <v>3</v>
      </c>
      <c r="T437">
        <v>5</v>
      </c>
      <c r="U437">
        <v>0</v>
      </c>
      <c r="V437">
        <v>0</v>
      </c>
      <c r="W437">
        <v>0</v>
      </c>
      <c r="X437">
        <v>0</v>
      </c>
      <c r="Y437">
        <v>0</v>
      </c>
      <c r="Z437">
        <v>0</v>
      </c>
      <c r="AA437">
        <v>3</v>
      </c>
      <c r="AB437">
        <v>11</v>
      </c>
      <c r="AC437">
        <v>0</v>
      </c>
    </row>
    <row r="438" spans="1:29" x14ac:dyDescent="0.3">
      <c r="A438" s="1">
        <v>9699</v>
      </c>
      <c r="B438">
        <v>1966</v>
      </c>
      <c r="C438" t="s">
        <v>29</v>
      </c>
      <c r="D438" t="s">
        <v>41</v>
      </c>
      <c r="E438">
        <v>67272</v>
      </c>
      <c r="F438">
        <v>0</v>
      </c>
      <c r="G438">
        <v>1</v>
      </c>
      <c r="H438" t="s">
        <v>350</v>
      </c>
      <c r="I438">
        <v>12</v>
      </c>
      <c r="J438">
        <v>357</v>
      </c>
      <c r="K438">
        <v>35</v>
      </c>
      <c r="L438">
        <v>271</v>
      </c>
      <c r="M438">
        <v>28</v>
      </c>
      <c r="N438">
        <v>28</v>
      </c>
      <c r="O438">
        <v>14</v>
      </c>
      <c r="P438">
        <v>3</v>
      </c>
      <c r="Q438">
        <v>6</v>
      </c>
      <c r="R438">
        <v>2</v>
      </c>
      <c r="S438">
        <v>12</v>
      </c>
      <c r="T438">
        <v>5</v>
      </c>
      <c r="U438">
        <v>0</v>
      </c>
      <c r="V438">
        <v>0</v>
      </c>
      <c r="W438">
        <v>0</v>
      </c>
      <c r="X438">
        <v>0</v>
      </c>
      <c r="Y438">
        <v>0</v>
      </c>
      <c r="Z438">
        <v>0</v>
      </c>
      <c r="AA438">
        <v>3</v>
      </c>
      <c r="AB438">
        <v>11</v>
      </c>
      <c r="AC438">
        <v>0</v>
      </c>
    </row>
    <row r="439" spans="1:29" x14ac:dyDescent="0.3">
      <c r="A439" s="1">
        <v>10664</v>
      </c>
      <c r="B439">
        <v>1949</v>
      </c>
      <c r="C439" t="s">
        <v>39</v>
      </c>
      <c r="D439" t="s">
        <v>71</v>
      </c>
      <c r="E439">
        <v>51529</v>
      </c>
      <c r="F439">
        <v>0</v>
      </c>
      <c r="G439">
        <v>1</v>
      </c>
      <c r="H439" t="s">
        <v>351</v>
      </c>
      <c r="I439">
        <v>14</v>
      </c>
      <c r="J439">
        <v>400</v>
      </c>
      <c r="K439">
        <v>4</v>
      </c>
      <c r="L439">
        <v>35</v>
      </c>
      <c r="M439">
        <v>6</v>
      </c>
      <c r="N439">
        <v>0</v>
      </c>
      <c r="O439">
        <v>22</v>
      </c>
      <c r="P439">
        <v>2</v>
      </c>
      <c r="Q439">
        <v>9</v>
      </c>
      <c r="R439">
        <v>1</v>
      </c>
      <c r="S439">
        <v>5</v>
      </c>
      <c r="T439">
        <v>8</v>
      </c>
      <c r="U439">
        <v>0</v>
      </c>
      <c r="V439">
        <v>0</v>
      </c>
      <c r="W439">
        <v>0</v>
      </c>
      <c r="X439">
        <v>0</v>
      </c>
      <c r="Y439">
        <v>0</v>
      </c>
      <c r="Z439">
        <v>0</v>
      </c>
      <c r="AA439">
        <v>3</v>
      </c>
      <c r="AB439">
        <v>11</v>
      </c>
      <c r="AC439">
        <v>0</v>
      </c>
    </row>
    <row r="440" spans="1:29" x14ac:dyDescent="0.3">
      <c r="A440" s="1">
        <v>5455</v>
      </c>
      <c r="B440">
        <v>1971</v>
      </c>
      <c r="C440" t="s">
        <v>36</v>
      </c>
      <c r="D440" t="s">
        <v>37</v>
      </c>
      <c r="E440">
        <v>32011</v>
      </c>
      <c r="F440">
        <v>1</v>
      </c>
      <c r="G440">
        <v>0</v>
      </c>
      <c r="H440" t="s">
        <v>352</v>
      </c>
      <c r="I440">
        <v>89</v>
      </c>
      <c r="J440">
        <v>99</v>
      </c>
      <c r="K440">
        <v>0</v>
      </c>
      <c r="L440">
        <v>15</v>
      </c>
      <c r="M440">
        <v>2</v>
      </c>
      <c r="N440">
        <v>1</v>
      </c>
      <c r="O440">
        <v>5</v>
      </c>
      <c r="P440">
        <v>3</v>
      </c>
      <c r="Q440">
        <v>2</v>
      </c>
      <c r="R440">
        <v>1</v>
      </c>
      <c r="S440">
        <v>4</v>
      </c>
      <c r="T440">
        <v>7</v>
      </c>
      <c r="U440">
        <v>0</v>
      </c>
      <c r="V440">
        <v>0</v>
      </c>
      <c r="W440">
        <v>0</v>
      </c>
      <c r="X440">
        <v>0</v>
      </c>
      <c r="Y440">
        <v>0</v>
      </c>
      <c r="Z440">
        <v>0</v>
      </c>
      <c r="AA440">
        <v>3</v>
      </c>
      <c r="AB440">
        <v>11</v>
      </c>
      <c r="AC440">
        <v>0</v>
      </c>
    </row>
    <row r="441" spans="1:29" x14ac:dyDescent="0.3">
      <c r="A441" s="1">
        <v>456</v>
      </c>
      <c r="B441">
        <v>1986</v>
      </c>
      <c r="C441" t="s">
        <v>53</v>
      </c>
      <c r="D441" t="s">
        <v>37</v>
      </c>
      <c r="E441">
        <v>7500</v>
      </c>
      <c r="F441">
        <v>1</v>
      </c>
      <c r="G441">
        <v>0</v>
      </c>
      <c r="H441" t="s">
        <v>286</v>
      </c>
      <c r="I441">
        <v>96</v>
      </c>
      <c r="J441">
        <v>1</v>
      </c>
      <c r="K441">
        <v>11</v>
      </c>
      <c r="L441">
        <v>5</v>
      </c>
      <c r="M441">
        <v>4</v>
      </c>
      <c r="N441">
        <v>6</v>
      </c>
      <c r="O441">
        <v>9</v>
      </c>
      <c r="P441">
        <v>2</v>
      </c>
      <c r="Q441">
        <v>2</v>
      </c>
      <c r="R441">
        <v>0</v>
      </c>
      <c r="S441">
        <v>3</v>
      </c>
      <c r="T441">
        <v>8</v>
      </c>
      <c r="U441">
        <v>0</v>
      </c>
      <c r="V441">
        <v>0</v>
      </c>
      <c r="W441">
        <v>0</v>
      </c>
      <c r="X441">
        <v>0</v>
      </c>
      <c r="Y441">
        <v>0</v>
      </c>
      <c r="Z441">
        <v>0</v>
      </c>
      <c r="AA441">
        <v>3</v>
      </c>
      <c r="AB441">
        <v>11</v>
      </c>
      <c r="AC441">
        <v>0</v>
      </c>
    </row>
    <row r="442" spans="1:29" x14ac:dyDescent="0.3">
      <c r="A442" s="1">
        <v>5012</v>
      </c>
      <c r="B442">
        <v>1989</v>
      </c>
      <c r="C442" t="s">
        <v>29</v>
      </c>
      <c r="D442" t="s">
        <v>37</v>
      </c>
      <c r="E442">
        <v>28691</v>
      </c>
      <c r="F442">
        <v>1</v>
      </c>
      <c r="G442">
        <v>0</v>
      </c>
      <c r="H442" t="s">
        <v>92</v>
      </c>
      <c r="I442">
        <v>56</v>
      </c>
      <c r="J442">
        <v>5</v>
      </c>
      <c r="K442">
        <v>4</v>
      </c>
      <c r="L442">
        <v>13</v>
      </c>
      <c r="M442">
        <v>8</v>
      </c>
      <c r="N442">
        <v>0</v>
      </c>
      <c r="O442">
        <v>4</v>
      </c>
      <c r="P442">
        <v>1</v>
      </c>
      <c r="Q442">
        <v>1</v>
      </c>
      <c r="R442">
        <v>0</v>
      </c>
      <c r="S442">
        <v>3</v>
      </c>
      <c r="T442">
        <v>8</v>
      </c>
      <c r="U442">
        <v>0</v>
      </c>
      <c r="V442">
        <v>0</v>
      </c>
      <c r="W442">
        <v>0</v>
      </c>
      <c r="X442">
        <v>0</v>
      </c>
      <c r="Y442">
        <v>0</v>
      </c>
      <c r="Z442">
        <v>0</v>
      </c>
      <c r="AA442">
        <v>3</v>
      </c>
      <c r="AB442">
        <v>11</v>
      </c>
      <c r="AC442">
        <v>0</v>
      </c>
    </row>
    <row r="443" spans="1:29" x14ac:dyDescent="0.3">
      <c r="A443" s="1">
        <v>7495</v>
      </c>
      <c r="B443">
        <v>1948</v>
      </c>
      <c r="C443" t="s">
        <v>36</v>
      </c>
      <c r="D443" t="s">
        <v>37</v>
      </c>
      <c r="E443">
        <v>56223</v>
      </c>
      <c r="F443">
        <v>0</v>
      </c>
      <c r="G443">
        <v>1</v>
      </c>
      <c r="H443" t="s">
        <v>353</v>
      </c>
      <c r="I443">
        <v>72</v>
      </c>
      <c r="J443">
        <v>77</v>
      </c>
      <c r="K443">
        <v>28</v>
      </c>
      <c r="L443">
        <v>31</v>
      </c>
      <c r="M443">
        <v>16</v>
      </c>
      <c r="N443">
        <v>0</v>
      </c>
      <c r="O443">
        <v>4</v>
      </c>
      <c r="P443">
        <v>2</v>
      </c>
      <c r="Q443">
        <v>2</v>
      </c>
      <c r="R443">
        <v>1</v>
      </c>
      <c r="S443">
        <v>5</v>
      </c>
      <c r="T443">
        <v>4</v>
      </c>
      <c r="U443">
        <v>0</v>
      </c>
      <c r="V443">
        <v>0</v>
      </c>
      <c r="W443">
        <v>0</v>
      </c>
      <c r="X443">
        <v>0</v>
      </c>
      <c r="Y443">
        <v>0</v>
      </c>
      <c r="Z443">
        <v>0</v>
      </c>
      <c r="AA443">
        <v>3</v>
      </c>
      <c r="AB443">
        <v>11</v>
      </c>
      <c r="AC443">
        <v>0</v>
      </c>
    </row>
    <row r="444" spans="1:29" x14ac:dyDescent="0.3">
      <c r="A444" s="1">
        <v>5029</v>
      </c>
      <c r="B444">
        <v>1946</v>
      </c>
      <c r="C444" t="s">
        <v>29</v>
      </c>
      <c r="D444" t="s">
        <v>37</v>
      </c>
      <c r="E444">
        <v>18100</v>
      </c>
      <c r="F444">
        <v>0</v>
      </c>
      <c r="G444">
        <v>0</v>
      </c>
      <c r="H444" t="s">
        <v>354</v>
      </c>
      <c r="I444">
        <v>14</v>
      </c>
      <c r="J444">
        <v>3</v>
      </c>
      <c r="K444">
        <v>1</v>
      </c>
      <c r="L444">
        <v>2</v>
      </c>
      <c r="M444">
        <v>4</v>
      </c>
      <c r="N444">
        <v>3</v>
      </c>
      <c r="O444">
        <v>1</v>
      </c>
      <c r="P444">
        <v>1</v>
      </c>
      <c r="Q444">
        <v>0</v>
      </c>
      <c r="R444">
        <v>0</v>
      </c>
      <c r="S444">
        <v>3</v>
      </c>
      <c r="T444">
        <v>5</v>
      </c>
      <c r="U444">
        <v>0</v>
      </c>
      <c r="V444">
        <v>0</v>
      </c>
      <c r="W444">
        <v>0</v>
      </c>
      <c r="X444">
        <v>0</v>
      </c>
      <c r="Y444">
        <v>0</v>
      </c>
      <c r="Z444">
        <v>0</v>
      </c>
      <c r="AA444">
        <v>3</v>
      </c>
      <c r="AB444">
        <v>11</v>
      </c>
      <c r="AC444">
        <v>0</v>
      </c>
    </row>
    <row r="445" spans="1:29" x14ac:dyDescent="0.3">
      <c r="A445" s="1">
        <v>10642</v>
      </c>
      <c r="B445">
        <v>1989</v>
      </c>
      <c r="C445" t="s">
        <v>29</v>
      </c>
      <c r="D445" t="s">
        <v>30</v>
      </c>
      <c r="E445">
        <v>30279</v>
      </c>
      <c r="F445">
        <v>1</v>
      </c>
      <c r="G445">
        <v>0</v>
      </c>
      <c r="H445" t="s">
        <v>323</v>
      </c>
      <c r="I445">
        <v>13</v>
      </c>
      <c r="J445">
        <v>10</v>
      </c>
      <c r="K445">
        <v>4</v>
      </c>
      <c r="L445">
        <v>14</v>
      </c>
      <c r="M445">
        <v>4</v>
      </c>
      <c r="N445">
        <v>4</v>
      </c>
      <c r="O445">
        <v>1</v>
      </c>
      <c r="P445">
        <v>1</v>
      </c>
      <c r="Q445">
        <v>1</v>
      </c>
      <c r="R445">
        <v>0</v>
      </c>
      <c r="S445">
        <v>3</v>
      </c>
      <c r="T445">
        <v>8</v>
      </c>
      <c r="U445">
        <v>0</v>
      </c>
      <c r="V445">
        <v>0</v>
      </c>
      <c r="W445">
        <v>0</v>
      </c>
      <c r="X445">
        <v>0</v>
      </c>
      <c r="Y445">
        <v>0</v>
      </c>
      <c r="Z445">
        <v>0</v>
      </c>
      <c r="AA445">
        <v>3</v>
      </c>
      <c r="AB445">
        <v>11</v>
      </c>
      <c r="AC445">
        <v>0</v>
      </c>
    </row>
    <row r="446" spans="1:29" x14ac:dyDescent="0.3">
      <c r="A446" s="1">
        <v>2106</v>
      </c>
      <c r="B446">
        <v>1974</v>
      </c>
      <c r="C446" t="s">
        <v>53</v>
      </c>
      <c r="D446" t="s">
        <v>37</v>
      </c>
      <c r="E446">
        <v>20130</v>
      </c>
      <c r="F446">
        <v>0</v>
      </c>
      <c r="G446">
        <v>0</v>
      </c>
      <c r="H446" t="s">
        <v>272</v>
      </c>
      <c r="I446">
        <v>99</v>
      </c>
      <c r="J446">
        <v>0</v>
      </c>
      <c r="K446">
        <v>6</v>
      </c>
      <c r="L446">
        <v>3</v>
      </c>
      <c r="M446">
        <v>7</v>
      </c>
      <c r="N446">
        <v>6</v>
      </c>
      <c r="O446">
        <v>12</v>
      </c>
      <c r="P446">
        <v>1</v>
      </c>
      <c r="Q446">
        <v>1</v>
      </c>
      <c r="R446">
        <v>0</v>
      </c>
      <c r="S446">
        <v>3</v>
      </c>
      <c r="T446">
        <v>8</v>
      </c>
      <c r="U446">
        <v>0</v>
      </c>
      <c r="V446">
        <v>0</v>
      </c>
      <c r="W446">
        <v>0</v>
      </c>
      <c r="X446">
        <v>0</v>
      </c>
      <c r="Y446">
        <v>0</v>
      </c>
      <c r="Z446">
        <v>0</v>
      </c>
      <c r="AA446">
        <v>3</v>
      </c>
      <c r="AB446">
        <v>11</v>
      </c>
      <c r="AC446">
        <v>0</v>
      </c>
    </row>
    <row r="447" spans="1:29" x14ac:dyDescent="0.3">
      <c r="A447" s="1">
        <v>10364</v>
      </c>
      <c r="B447">
        <v>1959</v>
      </c>
      <c r="C447" t="s">
        <v>29</v>
      </c>
      <c r="D447" t="s">
        <v>41</v>
      </c>
      <c r="E447">
        <v>23295</v>
      </c>
      <c r="F447">
        <v>0</v>
      </c>
      <c r="G447">
        <v>0</v>
      </c>
      <c r="H447" t="s">
        <v>180</v>
      </c>
      <c r="I447">
        <v>72</v>
      </c>
      <c r="J447">
        <v>0</v>
      </c>
      <c r="K447">
        <v>0</v>
      </c>
      <c r="L447">
        <v>1</v>
      </c>
      <c r="M447">
        <v>2</v>
      </c>
      <c r="N447">
        <v>12</v>
      </c>
      <c r="O447">
        <v>5</v>
      </c>
      <c r="P447">
        <v>1</v>
      </c>
      <c r="Q447">
        <v>1</v>
      </c>
      <c r="R447">
        <v>0</v>
      </c>
      <c r="S447">
        <v>2</v>
      </c>
      <c r="T447">
        <v>8</v>
      </c>
      <c r="U447">
        <v>0</v>
      </c>
      <c r="V447">
        <v>0</v>
      </c>
      <c r="W447">
        <v>0</v>
      </c>
      <c r="X447">
        <v>0</v>
      </c>
      <c r="Y447">
        <v>0</v>
      </c>
      <c r="Z447">
        <v>0</v>
      </c>
      <c r="AA447">
        <v>3</v>
      </c>
      <c r="AB447">
        <v>11</v>
      </c>
      <c r="AC447">
        <v>0</v>
      </c>
    </row>
    <row r="448" spans="1:29" x14ac:dyDescent="0.3">
      <c r="A448" s="1">
        <v>5954</v>
      </c>
      <c r="B448">
        <v>1972</v>
      </c>
      <c r="C448" t="s">
        <v>39</v>
      </c>
      <c r="D448" t="s">
        <v>41</v>
      </c>
      <c r="E448">
        <v>42618</v>
      </c>
      <c r="F448">
        <v>1</v>
      </c>
      <c r="G448">
        <v>0</v>
      </c>
      <c r="H448" t="s">
        <v>355</v>
      </c>
      <c r="I448">
        <v>92</v>
      </c>
      <c r="J448">
        <v>76</v>
      </c>
      <c r="K448">
        <v>14</v>
      </c>
      <c r="L448">
        <v>74</v>
      </c>
      <c r="M448">
        <v>13</v>
      </c>
      <c r="N448">
        <v>5</v>
      </c>
      <c r="O448">
        <v>10</v>
      </c>
      <c r="P448">
        <v>2</v>
      </c>
      <c r="Q448">
        <v>5</v>
      </c>
      <c r="R448">
        <v>0</v>
      </c>
      <c r="S448">
        <v>4</v>
      </c>
      <c r="T448">
        <v>8</v>
      </c>
      <c r="U448">
        <v>0</v>
      </c>
      <c r="V448">
        <v>0</v>
      </c>
      <c r="W448">
        <v>0</v>
      </c>
      <c r="X448">
        <v>0</v>
      </c>
      <c r="Y448">
        <v>0</v>
      </c>
      <c r="Z448">
        <v>0</v>
      </c>
      <c r="AA448">
        <v>3</v>
      </c>
      <c r="AB448">
        <v>11</v>
      </c>
      <c r="AC448">
        <v>0</v>
      </c>
    </row>
    <row r="449" spans="1:29" x14ac:dyDescent="0.3">
      <c r="A449" s="1">
        <v>1137</v>
      </c>
      <c r="B449">
        <v>1964</v>
      </c>
      <c r="C449" t="s">
        <v>29</v>
      </c>
      <c r="D449" t="s">
        <v>30</v>
      </c>
      <c r="E449">
        <v>81246</v>
      </c>
      <c r="F449">
        <v>0</v>
      </c>
      <c r="G449">
        <v>0</v>
      </c>
      <c r="H449" t="s">
        <v>196</v>
      </c>
      <c r="I449">
        <v>87</v>
      </c>
      <c r="J449">
        <v>398</v>
      </c>
      <c r="K449">
        <v>190</v>
      </c>
      <c r="L449">
        <v>537</v>
      </c>
      <c r="M449">
        <v>61</v>
      </c>
      <c r="N449">
        <v>156</v>
      </c>
      <c r="O449">
        <v>37</v>
      </c>
      <c r="P449">
        <v>1</v>
      </c>
      <c r="Q449">
        <v>4</v>
      </c>
      <c r="R449">
        <v>5</v>
      </c>
      <c r="S449">
        <v>7</v>
      </c>
      <c r="T449">
        <v>1</v>
      </c>
      <c r="U449">
        <v>1</v>
      </c>
      <c r="V449">
        <v>0</v>
      </c>
      <c r="W449">
        <v>0</v>
      </c>
      <c r="X449">
        <v>1</v>
      </c>
      <c r="Y449">
        <v>0</v>
      </c>
      <c r="Z449">
        <v>0</v>
      </c>
      <c r="AA449">
        <v>3</v>
      </c>
      <c r="AB449">
        <v>11</v>
      </c>
      <c r="AC449">
        <v>0</v>
      </c>
    </row>
    <row r="450" spans="1:29" x14ac:dyDescent="0.3">
      <c r="A450" s="1">
        <v>2541</v>
      </c>
      <c r="B450">
        <v>1976</v>
      </c>
      <c r="C450" t="s">
        <v>29</v>
      </c>
      <c r="D450" t="s">
        <v>37</v>
      </c>
      <c r="E450">
        <v>24027</v>
      </c>
      <c r="F450">
        <v>1</v>
      </c>
      <c r="G450">
        <v>0</v>
      </c>
      <c r="H450" t="s">
        <v>356</v>
      </c>
      <c r="I450">
        <v>7</v>
      </c>
      <c r="J450">
        <v>14</v>
      </c>
      <c r="K450">
        <v>7</v>
      </c>
      <c r="L450">
        <v>11</v>
      </c>
      <c r="M450">
        <v>11</v>
      </c>
      <c r="N450">
        <v>0</v>
      </c>
      <c r="O450">
        <v>5</v>
      </c>
      <c r="P450">
        <v>2</v>
      </c>
      <c r="Q450">
        <v>2</v>
      </c>
      <c r="R450">
        <v>0</v>
      </c>
      <c r="S450">
        <v>3</v>
      </c>
      <c r="T450">
        <v>8</v>
      </c>
      <c r="U450">
        <v>0</v>
      </c>
      <c r="V450">
        <v>0</v>
      </c>
      <c r="W450">
        <v>0</v>
      </c>
      <c r="X450">
        <v>0</v>
      </c>
      <c r="Y450">
        <v>0</v>
      </c>
      <c r="Z450">
        <v>0</v>
      </c>
      <c r="AA450">
        <v>3</v>
      </c>
      <c r="AB450">
        <v>11</v>
      </c>
      <c r="AC450">
        <v>0</v>
      </c>
    </row>
    <row r="451" spans="1:29" x14ac:dyDescent="0.3">
      <c r="A451" s="1">
        <v>1142</v>
      </c>
      <c r="B451">
        <v>1953</v>
      </c>
      <c r="C451" t="s">
        <v>36</v>
      </c>
      <c r="D451" t="s">
        <v>37</v>
      </c>
      <c r="E451">
        <v>55707</v>
      </c>
      <c r="F451">
        <v>0</v>
      </c>
      <c r="G451">
        <v>1</v>
      </c>
      <c r="H451" t="s">
        <v>357</v>
      </c>
      <c r="I451">
        <v>91</v>
      </c>
      <c r="J451">
        <v>208</v>
      </c>
      <c r="K451">
        <v>7</v>
      </c>
      <c r="L451">
        <v>82</v>
      </c>
      <c r="M451">
        <v>30</v>
      </c>
      <c r="N451">
        <v>66</v>
      </c>
      <c r="O451">
        <v>35</v>
      </c>
      <c r="P451">
        <v>2</v>
      </c>
      <c r="Q451">
        <v>3</v>
      </c>
      <c r="R451">
        <v>2</v>
      </c>
      <c r="S451">
        <v>9</v>
      </c>
      <c r="T451">
        <v>3</v>
      </c>
      <c r="U451">
        <v>0</v>
      </c>
      <c r="V451">
        <v>0</v>
      </c>
      <c r="W451">
        <v>0</v>
      </c>
      <c r="X451">
        <v>0</v>
      </c>
      <c r="Y451">
        <v>0</v>
      </c>
      <c r="Z451">
        <v>0</v>
      </c>
      <c r="AA451">
        <v>3</v>
      </c>
      <c r="AB451">
        <v>11</v>
      </c>
      <c r="AC451">
        <v>0</v>
      </c>
    </row>
    <row r="452" spans="1:29" x14ac:dyDescent="0.3">
      <c r="A452" s="1">
        <v>2276</v>
      </c>
      <c r="B452">
        <v>1955</v>
      </c>
      <c r="C452" t="s">
        <v>29</v>
      </c>
      <c r="D452" t="s">
        <v>30</v>
      </c>
      <c r="E452">
        <v>57959</v>
      </c>
      <c r="F452">
        <v>0</v>
      </c>
      <c r="G452">
        <v>1</v>
      </c>
      <c r="H452" t="s">
        <v>358</v>
      </c>
      <c r="I452">
        <v>71</v>
      </c>
      <c r="J452">
        <v>430</v>
      </c>
      <c r="K452">
        <v>16</v>
      </c>
      <c r="L452">
        <v>322</v>
      </c>
      <c r="M452">
        <v>43</v>
      </c>
      <c r="N452">
        <v>24</v>
      </c>
      <c r="O452">
        <v>33</v>
      </c>
      <c r="P452">
        <v>5</v>
      </c>
      <c r="Q452">
        <v>4</v>
      </c>
      <c r="R452">
        <v>7</v>
      </c>
      <c r="S452">
        <v>11</v>
      </c>
      <c r="T452">
        <v>3</v>
      </c>
      <c r="U452">
        <v>0</v>
      </c>
      <c r="V452">
        <v>0</v>
      </c>
      <c r="W452">
        <v>0</v>
      </c>
      <c r="X452">
        <v>0</v>
      </c>
      <c r="Y452">
        <v>0</v>
      </c>
      <c r="Z452">
        <v>0</v>
      </c>
      <c r="AA452">
        <v>3</v>
      </c>
      <c r="AB452">
        <v>11</v>
      </c>
      <c r="AC452">
        <v>0</v>
      </c>
    </row>
    <row r="453" spans="1:29" x14ac:dyDescent="0.3">
      <c r="A453" s="1">
        <v>2807</v>
      </c>
      <c r="B453">
        <v>1969</v>
      </c>
      <c r="C453" t="s">
        <v>29</v>
      </c>
      <c r="D453" t="s">
        <v>37</v>
      </c>
      <c r="E453">
        <v>56796</v>
      </c>
      <c r="F453">
        <v>0</v>
      </c>
      <c r="G453">
        <v>1</v>
      </c>
      <c r="H453" t="s">
        <v>359</v>
      </c>
      <c r="I453">
        <v>24</v>
      </c>
      <c r="J453">
        <v>656</v>
      </c>
      <c r="K453">
        <v>38</v>
      </c>
      <c r="L453">
        <v>161</v>
      </c>
      <c r="M453">
        <v>62</v>
      </c>
      <c r="N453">
        <v>47</v>
      </c>
      <c r="O453">
        <v>37</v>
      </c>
      <c r="P453">
        <v>3</v>
      </c>
      <c r="Q453">
        <v>8</v>
      </c>
      <c r="R453">
        <v>9</v>
      </c>
      <c r="S453">
        <v>7</v>
      </c>
      <c r="T453">
        <v>7</v>
      </c>
      <c r="U453">
        <v>0</v>
      </c>
      <c r="V453">
        <v>0</v>
      </c>
      <c r="W453">
        <v>0</v>
      </c>
      <c r="X453">
        <v>0</v>
      </c>
      <c r="Y453">
        <v>0</v>
      </c>
      <c r="Z453">
        <v>0</v>
      </c>
      <c r="AA453">
        <v>3</v>
      </c>
      <c r="AB453">
        <v>11</v>
      </c>
      <c r="AC453">
        <v>0</v>
      </c>
    </row>
    <row r="454" spans="1:29" x14ac:dyDescent="0.3">
      <c r="A454" s="1">
        <v>6471</v>
      </c>
      <c r="B454">
        <v>1971</v>
      </c>
      <c r="C454" t="s">
        <v>39</v>
      </c>
      <c r="D454" t="s">
        <v>30</v>
      </c>
      <c r="E454">
        <v>36230</v>
      </c>
      <c r="F454">
        <v>1</v>
      </c>
      <c r="G454">
        <v>0</v>
      </c>
      <c r="H454" t="s">
        <v>170</v>
      </c>
      <c r="I454">
        <v>17</v>
      </c>
      <c r="J454">
        <v>14</v>
      </c>
      <c r="K454">
        <v>2</v>
      </c>
      <c r="L454">
        <v>30</v>
      </c>
      <c r="M454">
        <v>8</v>
      </c>
      <c r="N454">
        <v>2</v>
      </c>
      <c r="O454">
        <v>3</v>
      </c>
      <c r="P454">
        <v>1</v>
      </c>
      <c r="Q454">
        <v>2</v>
      </c>
      <c r="R454">
        <v>0</v>
      </c>
      <c r="S454">
        <v>4</v>
      </c>
      <c r="T454">
        <v>5</v>
      </c>
      <c r="U454">
        <v>0</v>
      </c>
      <c r="V454">
        <v>0</v>
      </c>
      <c r="W454">
        <v>0</v>
      </c>
      <c r="X454">
        <v>0</v>
      </c>
      <c r="Y454">
        <v>0</v>
      </c>
      <c r="Z454">
        <v>0</v>
      </c>
      <c r="AA454">
        <v>3</v>
      </c>
      <c r="AB454">
        <v>11</v>
      </c>
      <c r="AC454">
        <v>0</v>
      </c>
    </row>
    <row r="455" spans="1:29" x14ac:dyDescent="0.3">
      <c r="A455" s="1">
        <v>6131</v>
      </c>
      <c r="B455">
        <v>1980</v>
      </c>
      <c r="C455" t="s">
        <v>53</v>
      </c>
      <c r="D455" t="s">
        <v>37</v>
      </c>
      <c r="E455">
        <v>70829</v>
      </c>
      <c r="F455">
        <v>1</v>
      </c>
      <c r="G455">
        <v>1</v>
      </c>
      <c r="H455" t="s">
        <v>125</v>
      </c>
      <c r="I455">
        <v>87</v>
      </c>
      <c r="J455">
        <v>141</v>
      </c>
      <c r="K455">
        <v>70</v>
      </c>
      <c r="L455">
        <v>106</v>
      </c>
      <c r="M455">
        <v>72</v>
      </c>
      <c r="N455">
        <v>19</v>
      </c>
      <c r="O455">
        <v>23</v>
      </c>
      <c r="P455">
        <v>2</v>
      </c>
      <c r="Q455">
        <v>4</v>
      </c>
      <c r="R455">
        <v>2</v>
      </c>
      <c r="S455">
        <v>8</v>
      </c>
      <c r="T455">
        <v>3</v>
      </c>
      <c r="U455">
        <v>0</v>
      </c>
      <c r="V455">
        <v>0</v>
      </c>
      <c r="W455">
        <v>0</v>
      </c>
      <c r="X455">
        <v>0</v>
      </c>
      <c r="Y455">
        <v>0</v>
      </c>
      <c r="Z455">
        <v>0</v>
      </c>
      <c r="AA455">
        <v>3</v>
      </c>
      <c r="AB455">
        <v>11</v>
      </c>
      <c r="AC455">
        <v>0</v>
      </c>
    </row>
    <row r="456" spans="1:29" x14ac:dyDescent="0.3">
      <c r="A456" s="1">
        <v>6233</v>
      </c>
      <c r="B456">
        <v>1976</v>
      </c>
      <c r="C456" t="s">
        <v>29</v>
      </c>
      <c r="D456" t="s">
        <v>37</v>
      </c>
      <c r="E456">
        <v>65991</v>
      </c>
      <c r="F456">
        <v>0</v>
      </c>
      <c r="G456">
        <v>1</v>
      </c>
      <c r="H456" t="s">
        <v>93</v>
      </c>
      <c r="I456">
        <v>21</v>
      </c>
      <c r="J456">
        <v>507</v>
      </c>
      <c r="K456">
        <v>19</v>
      </c>
      <c r="L456">
        <v>364</v>
      </c>
      <c r="M456">
        <v>25</v>
      </c>
      <c r="N456">
        <v>47</v>
      </c>
      <c r="O456">
        <v>9</v>
      </c>
      <c r="P456">
        <v>3</v>
      </c>
      <c r="Q456">
        <v>9</v>
      </c>
      <c r="R456">
        <v>5</v>
      </c>
      <c r="S456">
        <v>10</v>
      </c>
      <c r="T456">
        <v>7</v>
      </c>
      <c r="U456">
        <v>0</v>
      </c>
      <c r="V456">
        <v>0</v>
      </c>
      <c r="W456">
        <v>0</v>
      </c>
      <c r="X456">
        <v>0</v>
      </c>
      <c r="Y456">
        <v>0</v>
      </c>
      <c r="Z456">
        <v>0</v>
      </c>
      <c r="AA456">
        <v>3</v>
      </c>
      <c r="AB456">
        <v>11</v>
      </c>
      <c r="AC456">
        <v>0</v>
      </c>
    </row>
    <row r="457" spans="1:29" x14ac:dyDescent="0.3">
      <c r="A457" s="1">
        <v>4148</v>
      </c>
      <c r="B457">
        <v>1972</v>
      </c>
      <c r="C457" t="s">
        <v>29</v>
      </c>
      <c r="D457" t="s">
        <v>37</v>
      </c>
      <c r="E457">
        <v>38988</v>
      </c>
      <c r="F457">
        <v>1</v>
      </c>
      <c r="G457">
        <v>2</v>
      </c>
      <c r="H457" t="s">
        <v>360</v>
      </c>
      <c r="I457">
        <v>90</v>
      </c>
      <c r="J457">
        <v>164</v>
      </c>
      <c r="K457">
        <v>24</v>
      </c>
      <c r="L457">
        <v>103</v>
      </c>
      <c r="M457">
        <v>12</v>
      </c>
      <c r="N457">
        <v>3</v>
      </c>
      <c r="O457">
        <v>42</v>
      </c>
      <c r="P457">
        <v>7</v>
      </c>
      <c r="Q457">
        <v>5</v>
      </c>
      <c r="R457">
        <v>1</v>
      </c>
      <c r="S457">
        <v>6</v>
      </c>
      <c r="T457">
        <v>8</v>
      </c>
      <c r="U457">
        <v>0</v>
      </c>
      <c r="V457">
        <v>0</v>
      </c>
      <c r="W457">
        <v>0</v>
      </c>
      <c r="X457">
        <v>0</v>
      </c>
      <c r="Y457">
        <v>0</v>
      </c>
      <c r="Z457">
        <v>0</v>
      </c>
      <c r="AA457">
        <v>3</v>
      </c>
      <c r="AB457">
        <v>11</v>
      </c>
      <c r="AC457">
        <v>0</v>
      </c>
    </row>
    <row r="458" spans="1:29" x14ac:dyDescent="0.3">
      <c r="A458" s="1">
        <v>4947</v>
      </c>
      <c r="B458">
        <v>1966</v>
      </c>
      <c r="C458" t="s">
        <v>53</v>
      </c>
      <c r="D458" t="s">
        <v>30</v>
      </c>
      <c r="E458">
        <v>89572</v>
      </c>
      <c r="F458">
        <v>0</v>
      </c>
      <c r="G458">
        <v>0</v>
      </c>
      <c r="H458" t="s">
        <v>330</v>
      </c>
      <c r="I458">
        <v>44</v>
      </c>
      <c r="J458">
        <v>606</v>
      </c>
      <c r="K458">
        <v>24</v>
      </c>
      <c r="L458">
        <v>974</v>
      </c>
      <c r="M458">
        <v>197</v>
      </c>
      <c r="N458">
        <v>194</v>
      </c>
      <c r="O458">
        <v>64</v>
      </c>
      <c r="P458">
        <v>1</v>
      </c>
      <c r="Q458">
        <v>7</v>
      </c>
      <c r="R458">
        <v>7</v>
      </c>
      <c r="S458">
        <v>9</v>
      </c>
      <c r="T458">
        <v>4</v>
      </c>
      <c r="U458">
        <v>0</v>
      </c>
      <c r="V458">
        <v>1</v>
      </c>
      <c r="W458">
        <v>0</v>
      </c>
      <c r="X458">
        <v>1</v>
      </c>
      <c r="Y458">
        <v>0</v>
      </c>
      <c r="Z458">
        <v>0</v>
      </c>
      <c r="AA458">
        <v>3</v>
      </c>
      <c r="AB458">
        <v>11</v>
      </c>
      <c r="AC458">
        <v>1</v>
      </c>
    </row>
    <row r="459" spans="1:29" x14ac:dyDescent="0.3">
      <c r="A459" s="1">
        <v>3225</v>
      </c>
      <c r="B459">
        <v>1984</v>
      </c>
      <c r="C459" t="s">
        <v>39</v>
      </c>
      <c r="D459" t="s">
        <v>37</v>
      </c>
      <c r="E459">
        <v>42207</v>
      </c>
      <c r="F459">
        <v>1</v>
      </c>
      <c r="G459">
        <v>0</v>
      </c>
      <c r="H459" t="s">
        <v>361</v>
      </c>
      <c r="I459">
        <v>71</v>
      </c>
      <c r="J459">
        <v>116</v>
      </c>
      <c r="K459">
        <v>11</v>
      </c>
      <c r="L459">
        <v>72</v>
      </c>
      <c r="M459">
        <v>3</v>
      </c>
      <c r="N459">
        <v>17</v>
      </c>
      <c r="O459">
        <v>46</v>
      </c>
      <c r="P459">
        <v>4</v>
      </c>
      <c r="Q459">
        <v>4</v>
      </c>
      <c r="R459">
        <v>1</v>
      </c>
      <c r="S459">
        <v>5</v>
      </c>
      <c r="T459">
        <v>6</v>
      </c>
      <c r="U459">
        <v>1</v>
      </c>
      <c r="V459">
        <v>0</v>
      </c>
      <c r="W459">
        <v>0</v>
      </c>
      <c r="X459">
        <v>0</v>
      </c>
      <c r="Y459">
        <v>0</v>
      </c>
      <c r="Z459">
        <v>0</v>
      </c>
      <c r="AA459">
        <v>3</v>
      </c>
      <c r="AB459">
        <v>11</v>
      </c>
      <c r="AC459">
        <v>1</v>
      </c>
    </row>
    <row r="460" spans="1:29" x14ac:dyDescent="0.3">
      <c r="A460" s="1">
        <v>7540</v>
      </c>
      <c r="B460">
        <v>1952</v>
      </c>
      <c r="C460" t="s">
        <v>29</v>
      </c>
      <c r="D460" t="s">
        <v>37</v>
      </c>
      <c r="E460">
        <v>50300</v>
      </c>
      <c r="F460">
        <v>0</v>
      </c>
      <c r="G460">
        <v>1</v>
      </c>
      <c r="H460" t="s">
        <v>362</v>
      </c>
      <c r="I460">
        <v>52</v>
      </c>
      <c r="J460">
        <v>143</v>
      </c>
      <c r="K460">
        <v>15</v>
      </c>
      <c r="L460">
        <v>60</v>
      </c>
      <c r="M460">
        <v>24</v>
      </c>
      <c r="N460">
        <v>23</v>
      </c>
      <c r="O460">
        <v>5</v>
      </c>
      <c r="P460">
        <v>2</v>
      </c>
      <c r="Q460">
        <v>2</v>
      </c>
      <c r="R460">
        <v>1</v>
      </c>
      <c r="S460">
        <v>8</v>
      </c>
      <c r="T460">
        <v>2</v>
      </c>
      <c r="U460">
        <v>0</v>
      </c>
      <c r="V460">
        <v>0</v>
      </c>
      <c r="W460">
        <v>0</v>
      </c>
      <c r="X460">
        <v>0</v>
      </c>
      <c r="Y460">
        <v>0</v>
      </c>
      <c r="Z460">
        <v>0</v>
      </c>
      <c r="AA460">
        <v>3</v>
      </c>
      <c r="AB460">
        <v>11</v>
      </c>
      <c r="AC460">
        <v>0</v>
      </c>
    </row>
    <row r="461" spans="1:29" x14ac:dyDescent="0.3">
      <c r="A461" s="1">
        <v>10648</v>
      </c>
      <c r="B461">
        <v>1982</v>
      </c>
      <c r="C461" t="s">
        <v>53</v>
      </c>
      <c r="D461" t="s">
        <v>33</v>
      </c>
      <c r="E461">
        <v>66664</v>
      </c>
      <c r="F461">
        <v>0</v>
      </c>
      <c r="G461">
        <v>0</v>
      </c>
      <c r="H461" t="s">
        <v>363</v>
      </c>
      <c r="I461">
        <v>78</v>
      </c>
      <c r="J461">
        <v>398</v>
      </c>
      <c r="K461">
        <v>96</v>
      </c>
      <c r="L461">
        <v>447</v>
      </c>
      <c r="M461">
        <v>220</v>
      </c>
      <c r="N461">
        <v>96</v>
      </c>
      <c r="O461">
        <v>32</v>
      </c>
      <c r="P461">
        <v>1</v>
      </c>
      <c r="Q461">
        <v>5</v>
      </c>
      <c r="R461">
        <v>7</v>
      </c>
      <c r="S461">
        <v>6</v>
      </c>
      <c r="T461">
        <v>3</v>
      </c>
      <c r="U461">
        <v>0</v>
      </c>
      <c r="V461">
        <v>0</v>
      </c>
      <c r="W461">
        <v>0</v>
      </c>
      <c r="X461">
        <v>0</v>
      </c>
      <c r="Y461">
        <v>0</v>
      </c>
      <c r="Z461">
        <v>0</v>
      </c>
      <c r="AA461">
        <v>3</v>
      </c>
      <c r="AB461">
        <v>11</v>
      </c>
      <c r="AC461">
        <v>0</v>
      </c>
    </row>
    <row r="462" spans="1:29" x14ac:dyDescent="0.3">
      <c r="A462" s="1">
        <v>1992</v>
      </c>
      <c r="B462">
        <v>1964</v>
      </c>
      <c r="C462" t="s">
        <v>29</v>
      </c>
      <c r="D462" t="s">
        <v>37</v>
      </c>
      <c r="E462">
        <v>60597</v>
      </c>
      <c r="F462">
        <v>0</v>
      </c>
      <c r="G462">
        <v>1</v>
      </c>
      <c r="H462" t="s">
        <v>81</v>
      </c>
      <c r="I462">
        <v>2</v>
      </c>
      <c r="J462">
        <v>522</v>
      </c>
      <c r="K462">
        <v>0</v>
      </c>
      <c r="L462">
        <v>257</v>
      </c>
      <c r="M462">
        <v>32</v>
      </c>
      <c r="N462">
        <v>16</v>
      </c>
      <c r="O462">
        <v>66</v>
      </c>
      <c r="P462">
        <v>4</v>
      </c>
      <c r="Q462">
        <v>2</v>
      </c>
      <c r="R462">
        <v>2</v>
      </c>
      <c r="S462">
        <v>8</v>
      </c>
      <c r="T462">
        <v>7</v>
      </c>
      <c r="U462">
        <v>0</v>
      </c>
      <c r="V462">
        <v>0</v>
      </c>
      <c r="W462">
        <v>0</v>
      </c>
      <c r="X462">
        <v>1</v>
      </c>
      <c r="Y462">
        <v>0</v>
      </c>
      <c r="Z462">
        <v>0</v>
      </c>
      <c r="AA462">
        <v>3</v>
      </c>
      <c r="AB462">
        <v>11</v>
      </c>
      <c r="AC462">
        <v>1</v>
      </c>
    </row>
    <row r="463" spans="1:29" x14ac:dyDescent="0.3">
      <c r="A463" s="1">
        <v>7851</v>
      </c>
      <c r="B463">
        <v>1949</v>
      </c>
      <c r="C463" t="s">
        <v>29</v>
      </c>
      <c r="D463" t="s">
        <v>71</v>
      </c>
      <c r="E463">
        <v>70165</v>
      </c>
      <c r="F463">
        <v>0</v>
      </c>
      <c r="G463">
        <v>0</v>
      </c>
      <c r="H463" t="s">
        <v>364</v>
      </c>
      <c r="I463">
        <v>60</v>
      </c>
      <c r="J463">
        <v>161</v>
      </c>
      <c r="K463">
        <v>0</v>
      </c>
      <c r="L463">
        <v>253</v>
      </c>
      <c r="M463">
        <v>199</v>
      </c>
      <c r="N463">
        <v>191</v>
      </c>
      <c r="O463">
        <v>122</v>
      </c>
      <c r="P463">
        <v>1</v>
      </c>
      <c r="Q463">
        <v>3</v>
      </c>
      <c r="R463">
        <v>7</v>
      </c>
      <c r="S463">
        <v>11</v>
      </c>
      <c r="T463">
        <v>1</v>
      </c>
      <c r="U463">
        <v>0</v>
      </c>
      <c r="V463">
        <v>0</v>
      </c>
      <c r="W463">
        <v>0</v>
      </c>
      <c r="X463">
        <v>0</v>
      </c>
      <c r="Y463">
        <v>0</v>
      </c>
      <c r="Z463">
        <v>0</v>
      </c>
      <c r="AA463">
        <v>3</v>
      </c>
      <c r="AB463">
        <v>11</v>
      </c>
      <c r="AC463">
        <v>0</v>
      </c>
    </row>
    <row r="464" spans="1:29" x14ac:dyDescent="0.3">
      <c r="A464" s="1">
        <v>8594</v>
      </c>
      <c r="B464">
        <v>1958</v>
      </c>
      <c r="C464" t="s">
        <v>36</v>
      </c>
      <c r="D464" t="s">
        <v>71</v>
      </c>
      <c r="E464">
        <v>50520</v>
      </c>
      <c r="F464">
        <v>0</v>
      </c>
      <c r="G464">
        <v>1</v>
      </c>
      <c r="H464" t="s">
        <v>365</v>
      </c>
      <c r="I464">
        <v>25</v>
      </c>
      <c r="J464">
        <v>112</v>
      </c>
      <c r="K464">
        <v>0</v>
      </c>
      <c r="L464">
        <v>6</v>
      </c>
      <c r="M464">
        <v>2</v>
      </c>
      <c r="N464">
        <v>1</v>
      </c>
      <c r="O464">
        <v>14</v>
      </c>
      <c r="P464">
        <v>2</v>
      </c>
      <c r="Q464">
        <v>3</v>
      </c>
      <c r="R464">
        <v>1</v>
      </c>
      <c r="S464">
        <v>3</v>
      </c>
      <c r="T464">
        <v>6</v>
      </c>
      <c r="U464">
        <v>0</v>
      </c>
      <c r="V464">
        <v>0</v>
      </c>
      <c r="W464">
        <v>0</v>
      </c>
      <c r="X464">
        <v>0</v>
      </c>
      <c r="Y464">
        <v>0</v>
      </c>
      <c r="Z464">
        <v>0</v>
      </c>
      <c r="AA464">
        <v>3</v>
      </c>
      <c r="AB464">
        <v>11</v>
      </c>
      <c r="AC464">
        <v>0</v>
      </c>
    </row>
    <row r="465" spans="1:29" x14ac:dyDescent="0.3">
      <c r="A465" s="1">
        <v>7059</v>
      </c>
      <c r="B465">
        <v>1963</v>
      </c>
      <c r="C465" t="s">
        <v>29</v>
      </c>
      <c r="D465" t="s">
        <v>37</v>
      </c>
      <c r="E465">
        <v>80124</v>
      </c>
      <c r="F465">
        <v>0</v>
      </c>
      <c r="G465">
        <v>0</v>
      </c>
      <c r="H465" t="s">
        <v>252</v>
      </c>
      <c r="I465">
        <v>47</v>
      </c>
      <c r="J465">
        <v>483</v>
      </c>
      <c r="K465">
        <v>84</v>
      </c>
      <c r="L465">
        <v>398</v>
      </c>
      <c r="M465">
        <v>205</v>
      </c>
      <c r="N465">
        <v>84</v>
      </c>
      <c r="O465">
        <v>241</v>
      </c>
      <c r="P465">
        <v>1</v>
      </c>
      <c r="Q465">
        <v>3</v>
      </c>
      <c r="R465">
        <v>7</v>
      </c>
      <c r="S465">
        <v>8</v>
      </c>
      <c r="T465">
        <v>1</v>
      </c>
      <c r="U465">
        <v>1</v>
      </c>
      <c r="V465">
        <v>0</v>
      </c>
      <c r="W465">
        <v>0</v>
      </c>
      <c r="X465">
        <v>0</v>
      </c>
      <c r="Y465">
        <v>0</v>
      </c>
      <c r="Z465">
        <v>0</v>
      </c>
      <c r="AA465">
        <v>3</v>
      </c>
      <c r="AB465">
        <v>11</v>
      </c>
      <c r="AC465">
        <v>0</v>
      </c>
    </row>
    <row r="466" spans="1:29" x14ac:dyDescent="0.3">
      <c r="A466" s="1">
        <v>2815</v>
      </c>
      <c r="B466">
        <v>1975</v>
      </c>
      <c r="C466" t="s">
        <v>29</v>
      </c>
      <c r="D466" t="s">
        <v>37</v>
      </c>
      <c r="E466">
        <v>33183</v>
      </c>
      <c r="F466">
        <v>1</v>
      </c>
      <c r="G466">
        <v>0</v>
      </c>
      <c r="H466" t="s">
        <v>145</v>
      </c>
      <c r="I466">
        <v>46</v>
      </c>
      <c r="J466">
        <v>7</v>
      </c>
      <c r="K466">
        <v>5</v>
      </c>
      <c r="L466">
        <v>39</v>
      </c>
      <c r="M466">
        <v>17</v>
      </c>
      <c r="N466">
        <v>15</v>
      </c>
      <c r="O466">
        <v>37</v>
      </c>
      <c r="P466">
        <v>2</v>
      </c>
      <c r="Q466">
        <v>4</v>
      </c>
      <c r="R466">
        <v>0</v>
      </c>
      <c r="S466">
        <v>3</v>
      </c>
      <c r="T466">
        <v>7</v>
      </c>
      <c r="U466">
        <v>0</v>
      </c>
      <c r="V466">
        <v>0</v>
      </c>
      <c r="W466">
        <v>0</v>
      </c>
      <c r="X466">
        <v>0</v>
      </c>
      <c r="Y466">
        <v>0</v>
      </c>
      <c r="Z466">
        <v>0</v>
      </c>
      <c r="AA466">
        <v>3</v>
      </c>
      <c r="AB466">
        <v>11</v>
      </c>
      <c r="AC466">
        <v>0</v>
      </c>
    </row>
    <row r="467" spans="1:29" x14ac:dyDescent="0.3">
      <c r="A467" s="1">
        <v>2416</v>
      </c>
      <c r="B467">
        <v>1969</v>
      </c>
      <c r="C467" t="s">
        <v>36</v>
      </c>
      <c r="D467" t="s">
        <v>30</v>
      </c>
      <c r="E467">
        <v>66582</v>
      </c>
      <c r="F467">
        <v>0</v>
      </c>
      <c r="G467">
        <v>0</v>
      </c>
      <c r="H467" t="s">
        <v>91</v>
      </c>
      <c r="I467">
        <v>83</v>
      </c>
      <c r="J467">
        <v>789</v>
      </c>
      <c r="K467">
        <v>25</v>
      </c>
      <c r="L467">
        <v>420</v>
      </c>
      <c r="M467">
        <v>16</v>
      </c>
      <c r="N467">
        <v>38</v>
      </c>
      <c r="O467">
        <v>0</v>
      </c>
      <c r="P467">
        <v>1</v>
      </c>
      <c r="Q467">
        <v>2</v>
      </c>
      <c r="R467">
        <v>8</v>
      </c>
      <c r="S467">
        <v>9</v>
      </c>
      <c r="T467">
        <v>1</v>
      </c>
      <c r="U467">
        <v>0</v>
      </c>
      <c r="V467">
        <v>0</v>
      </c>
      <c r="W467">
        <v>0</v>
      </c>
      <c r="X467">
        <v>0</v>
      </c>
      <c r="Y467">
        <v>0</v>
      </c>
      <c r="Z467">
        <v>0</v>
      </c>
      <c r="AA467">
        <v>3</v>
      </c>
      <c r="AB467">
        <v>11</v>
      </c>
      <c r="AC467">
        <v>0</v>
      </c>
    </row>
    <row r="468" spans="1:29" x14ac:dyDescent="0.3">
      <c r="A468" s="1">
        <v>7999</v>
      </c>
      <c r="B468">
        <v>1955</v>
      </c>
      <c r="C468" t="s">
        <v>36</v>
      </c>
      <c r="D468" t="s">
        <v>33</v>
      </c>
      <c r="E468">
        <v>75261</v>
      </c>
      <c r="F468">
        <v>0</v>
      </c>
      <c r="G468">
        <v>0</v>
      </c>
      <c r="H468" t="s">
        <v>366</v>
      </c>
      <c r="I468">
        <v>17</v>
      </c>
      <c r="J468">
        <v>1239</v>
      </c>
      <c r="K468">
        <v>17</v>
      </c>
      <c r="L468">
        <v>413</v>
      </c>
      <c r="M468">
        <v>23</v>
      </c>
      <c r="N468">
        <v>34</v>
      </c>
      <c r="O468">
        <v>17</v>
      </c>
      <c r="P468">
        <v>1</v>
      </c>
      <c r="Q468">
        <v>5</v>
      </c>
      <c r="R468">
        <v>6</v>
      </c>
      <c r="S468">
        <v>5</v>
      </c>
      <c r="T468">
        <v>2</v>
      </c>
      <c r="U468">
        <v>0</v>
      </c>
      <c r="V468">
        <v>1</v>
      </c>
      <c r="W468">
        <v>1</v>
      </c>
      <c r="X468">
        <v>0</v>
      </c>
      <c r="Y468">
        <v>0</v>
      </c>
      <c r="Z468">
        <v>0</v>
      </c>
      <c r="AA468">
        <v>3</v>
      </c>
      <c r="AB468">
        <v>11</v>
      </c>
      <c r="AC468">
        <v>1</v>
      </c>
    </row>
    <row r="469" spans="1:29" x14ac:dyDescent="0.3">
      <c r="A469" s="1">
        <v>9213</v>
      </c>
      <c r="B469">
        <v>1970</v>
      </c>
      <c r="C469" t="s">
        <v>29</v>
      </c>
      <c r="D469" t="s">
        <v>71</v>
      </c>
      <c r="E469">
        <v>31880</v>
      </c>
      <c r="F469">
        <v>1</v>
      </c>
      <c r="G469">
        <v>0</v>
      </c>
      <c r="H469" t="s">
        <v>266</v>
      </c>
      <c r="I469">
        <v>13</v>
      </c>
      <c r="J469">
        <v>4</v>
      </c>
      <c r="K469">
        <v>1</v>
      </c>
      <c r="L469">
        <v>5</v>
      </c>
      <c r="M469">
        <v>2</v>
      </c>
      <c r="N469">
        <v>0</v>
      </c>
      <c r="O469">
        <v>3</v>
      </c>
      <c r="P469">
        <v>1</v>
      </c>
      <c r="Q469">
        <v>1</v>
      </c>
      <c r="R469">
        <v>0</v>
      </c>
      <c r="S469">
        <v>2</v>
      </c>
      <c r="T469">
        <v>8</v>
      </c>
      <c r="U469">
        <v>0</v>
      </c>
      <c r="V469">
        <v>0</v>
      </c>
      <c r="W469">
        <v>0</v>
      </c>
      <c r="X469">
        <v>0</v>
      </c>
      <c r="Y469">
        <v>0</v>
      </c>
      <c r="Z469">
        <v>0</v>
      </c>
      <c r="AA469">
        <v>3</v>
      </c>
      <c r="AB469">
        <v>11</v>
      </c>
      <c r="AC469">
        <v>0</v>
      </c>
    </row>
    <row r="470" spans="1:29" x14ac:dyDescent="0.3">
      <c r="A470" s="1">
        <v>9697</v>
      </c>
      <c r="B470">
        <v>1951</v>
      </c>
      <c r="C470" t="s">
        <v>29</v>
      </c>
      <c r="D470" t="s">
        <v>37</v>
      </c>
      <c r="E470">
        <v>53790</v>
      </c>
      <c r="F470">
        <v>0</v>
      </c>
      <c r="G470">
        <v>2</v>
      </c>
      <c r="H470" t="s">
        <v>367</v>
      </c>
      <c r="I470">
        <v>86</v>
      </c>
      <c r="J470">
        <v>335</v>
      </c>
      <c r="K470">
        <v>42</v>
      </c>
      <c r="L470">
        <v>127</v>
      </c>
      <c r="M470">
        <v>28</v>
      </c>
      <c r="N470">
        <v>5</v>
      </c>
      <c r="O470">
        <v>5</v>
      </c>
      <c r="P470">
        <v>3</v>
      </c>
      <c r="Q470">
        <v>7</v>
      </c>
      <c r="R470">
        <v>2</v>
      </c>
      <c r="S470">
        <v>8</v>
      </c>
      <c r="T470">
        <v>6</v>
      </c>
      <c r="U470">
        <v>0</v>
      </c>
      <c r="V470">
        <v>0</v>
      </c>
      <c r="W470">
        <v>0</v>
      </c>
      <c r="X470">
        <v>0</v>
      </c>
      <c r="Y470">
        <v>0</v>
      </c>
      <c r="Z470">
        <v>0</v>
      </c>
      <c r="AA470">
        <v>3</v>
      </c>
      <c r="AB470">
        <v>11</v>
      </c>
      <c r="AC470">
        <v>0</v>
      </c>
    </row>
    <row r="471" spans="1:29" x14ac:dyDescent="0.3">
      <c r="A471" s="1">
        <v>3916</v>
      </c>
      <c r="B471">
        <v>1971</v>
      </c>
      <c r="C471" t="s">
        <v>36</v>
      </c>
      <c r="D471" t="s">
        <v>33</v>
      </c>
      <c r="E471">
        <v>49269</v>
      </c>
      <c r="F471">
        <v>1</v>
      </c>
      <c r="G471">
        <v>0</v>
      </c>
      <c r="H471" t="s">
        <v>368</v>
      </c>
      <c r="I471">
        <v>92</v>
      </c>
      <c r="J471">
        <v>639</v>
      </c>
      <c r="K471">
        <v>8</v>
      </c>
      <c r="L471">
        <v>166</v>
      </c>
      <c r="M471">
        <v>11</v>
      </c>
      <c r="N471">
        <v>8</v>
      </c>
      <c r="O471">
        <v>58</v>
      </c>
      <c r="P471">
        <v>3</v>
      </c>
      <c r="Q471">
        <v>7</v>
      </c>
      <c r="R471">
        <v>3</v>
      </c>
      <c r="S471">
        <v>12</v>
      </c>
      <c r="T471">
        <v>7</v>
      </c>
      <c r="U471">
        <v>0</v>
      </c>
      <c r="V471">
        <v>0</v>
      </c>
      <c r="W471">
        <v>0</v>
      </c>
      <c r="X471">
        <v>0</v>
      </c>
      <c r="Y471">
        <v>0</v>
      </c>
      <c r="Z471">
        <v>0</v>
      </c>
      <c r="AA471">
        <v>3</v>
      </c>
      <c r="AB471">
        <v>11</v>
      </c>
      <c r="AC471">
        <v>0</v>
      </c>
    </row>
    <row r="472" spans="1:29" x14ac:dyDescent="0.3">
      <c r="A472" s="1">
        <v>2021</v>
      </c>
      <c r="B472">
        <v>1975</v>
      </c>
      <c r="C472" t="s">
        <v>29</v>
      </c>
      <c r="D472" t="s">
        <v>37</v>
      </c>
      <c r="E472">
        <v>61456</v>
      </c>
      <c r="F472">
        <v>0</v>
      </c>
      <c r="G472">
        <v>1</v>
      </c>
      <c r="H472" t="s">
        <v>369</v>
      </c>
      <c r="I472">
        <v>47</v>
      </c>
      <c r="J472">
        <v>563</v>
      </c>
      <c r="K472">
        <v>76</v>
      </c>
      <c r="L472">
        <v>384</v>
      </c>
      <c r="M472">
        <v>84</v>
      </c>
      <c r="N472">
        <v>192</v>
      </c>
      <c r="O472">
        <v>89</v>
      </c>
      <c r="P472">
        <v>4</v>
      </c>
      <c r="Q472">
        <v>6</v>
      </c>
      <c r="R472">
        <v>10</v>
      </c>
      <c r="S472">
        <v>13</v>
      </c>
      <c r="T472">
        <v>4</v>
      </c>
      <c r="U472">
        <v>0</v>
      </c>
      <c r="V472">
        <v>0</v>
      </c>
      <c r="W472">
        <v>0</v>
      </c>
      <c r="X472">
        <v>0</v>
      </c>
      <c r="Y472">
        <v>0</v>
      </c>
      <c r="Z472">
        <v>0</v>
      </c>
      <c r="AA472">
        <v>3</v>
      </c>
      <c r="AB472">
        <v>11</v>
      </c>
      <c r="AC472">
        <v>0</v>
      </c>
    </row>
    <row r="473" spans="1:29" x14ac:dyDescent="0.3">
      <c r="A473" s="1">
        <v>1581</v>
      </c>
      <c r="B473">
        <v>1980</v>
      </c>
      <c r="C473" t="s">
        <v>29</v>
      </c>
      <c r="D473" t="s">
        <v>37</v>
      </c>
      <c r="E473">
        <v>37406</v>
      </c>
      <c r="F473">
        <v>1</v>
      </c>
      <c r="G473">
        <v>0</v>
      </c>
      <c r="H473" t="s">
        <v>370</v>
      </c>
      <c r="I473">
        <v>18</v>
      </c>
      <c r="J473">
        <v>2</v>
      </c>
      <c r="K473">
        <v>0</v>
      </c>
      <c r="L473">
        <v>8</v>
      </c>
      <c r="M473">
        <v>2</v>
      </c>
      <c r="N473">
        <v>2</v>
      </c>
      <c r="O473">
        <v>3</v>
      </c>
      <c r="P473">
        <v>1</v>
      </c>
      <c r="Q473">
        <v>1</v>
      </c>
      <c r="R473">
        <v>0</v>
      </c>
      <c r="S473">
        <v>2</v>
      </c>
      <c r="T473">
        <v>8</v>
      </c>
      <c r="U473">
        <v>0</v>
      </c>
      <c r="V473">
        <v>0</v>
      </c>
      <c r="W473">
        <v>0</v>
      </c>
      <c r="X473">
        <v>0</v>
      </c>
      <c r="Y473">
        <v>0</v>
      </c>
      <c r="Z473">
        <v>0</v>
      </c>
      <c r="AA473">
        <v>3</v>
      </c>
      <c r="AB473">
        <v>11</v>
      </c>
      <c r="AC473">
        <v>1</v>
      </c>
    </row>
    <row r="474" spans="1:29" x14ac:dyDescent="0.3">
      <c r="A474" s="1">
        <v>564</v>
      </c>
      <c r="B474">
        <v>1981</v>
      </c>
      <c r="C474" t="s">
        <v>36</v>
      </c>
      <c r="D474" t="s">
        <v>33</v>
      </c>
      <c r="E474">
        <v>56937</v>
      </c>
      <c r="F474">
        <v>1</v>
      </c>
      <c r="G474">
        <v>0</v>
      </c>
      <c r="H474" t="s">
        <v>371</v>
      </c>
      <c r="I474">
        <v>81</v>
      </c>
      <c r="J474">
        <v>746</v>
      </c>
      <c r="K474">
        <v>8</v>
      </c>
      <c r="L474">
        <v>125</v>
      </c>
      <c r="M474">
        <v>11</v>
      </c>
      <c r="N474">
        <v>8</v>
      </c>
      <c r="O474">
        <v>8</v>
      </c>
      <c r="P474">
        <v>7</v>
      </c>
      <c r="Q474">
        <v>8</v>
      </c>
      <c r="R474">
        <v>6</v>
      </c>
      <c r="S474">
        <v>9</v>
      </c>
      <c r="T474">
        <v>6</v>
      </c>
      <c r="U474">
        <v>0</v>
      </c>
      <c r="V474">
        <v>1</v>
      </c>
      <c r="W474">
        <v>0</v>
      </c>
      <c r="X474">
        <v>0</v>
      </c>
      <c r="Y474">
        <v>0</v>
      </c>
      <c r="Z474">
        <v>0</v>
      </c>
      <c r="AA474">
        <v>3</v>
      </c>
      <c r="AB474">
        <v>11</v>
      </c>
      <c r="AC474">
        <v>1</v>
      </c>
    </row>
    <row r="475" spans="1:29" x14ac:dyDescent="0.3">
      <c r="A475" s="1">
        <v>6619</v>
      </c>
      <c r="B475">
        <v>1978</v>
      </c>
      <c r="C475" t="s">
        <v>29</v>
      </c>
      <c r="D475" t="s">
        <v>37</v>
      </c>
      <c r="E475">
        <v>38415</v>
      </c>
      <c r="F475">
        <v>1</v>
      </c>
      <c r="G475">
        <v>1</v>
      </c>
      <c r="H475" t="s">
        <v>60</v>
      </c>
      <c r="I475">
        <v>91</v>
      </c>
      <c r="J475">
        <v>22</v>
      </c>
      <c r="K475">
        <v>1</v>
      </c>
      <c r="L475">
        <v>13</v>
      </c>
      <c r="M475">
        <v>4</v>
      </c>
      <c r="N475">
        <v>0</v>
      </c>
      <c r="O475">
        <v>4</v>
      </c>
      <c r="P475">
        <v>2</v>
      </c>
      <c r="Q475">
        <v>1</v>
      </c>
      <c r="R475">
        <v>0</v>
      </c>
      <c r="S475">
        <v>3</v>
      </c>
      <c r="T475">
        <v>7</v>
      </c>
      <c r="U475">
        <v>0</v>
      </c>
      <c r="V475">
        <v>0</v>
      </c>
      <c r="W475">
        <v>0</v>
      </c>
      <c r="X475">
        <v>0</v>
      </c>
      <c r="Y475">
        <v>0</v>
      </c>
      <c r="Z475">
        <v>0</v>
      </c>
      <c r="AA475">
        <v>3</v>
      </c>
      <c r="AB475">
        <v>11</v>
      </c>
      <c r="AC475">
        <v>0</v>
      </c>
    </row>
    <row r="476" spans="1:29" x14ac:dyDescent="0.3">
      <c r="A476" s="1">
        <v>9081</v>
      </c>
      <c r="B476">
        <v>1988</v>
      </c>
      <c r="C476" t="s">
        <v>29</v>
      </c>
      <c r="D476" t="s">
        <v>30</v>
      </c>
      <c r="E476">
        <v>20518</v>
      </c>
      <c r="F476">
        <v>1</v>
      </c>
      <c r="G476">
        <v>0</v>
      </c>
      <c r="H476" t="s">
        <v>372</v>
      </c>
      <c r="I476">
        <v>58</v>
      </c>
      <c r="J476">
        <v>4</v>
      </c>
      <c r="K476">
        <v>1</v>
      </c>
      <c r="L476">
        <v>6</v>
      </c>
      <c r="M476">
        <v>4</v>
      </c>
      <c r="N476">
        <v>1</v>
      </c>
      <c r="O476">
        <v>9</v>
      </c>
      <c r="P476">
        <v>1</v>
      </c>
      <c r="Q476">
        <v>1</v>
      </c>
      <c r="R476">
        <v>1</v>
      </c>
      <c r="S476">
        <v>2</v>
      </c>
      <c r="T476">
        <v>5</v>
      </c>
      <c r="U476">
        <v>0</v>
      </c>
      <c r="V476">
        <v>0</v>
      </c>
      <c r="W476">
        <v>0</v>
      </c>
      <c r="X476">
        <v>0</v>
      </c>
      <c r="Y476">
        <v>0</v>
      </c>
      <c r="Z476">
        <v>0</v>
      </c>
      <c r="AA476">
        <v>3</v>
      </c>
      <c r="AB476">
        <v>11</v>
      </c>
      <c r="AC476">
        <v>0</v>
      </c>
    </row>
    <row r="477" spans="1:29" x14ac:dyDescent="0.3">
      <c r="A477" s="1">
        <v>178</v>
      </c>
      <c r="B477">
        <v>1956</v>
      </c>
      <c r="C477" t="s">
        <v>29</v>
      </c>
      <c r="D477" t="s">
        <v>37</v>
      </c>
      <c r="E477">
        <v>62503</v>
      </c>
      <c r="F477">
        <v>0</v>
      </c>
      <c r="G477">
        <v>1</v>
      </c>
      <c r="H477" t="s">
        <v>94</v>
      </c>
      <c r="I477">
        <v>40</v>
      </c>
      <c r="J477">
        <v>478</v>
      </c>
      <c r="K477">
        <v>0</v>
      </c>
      <c r="L477">
        <v>193</v>
      </c>
      <c r="M477">
        <v>110</v>
      </c>
      <c r="N477">
        <v>75</v>
      </c>
      <c r="O477">
        <v>117</v>
      </c>
      <c r="P477">
        <v>4</v>
      </c>
      <c r="Q477">
        <v>8</v>
      </c>
      <c r="R477">
        <v>3</v>
      </c>
      <c r="S477">
        <v>11</v>
      </c>
      <c r="T477">
        <v>5</v>
      </c>
      <c r="U477">
        <v>0</v>
      </c>
      <c r="V477">
        <v>0</v>
      </c>
      <c r="W477">
        <v>0</v>
      </c>
      <c r="X477">
        <v>0</v>
      </c>
      <c r="Y477">
        <v>0</v>
      </c>
      <c r="Z477">
        <v>0</v>
      </c>
      <c r="AA477">
        <v>3</v>
      </c>
      <c r="AB477">
        <v>11</v>
      </c>
      <c r="AC477">
        <v>0</v>
      </c>
    </row>
    <row r="478" spans="1:29" x14ac:dyDescent="0.3">
      <c r="A478" s="1">
        <v>916</v>
      </c>
      <c r="B478">
        <v>1972</v>
      </c>
      <c r="C478" t="s">
        <v>36</v>
      </c>
      <c r="D478" t="s">
        <v>30</v>
      </c>
      <c r="E478">
        <v>41644</v>
      </c>
      <c r="F478">
        <v>1</v>
      </c>
      <c r="G478">
        <v>1</v>
      </c>
      <c r="H478" t="s">
        <v>373</v>
      </c>
      <c r="I478">
        <v>67</v>
      </c>
      <c r="J478">
        <v>20</v>
      </c>
      <c r="K478">
        <v>3</v>
      </c>
      <c r="L478">
        <v>4</v>
      </c>
      <c r="M478">
        <v>2</v>
      </c>
      <c r="N478">
        <v>0</v>
      </c>
      <c r="O478">
        <v>2</v>
      </c>
      <c r="P478">
        <v>2</v>
      </c>
      <c r="Q478">
        <v>1</v>
      </c>
      <c r="R478">
        <v>0</v>
      </c>
      <c r="S478">
        <v>3</v>
      </c>
      <c r="T478">
        <v>3</v>
      </c>
      <c r="U478">
        <v>0</v>
      </c>
      <c r="V478">
        <v>0</v>
      </c>
      <c r="W478">
        <v>0</v>
      </c>
      <c r="X478">
        <v>0</v>
      </c>
      <c r="Y478">
        <v>0</v>
      </c>
      <c r="Z478">
        <v>0</v>
      </c>
      <c r="AA478">
        <v>3</v>
      </c>
      <c r="AB478">
        <v>11</v>
      </c>
      <c r="AC478">
        <v>0</v>
      </c>
    </row>
    <row r="479" spans="1:29" x14ac:dyDescent="0.3">
      <c r="A479" s="1">
        <v>5512</v>
      </c>
      <c r="B479">
        <v>1977</v>
      </c>
      <c r="C479" t="s">
        <v>39</v>
      </c>
      <c r="D479" t="s">
        <v>37</v>
      </c>
      <c r="E479">
        <v>55842</v>
      </c>
      <c r="F479">
        <v>0</v>
      </c>
      <c r="G479">
        <v>1</v>
      </c>
      <c r="H479" t="s">
        <v>185</v>
      </c>
      <c r="I479">
        <v>19</v>
      </c>
      <c r="J479">
        <v>451</v>
      </c>
      <c r="K479">
        <v>0</v>
      </c>
      <c r="L479">
        <v>39</v>
      </c>
      <c r="M479">
        <v>0</v>
      </c>
      <c r="N479">
        <v>4</v>
      </c>
      <c r="O479">
        <v>24</v>
      </c>
      <c r="P479">
        <v>1</v>
      </c>
      <c r="Q479">
        <v>7</v>
      </c>
      <c r="R479">
        <v>1</v>
      </c>
      <c r="S479">
        <v>8</v>
      </c>
      <c r="T479">
        <v>5</v>
      </c>
      <c r="U479">
        <v>0</v>
      </c>
      <c r="V479">
        <v>0</v>
      </c>
      <c r="W479">
        <v>0</v>
      </c>
      <c r="X479">
        <v>0</v>
      </c>
      <c r="Y479">
        <v>0</v>
      </c>
      <c r="Z479">
        <v>0</v>
      </c>
      <c r="AA479">
        <v>3</v>
      </c>
      <c r="AB479">
        <v>11</v>
      </c>
      <c r="AC479">
        <v>0</v>
      </c>
    </row>
    <row r="480" spans="1:29" x14ac:dyDescent="0.3">
      <c r="A480" s="1">
        <v>8970</v>
      </c>
      <c r="B480">
        <v>1972</v>
      </c>
      <c r="C480" t="s">
        <v>36</v>
      </c>
      <c r="D480" t="s">
        <v>37</v>
      </c>
      <c r="E480">
        <v>62010</v>
      </c>
      <c r="F480">
        <v>0</v>
      </c>
      <c r="G480">
        <v>1</v>
      </c>
      <c r="H480" t="s">
        <v>374</v>
      </c>
      <c r="I480">
        <v>93</v>
      </c>
      <c r="J480">
        <v>371</v>
      </c>
      <c r="K480">
        <v>22</v>
      </c>
      <c r="L480">
        <v>39</v>
      </c>
      <c r="M480">
        <v>6</v>
      </c>
      <c r="N480">
        <v>0</v>
      </c>
      <c r="O480">
        <v>92</v>
      </c>
      <c r="P480">
        <v>4</v>
      </c>
      <c r="Q480">
        <v>6</v>
      </c>
      <c r="R480">
        <v>2</v>
      </c>
      <c r="S480">
        <v>7</v>
      </c>
      <c r="T480">
        <v>5</v>
      </c>
      <c r="U480">
        <v>0</v>
      </c>
      <c r="V480">
        <v>0</v>
      </c>
      <c r="W480">
        <v>0</v>
      </c>
      <c r="X480">
        <v>0</v>
      </c>
      <c r="Y480">
        <v>0</v>
      </c>
      <c r="Z480">
        <v>0</v>
      </c>
      <c r="AA480">
        <v>3</v>
      </c>
      <c r="AB480">
        <v>11</v>
      </c>
      <c r="AC480">
        <v>0</v>
      </c>
    </row>
    <row r="481" spans="1:29" x14ac:dyDescent="0.3">
      <c r="A481" s="1">
        <v>10581</v>
      </c>
      <c r="B481">
        <v>1977</v>
      </c>
      <c r="C481" t="s">
        <v>29</v>
      </c>
      <c r="D481" t="s">
        <v>37</v>
      </c>
      <c r="E481">
        <v>41124</v>
      </c>
      <c r="F481">
        <v>1</v>
      </c>
      <c r="G481">
        <v>0</v>
      </c>
      <c r="H481" t="s">
        <v>266</v>
      </c>
      <c r="I481">
        <v>41</v>
      </c>
      <c r="J481">
        <v>281</v>
      </c>
      <c r="K481">
        <v>7</v>
      </c>
      <c r="L481">
        <v>84</v>
      </c>
      <c r="M481">
        <v>15</v>
      </c>
      <c r="N481">
        <v>0</v>
      </c>
      <c r="O481">
        <v>119</v>
      </c>
      <c r="P481">
        <v>7</v>
      </c>
      <c r="Q481">
        <v>7</v>
      </c>
      <c r="R481">
        <v>3</v>
      </c>
      <c r="S481">
        <v>4</v>
      </c>
      <c r="T481">
        <v>8</v>
      </c>
      <c r="U481">
        <v>0</v>
      </c>
      <c r="V481">
        <v>0</v>
      </c>
      <c r="W481">
        <v>0</v>
      </c>
      <c r="X481">
        <v>0</v>
      </c>
      <c r="Y481">
        <v>0</v>
      </c>
      <c r="Z481">
        <v>0</v>
      </c>
      <c r="AA481">
        <v>3</v>
      </c>
      <c r="AB481">
        <v>11</v>
      </c>
      <c r="AC481">
        <v>0</v>
      </c>
    </row>
    <row r="482" spans="1:29" x14ac:dyDescent="0.3">
      <c r="A482" s="1">
        <v>5300</v>
      </c>
      <c r="B482">
        <v>1973</v>
      </c>
      <c r="C482" t="s">
        <v>39</v>
      </c>
      <c r="D482" t="s">
        <v>37</v>
      </c>
      <c r="E482">
        <v>38961</v>
      </c>
      <c r="F482">
        <v>1</v>
      </c>
      <c r="G482">
        <v>0</v>
      </c>
      <c r="H482" t="s">
        <v>375</v>
      </c>
      <c r="I482">
        <v>60</v>
      </c>
      <c r="J482">
        <v>19</v>
      </c>
      <c r="K482">
        <v>7</v>
      </c>
      <c r="L482">
        <v>19</v>
      </c>
      <c r="M482">
        <v>0</v>
      </c>
      <c r="N482">
        <v>1</v>
      </c>
      <c r="O482">
        <v>24</v>
      </c>
      <c r="P482">
        <v>1</v>
      </c>
      <c r="Q482">
        <v>2</v>
      </c>
      <c r="R482">
        <v>1</v>
      </c>
      <c r="S482">
        <v>2</v>
      </c>
      <c r="T482">
        <v>7</v>
      </c>
      <c r="U482">
        <v>0</v>
      </c>
      <c r="V482">
        <v>0</v>
      </c>
      <c r="W482">
        <v>0</v>
      </c>
      <c r="X482">
        <v>0</v>
      </c>
      <c r="Y482">
        <v>0</v>
      </c>
      <c r="Z482">
        <v>0</v>
      </c>
      <c r="AA482">
        <v>3</v>
      </c>
      <c r="AB482">
        <v>11</v>
      </c>
      <c r="AC482">
        <v>0</v>
      </c>
    </row>
    <row r="483" spans="1:29" x14ac:dyDescent="0.3">
      <c r="A483" s="1">
        <v>5154</v>
      </c>
      <c r="B483">
        <v>1972</v>
      </c>
      <c r="C483" t="s">
        <v>39</v>
      </c>
      <c r="D483" t="s">
        <v>41</v>
      </c>
      <c r="E483">
        <v>37760</v>
      </c>
      <c r="F483">
        <v>1</v>
      </c>
      <c r="G483">
        <v>0</v>
      </c>
      <c r="H483" t="s">
        <v>115</v>
      </c>
      <c r="I483">
        <v>54</v>
      </c>
      <c r="J483">
        <v>26</v>
      </c>
      <c r="K483">
        <v>3</v>
      </c>
      <c r="L483">
        <v>13</v>
      </c>
      <c r="M483">
        <v>2</v>
      </c>
      <c r="N483">
        <v>10</v>
      </c>
      <c r="O483">
        <v>0</v>
      </c>
      <c r="P483">
        <v>1</v>
      </c>
      <c r="Q483">
        <v>2</v>
      </c>
      <c r="R483">
        <v>0</v>
      </c>
      <c r="S483">
        <v>3</v>
      </c>
      <c r="T483">
        <v>6</v>
      </c>
      <c r="U483">
        <v>0</v>
      </c>
      <c r="V483">
        <v>0</v>
      </c>
      <c r="W483">
        <v>0</v>
      </c>
      <c r="X483">
        <v>0</v>
      </c>
      <c r="Y483">
        <v>0</v>
      </c>
      <c r="Z483">
        <v>0</v>
      </c>
      <c r="AA483">
        <v>3</v>
      </c>
      <c r="AB483">
        <v>11</v>
      </c>
      <c r="AC483">
        <v>0</v>
      </c>
    </row>
    <row r="484" spans="1:29" x14ac:dyDescent="0.3">
      <c r="A484" s="1">
        <v>8346</v>
      </c>
      <c r="B484">
        <v>1974</v>
      </c>
      <c r="C484" t="s">
        <v>29</v>
      </c>
      <c r="D484" t="s">
        <v>30</v>
      </c>
      <c r="E484">
        <v>32233</v>
      </c>
      <c r="F484">
        <v>1</v>
      </c>
      <c r="G484">
        <v>0</v>
      </c>
      <c r="H484" t="s">
        <v>376</v>
      </c>
      <c r="I484">
        <v>26</v>
      </c>
      <c r="J484">
        <v>138</v>
      </c>
      <c r="K484">
        <v>15</v>
      </c>
      <c r="L484">
        <v>35</v>
      </c>
      <c r="M484">
        <v>25</v>
      </c>
      <c r="N484">
        <v>11</v>
      </c>
      <c r="O484">
        <v>72</v>
      </c>
      <c r="P484">
        <v>2</v>
      </c>
      <c r="Q484">
        <v>6</v>
      </c>
      <c r="R484">
        <v>2</v>
      </c>
      <c r="S484">
        <v>2</v>
      </c>
      <c r="T484">
        <v>9</v>
      </c>
      <c r="U484">
        <v>1</v>
      </c>
      <c r="V484">
        <v>0</v>
      </c>
      <c r="W484">
        <v>0</v>
      </c>
      <c r="X484">
        <v>0</v>
      </c>
      <c r="Y484">
        <v>0</v>
      </c>
      <c r="Z484">
        <v>0</v>
      </c>
      <c r="AA484">
        <v>3</v>
      </c>
      <c r="AB484">
        <v>11</v>
      </c>
      <c r="AC484">
        <v>1</v>
      </c>
    </row>
    <row r="485" spans="1:29" x14ac:dyDescent="0.3">
      <c r="A485" s="1">
        <v>1676</v>
      </c>
      <c r="B485">
        <v>1975</v>
      </c>
      <c r="C485" t="s">
        <v>29</v>
      </c>
      <c r="D485" t="s">
        <v>37</v>
      </c>
      <c r="E485">
        <v>43057</v>
      </c>
      <c r="F485">
        <v>0</v>
      </c>
      <c r="G485">
        <v>1</v>
      </c>
      <c r="H485" t="s">
        <v>377</v>
      </c>
      <c r="I485">
        <v>30</v>
      </c>
      <c r="J485">
        <v>213</v>
      </c>
      <c r="K485">
        <v>2</v>
      </c>
      <c r="L485">
        <v>44</v>
      </c>
      <c r="M485">
        <v>0</v>
      </c>
      <c r="N485">
        <v>2</v>
      </c>
      <c r="O485">
        <v>5</v>
      </c>
      <c r="P485">
        <v>4</v>
      </c>
      <c r="Q485">
        <v>4</v>
      </c>
      <c r="R485">
        <v>2</v>
      </c>
      <c r="S485">
        <v>5</v>
      </c>
      <c r="T485">
        <v>5</v>
      </c>
      <c r="U485">
        <v>0</v>
      </c>
      <c r="V485">
        <v>0</v>
      </c>
      <c r="W485">
        <v>0</v>
      </c>
      <c r="X485">
        <v>0</v>
      </c>
      <c r="Y485">
        <v>0</v>
      </c>
      <c r="Z485">
        <v>0</v>
      </c>
      <c r="AA485">
        <v>3</v>
      </c>
      <c r="AB485">
        <v>11</v>
      </c>
      <c r="AC485">
        <v>0</v>
      </c>
    </row>
    <row r="486" spans="1:29" x14ac:dyDescent="0.3">
      <c r="A486" s="1">
        <v>9286</v>
      </c>
      <c r="B486">
        <v>1960</v>
      </c>
      <c r="C486" t="s">
        <v>39</v>
      </c>
      <c r="D486" t="s">
        <v>33</v>
      </c>
      <c r="E486">
        <v>83151</v>
      </c>
      <c r="F486">
        <v>0</v>
      </c>
      <c r="G486">
        <v>0</v>
      </c>
      <c r="H486" t="s">
        <v>48</v>
      </c>
      <c r="I486">
        <v>93</v>
      </c>
      <c r="J486">
        <v>407</v>
      </c>
      <c r="K486">
        <v>28</v>
      </c>
      <c r="L486">
        <v>100</v>
      </c>
      <c r="M486">
        <v>120</v>
      </c>
      <c r="N486">
        <v>74</v>
      </c>
      <c r="O486">
        <v>18</v>
      </c>
      <c r="P486">
        <v>1</v>
      </c>
      <c r="Q486">
        <v>5</v>
      </c>
      <c r="R486">
        <v>9</v>
      </c>
      <c r="S486">
        <v>4</v>
      </c>
      <c r="T486">
        <v>3</v>
      </c>
      <c r="U486">
        <v>0</v>
      </c>
      <c r="V486">
        <v>0</v>
      </c>
      <c r="W486">
        <v>0</v>
      </c>
      <c r="X486">
        <v>0</v>
      </c>
      <c r="Y486">
        <v>0</v>
      </c>
      <c r="Z486">
        <v>0</v>
      </c>
      <c r="AA486">
        <v>3</v>
      </c>
      <c r="AB486">
        <v>11</v>
      </c>
      <c r="AC486">
        <v>0</v>
      </c>
    </row>
    <row r="487" spans="1:29" x14ac:dyDescent="0.3">
      <c r="A487" s="1">
        <v>2426</v>
      </c>
      <c r="B487">
        <v>1964</v>
      </c>
      <c r="C487" t="s">
        <v>36</v>
      </c>
      <c r="D487" t="s">
        <v>41</v>
      </c>
      <c r="E487">
        <v>78825</v>
      </c>
      <c r="F487">
        <v>0</v>
      </c>
      <c r="G487">
        <v>0</v>
      </c>
      <c r="H487" t="s">
        <v>103</v>
      </c>
      <c r="I487">
        <v>35</v>
      </c>
      <c r="J487">
        <v>483</v>
      </c>
      <c r="K487">
        <v>74</v>
      </c>
      <c r="L487">
        <v>114</v>
      </c>
      <c r="M487">
        <v>169</v>
      </c>
      <c r="N487">
        <v>37</v>
      </c>
      <c r="O487">
        <v>18</v>
      </c>
      <c r="P487">
        <v>1</v>
      </c>
      <c r="Q487">
        <v>5</v>
      </c>
      <c r="R487">
        <v>10</v>
      </c>
      <c r="S487">
        <v>13</v>
      </c>
      <c r="T487">
        <v>3</v>
      </c>
      <c r="U487">
        <v>0</v>
      </c>
      <c r="V487">
        <v>0</v>
      </c>
      <c r="W487">
        <v>0</v>
      </c>
      <c r="X487">
        <v>0</v>
      </c>
      <c r="Y487">
        <v>0</v>
      </c>
      <c r="Z487">
        <v>0</v>
      </c>
      <c r="AA487">
        <v>3</v>
      </c>
      <c r="AB487">
        <v>11</v>
      </c>
      <c r="AC487">
        <v>1</v>
      </c>
    </row>
    <row r="488" spans="1:29" x14ac:dyDescent="0.3">
      <c r="A488" s="1">
        <v>5172</v>
      </c>
      <c r="B488">
        <v>1976</v>
      </c>
      <c r="C488" t="s">
        <v>39</v>
      </c>
      <c r="D488" t="s">
        <v>33</v>
      </c>
      <c r="E488">
        <v>65104</v>
      </c>
      <c r="F488">
        <v>0</v>
      </c>
      <c r="G488">
        <v>1</v>
      </c>
      <c r="H488" t="s">
        <v>144</v>
      </c>
      <c r="I488">
        <v>4</v>
      </c>
      <c r="J488">
        <v>738</v>
      </c>
      <c r="K488">
        <v>0</v>
      </c>
      <c r="L488">
        <v>232</v>
      </c>
      <c r="M488">
        <v>13</v>
      </c>
      <c r="N488">
        <v>20</v>
      </c>
      <c r="O488">
        <v>50</v>
      </c>
      <c r="P488">
        <v>2</v>
      </c>
      <c r="Q488">
        <v>3</v>
      </c>
      <c r="R488">
        <v>5</v>
      </c>
      <c r="S488">
        <v>7</v>
      </c>
      <c r="T488">
        <v>7</v>
      </c>
      <c r="U488">
        <v>0</v>
      </c>
      <c r="V488">
        <v>0</v>
      </c>
      <c r="W488">
        <v>0</v>
      </c>
      <c r="X488">
        <v>0</v>
      </c>
      <c r="Y488">
        <v>0</v>
      </c>
      <c r="Z488">
        <v>0</v>
      </c>
      <c r="AA488">
        <v>3</v>
      </c>
      <c r="AB488">
        <v>11</v>
      </c>
      <c r="AC488">
        <v>0</v>
      </c>
    </row>
    <row r="489" spans="1:29" x14ac:dyDescent="0.3">
      <c r="A489" s="1">
        <v>5562</v>
      </c>
      <c r="B489">
        <v>1974</v>
      </c>
      <c r="C489" t="s">
        <v>29</v>
      </c>
      <c r="D489" t="s">
        <v>37</v>
      </c>
      <c r="E489">
        <v>60093</v>
      </c>
      <c r="F489">
        <v>0</v>
      </c>
      <c r="G489">
        <v>1</v>
      </c>
      <c r="H489" t="s">
        <v>378</v>
      </c>
      <c r="I489">
        <v>92</v>
      </c>
      <c r="J489">
        <v>502</v>
      </c>
      <c r="K489">
        <v>12</v>
      </c>
      <c r="L489">
        <v>109</v>
      </c>
      <c r="M489">
        <v>16</v>
      </c>
      <c r="N489">
        <v>6</v>
      </c>
      <c r="O489">
        <v>90</v>
      </c>
      <c r="P489">
        <v>2</v>
      </c>
      <c r="Q489">
        <v>7</v>
      </c>
      <c r="R489">
        <v>2</v>
      </c>
      <c r="S489">
        <v>10</v>
      </c>
      <c r="T489">
        <v>6</v>
      </c>
      <c r="U489">
        <v>0</v>
      </c>
      <c r="V489">
        <v>0</v>
      </c>
      <c r="W489">
        <v>0</v>
      </c>
      <c r="X489">
        <v>0</v>
      </c>
      <c r="Y489">
        <v>0</v>
      </c>
      <c r="Z489">
        <v>0</v>
      </c>
      <c r="AA489">
        <v>3</v>
      </c>
      <c r="AB489">
        <v>11</v>
      </c>
      <c r="AC489">
        <v>0</v>
      </c>
    </row>
    <row r="490" spans="1:29" x14ac:dyDescent="0.3">
      <c r="A490" s="1">
        <v>3436</v>
      </c>
      <c r="B490">
        <v>1969</v>
      </c>
      <c r="C490" t="s">
        <v>29</v>
      </c>
      <c r="D490" t="s">
        <v>37</v>
      </c>
      <c r="E490">
        <v>14045</v>
      </c>
      <c r="F490">
        <v>1</v>
      </c>
      <c r="G490">
        <v>0</v>
      </c>
      <c r="H490" t="s">
        <v>379</v>
      </c>
      <c r="I490">
        <v>24</v>
      </c>
      <c r="J490">
        <v>11</v>
      </c>
      <c r="K490">
        <v>0</v>
      </c>
      <c r="L490">
        <v>5</v>
      </c>
      <c r="M490">
        <v>2</v>
      </c>
      <c r="N490">
        <v>1</v>
      </c>
      <c r="O490">
        <v>1</v>
      </c>
      <c r="P490">
        <v>1</v>
      </c>
      <c r="Q490">
        <v>1</v>
      </c>
      <c r="R490">
        <v>0</v>
      </c>
      <c r="S490">
        <v>3</v>
      </c>
      <c r="T490">
        <v>7</v>
      </c>
      <c r="U490">
        <v>0</v>
      </c>
      <c r="V490">
        <v>0</v>
      </c>
      <c r="W490">
        <v>0</v>
      </c>
      <c r="X490">
        <v>0</v>
      </c>
      <c r="Y490">
        <v>0</v>
      </c>
      <c r="Z490">
        <v>0</v>
      </c>
      <c r="AA490">
        <v>3</v>
      </c>
      <c r="AB490">
        <v>11</v>
      </c>
      <c r="AC490">
        <v>0</v>
      </c>
    </row>
    <row r="491" spans="1:29" x14ac:dyDescent="0.3">
      <c r="A491" s="1">
        <v>3921</v>
      </c>
      <c r="B491">
        <v>1952</v>
      </c>
      <c r="C491" t="s">
        <v>53</v>
      </c>
      <c r="D491" t="s">
        <v>71</v>
      </c>
      <c r="E491">
        <v>28457</v>
      </c>
      <c r="F491">
        <v>0</v>
      </c>
      <c r="G491">
        <v>0</v>
      </c>
      <c r="H491" t="s">
        <v>161</v>
      </c>
      <c r="I491">
        <v>96</v>
      </c>
      <c r="J491">
        <v>24</v>
      </c>
      <c r="K491">
        <v>1</v>
      </c>
      <c r="L491">
        <v>108</v>
      </c>
      <c r="M491">
        <v>29</v>
      </c>
      <c r="N491">
        <v>29</v>
      </c>
      <c r="O491">
        <v>14</v>
      </c>
      <c r="P491">
        <v>1</v>
      </c>
      <c r="Q491">
        <v>4</v>
      </c>
      <c r="R491">
        <v>1</v>
      </c>
      <c r="S491">
        <v>4</v>
      </c>
      <c r="T491">
        <v>8</v>
      </c>
      <c r="U491">
        <v>0</v>
      </c>
      <c r="V491">
        <v>0</v>
      </c>
      <c r="W491">
        <v>0</v>
      </c>
      <c r="X491">
        <v>0</v>
      </c>
      <c r="Y491">
        <v>0</v>
      </c>
      <c r="Z491">
        <v>0</v>
      </c>
      <c r="AA491">
        <v>3</v>
      </c>
      <c r="AB491">
        <v>11</v>
      </c>
      <c r="AC491">
        <v>0</v>
      </c>
    </row>
    <row r="492" spans="1:29" x14ac:dyDescent="0.3">
      <c r="A492" s="1">
        <v>3403</v>
      </c>
      <c r="B492">
        <v>1958</v>
      </c>
      <c r="C492" t="s">
        <v>36</v>
      </c>
      <c r="D492" t="s">
        <v>33</v>
      </c>
      <c r="E492">
        <v>78952</v>
      </c>
      <c r="F492">
        <v>0</v>
      </c>
      <c r="G492">
        <v>1</v>
      </c>
      <c r="H492" t="s">
        <v>380</v>
      </c>
      <c r="I492">
        <v>11</v>
      </c>
      <c r="J492">
        <v>1170</v>
      </c>
      <c r="K492">
        <v>19</v>
      </c>
      <c r="L492">
        <v>594</v>
      </c>
      <c r="M492">
        <v>99</v>
      </c>
      <c r="N492">
        <v>76</v>
      </c>
      <c r="O492">
        <v>134</v>
      </c>
      <c r="P492">
        <v>2</v>
      </c>
      <c r="Q492">
        <v>2</v>
      </c>
      <c r="R492">
        <v>5</v>
      </c>
      <c r="S492">
        <v>12</v>
      </c>
      <c r="T492">
        <v>6</v>
      </c>
      <c r="U492">
        <v>0</v>
      </c>
      <c r="V492">
        <v>0</v>
      </c>
      <c r="W492">
        <v>0</v>
      </c>
      <c r="X492">
        <v>0</v>
      </c>
      <c r="Y492">
        <v>0</v>
      </c>
      <c r="Z492">
        <v>0</v>
      </c>
      <c r="AA492">
        <v>3</v>
      </c>
      <c r="AB492">
        <v>11</v>
      </c>
      <c r="AC492">
        <v>0</v>
      </c>
    </row>
    <row r="493" spans="1:29" x14ac:dyDescent="0.3">
      <c r="A493" s="1">
        <v>22</v>
      </c>
      <c r="B493">
        <v>1976</v>
      </c>
      <c r="C493" t="s">
        <v>29</v>
      </c>
      <c r="D493" t="s">
        <v>41</v>
      </c>
      <c r="E493">
        <v>46310</v>
      </c>
      <c r="F493">
        <v>1</v>
      </c>
      <c r="G493">
        <v>0</v>
      </c>
      <c r="H493" t="s">
        <v>381</v>
      </c>
      <c r="I493">
        <v>99</v>
      </c>
      <c r="J493">
        <v>185</v>
      </c>
      <c r="K493">
        <v>2</v>
      </c>
      <c r="L493">
        <v>88</v>
      </c>
      <c r="M493">
        <v>15</v>
      </c>
      <c r="N493">
        <v>5</v>
      </c>
      <c r="O493">
        <v>14</v>
      </c>
      <c r="P493">
        <v>2</v>
      </c>
      <c r="Q493">
        <v>6</v>
      </c>
      <c r="R493">
        <v>1</v>
      </c>
      <c r="S493">
        <v>5</v>
      </c>
      <c r="T493">
        <v>8</v>
      </c>
      <c r="U493">
        <v>0</v>
      </c>
      <c r="V493">
        <v>0</v>
      </c>
      <c r="W493">
        <v>0</v>
      </c>
      <c r="X493">
        <v>0</v>
      </c>
      <c r="Y493">
        <v>0</v>
      </c>
      <c r="Z493">
        <v>0</v>
      </c>
      <c r="AA493">
        <v>3</v>
      </c>
      <c r="AB493">
        <v>11</v>
      </c>
      <c r="AC493">
        <v>0</v>
      </c>
    </row>
    <row r="494" spans="1:29" x14ac:dyDescent="0.3">
      <c r="A494" s="1">
        <v>10965</v>
      </c>
      <c r="B494">
        <v>1955</v>
      </c>
      <c r="C494" t="s">
        <v>29</v>
      </c>
      <c r="D494" t="s">
        <v>33</v>
      </c>
      <c r="E494">
        <v>76005</v>
      </c>
      <c r="F494">
        <v>0</v>
      </c>
      <c r="G494">
        <v>0</v>
      </c>
      <c r="H494" t="s">
        <v>341</v>
      </c>
      <c r="I494">
        <v>72</v>
      </c>
      <c r="J494">
        <v>983</v>
      </c>
      <c r="K494">
        <v>20</v>
      </c>
      <c r="L494">
        <v>389</v>
      </c>
      <c r="M494">
        <v>240</v>
      </c>
      <c r="N494">
        <v>50</v>
      </c>
      <c r="O494">
        <v>40</v>
      </c>
      <c r="P494">
        <v>1</v>
      </c>
      <c r="Q494">
        <v>3</v>
      </c>
      <c r="R494">
        <v>5</v>
      </c>
      <c r="S494">
        <v>13</v>
      </c>
      <c r="T494">
        <v>6</v>
      </c>
      <c r="U494">
        <v>0</v>
      </c>
      <c r="V494">
        <v>0</v>
      </c>
      <c r="W494">
        <v>0</v>
      </c>
      <c r="X494">
        <v>1</v>
      </c>
      <c r="Y494">
        <v>0</v>
      </c>
      <c r="Z494">
        <v>0</v>
      </c>
      <c r="AA494">
        <v>3</v>
      </c>
      <c r="AB494">
        <v>11</v>
      </c>
      <c r="AC494">
        <v>0</v>
      </c>
    </row>
    <row r="495" spans="1:29" x14ac:dyDescent="0.3">
      <c r="A495" s="1">
        <v>9426</v>
      </c>
      <c r="B495">
        <v>1964</v>
      </c>
      <c r="C495" t="s">
        <v>39</v>
      </c>
      <c r="D495" t="s">
        <v>30</v>
      </c>
      <c r="E495">
        <v>58308</v>
      </c>
      <c r="F495">
        <v>0</v>
      </c>
      <c r="G495">
        <v>1</v>
      </c>
      <c r="H495" t="s">
        <v>271</v>
      </c>
      <c r="I495">
        <v>77</v>
      </c>
      <c r="J495">
        <v>691</v>
      </c>
      <c r="K495">
        <v>0</v>
      </c>
      <c r="L495">
        <v>69</v>
      </c>
      <c r="M495">
        <v>10</v>
      </c>
      <c r="N495">
        <v>0</v>
      </c>
      <c r="O495">
        <v>130</v>
      </c>
      <c r="P495">
        <v>4</v>
      </c>
      <c r="Q495">
        <v>2</v>
      </c>
      <c r="R495">
        <v>6</v>
      </c>
      <c r="S495">
        <v>3</v>
      </c>
      <c r="T495">
        <v>8</v>
      </c>
      <c r="U495">
        <v>0</v>
      </c>
      <c r="V495">
        <v>0</v>
      </c>
      <c r="W495">
        <v>0</v>
      </c>
      <c r="X495">
        <v>0</v>
      </c>
      <c r="Y495">
        <v>0</v>
      </c>
      <c r="Z495">
        <v>0</v>
      </c>
      <c r="AA495">
        <v>3</v>
      </c>
      <c r="AB495">
        <v>11</v>
      </c>
      <c r="AC495">
        <v>0</v>
      </c>
    </row>
    <row r="496" spans="1:29" x14ac:dyDescent="0.3">
      <c r="A496" s="1">
        <v>6605</v>
      </c>
      <c r="B496">
        <v>1944</v>
      </c>
      <c r="C496" t="s">
        <v>36</v>
      </c>
      <c r="D496" t="s">
        <v>41</v>
      </c>
      <c r="E496">
        <v>55614</v>
      </c>
      <c r="F496">
        <v>0</v>
      </c>
      <c r="G496">
        <v>0</v>
      </c>
      <c r="H496" t="s">
        <v>382</v>
      </c>
      <c r="I496">
        <v>85</v>
      </c>
      <c r="J496">
        <v>504</v>
      </c>
      <c r="K496">
        <v>13</v>
      </c>
      <c r="L496">
        <v>131</v>
      </c>
      <c r="M496">
        <v>8</v>
      </c>
      <c r="N496">
        <v>0</v>
      </c>
      <c r="O496">
        <v>26</v>
      </c>
      <c r="P496">
        <v>1</v>
      </c>
      <c r="Q496">
        <v>9</v>
      </c>
      <c r="R496">
        <v>4</v>
      </c>
      <c r="S496">
        <v>6</v>
      </c>
      <c r="T496">
        <v>7</v>
      </c>
      <c r="U496">
        <v>0</v>
      </c>
      <c r="V496">
        <v>1</v>
      </c>
      <c r="W496">
        <v>0</v>
      </c>
      <c r="X496">
        <v>0</v>
      </c>
      <c r="Y496">
        <v>0</v>
      </c>
      <c r="Z496">
        <v>0</v>
      </c>
      <c r="AA496">
        <v>3</v>
      </c>
      <c r="AB496">
        <v>11</v>
      </c>
      <c r="AC496">
        <v>0</v>
      </c>
    </row>
    <row r="497" spans="1:29" x14ac:dyDescent="0.3">
      <c r="A497" s="1">
        <v>3136</v>
      </c>
      <c r="B497">
        <v>1962</v>
      </c>
      <c r="C497" t="s">
        <v>39</v>
      </c>
      <c r="D497" t="s">
        <v>41</v>
      </c>
      <c r="E497">
        <v>59432</v>
      </c>
      <c r="F497">
        <v>0</v>
      </c>
      <c r="G497">
        <v>1</v>
      </c>
      <c r="H497" t="s">
        <v>344</v>
      </c>
      <c r="I497">
        <v>88</v>
      </c>
      <c r="J497">
        <v>317</v>
      </c>
      <c r="K497">
        <v>25</v>
      </c>
      <c r="L497">
        <v>265</v>
      </c>
      <c r="M497">
        <v>25</v>
      </c>
      <c r="N497">
        <v>19</v>
      </c>
      <c r="O497">
        <v>12</v>
      </c>
      <c r="P497">
        <v>3</v>
      </c>
      <c r="Q497">
        <v>5</v>
      </c>
      <c r="R497">
        <v>3</v>
      </c>
      <c r="S497">
        <v>11</v>
      </c>
      <c r="T497">
        <v>5</v>
      </c>
      <c r="U497">
        <v>0</v>
      </c>
      <c r="V497">
        <v>0</v>
      </c>
      <c r="W497">
        <v>0</v>
      </c>
      <c r="X497">
        <v>0</v>
      </c>
      <c r="Y497">
        <v>0</v>
      </c>
      <c r="Z497">
        <v>0</v>
      </c>
      <c r="AA497">
        <v>3</v>
      </c>
      <c r="AB497">
        <v>11</v>
      </c>
      <c r="AC497">
        <v>0</v>
      </c>
    </row>
    <row r="498" spans="1:29" x14ac:dyDescent="0.3">
      <c r="A498" s="1">
        <v>8737</v>
      </c>
      <c r="B498">
        <v>1978</v>
      </c>
      <c r="C498" t="s">
        <v>29</v>
      </c>
      <c r="D498" t="s">
        <v>41</v>
      </c>
      <c r="E498">
        <v>55563</v>
      </c>
      <c r="F498">
        <v>0</v>
      </c>
      <c r="G498">
        <v>1</v>
      </c>
      <c r="H498" t="s">
        <v>345</v>
      </c>
      <c r="I498">
        <v>22</v>
      </c>
      <c r="J498">
        <v>29</v>
      </c>
      <c r="K498">
        <v>1</v>
      </c>
      <c r="L498">
        <v>9</v>
      </c>
      <c r="M498">
        <v>2</v>
      </c>
      <c r="N498">
        <v>0</v>
      </c>
      <c r="O498">
        <v>2</v>
      </c>
      <c r="P498">
        <v>1</v>
      </c>
      <c r="Q498">
        <v>2</v>
      </c>
      <c r="R498">
        <v>0</v>
      </c>
      <c r="S498">
        <v>3</v>
      </c>
      <c r="T498">
        <v>3</v>
      </c>
      <c r="U498">
        <v>0</v>
      </c>
      <c r="V498">
        <v>0</v>
      </c>
      <c r="W498">
        <v>0</v>
      </c>
      <c r="X498">
        <v>0</v>
      </c>
      <c r="Y498">
        <v>0</v>
      </c>
      <c r="Z498">
        <v>0</v>
      </c>
      <c r="AA498">
        <v>3</v>
      </c>
      <c r="AB498">
        <v>11</v>
      </c>
      <c r="AC498">
        <v>0</v>
      </c>
    </row>
    <row r="499" spans="1:29" x14ac:dyDescent="0.3">
      <c r="A499" s="1">
        <v>11088</v>
      </c>
      <c r="B499">
        <v>1971</v>
      </c>
      <c r="C499" t="s">
        <v>36</v>
      </c>
      <c r="D499" t="s">
        <v>33</v>
      </c>
      <c r="E499">
        <v>78642</v>
      </c>
      <c r="F499">
        <v>0</v>
      </c>
      <c r="G499">
        <v>1</v>
      </c>
      <c r="H499" t="s">
        <v>147</v>
      </c>
      <c r="I499">
        <v>83</v>
      </c>
      <c r="J499">
        <v>1396</v>
      </c>
      <c r="K499">
        <v>0</v>
      </c>
      <c r="L499">
        <v>322</v>
      </c>
      <c r="M499">
        <v>46</v>
      </c>
      <c r="N499">
        <v>35</v>
      </c>
      <c r="O499">
        <v>17</v>
      </c>
      <c r="P499">
        <v>1</v>
      </c>
      <c r="Q499">
        <v>4</v>
      </c>
      <c r="R499">
        <v>9</v>
      </c>
      <c r="S499">
        <v>4</v>
      </c>
      <c r="T499">
        <v>6</v>
      </c>
      <c r="U499">
        <v>0</v>
      </c>
      <c r="V499">
        <v>0</v>
      </c>
      <c r="W499">
        <v>0</v>
      </c>
      <c r="X499">
        <v>0</v>
      </c>
      <c r="Y499">
        <v>0</v>
      </c>
      <c r="Z499">
        <v>0</v>
      </c>
      <c r="AA499">
        <v>3</v>
      </c>
      <c r="AB499">
        <v>11</v>
      </c>
      <c r="AC499">
        <v>0</v>
      </c>
    </row>
    <row r="500" spans="1:29" x14ac:dyDescent="0.3">
      <c r="A500" s="1">
        <v>716</v>
      </c>
      <c r="B500">
        <v>1949</v>
      </c>
      <c r="C500" t="s">
        <v>36</v>
      </c>
      <c r="D500" t="s">
        <v>33</v>
      </c>
      <c r="E500">
        <v>67911</v>
      </c>
      <c r="F500">
        <v>0</v>
      </c>
      <c r="G500">
        <v>1</v>
      </c>
      <c r="H500" t="s">
        <v>65</v>
      </c>
      <c r="I500">
        <v>63</v>
      </c>
      <c r="J500">
        <v>529</v>
      </c>
      <c r="K500">
        <v>0</v>
      </c>
      <c r="L500">
        <v>356</v>
      </c>
      <c r="M500">
        <v>63</v>
      </c>
      <c r="N500">
        <v>28</v>
      </c>
      <c r="O500">
        <v>0</v>
      </c>
      <c r="P500">
        <v>3</v>
      </c>
      <c r="Q500">
        <v>6</v>
      </c>
      <c r="R500">
        <v>7</v>
      </c>
      <c r="S500">
        <v>11</v>
      </c>
      <c r="T500">
        <v>3</v>
      </c>
      <c r="U500">
        <v>0</v>
      </c>
      <c r="V500">
        <v>0</v>
      </c>
      <c r="W500">
        <v>0</v>
      </c>
      <c r="X500">
        <v>0</v>
      </c>
      <c r="Y500">
        <v>0</v>
      </c>
      <c r="Z500">
        <v>0</v>
      </c>
      <c r="AA500">
        <v>3</v>
      </c>
      <c r="AB500">
        <v>11</v>
      </c>
      <c r="AC500">
        <v>0</v>
      </c>
    </row>
    <row r="501" spans="1:29" x14ac:dyDescent="0.3">
      <c r="A501" s="1">
        <v>466</v>
      </c>
      <c r="B501">
        <v>1944</v>
      </c>
      <c r="C501" t="s">
        <v>29</v>
      </c>
      <c r="D501" t="s">
        <v>37</v>
      </c>
      <c r="E501">
        <v>65275</v>
      </c>
      <c r="F501">
        <v>0</v>
      </c>
      <c r="G501">
        <v>0</v>
      </c>
      <c r="H501" t="s">
        <v>295</v>
      </c>
      <c r="I501">
        <v>9</v>
      </c>
      <c r="J501">
        <v>388</v>
      </c>
      <c r="K501">
        <v>14</v>
      </c>
      <c r="L501">
        <v>218</v>
      </c>
      <c r="M501">
        <v>91</v>
      </c>
      <c r="N501">
        <v>14</v>
      </c>
      <c r="O501">
        <v>21</v>
      </c>
      <c r="P501">
        <v>1</v>
      </c>
      <c r="Q501">
        <v>4</v>
      </c>
      <c r="R501">
        <v>3</v>
      </c>
      <c r="S501">
        <v>13</v>
      </c>
      <c r="T501">
        <v>2</v>
      </c>
      <c r="U501">
        <v>0</v>
      </c>
      <c r="V501">
        <v>0</v>
      </c>
      <c r="W501">
        <v>0</v>
      </c>
      <c r="X501">
        <v>0</v>
      </c>
      <c r="Y501">
        <v>0</v>
      </c>
      <c r="Z501">
        <v>0</v>
      </c>
      <c r="AA501">
        <v>3</v>
      </c>
      <c r="AB501">
        <v>11</v>
      </c>
      <c r="AC501">
        <v>0</v>
      </c>
    </row>
    <row r="502" spans="1:29" x14ac:dyDescent="0.3">
      <c r="A502" s="1">
        <v>9135</v>
      </c>
      <c r="B502">
        <v>1950</v>
      </c>
      <c r="C502" t="s">
        <v>29</v>
      </c>
      <c r="D502" t="s">
        <v>33</v>
      </c>
      <c r="E502">
        <v>27203</v>
      </c>
      <c r="F502">
        <v>1</v>
      </c>
      <c r="G502">
        <v>1</v>
      </c>
      <c r="H502" t="s">
        <v>383</v>
      </c>
      <c r="I502">
        <v>92</v>
      </c>
      <c r="J502">
        <v>13</v>
      </c>
      <c r="K502">
        <v>2</v>
      </c>
      <c r="L502">
        <v>21</v>
      </c>
      <c r="M502">
        <v>4</v>
      </c>
      <c r="N502">
        <v>0</v>
      </c>
      <c r="O502">
        <v>24</v>
      </c>
      <c r="P502">
        <v>2</v>
      </c>
      <c r="Q502">
        <v>1</v>
      </c>
      <c r="R502">
        <v>1</v>
      </c>
      <c r="S502">
        <v>2</v>
      </c>
      <c r="T502">
        <v>8</v>
      </c>
      <c r="U502">
        <v>0</v>
      </c>
      <c r="V502">
        <v>0</v>
      </c>
      <c r="W502">
        <v>0</v>
      </c>
      <c r="X502">
        <v>0</v>
      </c>
      <c r="Y502">
        <v>0</v>
      </c>
      <c r="Z502">
        <v>0</v>
      </c>
      <c r="AA502">
        <v>3</v>
      </c>
      <c r="AB502">
        <v>11</v>
      </c>
      <c r="AC502">
        <v>0</v>
      </c>
    </row>
    <row r="503" spans="1:29" x14ac:dyDescent="0.3">
      <c r="A503" s="1">
        <v>10623</v>
      </c>
      <c r="B503">
        <v>1961</v>
      </c>
      <c r="C503" t="s">
        <v>39</v>
      </c>
      <c r="D503" t="s">
        <v>33</v>
      </c>
      <c r="E503">
        <v>48330</v>
      </c>
      <c r="F503">
        <v>0</v>
      </c>
      <c r="G503">
        <v>1</v>
      </c>
      <c r="H503" t="s">
        <v>46</v>
      </c>
      <c r="I503">
        <v>2</v>
      </c>
      <c r="J503">
        <v>28</v>
      </c>
      <c r="K503">
        <v>0</v>
      </c>
      <c r="L503">
        <v>4</v>
      </c>
      <c r="M503">
        <v>0</v>
      </c>
      <c r="N503">
        <v>0</v>
      </c>
      <c r="O503">
        <v>0</v>
      </c>
      <c r="P503">
        <v>1</v>
      </c>
      <c r="Q503">
        <v>1</v>
      </c>
      <c r="R503">
        <v>0</v>
      </c>
      <c r="S503">
        <v>3</v>
      </c>
      <c r="T503">
        <v>5</v>
      </c>
      <c r="U503">
        <v>0</v>
      </c>
      <c r="V503">
        <v>0</v>
      </c>
      <c r="W503">
        <v>0</v>
      </c>
      <c r="X503">
        <v>0</v>
      </c>
      <c r="Y503">
        <v>0</v>
      </c>
      <c r="Z503">
        <v>0</v>
      </c>
      <c r="AA503">
        <v>3</v>
      </c>
      <c r="AB503">
        <v>11</v>
      </c>
      <c r="AC503">
        <v>0</v>
      </c>
    </row>
    <row r="504" spans="1:29" x14ac:dyDescent="0.3">
      <c r="A504" s="1">
        <v>8151</v>
      </c>
      <c r="B504">
        <v>1990</v>
      </c>
      <c r="C504" t="s">
        <v>47</v>
      </c>
      <c r="D504" t="s">
        <v>37</v>
      </c>
      <c r="E504">
        <v>24279</v>
      </c>
      <c r="F504">
        <v>0</v>
      </c>
      <c r="G504">
        <v>0</v>
      </c>
      <c r="H504" t="s">
        <v>384</v>
      </c>
      <c r="I504">
        <v>6</v>
      </c>
      <c r="J504">
        <v>16</v>
      </c>
      <c r="K504">
        <v>36</v>
      </c>
      <c r="L504">
        <v>21</v>
      </c>
      <c r="M504">
        <v>20</v>
      </c>
      <c r="N504">
        <v>62</v>
      </c>
      <c r="O504">
        <v>108</v>
      </c>
      <c r="P504">
        <v>1</v>
      </c>
      <c r="Q504">
        <v>4</v>
      </c>
      <c r="R504">
        <v>1</v>
      </c>
      <c r="S504">
        <v>3</v>
      </c>
      <c r="T504">
        <v>8</v>
      </c>
      <c r="U504">
        <v>0</v>
      </c>
      <c r="V504">
        <v>0</v>
      </c>
      <c r="W504">
        <v>0</v>
      </c>
      <c r="X504">
        <v>0</v>
      </c>
      <c r="Y504">
        <v>0</v>
      </c>
      <c r="Z504">
        <v>0</v>
      </c>
      <c r="AA504">
        <v>3</v>
      </c>
      <c r="AB504">
        <v>11</v>
      </c>
      <c r="AC504">
        <v>0</v>
      </c>
    </row>
    <row r="505" spans="1:29" x14ac:dyDescent="0.3">
      <c r="A505" s="1">
        <v>5140</v>
      </c>
      <c r="B505">
        <v>1985</v>
      </c>
      <c r="C505" t="s">
        <v>36</v>
      </c>
      <c r="D505" t="s">
        <v>37</v>
      </c>
      <c r="E505">
        <v>64355</v>
      </c>
      <c r="F505">
        <v>1</v>
      </c>
      <c r="G505">
        <v>0</v>
      </c>
      <c r="H505" t="s">
        <v>385</v>
      </c>
      <c r="I505">
        <v>66</v>
      </c>
      <c r="J505">
        <v>1047</v>
      </c>
      <c r="K505">
        <v>0</v>
      </c>
      <c r="L505">
        <v>140</v>
      </c>
      <c r="M505">
        <v>67</v>
      </c>
      <c r="N505">
        <v>38</v>
      </c>
      <c r="O505">
        <v>153</v>
      </c>
      <c r="P505">
        <v>2</v>
      </c>
      <c r="Q505">
        <v>4</v>
      </c>
      <c r="R505">
        <v>3</v>
      </c>
      <c r="S505">
        <v>12</v>
      </c>
      <c r="T505">
        <v>8</v>
      </c>
      <c r="U505">
        <v>0</v>
      </c>
      <c r="V505">
        <v>0</v>
      </c>
      <c r="W505">
        <v>0</v>
      </c>
      <c r="X505">
        <v>0</v>
      </c>
      <c r="Y505">
        <v>0</v>
      </c>
      <c r="Z505">
        <v>0</v>
      </c>
      <c r="AA505">
        <v>3</v>
      </c>
      <c r="AB505">
        <v>11</v>
      </c>
      <c r="AC505">
        <v>0</v>
      </c>
    </row>
    <row r="506" spans="1:29" x14ac:dyDescent="0.3">
      <c r="A506" s="1">
        <v>10160</v>
      </c>
      <c r="B506">
        <v>1956</v>
      </c>
      <c r="C506" t="s">
        <v>39</v>
      </c>
      <c r="D506" t="s">
        <v>33</v>
      </c>
      <c r="E506">
        <v>50943</v>
      </c>
      <c r="F506">
        <v>0</v>
      </c>
      <c r="G506">
        <v>1</v>
      </c>
      <c r="H506" t="s">
        <v>349</v>
      </c>
      <c r="I506">
        <v>49</v>
      </c>
      <c r="J506">
        <v>31</v>
      </c>
      <c r="K506">
        <v>0</v>
      </c>
      <c r="L506">
        <v>7</v>
      </c>
      <c r="M506">
        <v>2</v>
      </c>
      <c r="N506">
        <v>0</v>
      </c>
      <c r="O506">
        <v>6</v>
      </c>
      <c r="P506">
        <v>1</v>
      </c>
      <c r="Q506">
        <v>1</v>
      </c>
      <c r="R506">
        <v>0</v>
      </c>
      <c r="S506">
        <v>3</v>
      </c>
      <c r="T506">
        <v>5</v>
      </c>
      <c r="U506">
        <v>0</v>
      </c>
      <c r="V506">
        <v>0</v>
      </c>
      <c r="W506">
        <v>0</v>
      </c>
      <c r="X506">
        <v>0</v>
      </c>
      <c r="Y506">
        <v>0</v>
      </c>
      <c r="Z506">
        <v>0</v>
      </c>
      <c r="AA506">
        <v>3</v>
      </c>
      <c r="AB506">
        <v>11</v>
      </c>
      <c r="AC506">
        <v>0</v>
      </c>
    </row>
    <row r="507" spans="1:29" x14ac:dyDescent="0.3">
      <c r="A507" s="1">
        <v>4945</v>
      </c>
      <c r="B507">
        <v>1953</v>
      </c>
      <c r="C507" t="s">
        <v>29</v>
      </c>
      <c r="D507" t="s">
        <v>71</v>
      </c>
      <c r="E507">
        <v>53653</v>
      </c>
      <c r="F507">
        <v>0</v>
      </c>
      <c r="G507">
        <v>0</v>
      </c>
      <c r="H507" t="s">
        <v>386</v>
      </c>
      <c r="I507">
        <v>29</v>
      </c>
      <c r="J507">
        <v>815</v>
      </c>
      <c r="K507">
        <v>10</v>
      </c>
      <c r="L507">
        <v>239</v>
      </c>
      <c r="M507">
        <v>28</v>
      </c>
      <c r="N507">
        <v>10</v>
      </c>
      <c r="O507">
        <v>108</v>
      </c>
      <c r="P507">
        <v>2</v>
      </c>
      <c r="Q507">
        <v>10</v>
      </c>
      <c r="R507">
        <v>4</v>
      </c>
      <c r="S507">
        <v>12</v>
      </c>
      <c r="T507">
        <v>6</v>
      </c>
      <c r="U507">
        <v>0</v>
      </c>
      <c r="V507">
        <v>0</v>
      </c>
      <c r="W507">
        <v>0</v>
      </c>
      <c r="X507">
        <v>0</v>
      </c>
      <c r="Y507">
        <v>0</v>
      </c>
      <c r="Z507">
        <v>0</v>
      </c>
      <c r="AA507">
        <v>3</v>
      </c>
      <c r="AB507">
        <v>11</v>
      </c>
      <c r="AC507">
        <v>0</v>
      </c>
    </row>
    <row r="508" spans="1:29" x14ac:dyDescent="0.3">
      <c r="A508" s="1">
        <v>10584</v>
      </c>
      <c r="B508">
        <v>1976</v>
      </c>
      <c r="C508" t="s">
        <v>29</v>
      </c>
      <c r="D508" t="s">
        <v>37</v>
      </c>
      <c r="E508">
        <v>65665</v>
      </c>
      <c r="F508">
        <v>0</v>
      </c>
      <c r="G508">
        <v>1</v>
      </c>
      <c r="H508" t="s">
        <v>387</v>
      </c>
      <c r="I508">
        <v>77</v>
      </c>
      <c r="J508">
        <v>225</v>
      </c>
      <c r="K508">
        <v>162</v>
      </c>
      <c r="L508">
        <v>387</v>
      </c>
      <c r="M508">
        <v>106</v>
      </c>
      <c r="N508">
        <v>36</v>
      </c>
      <c r="O508">
        <v>29</v>
      </c>
      <c r="P508">
        <v>1</v>
      </c>
      <c r="Q508">
        <v>5</v>
      </c>
      <c r="R508">
        <v>10</v>
      </c>
      <c r="S508">
        <v>8</v>
      </c>
      <c r="T508">
        <v>3</v>
      </c>
      <c r="U508">
        <v>0</v>
      </c>
      <c r="V508">
        <v>0</v>
      </c>
      <c r="W508">
        <v>0</v>
      </c>
      <c r="X508">
        <v>0</v>
      </c>
      <c r="Y508">
        <v>0</v>
      </c>
      <c r="Z508">
        <v>0</v>
      </c>
      <c r="AA508">
        <v>3</v>
      </c>
      <c r="AB508">
        <v>11</v>
      </c>
      <c r="AC508">
        <v>0</v>
      </c>
    </row>
    <row r="509" spans="1:29" x14ac:dyDescent="0.3">
      <c r="A509" s="1">
        <v>6071</v>
      </c>
      <c r="B509">
        <v>1989</v>
      </c>
      <c r="C509" t="s">
        <v>29</v>
      </c>
      <c r="D509" t="s">
        <v>30</v>
      </c>
      <c r="E509">
        <v>81217</v>
      </c>
      <c r="F509">
        <v>0</v>
      </c>
      <c r="G509">
        <v>0</v>
      </c>
      <c r="H509" t="s">
        <v>388</v>
      </c>
      <c r="I509">
        <v>77</v>
      </c>
      <c r="J509">
        <v>493</v>
      </c>
      <c r="K509">
        <v>70</v>
      </c>
      <c r="L509">
        <v>324</v>
      </c>
      <c r="M509">
        <v>146</v>
      </c>
      <c r="N509">
        <v>40</v>
      </c>
      <c r="O509">
        <v>84</v>
      </c>
      <c r="P509">
        <v>1</v>
      </c>
      <c r="Q509">
        <v>3</v>
      </c>
      <c r="R509">
        <v>7</v>
      </c>
      <c r="S509">
        <v>11</v>
      </c>
      <c r="T509">
        <v>1</v>
      </c>
      <c r="U509">
        <v>0</v>
      </c>
      <c r="V509">
        <v>0</v>
      </c>
      <c r="W509">
        <v>0</v>
      </c>
      <c r="X509">
        <v>0</v>
      </c>
      <c r="Y509">
        <v>0</v>
      </c>
      <c r="Z509">
        <v>0</v>
      </c>
      <c r="AA509">
        <v>3</v>
      </c>
      <c r="AB509">
        <v>11</v>
      </c>
      <c r="AC509">
        <v>0</v>
      </c>
    </row>
    <row r="510" spans="1:29" x14ac:dyDescent="0.3">
      <c r="A510" s="1">
        <v>3386</v>
      </c>
      <c r="B510">
        <v>1992</v>
      </c>
      <c r="C510" t="s">
        <v>29</v>
      </c>
      <c r="D510" t="s">
        <v>37</v>
      </c>
      <c r="E510">
        <v>34935</v>
      </c>
      <c r="F510">
        <v>0</v>
      </c>
      <c r="G510">
        <v>0</v>
      </c>
      <c r="H510" t="s">
        <v>349</v>
      </c>
      <c r="I510">
        <v>71</v>
      </c>
      <c r="J510">
        <v>34</v>
      </c>
      <c r="K510">
        <v>4</v>
      </c>
      <c r="L510">
        <v>66</v>
      </c>
      <c r="M510">
        <v>3</v>
      </c>
      <c r="N510">
        <v>10</v>
      </c>
      <c r="O510">
        <v>20</v>
      </c>
      <c r="P510">
        <v>1</v>
      </c>
      <c r="Q510">
        <v>2</v>
      </c>
      <c r="R510">
        <v>1</v>
      </c>
      <c r="S510">
        <v>4</v>
      </c>
      <c r="T510">
        <v>7</v>
      </c>
      <c r="U510">
        <v>0</v>
      </c>
      <c r="V510">
        <v>0</v>
      </c>
      <c r="W510">
        <v>0</v>
      </c>
      <c r="X510">
        <v>0</v>
      </c>
      <c r="Y510">
        <v>0</v>
      </c>
      <c r="Z510">
        <v>0</v>
      </c>
      <c r="AA510">
        <v>3</v>
      </c>
      <c r="AB510">
        <v>11</v>
      </c>
      <c r="AC510">
        <v>0</v>
      </c>
    </row>
    <row r="511" spans="1:29" x14ac:dyDescent="0.3">
      <c r="A511" s="1">
        <v>8939</v>
      </c>
      <c r="B511">
        <v>1959</v>
      </c>
      <c r="C511" t="s">
        <v>29</v>
      </c>
      <c r="D511" t="s">
        <v>41</v>
      </c>
      <c r="E511">
        <v>61250</v>
      </c>
      <c r="F511">
        <v>0</v>
      </c>
      <c r="G511">
        <v>1</v>
      </c>
      <c r="H511" t="s">
        <v>184</v>
      </c>
      <c r="I511">
        <v>49</v>
      </c>
      <c r="J511">
        <v>382</v>
      </c>
      <c r="K511">
        <v>138</v>
      </c>
      <c r="L511">
        <v>65</v>
      </c>
      <c r="M511">
        <v>60</v>
      </c>
      <c r="N511">
        <v>26</v>
      </c>
      <c r="O511">
        <v>59</v>
      </c>
      <c r="P511">
        <v>6</v>
      </c>
      <c r="Q511">
        <v>5</v>
      </c>
      <c r="R511">
        <v>2</v>
      </c>
      <c r="S511">
        <v>12</v>
      </c>
      <c r="T511">
        <v>5</v>
      </c>
      <c r="U511">
        <v>0</v>
      </c>
      <c r="V511">
        <v>0</v>
      </c>
      <c r="W511">
        <v>0</v>
      </c>
      <c r="X511">
        <v>0</v>
      </c>
      <c r="Y511">
        <v>0</v>
      </c>
      <c r="Z511">
        <v>0</v>
      </c>
      <c r="AA511">
        <v>3</v>
      </c>
      <c r="AB511">
        <v>11</v>
      </c>
      <c r="AC511">
        <v>0</v>
      </c>
    </row>
    <row r="512" spans="1:29" x14ac:dyDescent="0.3">
      <c r="A512" s="1">
        <v>9925</v>
      </c>
      <c r="B512">
        <v>1981</v>
      </c>
      <c r="C512" t="s">
        <v>36</v>
      </c>
      <c r="D512" t="s">
        <v>33</v>
      </c>
      <c r="E512">
        <v>39665</v>
      </c>
      <c r="F512">
        <v>1</v>
      </c>
      <c r="G512">
        <v>0</v>
      </c>
      <c r="H512" t="s">
        <v>389</v>
      </c>
      <c r="I512">
        <v>97</v>
      </c>
      <c r="J512">
        <v>127</v>
      </c>
      <c r="K512">
        <v>1</v>
      </c>
      <c r="L512">
        <v>56</v>
      </c>
      <c r="M512">
        <v>0</v>
      </c>
      <c r="N512">
        <v>1</v>
      </c>
      <c r="O512">
        <v>31</v>
      </c>
      <c r="P512">
        <v>3</v>
      </c>
      <c r="Q512">
        <v>4</v>
      </c>
      <c r="R512">
        <v>2</v>
      </c>
      <c r="S512">
        <v>3</v>
      </c>
      <c r="T512">
        <v>7</v>
      </c>
      <c r="U512">
        <v>1</v>
      </c>
      <c r="V512">
        <v>0</v>
      </c>
      <c r="W512">
        <v>0</v>
      </c>
      <c r="X512">
        <v>0</v>
      </c>
      <c r="Y512">
        <v>0</v>
      </c>
      <c r="Z512">
        <v>0</v>
      </c>
      <c r="AA512">
        <v>3</v>
      </c>
      <c r="AB512">
        <v>11</v>
      </c>
      <c r="AC512">
        <v>0</v>
      </c>
    </row>
    <row r="513" spans="1:29" x14ac:dyDescent="0.3">
      <c r="A513" s="1">
        <v>4320</v>
      </c>
      <c r="B513">
        <v>1979</v>
      </c>
      <c r="C513" t="s">
        <v>29</v>
      </c>
      <c r="D513" t="s">
        <v>30</v>
      </c>
      <c r="E513">
        <v>60152</v>
      </c>
      <c r="F513">
        <v>0</v>
      </c>
      <c r="G513">
        <v>1</v>
      </c>
      <c r="H513" t="s">
        <v>52</v>
      </c>
      <c r="I513">
        <v>6</v>
      </c>
      <c r="J513">
        <v>325</v>
      </c>
      <c r="K513">
        <v>83</v>
      </c>
      <c r="L513">
        <v>300</v>
      </c>
      <c r="M513">
        <v>86</v>
      </c>
      <c r="N513">
        <v>58</v>
      </c>
      <c r="O513">
        <v>91</v>
      </c>
      <c r="P513">
        <v>1</v>
      </c>
      <c r="Q513">
        <v>6</v>
      </c>
      <c r="R513">
        <v>4</v>
      </c>
      <c r="S513">
        <v>12</v>
      </c>
      <c r="T513">
        <v>3</v>
      </c>
      <c r="U513">
        <v>0</v>
      </c>
      <c r="V513">
        <v>0</v>
      </c>
      <c r="W513">
        <v>0</v>
      </c>
      <c r="X513">
        <v>0</v>
      </c>
      <c r="Y513">
        <v>0</v>
      </c>
      <c r="Z513">
        <v>0</v>
      </c>
      <c r="AA513">
        <v>3</v>
      </c>
      <c r="AB513">
        <v>11</v>
      </c>
      <c r="AC513">
        <v>0</v>
      </c>
    </row>
    <row r="514" spans="1:29" x14ac:dyDescent="0.3">
      <c r="A514" s="1">
        <v>5389</v>
      </c>
      <c r="B514">
        <v>1964</v>
      </c>
      <c r="C514" t="s">
        <v>29</v>
      </c>
      <c r="D514" t="s">
        <v>37</v>
      </c>
      <c r="E514">
        <v>48920</v>
      </c>
      <c r="F514">
        <v>0</v>
      </c>
      <c r="G514">
        <v>2</v>
      </c>
      <c r="H514" t="s">
        <v>390</v>
      </c>
      <c r="I514">
        <v>93</v>
      </c>
      <c r="J514">
        <v>238</v>
      </c>
      <c r="K514">
        <v>17</v>
      </c>
      <c r="L514">
        <v>68</v>
      </c>
      <c r="M514">
        <v>8</v>
      </c>
      <c r="N514">
        <v>10</v>
      </c>
      <c r="O514">
        <v>6</v>
      </c>
      <c r="P514">
        <v>3</v>
      </c>
      <c r="Q514">
        <v>6</v>
      </c>
      <c r="R514">
        <v>2</v>
      </c>
      <c r="S514">
        <v>5</v>
      </c>
      <c r="T514">
        <v>7</v>
      </c>
      <c r="U514">
        <v>0</v>
      </c>
      <c r="V514">
        <v>1</v>
      </c>
      <c r="W514">
        <v>0</v>
      </c>
      <c r="X514">
        <v>0</v>
      </c>
      <c r="Y514">
        <v>0</v>
      </c>
      <c r="Z514">
        <v>0</v>
      </c>
      <c r="AA514">
        <v>3</v>
      </c>
      <c r="AB514">
        <v>11</v>
      </c>
      <c r="AC514">
        <v>0</v>
      </c>
    </row>
    <row r="515" spans="1:29" x14ac:dyDescent="0.3">
      <c r="A515" s="1">
        <v>6036</v>
      </c>
      <c r="B515">
        <v>1959</v>
      </c>
      <c r="C515" t="s">
        <v>39</v>
      </c>
      <c r="D515" t="s">
        <v>33</v>
      </c>
      <c r="E515">
        <v>89120</v>
      </c>
      <c r="F515">
        <v>0</v>
      </c>
      <c r="G515">
        <v>0</v>
      </c>
      <c r="H515" t="s">
        <v>272</v>
      </c>
      <c r="I515">
        <v>78</v>
      </c>
      <c r="J515">
        <v>1168</v>
      </c>
      <c r="K515">
        <v>92</v>
      </c>
      <c r="L515">
        <v>408</v>
      </c>
      <c r="M515">
        <v>72</v>
      </c>
      <c r="N515">
        <v>129</v>
      </c>
      <c r="O515">
        <v>55</v>
      </c>
      <c r="P515">
        <v>1</v>
      </c>
      <c r="Q515">
        <v>5</v>
      </c>
      <c r="R515">
        <v>6</v>
      </c>
      <c r="S515">
        <v>7</v>
      </c>
      <c r="T515">
        <v>1</v>
      </c>
      <c r="U515">
        <v>0</v>
      </c>
      <c r="V515">
        <v>0</v>
      </c>
      <c r="W515">
        <v>1</v>
      </c>
      <c r="X515">
        <v>0</v>
      </c>
      <c r="Y515">
        <v>0</v>
      </c>
      <c r="Z515">
        <v>0</v>
      </c>
      <c r="AA515">
        <v>3</v>
      </c>
      <c r="AB515">
        <v>11</v>
      </c>
      <c r="AC515">
        <v>0</v>
      </c>
    </row>
    <row r="516" spans="1:29" x14ac:dyDescent="0.3">
      <c r="A516" s="1">
        <v>182</v>
      </c>
      <c r="B516">
        <v>1946</v>
      </c>
      <c r="C516" t="s">
        <v>36</v>
      </c>
      <c r="D516" t="s">
        <v>33</v>
      </c>
      <c r="E516">
        <v>44124</v>
      </c>
      <c r="F516">
        <v>0</v>
      </c>
      <c r="G516">
        <v>1</v>
      </c>
      <c r="H516" t="s">
        <v>66</v>
      </c>
      <c r="I516">
        <v>62</v>
      </c>
      <c r="J516">
        <v>284</v>
      </c>
      <c r="K516">
        <v>0</v>
      </c>
      <c r="L516">
        <v>55</v>
      </c>
      <c r="M516">
        <v>0</v>
      </c>
      <c r="N516">
        <v>6</v>
      </c>
      <c r="O516">
        <v>52</v>
      </c>
      <c r="P516">
        <v>4</v>
      </c>
      <c r="Q516">
        <v>6</v>
      </c>
      <c r="R516">
        <v>2</v>
      </c>
      <c r="S516">
        <v>5</v>
      </c>
      <c r="T516">
        <v>8</v>
      </c>
      <c r="U516">
        <v>0</v>
      </c>
      <c r="V516">
        <v>0</v>
      </c>
      <c r="W516">
        <v>0</v>
      </c>
      <c r="X516">
        <v>0</v>
      </c>
      <c r="Y516">
        <v>0</v>
      </c>
      <c r="Z516">
        <v>0</v>
      </c>
      <c r="AA516">
        <v>3</v>
      </c>
      <c r="AB516">
        <v>11</v>
      </c>
      <c r="AC516">
        <v>0</v>
      </c>
    </row>
    <row r="517" spans="1:29" x14ac:dyDescent="0.3">
      <c r="A517" s="1">
        <v>203</v>
      </c>
      <c r="B517">
        <v>1975</v>
      </c>
      <c r="C517" t="s">
        <v>39</v>
      </c>
      <c r="D517" t="s">
        <v>30</v>
      </c>
      <c r="E517">
        <v>81169</v>
      </c>
      <c r="F517">
        <v>0</v>
      </c>
      <c r="G517">
        <v>0</v>
      </c>
      <c r="H517" t="s">
        <v>391</v>
      </c>
      <c r="I517">
        <v>47</v>
      </c>
      <c r="J517">
        <v>1288</v>
      </c>
      <c r="K517">
        <v>20</v>
      </c>
      <c r="L517">
        <v>613</v>
      </c>
      <c r="M517">
        <v>80</v>
      </c>
      <c r="N517">
        <v>61</v>
      </c>
      <c r="O517">
        <v>27</v>
      </c>
      <c r="P517">
        <v>1</v>
      </c>
      <c r="Q517">
        <v>5</v>
      </c>
      <c r="R517">
        <v>7</v>
      </c>
      <c r="S517">
        <v>9</v>
      </c>
      <c r="T517">
        <v>2</v>
      </c>
      <c r="U517">
        <v>0</v>
      </c>
      <c r="V517">
        <v>0</v>
      </c>
      <c r="W517">
        <v>0</v>
      </c>
      <c r="X517">
        <v>0</v>
      </c>
      <c r="Y517">
        <v>0</v>
      </c>
      <c r="Z517">
        <v>0</v>
      </c>
      <c r="AA517">
        <v>3</v>
      </c>
      <c r="AB517">
        <v>11</v>
      </c>
      <c r="AC517">
        <v>0</v>
      </c>
    </row>
    <row r="518" spans="1:29" x14ac:dyDescent="0.3">
      <c r="A518" s="1">
        <v>11025</v>
      </c>
      <c r="B518">
        <v>1961</v>
      </c>
      <c r="C518" t="s">
        <v>29</v>
      </c>
      <c r="D518" t="s">
        <v>37</v>
      </c>
      <c r="E518">
        <v>36443</v>
      </c>
      <c r="F518">
        <v>1</v>
      </c>
      <c r="G518">
        <v>1</v>
      </c>
      <c r="H518" t="s">
        <v>250</v>
      </c>
      <c r="I518">
        <v>9</v>
      </c>
      <c r="J518">
        <v>65</v>
      </c>
      <c r="K518">
        <v>0</v>
      </c>
      <c r="L518">
        <v>46</v>
      </c>
      <c r="M518">
        <v>4</v>
      </c>
      <c r="N518">
        <v>3</v>
      </c>
      <c r="O518">
        <v>20</v>
      </c>
      <c r="P518">
        <v>4</v>
      </c>
      <c r="Q518">
        <v>3</v>
      </c>
      <c r="R518">
        <v>1</v>
      </c>
      <c r="S518">
        <v>3</v>
      </c>
      <c r="T518">
        <v>8</v>
      </c>
      <c r="U518">
        <v>0</v>
      </c>
      <c r="V518">
        <v>0</v>
      </c>
      <c r="W518">
        <v>0</v>
      </c>
      <c r="X518">
        <v>0</v>
      </c>
      <c r="Y518">
        <v>0</v>
      </c>
      <c r="Z518">
        <v>0</v>
      </c>
      <c r="AA518">
        <v>3</v>
      </c>
      <c r="AB518">
        <v>11</v>
      </c>
      <c r="AC518">
        <v>0</v>
      </c>
    </row>
    <row r="519" spans="1:29" x14ac:dyDescent="0.3">
      <c r="A519" s="1">
        <v>10203</v>
      </c>
      <c r="B519">
        <v>1990</v>
      </c>
      <c r="C519" t="s">
        <v>29</v>
      </c>
      <c r="D519" t="s">
        <v>30</v>
      </c>
      <c r="E519">
        <v>26095</v>
      </c>
      <c r="F519">
        <v>1</v>
      </c>
      <c r="G519">
        <v>0</v>
      </c>
      <c r="H519" t="s">
        <v>297</v>
      </c>
      <c r="I519">
        <v>77</v>
      </c>
      <c r="J519">
        <v>11</v>
      </c>
      <c r="K519">
        <v>7</v>
      </c>
      <c r="L519">
        <v>9</v>
      </c>
      <c r="M519">
        <v>3</v>
      </c>
      <c r="N519">
        <v>1</v>
      </c>
      <c r="O519">
        <v>11</v>
      </c>
      <c r="P519">
        <v>1</v>
      </c>
      <c r="Q519">
        <v>1</v>
      </c>
      <c r="R519">
        <v>0</v>
      </c>
      <c r="S519">
        <v>3</v>
      </c>
      <c r="T519">
        <v>7</v>
      </c>
      <c r="U519">
        <v>0</v>
      </c>
      <c r="V519">
        <v>0</v>
      </c>
      <c r="W519">
        <v>0</v>
      </c>
      <c r="X519">
        <v>0</v>
      </c>
      <c r="Y519">
        <v>0</v>
      </c>
      <c r="Z519">
        <v>0</v>
      </c>
      <c r="AA519">
        <v>3</v>
      </c>
      <c r="AB519">
        <v>11</v>
      </c>
      <c r="AC519">
        <v>0</v>
      </c>
    </row>
    <row r="520" spans="1:29" x14ac:dyDescent="0.3">
      <c r="A520" s="1">
        <v>4607</v>
      </c>
      <c r="B520">
        <v>1959</v>
      </c>
      <c r="C520" t="s">
        <v>29</v>
      </c>
      <c r="D520" t="s">
        <v>33</v>
      </c>
      <c r="E520">
        <v>71367</v>
      </c>
      <c r="F520">
        <v>0</v>
      </c>
      <c r="G520">
        <v>0</v>
      </c>
      <c r="H520" t="s">
        <v>284</v>
      </c>
      <c r="I520">
        <v>24</v>
      </c>
      <c r="J520">
        <v>227</v>
      </c>
      <c r="K520">
        <v>23</v>
      </c>
      <c r="L520">
        <v>389</v>
      </c>
      <c r="M520">
        <v>42</v>
      </c>
      <c r="N520">
        <v>21</v>
      </c>
      <c r="O520">
        <v>75</v>
      </c>
      <c r="P520">
        <v>1</v>
      </c>
      <c r="Q520">
        <v>4</v>
      </c>
      <c r="R520">
        <v>5</v>
      </c>
      <c r="S520">
        <v>7</v>
      </c>
      <c r="T520">
        <v>2</v>
      </c>
      <c r="U520">
        <v>0</v>
      </c>
      <c r="V520">
        <v>0</v>
      </c>
      <c r="W520">
        <v>0</v>
      </c>
      <c r="X520">
        <v>0</v>
      </c>
      <c r="Y520">
        <v>0</v>
      </c>
      <c r="Z520">
        <v>0</v>
      </c>
      <c r="AA520">
        <v>3</v>
      </c>
      <c r="AB520">
        <v>11</v>
      </c>
      <c r="AC520">
        <v>0</v>
      </c>
    </row>
    <row r="521" spans="1:29" x14ac:dyDescent="0.3">
      <c r="A521" s="1">
        <v>3711</v>
      </c>
      <c r="B521">
        <v>1944</v>
      </c>
      <c r="C521" t="s">
        <v>39</v>
      </c>
      <c r="D521" t="s">
        <v>37</v>
      </c>
      <c r="E521">
        <v>80184</v>
      </c>
      <c r="F521">
        <v>0</v>
      </c>
      <c r="G521">
        <v>0</v>
      </c>
      <c r="H521" t="s">
        <v>176</v>
      </c>
      <c r="I521">
        <v>19</v>
      </c>
      <c r="J521">
        <v>1035</v>
      </c>
      <c r="K521">
        <v>134</v>
      </c>
      <c r="L521">
        <v>670</v>
      </c>
      <c r="M521">
        <v>25</v>
      </c>
      <c r="N521">
        <v>38</v>
      </c>
      <c r="O521">
        <v>0</v>
      </c>
      <c r="P521">
        <v>1</v>
      </c>
      <c r="Q521">
        <v>6</v>
      </c>
      <c r="R521">
        <v>3</v>
      </c>
      <c r="S521">
        <v>10</v>
      </c>
      <c r="T521">
        <v>3</v>
      </c>
      <c r="U521">
        <v>0</v>
      </c>
      <c r="V521">
        <v>0</v>
      </c>
      <c r="W521">
        <v>1</v>
      </c>
      <c r="X521">
        <v>1</v>
      </c>
      <c r="Y521">
        <v>0</v>
      </c>
      <c r="Z521">
        <v>0</v>
      </c>
      <c r="AA521">
        <v>3</v>
      </c>
      <c r="AB521">
        <v>11</v>
      </c>
      <c r="AC521">
        <v>0</v>
      </c>
    </row>
    <row r="522" spans="1:29" x14ac:dyDescent="0.3">
      <c r="A522" s="1">
        <v>3696</v>
      </c>
      <c r="B522">
        <v>1965</v>
      </c>
      <c r="C522" t="s">
        <v>29</v>
      </c>
      <c r="D522" t="s">
        <v>41</v>
      </c>
      <c r="E522">
        <v>30630</v>
      </c>
      <c r="F522">
        <v>1</v>
      </c>
      <c r="G522">
        <v>1</v>
      </c>
      <c r="H522" t="s">
        <v>392</v>
      </c>
      <c r="I522">
        <v>67</v>
      </c>
      <c r="J522">
        <v>27</v>
      </c>
      <c r="K522">
        <v>1</v>
      </c>
      <c r="L522">
        <v>12</v>
      </c>
      <c r="M522">
        <v>2</v>
      </c>
      <c r="N522">
        <v>0</v>
      </c>
      <c r="O522">
        <v>10</v>
      </c>
      <c r="P522">
        <v>2</v>
      </c>
      <c r="Q522">
        <v>2</v>
      </c>
      <c r="R522">
        <v>0</v>
      </c>
      <c r="S522">
        <v>3</v>
      </c>
      <c r="T522">
        <v>7</v>
      </c>
      <c r="U522">
        <v>0</v>
      </c>
      <c r="V522">
        <v>0</v>
      </c>
      <c r="W522">
        <v>0</v>
      </c>
      <c r="X522">
        <v>0</v>
      </c>
      <c r="Y522">
        <v>0</v>
      </c>
      <c r="Z522">
        <v>0</v>
      </c>
      <c r="AA522">
        <v>3</v>
      </c>
      <c r="AB522">
        <v>11</v>
      </c>
      <c r="AC522">
        <v>0</v>
      </c>
    </row>
    <row r="523" spans="1:29" x14ac:dyDescent="0.3">
      <c r="A523" s="1">
        <v>2532</v>
      </c>
      <c r="B523">
        <v>1987</v>
      </c>
      <c r="C523" t="s">
        <v>39</v>
      </c>
      <c r="D523" t="s">
        <v>30</v>
      </c>
      <c r="E523">
        <v>73454</v>
      </c>
      <c r="F523">
        <v>0</v>
      </c>
      <c r="G523">
        <v>0</v>
      </c>
      <c r="H523" t="s">
        <v>176</v>
      </c>
      <c r="I523">
        <v>95</v>
      </c>
      <c r="J523">
        <v>982</v>
      </c>
      <c r="K523">
        <v>73</v>
      </c>
      <c r="L523">
        <v>351</v>
      </c>
      <c r="M523">
        <v>56</v>
      </c>
      <c r="N523">
        <v>14</v>
      </c>
      <c r="O523">
        <v>175</v>
      </c>
      <c r="P523">
        <v>1</v>
      </c>
      <c r="Q523">
        <v>2</v>
      </c>
      <c r="R523">
        <v>4</v>
      </c>
      <c r="S523">
        <v>6</v>
      </c>
      <c r="T523">
        <v>5</v>
      </c>
      <c r="U523">
        <v>1</v>
      </c>
      <c r="V523">
        <v>0</v>
      </c>
      <c r="W523">
        <v>0</v>
      </c>
      <c r="X523">
        <v>0</v>
      </c>
      <c r="Y523">
        <v>0</v>
      </c>
      <c r="Z523">
        <v>0</v>
      </c>
      <c r="AA523">
        <v>3</v>
      </c>
      <c r="AB523">
        <v>11</v>
      </c>
      <c r="AC523">
        <v>0</v>
      </c>
    </row>
    <row r="524" spans="1:29" x14ac:dyDescent="0.3">
      <c r="A524" s="1">
        <v>9214</v>
      </c>
      <c r="B524">
        <v>1991</v>
      </c>
      <c r="C524" t="s">
        <v>29</v>
      </c>
      <c r="D524" t="s">
        <v>37</v>
      </c>
      <c r="E524">
        <v>42691</v>
      </c>
      <c r="F524">
        <v>0</v>
      </c>
      <c r="G524">
        <v>0</v>
      </c>
      <c r="H524" t="s">
        <v>393</v>
      </c>
      <c r="I524">
        <v>48</v>
      </c>
      <c r="J524">
        <v>179</v>
      </c>
      <c r="K524">
        <v>2</v>
      </c>
      <c r="L524">
        <v>64</v>
      </c>
      <c r="M524">
        <v>38</v>
      </c>
      <c r="N524">
        <v>17</v>
      </c>
      <c r="O524">
        <v>58</v>
      </c>
      <c r="P524">
        <v>1</v>
      </c>
      <c r="Q524">
        <v>5</v>
      </c>
      <c r="R524">
        <v>1</v>
      </c>
      <c r="S524">
        <v>6</v>
      </c>
      <c r="T524">
        <v>5</v>
      </c>
      <c r="U524">
        <v>0</v>
      </c>
      <c r="V524">
        <v>0</v>
      </c>
      <c r="W524">
        <v>0</v>
      </c>
      <c r="X524">
        <v>0</v>
      </c>
      <c r="Y524">
        <v>0</v>
      </c>
      <c r="Z524">
        <v>0</v>
      </c>
      <c r="AA524">
        <v>3</v>
      </c>
      <c r="AB524">
        <v>11</v>
      </c>
      <c r="AC524">
        <v>0</v>
      </c>
    </row>
    <row r="525" spans="1:29" x14ac:dyDescent="0.3">
      <c r="A525" s="1">
        <v>4943</v>
      </c>
      <c r="B525">
        <v>1953</v>
      </c>
      <c r="C525" t="s">
        <v>29</v>
      </c>
      <c r="D525" t="s">
        <v>37</v>
      </c>
      <c r="E525">
        <v>70503</v>
      </c>
      <c r="F525">
        <v>0</v>
      </c>
      <c r="G525">
        <v>0</v>
      </c>
      <c r="H525" t="s">
        <v>394</v>
      </c>
      <c r="I525">
        <v>73</v>
      </c>
      <c r="J525">
        <v>1379</v>
      </c>
      <c r="K525">
        <v>33</v>
      </c>
      <c r="L525">
        <v>216</v>
      </c>
      <c r="M525">
        <v>0</v>
      </c>
      <c r="N525">
        <v>33</v>
      </c>
      <c r="O525">
        <v>66</v>
      </c>
      <c r="P525">
        <v>1</v>
      </c>
      <c r="Q525">
        <v>2</v>
      </c>
      <c r="R525">
        <v>4</v>
      </c>
      <c r="S525">
        <v>9</v>
      </c>
      <c r="T525">
        <v>6</v>
      </c>
      <c r="U525">
        <v>0</v>
      </c>
      <c r="V525">
        <v>1</v>
      </c>
      <c r="W525">
        <v>1</v>
      </c>
      <c r="X525">
        <v>0</v>
      </c>
      <c r="Y525">
        <v>0</v>
      </c>
      <c r="Z525">
        <v>0</v>
      </c>
      <c r="AA525">
        <v>3</v>
      </c>
      <c r="AB525">
        <v>11</v>
      </c>
      <c r="AC525">
        <v>0</v>
      </c>
    </row>
    <row r="526" spans="1:29" x14ac:dyDescent="0.3">
      <c r="A526" s="1">
        <v>35</v>
      </c>
      <c r="B526">
        <v>1987</v>
      </c>
      <c r="C526" t="s">
        <v>29</v>
      </c>
      <c r="D526" t="s">
        <v>37</v>
      </c>
      <c r="E526">
        <v>25545</v>
      </c>
      <c r="F526">
        <v>1</v>
      </c>
      <c r="G526">
        <v>0</v>
      </c>
      <c r="H526" t="s">
        <v>220</v>
      </c>
      <c r="I526">
        <v>35</v>
      </c>
      <c r="J526">
        <v>32</v>
      </c>
      <c r="K526">
        <v>1</v>
      </c>
      <c r="L526">
        <v>64</v>
      </c>
      <c r="M526">
        <v>16</v>
      </c>
      <c r="N526">
        <v>12</v>
      </c>
      <c r="O526">
        <v>85</v>
      </c>
      <c r="P526">
        <v>3</v>
      </c>
      <c r="Q526">
        <v>2</v>
      </c>
      <c r="R526">
        <v>2</v>
      </c>
      <c r="S526">
        <v>3</v>
      </c>
      <c r="T526">
        <v>6</v>
      </c>
      <c r="U526">
        <v>0</v>
      </c>
      <c r="V526">
        <v>0</v>
      </c>
      <c r="W526">
        <v>0</v>
      </c>
      <c r="X526">
        <v>0</v>
      </c>
      <c r="Y526">
        <v>0</v>
      </c>
      <c r="Z526">
        <v>0</v>
      </c>
      <c r="AA526">
        <v>3</v>
      </c>
      <c r="AB526">
        <v>11</v>
      </c>
      <c r="AC526">
        <v>1</v>
      </c>
    </row>
    <row r="527" spans="1:29" x14ac:dyDescent="0.3">
      <c r="A527" s="1">
        <v>2258</v>
      </c>
      <c r="B527">
        <v>1986</v>
      </c>
      <c r="C527" t="s">
        <v>29</v>
      </c>
      <c r="D527" t="s">
        <v>37</v>
      </c>
      <c r="E527">
        <v>32880</v>
      </c>
      <c r="F527">
        <v>1</v>
      </c>
      <c r="G527">
        <v>0</v>
      </c>
      <c r="H527" t="s">
        <v>395</v>
      </c>
      <c r="I527">
        <v>76</v>
      </c>
      <c r="J527">
        <v>8</v>
      </c>
      <c r="K527">
        <v>4</v>
      </c>
      <c r="L527">
        <v>15</v>
      </c>
      <c r="M527">
        <v>7</v>
      </c>
      <c r="N527">
        <v>6</v>
      </c>
      <c r="O527">
        <v>2</v>
      </c>
      <c r="P527">
        <v>1</v>
      </c>
      <c r="Q527">
        <v>1</v>
      </c>
      <c r="R527">
        <v>0</v>
      </c>
      <c r="S527">
        <v>3</v>
      </c>
      <c r="T527">
        <v>8</v>
      </c>
      <c r="U527">
        <v>0</v>
      </c>
      <c r="V527">
        <v>0</v>
      </c>
      <c r="W527">
        <v>0</v>
      </c>
      <c r="X527">
        <v>0</v>
      </c>
      <c r="Y527">
        <v>0</v>
      </c>
      <c r="Z527">
        <v>0</v>
      </c>
      <c r="AA527">
        <v>3</v>
      </c>
      <c r="AB527">
        <v>11</v>
      </c>
      <c r="AC527">
        <v>0</v>
      </c>
    </row>
    <row r="528" spans="1:29" x14ac:dyDescent="0.3">
      <c r="A528" s="1">
        <v>4322</v>
      </c>
      <c r="B528">
        <v>1958</v>
      </c>
      <c r="C528" t="s">
        <v>36</v>
      </c>
      <c r="D528" t="s">
        <v>33</v>
      </c>
      <c r="E528">
        <v>77863</v>
      </c>
      <c r="F528">
        <v>0</v>
      </c>
      <c r="G528">
        <v>0</v>
      </c>
      <c r="H528" t="s">
        <v>382</v>
      </c>
      <c r="I528">
        <v>20</v>
      </c>
      <c r="J528">
        <v>881</v>
      </c>
      <c r="K528">
        <v>38</v>
      </c>
      <c r="L528">
        <v>319</v>
      </c>
      <c r="M528">
        <v>16</v>
      </c>
      <c r="N528">
        <v>25</v>
      </c>
      <c r="O528">
        <v>12</v>
      </c>
      <c r="P528">
        <v>1</v>
      </c>
      <c r="Q528">
        <v>4</v>
      </c>
      <c r="R528">
        <v>5</v>
      </c>
      <c r="S528">
        <v>10</v>
      </c>
      <c r="T528">
        <v>2</v>
      </c>
      <c r="U528">
        <v>0</v>
      </c>
      <c r="V528">
        <v>0</v>
      </c>
      <c r="W528">
        <v>0</v>
      </c>
      <c r="X528">
        <v>0</v>
      </c>
      <c r="Y528">
        <v>0</v>
      </c>
      <c r="Z528">
        <v>0</v>
      </c>
      <c r="AA528">
        <v>3</v>
      </c>
      <c r="AB528">
        <v>11</v>
      </c>
      <c r="AC528">
        <v>0</v>
      </c>
    </row>
    <row r="529" spans="1:29" x14ac:dyDescent="0.3">
      <c r="A529" s="1">
        <v>713</v>
      </c>
      <c r="B529">
        <v>1977</v>
      </c>
      <c r="C529" t="s">
        <v>39</v>
      </c>
      <c r="D529" t="s">
        <v>37</v>
      </c>
      <c r="E529">
        <v>50353</v>
      </c>
      <c r="F529">
        <v>0</v>
      </c>
      <c r="G529">
        <v>0</v>
      </c>
      <c r="H529" t="s">
        <v>148</v>
      </c>
      <c r="I529">
        <v>72</v>
      </c>
      <c r="J529">
        <v>141</v>
      </c>
      <c r="K529">
        <v>15</v>
      </c>
      <c r="L529">
        <v>153</v>
      </c>
      <c r="M529">
        <v>67</v>
      </c>
      <c r="N529">
        <v>31</v>
      </c>
      <c r="O529">
        <v>35</v>
      </c>
      <c r="P529">
        <v>1</v>
      </c>
      <c r="Q529">
        <v>4</v>
      </c>
      <c r="R529">
        <v>4</v>
      </c>
      <c r="S529">
        <v>6</v>
      </c>
      <c r="T529">
        <v>3</v>
      </c>
      <c r="U529">
        <v>0</v>
      </c>
      <c r="V529">
        <v>0</v>
      </c>
      <c r="W529">
        <v>0</v>
      </c>
      <c r="X529">
        <v>0</v>
      </c>
      <c r="Y529">
        <v>0</v>
      </c>
      <c r="Z529">
        <v>0</v>
      </c>
      <c r="AA529">
        <v>3</v>
      </c>
      <c r="AB529">
        <v>11</v>
      </c>
      <c r="AC529">
        <v>0</v>
      </c>
    </row>
    <row r="530" spans="1:29" x14ac:dyDescent="0.3">
      <c r="A530" s="1">
        <v>4702</v>
      </c>
      <c r="B530">
        <v>1964</v>
      </c>
      <c r="C530" t="s">
        <v>29</v>
      </c>
      <c r="D530" t="s">
        <v>30</v>
      </c>
      <c r="E530">
        <v>61839</v>
      </c>
      <c r="F530">
        <v>0</v>
      </c>
      <c r="G530">
        <v>0</v>
      </c>
      <c r="H530" t="s">
        <v>396</v>
      </c>
      <c r="I530">
        <v>20</v>
      </c>
      <c r="J530">
        <v>1000</v>
      </c>
      <c r="K530">
        <v>155</v>
      </c>
      <c r="L530">
        <v>379</v>
      </c>
      <c r="M530">
        <v>224</v>
      </c>
      <c r="N530">
        <v>17</v>
      </c>
      <c r="O530">
        <v>120</v>
      </c>
      <c r="P530">
        <v>1</v>
      </c>
      <c r="Q530">
        <v>4</v>
      </c>
      <c r="R530">
        <v>8</v>
      </c>
      <c r="S530">
        <v>4</v>
      </c>
      <c r="T530">
        <v>8</v>
      </c>
      <c r="U530">
        <v>0</v>
      </c>
      <c r="V530">
        <v>0</v>
      </c>
      <c r="W530">
        <v>0</v>
      </c>
      <c r="X530">
        <v>0</v>
      </c>
      <c r="Y530">
        <v>0</v>
      </c>
      <c r="Z530">
        <v>0</v>
      </c>
      <c r="AA530">
        <v>3</v>
      </c>
      <c r="AB530">
        <v>11</v>
      </c>
      <c r="AC530">
        <v>0</v>
      </c>
    </row>
    <row r="531" spans="1:29" x14ac:dyDescent="0.3">
      <c r="A531" s="1">
        <v>3281</v>
      </c>
      <c r="B531">
        <v>1960</v>
      </c>
      <c r="C531" t="s">
        <v>36</v>
      </c>
      <c r="D531" t="s">
        <v>37</v>
      </c>
      <c r="E531">
        <v>49154</v>
      </c>
      <c r="F531">
        <v>1</v>
      </c>
      <c r="G531">
        <v>1</v>
      </c>
      <c r="H531" t="s">
        <v>397</v>
      </c>
      <c r="I531">
        <v>69</v>
      </c>
      <c r="J531">
        <v>206</v>
      </c>
      <c r="K531">
        <v>10</v>
      </c>
      <c r="L531">
        <v>67</v>
      </c>
      <c r="M531">
        <v>30</v>
      </c>
      <c r="N531">
        <v>27</v>
      </c>
      <c r="O531">
        <v>71</v>
      </c>
      <c r="P531">
        <v>6</v>
      </c>
      <c r="Q531">
        <v>4</v>
      </c>
      <c r="R531">
        <v>1</v>
      </c>
      <c r="S531">
        <v>8</v>
      </c>
      <c r="T531">
        <v>6</v>
      </c>
      <c r="U531">
        <v>0</v>
      </c>
      <c r="V531">
        <v>0</v>
      </c>
      <c r="W531">
        <v>0</v>
      </c>
      <c r="X531">
        <v>0</v>
      </c>
      <c r="Y531">
        <v>0</v>
      </c>
      <c r="Z531">
        <v>0</v>
      </c>
      <c r="AA531">
        <v>3</v>
      </c>
      <c r="AB531">
        <v>11</v>
      </c>
      <c r="AC531">
        <v>0</v>
      </c>
    </row>
    <row r="532" spans="1:29" x14ac:dyDescent="0.3">
      <c r="A532" s="1">
        <v>702</v>
      </c>
      <c r="B532">
        <v>1975</v>
      </c>
      <c r="C532" t="s">
        <v>53</v>
      </c>
      <c r="D532" t="s">
        <v>71</v>
      </c>
      <c r="E532">
        <v>47682</v>
      </c>
      <c r="F532">
        <v>0</v>
      </c>
      <c r="G532">
        <v>1</v>
      </c>
      <c r="H532" t="s">
        <v>398</v>
      </c>
      <c r="I532">
        <v>80</v>
      </c>
      <c r="J532">
        <v>162</v>
      </c>
      <c r="K532">
        <v>61</v>
      </c>
      <c r="L532">
        <v>83</v>
      </c>
      <c r="M532">
        <v>97</v>
      </c>
      <c r="N532">
        <v>57</v>
      </c>
      <c r="O532">
        <v>61</v>
      </c>
      <c r="P532">
        <v>4</v>
      </c>
      <c r="Q532">
        <v>4</v>
      </c>
      <c r="R532">
        <v>3</v>
      </c>
      <c r="S532">
        <v>8</v>
      </c>
      <c r="T532">
        <v>5</v>
      </c>
      <c r="U532">
        <v>0</v>
      </c>
      <c r="V532">
        <v>0</v>
      </c>
      <c r="W532">
        <v>0</v>
      </c>
      <c r="X532">
        <v>0</v>
      </c>
      <c r="Y532">
        <v>0</v>
      </c>
      <c r="Z532">
        <v>0</v>
      </c>
      <c r="AA532">
        <v>3</v>
      </c>
      <c r="AB532">
        <v>11</v>
      </c>
      <c r="AC532">
        <v>0</v>
      </c>
    </row>
    <row r="533" spans="1:29" x14ac:dyDescent="0.3">
      <c r="A533" s="1">
        <v>2004</v>
      </c>
      <c r="B533">
        <v>1969</v>
      </c>
      <c r="C533" t="s">
        <v>29</v>
      </c>
      <c r="D533" t="s">
        <v>30</v>
      </c>
      <c r="E533">
        <v>72679</v>
      </c>
      <c r="F533">
        <v>0</v>
      </c>
      <c r="G533">
        <v>1</v>
      </c>
      <c r="H533" t="s">
        <v>399</v>
      </c>
      <c r="I533">
        <v>65</v>
      </c>
      <c r="J533">
        <v>619</v>
      </c>
      <c r="K533">
        <v>54</v>
      </c>
      <c r="L533">
        <v>260</v>
      </c>
      <c r="M533">
        <v>127</v>
      </c>
      <c r="N533">
        <v>54</v>
      </c>
      <c r="O533">
        <v>54</v>
      </c>
      <c r="P533">
        <v>1</v>
      </c>
      <c r="Q533">
        <v>4</v>
      </c>
      <c r="R533">
        <v>7</v>
      </c>
      <c r="S533">
        <v>5</v>
      </c>
      <c r="T533">
        <v>1</v>
      </c>
      <c r="U533">
        <v>0</v>
      </c>
      <c r="V533">
        <v>0</v>
      </c>
      <c r="W533">
        <v>0</v>
      </c>
      <c r="X533">
        <v>0</v>
      </c>
      <c r="Y533">
        <v>0</v>
      </c>
      <c r="Z533">
        <v>0</v>
      </c>
      <c r="AA533">
        <v>3</v>
      </c>
      <c r="AB533">
        <v>11</v>
      </c>
      <c r="AC533">
        <v>0</v>
      </c>
    </row>
    <row r="534" spans="1:29" x14ac:dyDescent="0.3">
      <c r="A534" s="1">
        <v>4769</v>
      </c>
      <c r="B534">
        <v>1977</v>
      </c>
      <c r="C534" t="s">
        <v>39</v>
      </c>
      <c r="D534" t="s">
        <v>33</v>
      </c>
      <c r="E534">
        <v>57954</v>
      </c>
      <c r="F534">
        <v>1</v>
      </c>
      <c r="G534">
        <v>1</v>
      </c>
      <c r="H534" t="s">
        <v>400</v>
      </c>
      <c r="I534">
        <v>52</v>
      </c>
      <c r="J534">
        <v>456</v>
      </c>
      <c r="K534">
        <v>4</v>
      </c>
      <c r="L534">
        <v>24</v>
      </c>
      <c r="M534">
        <v>0</v>
      </c>
      <c r="N534">
        <v>0</v>
      </c>
      <c r="O534">
        <v>9</v>
      </c>
      <c r="P534">
        <v>7</v>
      </c>
      <c r="Q534">
        <v>8</v>
      </c>
      <c r="R534">
        <v>2</v>
      </c>
      <c r="S534">
        <v>6</v>
      </c>
      <c r="T534">
        <v>7</v>
      </c>
      <c r="U534">
        <v>0</v>
      </c>
      <c r="V534">
        <v>1</v>
      </c>
      <c r="W534">
        <v>0</v>
      </c>
      <c r="X534">
        <v>0</v>
      </c>
      <c r="Y534">
        <v>0</v>
      </c>
      <c r="Z534">
        <v>0</v>
      </c>
      <c r="AA534">
        <v>3</v>
      </c>
      <c r="AB534">
        <v>11</v>
      </c>
      <c r="AC534">
        <v>0</v>
      </c>
    </row>
    <row r="535" spans="1:29" x14ac:dyDescent="0.3">
      <c r="A535" s="1">
        <v>4437</v>
      </c>
      <c r="B535">
        <v>1962</v>
      </c>
      <c r="C535" t="s">
        <v>29</v>
      </c>
      <c r="D535" t="s">
        <v>37</v>
      </c>
      <c r="E535">
        <v>65316</v>
      </c>
      <c r="F535">
        <v>1</v>
      </c>
      <c r="G535">
        <v>1</v>
      </c>
      <c r="H535" t="s">
        <v>401</v>
      </c>
      <c r="I535">
        <v>65</v>
      </c>
      <c r="J535">
        <v>112</v>
      </c>
      <c r="K535">
        <v>6</v>
      </c>
      <c r="L535">
        <v>92</v>
      </c>
      <c r="M535">
        <v>3</v>
      </c>
      <c r="N535">
        <v>9</v>
      </c>
      <c r="O535">
        <v>38</v>
      </c>
      <c r="P535">
        <v>2</v>
      </c>
      <c r="Q535">
        <v>3</v>
      </c>
      <c r="R535">
        <v>2</v>
      </c>
      <c r="S535">
        <v>5</v>
      </c>
      <c r="T535">
        <v>4</v>
      </c>
      <c r="U535">
        <v>0</v>
      </c>
      <c r="V535">
        <v>0</v>
      </c>
      <c r="W535">
        <v>0</v>
      </c>
      <c r="X535">
        <v>0</v>
      </c>
      <c r="Y535">
        <v>0</v>
      </c>
      <c r="Z535">
        <v>0</v>
      </c>
      <c r="AA535">
        <v>3</v>
      </c>
      <c r="AB535">
        <v>11</v>
      </c>
      <c r="AC535">
        <v>0</v>
      </c>
    </row>
    <row r="536" spans="1:29" x14ac:dyDescent="0.3">
      <c r="A536" s="1">
        <v>8724</v>
      </c>
      <c r="B536">
        <v>1982</v>
      </c>
      <c r="C536" t="s">
        <v>29</v>
      </c>
      <c r="D536" t="s">
        <v>30</v>
      </c>
      <c r="E536">
        <v>28567</v>
      </c>
      <c r="F536">
        <v>1</v>
      </c>
      <c r="G536">
        <v>0</v>
      </c>
      <c r="H536" t="s">
        <v>90</v>
      </c>
      <c r="I536">
        <v>57</v>
      </c>
      <c r="J536">
        <v>11</v>
      </c>
      <c r="K536">
        <v>3</v>
      </c>
      <c r="L536">
        <v>22</v>
      </c>
      <c r="M536">
        <v>2</v>
      </c>
      <c r="N536">
        <v>2</v>
      </c>
      <c r="O536">
        <v>6</v>
      </c>
      <c r="P536">
        <v>2</v>
      </c>
      <c r="Q536">
        <v>2</v>
      </c>
      <c r="R536">
        <v>0</v>
      </c>
      <c r="S536">
        <v>3</v>
      </c>
      <c r="T536">
        <v>6</v>
      </c>
      <c r="U536">
        <v>0</v>
      </c>
      <c r="V536">
        <v>0</v>
      </c>
      <c r="W536">
        <v>0</v>
      </c>
      <c r="X536">
        <v>0</v>
      </c>
      <c r="Y536">
        <v>0</v>
      </c>
      <c r="Z536">
        <v>0</v>
      </c>
      <c r="AA536">
        <v>3</v>
      </c>
      <c r="AB536">
        <v>11</v>
      </c>
      <c r="AC536">
        <v>0</v>
      </c>
    </row>
    <row r="537" spans="1:29" x14ac:dyDescent="0.3">
      <c r="A537" s="1">
        <v>10741</v>
      </c>
      <c r="B537">
        <v>1951</v>
      </c>
      <c r="C537" t="s">
        <v>39</v>
      </c>
      <c r="D537" t="s">
        <v>33</v>
      </c>
      <c r="E537">
        <v>47352</v>
      </c>
      <c r="F537">
        <v>0</v>
      </c>
      <c r="G537">
        <v>1</v>
      </c>
      <c r="H537" t="s">
        <v>124</v>
      </c>
      <c r="I537">
        <v>70</v>
      </c>
      <c r="J537">
        <v>172</v>
      </c>
      <c r="K537">
        <v>12</v>
      </c>
      <c r="L537">
        <v>112</v>
      </c>
      <c r="M537">
        <v>8</v>
      </c>
      <c r="N537">
        <v>0</v>
      </c>
      <c r="O537">
        <v>15</v>
      </c>
      <c r="P537">
        <v>4</v>
      </c>
      <c r="Q537">
        <v>6</v>
      </c>
      <c r="R537">
        <v>1</v>
      </c>
      <c r="S537">
        <v>5</v>
      </c>
      <c r="T537">
        <v>7</v>
      </c>
      <c r="U537">
        <v>0</v>
      </c>
      <c r="V537">
        <v>0</v>
      </c>
      <c r="W537">
        <v>0</v>
      </c>
      <c r="X537">
        <v>0</v>
      </c>
      <c r="Y537">
        <v>0</v>
      </c>
      <c r="Z537">
        <v>0</v>
      </c>
      <c r="AA537">
        <v>3</v>
      </c>
      <c r="AB537">
        <v>11</v>
      </c>
      <c r="AC537">
        <v>0</v>
      </c>
    </row>
    <row r="538" spans="1:29" x14ac:dyDescent="0.3">
      <c r="A538" s="1">
        <v>1991</v>
      </c>
      <c r="B538">
        <v>1967</v>
      </c>
      <c r="C538" t="s">
        <v>29</v>
      </c>
      <c r="D538" t="s">
        <v>33</v>
      </c>
      <c r="E538">
        <v>44931</v>
      </c>
      <c r="F538">
        <v>0</v>
      </c>
      <c r="G538">
        <v>1</v>
      </c>
      <c r="H538" t="s">
        <v>278</v>
      </c>
      <c r="I538">
        <v>0</v>
      </c>
      <c r="J538">
        <v>78</v>
      </c>
      <c r="K538">
        <v>0</v>
      </c>
      <c r="L538">
        <v>11</v>
      </c>
      <c r="M538">
        <v>0</v>
      </c>
      <c r="N538">
        <v>0</v>
      </c>
      <c r="O538">
        <v>7</v>
      </c>
      <c r="P538">
        <v>1</v>
      </c>
      <c r="Q538">
        <v>2</v>
      </c>
      <c r="R538">
        <v>1</v>
      </c>
      <c r="S538">
        <v>3</v>
      </c>
      <c r="T538">
        <v>5</v>
      </c>
      <c r="U538">
        <v>0</v>
      </c>
      <c r="V538">
        <v>0</v>
      </c>
      <c r="W538">
        <v>0</v>
      </c>
      <c r="X538">
        <v>0</v>
      </c>
      <c r="Y538">
        <v>0</v>
      </c>
      <c r="Z538">
        <v>0</v>
      </c>
      <c r="AA538">
        <v>3</v>
      </c>
      <c r="AB538">
        <v>11</v>
      </c>
      <c r="AC538">
        <v>0</v>
      </c>
    </row>
    <row r="539" spans="1:29" x14ac:dyDescent="0.3">
      <c r="A539" s="1">
        <v>6931</v>
      </c>
      <c r="B539">
        <v>1967</v>
      </c>
      <c r="C539" t="s">
        <v>29</v>
      </c>
      <c r="D539" t="s">
        <v>41</v>
      </c>
      <c r="E539">
        <v>76982</v>
      </c>
      <c r="F539">
        <v>0</v>
      </c>
      <c r="G539">
        <v>0</v>
      </c>
      <c r="H539" t="s">
        <v>402</v>
      </c>
      <c r="I539">
        <v>19</v>
      </c>
      <c r="J539">
        <v>464</v>
      </c>
      <c r="K539">
        <v>151</v>
      </c>
      <c r="L539">
        <v>292</v>
      </c>
      <c r="M539">
        <v>65</v>
      </c>
      <c r="N539">
        <v>60</v>
      </c>
      <c r="O539">
        <v>30</v>
      </c>
      <c r="P539">
        <v>1</v>
      </c>
      <c r="Q539">
        <v>8</v>
      </c>
      <c r="R539">
        <v>3</v>
      </c>
      <c r="S539">
        <v>4</v>
      </c>
      <c r="T539">
        <v>4</v>
      </c>
      <c r="U539">
        <v>0</v>
      </c>
      <c r="V539">
        <v>0</v>
      </c>
      <c r="W539">
        <v>1</v>
      </c>
      <c r="X539">
        <v>0</v>
      </c>
      <c r="Y539">
        <v>0</v>
      </c>
      <c r="Z539">
        <v>0</v>
      </c>
      <c r="AA539">
        <v>3</v>
      </c>
      <c r="AB539">
        <v>11</v>
      </c>
      <c r="AC539">
        <v>1</v>
      </c>
    </row>
    <row r="540" spans="1:29" x14ac:dyDescent="0.3">
      <c r="A540" s="1">
        <v>11096</v>
      </c>
      <c r="B540">
        <v>1952</v>
      </c>
      <c r="C540" t="s">
        <v>53</v>
      </c>
      <c r="D540" t="s">
        <v>33</v>
      </c>
      <c r="E540">
        <v>57247</v>
      </c>
      <c r="F540">
        <v>0</v>
      </c>
      <c r="G540">
        <v>1</v>
      </c>
      <c r="H540" t="s">
        <v>403</v>
      </c>
      <c r="I540">
        <v>50</v>
      </c>
      <c r="J540">
        <v>99</v>
      </c>
      <c r="K540">
        <v>4</v>
      </c>
      <c r="L540">
        <v>32</v>
      </c>
      <c r="M540">
        <v>37</v>
      </c>
      <c r="N540">
        <v>54</v>
      </c>
      <c r="O540">
        <v>6</v>
      </c>
      <c r="P540">
        <v>2</v>
      </c>
      <c r="Q540">
        <v>2</v>
      </c>
      <c r="R540">
        <v>1</v>
      </c>
      <c r="S540">
        <v>7</v>
      </c>
      <c r="T540">
        <v>2</v>
      </c>
      <c r="U540">
        <v>0</v>
      </c>
      <c r="V540">
        <v>0</v>
      </c>
      <c r="W540">
        <v>0</v>
      </c>
      <c r="X540">
        <v>0</v>
      </c>
      <c r="Y540">
        <v>0</v>
      </c>
      <c r="Z540">
        <v>0</v>
      </c>
      <c r="AA540">
        <v>3</v>
      </c>
      <c r="AB540">
        <v>11</v>
      </c>
      <c r="AC540">
        <v>0</v>
      </c>
    </row>
    <row r="541" spans="1:29" x14ac:dyDescent="0.3">
      <c r="A541" s="1">
        <v>304</v>
      </c>
      <c r="B541">
        <v>1981</v>
      </c>
      <c r="C541" t="s">
        <v>39</v>
      </c>
      <c r="D541" t="s">
        <v>30</v>
      </c>
      <c r="E541">
        <v>22944</v>
      </c>
      <c r="F541">
        <v>1</v>
      </c>
      <c r="G541">
        <v>0</v>
      </c>
      <c r="H541" t="s">
        <v>404</v>
      </c>
      <c r="I541">
        <v>67</v>
      </c>
      <c r="J541">
        <v>19</v>
      </c>
      <c r="K541">
        <v>3</v>
      </c>
      <c r="L541">
        <v>19</v>
      </c>
      <c r="M541">
        <v>4</v>
      </c>
      <c r="N541">
        <v>5</v>
      </c>
      <c r="O541">
        <v>26</v>
      </c>
      <c r="P541">
        <v>3</v>
      </c>
      <c r="Q541">
        <v>3</v>
      </c>
      <c r="R541">
        <v>0</v>
      </c>
      <c r="S541">
        <v>3</v>
      </c>
      <c r="T541">
        <v>7</v>
      </c>
      <c r="U541">
        <v>0</v>
      </c>
      <c r="V541">
        <v>0</v>
      </c>
      <c r="W541">
        <v>0</v>
      </c>
      <c r="X541">
        <v>0</v>
      </c>
      <c r="Y541">
        <v>0</v>
      </c>
      <c r="Z541">
        <v>0</v>
      </c>
      <c r="AA541">
        <v>3</v>
      </c>
      <c r="AB541">
        <v>11</v>
      </c>
      <c r="AC541">
        <v>0</v>
      </c>
    </row>
    <row r="542" spans="1:29" x14ac:dyDescent="0.3">
      <c r="A542" s="1">
        <v>3665</v>
      </c>
      <c r="B542">
        <v>1977</v>
      </c>
      <c r="C542" t="s">
        <v>53</v>
      </c>
      <c r="D542" t="s">
        <v>33</v>
      </c>
      <c r="E542">
        <v>25315</v>
      </c>
      <c r="F542">
        <v>1</v>
      </c>
      <c r="G542">
        <v>0</v>
      </c>
      <c r="H542" t="s">
        <v>290</v>
      </c>
      <c r="I542">
        <v>46</v>
      </c>
      <c r="J542">
        <v>1</v>
      </c>
      <c r="K542">
        <v>9</v>
      </c>
      <c r="L542">
        <v>8</v>
      </c>
      <c r="M542">
        <v>11</v>
      </c>
      <c r="N542">
        <v>3</v>
      </c>
      <c r="O542">
        <v>22</v>
      </c>
      <c r="P542">
        <v>3</v>
      </c>
      <c r="Q542">
        <v>3</v>
      </c>
      <c r="R542">
        <v>0</v>
      </c>
      <c r="S542">
        <v>3</v>
      </c>
      <c r="T542">
        <v>8</v>
      </c>
      <c r="U542">
        <v>0</v>
      </c>
      <c r="V542">
        <v>0</v>
      </c>
      <c r="W542">
        <v>0</v>
      </c>
      <c r="X542">
        <v>0</v>
      </c>
      <c r="Y542">
        <v>0</v>
      </c>
      <c r="Z542">
        <v>0</v>
      </c>
      <c r="AA542">
        <v>3</v>
      </c>
      <c r="AB542">
        <v>11</v>
      </c>
      <c r="AC542">
        <v>0</v>
      </c>
    </row>
    <row r="543" spans="1:29" x14ac:dyDescent="0.3">
      <c r="A543" s="1">
        <v>10591</v>
      </c>
      <c r="B543">
        <v>1969</v>
      </c>
      <c r="C543" t="s">
        <v>29</v>
      </c>
      <c r="D543" t="s">
        <v>71</v>
      </c>
      <c r="E543">
        <v>43638</v>
      </c>
      <c r="F543">
        <v>0</v>
      </c>
      <c r="G543">
        <v>1</v>
      </c>
      <c r="H543" t="s">
        <v>383</v>
      </c>
      <c r="I543">
        <v>37</v>
      </c>
      <c r="J543">
        <v>63</v>
      </c>
      <c r="K543">
        <v>10</v>
      </c>
      <c r="L543">
        <v>83</v>
      </c>
      <c r="M543">
        <v>7</v>
      </c>
      <c r="N543">
        <v>19</v>
      </c>
      <c r="O543">
        <v>19</v>
      </c>
      <c r="P543">
        <v>2</v>
      </c>
      <c r="Q543">
        <v>4</v>
      </c>
      <c r="R543">
        <v>1</v>
      </c>
      <c r="S543">
        <v>4</v>
      </c>
      <c r="T543">
        <v>7</v>
      </c>
      <c r="U543">
        <v>0</v>
      </c>
      <c r="V543">
        <v>0</v>
      </c>
      <c r="W543">
        <v>0</v>
      </c>
      <c r="X543">
        <v>0</v>
      </c>
      <c r="Y543">
        <v>0</v>
      </c>
      <c r="Z543">
        <v>0</v>
      </c>
      <c r="AA543">
        <v>3</v>
      </c>
      <c r="AB543">
        <v>11</v>
      </c>
      <c r="AC543">
        <v>0</v>
      </c>
    </row>
    <row r="544" spans="1:29" x14ac:dyDescent="0.3">
      <c r="A544" s="1">
        <v>5036</v>
      </c>
      <c r="B544">
        <v>1984</v>
      </c>
      <c r="C544" t="s">
        <v>36</v>
      </c>
      <c r="D544" t="s">
        <v>30</v>
      </c>
      <c r="E544">
        <v>42710</v>
      </c>
      <c r="F544">
        <v>1</v>
      </c>
      <c r="G544">
        <v>0</v>
      </c>
      <c r="H544" t="s">
        <v>405</v>
      </c>
      <c r="I544">
        <v>38</v>
      </c>
      <c r="J544">
        <v>252</v>
      </c>
      <c r="K544">
        <v>3</v>
      </c>
      <c r="L544">
        <v>42</v>
      </c>
      <c r="M544">
        <v>4</v>
      </c>
      <c r="N544">
        <v>3</v>
      </c>
      <c r="O544">
        <v>102</v>
      </c>
      <c r="P544">
        <v>2</v>
      </c>
      <c r="Q544">
        <v>4</v>
      </c>
      <c r="R544">
        <v>5</v>
      </c>
      <c r="S544">
        <v>3</v>
      </c>
      <c r="T544">
        <v>6</v>
      </c>
      <c r="U544">
        <v>0</v>
      </c>
      <c r="V544">
        <v>0</v>
      </c>
      <c r="W544">
        <v>0</v>
      </c>
      <c r="X544">
        <v>0</v>
      </c>
      <c r="Y544">
        <v>0</v>
      </c>
      <c r="Z544">
        <v>0</v>
      </c>
      <c r="AA544">
        <v>3</v>
      </c>
      <c r="AB544">
        <v>11</v>
      </c>
      <c r="AC544">
        <v>0</v>
      </c>
    </row>
    <row r="545" spans="1:29" x14ac:dyDescent="0.3">
      <c r="A545" s="1">
        <v>5547</v>
      </c>
      <c r="B545">
        <v>1982</v>
      </c>
      <c r="C545" t="s">
        <v>36</v>
      </c>
      <c r="D545" t="s">
        <v>37</v>
      </c>
      <c r="E545">
        <v>84169</v>
      </c>
      <c r="F545">
        <v>0</v>
      </c>
      <c r="G545">
        <v>0</v>
      </c>
      <c r="H545" t="s">
        <v>406</v>
      </c>
      <c r="I545">
        <v>9</v>
      </c>
      <c r="J545">
        <v>1478</v>
      </c>
      <c r="K545">
        <v>19</v>
      </c>
      <c r="L545">
        <v>403</v>
      </c>
      <c r="M545">
        <v>0</v>
      </c>
      <c r="N545">
        <v>19</v>
      </c>
      <c r="O545">
        <v>0</v>
      </c>
      <c r="P545">
        <v>1</v>
      </c>
      <c r="Q545">
        <v>7</v>
      </c>
      <c r="R545">
        <v>6</v>
      </c>
      <c r="S545">
        <v>6</v>
      </c>
      <c r="T545">
        <v>3</v>
      </c>
      <c r="U545">
        <v>0</v>
      </c>
      <c r="V545">
        <v>1</v>
      </c>
      <c r="W545">
        <v>1</v>
      </c>
      <c r="X545">
        <v>0</v>
      </c>
      <c r="Y545">
        <v>0</v>
      </c>
      <c r="Z545">
        <v>0</v>
      </c>
      <c r="AA545">
        <v>3</v>
      </c>
      <c r="AB545">
        <v>11</v>
      </c>
      <c r="AC545">
        <v>1</v>
      </c>
    </row>
    <row r="546" spans="1:29" x14ac:dyDescent="0.3">
      <c r="A546" s="1">
        <v>7822</v>
      </c>
      <c r="B546">
        <v>1976</v>
      </c>
      <c r="C546" t="s">
        <v>29</v>
      </c>
      <c r="D546" t="s">
        <v>33</v>
      </c>
      <c r="E546">
        <v>54058</v>
      </c>
      <c r="F546">
        <v>0</v>
      </c>
      <c r="G546">
        <v>1</v>
      </c>
      <c r="H546" t="s">
        <v>246</v>
      </c>
      <c r="I546">
        <v>56</v>
      </c>
      <c r="J546">
        <v>198</v>
      </c>
      <c r="K546">
        <v>18</v>
      </c>
      <c r="L546">
        <v>252</v>
      </c>
      <c r="M546">
        <v>32</v>
      </c>
      <c r="N546">
        <v>108</v>
      </c>
      <c r="O546">
        <v>54</v>
      </c>
      <c r="P546">
        <v>2</v>
      </c>
      <c r="Q546">
        <v>4</v>
      </c>
      <c r="R546">
        <v>6</v>
      </c>
      <c r="S546">
        <v>8</v>
      </c>
      <c r="T546">
        <v>3</v>
      </c>
      <c r="U546">
        <v>0</v>
      </c>
      <c r="V546">
        <v>0</v>
      </c>
      <c r="W546">
        <v>0</v>
      </c>
      <c r="X546">
        <v>0</v>
      </c>
      <c r="Y546">
        <v>0</v>
      </c>
      <c r="Z546">
        <v>0</v>
      </c>
      <c r="AA546">
        <v>3</v>
      </c>
      <c r="AB546">
        <v>11</v>
      </c>
      <c r="AC546">
        <v>0</v>
      </c>
    </row>
    <row r="547" spans="1:29" x14ac:dyDescent="0.3">
      <c r="A547" s="1">
        <v>8541</v>
      </c>
      <c r="B547">
        <v>1990</v>
      </c>
      <c r="C547" t="s">
        <v>53</v>
      </c>
      <c r="D547" t="s">
        <v>37</v>
      </c>
      <c r="E547">
        <v>24683</v>
      </c>
      <c r="F547">
        <v>1</v>
      </c>
      <c r="G547">
        <v>0</v>
      </c>
      <c r="H547" t="s">
        <v>32</v>
      </c>
      <c r="I547">
        <v>98</v>
      </c>
      <c r="J547">
        <v>8</v>
      </c>
      <c r="K547">
        <v>4</v>
      </c>
      <c r="L547">
        <v>10</v>
      </c>
      <c r="M547">
        <v>6</v>
      </c>
      <c r="N547">
        <v>7</v>
      </c>
      <c r="O547">
        <v>6</v>
      </c>
      <c r="P547">
        <v>2</v>
      </c>
      <c r="Q547">
        <v>2</v>
      </c>
      <c r="R547">
        <v>0</v>
      </c>
      <c r="S547">
        <v>4</v>
      </c>
      <c r="T547">
        <v>5</v>
      </c>
      <c r="U547">
        <v>0</v>
      </c>
      <c r="V547">
        <v>0</v>
      </c>
      <c r="W547">
        <v>0</v>
      </c>
      <c r="X547">
        <v>0</v>
      </c>
      <c r="Y547">
        <v>0</v>
      </c>
      <c r="Z547">
        <v>0</v>
      </c>
      <c r="AA547">
        <v>3</v>
      </c>
      <c r="AB547">
        <v>11</v>
      </c>
      <c r="AC547">
        <v>0</v>
      </c>
    </row>
    <row r="548" spans="1:29" x14ac:dyDescent="0.3">
      <c r="A548" s="1">
        <v>10955</v>
      </c>
      <c r="B548">
        <v>1964</v>
      </c>
      <c r="C548" t="s">
        <v>29</v>
      </c>
      <c r="D548" t="s">
        <v>71</v>
      </c>
      <c r="E548">
        <v>85620</v>
      </c>
      <c r="F548">
        <v>0</v>
      </c>
      <c r="G548">
        <v>0</v>
      </c>
      <c r="H548" t="s">
        <v>407</v>
      </c>
      <c r="I548">
        <v>68</v>
      </c>
      <c r="J548">
        <v>416</v>
      </c>
      <c r="K548">
        <v>46</v>
      </c>
      <c r="L548">
        <v>925</v>
      </c>
      <c r="M548">
        <v>60</v>
      </c>
      <c r="N548">
        <v>107</v>
      </c>
      <c r="O548">
        <v>46</v>
      </c>
      <c r="P548">
        <v>1</v>
      </c>
      <c r="Q548">
        <v>3</v>
      </c>
      <c r="R548">
        <v>6</v>
      </c>
      <c r="S548">
        <v>4</v>
      </c>
      <c r="T548">
        <v>1</v>
      </c>
      <c r="U548">
        <v>0</v>
      </c>
      <c r="V548">
        <v>0</v>
      </c>
      <c r="W548">
        <v>0</v>
      </c>
      <c r="X548">
        <v>0</v>
      </c>
      <c r="Y548">
        <v>0</v>
      </c>
      <c r="Z548">
        <v>0</v>
      </c>
      <c r="AA548">
        <v>3</v>
      </c>
      <c r="AB548">
        <v>11</v>
      </c>
      <c r="AC548">
        <v>1</v>
      </c>
    </row>
    <row r="549" spans="1:29" x14ac:dyDescent="0.3">
      <c r="A549" s="1">
        <v>4368</v>
      </c>
      <c r="B549">
        <v>1980</v>
      </c>
      <c r="C549" t="s">
        <v>29</v>
      </c>
      <c r="D549" t="s">
        <v>37</v>
      </c>
      <c r="E549">
        <v>47850</v>
      </c>
      <c r="F549">
        <v>1</v>
      </c>
      <c r="G549">
        <v>0</v>
      </c>
      <c r="H549" t="s">
        <v>408</v>
      </c>
      <c r="I549">
        <v>72</v>
      </c>
      <c r="J549">
        <v>42</v>
      </c>
      <c r="K549">
        <v>7</v>
      </c>
      <c r="L549">
        <v>43</v>
      </c>
      <c r="M549">
        <v>20</v>
      </c>
      <c r="N549">
        <v>12</v>
      </c>
      <c r="O549">
        <v>10</v>
      </c>
      <c r="P549">
        <v>1</v>
      </c>
      <c r="Q549">
        <v>3</v>
      </c>
      <c r="R549">
        <v>0</v>
      </c>
      <c r="S549">
        <v>4</v>
      </c>
      <c r="T549">
        <v>6</v>
      </c>
      <c r="U549">
        <v>0</v>
      </c>
      <c r="V549">
        <v>0</v>
      </c>
      <c r="W549">
        <v>0</v>
      </c>
      <c r="X549">
        <v>0</v>
      </c>
      <c r="Y549">
        <v>0</v>
      </c>
      <c r="Z549">
        <v>0</v>
      </c>
      <c r="AA549">
        <v>3</v>
      </c>
      <c r="AB549">
        <v>11</v>
      </c>
      <c r="AC549">
        <v>0</v>
      </c>
    </row>
    <row r="550" spans="1:29" x14ac:dyDescent="0.3">
      <c r="A550" s="1">
        <v>9671</v>
      </c>
      <c r="B550">
        <v>1968</v>
      </c>
      <c r="C550" t="s">
        <v>29</v>
      </c>
      <c r="D550" t="s">
        <v>37</v>
      </c>
      <c r="E550">
        <v>19514</v>
      </c>
      <c r="F550">
        <v>1</v>
      </c>
      <c r="G550">
        <v>1</v>
      </c>
      <c r="H550" t="s">
        <v>379</v>
      </c>
      <c r="I550">
        <v>47</v>
      </c>
      <c r="J550">
        <v>14</v>
      </c>
      <c r="K550">
        <v>3</v>
      </c>
      <c r="L550">
        <v>21</v>
      </c>
      <c r="M550">
        <v>2</v>
      </c>
      <c r="N550">
        <v>1</v>
      </c>
      <c r="O550">
        <v>28</v>
      </c>
      <c r="P550">
        <v>4</v>
      </c>
      <c r="Q550">
        <v>3</v>
      </c>
      <c r="R550">
        <v>1</v>
      </c>
      <c r="S550">
        <v>2</v>
      </c>
      <c r="T550">
        <v>8</v>
      </c>
      <c r="U550">
        <v>1</v>
      </c>
      <c r="V550">
        <v>0</v>
      </c>
      <c r="W550">
        <v>0</v>
      </c>
      <c r="X550">
        <v>0</v>
      </c>
      <c r="Y550">
        <v>0</v>
      </c>
      <c r="Z550">
        <v>0</v>
      </c>
      <c r="AA550">
        <v>3</v>
      </c>
      <c r="AB550">
        <v>11</v>
      </c>
      <c r="AC550">
        <v>1</v>
      </c>
    </row>
    <row r="551" spans="1:29" x14ac:dyDescent="0.3">
      <c r="A551" s="1">
        <v>2256</v>
      </c>
      <c r="B551">
        <v>1973</v>
      </c>
      <c r="C551" t="s">
        <v>39</v>
      </c>
      <c r="D551" t="s">
        <v>37</v>
      </c>
      <c r="E551">
        <v>27159</v>
      </c>
      <c r="F551">
        <v>1</v>
      </c>
      <c r="G551">
        <v>1</v>
      </c>
      <c r="H551" t="s">
        <v>409</v>
      </c>
      <c r="I551">
        <v>33</v>
      </c>
      <c r="J551">
        <v>17</v>
      </c>
      <c r="K551">
        <v>0</v>
      </c>
      <c r="L551">
        <v>3</v>
      </c>
      <c r="M551">
        <v>0</v>
      </c>
      <c r="N551">
        <v>0</v>
      </c>
      <c r="O551">
        <v>1</v>
      </c>
      <c r="P551">
        <v>2</v>
      </c>
      <c r="Q551">
        <v>1</v>
      </c>
      <c r="R551">
        <v>0</v>
      </c>
      <c r="S551">
        <v>3</v>
      </c>
      <c r="T551">
        <v>6</v>
      </c>
      <c r="U551">
        <v>0</v>
      </c>
      <c r="V551">
        <v>0</v>
      </c>
      <c r="W551">
        <v>0</v>
      </c>
      <c r="X551">
        <v>0</v>
      </c>
      <c r="Y551">
        <v>0</v>
      </c>
      <c r="Z551">
        <v>0</v>
      </c>
      <c r="AA551">
        <v>3</v>
      </c>
      <c r="AB551">
        <v>11</v>
      </c>
      <c r="AC551">
        <v>0</v>
      </c>
    </row>
    <row r="552" spans="1:29" x14ac:dyDescent="0.3">
      <c r="A552" s="1">
        <v>4279</v>
      </c>
      <c r="B552">
        <v>1963</v>
      </c>
      <c r="C552" t="s">
        <v>53</v>
      </c>
      <c r="D552" t="s">
        <v>30</v>
      </c>
      <c r="E552">
        <v>39548</v>
      </c>
      <c r="F552">
        <v>1</v>
      </c>
      <c r="G552">
        <v>1</v>
      </c>
      <c r="H552" t="s">
        <v>200</v>
      </c>
      <c r="I552">
        <v>87</v>
      </c>
      <c r="J552">
        <v>15</v>
      </c>
      <c r="K552">
        <v>4</v>
      </c>
      <c r="L552">
        <v>10</v>
      </c>
      <c r="M552">
        <v>3</v>
      </c>
      <c r="N552">
        <v>4</v>
      </c>
      <c r="O552">
        <v>18</v>
      </c>
      <c r="P552">
        <v>2</v>
      </c>
      <c r="Q552">
        <v>1</v>
      </c>
      <c r="R552">
        <v>1</v>
      </c>
      <c r="S552">
        <v>3</v>
      </c>
      <c r="T552">
        <v>3</v>
      </c>
      <c r="U552">
        <v>0</v>
      </c>
      <c r="V552">
        <v>0</v>
      </c>
      <c r="W552">
        <v>0</v>
      </c>
      <c r="X552">
        <v>0</v>
      </c>
      <c r="Y552">
        <v>0</v>
      </c>
      <c r="Z552">
        <v>0</v>
      </c>
      <c r="AA552">
        <v>3</v>
      </c>
      <c r="AB552">
        <v>11</v>
      </c>
      <c r="AC552">
        <v>0</v>
      </c>
    </row>
    <row r="553" spans="1:29" x14ac:dyDescent="0.3">
      <c r="A553" s="1">
        <v>5371</v>
      </c>
      <c r="B553">
        <v>1989</v>
      </c>
      <c r="C553" t="s">
        <v>29</v>
      </c>
      <c r="D553" t="s">
        <v>30</v>
      </c>
      <c r="E553">
        <v>21474</v>
      </c>
      <c r="F553">
        <v>1</v>
      </c>
      <c r="G553">
        <v>0</v>
      </c>
      <c r="H553" t="s">
        <v>410</v>
      </c>
      <c r="I553">
        <v>0</v>
      </c>
      <c r="J553">
        <v>6</v>
      </c>
      <c r="K553">
        <v>16</v>
      </c>
      <c r="L553">
        <v>24</v>
      </c>
      <c r="M553">
        <v>11</v>
      </c>
      <c r="N553">
        <v>0</v>
      </c>
      <c r="O553">
        <v>34</v>
      </c>
      <c r="P553">
        <v>2</v>
      </c>
      <c r="Q553">
        <v>3</v>
      </c>
      <c r="R553">
        <v>1</v>
      </c>
      <c r="S553">
        <v>2</v>
      </c>
      <c r="T553">
        <v>7</v>
      </c>
      <c r="U553">
        <v>1</v>
      </c>
      <c r="V553">
        <v>0</v>
      </c>
      <c r="W553">
        <v>0</v>
      </c>
      <c r="X553">
        <v>0</v>
      </c>
      <c r="Y553">
        <v>0</v>
      </c>
      <c r="Z553">
        <v>0</v>
      </c>
      <c r="AA553">
        <v>3</v>
      </c>
      <c r="AB553">
        <v>11</v>
      </c>
      <c r="AC553">
        <v>1</v>
      </c>
    </row>
    <row r="554" spans="1:29" x14ac:dyDescent="0.3">
      <c r="A554" s="1">
        <v>9240</v>
      </c>
      <c r="B554">
        <v>1971</v>
      </c>
      <c r="C554" t="s">
        <v>36</v>
      </c>
      <c r="D554" t="s">
        <v>30</v>
      </c>
      <c r="E554">
        <v>60504</v>
      </c>
      <c r="F554">
        <v>0</v>
      </c>
      <c r="G554">
        <v>1</v>
      </c>
      <c r="H554" t="s">
        <v>411</v>
      </c>
      <c r="I554">
        <v>73</v>
      </c>
      <c r="J554">
        <v>458</v>
      </c>
      <c r="K554">
        <v>0</v>
      </c>
      <c r="L554">
        <v>24</v>
      </c>
      <c r="M554">
        <v>6</v>
      </c>
      <c r="N554">
        <v>4</v>
      </c>
      <c r="O554">
        <v>34</v>
      </c>
      <c r="P554">
        <v>2</v>
      </c>
      <c r="Q554">
        <v>6</v>
      </c>
      <c r="R554">
        <v>2</v>
      </c>
      <c r="S554">
        <v>8</v>
      </c>
      <c r="T554">
        <v>6</v>
      </c>
      <c r="U554">
        <v>0</v>
      </c>
      <c r="V554">
        <v>0</v>
      </c>
      <c r="W554">
        <v>0</v>
      </c>
      <c r="X554">
        <v>0</v>
      </c>
      <c r="Y554">
        <v>0</v>
      </c>
      <c r="Z554">
        <v>0</v>
      </c>
      <c r="AA554">
        <v>3</v>
      </c>
      <c r="AB554">
        <v>11</v>
      </c>
      <c r="AC554">
        <v>0</v>
      </c>
    </row>
    <row r="555" spans="1:29" x14ac:dyDescent="0.3">
      <c r="A555" s="1">
        <v>9460</v>
      </c>
      <c r="B555">
        <v>1963</v>
      </c>
      <c r="C555" t="s">
        <v>29</v>
      </c>
      <c r="D555" t="s">
        <v>37</v>
      </c>
      <c r="E555">
        <v>22419</v>
      </c>
      <c r="F555">
        <v>0</v>
      </c>
      <c r="G555">
        <v>0</v>
      </c>
      <c r="H555" t="s">
        <v>328</v>
      </c>
      <c r="I555">
        <v>74</v>
      </c>
      <c r="J555">
        <v>30</v>
      </c>
      <c r="K555">
        <v>3</v>
      </c>
      <c r="L555">
        <v>47</v>
      </c>
      <c r="M555">
        <v>19</v>
      </c>
      <c r="N555">
        <v>21</v>
      </c>
      <c r="O555">
        <v>42</v>
      </c>
      <c r="P555">
        <v>1</v>
      </c>
      <c r="Q555">
        <v>3</v>
      </c>
      <c r="R555">
        <v>2</v>
      </c>
      <c r="S555">
        <v>2</v>
      </c>
      <c r="T555">
        <v>8</v>
      </c>
      <c r="U555">
        <v>0</v>
      </c>
      <c r="V555">
        <v>0</v>
      </c>
      <c r="W555">
        <v>0</v>
      </c>
      <c r="X555">
        <v>0</v>
      </c>
      <c r="Y555">
        <v>0</v>
      </c>
      <c r="Z555">
        <v>0</v>
      </c>
      <c r="AA555">
        <v>3</v>
      </c>
      <c r="AB555">
        <v>11</v>
      </c>
      <c r="AC555">
        <v>0</v>
      </c>
    </row>
    <row r="556" spans="1:29" x14ac:dyDescent="0.3">
      <c r="A556" s="1">
        <v>9504</v>
      </c>
      <c r="B556">
        <v>1949</v>
      </c>
      <c r="C556" t="s">
        <v>39</v>
      </c>
      <c r="D556" t="s">
        <v>37</v>
      </c>
      <c r="E556">
        <v>81698</v>
      </c>
      <c r="F556">
        <v>0</v>
      </c>
      <c r="G556">
        <v>0</v>
      </c>
      <c r="H556" t="s">
        <v>412</v>
      </c>
      <c r="I556">
        <v>4</v>
      </c>
      <c r="J556">
        <v>179</v>
      </c>
      <c r="K556">
        <v>28</v>
      </c>
      <c r="L556">
        <v>520</v>
      </c>
      <c r="M556">
        <v>111</v>
      </c>
      <c r="N556">
        <v>123</v>
      </c>
      <c r="O556">
        <v>47</v>
      </c>
      <c r="P556">
        <v>1</v>
      </c>
      <c r="Q556">
        <v>3</v>
      </c>
      <c r="R556">
        <v>8</v>
      </c>
      <c r="S556">
        <v>13</v>
      </c>
      <c r="T556">
        <v>1</v>
      </c>
      <c r="U556">
        <v>0</v>
      </c>
      <c r="V556">
        <v>0</v>
      </c>
      <c r="W556">
        <v>0</v>
      </c>
      <c r="X556">
        <v>0</v>
      </c>
      <c r="Y556">
        <v>0</v>
      </c>
      <c r="Z556">
        <v>0</v>
      </c>
      <c r="AA556">
        <v>3</v>
      </c>
      <c r="AB556">
        <v>11</v>
      </c>
      <c r="AC556">
        <v>1</v>
      </c>
    </row>
    <row r="557" spans="1:29" x14ac:dyDescent="0.3">
      <c r="A557" s="1">
        <v>8692</v>
      </c>
      <c r="B557">
        <v>1952</v>
      </c>
      <c r="C557" t="s">
        <v>29</v>
      </c>
      <c r="D557" t="s">
        <v>33</v>
      </c>
      <c r="E557">
        <v>43462</v>
      </c>
      <c r="F557">
        <v>1</v>
      </c>
      <c r="G557">
        <v>1</v>
      </c>
      <c r="H557" t="s">
        <v>183</v>
      </c>
      <c r="I557">
        <v>50</v>
      </c>
      <c r="J557">
        <v>90</v>
      </c>
      <c r="K557">
        <v>17</v>
      </c>
      <c r="L557">
        <v>97</v>
      </c>
      <c r="M557">
        <v>15</v>
      </c>
      <c r="N557">
        <v>6</v>
      </c>
      <c r="O557">
        <v>15</v>
      </c>
      <c r="P557">
        <v>6</v>
      </c>
      <c r="Q557">
        <v>4</v>
      </c>
      <c r="R557">
        <v>1</v>
      </c>
      <c r="S557">
        <v>5</v>
      </c>
      <c r="T557">
        <v>8</v>
      </c>
      <c r="U557">
        <v>0</v>
      </c>
      <c r="V557">
        <v>0</v>
      </c>
      <c r="W557">
        <v>0</v>
      </c>
      <c r="X557">
        <v>0</v>
      </c>
      <c r="Y557">
        <v>0</v>
      </c>
      <c r="Z557">
        <v>0</v>
      </c>
      <c r="AA557">
        <v>3</v>
      </c>
      <c r="AB557">
        <v>11</v>
      </c>
      <c r="AC557">
        <v>0</v>
      </c>
    </row>
    <row r="558" spans="1:29" x14ac:dyDescent="0.3">
      <c r="A558" s="1">
        <v>448</v>
      </c>
      <c r="B558">
        <v>1978</v>
      </c>
      <c r="C558" t="s">
        <v>36</v>
      </c>
      <c r="D558" t="s">
        <v>30</v>
      </c>
      <c r="E558">
        <v>54880</v>
      </c>
      <c r="F558">
        <v>1</v>
      </c>
      <c r="G558">
        <v>0</v>
      </c>
      <c r="H558" t="s">
        <v>413</v>
      </c>
      <c r="I558">
        <v>57</v>
      </c>
      <c r="J558">
        <v>308</v>
      </c>
      <c r="K558">
        <v>85</v>
      </c>
      <c r="L558">
        <v>137</v>
      </c>
      <c r="M558">
        <v>102</v>
      </c>
      <c r="N558">
        <v>45</v>
      </c>
      <c r="O558">
        <v>118</v>
      </c>
      <c r="P558">
        <v>2</v>
      </c>
      <c r="Q558">
        <v>6</v>
      </c>
      <c r="R558">
        <v>2</v>
      </c>
      <c r="S558">
        <v>11</v>
      </c>
      <c r="T558">
        <v>5</v>
      </c>
      <c r="U558">
        <v>0</v>
      </c>
      <c r="V558">
        <v>0</v>
      </c>
      <c r="W558">
        <v>0</v>
      </c>
      <c r="X558">
        <v>0</v>
      </c>
      <c r="Y558">
        <v>0</v>
      </c>
      <c r="Z558">
        <v>0</v>
      </c>
      <c r="AA558">
        <v>3</v>
      </c>
      <c r="AB558">
        <v>11</v>
      </c>
      <c r="AC558">
        <v>0</v>
      </c>
    </row>
    <row r="559" spans="1:29" x14ac:dyDescent="0.3">
      <c r="A559" s="1">
        <v>8314</v>
      </c>
      <c r="B559">
        <v>1982</v>
      </c>
      <c r="C559" t="s">
        <v>29</v>
      </c>
      <c r="D559" t="s">
        <v>37</v>
      </c>
      <c r="E559">
        <v>79908</v>
      </c>
      <c r="F559">
        <v>0</v>
      </c>
      <c r="G559">
        <v>0</v>
      </c>
      <c r="H559" t="s">
        <v>105</v>
      </c>
      <c r="I559">
        <v>30</v>
      </c>
      <c r="J559">
        <v>557</v>
      </c>
      <c r="K559">
        <v>129</v>
      </c>
      <c r="L559">
        <v>761</v>
      </c>
      <c r="M559">
        <v>29</v>
      </c>
      <c r="N559">
        <v>185</v>
      </c>
      <c r="O559">
        <v>111</v>
      </c>
      <c r="P559">
        <v>1</v>
      </c>
      <c r="Q559">
        <v>5</v>
      </c>
      <c r="R559">
        <v>6</v>
      </c>
      <c r="S559">
        <v>7</v>
      </c>
      <c r="T559">
        <v>2</v>
      </c>
      <c r="U559">
        <v>0</v>
      </c>
      <c r="V559">
        <v>0</v>
      </c>
      <c r="W559">
        <v>1</v>
      </c>
      <c r="X559">
        <v>0</v>
      </c>
      <c r="Y559">
        <v>0</v>
      </c>
      <c r="Z559">
        <v>0</v>
      </c>
      <c r="AA559">
        <v>3</v>
      </c>
      <c r="AB559">
        <v>11</v>
      </c>
      <c r="AC559">
        <v>0</v>
      </c>
    </row>
    <row r="560" spans="1:29" x14ac:dyDescent="0.3">
      <c r="A560" s="1">
        <v>8420</v>
      </c>
      <c r="B560">
        <v>1970</v>
      </c>
      <c r="C560" t="s">
        <v>53</v>
      </c>
      <c r="D560" t="s">
        <v>37</v>
      </c>
      <c r="E560">
        <v>15315</v>
      </c>
      <c r="F560">
        <v>0</v>
      </c>
      <c r="G560">
        <v>0</v>
      </c>
      <c r="H560" t="s">
        <v>414</v>
      </c>
      <c r="I560">
        <v>27</v>
      </c>
      <c r="J560">
        <v>7</v>
      </c>
      <c r="K560">
        <v>4</v>
      </c>
      <c r="L560">
        <v>13</v>
      </c>
      <c r="M560">
        <v>15</v>
      </c>
      <c r="N560">
        <v>8</v>
      </c>
      <c r="O560">
        <v>17</v>
      </c>
      <c r="P560">
        <v>2</v>
      </c>
      <c r="Q560">
        <v>2</v>
      </c>
      <c r="R560">
        <v>0</v>
      </c>
      <c r="S560">
        <v>4</v>
      </c>
      <c r="T560">
        <v>5</v>
      </c>
      <c r="U560">
        <v>0</v>
      </c>
      <c r="V560">
        <v>0</v>
      </c>
      <c r="W560">
        <v>0</v>
      </c>
      <c r="X560">
        <v>0</v>
      </c>
      <c r="Y560">
        <v>0</v>
      </c>
      <c r="Z560">
        <v>0</v>
      </c>
      <c r="AA560">
        <v>3</v>
      </c>
      <c r="AB560">
        <v>11</v>
      </c>
      <c r="AC560">
        <v>0</v>
      </c>
    </row>
    <row r="561" spans="1:29" x14ac:dyDescent="0.3">
      <c r="A561" s="1">
        <v>3174</v>
      </c>
      <c r="B561">
        <v>1959</v>
      </c>
      <c r="C561" t="s">
        <v>29</v>
      </c>
      <c r="D561" t="s">
        <v>33</v>
      </c>
      <c r="E561">
        <v>87771</v>
      </c>
      <c r="F561">
        <v>0</v>
      </c>
      <c r="G561">
        <v>1</v>
      </c>
      <c r="H561" t="s">
        <v>247</v>
      </c>
      <c r="I561">
        <v>61</v>
      </c>
      <c r="J561">
        <v>1492</v>
      </c>
      <c r="K561">
        <v>38</v>
      </c>
      <c r="L561">
        <v>287</v>
      </c>
      <c r="M561">
        <v>50</v>
      </c>
      <c r="N561">
        <v>57</v>
      </c>
      <c r="O561">
        <v>33</v>
      </c>
      <c r="P561">
        <v>1</v>
      </c>
      <c r="Q561">
        <v>5</v>
      </c>
      <c r="R561">
        <v>10</v>
      </c>
      <c r="S561">
        <v>4</v>
      </c>
      <c r="T561">
        <v>6</v>
      </c>
      <c r="U561">
        <v>0</v>
      </c>
      <c r="V561">
        <v>1</v>
      </c>
      <c r="W561">
        <v>1</v>
      </c>
      <c r="X561">
        <v>1</v>
      </c>
      <c r="Y561">
        <v>1</v>
      </c>
      <c r="Z561">
        <v>0</v>
      </c>
      <c r="AA561">
        <v>3</v>
      </c>
      <c r="AB561">
        <v>11</v>
      </c>
      <c r="AC561">
        <v>1</v>
      </c>
    </row>
    <row r="562" spans="1:29" x14ac:dyDescent="0.3">
      <c r="A562" s="1">
        <v>7685</v>
      </c>
      <c r="B562">
        <v>1978</v>
      </c>
      <c r="C562" t="s">
        <v>29</v>
      </c>
      <c r="D562" t="s">
        <v>37</v>
      </c>
      <c r="E562">
        <v>33039</v>
      </c>
      <c r="F562">
        <v>1</v>
      </c>
      <c r="G562">
        <v>0</v>
      </c>
      <c r="H562" t="s">
        <v>40</v>
      </c>
      <c r="I562">
        <v>4</v>
      </c>
      <c r="J562">
        <v>30</v>
      </c>
      <c r="K562">
        <v>8</v>
      </c>
      <c r="L562">
        <v>12</v>
      </c>
      <c r="M562">
        <v>8</v>
      </c>
      <c r="N562">
        <v>8</v>
      </c>
      <c r="O562">
        <v>12</v>
      </c>
      <c r="P562">
        <v>1</v>
      </c>
      <c r="Q562">
        <v>2</v>
      </c>
      <c r="R562">
        <v>0</v>
      </c>
      <c r="S562">
        <v>4</v>
      </c>
      <c r="T562">
        <v>5</v>
      </c>
      <c r="U562">
        <v>0</v>
      </c>
      <c r="V562">
        <v>0</v>
      </c>
      <c r="W562">
        <v>0</v>
      </c>
      <c r="X562">
        <v>0</v>
      </c>
      <c r="Y562">
        <v>0</v>
      </c>
      <c r="Z562">
        <v>0</v>
      </c>
      <c r="AA562">
        <v>3</v>
      </c>
      <c r="AB562">
        <v>11</v>
      </c>
      <c r="AC562">
        <v>0</v>
      </c>
    </row>
    <row r="563" spans="1:29" x14ac:dyDescent="0.3">
      <c r="A563" s="1">
        <v>3179</v>
      </c>
      <c r="B563">
        <v>1980</v>
      </c>
      <c r="C563" t="s">
        <v>29</v>
      </c>
      <c r="D563" t="s">
        <v>30</v>
      </c>
      <c r="E563">
        <v>81741</v>
      </c>
      <c r="F563">
        <v>0</v>
      </c>
      <c r="G563">
        <v>0</v>
      </c>
      <c r="H563" t="s">
        <v>415</v>
      </c>
      <c r="I563">
        <v>75</v>
      </c>
      <c r="J563">
        <v>249</v>
      </c>
      <c r="K563">
        <v>153</v>
      </c>
      <c r="L563">
        <v>940</v>
      </c>
      <c r="M563">
        <v>58</v>
      </c>
      <c r="N563">
        <v>134</v>
      </c>
      <c r="O563">
        <v>38</v>
      </c>
      <c r="P563">
        <v>0</v>
      </c>
      <c r="Q563">
        <v>6</v>
      </c>
      <c r="R563">
        <v>6</v>
      </c>
      <c r="S563">
        <v>7</v>
      </c>
      <c r="T563">
        <v>2</v>
      </c>
      <c r="U563">
        <v>0</v>
      </c>
      <c r="V563">
        <v>0</v>
      </c>
      <c r="W563">
        <v>0</v>
      </c>
      <c r="X563">
        <v>0</v>
      </c>
      <c r="Y563">
        <v>0</v>
      </c>
      <c r="Z563">
        <v>0</v>
      </c>
      <c r="AA563">
        <v>3</v>
      </c>
      <c r="AB563">
        <v>11</v>
      </c>
      <c r="AC563">
        <v>0</v>
      </c>
    </row>
    <row r="564" spans="1:29" x14ac:dyDescent="0.3">
      <c r="A564" s="1">
        <v>9780</v>
      </c>
      <c r="B564">
        <v>1971</v>
      </c>
      <c r="C564" t="s">
        <v>39</v>
      </c>
      <c r="D564" t="s">
        <v>33</v>
      </c>
      <c r="E564">
        <v>71499</v>
      </c>
      <c r="F564">
        <v>0</v>
      </c>
      <c r="G564">
        <v>1</v>
      </c>
      <c r="H564" t="s">
        <v>416</v>
      </c>
      <c r="I564">
        <v>12</v>
      </c>
      <c r="J564">
        <v>465</v>
      </c>
      <c r="K564">
        <v>25</v>
      </c>
      <c r="L564">
        <v>132</v>
      </c>
      <c r="M564">
        <v>136</v>
      </c>
      <c r="N564">
        <v>0</v>
      </c>
      <c r="O564">
        <v>37</v>
      </c>
      <c r="P564">
        <v>2</v>
      </c>
      <c r="Q564">
        <v>8</v>
      </c>
      <c r="R564">
        <v>3</v>
      </c>
      <c r="S564">
        <v>13</v>
      </c>
      <c r="T564">
        <v>4</v>
      </c>
      <c r="U564">
        <v>0</v>
      </c>
      <c r="V564">
        <v>0</v>
      </c>
      <c r="W564">
        <v>0</v>
      </c>
      <c r="X564">
        <v>0</v>
      </c>
      <c r="Y564">
        <v>0</v>
      </c>
      <c r="Z564">
        <v>0</v>
      </c>
      <c r="AA564">
        <v>3</v>
      </c>
      <c r="AB564">
        <v>11</v>
      </c>
      <c r="AC564">
        <v>0</v>
      </c>
    </row>
    <row r="565" spans="1:29" x14ac:dyDescent="0.3">
      <c r="A565" s="1">
        <v>10681</v>
      </c>
      <c r="B565">
        <v>1970</v>
      </c>
      <c r="C565" t="s">
        <v>53</v>
      </c>
      <c r="D565" t="s">
        <v>37</v>
      </c>
      <c r="E565">
        <v>62466</v>
      </c>
      <c r="F565">
        <v>0</v>
      </c>
      <c r="G565">
        <v>1</v>
      </c>
      <c r="H565" t="s">
        <v>267</v>
      </c>
      <c r="I565">
        <v>13</v>
      </c>
      <c r="J565">
        <v>129</v>
      </c>
      <c r="K565">
        <v>129</v>
      </c>
      <c r="L565">
        <v>259</v>
      </c>
      <c r="M565">
        <v>168</v>
      </c>
      <c r="N565">
        <v>121</v>
      </c>
      <c r="O565">
        <v>83</v>
      </c>
      <c r="P565">
        <v>5</v>
      </c>
      <c r="Q565">
        <v>6</v>
      </c>
      <c r="R565">
        <v>3</v>
      </c>
      <c r="S565">
        <v>12</v>
      </c>
      <c r="T565">
        <v>4</v>
      </c>
      <c r="U565">
        <v>0</v>
      </c>
      <c r="V565">
        <v>0</v>
      </c>
      <c r="W565">
        <v>0</v>
      </c>
      <c r="X565">
        <v>0</v>
      </c>
      <c r="Y565">
        <v>0</v>
      </c>
      <c r="Z565">
        <v>0</v>
      </c>
      <c r="AA565">
        <v>3</v>
      </c>
      <c r="AB565">
        <v>11</v>
      </c>
      <c r="AC565">
        <v>0</v>
      </c>
    </row>
    <row r="566" spans="1:29" x14ac:dyDescent="0.3">
      <c r="A566" s="1">
        <v>10232</v>
      </c>
      <c r="B566">
        <v>1963</v>
      </c>
      <c r="C566" t="s">
        <v>36</v>
      </c>
      <c r="D566" t="s">
        <v>41</v>
      </c>
      <c r="E566">
        <v>48799</v>
      </c>
      <c r="F566">
        <v>0</v>
      </c>
      <c r="G566">
        <v>1</v>
      </c>
      <c r="H566" t="s">
        <v>76</v>
      </c>
      <c r="I566">
        <v>9</v>
      </c>
      <c r="J566">
        <v>174</v>
      </c>
      <c r="K566">
        <v>18</v>
      </c>
      <c r="L566">
        <v>81</v>
      </c>
      <c r="M566">
        <v>28</v>
      </c>
      <c r="N566">
        <v>6</v>
      </c>
      <c r="O566">
        <v>24</v>
      </c>
      <c r="P566">
        <v>3</v>
      </c>
      <c r="Q566">
        <v>3</v>
      </c>
      <c r="R566">
        <v>2</v>
      </c>
      <c r="S566">
        <v>7</v>
      </c>
      <c r="T566">
        <v>3</v>
      </c>
      <c r="U566">
        <v>0</v>
      </c>
      <c r="V566">
        <v>0</v>
      </c>
      <c r="W566">
        <v>0</v>
      </c>
      <c r="X566">
        <v>0</v>
      </c>
      <c r="Y566">
        <v>0</v>
      </c>
      <c r="Z566">
        <v>0</v>
      </c>
      <c r="AA566">
        <v>3</v>
      </c>
      <c r="AB566">
        <v>11</v>
      </c>
      <c r="AC566">
        <v>0</v>
      </c>
    </row>
    <row r="567" spans="1:29" x14ac:dyDescent="0.3">
      <c r="A567" s="1">
        <v>4184</v>
      </c>
      <c r="B567">
        <v>1950</v>
      </c>
      <c r="C567" t="s">
        <v>36</v>
      </c>
      <c r="D567" t="s">
        <v>33</v>
      </c>
      <c r="E567">
        <v>52157</v>
      </c>
      <c r="F567">
        <v>0</v>
      </c>
      <c r="G567">
        <v>1</v>
      </c>
      <c r="H567" t="s">
        <v>85</v>
      </c>
      <c r="I567">
        <v>48</v>
      </c>
      <c r="J567">
        <v>189</v>
      </c>
      <c r="K567">
        <v>2</v>
      </c>
      <c r="L567">
        <v>29</v>
      </c>
      <c r="M567">
        <v>3</v>
      </c>
      <c r="N567">
        <v>2</v>
      </c>
      <c r="O567">
        <v>40</v>
      </c>
      <c r="P567">
        <v>2</v>
      </c>
      <c r="Q567">
        <v>3</v>
      </c>
      <c r="R567">
        <v>2</v>
      </c>
      <c r="S567">
        <v>5</v>
      </c>
      <c r="T567">
        <v>4</v>
      </c>
      <c r="U567">
        <v>0</v>
      </c>
      <c r="V567">
        <v>0</v>
      </c>
      <c r="W567">
        <v>0</v>
      </c>
      <c r="X567">
        <v>0</v>
      </c>
      <c r="Y567">
        <v>0</v>
      </c>
      <c r="Z567">
        <v>0</v>
      </c>
      <c r="AA567">
        <v>3</v>
      </c>
      <c r="AB567">
        <v>11</v>
      </c>
      <c r="AC567">
        <v>0</v>
      </c>
    </row>
    <row r="568" spans="1:29" x14ac:dyDescent="0.3">
      <c r="A568" s="1">
        <v>9120</v>
      </c>
      <c r="B568">
        <v>1962</v>
      </c>
      <c r="C568" t="s">
        <v>29</v>
      </c>
      <c r="D568" t="s">
        <v>30</v>
      </c>
      <c r="E568">
        <v>66565</v>
      </c>
      <c r="F568">
        <v>0</v>
      </c>
      <c r="G568">
        <v>1</v>
      </c>
      <c r="H568" t="s">
        <v>190</v>
      </c>
      <c r="I568">
        <v>80</v>
      </c>
      <c r="J568">
        <v>747</v>
      </c>
      <c r="K568">
        <v>10</v>
      </c>
      <c r="L568">
        <v>161</v>
      </c>
      <c r="M568">
        <v>65</v>
      </c>
      <c r="N568">
        <v>40</v>
      </c>
      <c r="O568">
        <v>42</v>
      </c>
      <c r="P568">
        <v>4</v>
      </c>
      <c r="Q568">
        <v>4</v>
      </c>
      <c r="R568">
        <v>2</v>
      </c>
      <c r="S568">
        <v>9</v>
      </c>
      <c r="T568">
        <v>8</v>
      </c>
      <c r="U568">
        <v>0</v>
      </c>
      <c r="V568">
        <v>0</v>
      </c>
      <c r="W568">
        <v>0</v>
      </c>
      <c r="X568">
        <v>0</v>
      </c>
      <c r="Y568">
        <v>0</v>
      </c>
      <c r="Z568">
        <v>0</v>
      </c>
      <c r="AA568">
        <v>3</v>
      </c>
      <c r="AB568">
        <v>11</v>
      </c>
      <c r="AC568">
        <v>0</v>
      </c>
    </row>
    <row r="569" spans="1:29" x14ac:dyDescent="0.3">
      <c r="A569" s="1">
        <v>891</v>
      </c>
      <c r="B569">
        <v>1951</v>
      </c>
      <c r="C569" t="s">
        <v>39</v>
      </c>
      <c r="D569" t="s">
        <v>33</v>
      </c>
      <c r="E569">
        <v>29298</v>
      </c>
      <c r="F569">
        <v>1</v>
      </c>
      <c r="G569">
        <v>1</v>
      </c>
      <c r="H569" t="s">
        <v>351</v>
      </c>
      <c r="I569">
        <v>60</v>
      </c>
      <c r="J569">
        <v>6</v>
      </c>
      <c r="K569">
        <v>0</v>
      </c>
      <c r="L569">
        <v>2</v>
      </c>
      <c r="M569">
        <v>2</v>
      </c>
      <c r="N569">
        <v>0</v>
      </c>
      <c r="O569">
        <v>1</v>
      </c>
      <c r="P569">
        <v>1</v>
      </c>
      <c r="Q569">
        <v>1</v>
      </c>
      <c r="R569">
        <v>0</v>
      </c>
      <c r="S569">
        <v>2</v>
      </c>
      <c r="T569">
        <v>5</v>
      </c>
      <c r="U569">
        <v>0</v>
      </c>
      <c r="V569">
        <v>0</v>
      </c>
      <c r="W569">
        <v>0</v>
      </c>
      <c r="X569">
        <v>0</v>
      </c>
      <c r="Y569">
        <v>0</v>
      </c>
      <c r="Z569">
        <v>0</v>
      </c>
      <c r="AA569">
        <v>3</v>
      </c>
      <c r="AB569">
        <v>11</v>
      </c>
      <c r="AC569">
        <v>0</v>
      </c>
    </row>
    <row r="570" spans="1:29" x14ac:dyDescent="0.3">
      <c r="A570" s="1">
        <v>10381</v>
      </c>
      <c r="B570">
        <v>1979</v>
      </c>
      <c r="C570" t="s">
        <v>29</v>
      </c>
      <c r="D570" t="s">
        <v>30</v>
      </c>
      <c r="E570">
        <v>47691</v>
      </c>
      <c r="F570">
        <v>0</v>
      </c>
      <c r="G570">
        <v>1</v>
      </c>
      <c r="H570" t="s">
        <v>288</v>
      </c>
      <c r="I570">
        <v>43</v>
      </c>
      <c r="J570">
        <v>14</v>
      </c>
      <c r="K570">
        <v>0</v>
      </c>
      <c r="L570">
        <v>3</v>
      </c>
      <c r="M570">
        <v>0</v>
      </c>
      <c r="N570">
        <v>0</v>
      </c>
      <c r="O570">
        <v>4</v>
      </c>
      <c r="P570">
        <v>1</v>
      </c>
      <c r="Q570">
        <v>1</v>
      </c>
      <c r="R570">
        <v>0</v>
      </c>
      <c r="S570">
        <v>2</v>
      </c>
      <c r="T570">
        <v>6</v>
      </c>
      <c r="U570">
        <v>0</v>
      </c>
      <c r="V570">
        <v>0</v>
      </c>
      <c r="W570">
        <v>0</v>
      </c>
      <c r="X570">
        <v>0</v>
      </c>
      <c r="Y570">
        <v>0</v>
      </c>
      <c r="Z570">
        <v>0</v>
      </c>
      <c r="AA570">
        <v>3</v>
      </c>
      <c r="AB570">
        <v>11</v>
      </c>
      <c r="AC570">
        <v>0</v>
      </c>
    </row>
    <row r="571" spans="1:29" x14ac:dyDescent="0.3">
      <c r="A571" s="1">
        <v>3525</v>
      </c>
      <c r="B571">
        <v>1970</v>
      </c>
      <c r="C571" t="s">
        <v>29</v>
      </c>
      <c r="D571" t="s">
        <v>33</v>
      </c>
      <c r="E571">
        <v>38200</v>
      </c>
      <c r="F571">
        <v>1</v>
      </c>
      <c r="G571">
        <v>1</v>
      </c>
      <c r="H571" t="s">
        <v>135</v>
      </c>
      <c r="I571">
        <v>19</v>
      </c>
      <c r="J571">
        <v>12</v>
      </c>
      <c r="K571">
        <v>0</v>
      </c>
      <c r="L571">
        <v>4</v>
      </c>
      <c r="M571">
        <v>0</v>
      </c>
      <c r="N571">
        <v>0</v>
      </c>
      <c r="O571">
        <v>1</v>
      </c>
      <c r="P571">
        <v>1</v>
      </c>
      <c r="Q571">
        <v>1</v>
      </c>
      <c r="R571">
        <v>0</v>
      </c>
      <c r="S571">
        <v>2</v>
      </c>
      <c r="T571">
        <v>7</v>
      </c>
      <c r="U571">
        <v>0</v>
      </c>
      <c r="V571">
        <v>0</v>
      </c>
      <c r="W571">
        <v>0</v>
      </c>
      <c r="X571">
        <v>0</v>
      </c>
      <c r="Y571">
        <v>0</v>
      </c>
      <c r="Z571">
        <v>0</v>
      </c>
      <c r="AA571">
        <v>3</v>
      </c>
      <c r="AB571">
        <v>11</v>
      </c>
      <c r="AC571">
        <v>0</v>
      </c>
    </row>
    <row r="572" spans="1:29" x14ac:dyDescent="0.3">
      <c r="A572" s="1">
        <v>6818</v>
      </c>
      <c r="B572">
        <v>1974</v>
      </c>
      <c r="C572" t="s">
        <v>29</v>
      </c>
      <c r="D572" t="s">
        <v>37</v>
      </c>
      <c r="E572">
        <v>44989</v>
      </c>
      <c r="F572">
        <v>0</v>
      </c>
      <c r="G572">
        <v>1</v>
      </c>
      <c r="H572" t="s">
        <v>183</v>
      </c>
      <c r="I572">
        <v>26</v>
      </c>
      <c r="J572">
        <v>98</v>
      </c>
      <c r="K572">
        <v>0</v>
      </c>
      <c r="L572">
        <v>106</v>
      </c>
      <c r="M572">
        <v>49</v>
      </c>
      <c r="N572">
        <v>10</v>
      </c>
      <c r="O572">
        <v>106</v>
      </c>
      <c r="P572">
        <v>5</v>
      </c>
      <c r="Q572">
        <v>5</v>
      </c>
      <c r="R572">
        <v>1</v>
      </c>
      <c r="S572">
        <v>5</v>
      </c>
      <c r="T572">
        <v>6</v>
      </c>
      <c r="U572">
        <v>0</v>
      </c>
      <c r="V572">
        <v>0</v>
      </c>
      <c r="W572">
        <v>0</v>
      </c>
      <c r="X572">
        <v>0</v>
      </c>
      <c r="Y572">
        <v>0</v>
      </c>
      <c r="Z572">
        <v>0</v>
      </c>
      <c r="AA572">
        <v>3</v>
      </c>
      <c r="AB572">
        <v>11</v>
      </c>
      <c r="AC572">
        <v>0</v>
      </c>
    </row>
    <row r="573" spans="1:29" x14ac:dyDescent="0.3">
      <c r="A573" s="1">
        <v>3526</v>
      </c>
      <c r="B573">
        <v>1968</v>
      </c>
      <c r="C573" t="s">
        <v>36</v>
      </c>
      <c r="D573" t="s">
        <v>37</v>
      </c>
      <c r="E573">
        <v>38443</v>
      </c>
      <c r="F573">
        <v>1</v>
      </c>
      <c r="G573">
        <v>1</v>
      </c>
      <c r="H573" t="s">
        <v>392</v>
      </c>
      <c r="I573">
        <v>58</v>
      </c>
      <c r="J573">
        <v>32</v>
      </c>
      <c r="K573">
        <v>0</v>
      </c>
      <c r="L573">
        <v>5</v>
      </c>
      <c r="M573">
        <v>0</v>
      </c>
      <c r="N573">
        <v>0</v>
      </c>
      <c r="O573">
        <v>1</v>
      </c>
      <c r="P573">
        <v>2</v>
      </c>
      <c r="Q573">
        <v>1</v>
      </c>
      <c r="R573">
        <v>0</v>
      </c>
      <c r="S573">
        <v>3</v>
      </c>
      <c r="T573">
        <v>7</v>
      </c>
      <c r="U573">
        <v>0</v>
      </c>
      <c r="V573">
        <v>0</v>
      </c>
      <c r="W573">
        <v>0</v>
      </c>
      <c r="X573">
        <v>0</v>
      </c>
      <c r="Y573">
        <v>0</v>
      </c>
      <c r="Z573">
        <v>0</v>
      </c>
      <c r="AA573">
        <v>3</v>
      </c>
      <c r="AB573">
        <v>11</v>
      </c>
      <c r="AC573">
        <v>0</v>
      </c>
    </row>
    <row r="574" spans="1:29" x14ac:dyDescent="0.3">
      <c r="A574" s="1">
        <v>8181</v>
      </c>
      <c r="B574">
        <v>1978</v>
      </c>
      <c r="C574" t="s">
        <v>53</v>
      </c>
      <c r="D574" t="s">
        <v>30</v>
      </c>
      <c r="E574">
        <v>38593</v>
      </c>
      <c r="F574">
        <v>1</v>
      </c>
      <c r="G574">
        <v>0</v>
      </c>
      <c r="H574" t="s">
        <v>417</v>
      </c>
      <c r="I574">
        <v>42</v>
      </c>
      <c r="J574">
        <v>51</v>
      </c>
      <c r="K574">
        <v>12</v>
      </c>
      <c r="L574">
        <v>49</v>
      </c>
      <c r="M574">
        <v>17</v>
      </c>
      <c r="N574">
        <v>24</v>
      </c>
      <c r="O574">
        <v>24</v>
      </c>
      <c r="P574">
        <v>3</v>
      </c>
      <c r="Q574">
        <v>4</v>
      </c>
      <c r="R574">
        <v>1</v>
      </c>
      <c r="S574">
        <v>3</v>
      </c>
      <c r="T574">
        <v>8</v>
      </c>
      <c r="U574">
        <v>0</v>
      </c>
      <c r="V574">
        <v>0</v>
      </c>
      <c r="W574">
        <v>0</v>
      </c>
      <c r="X574">
        <v>0</v>
      </c>
      <c r="Y574">
        <v>0</v>
      </c>
      <c r="Z574">
        <v>0</v>
      </c>
      <c r="AA574">
        <v>3</v>
      </c>
      <c r="AB574">
        <v>11</v>
      </c>
      <c r="AC574">
        <v>0</v>
      </c>
    </row>
    <row r="575" spans="1:29" x14ac:dyDescent="0.3">
      <c r="A575" s="1">
        <v>1029</v>
      </c>
      <c r="B575">
        <v>1970</v>
      </c>
      <c r="C575" t="s">
        <v>36</v>
      </c>
      <c r="D575" t="s">
        <v>33</v>
      </c>
      <c r="E575">
        <v>64413</v>
      </c>
      <c r="F575">
        <v>0</v>
      </c>
      <c r="G575">
        <v>1</v>
      </c>
      <c r="H575" t="s">
        <v>418</v>
      </c>
      <c r="I575">
        <v>27</v>
      </c>
      <c r="J575">
        <v>200</v>
      </c>
      <c r="K575">
        <v>5</v>
      </c>
      <c r="L575">
        <v>44</v>
      </c>
      <c r="M575">
        <v>0</v>
      </c>
      <c r="N575">
        <v>10</v>
      </c>
      <c r="O575">
        <v>20</v>
      </c>
      <c r="P575">
        <v>1</v>
      </c>
      <c r="Q575">
        <v>5</v>
      </c>
      <c r="R575">
        <v>1</v>
      </c>
      <c r="S575">
        <v>5</v>
      </c>
      <c r="T575">
        <v>5</v>
      </c>
      <c r="U575">
        <v>0</v>
      </c>
      <c r="V575">
        <v>0</v>
      </c>
      <c r="W575">
        <v>0</v>
      </c>
      <c r="X575">
        <v>0</v>
      </c>
      <c r="Y575">
        <v>0</v>
      </c>
      <c r="Z575">
        <v>0</v>
      </c>
      <c r="AA575">
        <v>3</v>
      </c>
      <c r="AB575">
        <v>11</v>
      </c>
      <c r="AC575">
        <v>0</v>
      </c>
    </row>
    <row r="576" spans="1:29" x14ac:dyDescent="0.3">
      <c r="A576" s="1">
        <v>7369</v>
      </c>
      <c r="B576">
        <v>1981</v>
      </c>
      <c r="C576" t="s">
        <v>39</v>
      </c>
      <c r="D576" t="s">
        <v>37</v>
      </c>
      <c r="E576">
        <v>36959</v>
      </c>
      <c r="F576">
        <v>1</v>
      </c>
      <c r="G576">
        <v>0</v>
      </c>
      <c r="H576" t="s">
        <v>77</v>
      </c>
      <c r="I576">
        <v>56</v>
      </c>
      <c r="J576">
        <v>25</v>
      </c>
      <c r="K576">
        <v>6</v>
      </c>
      <c r="L576">
        <v>25</v>
      </c>
      <c r="M576">
        <v>6</v>
      </c>
      <c r="N576">
        <v>0</v>
      </c>
      <c r="O576">
        <v>0</v>
      </c>
      <c r="P576">
        <v>2</v>
      </c>
      <c r="Q576">
        <v>2</v>
      </c>
      <c r="R576">
        <v>0</v>
      </c>
      <c r="S576">
        <v>3</v>
      </c>
      <c r="T576">
        <v>8</v>
      </c>
      <c r="U576">
        <v>0</v>
      </c>
      <c r="V576">
        <v>0</v>
      </c>
      <c r="W576">
        <v>0</v>
      </c>
      <c r="X576">
        <v>0</v>
      </c>
      <c r="Y576">
        <v>0</v>
      </c>
      <c r="Z576">
        <v>0</v>
      </c>
      <c r="AA576">
        <v>3</v>
      </c>
      <c r="AB576">
        <v>11</v>
      </c>
      <c r="AC576">
        <v>0</v>
      </c>
    </row>
    <row r="577" spans="1:29" x14ac:dyDescent="0.3">
      <c r="A577" s="1">
        <v>2574</v>
      </c>
      <c r="B577">
        <v>1977</v>
      </c>
      <c r="C577" t="s">
        <v>36</v>
      </c>
      <c r="D577" t="s">
        <v>37</v>
      </c>
      <c r="E577">
        <v>61996</v>
      </c>
      <c r="F577">
        <v>0</v>
      </c>
      <c r="G577">
        <v>1</v>
      </c>
      <c r="H577" t="s">
        <v>419</v>
      </c>
      <c r="I577">
        <v>27</v>
      </c>
      <c r="J577">
        <v>1050</v>
      </c>
      <c r="K577">
        <v>12</v>
      </c>
      <c r="L577">
        <v>144</v>
      </c>
      <c r="M577">
        <v>0</v>
      </c>
      <c r="N577">
        <v>0</v>
      </c>
      <c r="O577">
        <v>24</v>
      </c>
      <c r="P577">
        <v>3</v>
      </c>
      <c r="Q577">
        <v>6</v>
      </c>
      <c r="R577">
        <v>4</v>
      </c>
      <c r="S577">
        <v>8</v>
      </c>
      <c r="T577">
        <v>5</v>
      </c>
      <c r="U577">
        <v>0</v>
      </c>
      <c r="V577">
        <v>1</v>
      </c>
      <c r="W577">
        <v>0</v>
      </c>
      <c r="X577">
        <v>1</v>
      </c>
      <c r="Y577">
        <v>1</v>
      </c>
      <c r="Z577">
        <v>0</v>
      </c>
      <c r="AA577">
        <v>3</v>
      </c>
      <c r="AB577">
        <v>11</v>
      </c>
      <c r="AC577">
        <v>1</v>
      </c>
    </row>
    <row r="578" spans="1:29" x14ac:dyDescent="0.3">
      <c r="A578" s="1">
        <v>8159</v>
      </c>
      <c r="B578">
        <v>1968</v>
      </c>
      <c r="C578" t="s">
        <v>29</v>
      </c>
      <c r="D578" t="s">
        <v>37</v>
      </c>
      <c r="E578">
        <v>51287</v>
      </c>
      <c r="F578">
        <v>1</v>
      </c>
      <c r="G578">
        <v>1</v>
      </c>
      <c r="H578" t="s">
        <v>214</v>
      </c>
      <c r="I578">
        <v>10</v>
      </c>
      <c r="J578">
        <v>117</v>
      </c>
      <c r="K578">
        <v>0</v>
      </c>
      <c r="L578">
        <v>22</v>
      </c>
      <c r="M578">
        <v>13</v>
      </c>
      <c r="N578">
        <v>0</v>
      </c>
      <c r="O578">
        <v>30</v>
      </c>
      <c r="P578">
        <v>3</v>
      </c>
      <c r="Q578">
        <v>4</v>
      </c>
      <c r="R578">
        <v>1</v>
      </c>
      <c r="S578">
        <v>3</v>
      </c>
      <c r="T578">
        <v>7</v>
      </c>
      <c r="U578">
        <v>0</v>
      </c>
      <c r="V578">
        <v>0</v>
      </c>
      <c r="W578">
        <v>0</v>
      </c>
      <c r="X578">
        <v>0</v>
      </c>
      <c r="Y578">
        <v>0</v>
      </c>
      <c r="Z578">
        <v>0</v>
      </c>
      <c r="AA578">
        <v>3</v>
      </c>
      <c r="AB578">
        <v>11</v>
      </c>
      <c r="AC578">
        <v>0</v>
      </c>
    </row>
    <row r="579" spans="1:29" x14ac:dyDescent="0.3">
      <c r="A579" s="1">
        <v>1160</v>
      </c>
      <c r="B579">
        <v>1970</v>
      </c>
      <c r="C579" t="s">
        <v>29</v>
      </c>
      <c r="D579" t="s">
        <v>37</v>
      </c>
      <c r="E579">
        <v>13260</v>
      </c>
      <c r="F579">
        <v>1</v>
      </c>
      <c r="G579">
        <v>1</v>
      </c>
      <c r="H579" t="s">
        <v>284</v>
      </c>
      <c r="I579">
        <v>48</v>
      </c>
      <c r="J579">
        <v>9</v>
      </c>
      <c r="K579">
        <v>4</v>
      </c>
      <c r="L579">
        <v>17</v>
      </c>
      <c r="M579">
        <v>10</v>
      </c>
      <c r="N579">
        <v>2</v>
      </c>
      <c r="O579">
        <v>7</v>
      </c>
      <c r="P579">
        <v>4</v>
      </c>
      <c r="Q579">
        <v>3</v>
      </c>
      <c r="R579">
        <v>0</v>
      </c>
      <c r="S579">
        <v>3</v>
      </c>
      <c r="T579">
        <v>8</v>
      </c>
      <c r="U579">
        <v>0</v>
      </c>
      <c r="V579">
        <v>0</v>
      </c>
      <c r="W579">
        <v>0</v>
      </c>
      <c r="X579">
        <v>0</v>
      </c>
      <c r="Y579">
        <v>0</v>
      </c>
      <c r="Z579">
        <v>0</v>
      </c>
      <c r="AA579">
        <v>3</v>
      </c>
      <c r="AB579">
        <v>11</v>
      </c>
      <c r="AC579">
        <v>0</v>
      </c>
    </row>
    <row r="580" spans="1:29" x14ac:dyDescent="0.3">
      <c r="A580" s="1">
        <v>10242</v>
      </c>
      <c r="B580">
        <v>1966</v>
      </c>
      <c r="C580" t="s">
        <v>36</v>
      </c>
      <c r="D580" t="s">
        <v>33</v>
      </c>
      <c r="E580">
        <v>47472</v>
      </c>
      <c r="F580">
        <v>1</v>
      </c>
      <c r="G580">
        <v>1</v>
      </c>
      <c r="H580" t="s">
        <v>240</v>
      </c>
      <c r="I580">
        <v>39</v>
      </c>
      <c r="J580">
        <v>56</v>
      </c>
      <c r="K580">
        <v>0</v>
      </c>
      <c r="L580">
        <v>11</v>
      </c>
      <c r="M580">
        <v>0</v>
      </c>
      <c r="N580">
        <v>0</v>
      </c>
      <c r="O580">
        <v>8</v>
      </c>
      <c r="P580">
        <v>2</v>
      </c>
      <c r="Q580">
        <v>2</v>
      </c>
      <c r="R580">
        <v>0</v>
      </c>
      <c r="S580">
        <v>4</v>
      </c>
      <c r="T580">
        <v>5</v>
      </c>
      <c r="U580">
        <v>0</v>
      </c>
      <c r="V580">
        <v>0</v>
      </c>
      <c r="W580">
        <v>0</v>
      </c>
      <c r="X580">
        <v>0</v>
      </c>
      <c r="Y580">
        <v>0</v>
      </c>
      <c r="Z580">
        <v>0</v>
      </c>
      <c r="AA580">
        <v>3</v>
      </c>
      <c r="AB580">
        <v>11</v>
      </c>
      <c r="AC580">
        <v>0</v>
      </c>
    </row>
    <row r="581" spans="1:29" x14ac:dyDescent="0.3">
      <c r="A581" s="1">
        <v>5253</v>
      </c>
      <c r="B581">
        <v>1956</v>
      </c>
      <c r="C581" t="s">
        <v>39</v>
      </c>
      <c r="D581" t="s">
        <v>33</v>
      </c>
      <c r="E581">
        <v>54603</v>
      </c>
      <c r="F581">
        <v>1</v>
      </c>
      <c r="G581">
        <v>1</v>
      </c>
      <c r="H581" t="s">
        <v>420</v>
      </c>
      <c r="I581">
        <v>85</v>
      </c>
      <c r="J581">
        <v>145</v>
      </c>
      <c r="K581">
        <v>13</v>
      </c>
      <c r="L581">
        <v>46</v>
      </c>
      <c r="M581">
        <v>17</v>
      </c>
      <c r="N581">
        <v>2</v>
      </c>
      <c r="O581">
        <v>4</v>
      </c>
      <c r="P581">
        <v>6</v>
      </c>
      <c r="Q581">
        <v>4</v>
      </c>
      <c r="R581">
        <v>2</v>
      </c>
      <c r="S581">
        <v>4</v>
      </c>
      <c r="T581">
        <v>7</v>
      </c>
      <c r="U581">
        <v>0</v>
      </c>
      <c r="V581">
        <v>0</v>
      </c>
      <c r="W581">
        <v>0</v>
      </c>
      <c r="X581">
        <v>0</v>
      </c>
      <c r="Y581">
        <v>0</v>
      </c>
      <c r="Z581">
        <v>0</v>
      </c>
      <c r="AA581">
        <v>3</v>
      </c>
      <c r="AB581">
        <v>11</v>
      </c>
      <c r="AC581">
        <v>0</v>
      </c>
    </row>
    <row r="582" spans="1:29" x14ac:dyDescent="0.3">
      <c r="A582" s="1">
        <v>5966</v>
      </c>
      <c r="B582">
        <v>1974</v>
      </c>
      <c r="C582" t="s">
        <v>36</v>
      </c>
      <c r="D582" t="s">
        <v>37</v>
      </c>
      <c r="E582">
        <v>45207</v>
      </c>
      <c r="F582">
        <v>1</v>
      </c>
      <c r="G582">
        <v>1</v>
      </c>
      <c r="H582" t="s">
        <v>137</v>
      </c>
      <c r="I582">
        <v>64</v>
      </c>
      <c r="J582">
        <v>203</v>
      </c>
      <c r="K582">
        <v>0</v>
      </c>
      <c r="L582">
        <v>10</v>
      </c>
      <c r="M582">
        <v>0</v>
      </c>
      <c r="N582">
        <v>0</v>
      </c>
      <c r="O582">
        <v>2</v>
      </c>
      <c r="P582">
        <v>5</v>
      </c>
      <c r="Q582">
        <v>3</v>
      </c>
      <c r="R582">
        <v>1</v>
      </c>
      <c r="S582">
        <v>6</v>
      </c>
      <c r="T582">
        <v>6</v>
      </c>
      <c r="U582">
        <v>0</v>
      </c>
      <c r="V582">
        <v>1</v>
      </c>
      <c r="W582">
        <v>0</v>
      </c>
      <c r="X582">
        <v>0</v>
      </c>
      <c r="Y582">
        <v>0</v>
      </c>
      <c r="Z582">
        <v>0</v>
      </c>
      <c r="AA582">
        <v>3</v>
      </c>
      <c r="AB582">
        <v>11</v>
      </c>
      <c r="AC582">
        <v>0</v>
      </c>
    </row>
    <row r="583" spans="1:29" x14ac:dyDescent="0.3">
      <c r="A583" s="1">
        <v>5314</v>
      </c>
      <c r="B583">
        <v>1951</v>
      </c>
      <c r="C583" t="s">
        <v>29</v>
      </c>
      <c r="D583" t="s">
        <v>33</v>
      </c>
      <c r="E583">
        <v>40689</v>
      </c>
      <c r="F583">
        <v>0</v>
      </c>
      <c r="G583">
        <v>1</v>
      </c>
      <c r="H583" t="s">
        <v>59</v>
      </c>
      <c r="I583">
        <v>69</v>
      </c>
      <c r="J583">
        <v>270</v>
      </c>
      <c r="K583">
        <v>3</v>
      </c>
      <c r="L583">
        <v>27</v>
      </c>
      <c r="M583">
        <v>39</v>
      </c>
      <c r="N583">
        <v>6</v>
      </c>
      <c r="O583">
        <v>99</v>
      </c>
      <c r="P583">
        <v>7</v>
      </c>
      <c r="Q583">
        <v>7</v>
      </c>
      <c r="R583">
        <v>1</v>
      </c>
      <c r="S583">
        <v>5</v>
      </c>
      <c r="T583">
        <v>8</v>
      </c>
      <c r="U583">
        <v>0</v>
      </c>
      <c r="V583">
        <v>0</v>
      </c>
      <c r="W583">
        <v>0</v>
      </c>
      <c r="X583">
        <v>0</v>
      </c>
      <c r="Y583">
        <v>0</v>
      </c>
      <c r="Z583">
        <v>0</v>
      </c>
      <c r="AA583">
        <v>3</v>
      </c>
      <c r="AB583">
        <v>11</v>
      </c>
      <c r="AC583">
        <v>0</v>
      </c>
    </row>
    <row r="584" spans="1:29" x14ac:dyDescent="0.3">
      <c r="A584" s="1">
        <v>5081</v>
      </c>
      <c r="B584">
        <v>1967</v>
      </c>
      <c r="C584" t="s">
        <v>53</v>
      </c>
      <c r="D584" t="s">
        <v>33</v>
      </c>
      <c r="E584">
        <v>47821</v>
      </c>
      <c r="F584">
        <v>1</v>
      </c>
      <c r="G584">
        <v>1</v>
      </c>
      <c r="H584" t="s">
        <v>390</v>
      </c>
      <c r="I584">
        <v>54</v>
      </c>
      <c r="J584">
        <v>9</v>
      </c>
      <c r="K584">
        <v>0</v>
      </c>
      <c r="L584">
        <v>16</v>
      </c>
      <c r="M584">
        <v>6</v>
      </c>
      <c r="N584">
        <v>6</v>
      </c>
      <c r="O584">
        <v>10</v>
      </c>
      <c r="P584">
        <v>1</v>
      </c>
      <c r="Q584">
        <v>1</v>
      </c>
      <c r="R584">
        <v>0</v>
      </c>
      <c r="S584">
        <v>3</v>
      </c>
      <c r="T584">
        <v>8</v>
      </c>
      <c r="U584">
        <v>0</v>
      </c>
      <c r="V584">
        <v>0</v>
      </c>
      <c r="W584">
        <v>0</v>
      </c>
      <c r="X584">
        <v>0</v>
      </c>
      <c r="Y584">
        <v>0</v>
      </c>
      <c r="Z584">
        <v>0</v>
      </c>
      <c r="AA584">
        <v>3</v>
      </c>
      <c r="AB584">
        <v>11</v>
      </c>
      <c r="AC584">
        <v>0</v>
      </c>
    </row>
    <row r="585" spans="1:29" x14ac:dyDescent="0.3">
      <c r="A585" s="1">
        <v>5123</v>
      </c>
      <c r="B585">
        <v>1951</v>
      </c>
      <c r="C585" t="s">
        <v>39</v>
      </c>
      <c r="D585" t="s">
        <v>37</v>
      </c>
      <c r="E585">
        <v>27450</v>
      </c>
      <c r="F585">
        <v>0</v>
      </c>
      <c r="G585">
        <v>0</v>
      </c>
      <c r="H585" t="s">
        <v>421</v>
      </c>
      <c r="I585">
        <v>57</v>
      </c>
      <c r="J585">
        <v>37</v>
      </c>
      <c r="K585">
        <v>12</v>
      </c>
      <c r="L585">
        <v>23</v>
      </c>
      <c r="M585">
        <v>8</v>
      </c>
      <c r="N585">
        <v>11</v>
      </c>
      <c r="O585">
        <v>52</v>
      </c>
      <c r="P585">
        <v>1</v>
      </c>
      <c r="Q585">
        <v>2</v>
      </c>
      <c r="R585">
        <v>1</v>
      </c>
      <c r="S585">
        <v>3</v>
      </c>
      <c r="T585">
        <v>7</v>
      </c>
      <c r="U585">
        <v>0</v>
      </c>
      <c r="V585">
        <v>0</v>
      </c>
      <c r="W585">
        <v>0</v>
      </c>
      <c r="X585">
        <v>0</v>
      </c>
      <c r="Y585">
        <v>0</v>
      </c>
      <c r="Z585">
        <v>0</v>
      </c>
      <c r="AA585">
        <v>3</v>
      </c>
      <c r="AB585">
        <v>11</v>
      </c>
      <c r="AC585">
        <v>0</v>
      </c>
    </row>
    <row r="586" spans="1:29" x14ac:dyDescent="0.3">
      <c r="A586" s="1">
        <v>5756</v>
      </c>
      <c r="B586">
        <v>1983</v>
      </c>
      <c r="C586" t="s">
        <v>29</v>
      </c>
      <c r="D586" t="s">
        <v>33</v>
      </c>
      <c r="E586">
        <v>39453</v>
      </c>
      <c r="F586">
        <v>1</v>
      </c>
      <c r="G586">
        <v>0</v>
      </c>
      <c r="H586" t="s">
        <v>422</v>
      </c>
      <c r="I586">
        <v>64</v>
      </c>
      <c r="J586">
        <v>46</v>
      </c>
      <c r="K586">
        <v>0</v>
      </c>
      <c r="L586">
        <v>7</v>
      </c>
      <c r="M586">
        <v>0</v>
      </c>
      <c r="N586">
        <v>0</v>
      </c>
      <c r="O586">
        <v>2</v>
      </c>
      <c r="P586">
        <v>2</v>
      </c>
      <c r="Q586">
        <v>2</v>
      </c>
      <c r="R586">
        <v>0</v>
      </c>
      <c r="S586">
        <v>3</v>
      </c>
      <c r="T586">
        <v>6</v>
      </c>
      <c r="U586">
        <v>0</v>
      </c>
      <c r="V586">
        <v>0</v>
      </c>
      <c r="W586">
        <v>0</v>
      </c>
      <c r="X586">
        <v>0</v>
      </c>
      <c r="Y586">
        <v>0</v>
      </c>
      <c r="Z586">
        <v>0</v>
      </c>
      <c r="AA586">
        <v>3</v>
      </c>
      <c r="AB586">
        <v>11</v>
      </c>
      <c r="AC586">
        <v>0</v>
      </c>
    </row>
    <row r="587" spans="1:29" x14ac:dyDescent="0.3">
      <c r="A587" s="1">
        <v>8036</v>
      </c>
      <c r="B587">
        <v>1971</v>
      </c>
      <c r="C587" t="s">
        <v>53</v>
      </c>
      <c r="D587" t="s">
        <v>33</v>
      </c>
      <c r="E587">
        <v>26850</v>
      </c>
      <c r="F587">
        <v>1</v>
      </c>
      <c r="G587">
        <v>1</v>
      </c>
      <c r="H587" t="s">
        <v>423</v>
      </c>
      <c r="I587">
        <v>10</v>
      </c>
      <c r="J587">
        <v>31</v>
      </c>
      <c r="K587">
        <v>1</v>
      </c>
      <c r="L587">
        <v>13</v>
      </c>
      <c r="M587">
        <v>7</v>
      </c>
      <c r="N587">
        <v>2</v>
      </c>
      <c r="O587">
        <v>9</v>
      </c>
      <c r="P587">
        <v>4</v>
      </c>
      <c r="Q587">
        <v>2</v>
      </c>
      <c r="R587">
        <v>1</v>
      </c>
      <c r="S587">
        <v>4</v>
      </c>
      <c r="T587">
        <v>4</v>
      </c>
      <c r="U587">
        <v>0</v>
      </c>
      <c r="V587">
        <v>0</v>
      </c>
      <c r="W587">
        <v>0</v>
      </c>
      <c r="X587">
        <v>0</v>
      </c>
      <c r="Y587">
        <v>0</v>
      </c>
      <c r="Z587">
        <v>0</v>
      </c>
      <c r="AA587">
        <v>3</v>
      </c>
      <c r="AB587">
        <v>11</v>
      </c>
      <c r="AC587">
        <v>0</v>
      </c>
    </row>
    <row r="588" spans="1:29" x14ac:dyDescent="0.3">
      <c r="A588" s="1">
        <v>9058</v>
      </c>
      <c r="B588">
        <v>1955</v>
      </c>
      <c r="C588" t="s">
        <v>29</v>
      </c>
      <c r="D588" t="s">
        <v>71</v>
      </c>
      <c r="E588">
        <v>79800</v>
      </c>
      <c r="F588">
        <v>0</v>
      </c>
      <c r="G588">
        <v>0</v>
      </c>
      <c r="H588" t="s">
        <v>424</v>
      </c>
      <c r="I588">
        <v>65</v>
      </c>
      <c r="J588">
        <v>1060</v>
      </c>
      <c r="K588">
        <v>21</v>
      </c>
      <c r="L588">
        <v>530</v>
      </c>
      <c r="M588">
        <v>32</v>
      </c>
      <c r="N588">
        <v>0</v>
      </c>
      <c r="O588">
        <v>224</v>
      </c>
      <c r="P588">
        <v>1</v>
      </c>
      <c r="Q588">
        <v>5</v>
      </c>
      <c r="R588">
        <v>11</v>
      </c>
      <c r="S588">
        <v>5</v>
      </c>
      <c r="T588">
        <v>3</v>
      </c>
      <c r="U588">
        <v>1</v>
      </c>
      <c r="V588">
        <v>0</v>
      </c>
      <c r="W588">
        <v>1</v>
      </c>
      <c r="X588">
        <v>1</v>
      </c>
      <c r="Y588">
        <v>0</v>
      </c>
      <c r="Z588">
        <v>0</v>
      </c>
      <c r="AA588">
        <v>3</v>
      </c>
      <c r="AB588">
        <v>11</v>
      </c>
      <c r="AC588">
        <v>1</v>
      </c>
    </row>
    <row r="589" spans="1:29" x14ac:dyDescent="0.3">
      <c r="A589" s="1">
        <v>5057</v>
      </c>
      <c r="B589">
        <v>1961</v>
      </c>
      <c r="C589" t="s">
        <v>39</v>
      </c>
      <c r="D589" t="s">
        <v>37</v>
      </c>
      <c r="E589">
        <v>61794</v>
      </c>
      <c r="F589">
        <v>0</v>
      </c>
      <c r="G589">
        <v>1</v>
      </c>
      <c r="H589" t="s">
        <v>425</v>
      </c>
      <c r="I589">
        <v>74</v>
      </c>
      <c r="J589">
        <v>264</v>
      </c>
      <c r="K589">
        <v>47</v>
      </c>
      <c r="L589">
        <v>188</v>
      </c>
      <c r="M589">
        <v>54</v>
      </c>
      <c r="N589">
        <v>47</v>
      </c>
      <c r="O589">
        <v>11</v>
      </c>
      <c r="P589">
        <v>2</v>
      </c>
      <c r="Q589">
        <v>4</v>
      </c>
      <c r="R589">
        <v>4</v>
      </c>
      <c r="S589">
        <v>10</v>
      </c>
      <c r="T589">
        <v>2</v>
      </c>
      <c r="U589">
        <v>0</v>
      </c>
      <c r="V589">
        <v>0</v>
      </c>
      <c r="W589">
        <v>0</v>
      </c>
      <c r="X589">
        <v>0</v>
      </c>
      <c r="Y589">
        <v>0</v>
      </c>
      <c r="Z589">
        <v>0</v>
      </c>
      <c r="AA589">
        <v>3</v>
      </c>
      <c r="AB589">
        <v>11</v>
      </c>
      <c r="AC589">
        <v>0</v>
      </c>
    </row>
    <row r="590" spans="1:29" x14ac:dyDescent="0.3">
      <c r="A590" s="1">
        <v>254</v>
      </c>
      <c r="B590">
        <v>1955</v>
      </c>
      <c r="C590" t="s">
        <v>29</v>
      </c>
      <c r="D590" t="s">
        <v>33</v>
      </c>
      <c r="E590">
        <v>53863</v>
      </c>
      <c r="F590">
        <v>0</v>
      </c>
      <c r="G590">
        <v>1</v>
      </c>
      <c r="H590" t="s">
        <v>232</v>
      </c>
      <c r="I590">
        <v>4</v>
      </c>
      <c r="J590">
        <v>399</v>
      </c>
      <c r="K590">
        <v>4</v>
      </c>
      <c r="L590">
        <v>30</v>
      </c>
      <c r="M590">
        <v>6</v>
      </c>
      <c r="N590">
        <v>4</v>
      </c>
      <c r="O590">
        <v>30</v>
      </c>
      <c r="P590">
        <v>3</v>
      </c>
      <c r="Q590">
        <v>7</v>
      </c>
      <c r="R590">
        <v>1</v>
      </c>
      <c r="S590">
        <v>7</v>
      </c>
      <c r="T590">
        <v>7</v>
      </c>
      <c r="U590">
        <v>0</v>
      </c>
      <c r="V590">
        <v>1</v>
      </c>
      <c r="W590">
        <v>0</v>
      </c>
      <c r="X590">
        <v>0</v>
      </c>
      <c r="Y590">
        <v>0</v>
      </c>
      <c r="Z590">
        <v>0</v>
      </c>
      <c r="AA590">
        <v>3</v>
      </c>
      <c r="AB590">
        <v>11</v>
      </c>
      <c r="AC590">
        <v>0</v>
      </c>
    </row>
    <row r="591" spans="1:29" x14ac:dyDescent="0.3">
      <c r="A591" s="1">
        <v>4179</v>
      </c>
      <c r="B591">
        <v>1959</v>
      </c>
      <c r="C591" t="s">
        <v>29</v>
      </c>
      <c r="D591" t="s">
        <v>33</v>
      </c>
      <c r="E591">
        <v>24221</v>
      </c>
      <c r="F591">
        <v>0</v>
      </c>
      <c r="G591">
        <v>0</v>
      </c>
      <c r="H591" t="s">
        <v>171</v>
      </c>
      <c r="I591">
        <v>94</v>
      </c>
      <c r="J591">
        <v>8</v>
      </c>
      <c r="K591">
        <v>9</v>
      </c>
      <c r="L591">
        <v>9</v>
      </c>
      <c r="M591">
        <v>2</v>
      </c>
      <c r="N591">
        <v>5</v>
      </c>
      <c r="O591">
        <v>22</v>
      </c>
      <c r="P591">
        <v>1</v>
      </c>
      <c r="Q591">
        <v>1</v>
      </c>
      <c r="R591">
        <v>1</v>
      </c>
      <c r="S591">
        <v>3</v>
      </c>
      <c r="T591">
        <v>4</v>
      </c>
      <c r="U591">
        <v>0</v>
      </c>
      <c r="V591">
        <v>0</v>
      </c>
      <c r="W591">
        <v>0</v>
      </c>
      <c r="X591">
        <v>0</v>
      </c>
      <c r="Y591">
        <v>0</v>
      </c>
      <c r="Z591">
        <v>0</v>
      </c>
      <c r="AA591">
        <v>3</v>
      </c>
      <c r="AB591">
        <v>11</v>
      </c>
      <c r="AC591">
        <v>0</v>
      </c>
    </row>
    <row r="592" spans="1:29" x14ac:dyDescent="0.3">
      <c r="A592" s="1">
        <v>3710</v>
      </c>
      <c r="B592">
        <v>1984</v>
      </c>
      <c r="C592" t="s">
        <v>36</v>
      </c>
      <c r="D592" t="s">
        <v>30</v>
      </c>
      <c r="E592">
        <v>39684</v>
      </c>
      <c r="F592">
        <v>1</v>
      </c>
      <c r="G592">
        <v>0</v>
      </c>
      <c r="H592" t="s">
        <v>109</v>
      </c>
      <c r="I592">
        <v>41</v>
      </c>
      <c r="J592">
        <v>19</v>
      </c>
      <c r="K592">
        <v>0</v>
      </c>
      <c r="L592">
        <v>35</v>
      </c>
      <c r="M592">
        <v>6</v>
      </c>
      <c r="N592">
        <v>4</v>
      </c>
      <c r="O592">
        <v>17</v>
      </c>
      <c r="P592">
        <v>2</v>
      </c>
      <c r="Q592">
        <v>2</v>
      </c>
      <c r="R592">
        <v>1</v>
      </c>
      <c r="S592">
        <v>2</v>
      </c>
      <c r="T592">
        <v>7</v>
      </c>
      <c r="U592">
        <v>0</v>
      </c>
      <c r="V592">
        <v>0</v>
      </c>
      <c r="W592">
        <v>0</v>
      </c>
      <c r="X592">
        <v>0</v>
      </c>
      <c r="Y592">
        <v>0</v>
      </c>
      <c r="Z592">
        <v>1</v>
      </c>
      <c r="AA592">
        <v>3</v>
      </c>
      <c r="AB592">
        <v>11</v>
      </c>
      <c r="AC592">
        <v>1</v>
      </c>
    </row>
    <row r="593" spans="1:29" x14ac:dyDescent="0.3">
      <c r="A593" s="1">
        <v>7627</v>
      </c>
      <c r="B593">
        <v>1975</v>
      </c>
      <c r="C593" t="s">
        <v>39</v>
      </c>
      <c r="D593" t="s">
        <v>37</v>
      </c>
      <c r="E593">
        <v>92163</v>
      </c>
      <c r="F593">
        <v>0</v>
      </c>
      <c r="G593">
        <v>0</v>
      </c>
      <c r="H593" t="s">
        <v>139</v>
      </c>
      <c r="I593">
        <v>25</v>
      </c>
      <c r="J593">
        <v>817</v>
      </c>
      <c r="K593">
        <v>183</v>
      </c>
      <c r="L593">
        <v>797</v>
      </c>
      <c r="M593">
        <v>106</v>
      </c>
      <c r="N593">
        <v>163</v>
      </c>
      <c r="O593">
        <v>20</v>
      </c>
      <c r="P593">
        <v>0</v>
      </c>
      <c r="Q593">
        <v>5</v>
      </c>
      <c r="R593">
        <v>11</v>
      </c>
      <c r="S593">
        <v>5</v>
      </c>
      <c r="T593">
        <v>2</v>
      </c>
      <c r="U593">
        <v>0</v>
      </c>
      <c r="V593">
        <v>0</v>
      </c>
      <c r="W593">
        <v>1</v>
      </c>
      <c r="X593">
        <v>1</v>
      </c>
      <c r="Y593">
        <v>0</v>
      </c>
      <c r="Z593">
        <v>0</v>
      </c>
      <c r="AA593">
        <v>3</v>
      </c>
      <c r="AB593">
        <v>11</v>
      </c>
      <c r="AC593">
        <v>1</v>
      </c>
    </row>
    <row r="594" spans="1:29" x14ac:dyDescent="0.3">
      <c r="A594" s="1">
        <v>4501</v>
      </c>
      <c r="B594">
        <v>1965</v>
      </c>
      <c r="C594" t="s">
        <v>39</v>
      </c>
      <c r="D594" t="s">
        <v>30</v>
      </c>
      <c r="E594">
        <v>69882</v>
      </c>
      <c r="F594">
        <v>0</v>
      </c>
      <c r="G594">
        <v>0</v>
      </c>
      <c r="H594" t="s">
        <v>304</v>
      </c>
      <c r="I594">
        <v>94</v>
      </c>
      <c r="J594">
        <v>292</v>
      </c>
      <c r="K594">
        <v>127</v>
      </c>
      <c r="L594">
        <v>635</v>
      </c>
      <c r="M594">
        <v>132</v>
      </c>
      <c r="N594">
        <v>127</v>
      </c>
      <c r="O594">
        <v>165</v>
      </c>
      <c r="P594">
        <v>1</v>
      </c>
      <c r="Q594">
        <v>3</v>
      </c>
      <c r="R594">
        <v>7</v>
      </c>
      <c r="S594">
        <v>9</v>
      </c>
      <c r="T594">
        <v>1</v>
      </c>
      <c r="U594">
        <v>0</v>
      </c>
      <c r="V594">
        <v>0</v>
      </c>
      <c r="W594">
        <v>0</v>
      </c>
      <c r="X594">
        <v>0</v>
      </c>
      <c r="Y594">
        <v>0</v>
      </c>
      <c r="Z594">
        <v>0</v>
      </c>
      <c r="AA594">
        <v>3</v>
      </c>
      <c r="AB594">
        <v>11</v>
      </c>
      <c r="AC594">
        <v>0</v>
      </c>
    </row>
    <row r="595" spans="1:29" x14ac:dyDescent="0.3">
      <c r="A595" s="1">
        <v>6424</v>
      </c>
      <c r="B595">
        <v>1977</v>
      </c>
      <c r="C595" t="s">
        <v>29</v>
      </c>
      <c r="D595" t="s">
        <v>33</v>
      </c>
      <c r="E595">
        <v>33178</v>
      </c>
      <c r="F595">
        <v>1</v>
      </c>
      <c r="G595">
        <v>0</v>
      </c>
      <c r="H595" t="s">
        <v>181</v>
      </c>
      <c r="I595">
        <v>9</v>
      </c>
      <c r="J595">
        <v>12</v>
      </c>
      <c r="K595">
        <v>6</v>
      </c>
      <c r="L595">
        <v>2</v>
      </c>
      <c r="M595">
        <v>11</v>
      </c>
      <c r="N595">
        <v>2</v>
      </c>
      <c r="O595">
        <v>16</v>
      </c>
      <c r="P595">
        <v>1</v>
      </c>
      <c r="Q595">
        <v>1</v>
      </c>
      <c r="R595">
        <v>0</v>
      </c>
      <c r="S595">
        <v>3</v>
      </c>
      <c r="T595">
        <v>4</v>
      </c>
      <c r="U595">
        <v>0</v>
      </c>
      <c r="V595">
        <v>0</v>
      </c>
      <c r="W595">
        <v>0</v>
      </c>
      <c r="X595">
        <v>0</v>
      </c>
      <c r="Y595">
        <v>0</v>
      </c>
      <c r="Z595">
        <v>0</v>
      </c>
      <c r="AA595">
        <v>3</v>
      </c>
      <c r="AB595">
        <v>11</v>
      </c>
      <c r="AC595">
        <v>0</v>
      </c>
    </row>
    <row r="596" spans="1:29" x14ac:dyDescent="0.3">
      <c r="A596" s="1">
        <v>3075</v>
      </c>
      <c r="B596">
        <v>1972</v>
      </c>
      <c r="C596" t="s">
        <v>36</v>
      </c>
      <c r="D596" t="s">
        <v>37</v>
      </c>
      <c r="E596">
        <v>59973</v>
      </c>
      <c r="F596">
        <v>0</v>
      </c>
      <c r="G596">
        <v>0</v>
      </c>
      <c r="H596" t="s">
        <v>294</v>
      </c>
      <c r="I596">
        <v>47</v>
      </c>
      <c r="J596">
        <v>130</v>
      </c>
      <c r="K596">
        <v>30</v>
      </c>
      <c r="L596">
        <v>168</v>
      </c>
      <c r="M596">
        <v>20</v>
      </c>
      <c r="N596">
        <v>34</v>
      </c>
      <c r="O596">
        <v>0</v>
      </c>
      <c r="P596">
        <v>1</v>
      </c>
      <c r="Q596">
        <v>3</v>
      </c>
      <c r="R596">
        <v>4</v>
      </c>
      <c r="S596">
        <v>7</v>
      </c>
      <c r="T596">
        <v>1</v>
      </c>
      <c r="U596">
        <v>0</v>
      </c>
      <c r="V596">
        <v>0</v>
      </c>
      <c r="W596">
        <v>0</v>
      </c>
      <c r="X596">
        <v>0</v>
      </c>
      <c r="Y596">
        <v>0</v>
      </c>
      <c r="Z596">
        <v>0</v>
      </c>
      <c r="AA596">
        <v>3</v>
      </c>
      <c r="AB596">
        <v>11</v>
      </c>
      <c r="AC596">
        <v>0</v>
      </c>
    </row>
    <row r="597" spans="1:29" x14ac:dyDescent="0.3">
      <c r="A597" s="1">
        <v>4992</v>
      </c>
      <c r="B597">
        <v>1975</v>
      </c>
      <c r="C597" t="s">
        <v>39</v>
      </c>
      <c r="D597" t="s">
        <v>33</v>
      </c>
      <c r="E597">
        <v>17459</v>
      </c>
      <c r="F597">
        <v>1</v>
      </c>
      <c r="G597">
        <v>0</v>
      </c>
      <c r="H597" t="s">
        <v>198</v>
      </c>
      <c r="I597">
        <v>12</v>
      </c>
      <c r="J597">
        <v>6</v>
      </c>
      <c r="K597">
        <v>4</v>
      </c>
      <c r="L597">
        <v>16</v>
      </c>
      <c r="M597">
        <v>3</v>
      </c>
      <c r="N597">
        <v>10</v>
      </c>
      <c r="O597">
        <v>30</v>
      </c>
      <c r="P597">
        <v>3</v>
      </c>
      <c r="Q597">
        <v>3</v>
      </c>
      <c r="R597">
        <v>1</v>
      </c>
      <c r="S597">
        <v>2</v>
      </c>
      <c r="T597">
        <v>7</v>
      </c>
      <c r="U597">
        <v>0</v>
      </c>
      <c r="V597">
        <v>0</v>
      </c>
      <c r="W597">
        <v>0</v>
      </c>
      <c r="X597">
        <v>0</v>
      </c>
      <c r="Y597">
        <v>0</v>
      </c>
      <c r="Z597">
        <v>0</v>
      </c>
      <c r="AA597">
        <v>3</v>
      </c>
      <c r="AB597">
        <v>11</v>
      </c>
      <c r="AC597">
        <v>1</v>
      </c>
    </row>
    <row r="598" spans="1:29" x14ac:dyDescent="0.3">
      <c r="A598" s="1">
        <v>5252</v>
      </c>
      <c r="B598">
        <v>1969</v>
      </c>
      <c r="C598" t="s">
        <v>29</v>
      </c>
      <c r="D598" t="s">
        <v>41</v>
      </c>
      <c r="E598">
        <v>23910</v>
      </c>
      <c r="F598">
        <v>1</v>
      </c>
      <c r="G598">
        <v>0</v>
      </c>
      <c r="H598" t="s">
        <v>426</v>
      </c>
      <c r="I598">
        <v>80</v>
      </c>
      <c r="J598">
        <v>16</v>
      </c>
      <c r="K598">
        <v>12</v>
      </c>
      <c r="L598">
        <v>18</v>
      </c>
      <c r="M598">
        <v>7</v>
      </c>
      <c r="N598">
        <v>1</v>
      </c>
      <c r="O598">
        <v>13</v>
      </c>
      <c r="P598">
        <v>1</v>
      </c>
      <c r="Q598">
        <v>2</v>
      </c>
      <c r="R598">
        <v>0</v>
      </c>
      <c r="S598">
        <v>3</v>
      </c>
      <c r="T598">
        <v>7</v>
      </c>
      <c r="U598">
        <v>0</v>
      </c>
      <c r="V598">
        <v>0</v>
      </c>
      <c r="W598">
        <v>0</v>
      </c>
      <c r="X598">
        <v>0</v>
      </c>
      <c r="Y598">
        <v>0</v>
      </c>
      <c r="Z598">
        <v>0</v>
      </c>
      <c r="AA598">
        <v>3</v>
      </c>
      <c r="AB598">
        <v>11</v>
      </c>
      <c r="AC598">
        <v>0</v>
      </c>
    </row>
    <row r="599" spans="1:29" x14ac:dyDescent="0.3">
      <c r="A599" s="1">
        <v>7444</v>
      </c>
      <c r="B599">
        <v>1969</v>
      </c>
      <c r="C599" t="s">
        <v>39</v>
      </c>
      <c r="D599" t="s">
        <v>37</v>
      </c>
      <c r="E599">
        <v>42169</v>
      </c>
      <c r="F599">
        <v>1</v>
      </c>
      <c r="G599">
        <v>1</v>
      </c>
      <c r="H599" t="s">
        <v>427</v>
      </c>
      <c r="I599">
        <v>20</v>
      </c>
      <c r="J599">
        <v>19</v>
      </c>
      <c r="K599">
        <v>0</v>
      </c>
      <c r="L599">
        <v>9</v>
      </c>
      <c r="M599">
        <v>0</v>
      </c>
      <c r="N599">
        <v>0</v>
      </c>
      <c r="O599">
        <v>2</v>
      </c>
      <c r="P599">
        <v>2</v>
      </c>
      <c r="Q599">
        <v>1</v>
      </c>
      <c r="R599">
        <v>0</v>
      </c>
      <c r="S599">
        <v>3</v>
      </c>
      <c r="T599">
        <v>8</v>
      </c>
      <c r="U599">
        <v>0</v>
      </c>
      <c r="V599">
        <v>0</v>
      </c>
      <c r="W599">
        <v>0</v>
      </c>
      <c r="X599">
        <v>0</v>
      </c>
      <c r="Y599">
        <v>0</v>
      </c>
      <c r="Z599">
        <v>0</v>
      </c>
      <c r="AA599">
        <v>3</v>
      </c>
      <c r="AB599">
        <v>11</v>
      </c>
      <c r="AC599">
        <v>0</v>
      </c>
    </row>
    <row r="600" spans="1:29" x14ac:dyDescent="0.3">
      <c r="A600" s="1">
        <v>6919</v>
      </c>
      <c r="B600">
        <v>1978</v>
      </c>
      <c r="C600" t="s">
        <v>53</v>
      </c>
      <c r="D600" t="s">
        <v>37</v>
      </c>
      <c r="E600">
        <v>26224</v>
      </c>
      <c r="F600">
        <v>1</v>
      </c>
      <c r="G600">
        <v>0</v>
      </c>
      <c r="H600" t="s">
        <v>246</v>
      </c>
      <c r="I600">
        <v>39</v>
      </c>
      <c r="J600">
        <v>4</v>
      </c>
      <c r="K600">
        <v>7</v>
      </c>
      <c r="L600">
        <v>15</v>
      </c>
      <c r="M600">
        <v>13</v>
      </c>
      <c r="N600">
        <v>9</v>
      </c>
      <c r="O600">
        <v>15</v>
      </c>
      <c r="P600">
        <v>3</v>
      </c>
      <c r="Q600">
        <v>2</v>
      </c>
      <c r="R600">
        <v>1</v>
      </c>
      <c r="S600">
        <v>3</v>
      </c>
      <c r="T600">
        <v>6</v>
      </c>
      <c r="U600">
        <v>0</v>
      </c>
      <c r="V600">
        <v>0</v>
      </c>
      <c r="W600">
        <v>0</v>
      </c>
      <c r="X600">
        <v>0</v>
      </c>
      <c r="Y600">
        <v>0</v>
      </c>
      <c r="Z600">
        <v>0</v>
      </c>
      <c r="AA600">
        <v>3</v>
      </c>
      <c r="AB600">
        <v>11</v>
      </c>
      <c r="AC600">
        <v>0</v>
      </c>
    </row>
    <row r="601" spans="1:29" x14ac:dyDescent="0.3">
      <c r="A601" s="1">
        <v>3537</v>
      </c>
      <c r="B601">
        <v>1981</v>
      </c>
      <c r="C601" t="s">
        <v>29</v>
      </c>
      <c r="D601" t="s">
        <v>33</v>
      </c>
      <c r="E601">
        <v>31089</v>
      </c>
      <c r="F601">
        <v>1</v>
      </c>
      <c r="G601">
        <v>0</v>
      </c>
      <c r="H601" t="s">
        <v>236</v>
      </c>
      <c r="I601">
        <v>57</v>
      </c>
      <c r="J601">
        <v>31</v>
      </c>
      <c r="K601">
        <v>3</v>
      </c>
      <c r="L601">
        <v>31</v>
      </c>
      <c r="M601">
        <v>2</v>
      </c>
      <c r="N601">
        <v>8</v>
      </c>
      <c r="O601">
        <v>4</v>
      </c>
      <c r="P601">
        <v>3</v>
      </c>
      <c r="Q601">
        <v>3</v>
      </c>
      <c r="R601">
        <v>0</v>
      </c>
      <c r="S601">
        <v>4</v>
      </c>
      <c r="T601">
        <v>8</v>
      </c>
      <c r="U601">
        <v>0</v>
      </c>
      <c r="V601">
        <v>0</v>
      </c>
      <c r="W601">
        <v>0</v>
      </c>
      <c r="X601">
        <v>0</v>
      </c>
      <c r="Y601">
        <v>0</v>
      </c>
      <c r="Z601">
        <v>0</v>
      </c>
      <c r="AA601">
        <v>3</v>
      </c>
      <c r="AB601">
        <v>11</v>
      </c>
      <c r="AC601">
        <v>0</v>
      </c>
    </row>
    <row r="602" spans="1:29" x14ac:dyDescent="0.3">
      <c r="A602" s="1">
        <v>10277</v>
      </c>
      <c r="B602">
        <v>1961</v>
      </c>
      <c r="C602" t="s">
        <v>29</v>
      </c>
      <c r="D602" t="s">
        <v>30</v>
      </c>
      <c r="E602">
        <v>30081</v>
      </c>
      <c r="F602">
        <v>0</v>
      </c>
      <c r="G602">
        <v>1</v>
      </c>
      <c r="H602" t="s">
        <v>428</v>
      </c>
      <c r="I602">
        <v>27</v>
      </c>
      <c r="J602">
        <v>36</v>
      </c>
      <c r="K602">
        <v>0</v>
      </c>
      <c r="L602">
        <v>2</v>
      </c>
      <c r="M602">
        <v>0</v>
      </c>
      <c r="N602">
        <v>0</v>
      </c>
      <c r="O602">
        <v>4</v>
      </c>
      <c r="P602">
        <v>1</v>
      </c>
      <c r="Q602">
        <v>1</v>
      </c>
      <c r="R602">
        <v>0</v>
      </c>
      <c r="S602">
        <v>3</v>
      </c>
      <c r="T602">
        <v>7</v>
      </c>
      <c r="U602">
        <v>0</v>
      </c>
      <c r="V602">
        <v>0</v>
      </c>
      <c r="W602">
        <v>0</v>
      </c>
      <c r="X602">
        <v>0</v>
      </c>
      <c r="Y602">
        <v>0</v>
      </c>
      <c r="Z602">
        <v>0</v>
      </c>
      <c r="AA602">
        <v>3</v>
      </c>
      <c r="AB602">
        <v>11</v>
      </c>
      <c r="AC602">
        <v>0</v>
      </c>
    </row>
    <row r="603" spans="1:29" x14ac:dyDescent="0.3">
      <c r="A603" s="1">
        <v>2453</v>
      </c>
      <c r="B603">
        <v>1960</v>
      </c>
      <c r="C603" t="s">
        <v>29</v>
      </c>
      <c r="D603" t="s">
        <v>33</v>
      </c>
      <c r="E603">
        <v>62807</v>
      </c>
      <c r="F603">
        <v>0</v>
      </c>
      <c r="G603">
        <v>1</v>
      </c>
      <c r="H603" t="s">
        <v>51</v>
      </c>
      <c r="I603">
        <v>83</v>
      </c>
      <c r="J603">
        <v>526</v>
      </c>
      <c r="K603">
        <v>28</v>
      </c>
      <c r="L603">
        <v>135</v>
      </c>
      <c r="M603">
        <v>10</v>
      </c>
      <c r="N603">
        <v>21</v>
      </c>
      <c r="O603">
        <v>99</v>
      </c>
      <c r="P603">
        <v>3</v>
      </c>
      <c r="Q603">
        <v>5</v>
      </c>
      <c r="R603">
        <v>3</v>
      </c>
      <c r="S603">
        <v>12</v>
      </c>
      <c r="T603">
        <v>5</v>
      </c>
      <c r="U603">
        <v>0</v>
      </c>
      <c r="V603">
        <v>0</v>
      </c>
      <c r="W603">
        <v>0</v>
      </c>
      <c r="X603">
        <v>0</v>
      </c>
      <c r="Y603">
        <v>0</v>
      </c>
      <c r="Z603">
        <v>0</v>
      </c>
      <c r="AA603">
        <v>3</v>
      </c>
      <c r="AB603">
        <v>11</v>
      </c>
      <c r="AC603">
        <v>0</v>
      </c>
    </row>
    <row r="604" spans="1:29" x14ac:dyDescent="0.3">
      <c r="A604" s="1">
        <v>7972</v>
      </c>
      <c r="B604">
        <v>1955</v>
      </c>
      <c r="C604" t="s">
        <v>29</v>
      </c>
      <c r="D604" t="s">
        <v>30</v>
      </c>
      <c r="E604">
        <v>72906</v>
      </c>
      <c r="F604">
        <v>0</v>
      </c>
      <c r="G604">
        <v>0</v>
      </c>
      <c r="H604" t="s">
        <v>429</v>
      </c>
      <c r="I604">
        <v>79</v>
      </c>
      <c r="J604">
        <v>400</v>
      </c>
      <c r="K604">
        <v>32</v>
      </c>
      <c r="L604">
        <v>519</v>
      </c>
      <c r="M604">
        <v>71</v>
      </c>
      <c r="N604">
        <v>75</v>
      </c>
      <c r="O604">
        <v>54</v>
      </c>
      <c r="P604">
        <v>1</v>
      </c>
      <c r="Q604">
        <v>3</v>
      </c>
      <c r="R604">
        <v>4</v>
      </c>
      <c r="S604">
        <v>9</v>
      </c>
      <c r="T604">
        <v>1</v>
      </c>
      <c r="U604">
        <v>0</v>
      </c>
      <c r="V604">
        <v>0</v>
      </c>
      <c r="W604">
        <v>0</v>
      </c>
      <c r="X604">
        <v>0</v>
      </c>
      <c r="Y604">
        <v>0</v>
      </c>
      <c r="Z604">
        <v>0</v>
      </c>
      <c r="AA604">
        <v>3</v>
      </c>
      <c r="AB604">
        <v>11</v>
      </c>
      <c r="AC604">
        <v>0</v>
      </c>
    </row>
    <row r="605" spans="1:29" x14ac:dyDescent="0.3">
      <c r="A605" s="1">
        <v>895</v>
      </c>
      <c r="B605">
        <v>1948</v>
      </c>
      <c r="C605" t="s">
        <v>36</v>
      </c>
      <c r="D605" t="s">
        <v>37</v>
      </c>
      <c r="E605">
        <v>61467</v>
      </c>
      <c r="F605">
        <v>0</v>
      </c>
      <c r="G605">
        <v>2</v>
      </c>
      <c r="H605" t="s">
        <v>223</v>
      </c>
      <c r="I605">
        <v>69</v>
      </c>
      <c r="J605">
        <v>410</v>
      </c>
      <c r="K605">
        <v>16</v>
      </c>
      <c r="L605">
        <v>114</v>
      </c>
      <c r="M605">
        <v>0</v>
      </c>
      <c r="N605">
        <v>5</v>
      </c>
      <c r="O605">
        <v>49</v>
      </c>
      <c r="P605">
        <v>3</v>
      </c>
      <c r="Q605">
        <v>5</v>
      </c>
      <c r="R605">
        <v>2</v>
      </c>
      <c r="S605">
        <v>10</v>
      </c>
      <c r="T605">
        <v>5</v>
      </c>
      <c r="U605">
        <v>0</v>
      </c>
      <c r="V605">
        <v>0</v>
      </c>
      <c r="W605">
        <v>0</v>
      </c>
      <c r="X605">
        <v>0</v>
      </c>
      <c r="Y605">
        <v>0</v>
      </c>
      <c r="Z605">
        <v>0</v>
      </c>
      <c r="AA605">
        <v>3</v>
      </c>
      <c r="AB605">
        <v>11</v>
      </c>
      <c r="AC605">
        <v>0</v>
      </c>
    </row>
    <row r="606" spans="1:29" x14ac:dyDescent="0.3">
      <c r="A606" s="1">
        <v>1177</v>
      </c>
      <c r="B606">
        <v>1966</v>
      </c>
      <c r="C606" t="s">
        <v>39</v>
      </c>
      <c r="D606" t="s">
        <v>33</v>
      </c>
      <c r="E606">
        <v>49618</v>
      </c>
      <c r="F606">
        <v>1</v>
      </c>
      <c r="G606">
        <v>1</v>
      </c>
      <c r="H606" t="s">
        <v>430</v>
      </c>
      <c r="I606">
        <v>77</v>
      </c>
      <c r="J606">
        <v>80</v>
      </c>
      <c r="K606">
        <v>3</v>
      </c>
      <c r="L606">
        <v>26</v>
      </c>
      <c r="M606">
        <v>4</v>
      </c>
      <c r="N606">
        <v>2</v>
      </c>
      <c r="O606">
        <v>14</v>
      </c>
      <c r="P606">
        <v>4</v>
      </c>
      <c r="Q606">
        <v>3</v>
      </c>
      <c r="R606">
        <v>1</v>
      </c>
      <c r="S606">
        <v>3</v>
      </c>
      <c r="T606">
        <v>7</v>
      </c>
      <c r="U606">
        <v>0</v>
      </c>
      <c r="V606">
        <v>0</v>
      </c>
      <c r="W606">
        <v>0</v>
      </c>
      <c r="X606">
        <v>0</v>
      </c>
      <c r="Y606">
        <v>0</v>
      </c>
      <c r="Z606">
        <v>0</v>
      </c>
      <c r="AA606">
        <v>3</v>
      </c>
      <c r="AB606">
        <v>11</v>
      </c>
      <c r="AC606">
        <v>0</v>
      </c>
    </row>
    <row r="607" spans="1:29" x14ac:dyDescent="0.3">
      <c r="A607" s="1">
        <v>7141</v>
      </c>
      <c r="B607">
        <v>1986</v>
      </c>
      <c r="C607" t="s">
        <v>39</v>
      </c>
      <c r="D607" t="s">
        <v>30</v>
      </c>
      <c r="E607">
        <v>21888</v>
      </c>
      <c r="F607">
        <v>1</v>
      </c>
      <c r="G607">
        <v>0</v>
      </c>
      <c r="H607" t="s">
        <v>384</v>
      </c>
      <c r="I607">
        <v>15</v>
      </c>
      <c r="J607">
        <v>88</v>
      </c>
      <c r="K607">
        <v>10</v>
      </c>
      <c r="L607">
        <v>46</v>
      </c>
      <c r="M607">
        <v>2</v>
      </c>
      <c r="N607">
        <v>3</v>
      </c>
      <c r="O607">
        <v>64</v>
      </c>
      <c r="P607">
        <v>4</v>
      </c>
      <c r="Q607">
        <v>5</v>
      </c>
      <c r="R607">
        <v>1</v>
      </c>
      <c r="S607">
        <v>2</v>
      </c>
      <c r="T607">
        <v>10</v>
      </c>
      <c r="U607">
        <v>0</v>
      </c>
      <c r="V607">
        <v>0</v>
      </c>
      <c r="W607">
        <v>0</v>
      </c>
      <c r="X607">
        <v>0</v>
      </c>
      <c r="Y607">
        <v>0</v>
      </c>
      <c r="Z607">
        <v>0</v>
      </c>
      <c r="AA607">
        <v>3</v>
      </c>
      <c r="AB607">
        <v>11</v>
      </c>
      <c r="AC607">
        <v>1</v>
      </c>
    </row>
    <row r="608" spans="1:29" x14ac:dyDescent="0.3">
      <c r="A608" s="1">
        <v>7232</v>
      </c>
      <c r="B608">
        <v>1973</v>
      </c>
      <c r="C608" t="s">
        <v>29</v>
      </c>
      <c r="D608" t="s">
        <v>71</v>
      </c>
      <c r="E608">
        <v>42429</v>
      </c>
      <c r="F608">
        <v>0</v>
      </c>
      <c r="G608">
        <v>1</v>
      </c>
      <c r="H608" t="s">
        <v>72</v>
      </c>
      <c r="I608">
        <v>99</v>
      </c>
      <c r="J608">
        <v>55</v>
      </c>
      <c r="K608">
        <v>0</v>
      </c>
      <c r="L608">
        <v>6</v>
      </c>
      <c r="M608">
        <v>2</v>
      </c>
      <c r="N608">
        <v>0</v>
      </c>
      <c r="O608">
        <v>4</v>
      </c>
      <c r="P608">
        <v>2</v>
      </c>
      <c r="Q608">
        <v>1</v>
      </c>
      <c r="R608">
        <v>1</v>
      </c>
      <c r="S608">
        <v>3</v>
      </c>
      <c r="T608">
        <v>5</v>
      </c>
      <c r="U608">
        <v>0</v>
      </c>
      <c r="V608">
        <v>0</v>
      </c>
      <c r="W608">
        <v>0</v>
      </c>
      <c r="X608">
        <v>0</v>
      </c>
      <c r="Y608">
        <v>0</v>
      </c>
      <c r="Z608">
        <v>0</v>
      </c>
      <c r="AA608">
        <v>3</v>
      </c>
      <c r="AB608">
        <v>11</v>
      </c>
      <c r="AC608">
        <v>0</v>
      </c>
    </row>
    <row r="609" spans="1:29" x14ac:dyDescent="0.3">
      <c r="A609" s="1">
        <v>8477</v>
      </c>
      <c r="B609">
        <v>1956</v>
      </c>
      <c r="C609" t="s">
        <v>29</v>
      </c>
      <c r="D609" t="s">
        <v>41</v>
      </c>
      <c r="E609">
        <v>26150</v>
      </c>
      <c r="F609">
        <v>2</v>
      </c>
      <c r="G609">
        <v>1</v>
      </c>
      <c r="H609" t="s">
        <v>332</v>
      </c>
      <c r="I609">
        <v>61</v>
      </c>
      <c r="J609">
        <v>5</v>
      </c>
      <c r="K609">
        <v>1</v>
      </c>
      <c r="L609">
        <v>13</v>
      </c>
      <c r="M609">
        <v>3</v>
      </c>
      <c r="N609">
        <v>5</v>
      </c>
      <c r="O609">
        <v>1</v>
      </c>
      <c r="P609">
        <v>1</v>
      </c>
      <c r="Q609">
        <v>1</v>
      </c>
      <c r="R609">
        <v>0</v>
      </c>
      <c r="S609">
        <v>3</v>
      </c>
      <c r="T609">
        <v>7</v>
      </c>
      <c r="U609">
        <v>0</v>
      </c>
      <c r="V609">
        <v>0</v>
      </c>
      <c r="W609">
        <v>0</v>
      </c>
      <c r="X609">
        <v>0</v>
      </c>
      <c r="Y609">
        <v>0</v>
      </c>
      <c r="Z609">
        <v>0</v>
      </c>
      <c r="AA609">
        <v>3</v>
      </c>
      <c r="AB609">
        <v>11</v>
      </c>
      <c r="AC609">
        <v>0</v>
      </c>
    </row>
    <row r="610" spans="1:29" x14ac:dyDescent="0.3">
      <c r="A610" s="1">
        <v>2457</v>
      </c>
      <c r="B610">
        <v>1975</v>
      </c>
      <c r="C610" t="s">
        <v>47</v>
      </c>
      <c r="D610" t="s">
        <v>37</v>
      </c>
      <c r="E610">
        <v>30801</v>
      </c>
      <c r="F610">
        <v>0</v>
      </c>
      <c r="G610">
        <v>1</v>
      </c>
      <c r="H610" t="s">
        <v>426</v>
      </c>
      <c r="I610">
        <v>23</v>
      </c>
      <c r="J610">
        <v>8</v>
      </c>
      <c r="K610">
        <v>4</v>
      </c>
      <c r="L610">
        <v>5</v>
      </c>
      <c r="M610">
        <v>15</v>
      </c>
      <c r="N610">
        <v>2</v>
      </c>
      <c r="O610">
        <v>11</v>
      </c>
      <c r="P610">
        <v>2</v>
      </c>
      <c r="Q610">
        <v>1</v>
      </c>
      <c r="R610">
        <v>0</v>
      </c>
      <c r="S610">
        <v>3</v>
      </c>
      <c r="T610">
        <v>7</v>
      </c>
      <c r="U610">
        <v>0</v>
      </c>
      <c r="V610">
        <v>0</v>
      </c>
      <c r="W610">
        <v>0</v>
      </c>
      <c r="X610">
        <v>0</v>
      </c>
      <c r="Y610">
        <v>0</v>
      </c>
      <c r="Z610">
        <v>0</v>
      </c>
      <c r="AA610">
        <v>3</v>
      </c>
      <c r="AB610">
        <v>11</v>
      </c>
      <c r="AC610">
        <v>0</v>
      </c>
    </row>
    <row r="611" spans="1:29" x14ac:dyDescent="0.3">
      <c r="A611" s="1">
        <v>988</v>
      </c>
      <c r="B611">
        <v>1965</v>
      </c>
      <c r="C611" t="s">
        <v>29</v>
      </c>
      <c r="D611" t="s">
        <v>37</v>
      </c>
      <c r="E611">
        <v>81168</v>
      </c>
      <c r="F611">
        <v>0</v>
      </c>
      <c r="G611">
        <v>0</v>
      </c>
      <c r="H611" t="s">
        <v>431</v>
      </c>
      <c r="I611">
        <v>84</v>
      </c>
      <c r="J611">
        <v>410</v>
      </c>
      <c r="K611">
        <v>0</v>
      </c>
      <c r="L611">
        <v>592</v>
      </c>
      <c r="M611">
        <v>147</v>
      </c>
      <c r="N611">
        <v>22</v>
      </c>
      <c r="O611">
        <v>22</v>
      </c>
      <c r="P611">
        <v>1</v>
      </c>
      <c r="Q611">
        <v>6</v>
      </c>
      <c r="R611">
        <v>4</v>
      </c>
      <c r="S611">
        <v>7</v>
      </c>
      <c r="T611">
        <v>3</v>
      </c>
      <c r="U611">
        <v>0</v>
      </c>
      <c r="V611">
        <v>0</v>
      </c>
      <c r="W611">
        <v>0</v>
      </c>
      <c r="X611">
        <v>1</v>
      </c>
      <c r="Y611">
        <v>0</v>
      </c>
      <c r="Z611">
        <v>0</v>
      </c>
      <c r="AA611">
        <v>3</v>
      </c>
      <c r="AB611">
        <v>11</v>
      </c>
      <c r="AC611">
        <v>0</v>
      </c>
    </row>
    <row r="612" spans="1:29" x14ac:dyDescent="0.3">
      <c r="A612" s="1">
        <v>7930</v>
      </c>
      <c r="B612">
        <v>1969</v>
      </c>
      <c r="C612" t="s">
        <v>39</v>
      </c>
      <c r="D612" t="s">
        <v>30</v>
      </c>
      <c r="E612">
        <v>26877</v>
      </c>
      <c r="F612">
        <v>0</v>
      </c>
      <c r="G612">
        <v>0</v>
      </c>
      <c r="H612" t="s">
        <v>432</v>
      </c>
      <c r="I612">
        <v>74</v>
      </c>
      <c r="J612">
        <v>101</v>
      </c>
      <c r="K612">
        <v>13</v>
      </c>
      <c r="L612">
        <v>76</v>
      </c>
      <c r="M612">
        <v>20</v>
      </c>
      <c r="N612">
        <v>18</v>
      </c>
      <c r="O612">
        <v>40</v>
      </c>
      <c r="P612">
        <v>2</v>
      </c>
      <c r="Q612">
        <v>3</v>
      </c>
      <c r="R612">
        <v>1</v>
      </c>
      <c r="S612">
        <v>6</v>
      </c>
      <c r="T612">
        <v>6</v>
      </c>
      <c r="U612">
        <v>0</v>
      </c>
      <c r="V612">
        <v>0</v>
      </c>
      <c r="W612">
        <v>0</v>
      </c>
      <c r="X612">
        <v>0</v>
      </c>
      <c r="Y612">
        <v>0</v>
      </c>
      <c r="Z612">
        <v>0</v>
      </c>
      <c r="AA612">
        <v>3</v>
      </c>
      <c r="AB612">
        <v>11</v>
      </c>
      <c r="AC612">
        <v>0</v>
      </c>
    </row>
    <row r="613" spans="1:29" x14ac:dyDescent="0.3">
      <c r="A613" s="1">
        <v>4587</v>
      </c>
      <c r="B613">
        <v>1944</v>
      </c>
      <c r="C613" t="s">
        <v>39</v>
      </c>
      <c r="D613" t="s">
        <v>71</v>
      </c>
      <c r="E613">
        <v>45006</v>
      </c>
      <c r="F613">
        <v>0</v>
      </c>
      <c r="G613">
        <v>0</v>
      </c>
      <c r="H613" t="s">
        <v>433</v>
      </c>
      <c r="I613">
        <v>90</v>
      </c>
      <c r="J613">
        <v>162</v>
      </c>
      <c r="K613">
        <v>25</v>
      </c>
      <c r="L613">
        <v>53</v>
      </c>
      <c r="M613">
        <v>16</v>
      </c>
      <c r="N613">
        <v>0</v>
      </c>
      <c r="O613">
        <v>10</v>
      </c>
      <c r="P613">
        <v>1</v>
      </c>
      <c r="Q613">
        <v>3</v>
      </c>
      <c r="R613">
        <v>1</v>
      </c>
      <c r="S613">
        <v>7</v>
      </c>
      <c r="T613">
        <v>3</v>
      </c>
      <c r="U613">
        <v>0</v>
      </c>
      <c r="V613">
        <v>0</v>
      </c>
      <c r="W613">
        <v>0</v>
      </c>
      <c r="X613">
        <v>0</v>
      </c>
      <c r="Y613">
        <v>0</v>
      </c>
      <c r="Z613">
        <v>0</v>
      </c>
      <c r="AA613">
        <v>3</v>
      </c>
      <c r="AB613">
        <v>11</v>
      </c>
      <c r="AC613">
        <v>0</v>
      </c>
    </row>
    <row r="614" spans="1:29" x14ac:dyDescent="0.3">
      <c r="A614" s="1">
        <v>6682</v>
      </c>
      <c r="B614">
        <v>1973</v>
      </c>
      <c r="C614" t="s">
        <v>47</v>
      </c>
      <c r="D614" t="s">
        <v>37</v>
      </c>
      <c r="E614">
        <v>18978</v>
      </c>
      <c r="F614">
        <v>1</v>
      </c>
      <c r="G614">
        <v>0</v>
      </c>
      <c r="H614" t="s">
        <v>434</v>
      </c>
      <c r="I614">
        <v>41</v>
      </c>
      <c r="J614">
        <v>2</v>
      </c>
      <c r="K614">
        <v>8</v>
      </c>
      <c r="L614">
        <v>1</v>
      </c>
      <c r="M614">
        <v>4</v>
      </c>
      <c r="N614">
        <v>7</v>
      </c>
      <c r="O614">
        <v>15</v>
      </c>
      <c r="P614">
        <v>1</v>
      </c>
      <c r="Q614">
        <v>1</v>
      </c>
      <c r="R614">
        <v>0</v>
      </c>
      <c r="S614">
        <v>3</v>
      </c>
      <c r="T614">
        <v>8</v>
      </c>
      <c r="U614">
        <v>0</v>
      </c>
      <c r="V614">
        <v>0</v>
      </c>
      <c r="W614">
        <v>0</v>
      </c>
      <c r="X614">
        <v>0</v>
      </c>
      <c r="Y614">
        <v>0</v>
      </c>
      <c r="Z614">
        <v>0</v>
      </c>
      <c r="AA614">
        <v>3</v>
      </c>
      <c r="AB614">
        <v>11</v>
      </c>
      <c r="AC614">
        <v>0</v>
      </c>
    </row>
    <row r="615" spans="1:29" x14ac:dyDescent="0.3">
      <c r="A615" s="1">
        <v>6222</v>
      </c>
      <c r="B615">
        <v>1967</v>
      </c>
      <c r="C615" t="s">
        <v>29</v>
      </c>
      <c r="D615" t="s">
        <v>37</v>
      </c>
      <c r="E615">
        <v>22574</v>
      </c>
      <c r="F615">
        <v>2</v>
      </c>
      <c r="G615">
        <v>1</v>
      </c>
      <c r="H615" t="s">
        <v>233</v>
      </c>
      <c r="I615">
        <v>28</v>
      </c>
      <c r="J615">
        <v>25</v>
      </c>
      <c r="K615">
        <v>0</v>
      </c>
      <c r="L615">
        <v>8</v>
      </c>
      <c r="M615">
        <v>2</v>
      </c>
      <c r="N615">
        <v>0</v>
      </c>
      <c r="O615">
        <v>2</v>
      </c>
      <c r="P615">
        <v>2</v>
      </c>
      <c r="Q615">
        <v>2</v>
      </c>
      <c r="R615">
        <v>0</v>
      </c>
      <c r="S615">
        <v>3</v>
      </c>
      <c r="T615">
        <v>7</v>
      </c>
      <c r="U615">
        <v>0</v>
      </c>
      <c r="V615">
        <v>0</v>
      </c>
      <c r="W615">
        <v>0</v>
      </c>
      <c r="X615">
        <v>0</v>
      </c>
      <c r="Y615">
        <v>0</v>
      </c>
      <c r="Z615">
        <v>0</v>
      </c>
      <c r="AA615">
        <v>3</v>
      </c>
      <c r="AB615">
        <v>11</v>
      </c>
      <c r="AC615">
        <v>0</v>
      </c>
    </row>
    <row r="616" spans="1:29" x14ac:dyDescent="0.3">
      <c r="A616" s="1">
        <v>10299</v>
      </c>
      <c r="B616">
        <v>1969</v>
      </c>
      <c r="C616" t="s">
        <v>36</v>
      </c>
      <c r="D616" t="s">
        <v>30</v>
      </c>
      <c r="E616">
        <v>48240</v>
      </c>
      <c r="F616">
        <v>0</v>
      </c>
      <c r="G616">
        <v>0</v>
      </c>
      <c r="H616" t="s">
        <v>79</v>
      </c>
      <c r="I616">
        <v>73</v>
      </c>
      <c r="J616">
        <v>389</v>
      </c>
      <c r="K616">
        <v>91</v>
      </c>
      <c r="L616">
        <v>248</v>
      </c>
      <c r="M616">
        <v>64</v>
      </c>
      <c r="N616">
        <v>49</v>
      </c>
      <c r="O616">
        <v>41</v>
      </c>
      <c r="P616">
        <v>3</v>
      </c>
      <c r="Q616">
        <v>6</v>
      </c>
      <c r="R616">
        <v>3</v>
      </c>
      <c r="S616">
        <v>13</v>
      </c>
      <c r="T616">
        <v>5</v>
      </c>
      <c r="U616">
        <v>0</v>
      </c>
      <c r="V616">
        <v>0</v>
      </c>
      <c r="W616">
        <v>0</v>
      </c>
      <c r="X616">
        <v>0</v>
      </c>
      <c r="Y616">
        <v>0</v>
      </c>
      <c r="Z616">
        <v>0</v>
      </c>
      <c r="AA616">
        <v>3</v>
      </c>
      <c r="AB616">
        <v>11</v>
      </c>
      <c r="AC616">
        <v>1</v>
      </c>
    </row>
    <row r="617" spans="1:29" x14ac:dyDescent="0.3">
      <c r="A617" s="1">
        <v>3083</v>
      </c>
      <c r="B617">
        <v>1974</v>
      </c>
      <c r="C617" t="s">
        <v>29</v>
      </c>
      <c r="D617" t="s">
        <v>37</v>
      </c>
      <c r="E617">
        <v>45837</v>
      </c>
      <c r="F617">
        <v>1</v>
      </c>
      <c r="G617">
        <v>1</v>
      </c>
      <c r="H617" t="s">
        <v>435</v>
      </c>
      <c r="I617">
        <v>88</v>
      </c>
      <c r="J617">
        <v>215</v>
      </c>
      <c r="K617">
        <v>13</v>
      </c>
      <c r="L617">
        <v>87</v>
      </c>
      <c r="M617">
        <v>17</v>
      </c>
      <c r="N617">
        <v>17</v>
      </c>
      <c r="O617">
        <v>24</v>
      </c>
      <c r="P617">
        <v>5</v>
      </c>
      <c r="Q617">
        <v>6</v>
      </c>
      <c r="R617">
        <v>2</v>
      </c>
      <c r="S617">
        <v>5</v>
      </c>
      <c r="T617">
        <v>7</v>
      </c>
      <c r="U617">
        <v>0</v>
      </c>
      <c r="V617">
        <v>0</v>
      </c>
      <c r="W617">
        <v>0</v>
      </c>
      <c r="X617">
        <v>0</v>
      </c>
      <c r="Y617">
        <v>0</v>
      </c>
      <c r="Z617">
        <v>0</v>
      </c>
      <c r="AA617">
        <v>3</v>
      </c>
      <c r="AB617">
        <v>11</v>
      </c>
      <c r="AC617">
        <v>0</v>
      </c>
    </row>
    <row r="618" spans="1:29" x14ac:dyDescent="0.3">
      <c r="A618" s="1">
        <v>8953</v>
      </c>
      <c r="B618">
        <v>1965</v>
      </c>
      <c r="C618" t="s">
        <v>39</v>
      </c>
      <c r="D618" t="s">
        <v>30</v>
      </c>
      <c r="E618">
        <v>35791</v>
      </c>
      <c r="F618">
        <v>2</v>
      </c>
      <c r="G618">
        <v>1</v>
      </c>
      <c r="H618" t="s">
        <v>436</v>
      </c>
      <c r="I618">
        <v>94</v>
      </c>
      <c r="J618">
        <v>27</v>
      </c>
      <c r="K618">
        <v>0</v>
      </c>
      <c r="L618">
        <v>5</v>
      </c>
      <c r="M618">
        <v>0</v>
      </c>
      <c r="N618">
        <v>0</v>
      </c>
      <c r="O618">
        <v>3</v>
      </c>
      <c r="P618">
        <v>2</v>
      </c>
      <c r="Q618">
        <v>1</v>
      </c>
      <c r="R618">
        <v>0</v>
      </c>
      <c r="S618">
        <v>3</v>
      </c>
      <c r="T618">
        <v>8</v>
      </c>
      <c r="U618">
        <v>0</v>
      </c>
      <c r="V618">
        <v>0</v>
      </c>
      <c r="W618">
        <v>0</v>
      </c>
      <c r="X618">
        <v>0</v>
      </c>
      <c r="Y618">
        <v>0</v>
      </c>
      <c r="Z618">
        <v>0</v>
      </c>
      <c r="AA618">
        <v>3</v>
      </c>
      <c r="AB618">
        <v>11</v>
      </c>
      <c r="AC618">
        <v>0</v>
      </c>
    </row>
    <row r="619" spans="1:29" x14ac:dyDescent="0.3">
      <c r="A619" s="1">
        <v>1503</v>
      </c>
      <c r="B619">
        <v>1976</v>
      </c>
      <c r="C619" t="s">
        <v>36</v>
      </c>
      <c r="D619" t="s">
        <v>33</v>
      </c>
      <c r="E619">
        <v>162397</v>
      </c>
      <c r="F619">
        <v>1</v>
      </c>
      <c r="G619">
        <v>1</v>
      </c>
      <c r="H619" t="s">
        <v>279</v>
      </c>
      <c r="I619">
        <v>31</v>
      </c>
      <c r="J619">
        <v>85</v>
      </c>
      <c r="K619">
        <v>1</v>
      </c>
      <c r="L619">
        <v>16</v>
      </c>
      <c r="M619">
        <v>2</v>
      </c>
      <c r="N619">
        <v>1</v>
      </c>
      <c r="O619">
        <v>2</v>
      </c>
      <c r="P619">
        <v>0</v>
      </c>
      <c r="Q619">
        <v>0</v>
      </c>
      <c r="R619">
        <v>0</v>
      </c>
      <c r="S619">
        <v>1</v>
      </c>
      <c r="T619">
        <v>1</v>
      </c>
      <c r="U619">
        <v>0</v>
      </c>
      <c r="V619">
        <v>0</v>
      </c>
      <c r="W619">
        <v>0</v>
      </c>
      <c r="X619">
        <v>0</v>
      </c>
      <c r="Y619">
        <v>0</v>
      </c>
      <c r="Z619">
        <v>0</v>
      </c>
      <c r="AA619">
        <v>3</v>
      </c>
      <c r="AB619">
        <v>11</v>
      </c>
      <c r="AC619">
        <v>0</v>
      </c>
    </row>
    <row r="620" spans="1:29" x14ac:dyDescent="0.3">
      <c r="A620" s="1">
        <v>8650</v>
      </c>
      <c r="B620">
        <v>1978</v>
      </c>
      <c r="C620" t="s">
        <v>29</v>
      </c>
      <c r="D620" t="s">
        <v>71</v>
      </c>
      <c r="E620">
        <v>54162</v>
      </c>
      <c r="F620">
        <v>1</v>
      </c>
      <c r="G620">
        <v>1</v>
      </c>
      <c r="H620" t="s">
        <v>59</v>
      </c>
      <c r="I620">
        <v>31</v>
      </c>
      <c r="J620">
        <v>5</v>
      </c>
      <c r="K620">
        <v>6</v>
      </c>
      <c r="L620">
        <v>10</v>
      </c>
      <c r="M620">
        <v>6</v>
      </c>
      <c r="N620">
        <v>5</v>
      </c>
      <c r="O620">
        <v>10</v>
      </c>
      <c r="P620">
        <v>1</v>
      </c>
      <c r="Q620">
        <v>1</v>
      </c>
      <c r="R620">
        <v>0</v>
      </c>
      <c r="S620">
        <v>3</v>
      </c>
      <c r="T620">
        <v>4</v>
      </c>
      <c r="U620">
        <v>0</v>
      </c>
      <c r="V620">
        <v>0</v>
      </c>
      <c r="W620">
        <v>0</v>
      </c>
      <c r="X620">
        <v>0</v>
      </c>
      <c r="Y620">
        <v>0</v>
      </c>
      <c r="Z620">
        <v>0</v>
      </c>
      <c r="AA620">
        <v>3</v>
      </c>
      <c r="AB620">
        <v>11</v>
      </c>
      <c r="AC620">
        <v>0</v>
      </c>
    </row>
    <row r="621" spans="1:29" x14ac:dyDescent="0.3">
      <c r="A621" s="1">
        <v>10862</v>
      </c>
      <c r="B621">
        <v>1960</v>
      </c>
      <c r="C621" t="s">
        <v>39</v>
      </c>
      <c r="D621" t="s">
        <v>37</v>
      </c>
      <c r="E621">
        <v>30522</v>
      </c>
      <c r="F621">
        <v>0</v>
      </c>
      <c r="G621">
        <v>1</v>
      </c>
      <c r="H621" t="s">
        <v>236</v>
      </c>
      <c r="I621">
        <v>6</v>
      </c>
      <c r="J621">
        <v>179</v>
      </c>
      <c r="K621">
        <v>8</v>
      </c>
      <c r="L621">
        <v>83</v>
      </c>
      <c r="M621">
        <v>19</v>
      </c>
      <c r="N621">
        <v>11</v>
      </c>
      <c r="O621">
        <v>26</v>
      </c>
      <c r="P621">
        <v>5</v>
      </c>
      <c r="Q621">
        <v>1</v>
      </c>
      <c r="R621">
        <v>2</v>
      </c>
      <c r="S621">
        <v>9</v>
      </c>
      <c r="T621">
        <v>2</v>
      </c>
      <c r="U621">
        <v>0</v>
      </c>
      <c r="V621">
        <v>0</v>
      </c>
      <c r="W621">
        <v>0</v>
      </c>
      <c r="X621">
        <v>0</v>
      </c>
      <c r="Y621">
        <v>0</v>
      </c>
      <c r="Z621">
        <v>0</v>
      </c>
      <c r="AA621">
        <v>3</v>
      </c>
      <c r="AB621">
        <v>11</v>
      </c>
      <c r="AC621">
        <v>0</v>
      </c>
    </row>
    <row r="622" spans="1:29" x14ac:dyDescent="0.3">
      <c r="A622" s="1">
        <v>2782</v>
      </c>
      <c r="B622">
        <v>1961</v>
      </c>
      <c r="C622" t="s">
        <v>36</v>
      </c>
      <c r="D622" t="s">
        <v>37</v>
      </c>
      <c r="E622">
        <v>54456</v>
      </c>
      <c r="F622">
        <v>0</v>
      </c>
      <c r="G622">
        <v>1</v>
      </c>
      <c r="H622" t="s">
        <v>143</v>
      </c>
      <c r="I622">
        <v>23</v>
      </c>
      <c r="J622">
        <v>352</v>
      </c>
      <c r="K622">
        <v>0</v>
      </c>
      <c r="L622">
        <v>27</v>
      </c>
      <c r="M622">
        <v>10</v>
      </c>
      <c r="N622">
        <v>0</v>
      </c>
      <c r="O622">
        <v>15</v>
      </c>
      <c r="P622">
        <v>3</v>
      </c>
      <c r="Q622">
        <v>6</v>
      </c>
      <c r="R622">
        <v>1</v>
      </c>
      <c r="S622">
        <v>7</v>
      </c>
      <c r="T622">
        <v>6</v>
      </c>
      <c r="U622">
        <v>0</v>
      </c>
      <c r="V622">
        <v>0</v>
      </c>
      <c r="W622">
        <v>0</v>
      </c>
      <c r="X622">
        <v>0</v>
      </c>
      <c r="Y622">
        <v>0</v>
      </c>
      <c r="Z622">
        <v>0</v>
      </c>
      <c r="AA622">
        <v>3</v>
      </c>
      <c r="AB622">
        <v>11</v>
      </c>
      <c r="AC622">
        <v>0</v>
      </c>
    </row>
    <row r="623" spans="1:29" x14ac:dyDescent="0.3">
      <c r="A623" s="1">
        <v>6941</v>
      </c>
      <c r="B623">
        <v>1971</v>
      </c>
      <c r="C623" t="s">
        <v>29</v>
      </c>
      <c r="D623" t="s">
        <v>30</v>
      </c>
      <c r="E623">
        <v>31632</v>
      </c>
      <c r="F623">
        <v>0</v>
      </c>
      <c r="G623">
        <v>0</v>
      </c>
      <c r="H623" t="s">
        <v>437</v>
      </c>
      <c r="I623">
        <v>92</v>
      </c>
      <c r="J623">
        <v>17</v>
      </c>
      <c r="K623">
        <v>8</v>
      </c>
      <c r="L623">
        <v>12</v>
      </c>
      <c r="M623">
        <v>11</v>
      </c>
      <c r="N623">
        <v>15</v>
      </c>
      <c r="O623">
        <v>32</v>
      </c>
      <c r="P623">
        <v>1</v>
      </c>
      <c r="Q623">
        <v>2</v>
      </c>
      <c r="R623">
        <v>1</v>
      </c>
      <c r="S623">
        <v>2</v>
      </c>
      <c r="T623">
        <v>7</v>
      </c>
      <c r="U623">
        <v>0</v>
      </c>
      <c r="V623">
        <v>0</v>
      </c>
      <c r="W623">
        <v>0</v>
      </c>
      <c r="X623">
        <v>0</v>
      </c>
      <c r="Y623">
        <v>0</v>
      </c>
      <c r="Z623">
        <v>0</v>
      </c>
      <c r="AA623">
        <v>3</v>
      </c>
      <c r="AB623">
        <v>11</v>
      </c>
      <c r="AC623">
        <v>0</v>
      </c>
    </row>
    <row r="624" spans="1:29" x14ac:dyDescent="0.3">
      <c r="A624" s="1">
        <v>10972</v>
      </c>
      <c r="B624">
        <v>1949</v>
      </c>
      <c r="C624" t="s">
        <v>29</v>
      </c>
      <c r="D624" t="s">
        <v>71</v>
      </c>
      <c r="E624">
        <v>72298</v>
      </c>
      <c r="F624">
        <v>0</v>
      </c>
      <c r="G624">
        <v>0</v>
      </c>
      <c r="H624" t="s">
        <v>438</v>
      </c>
      <c r="I624">
        <v>52</v>
      </c>
      <c r="J624">
        <v>625</v>
      </c>
      <c r="K624">
        <v>35</v>
      </c>
      <c r="L624">
        <v>169</v>
      </c>
      <c r="M624">
        <v>58</v>
      </c>
      <c r="N624">
        <v>17</v>
      </c>
      <c r="O624">
        <v>35</v>
      </c>
      <c r="P624">
        <v>1</v>
      </c>
      <c r="Q624">
        <v>4</v>
      </c>
      <c r="R624">
        <v>3</v>
      </c>
      <c r="S624">
        <v>6</v>
      </c>
      <c r="T624">
        <v>1</v>
      </c>
      <c r="U624">
        <v>0</v>
      </c>
      <c r="V624">
        <v>1</v>
      </c>
      <c r="W624">
        <v>1</v>
      </c>
      <c r="X624">
        <v>0</v>
      </c>
      <c r="Y624">
        <v>0</v>
      </c>
      <c r="Z624">
        <v>0</v>
      </c>
      <c r="AA624">
        <v>3</v>
      </c>
      <c r="AB624">
        <v>11</v>
      </c>
      <c r="AC624">
        <v>0</v>
      </c>
    </row>
    <row r="625" spans="1:29" x14ac:dyDescent="0.3">
      <c r="A625" s="1">
        <v>10708</v>
      </c>
      <c r="B625">
        <v>1978</v>
      </c>
      <c r="C625" t="s">
        <v>53</v>
      </c>
      <c r="D625" t="s">
        <v>30</v>
      </c>
      <c r="E625">
        <v>36975</v>
      </c>
      <c r="F625">
        <v>1</v>
      </c>
      <c r="G625">
        <v>0</v>
      </c>
      <c r="H625" t="s">
        <v>439</v>
      </c>
      <c r="I625">
        <v>50</v>
      </c>
      <c r="J625">
        <v>10</v>
      </c>
      <c r="K625">
        <v>6</v>
      </c>
      <c r="L625">
        <v>11</v>
      </c>
      <c r="M625">
        <v>0</v>
      </c>
      <c r="N625">
        <v>4</v>
      </c>
      <c r="O625">
        <v>2</v>
      </c>
      <c r="P625">
        <v>1</v>
      </c>
      <c r="Q625">
        <v>1</v>
      </c>
      <c r="R625">
        <v>0</v>
      </c>
      <c r="S625">
        <v>3</v>
      </c>
      <c r="T625">
        <v>7</v>
      </c>
      <c r="U625">
        <v>0</v>
      </c>
      <c r="V625">
        <v>0</v>
      </c>
      <c r="W625">
        <v>0</v>
      </c>
      <c r="X625">
        <v>0</v>
      </c>
      <c r="Y625">
        <v>0</v>
      </c>
      <c r="Z625">
        <v>0</v>
      </c>
      <c r="AA625">
        <v>3</v>
      </c>
      <c r="AB625">
        <v>11</v>
      </c>
      <c r="AC625">
        <v>0</v>
      </c>
    </row>
    <row r="626" spans="1:29" x14ac:dyDescent="0.3">
      <c r="A626" s="1">
        <v>6583</v>
      </c>
      <c r="B626">
        <v>1955</v>
      </c>
      <c r="C626" t="s">
        <v>53</v>
      </c>
      <c r="D626" t="s">
        <v>37</v>
      </c>
      <c r="E626">
        <v>72635</v>
      </c>
      <c r="F626">
        <v>0</v>
      </c>
      <c r="G626">
        <v>0</v>
      </c>
      <c r="H626" t="s">
        <v>279</v>
      </c>
      <c r="I626">
        <v>54</v>
      </c>
      <c r="J626">
        <v>390</v>
      </c>
      <c r="K626">
        <v>22</v>
      </c>
      <c r="L626">
        <v>323</v>
      </c>
      <c r="M626">
        <v>104</v>
      </c>
      <c r="N626">
        <v>35</v>
      </c>
      <c r="O626">
        <v>107</v>
      </c>
      <c r="P626">
        <v>1</v>
      </c>
      <c r="Q626">
        <v>6</v>
      </c>
      <c r="R626">
        <v>8</v>
      </c>
      <c r="S626">
        <v>6</v>
      </c>
      <c r="T626">
        <v>3</v>
      </c>
      <c r="U626">
        <v>0</v>
      </c>
      <c r="V626">
        <v>0</v>
      </c>
      <c r="W626">
        <v>0</v>
      </c>
      <c r="X626">
        <v>1</v>
      </c>
      <c r="Y626">
        <v>0</v>
      </c>
      <c r="Z626">
        <v>0</v>
      </c>
      <c r="AA626">
        <v>3</v>
      </c>
      <c r="AB626">
        <v>11</v>
      </c>
      <c r="AC626">
        <v>0</v>
      </c>
    </row>
    <row r="627" spans="1:29" x14ac:dyDescent="0.3">
      <c r="A627" s="1">
        <v>3641</v>
      </c>
      <c r="B627">
        <v>1976</v>
      </c>
      <c r="C627" t="s">
        <v>29</v>
      </c>
      <c r="D627" t="s">
        <v>37</v>
      </c>
      <c r="E627">
        <v>13624</v>
      </c>
      <c r="F627">
        <v>1</v>
      </c>
      <c r="G627">
        <v>0</v>
      </c>
      <c r="H627" t="s">
        <v>440</v>
      </c>
      <c r="I627">
        <v>93</v>
      </c>
      <c r="J627">
        <v>10</v>
      </c>
      <c r="K627">
        <v>2</v>
      </c>
      <c r="L627">
        <v>15</v>
      </c>
      <c r="M627">
        <v>2</v>
      </c>
      <c r="N627">
        <v>1</v>
      </c>
      <c r="O627">
        <v>6</v>
      </c>
      <c r="P627">
        <v>2</v>
      </c>
      <c r="Q627">
        <v>2</v>
      </c>
      <c r="R627">
        <v>0</v>
      </c>
      <c r="S627">
        <v>3</v>
      </c>
      <c r="T627">
        <v>6</v>
      </c>
      <c r="U627">
        <v>0</v>
      </c>
      <c r="V627">
        <v>0</v>
      </c>
      <c r="W627">
        <v>0</v>
      </c>
      <c r="X627">
        <v>0</v>
      </c>
      <c r="Y627">
        <v>0</v>
      </c>
      <c r="Z627">
        <v>0</v>
      </c>
      <c r="AA627">
        <v>3</v>
      </c>
      <c r="AB627">
        <v>11</v>
      </c>
      <c r="AC627">
        <v>0</v>
      </c>
    </row>
    <row r="628" spans="1:29" x14ac:dyDescent="0.3">
      <c r="A628" s="1">
        <v>10156</v>
      </c>
      <c r="B628">
        <v>1975</v>
      </c>
      <c r="C628" t="s">
        <v>29</v>
      </c>
      <c r="D628" t="s">
        <v>30</v>
      </c>
      <c r="E628">
        <v>84196</v>
      </c>
      <c r="F628">
        <v>0</v>
      </c>
      <c r="G628">
        <v>1</v>
      </c>
      <c r="H628" t="s">
        <v>279</v>
      </c>
      <c r="I628">
        <v>56</v>
      </c>
      <c r="J628">
        <v>215</v>
      </c>
      <c r="K628">
        <v>63</v>
      </c>
      <c r="L628">
        <v>507</v>
      </c>
      <c r="M628">
        <v>231</v>
      </c>
      <c r="N628">
        <v>31</v>
      </c>
      <c r="O628">
        <v>190</v>
      </c>
      <c r="P628">
        <v>1</v>
      </c>
      <c r="Q628">
        <v>8</v>
      </c>
      <c r="R628">
        <v>4</v>
      </c>
      <c r="S628">
        <v>7</v>
      </c>
      <c r="T628">
        <v>3</v>
      </c>
      <c r="U628">
        <v>0</v>
      </c>
      <c r="V628">
        <v>0</v>
      </c>
      <c r="W628">
        <v>0</v>
      </c>
      <c r="X628">
        <v>0</v>
      </c>
      <c r="Y628">
        <v>0</v>
      </c>
      <c r="Z628">
        <v>0</v>
      </c>
      <c r="AA628">
        <v>3</v>
      </c>
      <c r="AB628">
        <v>11</v>
      </c>
      <c r="AC628">
        <v>0</v>
      </c>
    </row>
    <row r="629" spans="1:29" x14ac:dyDescent="0.3">
      <c r="A629" s="1">
        <v>4299</v>
      </c>
      <c r="B629">
        <v>1960</v>
      </c>
      <c r="C629" t="s">
        <v>29</v>
      </c>
      <c r="D629" t="s">
        <v>33</v>
      </c>
      <c r="E629">
        <v>70971</v>
      </c>
      <c r="F629">
        <v>0</v>
      </c>
      <c r="G629">
        <v>1</v>
      </c>
      <c r="H629" t="s">
        <v>441</v>
      </c>
      <c r="I629">
        <v>28</v>
      </c>
      <c r="J629">
        <v>1001</v>
      </c>
      <c r="K629">
        <v>17</v>
      </c>
      <c r="L629">
        <v>572</v>
      </c>
      <c r="M629">
        <v>93</v>
      </c>
      <c r="N629">
        <v>125</v>
      </c>
      <c r="O629">
        <v>17</v>
      </c>
      <c r="P629">
        <v>7</v>
      </c>
      <c r="Q629">
        <v>11</v>
      </c>
      <c r="R629">
        <v>11</v>
      </c>
      <c r="S629">
        <v>5</v>
      </c>
      <c r="T629">
        <v>7</v>
      </c>
      <c r="U629">
        <v>0</v>
      </c>
      <c r="V629">
        <v>0</v>
      </c>
      <c r="W629">
        <v>0</v>
      </c>
      <c r="X629">
        <v>0</v>
      </c>
      <c r="Y629">
        <v>0</v>
      </c>
      <c r="Z629">
        <v>0</v>
      </c>
      <c r="AA629">
        <v>3</v>
      </c>
      <c r="AB629">
        <v>11</v>
      </c>
      <c r="AC629">
        <v>1</v>
      </c>
    </row>
    <row r="630" spans="1:29" x14ac:dyDescent="0.3">
      <c r="A630" s="1">
        <v>3469</v>
      </c>
      <c r="B630">
        <v>1977</v>
      </c>
      <c r="C630" t="s">
        <v>36</v>
      </c>
      <c r="D630" t="s">
        <v>41</v>
      </c>
      <c r="E630">
        <v>34487</v>
      </c>
      <c r="F630">
        <v>1</v>
      </c>
      <c r="G630">
        <v>1</v>
      </c>
      <c r="H630" t="s">
        <v>442</v>
      </c>
      <c r="I630">
        <v>94</v>
      </c>
      <c r="J630">
        <v>19</v>
      </c>
      <c r="K630">
        <v>18</v>
      </c>
      <c r="L630">
        <v>33</v>
      </c>
      <c r="M630">
        <v>24</v>
      </c>
      <c r="N630">
        <v>1</v>
      </c>
      <c r="O630">
        <v>8</v>
      </c>
      <c r="P630">
        <v>3</v>
      </c>
      <c r="Q630">
        <v>3</v>
      </c>
      <c r="R630">
        <v>0</v>
      </c>
      <c r="S630">
        <v>3</v>
      </c>
      <c r="T630">
        <v>9</v>
      </c>
      <c r="U630">
        <v>0</v>
      </c>
      <c r="V630">
        <v>0</v>
      </c>
      <c r="W630">
        <v>0</v>
      </c>
      <c r="X630">
        <v>0</v>
      </c>
      <c r="Y630">
        <v>0</v>
      </c>
      <c r="Z630">
        <v>0</v>
      </c>
      <c r="AA630">
        <v>3</v>
      </c>
      <c r="AB630">
        <v>11</v>
      </c>
      <c r="AC630">
        <v>0</v>
      </c>
    </row>
    <row r="631" spans="1:29" x14ac:dyDescent="0.3">
      <c r="A631" s="1">
        <v>5063</v>
      </c>
      <c r="B631">
        <v>1977</v>
      </c>
      <c r="C631" t="s">
        <v>29</v>
      </c>
      <c r="D631" t="s">
        <v>30</v>
      </c>
      <c r="E631">
        <v>28769</v>
      </c>
      <c r="F631">
        <v>1</v>
      </c>
      <c r="G631">
        <v>0</v>
      </c>
      <c r="H631" t="s">
        <v>443</v>
      </c>
      <c r="I631">
        <v>76</v>
      </c>
      <c r="J631">
        <v>41</v>
      </c>
      <c r="K631">
        <v>5</v>
      </c>
      <c r="L631">
        <v>129</v>
      </c>
      <c r="M631">
        <v>10</v>
      </c>
      <c r="N631">
        <v>3</v>
      </c>
      <c r="O631">
        <v>3</v>
      </c>
      <c r="P631">
        <v>3</v>
      </c>
      <c r="Q631">
        <v>4</v>
      </c>
      <c r="R631">
        <v>1</v>
      </c>
      <c r="S631">
        <v>4</v>
      </c>
      <c r="T631">
        <v>9</v>
      </c>
      <c r="U631">
        <v>0</v>
      </c>
      <c r="V631">
        <v>0</v>
      </c>
      <c r="W631">
        <v>0</v>
      </c>
      <c r="X631">
        <v>0</v>
      </c>
      <c r="Y631">
        <v>0</v>
      </c>
      <c r="Z631">
        <v>0</v>
      </c>
      <c r="AA631">
        <v>3</v>
      </c>
      <c r="AB631">
        <v>11</v>
      </c>
      <c r="AC631">
        <v>0</v>
      </c>
    </row>
    <row r="632" spans="1:29" x14ac:dyDescent="0.3">
      <c r="A632" s="1">
        <v>10727</v>
      </c>
      <c r="B632">
        <v>1970</v>
      </c>
      <c r="C632" t="s">
        <v>36</v>
      </c>
      <c r="D632" t="s">
        <v>37</v>
      </c>
      <c r="E632">
        <v>69084</v>
      </c>
      <c r="F632">
        <v>1</v>
      </c>
      <c r="G632">
        <v>0</v>
      </c>
      <c r="H632" t="s">
        <v>444</v>
      </c>
      <c r="I632">
        <v>43</v>
      </c>
      <c r="J632">
        <v>1181</v>
      </c>
      <c r="K632">
        <v>107</v>
      </c>
      <c r="L632">
        <v>199</v>
      </c>
      <c r="M632">
        <v>39</v>
      </c>
      <c r="N632">
        <v>30</v>
      </c>
      <c r="O632">
        <v>30</v>
      </c>
      <c r="P632">
        <v>2</v>
      </c>
      <c r="Q632">
        <v>7</v>
      </c>
      <c r="R632">
        <v>3</v>
      </c>
      <c r="S632">
        <v>13</v>
      </c>
      <c r="T632">
        <v>8</v>
      </c>
      <c r="U632">
        <v>0</v>
      </c>
      <c r="V632">
        <v>0</v>
      </c>
      <c r="W632">
        <v>0</v>
      </c>
      <c r="X632">
        <v>0</v>
      </c>
      <c r="Y632">
        <v>0</v>
      </c>
      <c r="Z632">
        <v>0</v>
      </c>
      <c r="AA632">
        <v>3</v>
      </c>
      <c r="AB632">
        <v>11</v>
      </c>
      <c r="AC632">
        <v>0</v>
      </c>
    </row>
    <row r="633" spans="1:29" x14ac:dyDescent="0.3">
      <c r="A633" s="1">
        <v>9624</v>
      </c>
      <c r="B633">
        <v>1958</v>
      </c>
      <c r="C633" t="s">
        <v>36</v>
      </c>
      <c r="D633" t="s">
        <v>33</v>
      </c>
      <c r="E633">
        <v>65488</v>
      </c>
      <c r="F633">
        <v>0</v>
      </c>
      <c r="G633">
        <v>0</v>
      </c>
      <c r="H633" t="s">
        <v>445</v>
      </c>
      <c r="I633">
        <v>46</v>
      </c>
      <c r="J633">
        <v>603</v>
      </c>
      <c r="K633">
        <v>45</v>
      </c>
      <c r="L633">
        <v>207</v>
      </c>
      <c r="M633">
        <v>36</v>
      </c>
      <c r="N633">
        <v>18</v>
      </c>
      <c r="O633">
        <v>54</v>
      </c>
      <c r="P633">
        <v>1</v>
      </c>
      <c r="Q633">
        <v>3</v>
      </c>
      <c r="R633">
        <v>4</v>
      </c>
      <c r="S633">
        <v>6</v>
      </c>
      <c r="T633">
        <v>1</v>
      </c>
      <c r="U633">
        <v>0</v>
      </c>
      <c r="V633">
        <v>0</v>
      </c>
      <c r="W633">
        <v>0</v>
      </c>
      <c r="X633">
        <v>0</v>
      </c>
      <c r="Y633">
        <v>0</v>
      </c>
      <c r="Z633">
        <v>0</v>
      </c>
      <c r="AA633">
        <v>3</v>
      </c>
      <c r="AB633">
        <v>11</v>
      </c>
      <c r="AC633">
        <v>0</v>
      </c>
    </row>
    <row r="634" spans="1:29" x14ac:dyDescent="0.3">
      <c r="A634" s="1">
        <v>5156</v>
      </c>
      <c r="B634">
        <v>1970</v>
      </c>
      <c r="C634" t="s">
        <v>53</v>
      </c>
      <c r="D634" t="s">
        <v>37</v>
      </c>
      <c r="E634">
        <v>62466</v>
      </c>
      <c r="F634">
        <v>0</v>
      </c>
      <c r="G634">
        <v>1</v>
      </c>
      <c r="H634" t="s">
        <v>267</v>
      </c>
      <c r="I634">
        <v>13</v>
      </c>
      <c r="J634">
        <v>129</v>
      </c>
      <c r="K634">
        <v>129</v>
      </c>
      <c r="L634">
        <v>259</v>
      </c>
      <c r="M634">
        <v>168</v>
      </c>
      <c r="N634">
        <v>121</v>
      </c>
      <c r="O634">
        <v>83</v>
      </c>
      <c r="P634">
        <v>5</v>
      </c>
      <c r="Q634">
        <v>6</v>
      </c>
      <c r="R634">
        <v>3</v>
      </c>
      <c r="S634">
        <v>12</v>
      </c>
      <c r="T634">
        <v>4</v>
      </c>
      <c r="U634">
        <v>0</v>
      </c>
      <c r="V634">
        <v>0</v>
      </c>
      <c r="W634">
        <v>0</v>
      </c>
      <c r="X634">
        <v>0</v>
      </c>
      <c r="Y634">
        <v>0</v>
      </c>
      <c r="Z634">
        <v>0</v>
      </c>
      <c r="AA634">
        <v>3</v>
      </c>
      <c r="AB634">
        <v>11</v>
      </c>
      <c r="AC634">
        <v>0</v>
      </c>
    </row>
    <row r="635" spans="1:29" x14ac:dyDescent="0.3">
      <c r="A635" s="1">
        <v>4376</v>
      </c>
      <c r="B635">
        <v>1960</v>
      </c>
      <c r="C635" t="s">
        <v>53</v>
      </c>
      <c r="D635" t="s">
        <v>30</v>
      </c>
      <c r="E635">
        <v>32218</v>
      </c>
      <c r="F635">
        <v>0</v>
      </c>
      <c r="G635">
        <v>0</v>
      </c>
      <c r="H635" t="s">
        <v>402</v>
      </c>
      <c r="I635">
        <v>27</v>
      </c>
      <c r="J635">
        <v>10</v>
      </c>
      <c r="K635">
        <v>24</v>
      </c>
      <c r="L635">
        <v>15</v>
      </c>
      <c r="M635">
        <v>13</v>
      </c>
      <c r="N635">
        <v>1</v>
      </c>
      <c r="O635">
        <v>30</v>
      </c>
      <c r="P635">
        <v>1</v>
      </c>
      <c r="Q635">
        <v>2</v>
      </c>
      <c r="R635">
        <v>1</v>
      </c>
      <c r="S635">
        <v>3</v>
      </c>
      <c r="T635">
        <v>7</v>
      </c>
      <c r="U635">
        <v>1</v>
      </c>
      <c r="V635">
        <v>0</v>
      </c>
      <c r="W635">
        <v>0</v>
      </c>
      <c r="X635">
        <v>0</v>
      </c>
      <c r="Y635">
        <v>0</v>
      </c>
      <c r="Z635">
        <v>0</v>
      </c>
      <c r="AA635">
        <v>3</v>
      </c>
      <c r="AB635">
        <v>11</v>
      </c>
      <c r="AC635">
        <v>1</v>
      </c>
    </row>
    <row r="636" spans="1:29" x14ac:dyDescent="0.3">
      <c r="A636" s="1">
        <v>8923</v>
      </c>
      <c r="B636">
        <v>1973</v>
      </c>
      <c r="C636" t="s">
        <v>29</v>
      </c>
      <c r="D636" t="s">
        <v>30</v>
      </c>
      <c r="E636">
        <v>83917</v>
      </c>
      <c r="F636">
        <v>0</v>
      </c>
      <c r="G636">
        <v>0</v>
      </c>
      <c r="H636" t="s">
        <v>328</v>
      </c>
      <c r="I636">
        <v>12</v>
      </c>
      <c r="J636">
        <v>514</v>
      </c>
      <c r="K636">
        <v>22</v>
      </c>
      <c r="L636">
        <v>732</v>
      </c>
      <c r="M636">
        <v>42</v>
      </c>
      <c r="N636">
        <v>198</v>
      </c>
      <c r="O636">
        <v>79</v>
      </c>
      <c r="P636">
        <v>1</v>
      </c>
      <c r="Q636">
        <v>6</v>
      </c>
      <c r="R636">
        <v>7</v>
      </c>
      <c r="S636">
        <v>7</v>
      </c>
      <c r="T636">
        <v>3</v>
      </c>
      <c r="U636">
        <v>0</v>
      </c>
      <c r="V636">
        <v>0</v>
      </c>
      <c r="W636">
        <v>0</v>
      </c>
      <c r="X636">
        <v>0</v>
      </c>
      <c r="Y636">
        <v>0</v>
      </c>
      <c r="Z636">
        <v>0</v>
      </c>
      <c r="AA636">
        <v>3</v>
      </c>
      <c r="AB636">
        <v>11</v>
      </c>
      <c r="AC636">
        <v>1</v>
      </c>
    </row>
    <row r="637" spans="1:29" x14ac:dyDescent="0.3">
      <c r="A637" s="1">
        <v>8461</v>
      </c>
      <c r="B637">
        <v>1962</v>
      </c>
      <c r="C637" t="s">
        <v>29</v>
      </c>
      <c r="D637" t="s">
        <v>41</v>
      </c>
      <c r="E637">
        <v>46102</v>
      </c>
      <c r="F637">
        <v>2</v>
      </c>
      <c r="G637">
        <v>1</v>
      </c>
      <c r="H637" t="s">
        <v>438</v>
      </c>
      <c r="I637">
        <v>3</v>
      </c>
      <c r="J637">
        <v>14</v>
      </c>
      <c r="K637">
        <v>0</v>
      </c>
      <c r="L637">
        <v>1</v>
      </c>
      <c r="M637">
        <v>0</v>
      </c>
      <c r="N637">
        <v>0</v>
      </c>
      <c r="O637">
        <v>1</v>
      </c>
      <c r="P637">
        <v>1</v>
      </c>
      <c r="Q637">
        <v>1</v>
      </c>
      <c r="R637">
        <v>0</v>
      </c>
      <c r="S637">
        <v>2</v>
      </c>
      <c r="T637">
        <v>7</v>
      </c>
      <c r="U637">
        <v>0</v>
      </c>
      <c r="V637">
        <v>0</v>
      </c>
      <c r="W637">
        <v>0</v>
      </c>
      <c r="X637">
        <v>0</v>
      </c>
      <c r="Y637">
        <v>0</v>
      </c>
      <c r="Z637">
        <v>0</v>
      </c>
      <c r="AA637">
        <v>3</v>
      </c>
      <c r="AB637">
        <v>11</v>
      </c>
      <c r="AC637">
        <v>0</v>
      </c>
    </row>
    <row r="638" spans="1:29" x14ac:dyDescent="0.3">
      <c r="A638" s="1">
        <v>6945</v>
      </c>
      <c r="B638">
        <v>1952</v>
      </c>
      <c r="C638" t="s">
        <v>29</v>
      </c>
      <c r="D638" t="s">
        <v>30</v>
      </c>
      <c r="E638">
        <v>84574</v>
      </c>
      <c r="F638">
        <v>0</v>
      </c>
      <c r="G638">
        <v>0</v>
      </c>
      <c r="H638" t="s">
        <v>246</v>
      </c>
      <c r="I638">
        <v>72</v>
      </c>
      <c r="J638">
        <v>387</v>
      </c>
      <c r="K638">
        <v>20</v>
      </c>
      <c r="L638">
        <v>713</v>
      </c>
      <c r="M638">
        <v>38</v>
      </c>
      <c r="N638">
        <v>54</v>
      </c>
      <c r="O638">
        <v>163</v>
      </c>
      <c r="P638">
        <v>1</v>
      </c>
      <c r="Q638">
        <v>9</v>
      </c>
      <c r="R638">
        <v>11</v>
      </c>
      <c r="S638">
        <v>11</v>
      </c>
      <c r="T638">
        <v>5</v>
      </c>
      <c r="U638">
        <v>0</v>
      </c>
      <c r="V638">
        <v>0</v>
      </c>
      <c r="W638">
        <v>0</v>
      </c>
      <c r="X638">
        <v>0</v>
      </c>
      <c r="Y638">
        <v>0</v>
      </c>
      <c r="Z638">
        <v>0</v>
      </c>
      <c r="AA638">
        <v>3</v>
      </c>
      <c r="AB638">
        <v>11</v>
      </c>
      <c r="AC638">
        <v>0</v>
      </c>
    </row>
    <row r="639" spans="1:29" x14ac:dyDescent="0.3">
      <c r="A639" s="1">
        <v>944</v>
      </c>
      <c r="B639">
        <v>1962</v>
      </c>
      <c r="C639" t="s">
        <v>29</v>
      </c>
      <c r="D639" t="s">
        <v>37</v>
      </c>
      <c r="E639">
        <v>56181</v>
      </c>
      <c r="F639">
        <v>0</v>
      </c>
      <c r="G639">
        <v>1</v>
      </c>
      <c r="H639" t="s">
        <v>263</v>
      </c>
      <c r="I639">
        <v>6</v>
      </c>
      <c r="J639">
        <v>121</v>
      </c>
      <c r="K639">
        <v>103</v>
      </c>
      <c r="L639">
        <v>69</v>
      </c>
      <c r="M639">
        <v>8</v>
      </c>
      <c r="N639">
        <v>44</v>
      </c>
      <c r="O639">
        <v>48</v>
      </c>
      <c r="P639">
        <v>1</v>
      </c>
      <c r="Q639">
        <v>4</v>
      </c>
      <c r="R639">
        <v>2</v>
      </c>
      <c r="S639">
        <v>7</v>
      </c>
      <c r="T639">
        <v>4</v>
      </c>
      <c r="U639">
        <v>0</v>
      </c>
      <c r="V639">
        <v>0</v>
      </c>
      <c r="W639">
        <v>0</v>
      </c>
      <c r="X639">
        <v>0</v>
      </c>
      <c r="Y639">
        <v>0</v>
      </c>
      <c r="Z639">
        <v>0</v>
      </c>
      <c r="AA639">
        <v>3</v>
      </c>
      <c r="AB639">
        <v>11</v>
      </c>
      <c r="AC639">
        <v>0</v>
      </c>
    </row>
    <row r="640" spans="1:29" x14ac:dyDescent="0.3">
      <c r="A640" s="1">
        <v>1907</v>
      </c>
      <c r="B640">
        <v>1950</v>
      </c>
      <c r="C640" t="s">
        <v>39</v>
      </c>
      <c r="D640" t="s">
        <v>41</v>
      </c>
      <c r="E640">
        <v>63120</v>
      </c>
      <c r="F640">
        <v>0</v>
      </c>
      <c r="G640">
        <v>1</v>
      </c>
      <c r="H640" t="s">
        <v>312</v>
      </c>
      <c r="I640">
        <v>53</v>
      </c>
      <c r="J640">
        <v>965</v>
      </c>
      <c r="K640">
        <v>69</v>
      </c>
      <c r="L640">
        <v>279</v>
      </c>
      <c r="M640">
        <v>54</v>
      </c>
      <c r="N640">
        <v>41</v>
      </c>
      <c r="O640">
        <v>69</v>
      </c>
      <c r="P640">
        <v>5</v>
      </c>
      <c r="Q640">
        <v>8</v>
      </c>
      <c r="R640">
        <v>4</v>
      </c>
      <c r="S640">
        <v>9</v>
      </c>
      <c r="T640">
        <v>7</v>
      </c>
      <c r="U640">
        <v>0</v>
      </c>
      <c r="V640">
        <v>0</v>
      </c>
      <c r="W640">
        <v>0</v>
      </c>
      <c r="X640">
        <v>0</v>
      </c>
      <c r="Y640">
        <v>0</v>
      </c>
      <c r="Z640">
        <v>0</v>
      </c>
      <c r="AA640">
        <v>3</v>
      </c>
      <c r="AB640">
        <v>11</v>
      </c>
      <c r="AC640">
        <v>1</v>
      </c>
    </row>
    <row r="641" spans="1:29" x14ac:dyDescent="0.3">
      <c r="A641" s="1">
        <v>701</v>
      </c>
      <c r="B641">
        <v>1971</v>
      </c>
      <c r="C641" t="s">
        <v>29</v>
      </c>
      <c r="D641" t="s">
        <v>37</v>
      </c>
      <c r="E641">
        <v>73691</v>
      </c>
      <c r="F641">
        <v>0</v>
      </c>
      <c r="G641">
        <v>1</v>
      </c>
      <c r="H641" t="s">
        <v>412</v>
      </c>
      <c r="I641">
        <v>58</v>
      </c>
      <c r="J641">
        <v>707</v>
      </c>
      <c r="K641">
        <v>21</v>
      </c>
      <c r="L641">
        <v>250</v>
      </c>
      <c r="M641">
        <v>85</v>
      </c>
      <c r="N641">
        <v>43</v>
      </c>
      <c r="O641">
        <v>73</v>
      </c>
      <c r="P641">
        <v>2</v>
      </c>
      <c r="Q641">
        <v>6</v>
      </c>
      <c r="R641">
        <v>2</v>
      </c>
      <c r="S641">
        <v>8</v>
      </c>
      <c r="T641">
        <v>2</v>
      </c>
      <c r="U641">
        <v>1</v>
      </c>
      <c r="V641">
        <v>0</v>
      </c>
      <c r="W641">
        <v>0</v>
      </c>
      <c r="X641">
        <v>0</v>
      </c>
      <c r="Y641">
        <v>0</v>
      </c>
      <c r="Z641">
        <v>0</v>
      </c>
      <c r="AA641">
        <v>3</v>
      </c>
      <c r="AB641">
        <v>11</v>
      </c>
      <c r="AC641">
        <v>0</v>
      </c>
    </row>
    <row r="642" spans="1:29" x14ac:dyDescent="0.3">
      <c r="A642" s="1">
        <v>3856</v>
      </c>
      <c r="B642">
        <v>1960</v>
      </c>
      <c r="C642" t="s">
        <v>29</v>
      </c>
      <c r="D642" t="s">
        <v>33</v>
      </c>
      <c r="E642">
        <v>63381</v>
      </c>
      <c r="F642">
        <v>0</v>
      </c>
      <c r="G642">
        <v>1</v>
      </c>
      <c r="H642" t="s">
        <v>211</v>
      </c>
      <c r="I642">
        <v>78</v>
      </c>
      <c r="J642">
        <v>571</v>
      </c>
      <c r="K642">
        <v>50</v>
      </c>
      <c r="L642">
        <v>142</v>
      </c>
      <c r="M642">
        <v>33</v>
      </c>
      <c r="N642">
        <v>50</v>
      </c>
      <c r="O642">
        <v>159</v>
      </c>
      <c r="P642">
        <v>4</v>
      </c>
      <c r="Q642">
        <v>4</v>
      </c>
      <c r="R642">
        <v>5</v>
      </c>
      <c r="S642">
        <v>13</v>
      </c>
      <c r="T642">
        <v>2</v>
      </c>
      <c r="U642">
        <v>0</v>
      </c>
      <c r="V642">
        <v>0</v>
      </c>
      <c r="W642">
        <v>0</v>
      </c>
      <c r="X642">
        <v>0</v>
      </c>
      <c r="Y642">
        <v>0</v>
      </c>
      <c r="Z642">
        <v>0</v>
      </c>
      <c r="AA642">
        <v>3</v>
      </c>
      <c r="AB642">
        <v>11</v>
      </c>
      <c r="AC642">
        <v>0</v>
      </c>
    </row>
    <row r="643" spans="1:29" x14ac:dyDescent="0.3">
      <c r="A643" s="1">
        <v>4149</v>
      </c>
      <c r="B643">
        <v>1948</v>
      </c>
      <c r="C643" t="s">
        <v>36</v>
      </c>
      <c r="D643" t="s">
        <v>33</v>
      </c>
      <c r="E643">
        <v>76140</v>
      </c>
      <c r="F643">
        <v>0</v>
      </c>
      <c r="G643">
        <v>0</v>
      </c>
      <c r="H643" t="s">
        <v>197</v>
      </c>
      <c r="I643">
        <v>57</v>
      </c>
      <c r="J643">
        <v>586</v>
      </c>
      <c r="K643">
        <v>66</v>
      </c>
      <c r="L643">
        <v>653</v>
      </c>
      <c r="M643">
        <v>17</v>
      </c>
      <c r="N643">
        <v>0</v>
      </c>
      <c r="O643">
        <v>26</v>
      </c>
      <c r="P643">
        <v>1</v>
      </c>
      <c r="Q643">
        <v>5</v>
      </c>
      <c r="R643">
        <v>9</v>
      </c>
      <c r="S643">
        <v>6</v>
      </c>
      <c r="T643">
        <v>2</v>
      </c>
      <c r="U643">
        <v>0</v>
      </c>
      <c r="V643">
        <v>0</v>
      </c>
      <c r="W643">
        <v>0</v>
      </c>
      <c r="X643">
        <v>0</v>
      </c>
      <c r="Y643">
        <v>0</v>
      </c>
      <c r="Z643">
        <v>0</v>
      </c>
      <c r="AA643">
        <v>3</v>
      </c>
      <c r="AB643">
        <v>11</v>
      </c>
      <c r="AC643">
        <v>0</v>
      </c>
    </row>
    <row r="644" spans="1:29" x14ac:dyDescent="0.3">
      <c r="A644" s="1">
        <v>2131</v>
      </c>
      <c r="B644">
        <v>1959</v>
      </c>
      <c r="C644" t="s">
        <v>36</v>
      </c>
      <c r="D644" t="s">
        <v>41</v>
      </c>
      <c r="E644">
        <v>62859</v>
      </c>
      <c r="F644">
        <v>0</v>
      </c>
      <c r="G644">
        <v>1</v>
      </c>
      <c r="H644" t="s">
        <v>323</v>
      </c>
      <c r="I644">
        <v>37</v>
      </c>
      <c r="J644">
        <v>1063</v>
      </c>
      <c r="K644">
        <v>89</v>
      </c>
      <c r="L644">
        <v>102</v>
      </c>
      <c r="M644">
        <v>16</v>
      </c>
      <c r="N644">
        <v>12</v>
      </c>
      <c r="O644">
        <v>25</v>
      </c>
      <c r="P644">
        <v>4</v>
      </c>
      <c r="Q644">
        <v>9</v>
      </c>
      <c r="R644">
        <v>4</v>
      </c>
      <c r="S644">
        <v>6</v>
      </c>
      <c r="T644">
        <v>6</v>
      </c>
      <c r="U644">
        <v>0</v>
      </c>
      <c r="V644">
        <v>0</v>
      </c>
      <c r="W644">
        <v>0</v>
      </c>
      <c r="X644">
        <v>0</v>
      </c>
      <c r="Y644">
        <v>0</v>
      </c>
      <c r="Z644">
        <v>0</v>
      </c>
      <c r="AA644">
        <v>3</v>
      </c>
      <c r="AB644">
        <v>11</v>
      </c>
      <c r="AC644">
        <v>0</v>
      </c>
    </row>
    <row r="645" spans="1:29" x14ac:dyDescent="0.3">
      <c r="A645" s="1">
        <v>2942</v>
      </c>
      <c r="B645">
        <v>1964</v>
      </c>
      <c r="C645" t="s">
        <v>29</v>
      </c>
      <c r="D645" t="s">
        <v>30</v>
      </c>
      <c r="E645">
        <v>45906</v>
      </c>
      <c r="F645">
        <v>0</v>
      </c>
      <c r="G645">
        <v>1</v>
      </c>
      <c r="H645" t="s">
        <v>446</v>
      </c>
      <c r="I645">
        <v>20</v>
      </c>
      <c r="J645">
        <v>305</v>
      </c>
      <c r="K645">
        <v>3</v>
      </c>
      <c r="L645">
        <v>27</v>
      </c>
      <c r="M645">
        <v>4</v>
      </c>
      <c r="N645">
        <v>3</v>
      </c>
      <c r="O645">
        <v>144</v>
      </c>
      <c r="P645">
        <v>2</v>
      </c>
      <c r="Q645">
        <v>5</v>
      </c>
      <c r="R645">
        <v>4</v>
      </c>
      <c r="S645">
        <v>4</v>
      </c>
      <c r="T645">
        <v>5</v>
      </c>
      <c r="U645">
        <v>1</v>
      </c>
      <c r="V645">
        <v>0</v>
      </c>
      <c r="W645">
        <v>0</v>
      </c>
      <c r="X645">
        <v>0</v>
      </c>
      <c r="Y645">
        <v>0</v>
      </c>
      <c r="Z645">
        <v>0</v>
      </c>
      <c r="AA645">
        <v>3</v>
      </c>
      <c r="AB645">
        <v>11</v>
      </c>
      <c r="AC645">
        <v>0</v>
      </c>
    </row>
    <row r="646" spans="1:29" x14ac:dyDescent="0.3">
      <c r="A646" s="1">
        <v>1173</v>
      </c>
      <c r="B646">
        <v>1947</v>
      </c>
      <c r="C646" t="s">
        <v>39</v>
      </c>
      <c r="D646" t="s">
        <v>33</v>
      </c>
      <c r="E646">
        <v>77632</v>
      </c>
      <c r="F646">
        <v>0</v>
      </c>
      <c r="G646">
        <v>0</v>
      </c>
      <c r="H646" t="s">
        <v>151</v>
      </c>
      <c r="I646">
        <v>73</v>
      </c>
      <c r="J646">
        <v>1200</v>
      </c>
      <c r="K646">
        <v>105</v>
      </c>
      <c r="L646">
        <v>758</v>
      </c>
      <c r="M646">
        <v>0</v>
      </c>
      <c r="N646">
        <v>42</v>
      </c>
      <c r="O646">
        <v>147</v>
      </c>
      <c r="P646">
        <v>1</v>
      </c>
      <c r="Q646">
        <v>4</v>
      </c>
      <c r="R646">
        <v>2</v>
      </c>
      <c r="S646">
        <v>6</v>
      </c>
      <c r="T646">
        <v>2</v>
      </c>
      <c r="U646">
        <v>0</v>
      </c>
      <c r="V646">
        <v>1</v>
      </c>
      <c r="W646">
        <v>1</v>
      </c>
      <c r="X646">
        <v>0</v>
      </c>
      <c r="Y646">
        <v>0</v>
      </c>
      <c r="Z646">
        <v>0</v>
      </c>
      <c r="AA646">
        <v>3</v>
      </c>
      <c r="AB646">
        <v>11</v>
      </c>
      <c r="AC646">
        <v>1</v>
      </c>
    </row>
    <row r="647" spans="1:29" x14ac:dyDescent="0.3">
      <c r="A647" s="1">
        <v>4381</v>
      </c>
      <c r="B647">
        <v>1971</v>
      </c>
      <c r="C647" t="s">
        <v>36</v>
      </c>
      <c r="D647" t="s">
        <v>37</v>
      </c>
      <c r="E647">
        <v>46463</v>
      </c>
      <c r="F647">
        <v>1</v>
      </c>
      <c r="G647">
        <v>1</v>
      </c>
      <c r="H647" t="s">
        <v>447</v>
      </c>
      <c r="I647">
        <v>56</v>
      </c>
      <c r="J647">
        <v>163</v>
      </c>
      <c r="K647">
        <v>2</v>
      </c>
      <c r="L647">
        <v>40</v>
      </c>
      <c r="M647">
        <v>8</v>
      </c>
      <c r="N647">
        <v>11</v>
      </c>
      <c r="O647">
        <v>11</v>
      </c>
      <c r="P647">
        <v>7</v>
      </c>
      <c r="Q647">
        <v>3</v>
      </c>
      <c r="R647">
        <v>1</v>
      </c>
      <c r="S647">
        <v>6</v>
      </c>
      <c r="T647">
        <v>6</v>
      </c>
      <c r="U647">
        <v>0</v>
      </c>
      <c r="V647">
        <v>0</v>
      </c>
      <c r="W647">
        <v>0</v>
      </c>
      <c r="X647">
        <v>0</v>
      </c>
      <c r="Y647">
        <v>0</v>
      </c>
      <c r="Z647">
        <v>0</v>
      </c>
      <c r="AA647">
        <v>3</v>
      </c>
      <c r="AB647">
        <v>11</v>
      </c>
      <c r="AC647">
        <v>0</v>
      </c>
    </row>
    <row r="648" spans="1:29" x14ac:dyDescent="0.3">
      <c r="A648" s="1">
        <v>4611</v>
      </c>
      <c r="B648">
        <v>1970</v>
      </c>
      <c r="C648" t="s">
        <v>29</v>
      </c>
      <c r="D648" t="s">
        <v>33</v>
      </c>
      <c r="E648">
        <v>105471</v>
      </c>
      <c r="F648">
        <v>0</v>
      </c>
      <c r="G648">
        <v>0</v>
      </c>
      <c r="H648" t="s">
        <v>212</v>
      </c>
      <c r="I648">
        <v>36</v>
      </c>
      <c r="J648">
        <v>1009</v>
      </c>
      <c r="K648">
        <v>181</v>
      </c>
      <c r="L648">
        <v>104</v>
      </c>
      <c r="M648">
        <v>202</v>
      </c>
      <c r="N648">
        <v>21</v>
      </c>
      <c r="O648">
        <v>207</v>
      </c>
      <c r="P648">
        <v>0</v>
      </c>
      <c r="Q648">
        <v>9</v>
      </c>
      <c r="R648">
        <v>8</v>
      </c>
      <c r="S648">
        <v>13</v>
      </c>
      <c r="T648">
        <v>3</v>
      </c>
      <c r="U648">
        <v>0</v>
      </c>
      <c r="V648">
        <v>0</v>
      </c>
      <c r="W648">
        <v>1</v>
      </c>
      <c r="X648">
        <v>1</v>
      </c>
      <c r="Y648">
        <v>0</v>
      </c>
      <c r="Z648">
        <v>0</v>
      </c>
      <c r="AA648">
        <v>3</v>
      </c>
      <c r="AB648">
        <v>11</v>
      </c>
      <c r="AC648">
        <v>1</v>
      </c>
    </row>
    <row r="649" spans="1:29" x14ac:dyDescent="0.3">
      <c r="A649" s="1">
        <v>3376</v>
      </c>
      <c r="B649">
        <v>1970</v>
      </c>
      <c r="C649" t="s">
        <v>39</v>
      </c>
      <c r="D649" t="s">
        <v>41</v>
      </c>
      <c r="E649">
        <v>55282</v>
      </c>
      <c r="F649">
        <v>1</v>
      </c>
      <c r="G649">
        <v>0</v>
      </c>
      <c r="H649" t="s">
        <v>448</v>
      </c>
      <c r="I649">
        <v>9</v>
      </c>
      <c r="J649">
        <v>125</v>
      </c>
      <c r="K649">
        <v>6</v>
      </c>
      <c r="L649">
        <v>73</v>
      </c>
      <c r="M649">
        <v>8</v>
      </c>
      <c r="N649">
        <v>4</v>
      </c>
      <c r="O649">
        <v>19</v>
      </c>
      <c r="P649">
        <v>1</v>
      </c>
      <c r="Q649">
        <v>3</v>
      </c>
      <c r="R649">
        <v>1</v>
      </c>
      <c r="S649">
        <v>6</v>
      </c>
      <c r="T649">
        <v>4</v>
      </c>
      <c r="U649">
        <v>0</v>
      </c>
      <c r="V649">
        <v>0</v>
      </c>
      <c r="W649">
        <v>0</v>
      </c>
      <c r="X649">
        <v>0</v>
      </c>
      <c r="Y649">
        <v>0</v>
      </c>
      <c r="Z649">
        <v>0</v>
      </c>
      <c r="AA649">
        <v>3</v>
      </c>
      <c r="AB649">
        <v>11</v>
      </c>
      <c r="AC649">
        <v>0</v>
      </c>
    </row>
    <row r="650" spans="1:29" x14ac:dyDescent="0.3">
      <c r="A650" s="1">
        <v>4679</v>
      </c>
      <c r="B650">
        <v>1977</v>
      </c>
      <c r="C650" t="s">
        <v>39</v>
      </c>
      <c r="D650" t="s">
        <v>37</v>
      </c>
      <c r="E650">
        <v>78710</v>
      </c>
      <c r="F650">
        <v>0</v>
      </c>
      <c r="G650">
        <v>1</v>
      </c>
      <c r="H650" t="s">
        <v>185</v>
      </c>
      <c r="I650">
        <v>42</v>
      </c>
      <c r="J650">
        <v>721</v>
      </c>
      <c r="K650">
        <v>0</v>
      </c>
      <c r="L650">
        <v>152</v>
      </c>
      <c r="M650">
        <v>119</v>
      </c>
      <c r="N650">
        <v>50</v>
      </c>
      <c r="O650">
        <v>50</v>
      </c>
      <c r="P650">
        <v>3</v>
      </c>
      <c r="Q650">
        <v>7</v>
      </c>
      <c r="R650">
        <v>6</v>
      </c>
      <c r="S650">
        <v>12</v>
      </c>
      <c r="T650">
        <v>4</v>
      </c>
      <c r="U650">
        <v>0</v>
      </c>
      <c r="V650">
        <v>0</v>
      </c>
      <c r="W650">
        <v>0</v>
      </c>
      <c r="X650">
        <v>0</v>
      </c>
      <c r="Y650">
        <v>0</v>
      </c>
      <c r="Z650">
        <v>0</v>
      </c>
      <c r="AA650">
        <v>3</v>
      </c>
      <c r="AB650">
        <v>11</v>
      </c>
      <c r="AC650">
        <v>0</v>
      </c>
    </row>
    <row r="651" spans="1:29" x14ac:dyDescent="0.3">
      <c r="A651" s="1">
        <v>10928</v>
      </c>
      <c r="B651">
        <v>1958</v>
      </c>
      <c r="C651" t="s">
        <v>29</v>
      </c>
      <c r="D651" t="s">
        <v>33</v>
      </c>
      <c r="E651">
        <v>66886</v>
      </c>
      <c r="F651">
        <v>0</v>
      </c>
      <c r="G651">
        <v>1</v>
      </c>
      <c r="H651" t="s">
        <v>240</v>
      </c>
      <c r="I651">
        <v>28</v>
      </c>
      <c r="J651">
        <v>315</v>
      </c>
      <c r="K651">
        <v>4</v>
      </c>
      <c r="L651">
        <v>62</v>
      </c>
      <c r="M651">
        <v>41</v>
      </c>
      <c r="N651">
        <v>31</v>
      </c>
      <c r="O651">
        <v>146</v>
      </c>
      <c r="P651">
        <v>2</v>
      </c>
      <c r="Q651">
        <v>7</v>
      </c>
      <c r="R651">
        <v>1</v>
      </c>
      <c r="S651">
        <v>7</v>
      </c>
      <c r="T651">
        <v>5</v>
      </c>
      <c r="U651">
        <v>0</v>
      </c>
      <c r="V651">
        <v>0</v>
      </c>
      <c r="W651">
        <v>0</v>
      </c>
      <c r="X651">
        <v>0</v>
      </c>
      <c r="Y651">
        <v>0</v>
      </c>
      <c r="Z651">
        <v>0</v>
      </c>
      <c r="AA651">
        <v>3</v>
      </c>
      <c r="AB651">
        <v>11</v>
      </c>
      <c r="AC651">
        <v>0</v>
      </c>
    </row>
    <row r="652" spans="1:29" x14ac:dyDescent="0.3">
      <c r="A652" s="1">
        <v>4248</v>
      </c>
      <c r="B652">
        <v>1960</v>
      </c>
      <c r="C652" t="s">
        <v>39</v>
      </c>
      <c r="D652" t="s">
        <v>30</v>
      </c>
      <c r="E652">
        <v>98777</v>
      </c>
      <c r="F652">
        <v>0</v>
      </c>
      <c r="G652">
        <v>0</v>
      </c>
      <c r="H652" t="s">
        <v>449</v>
      </c>
      <c r="I652">
        <v>23</v>
      </c>
      <c r="J652">
        <v>1000</v>
      </c>
      <c r="K652">
        <v>19</v>
      </c>
      <c r="L652">
        <v>711</v>
      </c>
      <c r="M652">
        <v>125</v>
      </c>
      <c r="N652">
        <v>115</v>
      </c>
      <c r="O652">
        <v>38</v>
      </c>
      <c r="P652">
        <v>0</v>
      </c>
      <c r="Q652">
        <v>4</v>
      </c>
      <c r="R652">
        <v>6</v>
      </c>
      <c r="S652">
        <v>9</v>
      </c>
      <c r="T652">
        <v>1</v>
      </c>
      <c r="U652">
        <v>0</v>
      </c>
      <c r="V652">
        <v>1</v>
      </c>
      <c r="W652">
        <v>0</v>
      </c>
      <c r="X652">
        <v>0</v>
      </c>
      <c r="Y652">
        <v>0</v>
      </c>
      <c r="Z652">
        <v>0</v>
      </c>
      <c r="AA652">
        <v>3</v>
      </c>
      <c r="AB652">
        <v>11</v>
      </c>
      <c r="AC652">
        <v>0</v>
      </c>
    </row>
    <row r="653" spans="1:29" x14ac:dyDescent="0.3">
      <c r="A653" s="1">
        <v>6728</v>
      </c>
      <c r="B653">
        <v>1985</v>
      </c>
      <c r="C653" t="s">
        <v>29</v>
      </c>
      <c r="D653" t="s">
        <v>33</v>
      </c>
      <c r="E653">
        <v>29103</v>
      </c>
      <c r="F653">
        <v>1</v>
      </c>
      <c r="G653">
        <v>0</v>
      </c>
      <c r="H653" t="s">
        <v>108</v>
      </c>
      <c r="I653">
        <v>38</v>
      </c>
      <c r="J653">
        <v>16</v>
      </c>
      <c r="K653">
        <v>0</v>
      </c>
      <c r="L653">
        <v>17</v>
      </c>
      <c r="M653">
        <v>6</v>
      </c>
      <c r="N653">
        <v>3</v>
      </c>
      <c r="O653">
        <v>6</v>
      </c>
      <c r="P653">
        <v>2</v>
      </c>
      <c r="Q653">
        <v>1</v>
      </c>
      <c r="R653">
        <v>0</v>
      </c>
      <c r="S653">
        <v>3</v>
      </c>
      <c r="T653">
        <v>9</v>
      </c>
      <c r="U653">
        <v>0</v>
      </c>
      <c r="V653">
        <v>0</v>
      </c>
      <c r="W653">
        <v>0</v>
      </c>
      <c r="X653">
        <v>0</v>
      </c>
      <c r="Y653">
        <v>0</v>
      </c>
      <c r="Z653">
        <v>0</v>
      </c>
      <c r="AA653">
        <v>3</v>
      </c>
      <c r="AB653">
        <v>11</v>
      </c>
      <c r="AC653">
        <v>0</v>
      </c>
    </row>
    <row r="654" spans="1:29" x14ac:dyDescent="0.3">
      <c r="A654" s="1">
        <v>6661</v>
      </c>
      <c r="B654">
        <v>1974</v>
      </c>
      <c r="C654" t="s">
        <v>29</v>
      </c>
      <c r="D654" t="s">
        <v>37</v>
      </c>
      <c r="E654">
        <v>67445</v>
      </c>
      <c r="F654">
        <v>0</v>
      </c>
      <c r="G654">
        <v>1</v>
      </c>
      <c r="H654" t="s">
        <v>396</v>
      </c>
      <c r="I654">
        <v>63</v>
      </c>
      <c r="J654">
        <v>757</v>
      </c>
      <c r="K654">
        <v>80</v>
      </c>
      <c r="L654">
        <v>217</v>
      </c>
      <c r="M654">
        <v>29</v>
      </c>
      <c r="N654">
        <v>80</v>
      </c>
      <c r="O654">
        <v>11</v>
      </c>
      <c r="P654">
        <v>5</v>
      </c>
      <c r="Q654">
        <v>9</v>
      </c>
      <c r="R654">
        <v>6</v>
      </c>
      <c r="S654">
        <v>12</v>
      </c>
      <c r="T654">
        <v>6</v>
      </c>
      <c r="U654">
        <v>0</v>
      </c>
      <c r="V654">
        <v>0</v>
      </c>
      <c r="W654">
        <v>0</v>
      </c>
      <c r="X654">
        <v>0</v>
      </c>
      <c r="Y654">
        <v>0</v>
      </c>
      <c r="Z654">
        <v>0</v>
      </c>
      <c r="AA654">
        <v>3</v>
      </c>
      <c r="AB654">
        <v>11</v>
      </c>
      <c r="AC654">
        <v>0</v>
      </c>
    </row>
    <row r="655" spans="1:29" x14ac:dyDescent="0.3">
      <c r="A655" s="1">
        <v>4725</v>
      </c>
      <c r="B655">
        <v>1950</v>
      </c>
      <c r="C655" t="s">
        <v>36</v>
      </c>
      <c r="D655" t="s">
        <v>33</v>
      </c>
      <c r="E655">
        <v>50616</v>
      </c>
      <c r="F655">
        <v>0</v>
      </c>
      <c r="G655">
        <v>1</v>
      </c>
      <c r="H655" t="s">
        <v>274</v>
      </c>
      <c r="I655">
        <v>71</v>
      </c>
      <c r="J655">
        <v>30</v>
      </c>
      <c r="K655">
        <v>2</v>
      </c>
      <c r="L655">
        <v>25</v>
      </c>
      <c r="M655">
        <v>0</v>
      </c>
      <c r="N655">
        <v>1</v>
      </c>
      <c r="O655">
        <v>9</v>
      </c>
      <c r="P655">
        <v>1</v>
      </c>
      <c r="Q655">
        <v>1</v>
      </c>
      <c r="R655">
        <v>1</v>
      </c>
      <c r="S655">
        <v>4</v>
      </c>
      <c r="T655">
        <v>2</v>
      </c>
      <c r="U655">
        <v>0</v>
      </c>
      <c r="V655">
        <v>0</v>
      </c>
      <c r="W655">
        <v>0</v>
      </c>
      <c r="X655">
        <v>0</v>
      </c>
      <c r="Y655">
        <v>0</v>
      </c>
      <c r="Z655">
        <v>0</v>
      </c>
      <c r="AA655">
        <v>3</v>
      </c>
      <c r="AB655">
        <v>11</v>
      </c>
      <c r="AC655">
        <v>0</v>
      </c>
    </row>
    <row r="656" spans="1:29" x14ac:dyDescent="0.3">
      <c r="A656" s="1">
        <v>3277</v>
      </c>
      <c r="B656">
        <v>1955</v>
      </c>
      <c r="C656" t="s">
        <v>29</v>
      </c>
      <c r="D656" t="s">
        <v>41</v>
      </c>
      <c r="E656">
        <v>49431</v>
      </c>
      <c r="F656">
        <v>0</v>
      </c>
      <c r="G656">
        <v>1</v>
      </c>
      <c r="H656" t="s">
        <v>450</v>
      </c>
      <c r="I656">
        <v>9</v>
      </c>
      <c r="J656">
        <v>219</v>
      </c>
      <c r="K656">
        <v>3</v>
      </c>
      <c r="L656">
        <v>100</v>
      </c>
      <c r="M656">
        <v>26</v>
      </c>
      <c r="N656">
        <v>0</v>
      </c>
      <c r="O656">
        <v>17</v>
      </c>
      <c r="P656">
        <v>2</v>
      </c>
      <c r="Q656">
        <v>7</v>
      </c>
      <c r="R656">
        <v>1</v>
      </c>
      <c r="S656">
        <v>5</v>
      </c>
      <c r="T656">
        <v>8</v>
      </c>
      <c r="U656">
        <v>0</v>
      </c>
      <c r="V656">
        <v>0</v>
      </c>
      <c r="W656">
        <v>0</v>
      </c>
      <c r="X656">
        <v>0</v>
      </c>
      <c r="Y656">
        <v>0</v>
      </c>
      <c r="Z656">
        <v>0</v>
      </c>
      <c r="AA656">
        <v>3</v>
      </c>
      <c r="AB656">
        <v>11</v>
      </c>
      <c r="AC656">
        <v>0</v>
      </c>
    </row>
    <row r="657" spans="1:29" x14ac:dyDescent="0.3">
      <c r="A657" s="1">
        <v>5555</v>
      </c>
      <c r="B657">
        <v>1975</v>
      </c>
      <c r="C657" t="s">
        <v>29</v>
      </c>
      <c r="D657" t="s">
        <v>41</v>
      </c>
      <c r="E657">
        <v>153924</v>
      </c>
      <c r="F657">
        <v>0</v>
      </c>
      <c r="G657">
        <v>0</v>
      </c>
      <c r="H657" t="s">
        <v>411</v>
      </c>
      <c r="I657">
        <v>81</v>
      </c>
      <c r="J657">
        <v>1</v>
      </c>
      <c r="K657">
        <v>1</v>
      </c>
      <c r="L657">
        <v>1</v>
      </c>
      <c r="M657">
        <v>1</v>
      </c>
      <c r="N657">
        <v>1</v>
      </c>
      <c r="O657">
        <v>1</v>
      </c>
      <c r="P657">
        <v>0</v>
      </c>
      <c r="Q657">
        <v>0</v>
      </c>
      <c r="R657">
        <v>0</v>
      </c>
      <c r="S657">
        <v>0</v>
      </c>
      <c r="T657">
        <v>0</v>
      </c>
      <c r="U657">
        <v>0</v>
      </c>
      <c r="V657">
        <v>0</v>
      </c>
      <c r="W657">
        <v>0</v>
      </c>
      <c r="X657">
        <v>0</v>
      </c>
      <c r="Y657">
        <v>0</v>
      </c>
      <c r="Z657">
        <v>0</v>
      </c>
      <c r="AA657">
        <v>3</v>
      </c>
      <c r="AB657">
        <v>11</v>
      </c>
      <c r="AC657">
        <v>0</v>
      </c>
    </row>
    <row r="658" spans="1:29" x14ac:dyDescent="0.3">
      <c r="A658" s="1">
        <v>2564</v>
      </c>
      <c r="B658">
        <v>1953</v>
      </c>
      <c r="C658" t="s">
        <v>29</v>
      </c>
      <c r="D658" t="s">
        <v>33</v>
      </c>
      <c r="E658">
        <v>61278</v>
      </c>
      <c r="F658">
        <v>0</v>
      </c>
      <c r="G658">
        <v>1</v>
      </c>
      <c r="H658" t="s">
        <v>451</v>
      </c>
      <c r="I658">
        <v>87</v>
      </c>
      <c r="J658">
        <v>111</v>
      </c>
      <c r="K658">
        <v>3</v>
      </c>
      <c r="L658">
        <v>28</v>
      </c>
      <c r="M658">
        <v>2</v>
      </c>
      <c r="N658">
        <v>6</v>
      </c>
      <c r="O658">
        <v>15</v>
      </c>
      <c r="P658">
        <v>2</v>
      </c>
      <c r="Q658">
        <v>3</v>
      </c>
      <c r="R658">
        <v>1</v>
      </c>
      <c r="S658">
        <v>4</v>
      </c>
      <c r="T658">
        <v>6</v>
      </c>
      <c r="U658">
        <v>0</v>
      </c>
      <c r="V658">
        <v>0</v>
      </c>
      <c r="W658">
        <v>0</v>
      </c>
      <c r="X658">
        <v>0</v>
      </c>
      <c r="Y658">
        <v>0</v>
      </c>
      <c r="Z658">
        <v>0</v>
      </c>
      <c r="AA658">
        <v>3</v>
      </c>
      <c r="AB658">
        <v>11</v>
      </c>
      <c r="AC658">
        <v>0</v>
      </c>
    </row>
    <row r="659" spans="1:29" x14ac:dyDescent="0.3">
      <c r="A659" s="1">
        <v>946</v>
      </c>
      <c r="B659">
        <v>1958</v>
      </c>
      <c r="C659" t="s">
        <v>53</v>
      </c>
      <c r="D659" t="s">
        <v>33</v>
      </c>
      <c r="E659">
        <v>26490</v>
      </c>
      <c r="F659">
        <v>0</v>
      </c>
      <c r="G659">
        <v>0</v>
      </c>
      <c r="H659" t="s">
        <v>242</v>
      </c>
      <c r="I659">
        <v>92</v>
      </c>
      <c r="J659">
        <v>45</v>
      </c>
      <c r="K659">
        <v>47</v>
      </c>
      <c r="L659">
        <v>52</v>
      </c>
      <c r="M659">
        <v>21</v>
      </c>
      <c r="N659">
        <v>20</v>
      </c>
      <c r="O659">
        <v>25</v>
      </c>
      <c r="P659">
        <v>2</v>
      </c>
      <c r="Q659">
        <v>3</v>
      </c>
      <c r="R659">
        <v>1</v>
      </c>
      <c r="S659">
        <v>5</v>
      </c>
      <c r="T659">
        <v>6</v>
      </c>
      <c r="U659">
        <v>0</v>
      </c>
      <c r="V659">
        <v>0</v>
      </c>
      <c r="W659">
        <v>0</v>
      </c>
      <c r="X659">
        <v>0</v>
      </c>
      <c r="Y659">
        <v>0</v>
      </c>
      <c r="Z659">
        <v>0</v>
      </c>
      <c r="AA659">
        <v>3</v>
      </c>
      <c r="AB659">
        <v>11</v>
      </c>
      <c r="AC659">
        <v>0</v>
      </c>
    </row>
    <row r="660" spans="1:29" x14ac:dyDescent="0.3">
      <c r="A660" s="1">
        <v>3867</v>
      </c>
      <c r="B660">
        <v>1947</v>
      </c>
      <c r="C660" t="s">
        <v>36</v>
      </c>
      <c r="D660" t="s">
        <v>33</v>
      </c>
      <c r="E660">
        <v>73059</v>
      </c>
      <c r="F660">
        <v>0</v>
      </c>
      <c r="G660">
        <v>1</v>
      </c>
      <c r="H660" t="s">
        <v>215</v>
      </c>
      <c r="I660">
        <v>36</v>
      </c>
      <c r="J660">
        <v>410</v>
      </c>
      <c r="K660">
        <v>112</v>
      </c>
      <c r="L660">
        <v>420</v>
      </c>
      <c r="M660">
        <v>0</v>
      </c>
      <c r="N660">
        <v>82</v>
      </c>
      <c r="O660">
        <v>71</v>
      </c>
      <c r="P660">
        <v>1</v>
      </c>
      <c r="Q660">
        <v>9</v>
      </c>
      <c r="R660">
        <v>3</v>
      </c>
      <c r="S660">
        <v>13</v>
      </c>
      <c r="T660">
        <v>4</v>
      </c>
      <c r="U660">
        <v>0</v>
      </c>
      <c r="V660">
        <v>0</v>
      </c>
      <c r="W660">
        <v>0</v>
      </c>
      <c r="X660">
        <v>0</v>
      </c>
      <c r="Y660">
        <v>0</v>
      </c>
      <c r="Z660">
        <v>0</v>
      </c>
      <c r="AA660">
        <v>3</v>
      </c>
      <c r="AB660">
        <v>11</v>
      </c>
      <c r="AC660">
        <v>0</v>
      </c>
    </row>
    <row r="661" spans="1:29" x14ac:dyDescent="0.3">
      <c r="A661" s="1">
        <v>6940</v>
      </c>
      <c r="B661">
        <v>1966</v>
      </c>
      <c r="C661" t="s">
        <v>36</v>
      </c>
      <c r="D661" t="s">
        <v>30</v>
      </c>
      <c r="E661">
        <v>46734</v>
      </c>
      <c r="F661">
        <v>1</v>
      </c>
      <c r="G661">
        <v>2</v>
      </c>
      <c r="H661" t="s">
        <v>452</v>
      </c>
      <c r="I661">
        <v>86</v>
      </c>
      <c r="J661">
        <v>100</v>
      </c>
      <c r="K661">
        <v>1</v>
      </c>
      <c r="L661">
        <v>39</v>
      </c>
      <c r="M661">
        <v>6</v>
      </c>
      <c r="N661">
        <v>1</v>
      </c>
      <c r="O661">
        <v>76</v>
      </c>
      <c r="P661">
        <v>4</v>
      </c>
      <c r="Q661">
        <v>3</v>
      </c>
      <c r="R661">
        <v>2</v>
      </c>
      <c r="S661">
        <v>3</v>
      </c>
      <c r="T661">
        <v>6</v>
      </c>
      <c r="U661">
        <v>1</v>
      </c>
      <c r="V661">
        <v>0</v>
      </c>
      <c r="W661">
        <v>0</v>
      </c>
      <c r="X661">
        <v>0</v>
      </c>
      <c r="Y661">
        <v>0</v>
      </c>
      <c r="Z661">
        <v>0</v>
      </c>
      <c r="AA661">
        <v>3</v>
      </c>
      <c r="AB661">
        <v>11</v>
      </c>
      <c r="AC661">
        <v>0</v>
      </c>
    </row>
    <row r="662" spans="1:29" x14ac:dyDescent="0.3">
      <c r="A662" s="1">
        <v>55</v>
      </c>
      <c r="B662">
        <v>1963</v>
      </c>
      <c r="C662" t="s">
        <v>29</v>
      </c>
      <c r="D662" t="s">
        <v>33</v>
      </c>
      <c r="E662">
        <v>56253</v>
      </c>
      <c r="F662">
        <v>0</v>
      </c>
      <c r="G662">
        <v>1</v>
      </c>
      <c r="H662" t="s">
        <v>135</v>
      </c>
      <c r="I662">
        <v>83</v>
      </c>
      <c r="J662">
        <v>509</v>
      </c>
      <c r="K662">
        <v>0</v>
      </c>
      <c r="L662">
        <v>65</v>
      </c>
      <c r="M662">
        <v>7</v>
      </c>
      <c r="N662">
        <v>11</v>
      </c>
      <c r="O662">
        <v>5</v>
      </c>
      <c r="P662">
        <v>4</v>
      </c>
      <c r="Q662">
        <v>7</v>
      </c>
      <c r="R662">
        <v>2</v>
      </c>
      <c r="S662">
        <v>9</v>
      </c>
      <c r="T662">
        <v>6</v>
      </c>
      <c r="U662">
        <v>0</v>
      </c>
      <c r="V662">
        <v>0</v>
      </c>
      <c r="W662">
        <v>0</v>
      </c>
      <c r="X662">
        <v>0</v>
      </c>
      <c r="Y662">
        <v>0</v>
      </c>
      <c r="Z662">
        <v>0</v>
      </c>
      <c r="AA662">
        <v>3</v>
      </c>
      <c r="AB662">
        <v>11</v>
      </c>
      <c r="AC662">
        <v>0</v>
      </c>
    </row>
    <row r="663" spans="1:29" x14ac:dyDescent="0.3">
      <c r="A663" s="1">
        <v>7093</v>
      </c>
      <c r="B663">
        <v>1985</v>
      </c>
      <c r="C663" t="s">
        <v>29</v>
      </c>
      <c r="D663" t="s">
        <v>37</v>
      </c>
      <c r="E663">
        <v>19986</v>
      </c>
      <c r="F663">
        <v>1</v>
      </c>
      <c r="G663">
        <v>0</v>
      </c>
      <c r="H663" t="s">
        <v>144</v>
      </c>
      <c r="I663">
        <v>74</v>
      </c>
      <c r="J663">
        <v>3</v>
      </c>
      <c r="K663">
        <v>6</v>
      </c>
      <c r="L663">
        <v>5</v>
      </c>
      <c r="M663">
        <v>0</v>
      </c>
      <c r="N663">
        <v>2</v>
      </c>
      <c r="O663">
        <v>6</v>
      </c>
      <c r="P663">
        <v>1</v>
      </c>
      <c r="Q663">
        <v>0</v>
      </c>
      <c r="R663">
        <v>0</v>
      </c>
      <c r="S663">
        <v>3</v>
      </c>
      <c r="T663">
        <v>7</v>
      </c>
      <c r="U663">
        <v>0</v>
      </c>
      <c r="V663">
        <v>0</v>
      </c>
      <c r="W663">
        <v>0</v>
      </c>
      <c r="X663">
        <v>0</v>
      </c>
      <c r="Y663">
        <v>0</v>
      </c>
      <c r="Z663">
        <v>0</v>
      </c>
      <c r="AA663">
        <v>3</v>
      </c>
      <c r="AB663">
        <v>11</v>
      </c>
      <c r="AC663">
        <v>0</v>
      </c>
    </row>
    <row r="664" spans="1:29" x14ac:dyDescent="0.3">
      <c r="A664" s="1">
        <v>5084</v>
      </c>
      <c r="B664">
        <v>1975</v>
      </c>
      <c r="C664" t="s">
        <v>29</v>
      </c>
      <c r="D664" t="s">
        <v>71</v>
      </c>
      <c r="E664">
        <v>58330</v>
      </c>
      <c r="F664">
        <v>0</v>
      </c>
      <c r="G664">
        <v>1</v>
      </c>
      <c r="H664" t="s">
        <v>453</v>
      </c>
      <c r="I664">
        <v>87</v>
      </c>
      <c r="J664">
        <v>445</v>
      </c>
      <c r="K664">
        <v>53</v>
      </c>
      <c r="L664">
        <v>213</v>
      </c>
      <c r="M664">
        <v>104</v>
      </c>
      <c r="N664">
        <v>98</v>
      </c>
      <c r="O664">
        <v>151</v>
      </c>
      <c r="P664">
        <v>1</v>
      </c>
      <c r="Q664">
        <v>6</v>
      </c>
      <c r="R664">
        <v>4</v>
      </c>
      <c r="S664">
        <v>13</v>
      </c>
      <c r="T664">
        <v>4</v>
      </c>
      <c r="U664">
        <v>0</v>
      </c>
      <c r="V664">
        <v>0</v>
      </c>
      <c r="W664">
        <v>0</v>
      </c>
      <c r="X664">
        <v>0</v>
      </c>
      <c r="Y664">
        <v>0</v>
      </c>
      <c r="Z664">
        <v>0</v>
      </c>
      <c r="AA664">
        <v>3</v>
      </c>
      <c r="AB664">
        <v>11</v>
      </c>
      <c r="AC664">
        <v>0</v>
      </c>
    </row>
    <row r="665" spans="1:29" x14ac:dyDescent="0.3">
      <c r="A665" s="1">
        <v>1777</v>
      </c>
      <c r="B665">
        <v>1980</v>
      </c>
      <c r="C665" t="s">
        <v>47</v>
      </c>
      <c r="D665" t="s">
        <v>37</v>
      </c>
      <c r="E665">
        <v>25965</v>
      </c>
      <c r="F665">
        <v>0</v>
      </c>
      <c r="G665">
        <v>0</v>
      </c>
      <c r="H665" t="s">
        <v>93</v>
      </c>
      <c r="I665">
        <v>29</v>
      </c>
      <c r="J665">
        <v>2</v>
      </c>
      <c r="K665">
        <v>2</v>
      </c>
      <c r="L665">
        <v>11</v>
      </c>
      <c r="M665">
        <v>41</v>
      </c>
      <c r="N665">
        <v>7</v>
      </c>
      <c r="O665">
        <v>11</v>
      </c>
      <c r="P665">
        <v>1</v>
      </c>
      <c r="Q665">
        <v>2</v>
      </c>
      <c r="R665">
        <v>0</v>
      </c>
      <c r="S665">
        <v>3</v>
      </c>
      <c r="T665">
        <v>8</v>
      </c>
      <c r="U665">
        <v>0</v>
      </c>
      <c r="V665">
        <v>0</v>
      </c>
      <c r="W665">
        <v>0</v>
      </c>
      <c r="X665">
        <v>0</v>
      </c>
      <c r="Y665">
        <v>0</v>
      </c>
      <c r="Z665">
        <v>0</v>
      </c>
      <c r="AA665">
        <v>3</v>
      </c>
      <c r="AB665">
        <v>11</v>
      </c>
      <c r="AC665">
        <v>0</v>
      </c>
    </row>
    <row r="666" spans="1:29" x14ac:dyDescent="0.3">
      <c r="A666" s="1">
        <v>8162</v>
      </c>
      <c r="B666">
        <v>1956</v>
      </c>
      <c r="C666" t="s">
        <v>39</v>
      </c>
      <c r="D666" t="s">
        <v>33</v>
      </c>
      <c r="E666">
        <v>14661</v>
      </c>
      <c r="F666">
        <v>0</v>
      </c>
      <c r="G666">
        <v>0</v>
      </c>
      <c r="H666" t="s">
        <v>454</v>
      </c>
      <c r="I666">
        <v>88</v>
      </c>
      <c r="J666">
        <v>4</v>
      </c>
      <c r="K666">
        <v>1</v>
      </c>
      <c r="L666">
        <v>11</v>
      </c>
      <c r="M666">
        <v>6</v>
      </c>
      <c r="N666">
        <v>2</v>
      </c>
      <c r="O666">
        <v>2</v>
      </c>
      <c r="P666">
        <v>1</v>
      </c>
      <c r="Q666">
        <v>1</v>
      </c>
      <c r="R666">
        <v>0</v>
      </c>
      <c r="S666">
        <v>3</v>
      </c>
      <c r="T666">
        <v>6</v>
      </c>
      <c r="U666">
        <v>0</v>
      </c>
      <c r="V666">
        <v>0</v>
      </c>
      <c r="W666">
        <v>0</v>
      </c>
      <c r="X666">
        <v>0</v>
      </c>
      <c r="Y666">
        <v>0</v>
      </c>
      <c r="Z666">
        <v>0</v>
      </c>
      <c r="AA666">
        <v>3</v>
      </c>
      <c r="AB666">
        <v>11</v>
      </c>
      <c r="AC666">
        <v>0</v>
      </c>
    </row>
    <row r="667" spans="1:29" x14ac:dyDescent="0.3">
      <c r="A667" s="1">
        <v>10826</v>
      </c>
      <c r="B667">
        <v>1959</v>
      </c>
      <c r="C667" t="s">
        <v>29</v>
      </c>
      <c r="D667" t="s">
        <v>37</v>
      </c>
      <c r="E667">
        <v>18690</v>
      </c>
      <c r="F667">
        <v>0</v>
      </c>
      <c r="G667">
        <v>0</v>
      </c>
      <c r="H667" t="s">
        <v>314</v>
      </c>
      <c r="I667">
        <v>77</v>
      </c>
      <c r="J667">
        <v>6</v>
      </c>
      <c r="K667">
        <v>1</v>
      </c>
      <c r="L667">
        <v>7</v>
      </c>
      <c r="M667">
        <v>23</v>
      </c>
      <c r="N667">
        <v>4</v>
      </c>
      <c r="O667">
        <v>19</v>
      </c>
      <c r="P667">
        <v>1</v>
      </c>
      <c r="Q667">
        <v>1</v>
      </c>
      <c r="R667">
        <v>1</v>
      </c>
      <c r="S667">
        <v>2</v>
      </c>
      <c r="T667">
        <v>8</v>
      </c>
      <c r="U667">
        <v>0</v>
      </c>
      <c r="V667">
        <v>0</v>
      </c>
      <c r="W667">
        <v>0</v>
      </c>
      <c r="X667">
        <v>0</v>
      </c>
      <c r="Y667">
        <v>0</v>
      </c>
      <c r="Z667">
        <v>0</v>
      </c>
      <c r="AA667">
        <v>3</v>
      </c>
      <c r="AB667">
        <v>11</v>
      </c>
      <c r="AC667">
        <v>0</v>
      </c>
    </row>
    <row r="668" spans="1:29" x14ac:dyDescent="0.3">
      <c r="A668" s="1">
        <v>8754</v>
      </c>
      <c r="B668">
        <v>1974</v>
      </c>
      <c r="C668" t="s">
        <v>36</v>
      </c>
      <c r="D668" t="s">
        <v>33</v>
      </c>
      <c r="E668">
        <v>45068</v>
      </c>
      <c r="F668">
        <v>0</v>
      </c>
      <c r="G668">
        <v>1</v>
      </c>
      <c r="H668" t="s">
        <v>455</v>
      </c>
      <c r="I668">
        <v>25</v>
      </c>
      <c r="J668">
        <v>14</v>
      </c>
      <c r="K668">
        <v>0</v>
      </c>
      <c r="L668">
        <v>3</v>
      </c>
      <c r="M668">
        <v>0</v>
      </c>
      <c r="N668">
        <v>0</v>
      </c>
      <c r="O668">
        <v>3</v>
      </c>
      <c r="P668">
        <v>1</v>
      </c>
      <c r="Q668">
        <v>1</v>
      </c>
      <c r="R668">
        <v>0</v>
      </c>
      <c r="S668">
        <v>2</v>
      </c>
      <c r="T668">
        <v>7</v>
      </c>
      <c r="U668">
        <v>0</v>
      </c>
      <c r="V668">
        <v>0</v>
      </c>
      <c r="W668">
        <v>0</v>
      </c>
      <c r="X668">
        <v>0</v>
      </c>
      <c r="Y668">
        <v>0</v>
      </c>
      <c r="Z668">
        <v>0</v>
      </c>
      <c r="AA668">
        <v>3</v>
      </c>
      <c r="AB668">
        <v>11</v>
      </c>
      <c r="AC668">
        <v>0</v>
      </c>
    </row>
    <row r="669" spans="1:29" x14ac:dyDescent="0.3">
      <c r="A669" s="1">
        <v>1987</v>
      </c>
      <c r="B669">
        <v>1987</v>
      </c>
      <c r="C669" t="s">
        <v>47</v>
      </c>
      <c r="D669" t="s">
        <v>30</v>
      </c>
      <c r="E669">
        <v>21063</v>
      </c>
      <c r="F669">
        <v>1</v>
      </c>
      <c r="G669">
        <v>0</v>
      </c>
      <c r="H669" t="s">
        <v>456</v>
      </c>
      <c r="I669">
        <v>34</v>
      </c>
      <c r="J669">
        <v>1</v>
      </c>
      <c r="K669">
        <v>10</v>
      </c>
      <c r="L669">
        <v>11</v>
      </c>
      <c r="M669">
        <v>19</v>
      </c>
      <c r="N669">
        <v>3</v>
      </c>
      <c r="O669">
        <v>15</v>
      </c>
      <c r="P669">
        <v>2</v>
      </c>
      <c r="Q669">
        <v>2</v>
      </c>
      <c r="R669">
        <v>0</v>
      </c>
      <c r="S669">
        <v>3</v>
      </c>
      <c r="T669">
        <v>6</v>
      </c>
      <c r="U669">
        <v>0</v>
      </c>
      <c r="V669">
        <v>0</v>
      </c>
      <c r="W669">
        <v>0</v>
      </c>
      <c r="X669">
        <v>0</v>
      </c>
      <c r="Y669">
        <v>0</v>
      </c>
      <c r="Z669">
        <v>0</v>
      </c>
      <c r="AA669">
        <v>3</v>
      </c>
      <c r="AB669">
        <v>11</v>
      </c>
      <c r="AC669">
        <v>0</v>
      </c>
    </row>
    <row r="670" spans="1:29" x14ac:dyDescent="0.3">
      <c r="A670" s="1">
        <v>11007</v>
      </c>
      <c r="B670">
        <v>1968</v>
      </c>
      <c r="C670" t="s">
        <v>36</v>
      </c>
      <c r="D670" t="s">
        <v>37</v>
      </c>
      <c r="E670">
        <v>29187</v>
      </c>
      <c r="F670">
        <v>1</v>
      </c>
      <c r="G670">
        <v>0</v>
      </c>
      <c r="H670" t="s">
        <v>291</v>
      </c>
      <c r="I670">
        <v>43</v>
      </c>
      <c r="J670">
        <v>26</v>
      </c>
      <c r="K670">
        <v>0</v>
      </c>
      <c r="L670">
        <v>6</v>
      </c>
      <c r="M670">
        <v>0</v>
      </c>
      <c r="N670">
        <v>0</v>
      </c>
      <c r="O670">
        <v>2</v>
      </c>
      <c r="P670">
        <v>1</v>
      </c>
      <c r="Q670">
        <v>1</v>
      </c>
      <c r="R670">
        <v>0</v>
      </c>
      <c r="S670">
        <v>3</v>
      </c>
      <c r="T670">
        <v>8</v>
      </c>
      <c r="U670">
        <v>0</v>
      </c>
      <c r="V670">
        <v>0</v>
      </c>
      <c r="W670">
        <v>0</v>
      </c>
      <c r="X670">
        <v>0</v>
      </c>
      <c r="Y670">
        <v>0</v>
      </c>
      <c r="Z670">
        <v>0</v>
      </c>
      <c r="AA670">
        <v>3</v>
      </c>
      <c r="AB670">
        <v>11</v>
      </c>
      <c r="AC670">
        <v>0</v>
      </c>
    </row>
    <row r="671" spans="1:29" x14ac:dyDescent="0.3">
      <c r="A671" s="1">
        <v>7426</v>
      </c>
      <c r="B671">
        <v>1971</v>
      </c>
      <c r="C671" t="s">
        <v>53</v>
      </c>
      <c r="D671" t="s">
        <v>37</v>
      </c>
      <c r="E671">
        <v>54690</v>
      </c>
      <c r="F671">
        <v>1</v>
      </c>
      <c r="G671">
        <v>1</v>
      </c>
      <c r="H671" t="s">
        <v>290</v>
      </c>
      <c r="I671">
        <v>76</v>
      </c>
      <c r="J671">
        <v>111</v>
      </c>
      <c r="K671">
        <v>16</v>
      </c>
      <c r="L671">
        <v>37</v>
      </c>
      <c r="M671">
        <v>7</v>
      </c>
      <c r="N671">
        <v>9</v>
      </c>
      <c r="O671">
        <v>18</v>
      </c>
      <c r="P671">
        <v>3</v>
      </c>
      <c r="Q671">
        <v>3</v>
      </c>
      <c r="R671">
        <v>1</v>
      </c>
      <c r="S671">
        <v>5</v>
      </c>
      <c r="T671">
        <v>3</v>
      </c>
      <c r="U671">
        <v>0</v>
      </c>
      <c r="V671">
        <v>0</v>
      </c>
      <c r="W671">
        <v>0</v>
      </c>
      <c r="X671">
        <v>0</v>
      </c>
      <c r="Y671">
        <v>0</v>
      </c>
      <c r="Z671">
        <v>0</v>
      </c>
      <c r="AA671">
        <v>3</v>
      </c>
      <c r="AB671">
        <v>11</v>
      </c>
      <c r="AC671">
        <v>0</v>
      </c>
    </row>
    <row r="672" spans="1:29" x14ac:dyDescent="0.3">
      <c r="A672" s="1">
        <v>9153</v>
      </c>
      <c r="B672">
        <v>1964</v>
      </c>
      <c r="C672" t="s">
        <v>36</v>
      </c>
      <c r="D672" t="s">
        <v>37</v>
      </c>
      <c r="E672">
        <v>59304</v>
      </c>
      <c r="F672">
        <v>0</v>
      </c>
      <c r="G672">
        <v>1</v>
      </c>
      <c r="H672" t="s">
        <v>282</v>
      </c>
      <c r="I672">
        <v>81</v>
      </c>
      <c r="J672">
        <v>418</v>
      </c>
      <c r="K672">
        <v>61</v>
      </c>
      <c r="L672">
        <v>428</v>
      </c>
      <c r="M672">
        <v>80</v>
      </c>
      <c r="N672">
        <v>51</v>
      </c>
      <c r="O672">
        <v>10</v>
      </c>
      <c r="P672">
        <v>3</v>
      </c>
      <c r="Q672">
        <v>7</v>
      </c>
      <c r="R672">
        <v>8</v>
      </c>
      <c r="S672">
        <v>10</v>
      </c>
      <c r="T672">
        <v>5</v>
      </c>
      <c r="U672">
        <v>0</v>
      </c>
      <c r="V672">
        <v>0</v>
      </c>
      <c r="W672">
        <v>0</v>
      </c>
      <c r="X672">
        <v>0</v>
      </c>
      <c r="Y672">
        <v>0</v>
      </c>
      <c r="Z672">
        <v>0</v>
      </c>
      <c r="AA672">
        <v>3</v>
      </c>
      <c r="AB672">
        <v>11</v>
      </c>
      <c r="AC672">
        <v>0</v>
      </c>
    </row>
    <row r="673" spans="1:29" x14ac:dyDescent="0.3">
      <c r="A673" s="1">
        <v>10379</v>
      </c>
      <c r="B673">
        <v>1962</v>
      </c>
      <c r="C673" t="s">
        <v>39</v>
      </c>
      <c r="D673" t="s">
        <v>30</v>
      </c>
      <c r="E673">
        <v>59247</v>
      </c>
      <c r="F673">
        <v>0</v>
      </c>
      <c r="G673">
        <v>2</v>
      </c>
      <c r="H673" t="s">
        <v>457</v>
      </c>
      <c r="I673">
        <v>87</v>
      </c>
      <c r="J673">
        <v>327</v>
      </c>
      <c r="K673">
        <v>9</v>
      </c>
      <c r="L673">
        <v>122</v>
      </c>
      <c r="M673">
        <v>19</v>
      </c>
      <c r="N673">
        <v>14</v>
      </c>
      <c r="O673">
        <v>83</v>
      </c>
      <c r="P673">
        <v>5</v>
      </c>
      <c r="Q673">
        <v>5</v>
      </c>
      <c r="R673">
        <v>2</v>
      </c>
      <c r="S673">
        <v>9</v>
      </c>
      <c r="T673">
        <v>6</v>
      </c>
      <c r="U673">
        <v>0</v>
      </c>
      <c r="V673">
        <v>0</v>
      </c>
      <c r="W673">
        <v>0</v>
      </c>
      <c r="X673">
        <v>0</v>
      </c>
      <c r="Y673">
        <v>0</v>
      </c>
      <c r="Z673">
        <v>0</v>
      </c>
      <c r="AA673">
        <v>3</v>
      </c>
      <c r="AB673">
        <v>11</v>
      </c>
      <c r="AC673">
        <v>0</v>
      </c>
    </row>
    <row r="674" spans="1:29" x14ac:dyDescent="0.3">
      <c r="A674" s="1">
        <v>9204</v>
      </c>
      <c r="B674">
        <v>1970</v>
      </c>
      <c r="C674" t="s">
        <v>29</v>
      </c>
      <c r="D674" t="s">
        <v>71</v>
      </c>
      <c r="E674">
        <v>66731</v>
      </c>
      <c r="F674">
        <v>0</v>
      </c>
      <c r="G674">
        <v>1</v>
      </c>
      <c r="H674" t="s">
        <v>183</v>
      </c>
      <c r="I674">
        <v>33</v>
      </c>
      <c r="J674">
        <v>371</v>
      </c>
      <c r="K674">
        <v>159</v>
      </c>
      <c r="L674">
        <v>194</v>
      </c>
      <c r="M674">
        <v>58</v>
      </c>
      <c r="N674">
        <v>106</v>
      </c>
      <c r="O674">
        <v>141</v>
      </c>
      <c r="P674">
        <v>4</v>
      </c>
      <c r="Q674">
        <v>4</v>
      </c>
      <c r="R674">
        <v>3</v>
      </c>
      <c r="S674">
        <v>6</v>
      </c>
      <c r="T674">
        <v>3</v>
      </c>
      <c r="U674">
        <v>0</v>
      </c>
      <c r="V674">
        <v>0</v>
      </c>
      <c r="W674">
        <v>0</v>
      </c>
      <c r="X674">
        <v>0</v>
      </c>
      <c r="Y674">
        <v>0</v>
      </c>
      <c r="Z674">
        <v>0</v>
      </c>
      <c r="AA674">
        <v>3</v>
      </c>
      <c r="AB674">
        <v>11</v>
      </c>
      <c r="AC674">
        <v>0</v>
      </c>
    </row>
    <row r="675" spans="1:29" x14ac:dyDescent="0.3">
      <c r="A675" s="1">
        <v>3197</v>
      </c>
      <c r="B675">
        <v>1980</v>
      </c>
      <c r="C675" t="s">
        <v>29</v>
      </c>
      <c r="D675" t="s">
        <v>37</v>
      </c>
      <c r="E675">
        <v>77353</v>
      </c>
      <c r="F675">
        <v>0</v>
      </c>
      <c r="G675">
        <v>1</v>
      </c>
      <c r="H675" t="s">
        <v>458</v>
      </c>
      <c r="I675">
        <v>38</v>
      </c>
      <c r="J675">
        <v>275</v>
      </c>
      <c r="K675">
        <v>59</v>
      </c>
      <c r="L675">
        <v>107</v>
      </c>
      <c r="M675">
        <v>69</v>
      </c>
      <c r="N675">
        <v>101</v>
      </c>
      <c r="O675">
        <v>59</v>
      </c>
      <c r="P675">
        <v>2</v>
      </c>
      <c r="Q675">
        <v>6</v>
      </c>
      <c r="R675">
        <v>4</v>
      </c>
      <c r="S675">
        <v>8</v>
      </c>
      <c r="T675">
        <v>4</v>
      </c>
      <c r="U675">
        <v>0</v>
      </c>
      <c r="V675">
        <v>0</v>
      </c>
      <c r="W675">
        <v>0</v>
      </c>
      <c r="X675">
        <v>0</v>
      </c>
      <c r="Y675">
        <v>0</v>
      </c>
      <c r="Z675">
        <v>0</v>
      </c>
      <c r="AA675">
        <v>3</v>
      </c>
      <c r="AB675">
        <v>11</v>
      </c>
      <c r="AC675">
        <v>0</v>
      </c>
    </row>
    <row r="676" spans="1:29" x14ac:dyDescent="0.3">
      <c r="A676" s="1">
        <v>2920</v>
      </c>
      <c r="B676">
        <v>1975</v>
      </c>
      <c r="C676" t="s">
        <v>36</v>
      </c>
      <c r="D676" t="s">
        <v>30</v>
      </c>
      <c r="E676">
        <v>52614</v>
      </c>
      <c r="F676">
        <v>0</v>
      </c>
      <c r="G676">
        <v>1</v>
      </c>
      <c r="H676" t="s">
        <v>318</v>
      </c>
      <c r="I676">
        <v>63</v>
      </c>
      <c r="J676">
        <v>789</v>
      </c>
      <c r="K676">
        <v>0</v>
      </c>
      <c r="L676">
        <v>142</v>
      </c>
      <c r="M676">
        <v>12</v>
      </c>
      <c r="N676">
        <v>9</v>
      </c>
      <c r="O676">
        <v>38</v>
      </c>
      <c r="P676">
        <v>2</v>
      </c>
      <c r="Q676">
        <v>2</v>
      </c>
      <c r="R676">
        <v>4</v>
      </c>
      <c r="S676">
        <v>8</v>
      </c>
      <c r="T676">
        <v>8</v>
      </c>
      <c r="U676">
        <v>0</v>
      </c>
      <c r="V676">
        <v>0</v>
      </c>
      <c r="W676">
        <v>0</v>
      </c>
      <c r="X676">
        <v>0</v>
      </c>
      <c r="Y676">
        <v>0</v>
      </c>
      <c r="Z676">
        <v>0</v>
      </c>
      <c r="AA676">
        <v>3</v>
      </c>
      <c r="AB676">
        <v>11</v>
      </c>
      <c r="AC676">
        <v>0</v>
      </c>
    </row>
    <row r="677" spans="1:29" x14ac:dyDescent="0.3">
      <c r="A677" s="1">
        <v>6961</v>
      </c>
      <c r="B677">
        <v>1974</v>
      </c>
      <c r="C677" t="s">
        <v>29</v>
      </c>
      <c r="D677" t="s">
        <v>37</v>
      </c>
      <c r="E677">
        <v>26751</v>
      </c>
      <c r="F677">
        <v>2</v>
      </c>
      <c r="G677">
        <v>0</v>
      </c>
      <c r="H677" t="s">
        <v>65</v>
      </c>
      <c r="I677">
        <v>26</v>
      </c>
      <c r="J677">
        <v>1</v>
      </c>
      <c r="K677">
        <v>1</v>
      </c>
      <c r="L677">
        <v>5</v>
      </c>
      <c r="M677">
        <v>0</v>
      </c>
      <c r="N677">
        <v>3</v>
      </c>
      <c r="O677">
        <v>1</v>
      </c>
      <c r="P677">
        <v>1</v>
      </c>
      <c r="Q677">
        <v>1</v>
      </c>
      <c r="R677">
        <v>0</v>
      </c>
      <c r="S677">
        <v>2</v>
      </c>
      <c r="T677">
        <v>8</v>
      </c>
      <c r="U677">
        <v>0</v>
      </c>
      <c r="V677">
        <v>0</v>
      </c>
      <c r="W677">
        <v>0</v>
      </c>
      <c r="X677">
        <v>0</v>
      </c>
      <c r="Y677">
        <v>0</v>
      </c>
      <c r="Z677">
        <v>0</v>
      </c>
      <c r="AA677">
        <v>3</v>
      </c>
      <c r="AB677">
        <v>11</v>
      </c>
      <c r="AC677">
        <v>0</v>
      </c>
    </row>
    <row r="678" spans="1:29" x14ac:dyDescent="0.3">
      <c r="A678" s="1">
        <v>4673</v>
      </c>
      <c r="B678">
        <v>1963</v>
      </c>
      <c r="C678" t="s">
        <v>36</v>
      </c>
      <c r="D678" t="s">
        <v>37</v>
      </c>
      <c r="E678">
        <v>81300</v>
      </c>
      <c r="F678">
        <v>0</v>
      </c>
      <c r="G678">
        <v>1</v>
      </c>
      <c r="H678" t="s">
        <v>459</v>
      </c>
      <c r="I678">
        <v>17</v>
      </c>
      <c r="J678">
        <v>1004</v>
      </c>
      <c r="K678">
        <v>12</v>
      </c>
      <c r="L678">
        <v>145</v>
      </c>
      <c r="M678">
        <v>32</v>
      </c>
      <c r="N678">
        <v>12</v>
      </c>
      <c r="O678">
        <v>36</v>
      </c>
      <c r="P678">
        <v>3</v>
      </c>
      <c r="Q678">
        <v>10</v>
      </c>
      <c r="R678">
        <v>3</v>
      </c>
      <c r="S678">
        <v>5</v>
      </c>
      <c r="T678">
        <v>5</v>
      </c>
      <c r="U678">
        <v>0</v>
      </c>
      <c r="V678">
        <v>0</v>
      </c>
      <c r="W678">
        <v>0</v>
      </c>
      <c r="X678">
        <v>1</v>
      </c>
      <c r="Y678">
        <v>0</v>
      </c>
      <c r="Z678">
        <v>0</v>
      </c>
      <c r="AA678">
        <v>3</v>
      </c>
      <c r="AB678">
        <v>11</v>
      </c>
      <c r="AC678">
        <v>1</v>
      </c>
    </row>
    <row r="679" spans="1:29" x14ac:dyDescent="0.3">
      <c r="A679" s="1">
        <v>9937</v>
      </c>
      <c r="B679">
        <v>1979</v>
      </c>
      <c r="C679" t="s">
        <v>29</v>
      </c>
      <c r="D679" t="s">
        <v>30</v>
      </c>
      <c r="E679">
        <v>70337</v>
      </c>
      <c r="F679">
        <v>0</v>
      </c>
      <c r="G679">
        <v>0</v>
      </c>
      <c r="H679" t="s">
        <v>460</v>
      </c>
      <c r="I679">
        <v>75</v>
      </c>
      <c r="J679">
        <v>187</v>
      </c>
      <c r="K679">
        <v>81</v>
      </c>
      <c r="L679">
        <v>149</v>
      </c>
      <c r="M679">
        <v>25</v>
      </c>
      <c r="N679">
        <v>43</v>
      </c>
      <c r="O679">
        <v>91</v>
      </c>
      <c r="P679">
        <v>1</v>
      </c>
      <c r="Q679">
        <v>2</v>
      </c>
      <c r="R679">
        <v>2</v>
      </c>
      <c r="S679">
        <v>12</v>
      </c>
      <c r="T679">
        <v>1</v>
      </c>
      <c r="U679">
        <v>0</v>
      </c>
      <c r="V679">
        <v>0</v>
      </c>
      <c r="W679">
        <v>0</v>
      </c>
      <c r="X679">
        <v>0</v>
      </c>
      <c r="Y679">
        <v>0</v>
      </c>
      <c r="Z679">
        <v>0</v>
      </c>
      <c r="AA679">
        <v>3</v>
      </c>
      <c r="AB679">
        <v>11</v>
      </c>
      <c r="AC679">
        <v>0</v>
      </c>
    </row>
    <row r="680" spans="1:29" x14ac:dyDescent="0.3">
      <c r="A680" s="1">
        <v>8779</v>
      </c>
      <c r="B680">
        <v>1985</v>
      </c>
      <c r="C680" t="s">
        <v>53</v>
      </c>
      <c r="D680" t="s">
        <v>37</v>
      </c>
      <c r="E680">
        <v>36145</v>
      </c>
      <c r="F680">
        <v>1</v>
      </c>
      <c r="G680">
        <v>0</v>
      </c>
      <c r="H680" t="s">
        <v>415</v>
      </c>
      <c r="I680">
        <v>13</v>
      </c>
      <c r="J680">
        <v>56</v>
      </c>
      <c r="K680">
        <v>4</v>
      </c>
      <c r="L680">
        <v>76</v>
      </c>
      <c r="M680">
        <v>17</v>
      </c>
      <c r="N680">
        <v>1</v>
      </c>
      <c r="O680">
        <v>18</v>
      </c>
      <c r="P680">
        <v>4</v>
      </c>
      <c r="Q680">
        <v>4</v>
      </c>
      <c r="R680">
        <v>1</v>
      </c>
      <c r="S680">
        <v>3</v>
      </c>
      <c r="T680">
        <v>9</v>
      </c>
      <c r="U680">
        <v>1</v>
      </c>
      <c r="V680">
        <v>0</v>
      </c>
      <c r="W680">
        <v>0</v>
      </c>
      <c r="X680">
        <v>0</v>
      </c>
      <c r="Y680">
        <v>0</v>
      </c>
      <c r="Z680">
        <v>0</v>
      </c>
      <c r="AA680">
        <v>3</v>
      </c>
      <c r="AB680">
        <v>11</v>
      </c>
      <c r="AC680">
        <v>1</v>
      </c>
    </row>
    <row r="681" spans="1:29" x14ac:dyDescent="0.3">
      <c r="A681" s="1">
        <v>9596</v>
      </c>
      <c r="B681">
        <v>1980</v>
      </c>
      <c r="C681" t="s">
        <v>36</v>
      </c>
      <c r="D681" t="s">
        <v>30</v>
      </c>
      <c r="E681">
        <v>65295</v>
      </c>
      <c r="F681">
        <v>0</v>
      </c>
      <c r="G681">
        <v>0</v>
      </c>
      <c r="H681" t="s">
        <v>404</v>
      </c>
      <c r="I681">
        <v>19</v>
      </c>
      <c r="J681">
        <v>365</v>
      </c>
      <c r="K681">
        <v>32</v>
      </c>
      <c r="L681">
        <v>117</v>
      </c>
      <c r="M681">
        <v>34</v>
      </c>
      <c r="N681">
        <v>110</v>
      </c>
      <c r="O681">
        <v>6</v>
      </c>
      <c r="P681">
        <v>1</v>
      </c>
      <c r="Q681">
        <v>3</v>
      </c>
      <c r="R681">
        <v>3</v>
      </c>
      <c r="S681">
        <v>13</v>
      </c>
      <c r="T681">
        <v>2</v>
      </c>
      <c r="U681">
        <v>0</v>
      </c>
      <c r="V681">
        <v>0</v>
      </c>
      <c r="W681">
        <v>0</v>
      </c>
      <c r="X681">
        <v>0</v>
      </c>
      <c r="Y681">
        <v>0</v>
      </c>
      <c r="Z681">
        <v>0</v>
      </c>
      <c r="AA681">
        <v>3</v>
      </c>
      <c r="AB681">
        <v>11</v>
      </c>
      <c r="AC681">
        <v>0</v>
      </c>
    </row>
    <row r="682" spans="1:29" x14ac:dyDescent="0.3">
      <c r="A682" s="1">
        <v>2891</v>
      </c>
      <c r="B682">
        <v>1963</v>
      </c>
      <c r="C682" t="s">
        <v>29</v>
      </c>
      <c r="D682" t="s">
        <v>41</v>
      </c>
      <c r="E682">
        <v>68118</v>
      </c>
      <c r="F682">
        <v>0</v>
      </c>
      <c r="G682">
        <v>1</v>
      </c>
      <c r="H682" t="s">
        <v>461</v>
      </c>
      <c r="I682">
        <v>51</v>
      </c>
      <c r="J682">
        <v>595</v>
      </c>
      <c r="K682">
        <v>23</v>
      </c>
      <c r="L682">
        <v>123</v>
      </c>
      <c r="M682">
        <v>10</v>
      </c>
      <c r="N682">
        <v>23</v>
      </c>
      <c r="O682">
        <v>154</v>
      </c>
      <c r="P682">
        <v>2</v>
      </c>
      <c r="Q682">
        <v>8</v>
      </c>
      <c r="R682">
        <v>9</v>
      </c>
      <c r="S682">
        <v>4</v>
      </c>
      <c r="T682">
        <v>6</v>
      </c>
      <c r="U682">
        <v>0</v>
      </c>
      <c r="V682">
        <v>0</v>
      </c>
      <c r="W682">
        <v>0</v>
      </c>
      <c r="X682">
        <v>0</v>
      </c>
      <c r="Y682">
        <v>0</v>
      </c>
      <c r="Z682">
        <v>0</v>
      </c>
      <c r="AA682">
        <v>3</v>
      </c>
      <c r="AB682">
        <v>11</v>
      </c>
      <c r="AC682">
        <v>0</v>
      </c>
    </row>
    <row r="683" spans="1:29" x14ac:dyDescent="0.3">
      <c r="A683" s="1">
        <v>4910</v>
      </c>
      <c r="B683">
        <v>1967</v>
      </c>
      <c r="C683" t="s">
        <v>29</v>
      </c>
      <c r="D683" t="s">
        <v>41</v>
      </c>
      <c r="E683">
        <v>68743</v>
      </c>
      <c r="F683">
        <v>0</v>
      </c>
      <c r="G683">
        <v>0</v>
      </c>
      <c r="H683" t="s">
        <v>326</v>
      </c>
      <c r="I683">
        <v>81</v>
      </c>
      <c r="J683">
        <v>1132</v>
      </c>
      <c r="K683">
        <v>134</v>
      </c>
      <c r="L683">
        <v>384</v>
      </c>
      <c r="M683">
        <v>175</v>
      </c>
      <c r="N683">
        <v>134</v>
      </c>
      <c r="O683">
        <v>115</v>
      </c>
      <c r="P683">
        <v>1</v>
      </c>
      <c r="Q683">
        <v>11</v>
      </c>
      <c r="R683">
        <v>5</v>
      </c>
      <c r="S683">
        <v>13</v>
      </c>
      <c r="T683">
        <v>7</v>
      </c>
      <c r="U683">
        <v>0</v>
      </c>
      <c r="V683">
        <v>0</v>
      </c>
      <c r="W683">
        <v>0</v>
      </c>
      <c r="X683">
        <v>0</v>
      </c>
      <c r="Y683">
        <v>0</v>
      </c>
      <c r="Z683">
        <v>0</v>
      </c>
      <c r="AA683">
        <v>3</v>
      </c>
      <c r="AB683">
        <v>11</v>
      </c>
      <c r="AC683">
        <v>0</v>
      </c>
    </row>
    <row r="684" spans="1:29" x14ac:dyDescent="0.3">
      <c r="A684" s="1">
        <v>75</v>
      </c>
      <c r="B684">
        <v>1982</v>
      </c>
      <c r="C684" t="s">
        <v>53</v>
      </c>
      <c r="D684" t="s">
        <v>33</v>
      </c>
      <c r="E684">
        <v>41039</v>
      </c>
      <c r="F684">
        <v>0</v>
      </c>
      <c r="G684">
        <v>0</v>
      </c>
      <c r="H684" t="s">
        <v>462</v>
      </c>
      <c r="I684">
        <v>32</v>
      </c>
      <c r="J684">
        <v>34</v>
      </c>
      <c r="K684">
        <v>11</v>
      </c>
      <c r="L684">
        <v>137</v>
      </c>
      <c r="M684">
        <v>179</v>
      </c>
      <c r="N684">
        <v>61</v>
      </c>
      <c r="O684">
        <v>45</v>
      </c>
      <c r="P684">
        <v>1</v>
      </c>
      <c r="Q684">
        <v>8</v>
      </c>
      <c r="R684">
        <v>1</v>
      </c>
      <c r="S684">
        <v>5</v>
      </c>
      <c r="T684">
        <v>8</v>
      </c>
      <c r="U684">
        <v>0</v>
      </c>
      <c r="V684">
        <v>0</v>
      </c>
      <c r="W684">
        <v>0</v>
      </c>
      <c r="X684">
        <v>0</v>
      </c>
      <c r="Y684">
        <v>0</v>
      </c>
      <c r="Z684">
        <v>0</v>
      </c>
      <c r="AA684">
        <v>3</v>
      </c>
      <c r="AB684">
        <v>11</v>
      </c>
      <c r="AC684">
        <v>0</v>
      </c>
    </row>
    <row r="685" spans="1:29" x14ac:dyDescent="0.3">
      <c r="A685" s="1">
        <v>10120</v>
      </c>
      <c r="B685">
        <v>1955</v>
      </c>
      <c r="C685" t="s">
        <v>29</v>
      </c>
      <c r="D685" t="s">
        <v>33</v>
      </c>
      <c r="E685">
        <v>38946</v>
      </c>
      <c r="F685">
        <v>0</v>
      </c>
      <c r="G685">
        <v>1</v>
      </c>
      <c r="H685" t="s">
        <v>463</v>
      </c>
      <c r="I685">
        <v>84</v>
      </c>
      <c r="J685">
        <v>116</v>
      </c>
      <c r="K685">
        <v>6</v>
      </c>
      <c r="L685">
        <v>82</v>
      </c>
      <c r="M685">
        <v>6</v>
      </c>
      <c r="N685">
        <v>6</v>
      </c>
      <c r="O685">
        <v>41</v>
      </c>
      <c r="P685">
        <v>2</v>
      </c>
      <c r="Q685">
        <v>3</v>
      </c>
      <c r="R685">
        <v>1</v>
      </c>
      <c r="S685">
        <v>6</v>
      </c>
      <c r="T685">
        <v>5</v>
      </c>
      <c r="U685">
        <v>0</v>
      </c>
      <c r="V685">
        <v>0</v>
      </c>
      <c r="W685">
        <v>0</v>
      </c>
      <c r="X685">
        <v>0</v>
      </c>
      <c r="Y685">
        <v>0</v>
      </c>
      <c r="Z685">
        <v>0</v>
      </c>
      <c r="AA685">
        <v>3</v>
      </c>
      <c r="AB685">
        <v>11</v>
      </c>
      <c r="AC685">
        <v>0</v>
      </c>
    </row>
    <row r="686" spans="1:29" x14ac:dyDescent="0.3">
      <c r="A686" s="1">
        <v>6327</v>
      </c>
      <c r="B686">
        <v>1967</v>
      </c>
      <c r="C686" t="s">
        <v>29</v>
      </c>
      <c r="D686" t="s">
        <v>33</v>
      </c>
      <c r="E686">
        <v>65777</v>
      </c>
      <c r="F686">
        <v>0</v>
      </c>
      <c r="G686">
        <v>0</v>
      </c>
      <c r="H686" t="s">
        <v>464</v>
      </c>
      <c r="I686">
        <v>87</v>
      </c>
      <c r="J686">
        <v>565</v>
      </c>
      <c r="K686">
        <v>32</v>
      </c>
      <c r="L686">
        <v>435</v>
      </c>
      <c r="M686">
        <v>28</v>
      </c>
      <c r="N686">
        <v>32</v>
      </c>
      <c r="O686">
        <v>54</v>
      </c>
      <c r="P686">
        <v>1</v>
      </c>
      <c r="Q686">
        <v>2</v>
      </c>
      <c r="R686">
        <v>8</v>
      </c>
      <c r="S686">
        <v>6</v>
      </c>
      <c r="T686">
        <v>1</v>
      </c>
      <c r="U686">
        <v>0</v>
      </c>
      <c r="V686">
        <v>0</v>
      </c>
      <c r="W686">
        <v>0</v>
      </c>
      <c r="X686">
        <v>0</v>
      </c>
      <c r="Y686">
        <v>0</v>
      </c>
      <c r="Z686">
        <v>0</v>
      </c>
      <c r="AA686">
        <v>3</v>
      </c>
      <c r="AB686">
        <v>11</v>
      </c>
      <c r="AC686">
        <v>0</v>
      </c>
    </row>
    <row r="687" spans="1:29" x14ac:dyDescent="0.3">
      <c r="A687" s="1">
        <v>10142</v>
      </c>
      <c r="B687">
        <v>1976</v>
      </c>
      <c r="C687" t="s">
        <v>36</v>
      </c>
      <c r="D687" t="s">
        <v>41</v>
      </c>
      <c r="E687">
        <v>66476</v>
      </c>
      <c r="F687">
        <v>0</v>
      </c>
      <c r="G687">
        <v>1</v>
      </c>
      <c r="H687" t="s">
        <v>269</v>
      </c>
      <c r="I687">
        <v>99</v>
      </c>
      <c r="J687">
        <v>372</v>
      </c>
      <c r="K687">
        <v>18</v>
      </c>
      <c r="L687">
        <v>126</v>
      </c>
      <c r="M687">
        <v>47</v>
      </c>
      <c r="N687">
        <v>48</v>
      </c>
      <c r="O687">
        <v>78</v>
      </c>
      <c r="P687">
        <v>2</v>
      </c>
      <c r="Q687">
        <v>5</v>
      </c>
      <c r="R687">
        <v>2</v>
      </c>
      <c r="S687">
        <v>11</v>
      </c>
      <c r="T687">
        <v>4</v>
      </c>
      <c r="U687">
        <v>0</v>
      </c>
      <c r="V687">
        <v>0</v>
      </c>
      <c r="W687">
        <v>0</v>
      </c>
      <c r="X687">
        <v>0</v>
      </c>
      <c r="Y687">
        <v>0</v>
      </c>
      <c r="Z687">
        <v>0</v>
      </c>
      <c r="AA687">
        <v>3</v>
      </c>
      <c r="AB687">
        <v>11</v>
      </c>
      <c r="AC687">
        <v>0</v>
      </c>
    </row>
    <row r="688" spans="1:29" x14ac:dyDescent="0.3">
      <c r="A688" s="1">
        <v>9826</v>
      </c>
      <c r="B688">
        <v>1972</v>
      </c>
      <c r="C688" t="s">
        <v>36</v>
      </c>
      <c r="D688" t="s">
        <v>30</v>
      </c>
      <c r="E688">
        <v>86857</v>
      </c>
      <c r="F688">
        <v>0</v>
      </c>
      <c r="G688">
        <v>0</v>
      </c>
      <c r="H688" t="s">
        <v>183</v>
      </c>
      <c r="I688">
        <v>96</v>
      </c>
      <c r="J688">
        <v>899</v>
      </c>
      <c r="K688">
        <v>102</v>
      </c>
      <c r="L688">
        <v>838</v>
      </c>
      <c r="M688">
        <v>133</v>
      </c>
      <c r="N688">
        <v>102</v>
      </c>
      <c r="O688">
        <v>40</v>
      </c>
      <c r="P688">
        <v>1</v>
      </c>
      <c r="Q688">
        <v>5</v>
      </c>
      <c r="R688">
        <v>6</v>
      </c>
      <c r="S688">
        <v>10</v>
      </c>
      <c r="T688">
        <v>2</v>
      </c>
      <c r="U688">
        <v>0</v>
      </c>
      <c r="V688">
        <v>0</v>
      </c>
      <c r="W688">
        <v>0</v>
      </c>
      <c r="X688">
        <v>0</v>
      </c>
      <c r="Y688">
        <v>0</v>
      </c>
      <c r="Z688">
        <v>0</v>
      </c>
      <c r="AA688">
        <v>3</v>
      </c>
      <c r="AB688">
        <v>11</v>
      </c>
      <c r="AC688">
        <v>1</v>
      </c>
    </row>
    <row r="689" spans="1:29" x14ac:dyDescent="0.3">
      <c r="A689" s="1">
        <v>1501</v>
      </c>
      <c r="B689">
        <v>1982</v>
      </c>
      <c r="C689" t="s">
        <v>36</v>
      </c>
      <c r="D689" t="s">
        <v>37</v>
      </c>
      <c r="E689">
        <v>160803</v>
      </c>
      <c r="F689">
        <v>0</v>
      </c>
      <c r="G689">
        <v>0</v>
      </c>
      <c r="H689" t="s">
        <v>371</v>
      </c>
      <c r="I689">
        <v>21</v>
      </c>
      <c r="J689">
        <v>55</v>
      </c>
      <c r="K689">
        <v>16</v>
      </c>
      <c r="L689">
        <v>1622</v>
      </c>
      <c r="M689">
        <v>17</v>
      </c>
      <c r="N689">
        <v>3</v>
      </c>
      <c r="O689">
        <v>4</v>
      </c>
      <c r="P689">
        <v>15</v>
      </c>
      <c r="Q689">
        <v>0</v>
      </c>
      <c r="R689">
        <v>28</v>
      </c>
      <c r="S689">
        <v>1</v>
      </c>
      <c r="T689">
        <v>0</v>
      </c>
      <c r="U689">
        <v>0</v>
      </c>
      <c r="V689">
        <v>0</v>
      </c>
      <c r="W689">
        <v>0</v>
      </c>
      <c r="X689">
        <v>0</v>
      </c>
      <c r="Y689">
        <v>0</v>
      </c>
      <c r="Z689">
        <v>0</v>
      </c>
      <c r="AA689">
        <v>3</v>
      </c>
      <c r="AB689">
        <v>11</v>
      </c>
      <c r="AC689">
        <v>0</v>
      </c>
    </row>
    <row r="690" spans="1:29" x14ac:dyDescent="0.3">
      <c r="A690" s="1">
        <v>10767</v>
      </c>
      <c r="B690">
        <v>1989</v>
      </c>
      <c r="C690" t="s">
        <v>36</v>
      </c>
      <c r="D690" t="s">
        <v>33</v>
      </c>
      <c r="E690">
        <v>77845</v>
      </c>
      <c r="F690">
        <v>0</v>
      </c>
      <c r="G690">
        <v>0</v>
      </c>
      <c r="H690" t="s">
        <v>465</v>
      </c>
      <c r="I690">
        <v>40</v>
      </c>
      <c r="J690">
        <v>760</v>
      </c>
      <c r="K690">
        <v>40</v>
      </c>
      <c r="L690">
        <v>480</v>
      </c>
      <c r="M690">
        <v>0</v>
      </c>
      <c r="N690">
        <v>40</v>
      </c>
      <c r="O690">
        <v>26</v>
      </c>
      <c r="P690">
        <v>1</v>
      </c>
      <c r="Q690">
        <v>3</v>
      </c>
      <c r="R690">
        <v>5</v>
      </c>
      <c r="S690">
        <v>12</v>
      </c>
      <c r="T690">
        <v>1</v>
      </c>
      <c r="U690">
        <v>0</v>
      </c>
      <c r="V690">
        <v>0</v>
      </c>
      <c r="W690">
        <v>1</v>
      </c>
      <c r="X690">
        <v>1</v>
      </c>
      <c r="Y690">
        <v>0</v>
      </c>
      <c r="Z690">
        <v>0</v>
      </c>
      <c r="AA690">
        <v>3</v>
      </c>
      <c r="AB690">
        <v>11</v>
      </c>
      <c r="AC690">
        <v>0</v>
      </c>
    </row>
    <row r="691" spans="1:29" x14ac:dyDescent="0.3">
      <c r="A691" s="1">
        <v>7279</v>
      </c>
      <c r="B691">
        <v>1969</v>
      </c>
      <c r="C691" t="s">
        <v>36</v>
      </c>
      <c r="D691" t="s">
        <v>33</v>
      </c>
      <c r="E691">
        <v>69476</v>
      </c>
      <c r="F691">
        <v>0</v>
      </c>
      <c r="G691">
        <v>0</v>
      </c>
      <c r="H691" t="s">
        <v>150</v>
      </c>
      <c r="I691">
        <v>3</v>
      </c>
      <c r="J691">
        <v>260</v>
      </c>
      <c r="K691">
        <v>86</v>
      </c>
      <c r="L691">
        <v>559</v>
      </c>
      <c r="M691">
        <v>63</v>
      </c>
      <c r="N691">
        <v>9</v>
      </c>
      <c r="O691">
        <v>67</v>
      </c>
      <c r="P691">
        <v>1</v>
      </c>
      <c r="Q691">
        <v>4</v>
      </c>
      <c r="R691">
        <v>6</v>
      </c>
      <c r="S691">
        <v>4</v>
      </c>
      <c r="T691">
        <v>2</v>
      </c>
      <c r="U691">
        <v>0</v>
      </c>
      <c r="V691">
        <v>0</v>
      </c>
      <c r="W691">
        <v>0</v>
      </c>
      <c r="X691">
        <v>0</v>
      </c>
      <c r="Y691">
        <v>0</v>
      </c>
      <c r="Z691">
        <v>0</v>
      </c>
      <c r="AA691">
        <v>3</v>
      </c>
      <c r="AB691">
        <v>11</v>
      </c>
      <c r="AC691">
        <v>0</v>
      </c>
    </row>
    <row r="692" spans="1:29" x14ac:dyDescent="0.3">
      <c r="A692" s="1">
        <v>7230</v>
      </c>
      <c r="B692">
        <v>1960</v>
      </c>
      <c r="C692" t="s">
        <v>36</v>
      </c>
      <c r="D692" t="s">
        <v>41</v>
      </c>
      <c r="E692">
        <v>50611</v>
      </c>
      <c r="F692">
        <v>0</v>
      </c>
      <c r="G692">
        <v>1</v>
      </c>
      <c r="H692" t="s">
        <v>466</v>
      </c>
      <c r="I692">
        <v>98</v>
      </c>
      <c r="J692">
        <v>459</v>
      </c>
      <c r="K692">
        <v>0</v>
      </c>
      <c r="L692">
        <v>24</v>
      </c>
      <c r="M692">
        <v>6</v>
      </c>
      <c r="N692">
        <v>0</v>
      </c>
      <c r="O692">
        <v>4</v>
      </c>
      <c r="P692">
        <v>6</v>
      </c>
      <c r="Q692">
        <v>4</v>
      </c>
      <c r="R692">
        <v>5</v>
      </c>
      <c r="S692">
        <v>7</v>
      </c>
      <c r="T692">
        <v>6</v>
      </c>
      <c r="U692">
        <v>0</v>
      </c>
      <c r="V692">
        <v>1</v>
      </c>
      <c r="W692">
        <v>0</v>
      </c>
      <c r="X692">
        <v>0</v>
      </c>
      <c r="Y692">
        <v>0</v>
      </c>
      <c r="Z692">
        <v>0</v>
      </c>
      <c r="AA692">
        <v>3</v>
      </c>
      <c r="AB692">
        <v>11</v>
      </c>
      <c r="AC692">
        <v>1</v>
      </c>
    </row>
    <row r="693" spans="1:29" x14ac:dyDescent="0.3">
      <c r="A693" s="1">
        <v>143</v>
      </c>
      <c r="B693">
        <v>1970</v>
      </c>
      <c r="C693" t="s">
        <v>29</v>
      </c>
      <c r="D693" t="s">
        <v>30</v>
      </c>
      <c r="E693">
        <v>61209</v>
      </c>
      <c r="F693">
        <v>0</v>
      </c>
      <c r="G693">
        <v>0</v>
      </c>
      <c r="H693" t="s">
        <v>467</v>
      </c>
      <c r="I693">
        <v>73</v>
      </c>
      <c r="J693">
        <v>466</v>
      </c>
      <c r="K693">
        <v>0</v>
      </c>
      <c r="L693">
        <v>224</v>
      </c>
      <c r="M693">
        <v>119</v>
      </c>
      <c r="N693">
        <v>49</v>
      </c>
      <c r="O693">
        <v>99</v>
      </c>
      <c r="P693">
        <v>1</v>
      </c>
      <c r="Q693">
        <v>5</v>
      </c>
      <c r="R693">
        <v>3</v>
      </c>
      <c r="S693">
        <v>4</v>
      </c>
      <c r="T693">
        <v>2</v>
      </c>
      <c r="U693">
        <v>0</v>
      </c>
      <c r="V693">
        <v>0</v>
      </c>
      <c r="W693">
        <v>0</v>
      </c>
      <c r="X693">
        <v>0</v>
      </c>
      <c r="Y693">
        <v>0</v>
      </c>
      <c r="Z693">
        <v>0</v>
      </c>
      <c r="AA693">
        <v>3</v>
      </c>
      <c r="AB693">
        <v>11</v>
      </c>
      <c r="AC693">
        <v>0</v>
      </c>
    </row>
    <row r="694" spans="1:29" x14ac:dyDescent="0.3">
      <c r="A694" s="1">
        <v>450</v>
      </c>
      <c r="B694">
        <v>1958</v>
      </c>
      <c r="C694" t="s">
        <v>39</v>
      </c>
      <c r="D694" t="s">
        <v>33</v>
      </c>
      <c r="E694">
        <v>42315</v>
      </c>
      <c r="F694">
        <v>0</v>
      </c>
      <c r="G694">
        <v>1</v>
      </c>
      <c r="H694" t="s">
        <v>261</v>
      </c>
      <c r="I694">
        <v>90</v>
      </c>
      <c r="J694">
        <v>67</v>
      </c>
      <c r="K694">
        <v>15</v>
      </c>
      <c r="L694">
        <v>80</v>
      </c>
      <c r="M694">
        <v>17</v>
      </c>
      <c r="N694">
        <v>11</v>
      </c>
      <c r="O694">
        <v>80</v>
      </c>
      <c r="P694">
        <v>3</v>
      </c>
      <c r="Q694">
        <v>1</v>
      </c>
      <c r="R694">
        <v>4</v>
      </c>
      <c r="S694">
        <v>4</v>
      </c>
      <c r="T694">
        <v>3</v>
      </c>
      <c r="U694">
        <v>0</v>
      </c>
      <c r="V694">
        <v>0</v>
      </c>
      <c r="W694">
        <v>0</v>
      </c>
      <c r="X694">
        <v>0</v>
      </c>
      <c r="Y694">
        <v>0</v>
      </c>
      <c r="Z694">
        <v>0</v>
      </c>
      <c r="AA694">
        <v>3</v>
      </c>
      <c r="AB694">
        <v>11</v>
      </c>
      <c r="AC694">
        <v>0</v>
      </c>
    </row>
    <row r="695" spans="1:29" x14ac:dyDescent="0.3">
      <c r="A695" s="1">
        <v>9316</v>
      </c>
      <c r="B695">
        <v>1952</v>
      </c>
      <c r="C695" t="s">
        <v>47</v>
      </c>
      <c r="D695" t="s">
        <v>33</v>
      </c>
      <c r="E695">
        <v>13084</v>
      </c>
      <c r="F695">
        <v>0</v>
      </c>
      <c r="G695">
        <v>0</v>
      </c>
      <c r="H695" t="s">
        <v>136</v>
      </c>
      <c r="I695">
        <v>29</v>
      </c>
      <c r="J695">
        <v>2</v>
      </c>
      <c r="K695">
        <v>0</v>
      </c>
      <c r="L695">
        <v>7</v>
      </c>
      <c r="M695">
        <v>3</v>
      </c>
      <c r="N695">
        <v>7</v>
      </c>
      <c r="O695">
        <v>10</v>
      </c>
      <c r="P695">
        <v>1</v>
      </c>
      <c r="Q695">
        <v>1</v>
      </c>
      <c r="R695">
        <v>0</v>
      </c>
      <c r="S695">
        <v>3</v>
      </c>
      <c r="T695">
        <v>6</v>
      </c>
      <c r="U695">
        <v>0</v>
      </c>
      <c r="V695">
        <v>0</v>
      </c>
      <c r="W695">
        <v>0</v>
      </c>
      <c r="X695">
        <v>0</v>
      </c>
      <c r="Y695">
        <v>0</v>
      </c>
      <c r="Z695">
        <v>0</v>
      </c>
      <c r="AA695">
        <v>3</v>
      </c>
      <c r="AB695">
        <v>11</v>
      </c>
      <c r="AC695">
        <v>0</v>
      </c>
    </row>
    <row r="696" spans="1:29" x14ac:dyDescent="0.3">
      <c r="A696" s="1">
        <v>6379</v>
      </c>
      <c r="B696">
        <v>1949</v>
      </c>
      <c r="C696" t="s">
        <v>39</v>
      </c>
      <c r="D696" t="s">
        <v>71</v>
      </c>
      <c r="E696">
        <v>47570</v>
      </c>
      <c r="F696">
        <v>1</v>
      </c>
      <c r="G696">
        <v>1</v>
      </c>
      <c r="H696" t="s">
        <v>468</v>
      </c>
      <c r="I696">
        <v>3</v>
      </c>
      <c r="J696">
        <v>67</v>
      </c>
      <c r="K696">
        <v>1</v>
      </c>
      <c r="L696">
        <v>20</v>
      </c>
      <c r="M696">
        <v>0</v>
      </c>
      <c r="N696">
        <v>2</v>
      </c>
      <c r="O696">
        <v>31</v>
      </c>
      <c r="P696">
        <v>3</v>
      </c>
      <c r="Q696">
        <v>2</v>
      </c>
      <c r="R696">
        <v>2</v>
      </c>
      <c r="S696">
        <v>2</v>
      </c>
      <c r="T696">
        <v>7</v>
      </c>
      <c r="U696">
        <v>0</v>
      </c>
      <c r="V696">
        <v>0</v>
      </c>
      <c r="W696">
        <v>0</v>
      </c>
      <c r="X696">
        <v>0</v>
      </c>
      <c r="Y696">
        <v>0</v>
      </c>
      <c r="Z696">
        <v>0</v>
      </c>
      <c r="AA696">
        <v>3</v>
      </c>
      <c r="AB696">
        <v>11</v>
      </c>
      <c r="AC696">
        <v>1</v>
      </c>
    </row>
    <row r="697" spans="1:29" x14ac:dyDescent="0.3">
      <c r="A697" s="1">
        <v>9239</v>
      </c>
      <c r="B697">
        <v>1961</v>
      </c>
      <c r="C697" t="s">
        <v>39</v>
      </c>
      <c r="D697" t="s">
        <v>37</v>
      </c>
      <c r="E697">
        <v>61923</v>
      </c>
      <c r="F697">
        <v>0</v>
      </c>
      <c r="G697">
        <v>2</v>
      </c>
      <c r="H697" t="s">
        <v>435</v>
      </c>
      <c r="I697">
        <v>94</v>
      </c>
      <c r="J697">
        <v>92</v>
      </c>
      <c r="K697">
        <v>4</v>
      </c>
      <c r="L697">
        <v>18</v>
      </c>
      <c r="M697">
        <v>3</v>
      </c>
      <c r="N697">
        <v>3</v>
      </c>
      <c r="O697">
        <v>6</v>
      </c>
      <c r="P697">
        <v>1</v>
      </c>
      <c r="Q697">
        <v>2</v>
      </c>
      <c r="R697">
        <v>1</v>
      </c>
      <c r="S697">
        <v>4</v>
      </c>
      <c r="T697">
        <v>3</v>
      </c>
      <c r="U697">
        <v>0</v>
      </c>
      <c r="V697">
        <v>0</v>
      </c>
      <c r="W697">
        <v>0</v>
      </c>
      <c r="X697">
        <v>0</v>
      </c>
      <c r="Y697">
        <v>0</v>
      </c>
      <c r="Z697">
        <v>0</v>
      </c>
      <c r="AA697">
        <v>3</v>
      </c>
      <c r="AB697">
        <v>11</v>
      </c>
      <c r="AC697">
        <v>0</v>
      </c>
    </row>
    <row r="698" spans="1:29" x14ac:dyDescent="0.3">
      <c r="A698" s="1">
        <v>8315</v>
      </c>
      <c r="B698">
        <v>1995</v>
      </c>
      <c r="C698" t="s">
        <v>29</v>
      </c>
      <c r="D698" t="s">
        <v>30</v>
      </c>
      <c r="E698">
        <v>34824</v>
      </c>
      <c r="F698">
        <v>0</v>
      </c>
      <c r="G698">
        <v>0</v>
      </c>
      <c r="H698" t="s">
        <v>469</v>
      </c>
      <c r="I698">
        <v>65</v>
      </c>
      <c r="J698">
        <v>4</v>
      </c>
      <c r="K698">
        <v>2</v>
      </c>
      <c r="L698">
        <v>11</v>
      </c>
      <c r="M698">
        <v>2</v>
      </c>
      <c r="N698">
        <v>0</v>
      </c>
      <c r="O698">
        <v>4</v>
      </c>
      <c r="P698">
        <v>1</v>
      </c>
      <c r="Q698">
        <v>1</v>
      </c>
      <c r="R698">
        <v>0</v>
      </c>
      <c r="S698">
        <v>2</v>
      </c>
      <c r="T698">
        <v>6</v>
      </c>
      <c r="U698">
        <v>0</v>
      </c>
      <c r="V698">
        <v>0</v>
      </c>
      <c r="W698">
        <v>0</v>
      </c>
      <c r="X698">
        <v>0</v>
      </c>
      <c r="Y698">
        <v>0</v>
      </c>
      <c r="Z698">
        <v>0</v>
      </c>
      <c r="AA698">
        <v>3</v>
      </c>
      <c r="AB698">
        <v>11</v>
      </c>
      <c r="AC698">
        <v>0</v>
      </c>
    </row>
    <row r="699" spans="1:29" x14ac:dyDescent="0.3">
      <c r="A699" s="1">
        <v>2868</v>
      </c>
      <c r="B699">
        <v>1949</v>
      </c>
      <c r="C699" t="s">
        <v>36</v>
      </c>
      <c r="D699" t="s">
        <v>30</v>
      </c>
      <c r="E699">
        <v>26518</v>
      </c>
      <c r="F699">
        <v>1</v>
      </c>
      <c r="G699">
        <v>1</v>
      </c>
      <c r="H699" t="s">
        <v>101</v>
      </c>
      <c r="I699">
        <v>33</v>
      </c>
      <c r="J699">
        <v>20</v>
      </c>
      <c r="K699">
        <v>1</v>
      </c>
      <c r="L699">
        <v>28</v>
      </c>
      <c r="M699">
        <v>3</v>
      </c>
      <c r="N699">
        <v>3</v>
      </c>
      <c r="O699">
        <v>2</v>
      </c>
      <c r="P699">
        <v>3</v>
      </c>
      <c r="Q699">
        <v>2</v>
      </c>
      <c r="R699">
        <v>0</v>
      </c>
      <c r="S699">
        <v>3</v>
      </c>
      <c r="T699">
        <v>8</v>
      </c>
      <c r="U699">
        <v>0</v>
      </c>
      <c r="V699">
        <v>0</v>
      </c>
      <c r="W699">
        <v>0</v>
      </c>
      <c r="X699">
        <v>0</v>
      </c>
      <c r="Y699">
        <v>0</v>
      </c>
      <c r="Z699">
        <v>0</v>
      </c>
      <c r="AA699">
        <v>3</v>
      </c>
      <c r="AB699">
        <v>11</v>
      </c>
      <c r="AC699">
        <v>1</v>
      </c>
    </row>
    <row r="700" spans="1:29" x14ac:dyDescent="0.3">
      <c r="A700" s="1">
        <v>10888</v>
      </c>
      <c r="B700">
        <v>1961</v>
      </c>
      <c r="C700" t="s">
        <v>29</v>
      </c>
      <c r="D700" t="s">
        <v>30</v>
      </c>
      <c r="E700">
        <v>45938</v>
      </c>
      <c r="F700">
        <v>0</v>
      </c>
      <c r="G700">
        <v>0</v>
      </c>
      <c r="H700" t="s">
        <v>397</v>
      </c>
      <c r="I700">
        <v>46</v>
      </c>
      <c r="J700">
        <v>273</v>
      </c>
      <c r="K700">
        <v>11</v>
      </c>
      <c r="L700">
        <v>178</v>
      </c>
      <c r="M700">
        <v>62</v>
      </c>
      <c r="N700">
        <v>83</v>
      </c>
      <c r="O700">
        <v>29</v>
      </c>
      <c r="P700">
        <v>2</v>
      </c>
      <c r="Q700">
        <v>8</v>
      </c>
      <c r="R700">
        <v>4</v>
      </c>
      <c r="S700">
        <v>6</v>
      </c>
      <c r="T700">
        <v>6</v>
      </c>
      <c r="U700">
        <v>0</v>
      </c>
      <c r="V700">
        <v>0</v>
      </c>
      <c r="W700">
        <v>0</v>
      </c>
      <c r="X700">
        <v>0</v>
      </c>
      <c r="Y700">
        <v>0</v>
      </c>
      <c r="Z700">
        <v>0</v>
      </c>
      <c r="AA700">
        <v>3</v>
      </c>
      <c r="AB700">
        <v>11</v>
      </c>
      <c r="AC700">
        <v>0</v>
      </c>
    </row>
    <row r="701" spans="1:29" x14ac:dyDescent="0.3">
      <c r="A701" s="1">
        <v>1277</v>
      </c>
      <c r="B701">
        <v>1960</v>
      </c>
      <c r="C701" t="s">
        <v>29</v>
      </c>
      <c r="D701" t="s">
        <v>33</v>
      </c>
      <c r="E701">
        <v>78468</v>
      </c>
      <c r="F701">
        <v>0</v>
      </c>
      <c r="G701">
        <v>0</v>
      </c>
      <c r="H701" t="s">
        <v>470</v>
      </c>
      <c r="I701">
        <v>29</v>
      </c>
      <c r="J701">
        <v>434</v>
      </c>
      <c r="K701">
        <v>22</v>
      </c>
      <c r="L701">
        <v>388</v>
      </c>
      <c r="M701">
        <v>104</v>
      </c>
      <c r="N701">
        <v>22</v>
      </c>
      <c r="O701">
        <v>34</v>
      </c>
      <c r="P701">
        <v>1</v>
      </c>
      <c r="Q701">
        <v>10</v>
      </c>
      <c r="R701">
        <v>7</v>
      </c>
      <c r="S701">
        <v>10</v>
      </c>
      <c r="T701">
        <v>4</v>
      </c>
      <c r="U701">
        <v>0</v>
      </c>
      <c r="V701">
        <v>0</v>
      </c>
      <c r="W701">
        <v>0</v>
      </c>
      <c r="X701">
        <v>1</v>
      </c>
      <c r="Y701">
        <v>0</v>
      </c>
      <c r="Z701">
        <v>0</v>
      </c>
      <c r="AA701">
        <v>3</v>
      </c>
      <c r="AB701">
        <v>11</v>
      </c>
      <c r="AC701">
        <v>0</v>
      </c>
    </row>
    <row r="702" spans="1:29" x14ac:dyDescent="0.3">
      <c r="A702" s="1">
        <v>9977</v>
      </c>
      <c r="B702">
        <v>1973</v>
      </c>
      <c r="C702" t="s">
        <v>29</v>
      </c>
      <c r="D702" t="s">
        <v>41</v>
      </c>
      <c r="E702">
        <v>78901</v>
      </c>
      <c r="F702">
        <v>0</v>
      </c>
      <c r="G702">
        <v>1</v>
      </c>
      <c r="H702" t="s">
        <v>429</v>
      </c>
      <c r="I702">
        <v>99</v>
      </c>
      <c r="J702">
        <v>321</v>
      </c>
      <c r="K702">
        <v>11</v>
      </c>
      <c r="L702">
        <v>309</v>
      </c>
      <c r="M702">
        <v>33</v>
      </c>
      <c r="N702">
        <v>26</v>
      </c>
      <c r="O702">
        <v>34</v>
      </c>
      <c r="P702">
        <v>3</v>
      </c>
      <c r="Q702">
        <v>9</v>
      </c>
      <c r="R702">
        <v>3</v>
      </c>
      <c r="S702">
        <v>5</v>
      </c>
      <c r="T702">
        <v>4</v>
      </c>
      <c r="U702">
        <v>0</v>
      </c>
      <c r="V702">
        <v>0</v>
      </c>
      <c r="W702">
        <v>0</v>
      </c>
      <c r="X702">
        <v>0</v>
      </c>
      <c r="Y702">
        <v>0</v>
      </c>
      <c r="Z702">
        <v>0</v>
      </c>
      <c r="AA702">
        <v>3</v>
      </c>
      <c r="AB702">
        <v>11</v>
      </c>
      <c r="AC702">
        <v>0</v>
      </c>
    </row>
    <row r="703" spans="1:29" x14ac:dyDescent="0.3">
      <c r="A703" s="1">
        <v>10196</v>
      </c>
      <c r="B703">
        <v>1978</v>
      </c>
      <c r="C703" t="s">
        <v>29</v>
      </c>
      <c r="D703" t="s">
        <v>37</v>
      </c>
      <c r="E703">
        <v>71427</v>
      </c>
      <c r="F703">
        <v>2</v>
      </c>
      <c r="G703">
        <v>0</v>
      </c>
      <c r="H703" t="s">
        <v>471</v>
      </c>
      <c r="I703">
        <v>26</v>
      </c>
      <c r="J703">
        <v>212</v>
      </c>
      <c r="K703">
        <v>123</v>
      </c>
      <c r="L703">
        <v>177</v>
      </c>
      <c r="M703">
        <v>15</v>
      </c>
      <c r="N703">
        <v>64</v>
      </c>
      <c r="O703">
        <v>23</v>
      </c>
      <c r="P703">
        <v>2</v>
      </c>
      <c r="Q703">
        <v>8</v>
      </c>
      <c r="R703">
        <v>2</v>
      </c>
      <c r="S703">
        <v>8</v>
      </c>
      <c r="T703">
        <v>4</v>
      </c>
      <c r="U703">
        <v>0</v>
      </c>
      <c r="V703">
        <v>0</v>
      </c>
      <c r="W703">
        <v>0</v>
      </c>
      <c r="X703">
        <v>0</v>
      </c>
      <c r="Y703">
        <v>0</v>
      </c>
      <c r="Z703">
        <v>0</v>
      </c>
      <c r="AA703">
        <v>3</v>
      </c>
      <c r="AB703">
        <v>11</v>
      </c>
      <c r="AC703">
        <v>0</v>
      </c>
    </row>
    <row r="704" spans="1:29" x14ac:dyDescent="0.3">
      <c r="A704" s="1">
        <v>6384</v>
      </c>
      <c r="B704">
        <v>1978</v>
      </c>
      <c r="C704" t="s">
        <v>29</v>
      </c>
      <c r="D704" t="s">
        <v>41</v>
      </c>
      <c r="E704">
        <v>71022</v>
      </c>
      <c r="F704">
        <v>0</v>
      </c>
      <c r="G704">
        <v>1</v>
      </c>
      <c r="H704" t="s">
        <v>72</v>
      </c>
      <c r="I704">
        <v>30</v>
      </c>
      <c r="J704">
        <v>909</v>
      </c>
      <c r="K704">
        <v>12</v>
      </c>
      <c r="L704">
        <v>278</v>
      </c>
      <c r="M704">
        <v>0</v>
      </c>
      <c r="N704">
        <v>12</v>
      </c>
      <c r="O704">
        <v>242</v>
      </c>
      <c r="P704">
        <v>3</v>
      </c>
      <c r="Q704">
        <v>5</v>
      </c>
      <c r="R704">
        <v>2</v>
      </c>
      <c r="S704">
        <v>11</v>
      </c>
      <c r="T704">
        <v>8</v>
      </c>
      <c r="U704">
        <v>1</v>
      </c>
      <c r="V704">
        <v>0</v>
      </c>
      <c r="W704">
        <v>0</v>
      </c>
      <c r="X704">
        <v>0</v>
      </c>
      <c r="Y704">
        <v>0</v>
      </c>
      <c r="Z704">
        <v>0</v>
      </c>
      <c r="AA704">
        <v>3</v>
      </c>
      <c r="AB704">
        <v>11</v>
      </c>
      <c r="AC704">
        <v>0</v>
      </c>
    </row>
    <row r="705" spans="1:29" x14ac:dyDescent="0.3">
      <c r="A705" s="1">
        <v>8029</v>
      </c>
      <c r="B705">
        <v>1988</v>
      </c>
      <c r="C705" t="s">
        <v>39</v>
      </c>
      <c r="D705" t="s">
        <v>30</v>
      </c>
      <c r="E705">
        <v>90247</v>
      </c>
      <c r="F705">
        <v>0</v>
      </c>
      <c r="G705">
        <v>0</v>
      </c>
      <c r="H705" t="s">
        <v>472</v>
      </c>
      <c r="I705">
        <v>27</v>
      </c>
      <c r="J705">
        <v>1184</v>
      </c>
      <c r="K705">
        <v>32</v>
      </c>
      <c r="L705">
        <v>352</v>
      </c>
      <c r="M705">
        <v>21</v>
      </c>
      <c r="N705">
        <v>16</v>
      </c>
      <c r="O705">
        <v>16</v>
      </c>
      <c r="P705">
        <v>1</v>
      </c>
      <c r="Q705">
        <v>3</v>
      </c>
      <c r="R705">
        <v>4</v>
      </c>
      <c r="S705">
        <v>7</v>
      </c>
      <c r="T705">
        <v>1</v>
      </c>
      <c r="U705">
        <v>0</v>
      </c>
      <c r="V705">
        <v>1</v>
      </c>
      <c r="W705">
        <v>1</v>
      </c>
      <c r="X705">
        <v>1</v>
      </c>
      <c r="Y705">
        <v>0</v>
      </c>
      <c r="Z705">
        <v>0</v>
      </c>
      <c r="AA705">
        <v>3</v>
      </c>
      <c r="AB705">
        <v>11</v>
      </c>
      <c r="AC705">
        <v>1</v>
      </c>
    </row>
    <row r="706" spans="1:29" x14ac:dyDescent="0.3">
      <c r="A706" s="1">
        <v>968</v>
      </c>
      <c r="B706">
        <v>1968</v>
      </c>
      <c r="C706" t="s">
        <v>39</v>
      </c>
      <c r="D706" t="s">
        <v>41</v>
      </c>
      <c r="E706">
        <v>41335</v>
      </c>
      <c r="F706">
        <v>1</v>
      </c>
      <c r="G706">
        <v>0</v>
      </c>
      <c r="H706" t="s">
        <v>231</v>
      </c>
      <c r="I706">
        <v>24</v>
      </c>
      <c r="J706">
        <v>112</v>
      </c>
      <c r="K706">
        <v>19</v>
      </c>
      <c r="L706">
        <v>21</v>
      </c>
      <c r="M706">
        <v>16</v>
      </c>
      <c r="N706">
        <v>14</v>
      </c>
      <c r="O706">
        <v>5</v>
      </c>
      <c r="P706">
        <v>3</v>
      </c>
      <c r="Q706">
        <v>4</v>
      </c>
      <c r="R706">
        <v>1</v>
      </c>
      <c r="S706">
        <v>4</v>
      </c>
      <c r="T706">
        <v>7</v>
      </c>
      <c r="U706">
        <v>0</v>
      </c>
      <c r="V706">
        <v>0</v>
      </c>
      <c r="W706">
        <v>0</v>
      </c>
      <c r="X706">
        <v>0</v>
      </c>
      <c r="Y706">
        <v>0</v>
      </c>
      <c r="Z706">
        <v>0</v>
      </c>
      <c r="AA706">
        <v>3</v>
      </c>
      <c r="AB706">
        <v>11</v>
      </c>
      <c r="AC706">
        <v>0</v>
      </c>
    </row>
    <row r="707" spans="1:29" x14ac:dyDescent="0.3">
      <c r="A707" s="1">
        <v>6988</v>
      </c>
      <c r="B707">
        <v>1986</v>
      </c>
      <c r="C707" t="s">
        <v>29</v>
      </c>
      <c r="D707" t="s">
        <v>37</v>
      </c>
      <c r="E707">
        <v>71952</v>
      </c>
      <c r="F707">
        <v>1</v>
      </c>
      <c r="G707">
        <v>0</v>
      </c>
      <c r="H707" t="s">
        <v>296</v>
      </c>
      <c r="I707">
        <v>93</v>
      </c>
      <c r="J707">
        <v>656</v>
      </c>
      <c r="K707">
        <v>80</v>
      </c>
      <c r="L707">
        <v>455</v>
      </c>
      <c r="M707">
        <v>52</v>
      </c>
      <c r="N707">
        <v>107</v>
      </c>
      <c r="O707">
        <v>93</v>
      </c>
      <c r="P707">
        <v>2</v>
      </c>
      <c r="Q707">
        <v>8</v>
      </c>
      <c r="R707">
        <v>4</v>
      </c>
      <c r="S707">
        <v>8</v>
      </c>
      <c r="T707">
        <v>4</v>
      </c>
      <c r="U707">
        <v>1</v>
      </c>
      <c r="V707">
        <v>0</v>
      </c>
      <c r="W707">
        <v>1</v>
      </c>
      <c r="X707">
        <v>0</v>
      </c>
      <c r="Y707">
        <v>0</v>
      </c>
      <c r="Z707">
        <v>0</v>
      </c>
      <c r="AA707">
        <v>3</v>
      </c>
      <c r="AB707">
        <v>11</v>
      </c>
      <c r="AC707">
        <v>0</v>
      </c>
    </row>
    <row r="708" spans="1:29" x14ac:dyDescent="0.3">
      <c r="A708" s="1">
        <v>4472</v>
      </c>
      <c r="B708">
        <v>1970</v>
      </c>
      <c r="C708" t="s">
        <v>36</v>
      </c>
      <c r="D708" t="s">
        <v>41</v>
      </c>
      <c r="E708">
        <v>35682</v>
      </c>
      <c r="F708">
        <v>1</v>
      </c>
      <c r="G708">
        <v>0</v>
      </c>
      <c r="H708" t="s">
        <v>473</v>
      </c>
      <c r="I708">
        <v>34</v>
      </c>
      <c r="J708">
        <v>23</v>
      </c>
      <c r="K708">
        <v>0</v>
      </c>
      <c r="L708">
        <v>8</v>
      </c>
      <c r="M708">
        <v>6</v>
      </c>
      <c r="N708">
        <v>2</v>
      </c>
      <c r="O708">
        <v>18</v>
      </c>
      <c r="P708">
        <v>1</v>
      </c>
      <c r="Q708">
        <v>1</v>
      </c>
      <c r="R708">
        <v>1</v>
      </c>
      <c r="S708">
        <v>3</v>
      </c>
      <c r="T708">
        <v>2</v>
      </c>
      <c r="U708">
        <v>0</v>
      </c>
      <c r="V708">
        <v>0</v>
      </c>
      <c r="W708">
        <v>0</v>
      </c>
      <c r="X708">
        <v>0</v>
      </c>
      <c r="Y708">
        <v>0</v>
      </c>
      <c r="Z708">
        <v>0</v>
      </c>
      <c r="AA708">
        <v>3</v>
      </c>
      <c r="AB708">
        <v>11</v>
      </c>
      <c r="AC708">
        <v>0</v>
      </c>
    </row>
    <row r="709" spans="1:29" x14ac:dyDescent="0.3">
      <c r="A709" s="1">
        <v>6991</v>
      </c>
      <c r="B709">
        <v>1951</v>
      </c>
      <c r="C709" t="s">
        <v>29</v>
      </c>
      <c r="D709" t="s">
        <v>41</v>
      </c>
      <c r="E709">
        <v>43185</v>
      </c>
      <c r="F709">
        <v>0</v>
      </c>
      <c r="G709">
        <v>1</v>
      </c>
      <c r="H709" t="s">
        <v>474</v>
      </c>
      <c r="I709">
        <v>88</v>
      </c>
      <c r="J709">
        <v>537</v>
      </c>
      <c r="K709">
        <v>6</v>
      </c>
      <c r="L709">
        <v>42</v>
      </c>
      <c r="M709">
        <v>16</v>
      </c>
      <c r="N709">
        <v>6</v>
      </c>
      <c r="O709">
        <v>30</v>
      </c>
      <c r="P709">
        <v>2</v>
      </c>
      <c r="Q709">
        <v>9</v>
      </c>
      <c r="R709">
        <v>3</v>
      </c>
      <c r="S709">
        <v>6</v>
      </c>
      <c r="T709">
        <v>8</v>
      </c>
      <c r="U709">
        <v>0</v>
      </c>
      <c r="V709">
        <v>0</v>
      </c>
      <c r="W709">
        <v>0</v>
      </c>
      <c r="X709">
        <v>0</v>
      </c>
      <c r="Y709">
        <v>0</v>
      </c>
      <c r="Z709">
        <v>0</v>
      </c>
      <c r="AA709">
        <v>3</v>
      </c>
      <c r="AB709">
        <v>11</v>
      </c>
      <c r="AC709">
        <v>0</v>
      </c>
    </row>
    <row r="710" spans="1:29" x14ac:dyDescent="0.3">
      <c r="A710" s="1">
        <v>3336</v>
      </c>
      <c r="B710">
        <v>1948</v>
      </c>
      <c r="C710" t="s">
        <v>36</v>
      </c>
      <c r="D710" t="s">
        <v>33</v>
      </c>
      <c r="E710">
        <v>66375</v>
      </c>
      <c r="F710">
        <v>0</v>
      </c>
      <c r="G710">
        <v>1</v>
      </c>
      <c r="H710" t="s">
        <v>475</v>
      </c>
      <c r="I710">
        <v>96</v>
      </c>
      <c r="J710">
        <v>712</v>
      </c>
      <c r="K710">
        <v>0</v>
      </c>
      <c r="L710">
        <v>45</v>
      </c>
      <c r="M710">
        <v>0</v>
      </c>
      <c r="N710">
        <v>0</v>
      </c>
      <c r="O710">
        <v>191</v>
      </c>
      <c r="P710">
        <v>3</v>
      </c>
      <c r="Q710">
        <v>2</v>
      </c>
      <c r="R710">
        <v>4</v>
      </c>
      <c r="S710">
        <v>5</v>
      </c>
      <c r="T710">
        <v>7</v>
      </c>
      <c r="U710">
        <v>1</v>
      </c>
      <c r="V710">
        <v>0</v>
      </c>
      <c r="W710">
        <v>0</v>
      </c>
      <c r="X710">
        <v>0</v>
      </c>
      <c r="Y710">
        <v>0</v>
      </c>
      <c r="Z710">
        <v>0</v>
      </c>
      <c r="AA710">
        <v>3</v>
      </c>
      <c r="AB710">
        <v>11</v>
      </c>
      <c r="AC710">
        <v>0</v>
      </c>
    </row>
    <row r="711" spans="1:29" x14ac:dyDescent="0.3">
      <c r="A711" s="1">
        <v>4301</v>
      </c>
      <c r="B711">
        <v>1971</v>
      </c>
      <c r="C711" t="s">
        <v>39</v>
      </c>
      <c r="D711" t="s">
        <v>37</v>
      </c>
      <c r="E711">
        <v>35178</v>
      </c>
      <c r="F711">
        <v>1</v>
      </c>
      <c r="G711">
        <v>0</v>
      </c>
      <c r="H711" t="s">
        <v>296</v>
      </c>
      <c r="I711">
        <v>10</v>
      </c>
      <c r="J711">
        <v>23</v>
      </c>
      <c r="K711">
        <v>1</v>
      </c>
      <c r="L711">
        <v>13</v>
      </c>
      <c r="M711">
        <v>2</v>
      </c>
      <c r="N711">
        <v>2</v>
      </c>
      <c r="O711">
        <v>18</v>
      </c>
      <c r="P711">
        <v>1</v>
      </c>
      <c r="Q711">
        <v>1</v>
      </c>
      <c r="R711">
        <v>1</v>
      </c>
      <c r="S711">
        <v>2</v>
      </c>
      <c r="T711">
        <v>7</v>
      </c>
      <c r="U711">
        <v>1</v>
      </c>
      <c r="V711">
        <v>0</v>
      </c>
      <c r="W711">
        <v>0</v>
      </c>
      <c r="X711">
        <v>0</v>
      </c>
      <c r="Y711">
        <v>0</v>
      </c>
      <c r="Z711">
        <v>0</v>
      </c>
      <c r="AA711">
        <v>3</v>
      </c>
      <c r="AB711">
        <v>11</v>
      </c>
      <c r="AC711">
        <v>1</v>
      </c>
    </row>
    <row r="712" spans="1:29" x14ac:dyDescent="0.3">
      <c r="A712" s="1">
        <v>1940</v>
      </c>
      <c r="B712">
        <v>1986</v>
      </c>
      <c r="C712" t="s">
        <v>29</v>
      </c>
      <c r="D712" t="s">
        <v>37</v>
      </c>
      <c r="E712">
        <v>25252</v>
      </c>
      <c r="F712">
        <v>1</v>
      </c>
      <c r="G712">
        <v>0</v>
      </c>
      <c r="H712" t="s">
        <v>261</v>
      </c>
      <c r="I712">
        <v>26</v>
      </c>
      <c r="J712">
        <v>1</v>
      </c>
      <c r="K712">
        <v>3</v>
      </c>
      <c r="L712">
        <v>4</v>
      </c>
      <c r="M712">
        <v>2</v>
      </c>
      <c r="N712">
        <v>2</v>
      </c>
      <c r="O712">
        <v>6</v>
      </c>
      <c r="P712">
        <v>1</v>
      </c>
      <c r="Q712">
        <v>1</v>
      </c>
      <c r="R712">
        <v>0</v>
      </c>
      <c r="S712">
        <v>2</v>
      </c>
      <c r="T712">
        <v>8</v>
      </c>
      <c r="U712">
        <v>0</v>
      </c>
      <c r="V712">
        <v>0</v>
      </c>
      <c r="W712">
        <v>0</v>
      </c>
      <c r="X712">
        <v>0</v>
      </c>
      <c r="Y712">
        <v>0</v>
      </c>
      <c r="Z712">
        <v>0</v>
      </c>
      <c r="AA712">
        <v>3</v>
      </c>
      <c r="AB712">
        <v>11</v>
      </c>
      <c r="AC712">
        <v>0</v>
      </c>
    </row>
    <row r="713" spans="1:29" x14ac:dyDescent="0.3">
      <c r="A713" s="1">
        <v>1272</v>
      </c>
      <c r="B713">
        <v>1965</v>
      </c>
      <c r="C713" t="s">
        <v>39</v>
      </c>
      <c r="D713" t="s">
        <v>30</v>
      </c>
      <c r="E713">
        <v>55250</v>
      </c>
      <c r="F713">
        <v>0</v>
      </c>
      <c r="G713">
        <v>1</v>
      </c>
      <c r="H713" t="s">
        <v>476</v>
      </c>
      <c r="I713">
        <v>49</v>
      </c>
      <c r="J713">
        <v>664</v>
      </c>
      <c r="K713">
        <v>58</v>
      </c>
      <c r="L713">
        <v>83</v>
      </c>
      <c r="M713">
        <v>32</v>
      </c>
      <c r="N713">
        <v>0</v>
      </c>
      <c r="O713">
        <v>66</v>
      </c>
      <c r="P713">
        <v>4</v>
      </c>
      <c r="Q713">
        <v>7</v>
      </c>
      <c r="R713">
        <v>5</v>
      </c>
      <c r="S713">
        <v>10</v>
      </c>
      <c r="T713">
        <v>5</v>
      </c>
      <c r="U713">
        <v>0</v>
      </c>
      <c r="V713">
        <v>0</v>
      </c>
      <c r="W713">
        <v>0</v>
      </c>
      <c r="X713">
        <v>0</v>
      </c>
      <c r="Y713">
        <v>0</v>
      </c>
      <c r="Z713">
        <v>0</v>
      </c>
      <c r="AA713">
        <v>3</v>
      </c>
      <c r="AB713">
        <v>11</v>
      </c>
      <c r="AC713">
        <v>0</v>
      </c>
    </row>
    <row r="714" spans="1:29" x14ac:dyDescent="0.3">
      <c r="A714" s="1">
        <v>1388</v>
      </c>
      <c r="B714">
        <v>1975</v>
      </c>
      <c r="C714" t="s">
        <v>29</v>
      </c>
      <c r="D714" t="s">
        <v>30</v>
      </c>
      <c r="E714">
        <v>33249</v>
      </c>
      <c r="F714">
        <v>1</v>
      </c>
      <c r="G714">
        <v>0</v>
      </c>
      <c r="H714" t="s">
        <v>62</v>
      </c>
      <c r="I714">
        <v>11</v>
      </c>
      <c r="J714">
        <v>6</v>
      </c>
      <c r="K714">
        <v>10</v>
      </c>
      <c r="L714">
        <v>21</v>
      </c>
      <c r="M714">
        <v>19</v>
      </c>
      <c r="N714">
        <v>14</v>
      </c>
      <c r="O714">
        <v>42</v>
      </c>
      <c r="P714">
        <v>2</v>
      </c>
      <c r="Q714">
        <v>2</v>
      </c>
      <c r="R714">
        <v>1</v>
      </c>
      <c r="S714">
        <v>3</v>
      </c>
      <c r="T714">
        <v>6</v>
      </c>
      <c r="U714">
        <v>0</v>
      </c>
      <c r="V714">
        <v>0</v>
      </c>
      <c r="W714">
        <v>0</v>
      </c>
      <c r="X714">
        <v>0</v>
      </c>
      <c r="Y714">
        <v>0</v>
      </c>
      <c r="Z714">
        <v>0</v>
      </c>
      <c r="AA714">
        <v>3</v>
      </c>
      <c r="AB714">
        <v>11</v>
      </c>
      <c r="AC714">
        <v>0</v>
      </c>
    </row>
    <row r="715" spans="1:29" x14ac:dyDescent="0.3">
      <c r="A715" s="1">
        <v>1044</v>
      </c>
      <c r="B715">
        <v>1953</v>
      </c>
      <c r="C715" t="s">
        <v>29</v>
      </c>
      <c r="D715" t="s">
        <v>33</v>
      </c>
      <c r="E715">
        <v>58398</v>
      </c>
      <c r="F715">
        <v>0</v>
      </c>
      <c r="G715">
        <v>0</v>
      </c>
      <c r="H715" t="s">
        <v>477</v>
      </c>
      <c r="I715">
        <v>44</v>
      </c>
      <c r="J715">
        <v>299</v>
      </c>
      <c r="K715">
        <v>5</v>
      </c>
      <c r="L715">
        <v>201</v>
      </c>
      <c r="M715">
        <v>21</v>
      </c>
      <c r="N715">
        <v>21</v>
      </c>
      <c r="O715">
        <v>49</v>
      </c>
      <c r="P715">
        <v>3</v>
      </c>
      <c r="Q715">
        <v>5</v>
      </c>
      <c r="R715">
        <v>4</v>
      </c>
      <c r="S715">
        <v>8</v>
      </c>
      <c r="T715">
        <v>4</v>
      </c>
      <c r="U715">
        <v>0</v>
      </c>
      <c r="V715">
        <v>0</v>
      </c>
      <c r="W715">
        <v>0</v>
      </c>
      <c r="X715">
        <v>0</v>
      </c>
      <c r="Y715">
        <v>0</v>
      </c>
      <c r="Z715">
        <v>0</v>
      </c>
      <c r="AA715">
        <v>3</v>
      </c>
      <c r="AB715">
        <v>11</v>
      </c>
      <c r="AC715">
        <v>0</v>
      </c>
    </row>
    <row r="716" spans="1:29" x14ac:dyDescent="0.3">
      <c r="A716" s="1">
        <v>6969</v>
      </c>
      <c r="B716">
        <v>1982</v>
      </c>
      <c r="C716" t="s">
        <v>29</v>
      </c>
      <c r="D716" t="s">
        <v>33</v>
      </c>
      <c r="E716">
        <v>50272</v>
      </c>
      <c r="F716">
        <v>1</v>
      </c>
      <c r="G716">
        <v>0</v>
      </c>
      <c r="H716" t="s">
        <v>406</v>
      </c>
      <c r="I716">
        <v>75</v>
      </c>
      <c r="J716">
        <v>99</v>
      </c>
      <c r="K716">
        <v>13</v>
      </c>
      <c r="L716">
        <v>66</v>
      </c>
      <c r="M716">
        <v>43</v>
      </c>
      <c r="N716">
        <v>8</v>
      </c>
      <c r="O716">
        <v>4</v>
      </c>
      <c r="P716">
        <v>3</v>
      </c>
      <c r="Q716">
        <v>4</v>
      </c>
      <c r="R716">
        <v>1</v>
      </c>
      <c r="S716">
        <v>5</v>
      </c>
      <c r="T716">
        <v>7</v>
      </c>
      <c r="U716">
        <v>0</v>
      </c>
      <c r="V716">
        <v>0</v>
      </c>
      <c r="W716">
        <v>0</v>
      </c>
      <c r="X716">
        <v>0</v>
      </c>
      <c r="Y716">
        <v>0</v>
      </c>
      <c r="Z716">
        <v>0</v>
      </c>
      <c r="AA716">
        <v>3</v>
      </c>
      <c r="AB716">
        <v>11</v>
      </c>
      <c r="AC716">
        <v>0</v>
      </c>
    </row>
    <row r="717" spans="1:29" x14ac:dyDescent="0.3">
      <c r="A717" s="1">
        <v>10479</v>
      </c>
      <c r="B717">
        <v>1975</v>
      </c>
      <c r="C717" t="s">
        <v>36</v>
      </c>
      <c r="D717" t="s">
        <v>37</v>
      </c>
      <c r="E717">
        <v>76618</v>
      </c>
      <c r="F717">
        <v>0</v>
      </c>
      <c r="G717">
        <v>0</v>
      </c>
      <c r="H717" t="s">
        <v>135</v>
      </c>
      <c r="I717">
        <v>64</v>
      </c>
      <c r="J717">
        <v>749</v>
      </c>
      <c r="K717">
        <v>40</v>
      </c>
      <c r="L717">
        <v>294</v>
      </c>
      <c r="M717">
        <v>121</v>
      </c>
      <c r="N717">
        <v>160</v>
      </c>
      <c r="O717">
        <v>147</v>
      </c>
      <c r="P717">
        <v>1</v>
      </c>
      <c r="Q717">
        <v>3</v>
      </c>
      <c r="R717">
        <v>2</v>
      </c>
      <c r="S717">
        <v>5</v>
      </c>
      <c r="T717">
        <v>1</v>
      </c>
      <c r="U717">
        <v>0</v>
      </c>
      <c r="V717">
        <v>0</v>
      </c>
      <c r="W717">
        <v>0</v>
      </c>
      <c r="X717">
        <v>0</v>
      </c>
      <c r="Y717">
        <v>0</v>
      </c>
      <c r="Z717">
        <v>0</v>
      </c>
      <c r="AA717">
        <v>3</v>
      </c>
      <c r="AB717">
        <v>11</v>
      </c>
      <c r="AC717">
        <v>0</v>
      </c>
    </row>
    <row r="718" spans="1:29" x14ac:dyDescent="0.3">
      <c r="A718" s="1">
        <v>3619</v>
      </c>
      <c r="B718">
        <v>1960</v>
      </c>
      <c r="C718" t="s">
        <v>53</v>
      </c>
      <c r="D718" t="s">
        <v>41</v>
      </c>
      <c r="E718">
        <v>87305</v>
      </c>
      <c r="F718">
        <v>0</v>
      </c>
      <c r="G718">
        <v>0</v>
      </c>
      <c r="H718" t="s">
        <v>424</v>
      </c>
      <c r="I718">
        <v>19</v>
      </c>
      <c r="J718">
        <v>345</v>
      </c>
      <c r="K718">
        <v>25</v>
      </c>
      <c r="L718">
        <v>501</v>
      </c>
      <c r="M718">
        <v>63</v>
      </c>
      <c r="N718">
        <v>138</v>
      </c>
      <c r="O718">
        <v>80</v>
      </c>
      <c r="P718">
        <v>1</v>
      </c>
      <c r="Q718">
        <v>5</v>
      </c>
      <c r="R718">
        <v>3</v>
      </c>
      <c r="S718">
        <v>8</v>
      </c>
      <c r="T718">
        <v>2</v>
      </c>
      <c r="U718">
        <v>0</v>
      </c>
      <c r="V718">
        <v>0</v>
      </c>
      <c r="W718">
        <v>1</v>
      </c>
      <c r="X718">
        <v>0</v>
      </c>
      <c r="Y718">
        <v>0</v>
      </c>
      <c r="Z718">
        <v>0</v>
      </c>
      <c r="AA718">
        <v>3</v>
      </c>
      <c r="AB718">
        <v>11</v>
      </c>
      <c r="AC718">
        <v>1</v>
      </c>
    </row>
    <row r="719" spans="1:29" x14ac:dyDescent="0.3">
      <c r="A719" s="1">
        <v>1715</v>
      </c>
      <c r="B719">
        <v>1978</v>
      </c>
      <c r="C719" t="s">
        <v>29</v>
      </c>
      <c r="D719" t="s">
        <v>33</v>
      </c>
      <c r="E719">
        <v>25851</v>
      </c>
      <c r="F719">
        <v>1</v>
      </c>
      <c r="G719">
        <v>0</v>
      </c>
      <c r="H719" t="s">
        <v>259</v>
      </c>
      <c r="I719">
        <v>45</v>
      </c>
      <c r="J719">
        <v>9</v>
      </c>
      <c r="K719">
        <v>4</v>
      </c>
      <c r="L719">
        <v>18</v>
      </c>
      <c r="M719">
        <v>7</v>
      </c>
      <c r="N719">
        <v>5</v>
      </c>
      <c r="O719">
        <v>5</v>
      </c>
      <c r="P719">
        <v>2</v>
      </c>
      <c r="Q719">
        <v>2</v>
      </c>
      <c r="R719">
        <v>0</v>
      </c>
      <c r="S719">
        <v>3</v>
      </c>
      <c r="T719">
        <v>7</v>
      </c>
      <c r="U719">
        <v>0</v>
      </c>
      <c r="V719">
        <v>0</v>
      </c>
      <c r="W719">
        <v>0</v>
      </c>
      <c r="X719">
        <v>0</v>
      </c>
      <c r="Y719">
        <v>0</v>
      </c>
      <c r="Z719">
        <v>0</v>
      </c>
      <c r="AA719">
        <v>3</v>
      </c>
      <c r="AB719">
        <v>11</v>
      </c>
      <c r="AC719">
        <v>0</v>
      </c>
    </row>
    <row r="720" spans="1:29" x14ac:dyDescent="0.3">
      <c r="A720" s="1">
        <v>10159</v>
      </c>
      <c r="B720">
        <v>1970</v>
      </c>
      <c r="C720" t="s">
        <v>29</v>
      </c>
      <c r="D720" t="s">
        <v>41</v>
      </c>
      <c r="E720">
        <v>58710</v>
      </c>
      <c r="F720">
        <v>0</v>
      </c>
      <c r="G720">
        <v>1</v>
      </c>
      <c r="H720" t="s">
        <v>209</v>
      </c>
      <c r="I720">
        <v>77</v>
      </c>
      <c r="J720">
        <v>440</v>
      </c>
      <c r="K720">
        <v>81</v>
      </c>
      <c r="L720">
        <v>368</v>
      </c>
      <c r="M720">
        <v>0</v>
      </c>
      <c r="N720">
        <v>122</v>
      </c>
      <c r="O720">
        <v>174</v>
      </c>
      <c r="P720">
        <v>6</v>
      </c>
      <c r="Q720">
        <v>11</v>
      </c>
      <c r="R720">
        <v>5</v>
      </c>
      <c r="S720">
        <v>9</v>
      </c>
      <c r="T720">
        <v>6</v>
      </c>
      <c r="U720">
        <v>0</v>
      </c>
      <c r="V720">
        <v>0</v>
      </c>
      <c r="W720">
        <v>0</v>
      </c>
      <c r="X720">
        <v>0</v>
      </c>
      <c r="Y720">
        <v>0</v>
      </c>
      <c r="Z720">
        <v>0</v>
      </c>
      <c r="AA720">
        <v>3</v>
      </c>
      <c r="AB720">
        <v>11</v>
      </c>
      <c r="AC720">
        <v>0</v>
      </c>
    </row>
    <row r="721" spans="1:29" x14ac:dyDescent="0.3">
      <c r="A721" s="1">
        <v>1463</v>
      </c>
      <c r="B721">
        <v>1958</v>
      </c>
      <c r="C721" t="s">
        <v>29</v>
      </c>
      <c r="D721" t="s">
        <v>30</v>
      </c>
      <c r="E721">
        <v>45160</v>
      </c>
      <c r="F721">
        <v>1</v>
      </c>
      <c r="G721">
        <v>1</v>
      </c>
      <c r="H721" t="s">
        <v>409</v>
      </c>
      <c r="I721">
        <v>9</v>
      </c>
      <c r="J721">
        <v>8</v>
      </c>
      <c r="K721">
        <v>2</v>
      </c>
      <c r="L721">
        <v>5</v>
      </c>
      <c r="M721">
        <v>3</v>
      </c>
      <c r="N721">
        <v>0</v>
      </c>
      <c r="O721">
        <v>3</v>
      </c>
      <c r="P721">
        <v>1</v>
      </c>
      <c r="Q721">
        <v>1</v>
      </c>
      <c r="R721">
        <v>0</v>
      </c>
      <c r="S721">
        <v>2</v>
      </c>
      <c r="T721">
        <v>7</v>
      </c>
      <c r="U721">
        <v>0</v>
      </c>
      <c r="V721">
        <v>0</v>
      </c>
      <c r="W721">
        <v>0</v>
      </c>
      <c r="X721">
        <v>0</v>
      </c>
      <c r="Y721">
        <v>0</v>
      </c>
      <c r="Z721">
        <v>0</v>
      </c>
      <c r="AA721">
        <v>3</v>
      </c>
      <c r="AB721">
        <v>11</v>
      </c>
      <c r="AC721">
        <v>0</v>
      </c>
    </row>
    <row r="722" spans="1:29" x14ac:dyDescent="0.3">
      <c r="A722" s="1">
        <v>5114</v>
      </c>
      <c r="B722">
        <v>1965</v>
      </c>
      <c r="C722" t="s">
        <v>39</v>
      </c>
      <c r="D722" t="s">
        <v>37</v>
      </c>
      <c r="E722">
        <v>74806</v>
      </c>
      <c r="F722">
        <v>0</v>
      </c>
      <c r="G722">
        <v>1</v>
      </c>
      <c r="H722" t="s">
        <v>107</v>
      </c>
      <c r="I722">
        <v>1</v>
      </c>
      <c r="J722">
        <v>670</v>
      </c>
      <c r="K722">
        <v>9</v>
      </c>
      <c r="L722">
        <v>249</v>
      </c>
      <c r="M722">
        <v>0</v>
      </c>
      <c r="N722">
        <v>28</v>
      </c>
      <c r="O722">
        <v>9</v>
      </c>
      <c r="P722">
        <v>2</v>
      </c>
      <c r="Q722">
        <v>5</v>
      </c>
      <c r="R722">
        <v>4</v>
      </c>
      <c r="S722">
        <v>5</v>
      </c>
      <c r="T722">
        <v>4</v>
      </c>
      <c r="U722">
        <v>0</v>
      </c>
      <c r="V722">
        <v>0</v>
      </c>
      <c r="W722">
        <v>0</v>
      </c>
      <c r="X722">
        <v>0</v>
      </c>
      <c r="Y722">
        <v>0</v>
      </c>
      <c r="Z722">
        <v>0</v>
      </c>
      <c r="AA722">
        <v>3</v>
      </c>
      <c r="AB722">
        <v>11</v>
      </c>
      <c r="AC722">
        <v>0</v>
      </c>
    </row>
    <row r="723" spans="1:29" x14ac:dyDescent="0.3">
      <c r="A723" s="1">
        <v>4990</v>
      </c>
      <c r="B723">
        <v>1954</v>
      </c>
      <c r="C723" t="s">
        <v>29</v>
      </c>
      <c r="D723" t="s">
        <v>37</v>
      </c>
      <c r="E723">
        <v>59111</v>
      </c>
      <c r="F723">
        <v>0</v>
      </c>
      <c r="G723">
        <v>0</v>
      </c>
      <c r="H723" t="s">
        <v>358</v>
      </c>
      <c r="I723">
        <v>90</v>
      </c>
      <c r="J723">
        <v>524</v>
      </c>
      <c r="K723">
        <v>0</v>
      </c>
      <c r="L723">
        <v>134</v>
      </c>
      <c r="M723">
        <v>28</v>
      </c>
      <c r="N723">
        <v>28</v>
      </c>
      <c r="O723">
        <v>155</v>
      </c>
      <c r="P723">
        <v>1</v>
      </c>
      <c r="Q723">
        <v>11</v>
      </c>
      <c r="R723">
        <v>1</v>
      </c>
      <c r="S723">
        <v>8</v>
      </c>
      <c r="T723">
        <v>7</v>
      </c>
      <c r="U723">
        <v>0</v>
      </c>
      <c r="V723">
        <v>0</v>
      </c>
      <c r="W723">
        <v>0</v>
      </c>
      <c r="X723">
        <v>0</v>
      </c>
      <c r="Y723">
        <v>0</v>
      </c>
      <c r="Z723">
        <v>0</v>
      </c>
      <c r="AA723">
        <v>3</v>
      </c>
      <c r="AB723">
        <v>11</v>
      </c>
      <c r="AC723">
        <v>0</v>
      </c>
    </row>
    <row r="724" spans="1:29" x14ac:dyDescent="0.3">
      <c r="A724" s="1">
        <v>4329</v>
      </c>
      <c r="B724">
        <v>1984</v>
      </c>
      <c r="C724" t="s">
        <v>36</v>
      </c>
      <c r="D724" t="s">
        <v>37</v>
      </c>
      <c r="E724">
        <v>18988</v>
      </c>
      <c r="F724">
        <v>1</v>
      </c>
      <c r="G724">
        <v>0</v>
      </c>
      <c r="H724" t="s">
        <v>185</v>
      </c>
      <c r="I724">
        <v>43</v>
      </c>
      <c r="J724">
        <v>6</v>
      </c>
      <c r="K724">
        <v>0</v>
      </c>
      <c r="L724">
        <v>6</v>
      </c>
      <c r="M724">
        <v>2</v>
      </c>
      <c r="N724">
        <v>1</v>
      </c>
      <c r="O724">
        <v>1</v>
      </c>
      <c r="P724">
        <v>2</v>
      </c>
      <c r="Q724">
        <v>1</v>
      </c>
      <c r="R724">
        <v>0</v>
      </c>
      <c r="S724">
        <v>3</v>
      </c>
      <c r="T724">
        <v>7</v>
      </c>
      <c r="U724">
        <v>0</v>
      </c>
      <c r="V724">
        <v>0</v>
      </c>
      <c r="W724">
        <v>0</v>
      </c>
      <c r="X724">
        <v>0</v>
      </c>
      <c r="Y724">
        <v>0</v>
      </c>
      <c r="Z724">
        <v>0</v>
      </c>
      <c r="AA724">
        <v>3</v>
      </c>
      <c r="AB724">
        <v>11</v>
      </c>
      <c r="AC724">
        <v>0</v>
      </c>
    </row>
    <row r="725" spans="1:29" x14ac:dyDescent="0.3">
      <c r="A725" s="1">
        <v>10936</v>
      </c>
      <c r="B725">
        <v>1965</v>
      </c>
      <c r="C725" t="s">
        <v>29</v>
      </c>
      <c r="D725" t="s">
        <v>37</v>
      </c>
      <c r="E725">
        <v>72190</v>
      </c>
      <c r="F725">
        <v>0</v>
      </c>
      <c r="G725">
        <v>0</v>
      </c>
      <c r="H725" t="s">
        <v>292</v>
      </c>
      <c r="I725">
        <v>79</v>
      </c>
      <c r="J725">
        <v>597</v>
      </c>
      <c r="K725">
        <v>166</v>
      </c>
      <c r="L725">
        <v>597</v>
      </c>
      <c r="M725">
        <v>172</v>
      </c>
      <c r="N725">
        <v>166</v>
      </c>
      <c r="O725">
        <v>249</v>
      </c>
      <c r="P725">
        <v>1</v>
      </c>
      <c r="Q725">
        <v>5</v>
      </c>
      <c r="R725">
        <v>6</v>
      </c>
      <c r="S725">
        <v>4</v>
      </c>
      <c r="T725">
        <v>3</v>
      </c>
      <c r="U725">
        <v>0</v>
      </c>
      <c r="V725">
        <v>0</v>
      </c>
      <c r="W725">
        <v>0</v>
      </c>
      <c r="X725">
        <v>0</v>
      </c>
      <c r="Y725">
        <v>0</v>
      </c>
      <c r="Z725">
        <v>0</v>
      </c>
      <c r="AA725">
        <v>3</v>
      </c>
      <c r="AB725">
        <v>11</v>
      </c>
      <c r="AC725">
        <v>0</v>
      </c>
    </row>
    <row r="726" spans="1:29" x14ac:dyDescent="0.3">
      <c r="A726" s="1">
        <v>4692</v>
      </c>
      <c r="B726">
        <v>1976</v>
      </c>
      <c r="C726" t="s">
        <v>29</v>
      </c>
      <c r="D726" t="s">
        <v>37</v>
      </c>
      <c r="E726">
        <v>7500</v>
      </c>
      <c r="F726">
        <v>1</v>
      </c>
      <c r="G726">
        <v>0</v>
      </c>
      <c r="H726" t="s">
        <v>478</v>
      </c>
      <c r="I726">
        <v>19</v>
      </c>
      <c r="J726">
        <v>7</v>
      </c>
      <c r="K726">
        <v>0</v>
      </c>
      <c r="L726">
        <v>12</v>
      </c>
      <c r="M726">
        <v>13</v>
      </c>
      <c r="N726">
        <v>7</v>
      </c>
      <c r="O726">
        <v>32</v>
      </c>
      <c r="P726">
        <v>5</v>
      </c>
      <c r="Q726">
        <v>4</v>
      </c>
      <c r="R726">
        <v>1</v>
      </c>
      <c r="S726">
        <v>2</v>
      </c>
      <c r="T726">
        <v>9</v>
      </c>
      <c r="U726">
        <v>1</v>
      </c>
      <c r="V726">
        <v>0</v>
      </c>
      <c r="W726">
        <v>0</v>
      </c>
      <c r="X726">
        <v>0</v>
      </c>
      <c r="Y726">
        <v>0</v>
      </c>
      <c r="Z726">
        <v>0</v>
      </c>
      <c r="AA726">
        <v>3</v>
      </c>
      <c r="AB726">
        <v>11</v>
      </c>
      <c r="AC726">
        <v>1</v>
      </c>
    </row>
    <row r="727" spans="1:29" x14ac:dyDescent="0.3">
      <c r="A727" s="1">
        <v>7212</v>
      </c>
      <c r="B727">
        <v>1966</v>
      </c>
      <c r="C727" t="s">
        <v>29</v>
      </c>
      <c r="D727" t="s">
        <v>37</v>
      </c>
      <c r="E727">
        <v>44794</v>
      </c>
      <c r="F727">
        <v>0</v>
      </c>
      <c r="G727">
        <v>1</v>
      </c>
      <c r="H727" t="s">
        <v>148</v>
      </c>
      <c r="I727">
        <v>99</v>
      </c>
      <c r="J727">
        <v>54</v>
      </c>
      <c r="K727">
        <v>0</v>
      </c>
      <c r="L727">
        <v>7</v>
      </c>
      <c r="M727">
        <v>0</v>
      </c>
      <c r="N727">
        <v>0</v>
      </c>
      <c r="O727">
        <v>4</v>
      </c>
      <c r="P727">
        <v>1</v>
      </c>
      <c r="Q727">
        <v>2</v>
      </c>
      <c r="R727">
        <v>0</v>
      </c>
      <c r="S727">
        <v>3</v>
      </c>
      <c r="T727">
        <v>6</v>
      </c>
      <c r="U727">
        <v>0</v>
      </c>
      <c r="V727">
        <v>0</v>
      </c>
      <c r="W727">
        <v>0</v>
      </c>
      <c r="X727">
        <v>0</v>
      </c>
      <c r="Y727">
        <v>0</v>
      </c>
      <c r="Z727">
        <v>0</v>
      </c>
      <c r="AA727">
        <v>3</v>
      </c>
      <c r="AB727">
        <v>11</v>
      </c>
      <c r="AC727">
        <v>0</v>
      </c>
    </row>
    <row r="728" spans="1:29" x14ac:dyDescent="0.3">
      <c r="A728" s="1">
        <v>6086</v>
      </c>
      <c r="B728">
        <v>1955</v>
      </c>
      <c r="C728" t="s">
        <v>29</v>
      </c>
      <c r="D728" t="s">
        <v>37</v>
      </c>
      <c r="E728">
        <v>80395</v>
      </c>
      <c r="F728">
        <v>0</v>
      </c>
      <c r="G728">
        <v>0</v>
      </c>
      <c r="H728" t="s">
        <v>120</v>
      </c>
      <c r="I728">
        <v>62</v>
      </c>
      <c r="J728">
        <v>445</v>
      </c>
      <c r="K728">
        <v>25</v>
      </c>
      <c r="L728">
        <v>706</v>
      </c>
      <c r="M728">
        <v>80</v>
      </c>
      <c r="N728">
        <v>76</v>
      </c>
      <c r="O728">
        <v>48</v>
      </c>
      <c r="P728">
        <v>1</v>
      </c>
      <c r="Q728">
        <v>6</v>
      </c>
      <c r="R728">
        <v>5</v>
      </c>
      <c r="S728">
        <v>12</v>
      </c>
      <c r="T728">
        <v>2</v>
      </c>
      <c r="U728">
        <v>0</v>
      </c>
      <c r="V728">
        <v>0</v>
      </c>
      <c r="W728">
        <v>0</v>
      </c>
      <c r="X728">
        <v>1</v>
      </c>
      <c r="Y728">
        <v>0</v>
      </c>
      <c r="Z728">
        <v>0</v>
      </c>
      <c r="AA728">
        <v>3</v>
      </c>
      <c r="AB728">
        <v>11</v>
      </c>
      <c r="AC728">
        <v>0</v>
      </c>
    </row>
    <row r="729" spans="1:29" x14ac:dyDescent="0.3">
      <c r="A729" s="1">
        <v>437</v>
      </c>
      <c r="B729">
        <v>1976</v>
      </c>
      <c r="C729" t="s">
        <v>39</v>
      </c>
      <c r="D729" t="s">
        <v>41</v>
      </c>
      <c r="E729">
        <v>75012</v>
      </c>
      <c r="F729">
        <v>0</v>
      </c>
      <c r="G729">
        <v>0</v>
      </c>
      <c r="H729" t="s">
        <v>479</v>
      </c>
      <c r="I729">
        <v>41</v>
      </c>
      <c r="J729">
        <v>294</v>
      </c>
      <c r="K729">
        <v>142</v>
      </c>
      <c r="L729">
        <v>218</v>
      </c>
      <c r="M729">
        <v>164</v>
      </c>
      <c r="N729">
        <v>58</v>
      </c>
      <c r="O729">
        <v>151</v>
      </c>
      <c r="P729">
        <v>1</v>
      </c>
      <c r="Q729">
        <v>3</v>
      </c>
      <c r="R729">
        <v>8</v>
      </c>
      <c r="S729">
        <v>11</v>
      </c>
      <c r="T729">
        <v>1</v>
      </c>
      <c r="U729">
        <v>0</v>
      </c>
      <c r="V729">
        <v>0</v>
      </c>
      <c r="W729">
        <v>0</v>
      </c>
      <c r="X729">
        <v>0</v>
      </c>
      <c r="Y729">
        <v>0</v>
      </c>
      <c r="Z729">
        <v>0</v>
      </c>
      <c r="AA729">
        <v>3</v>
      </c>
      <c r="AB729">
        <v>11</v>
      </c>
      <c r="AC729">
        <v>0</v>
      </c>
    </row>
    <row r="730" spans="1:29" x14ac:dyDescent="0.3">
      <c r="A730" s="1">
        <v>11171</v>
      </c>
      <c r="B730">
        <v>1965</v>
      </c>
      <c r="C730" t="s">
        <v>39</v>
      </c>
      <c r="D730" t="s">
        <v>37</v>
      </c>
      <c r="E730">
        <v>56962</v>
      </c>
      <c r="F730">
        <v>2</v>
      </c>
      <c r="G730">
        <v>1</v>
      </c>
      <c r="H730" t="s">
        <v>480</v>
      </c>
      <c r="I730">
        <v>60</v>
      </c>
      <c r="J730">
        <v>292</v>
      </c>
      <c r="K730">
        <v>3</v>
      </c>
      <c r="L730">
        <v>77</v>
      </c>
      <c r="M730">
        <v>10</v>
      </c>
      <c r="N730">
        <v>3</v>
      </c>
      <c r="O730">
        <v>26</v>
      </c>
      <c r="P730">
        <v>7</v>
      </c>
      <c r="Q730">
        <v>6</v>
      </c>
      <c r="R730">
        <v>3</v>
      </c>
      <c r="S730">
        <v>5</v>
      </c>
      <c r="T730">
        <v>7</v>
      </c>
      <c r="U730">
        <v>0</v>
      </c>
      <c r="V730">
        <v>0</v>
      </c>
      <c r="W730">
        <v>0</v>
      </c>
      <c r="X730">
        <v>0</v>
      </c>
      <c r="Y730">
        <v>0</v>
      </c>
      <c r="Z730">
        <v>0</v>
      </c>
      <c r="AA730">
        <v>3</v>
      </c>
      <c r="AB730">
        <v>11</v>
      </c>
      <c r="AC730">
        <v>0</v>
      </c>
    </row>
    <row r="731" spans="1:29" x14ac:dyDescent="0.3">
      <c r="A731" s="1">
        <v>11101</v>
      </c>
      <c r="B731">
        <v>1991</v>
      </c>
      <c r="C731" t="s">
        <v>29</v>
      </c>
      <c r="D731" t="s">
        <v>33</v>
      </c>
      <c r="E731">
        <v>89891</v>
      </c>
      <c r="F731">
        <v>0</v>
      </c>
      <c r="G731">
        <v>0</v>
      </c>
      <c r="H731" t="s">
        <v>421</v>
      </c>
      <c r="I731">
        <v>17</v>
      </c>
      <c r="J731">
        <v>412</v>
      </c>
      <c r="K731">
        <v>22</v>
      </c>
      <c r="L731">
        <v>132</v>
      </c>
      <c r="M731">
        <v>59</v>
      </c>
      <c r="N731">
        <v>28</v>
      </c>
      <c r="O731">
        <v>183</v>
      </c>
      <c r="P731">
        <v>1</v>
      </c>
      <c r="Q731">
        <v>11</v>
      </c>
      <c r="R731">
        <v>6</v>
      </c>
      <c r="S731">
        <v>8</v>
      </c>
      <c r="T731">
        <v>4</v>
      </c>
      <c r="U731">
        <v>0</v>
      </c>
      <c r="V731">
        <v>0</v>
      </c>
      <c r="W731">
        <v>1</v>
      </c>
      <c r="X731">
        <v>0</v>
      </c>
      <c r="Y731">
        <v>0</v>
      </c>
      <c r="Z731">
        <v>0</v>
      </c>
      <c r="AA731">
        <v>3</v>
      </c>
      <c r="AB731">
        <v>11</v>
      </c>
      <c r="AC731">
        <v>0</v>
      </c>
    </row>
    <row r="732" spans="1:29" x14ac:dyDescent="0.3">
      <c r="A732" s="1">
        <v>5329</v>
      </c>
      <c r="B732">
        <v>1949</v>
      </c>
      <c r="C732" t="s">
        <v>36</v>
      </c>
      <c r="D732" t="s">
        <v>41</v>
      </c>
      <c r="E732">
        <v>35946</v>
      </c>
      <c r="F732">
        <v>1</v>
      </c>
      <c r="G732">
        <v>1</v>
      </c>
      <c r="H732" t="s">
        <v>100</v>
      </c>
      <c r="I732">
        <v>24</v>
      </c>
      <c r="J732">
        <v>8</v>
      </c>
      <c r="K732">
        <v>0</v>
      </c>
      <c r="L732">
        <v>3</v>
      </c>
      <c r="M732">
        <v>0</v>
      </c>
      <c r="N732">
        <v>0</v>
      </c>
      <c r="O732">
        <v>0</v>
      </c>
      <c r="P732">
        <v>1</v>
      </c>
      <c r="Q732">
        <v>0</v>
      </c>
      <c r="R732">
        <v>0</v>
      </c>
      <c r="S732">
        <v>3</v>
      </c>
      <c r="T732">
        <v>5</v>
      </c>
      <c r="U732">
        <v>0</v>
      </c>
      <c r="V732">
        <v>0</v>
      </c>
      <c r="W732">
        <v>0</v>
      </c>
      <c r="X732">
        <v>0</v>
      </c>
      <c r="Y732">
        <v>0</v>
      </c>
      <c r="Z732">
        <v>0</v>
      </c>
      <c r="AA732">
        <v>3</v>
      </c>
      <c r="AB732">
        <v>11</v>
      </c>
      <c r="AC732">
        <v>0</v>
      </c>
    </row>
    <row r="733" spans="1:29" x14ac:dyDescent="0.3">
      <c r="A733" s="1">
        <v>610</v>
      </c>
      <c r="B733">
        <v>1953</v>
      </c>
      <c r="C733" t="s">
        <v>36</v>
      </c>
      <c r="D733" t="s">
        <v>33</v>
      </c>
      <c r="E733">
        <v>53593</v>
      </c>
      <c r="F733">
        <v>1</v>
      </c>
      <c r="G733">
        <v>1</v>
      </c>
      <c r="H733" t="s">
        <v>481</v>
      </c>
      <c r="I733">
        <v>60</v>
      </c>
      <c r="J733">
        <v>349</v>
      </c>
      <c r="K733">
        <v>4</v>
      </c>
      <c r="L733">
        <v>78</v>
      </c>
      <c r="M733">
        <v>6</v>
      </c>
      <c r="N733">
        <v>0</v>
      </c>
      <c r="O733">
        <v>43</v>
      </c>
      <c r="P733">
        <v>8</v>
      </c>
      <c r="Q733">
        <v>7</v>
      </c>
      <c r="R733">
        <v>2</v>
      </c>
      <c r="S733">
        <v>6</v>
      </c>
      <c r="T733">
        <v>8</v>
      </c>
      <c r="U733">
        <v>0</v>
      </c>
      <c r="V733">
        <v>0</v>
      </c>
      <c r="W733">
        <v>0</v>
      </c>
      <c r="X733">
        <v>0</v>
      </c>
      <c r="Y733">
        <v>0</v>
      </c>
      <c r="Z733">
        <v>0</v>
      </c>
      <c r="AA733">
        <v>3</v>
      </c>
      <c r="AB733">
        <v>11</v>
      </c>
      <c r="AC733">
        <v>0</v>
      </c>
    </row>
    <row r="734" spans="1:29" x14ac:dyDescent="0.3">
      <c r="A734" s="1">
        <v>9384</v>
      </c>
      <c r="B734">
        <v>1978</v>
      </c>
      <c r="C734" t="s">
        <v>29</v>
      </c>
      <c r="D734" t="s">
        <v>37</v>
      </c>
      <c r="E734">
        <v>66373</v>
      </c>
      <c r="F734">
        <v>1</v>
      </c>
      <c r="G734">
        <v>1</v>
      </c>
      <c r="H734" t="s">
        <v>86</v>
      </c>
      <c r="I734">
        <v>57</v>
      </c>
      <c r="J734">
        <v>328</v>
      </c>
      <c r="K734">
        <v>9</v>
      </c>
      <c r="L734">
        <v>124</v>
      </c>
      <c r="M734">
        <v>12</v>
      </c>
      <c r="N734">
        <v>24</v>
      </c>
      <c r="O734">
        <v>109</v>
      </c>
      <c r="P734">
        <v>7</v>
      </c>
      <c r="Q734">
        <v>4</v>
      </c>
      <c r="R734">
        <v>2</v>
      </c>
      <c r="S734">
        <v>10</v>
      </c>
      <c r="T734">
        <v>3</v>
      </c>
      <c r="U734">
        <v>0</v>
      </c>
      <c r="V734">
        <v>0</v>
      </c>
      <c r="W734">
        <v>0</v>
      </c>
      <c r="X734">
        <v>0</v>
      </c>
      <c r="Y734">
        <v>0</v>
      </c>
      <c r="Z734">
        <v>0</v>
      </c>
      <c r="AA734">
        <v>3</v>
      </c>
      <c r="AB734">
        <v>11</v>
      </c>
      <c r="AC734">
        <v>0</v>
      </c>
    </row>
    <row r="735" spans="1:29" x14ac:dyDescent="0.3">
      <c r="A735" s="1">
        <v>5956</v>
      </c>
      <c r="B735">
        <v>1948</v>
      </c>
      <c r="C735" t="s">
        <v>36</v>
      </c>
      <c r="D735" t="s">
        <v>41</v>
      </c>
      <c r="E735">
        <v>45072</v>
      </c>
      <c r="F735">
        <v>1</v>
      </c>
      <c r="G735">
        <v>2</v>
      </c>
      <c r="H735" t="s">
        <v>325</v>
      </c>
      <c r="I735">
        <v>74</v>
      </c>
      <c r="J735">
        <v>144</v>
      </c>
      <c r="K735">
        <v>2</v>
      </c>
      <c r="L735">
        <v>99</v>
      </c>
      <c r="M735">
        <v>7</v>
      </c>
      <c r="N735">
        <v>2</v>
      </c>
      <c r="O735">
        <v>30</v>
      </c>
      <c r="P735">
        <v>5</v>
      </c>
      <c r="Q735">
        <v>6</v>
      </c>
      <c r="R735">
        <v>1</v>
      </c>
      <c r="S735">
        <v>4</v>
      </c>
      <c r="T735">
        <v>8</v>
      </c>
      <c r="U735">
        <v>0</v>
      </c>
      <c r="V735">
        <v>0</v>
      </c>
      <c r="W735">
        <v>0</v>
      </c>
      <c r="X735">
        <v>0</v>
      </c>
      <c r="Y735">
        <v>0</v>
      </c>
      <c r="Z735">
        <v>0</v>
      </c>
      <c r="AA735">
        <v>3</v>
      </c>
      <c r="AB735">
        <v>11</v>
      </c>
      <c r="AC735">
        <v>0</v>
      </c>
    </row>
    <row r="736" spans="1:29" x14ac:dyDescent="0.3">
      <c r="A736" s="1">
        <v>10430</v>
      </c>
      <c r="B736">
        <v>1973</v>
      </c>
      <c r="C736" t="s">
        <v>29</v>
      </c>
      <c r="D736" t="s">
        <v>41</v>
      </c>
      <c r="E736">
        <v>89694</v>
      </c>
      <c r="F736">
        <v>1</v>
      </c>
      <c r="G736">
        <v>1</v>
      </c>
      <c r="H736" t="s">
        <v>355</v>
      </c>
      <c r="I736">
        <v>22</v>
      </c>
      <c r="J736">
        <v>1126</v>
      </c>
      <c r="K736">
        <v>28</v>
      </c>
      <c r="L736">
        <v>211</v>
      </c>
      <c r="M736">
        <v>37</v>
      </c>
      <c r="N736">
        <v>28</v>
      </c>
      <c r="O736">
        <v>42</v>
      </c>
      <c r="P736">
        <v>3</v>
      </c>
      <c r="Q736">
        <v>4</v>
      </c>
      <c r="R736">
        <v>3</v>
      </c>
      <c r="S736">
        <v>4</v>
      </c>
      <c r="T736">
        <v>5</v>
      </c>
      <c r="U736">
        <v>0</v>
      </c>
      <c r="V736">
        <v>1</v>
      </c>
      <c r="W736">
        <v>1</v>
      </c>
      <c r="X736">
        <v>1</v>
      </c>
      <c r="Y736">
        <v>0</v>
      </c>
      <c r="Z736">
        <v>0</v>
      </c>
      <c r="AA736">
        <v>3</v>
      </c>
      <c r="AB736">
        <v>11</v>
      </c>
      <c r="AC736">
        <v>0</v>
      </c>
    </row>
    <row r="737" spans="1:29" x14ac:dyDescent="0.3">
      <c r="A737" s="1">
        <v>7875</v>
      </c>
      <c r="B737">
        <v>1949</v>
      </c>
      <c r="C737" t="s">
        <v>29</v>
      </c>
      <c r="D737" t="s">
        <v>37</v>
      </c>
      <c r="E737">
        <v>72025</v>
      </c>
      <c r="F737">
        <v>0</v>
      </c>
      <c r="G737">
        <v>0</v>
      </c>
      <c r="H737" t="s">
        <v>472</v>
      </c>
      <c r="I737">
        <v>46</v>
      </c>
      <c r="J737">
        <v>967</v>
      </c>
      <c r="K737">
        <v>0</v>
      </c>
      <c r="L737">
        <v>617</v>
      </c>
      <c r="M737">
        <v>43</v>
      </c>
      <c r="N737">
        <v>50</v>
      </c>
      <c r="O737">
        <v>0</v>
      </c>
      <c r="P737">
        <v>1</v>
      </c>
      <c r="Q737">
        <v>4</v>
      </c>
      <c r="R737">
        <v>8</v>
      </c>
      <c r="S737">
        <v>13</v>
      </c>
      <c r="T737">
        <v>2</v>
      </c>
      <c r="U737">
        <v>0</v>
      </c>
      <c r="V737">
        <v>1</v>
      </c>
      <c r="W737">
        <v>1</v>
      </c>
      <c r="X737">
        <v>1</v>
      </c>
      <c r="Y737">
        <v>0</v>
      </c>
      <c r="Z737">
        <v>0</v>
      </c>
      <c r="AA737">
        <v>3</v>
      </c>
      <c r="AB737">
        <v>11</v>
      </c>
      <c r="AC737">
        <v>1</v>
      </c>
    </row>
    <row r="738" spans="1:29" x14ac:dyDescent="0.3">
      <c r="A738" s="1">
        <v>7072</v>
      </c>
      <c r="B738">
        <v>1973</v>
      </c>
      <c r="C738" t="s">
        <v>29</v>
      </c>
      <c r="D738" t="s">
        <v>37</v>
      </c>
      <c r="E738">
        <v>67432</v>
      </c>
      <c r="F738">
        <v>0</v>
      </c>
      <c r="G738">
        <v>1</v>
      </c>
      <c r="H738" t="s">
        <v>482</v>
      </c>
      <c r="I738">
        <v>69</v>
      </c>
      <c r="J738">
        <v>432</v>
      </c>
      <c r="K738">
        <v>79</v>
      </c>
      <c r="L738">
        <v>341</v>
      </c>
      <c r="M738">
        <v>177</v>
      </c>
      <c r="N738">
        <v>136</v>
      </c>
      <c r="O738">
        <v>170</v>
      </c>
      <c r="P738">
        <v>2</v>
      </c>
      <c r="Q738">
        <v>8</v>
      </c>
      <c r="R738">
        <v>5</v>
      </c>
      <c r="S738">
        <v>4</v>
      </c>
      <c r="T738">
        <v>4</v>
      </c>
      <c r="U738">
        <v>0</v>
      </c>
      <c r="V738">
        <v>0</v>
      </c>
      <c r="W738">
        <v>0</v>
      </c>
      <c r="X738">
        <v>0</v>
      </c>
      <c r="Y738">
        <v>0</v>
      </c>
      <c r="Z738">
        <v>0</v>
      </c>
      <c r="AA738">
        <v>3</v>
      </c>
      <c r="AB738">
        <v>11</v>
      </c>
      <c r="AC738">
        <v>0</v>
      </c>
    </row>
    <row r="739" spans="1:29" x14ac:dyDescent="0.3">
      <c r="A739" s="1">
        <v>6255</v>
      </c>
      <c r="B739">
        <v>1952</v>
      </c>
      <c r="C739" t="s">
        <v>39</v>
      </c>
      <c r="D739" t="s">
        <v>33</v>
      </c>
      <c r="E739">
        <v>70545</v>
      </c>
      <c r="F739">
        <v>0</v>
      </c>
      <c r="G739">
        <v>1</v>
      </c>
      <c r="H739" t="s">
        <v>483</v>
      </c>
      <c r="I739">
        <v>29</v>
      </c>
      <c r="J739">
        <v>138</v>
      </c>
      <c r="K739">
        <v>39</v>
      </c>
      <c r="L739">
        <v>63</v>
      </c>
      <c r="M739">
        <v>55</v>
      </c>
      <c r="N739">
        <v>18</v>
      </c>
      <c r="O739">
        <v>21</v>
      </c>
      <c r="P739">
        <v>1</v>
      </c>
      <c r="Q739">
        <v>4</v>
      </c>
      <c r="R739">
        <v>1</v>
      </c>
      <c r="S739">
        <v>7</v>
      </c>
      <c r="T739">
        <v>2</v>
      </c>
      <c r="U739">
        <v>0</v>
      </c>
      <c r="V739">
        <v>0</v>
      </c>
      <c r="W739">
        <v>0</v>
      </c>
      <c r="X739">
        <v>0</v>
      </c>
      <c r="Y739">
        <v>0</v>
      </c>
      <c r="Z739">
        <v>0</v>
      </c>
      <c r="AA739">
        <v>3</v>
      </c>
      <c r="AB739">
        <v>11</v>
      </c>
      <c r="AC739">
        <v>0</v>
      </c>
    </row>
    <row r="740" spans="1:29" x14ac:dyDescent="0.3">
      <c r="A740" s="1">
        <v>6516</v>
      </c>
      <c r="B740">
        <v>1989</v>
      </c>
      <c r="C740" t="s">
        <v>47</v>
      </c>
      <c r="D740" t="s">
        <v>37</v>
      </c>
      <c r="E740">
        <v>17487</v>
      </c>
      <c r="F740">
        <v>1</v>
      </c>
      <c r="G740">
        <v>0</v>
      </c>
      <c r="H740" t="s">
        <v>59</v>
      </c>
      <c r="I740">
        <v>37</v>
      </c>
      <c r="J740">
        <v>0</v>
      </c>
      <c r="K740">
        <v>0</v>
      </c>
      <c r="L740">
        <v>1</v>
      </c>
      <c r="M740">
        <v>7</v>
      </c>
      <c r="N740">
        <v>4</v>
      </c>
      <c r="O740">
        <v>6</v>
      </c>
      <c r="P740">
        <v>1</v>
      </c>
      <c r="Q740">
        <v>1</v>
      </c>
      <c r="R740">
        <v>0</v>
      </c>
      <c r="S740">
        <v>2</v>
      </c>
      <c r="T740">
        <v>7</v>
      </c>
      <c r="U740">
        <v>0</v>
      </c>
      <c r="V740">
        <v>0</v>
      </c>
      <c r="W740">
        <v>0</v>
      </c>
      <c r="X740">
        <v>0</v>
      </c>
      <c r="Y740">
        <v>0</v>
      </c>
      <c r="Z740">
        <v>0</v>
      </c>
      <c r="AA740">
        <v>3</v>
      </c>
      <c r="AB740">
        <v>11</v>
      </c>
      <c r="AC740">
        <v>0</v>
      </c>
    </row>
    <row r="741" spans="1:29" x14ac:dyDescent="0.3">
      <c r="A741" s="1">
        <v>5564</v>
      </c>
      <c r="B741">
        <v>1969</v>
      </c>
      <c r="C741" t="s">
        <v>29</v>
      </c>
      <c r="D741" t="s">
        <v>33</v>
      </c>
      <c r="E741">
        <v>62882</v>
      </c>
      <c r="F741">
        <v>0</v>
      </c>
      <c r="G741">
        <v>1</v>
      </c>
      <c r="H741" t="s">
        <v>484</v>
      </c>
      <c r="I741">
        <v>26</v>
      </c>
      <c r="J741">
        <v>509</v>
      </c>
      <c r="K741">
        <v>133</v>
      </c>
      <c r="L741">
        <v>497</v>
      </c>
      <c r="M741">
        <v>78</v>
      </c>
      <c r="N741">
        <v>24</v>
      </c>
      <c r="O741">
        <v>97</v>
      </c>
      <c r="P741">
        <v>2</v>
      </c>
      <c r="Q741">
        <v>7</v>
      </c>
      <c r="R741">
        <v>5</v>
      </c>
      <c r="S741">
        <v>6</v>
      </c>
      <c r="T741">
        <v>4</v>
      </c>
      <c r="U741">
        <v>0</v>
      </c>
      <c r="V741">
        <v>0</v>
      </c>
      <c r="W741">
        <v>0</v>
      </c>
      <c r="X741">
        <v>0</v>
      </c>
      <c r="Y741">
        <v>0</v>
      </c>
      <c r="Z741">
        <v>0</v>
      </c>
      <c r="AA741">
        <v>3</v>
      </c>
      <c r="AB741">
        <v>11</v>
      </c>
      <c r="AC741">
        <v>0</v>
      </c>
    </row>
    <row r="742" spans="1:29" x14ac:dyDescent="0.3">
      <c r="A742" s="1">
        <v>5682</v>
      </c>
      <c r="B742">
        <v>1953</v>
      </c>
      <c r="C742" t="s">
        <v>36</v>
      </c>
      <c r="D742" t="s">
        <v>30</v>
      </c>
      <c r="E742">
        <v>64108</v>
      </c>
      <c r="F742">
        <v>0</v>
      </c>
      <c r="G742">
        <v>1</v>
      </c>
      <c r="H742" t="s">
        <v>228</v>
      </c>
      <c r="I742">
        <v>8</v>
      </c>
      <c r="J742">
        <v>948</v>
      </c>
      <c r="K742">
        <v>10</v>
      </c>
      <c r="L742">
        <v>86</v>
      </c>
      <c r="M742">
        <v>13</v>
      </c>
      <c r="N742">
        <v>21</v>
      </c>
      <c r="O742">
        <v>21</v>
      </c>
      <c r="P742">
        <v>4</v>
      </c>
      <c r="Q742">
        <v>6</v>
      </c>
      <c r="R742">
        <v>9</v>
      </c>
      <c r="S742">
        <v>11</v>
      </c>
      <c r="T742">
        <v>5</v>
      </c>
      <c r="U742">
        <v>0</v>
      </c>
      <c r="V742">
        <v>0</v>
      </c>
      <c r="W742">
        <v>0</v>
      </c>
      <c r="X742">
        <v>0</v>
      </c>
      <c r="Y742">
        <v>0</v>
      </c>
      <c r="Z742">
        <v>0</v>
      </c>
      <c r="AA742">
        <v>3</v>
      </c>
      <c r="AB742">
        <v>11</v>
      </c>
      <c r="AC742">
        <v>0</v>
      </c>
    </row>
    <row r="743" spans="1:29" x14ac:dyDescent="0.3">
      <c r="A743" s="1">
        <v>7458</v>
      </c>
      <c r="B743">
        <v>1956</v>
      </c>
      <c r="C743" t="s">
        <v>39</v>
      </c>
      <c r="D743" t="s">
        <v>33</v>
      </c>
      <c r="E743">
        <v>34941</v>
      </c>
      <c r="F743">
        <v>1</v>
      </c>
      <c r="G743">
        <v>1</v>
      </c>
      <c r="H743" t="s">
        <v>485</v>
      </c>
      <c r="I743">
        <v>26</v>
      </c>
      <c r="J743">
        <v>39</v>
      </c>
      <c r="K743">
        <v>2</v>
      </c>
      <c r="L743">
        <v>25</v>
      </c>
      <c r="M743">
        <v>4</v>
      </c>
      <c r="N743">
        <v>3</v>
      </c>
      <c r="O743">
        <v>24</v>
      </c>
      <c r="P743">
        <v>2</v>
      </c>
      <c r="Q743">
        <v>3</v>
      </c>
      <c r="R743">
        <v>0</v>
      </c>
      <c r="S743">
        <v>3</v>
      </c>
      <c r="T743">
        <v>8</v>
      </c>
      <c r="U743">
        <v>0</v>
      </c>
      <c r="V743">
        <v>0</v>
      </c>
      <c r="W743">
        <v>0</v>
      </c>
      <c r="X743">
        <v>0</v>
      </c>
      <c r="Y743">
        <v>0</v>
      </c>
      <c r="Z743">
        <v>0</v>
      </c>
      <c r="AA743">
        <v>3</v>
      </c>
      <c r="AB743">
        <v>11</v>
      </c>
      <c r="AC743">
        <v>0</v>
      </c>
    </row>
    <row r="744" spans="1:29" x14ac:dyDescent="0.3">
      <c r="A744" s="1">
        <v>5237</v>
      </c>
      <c r="B744">
        <v>1950</v>
      </c>
      <c r="C744" t="s">
        <v>36</v>
      </c>
      <c r="D744" t="s">
        <v>30</v>
      </c>
      <c r="E744">
        <v>48767</v>
      </c>
      <c r="F744">
        <v>1</v>
      </c>
      <c r="G744">
        <v>2</v>
      </c>
      <c r="H744" t="s">
        <v>81</v>
      </c>
      <c r="I744">
        <v>79</v>
      </c>
      <c r="J744">
        <v>28</v>
      </c>
      <c r="K744">
        <v>1</v>
      </c>
      <c r="L744">
        <v>21</v>
      </c>
      <c r="M744">
        <v>3</v>
      </c>
      <c r="N744">
        <v>0</v>
      </c>
      <c r="O744">
        <v>10</v>
      </c>
      <c r="P744">
        <v>3</v>
      </c>
      <c r="Q744">
        <v>2</v>
      </c>
      <c r="R744">
        <v>1</v>
      </c>
      <c r="S744">
        <v>3</v>
      </c>
      <c r="T744">
        <v>5</v>
      </c>
      <c r="U744">
        <v>0</v>
      </c>
      <c r="V744">
        <v>0</v>
      </c>
      <c r="W744">
        <v>0</v>
      </c>
      <c r="X744">
        <v>0</v>
      </c>
      <c r="Y744">
        <v>0</v>
      </c>
      <c r="Z744">
        <v>0</v>
      </c>
      <c r="AA744">
        <v>3</v>
      </c>
      <c r="AB744">
        <v>11</v>
      </c>
      <c r="AC744">
        <v>0</v>
      </c>
    </row>
    <row r="745" spans="1:29" x14ac:dyDescent="0.3">
      <c r="A745" s="1">
        <v>7761</v>
      </c>
      <c r="B745">
        <v>1978</v>
      </c>
      <c r="C745" t="s">
        <v>53</v>
      </c>
      <c r="D745" t="s">
        <v>33</v>
      </c>
      <c r="E745">
        <v>38702</v>
      </c>
      <c r="F745">
        <v>1</v>
      </c>
      <c r="G745">
        <v>0</v>
      </c>
      <c r="H745" t="s">
        <v>418</v>
      </c>
      <c r="I745">
        <v>71</v>
      </c>
      <c r="J745">
        <v>13</v>
      </c>
      <c r="K745">
        <v>11</v>
      </c>
      <c r="L745">
        <v>24</v>
      </c>
      <c r="M745">
        <v>13</v>
      </c>
      <c r="N745">
        <v>8</v>
      </c>
      <c r="O745">
        <v>40</v>
      </c>
      <c r="P745">
        <v>2</v>
      </c>
      <c r="Q745">
        <v>3</v>
      </c>
      <c r="R745">
        <v>0</v>
      </c>
      <c r="S745">
        <v>4</v>
      </c>
      <c r="T745">
        <v>6</v>
      </c>
      <c r="U745">
        <v>0</v>
      </c>
      <c r="V745">
        <v>0</v>
      </c>
      <c r="W745">
        <v>0</v>
      </c>
      <c r="X745">
        <v>0</v>
      </c>
      <c r="Y745">
        <v>0</v>
      </c>
      <c r="Z745">
        <v>0</v>
      </c>
      <c r="AA745">
        <v>3</v>
      </c>
      <c r="AB745">
        <v>11</v>
      </c>
      <c r="AC745">
        <v>0</v>
      </c>
    </row>
    <row r="746" spans="1:29" x14ac:dyDescent="0.3">
      <c r="A746" s="1">
        <v>5278</v>
      </c>
      <c r="B746">
        <v>1964</v>
      </c>
      <c r="C746" t="s">
        <v>29</v>
      </c>
      <c r="D746" t="s">
        <v>37</v>
      </c>
      <c r="E746">
        <v>82224</v>
      </c>
      <c r="F746">
        <v>0</v>
      </c>
      <c r="G746">
        <v>0</v>
      </c>
      <c r="H746" t="s">
        <v>479</v>
      </c>
      <c r="I746">
        <v>83</v>
      </c>
      <c r="J746">
        <v>307</v>
      </c>
      <c r="K746">
        <v>26</v>
      </c>
      <c r="L746">
        <v>360</v>
      </c>
      <c r="M746">
        <v>138</v>
      </c>
      <c r="N746">
        <v>31</v>
      </c>
      <c r="O746">
        <v>40</v>
      </c>
      <c r="P746">
        <v>1</v>
      </c>
      <c r="Q746">
        <v>6</v>
      </c>
      <c r="R746">
        <v>9</v>
      </c>
      <c r="S746">
        <v>5</v>
      </c>
      <c r="T746">
        <v>3</v>
      </c>
      <c r="U746">
        <v>0</v>
      </c>
      <c r="V746">
        <v>0</v>
      </c>
      <c r="W746">
        <v>0</v>
      </c>
      <c r="X746">
        <v>1</v>
      </c>
      <c r="Y746">
        <v>0</v>
      </c>
      <c r="Z746">
        <v>0</v>
      </c>
      <c r="AA746">
        <v>3</v>
      </c>
      <c r="AB746">
        <v>11</v>
      </c>
      <c r="AC746">
        <v>0</v>
      </c>
    </row>
    <row r="747" spans="1:29" x14ac:dyDescent="0.3">
      <c r="A747" s="1">
        <v>3560</v>
      </c>
      <c r="B747">
        <v>1952</v>
      </c>
      <c r="C747" t="s">
        <v>29</v>
      </c>
      <c r="D747" t="s">
        <v>33</v>
      </c>
      <c r="E747">
        <v>83844</v>
      </c>
      <c r="F747">
        <v>0</v>
      </c>
      <c r="G747">
        <v>0</v>
      </c>
      <c r="H747" t="s">
        <v>486</v>
      </c>
      <c r="I747">
        <v>57</v>
      </c>
      <c r="J747">
        <v>901</v>
      </c>
      <c r="K747">
        <v>31</v>
      </c>
      <c r="L747">
        <v>345</v>
      </c>
      <c r="M747">
        <v>75</v>
      </c>
      <c r="N747">
        <v>31</v>
      </c>
      <c r="O747">
        <v>191</v>
      </c>
      <c r="P747">
        <v>1</v>
      </c>
      <c r="Q747">
        <v>4</v>
      </c>
      <c r="R747">
        <v>4</v>
      </c>
      <c r="S747">
        <v>11</v>
      </c>
      <c r="T747">
        <v>1</v>
      </c>
      <c r="U747">
        <v>0</v>
      </c>
      <c r="V747">
        <v>0</v>
      </c>
      <c r="W747">
        <v>1</v>
      </c>
      <c r="X747">
        <v>0</v>
      </c>
      <c r="Y747">
        <v>0</v>
      </c>
      <c r="Z747">
        <v>0</v>
      </c>
      <c r="AA747">
        <v>3</v>
      </c>
      <c r="AB747">
        <v>11</v>
      </c>
      <c r="AC747">
        <v>0</v>
      </c>
    </row>
    <row r="748" spans="1:29" x14ac:dyDescent="0.3">
      <c r="A748" s="1">
        <v>7235</v>
      </c>
      <c r="B748">
        <v>1975</v>
      </c>
      <c r="C748" t="s">
        <v>53</v>
      </c>
      <c r="D748" t="s">
        <v>37</v>
      </c>
      <c r="E748">
        <v>17003</v>
      </c>
      <c r="F748">
        <v>1</v>
      </c>
      <c r="G748">
        <v>0</v>
      </c>
      <c r="H748" t="s">
        <v>202</v>
      </c>
      <c r="I748">
        <v>37</v>
      </c>
      <c r="J748">
        <v>2</v>
      </c>
      <c r="K748">
        <v>5</v>
      </c>
      <c r="L748">
        <v>12</v>
      </c>
      <c r="M748">
        <v>4</v>
      </c>
      <c r="N748">
        <v>8</v>
      </c>
      <c r="O748">
        <v>7</v>
      </c>
      <c r="P748">
        <v>3</v>
      </c>
      <c r="Q748">
        <v>2</v>
      </c>
      <c r="R748">
        <v>0</v>
      </c>
      <c r="S748">
        <v>4</v>
      </c>
      <c r="T748">
        <v>5</v>
      </c>
      <c r="U748">
        <v>0</v>
      </c>
      <c r="V748">
        <v>0</v>
      </c>
      <c r="W748">
        <v>0</v>
      </c>
      <c r="X748">
        <v>0</v>
      </c>
      <c r="Y748">
        <v>0</v>
      </c>
      <c r="Z748">
        <v>0</v>
      </c>
      <c r="AA748">
        <v>3</v>
      </c>
      <c r="AB748">
        <v>11</v>
      </c>
      <c r="AC748">
        <v>0</v>
      </c>
    </row>
    <row r="749" spans="1:29" x14ac:dyDescent="0.3">
      <c r="A749" s="1">
        <v>10548</v>
      </c>
      <c r="B749">
        <v>1995</v>
      </c>
      <c r="C749" t="s">
        <v>29</v>
      </c>
      <c r="D749" t="s">
        <v>30</v>
      </c>
      <c r="E749">
        <v>71163</v>
      </c>
      <c r="F749">
        <v>0</v>
      </c>
      <c r="G749">
        <v>0</v>
      </c>
      <c r="H749" t="s">
        <v>487</v>
      </c>
      <c r="I749">
        <v>30</v>
      </c>
      <c r="J749">
        <v>283</v>
      </c>
      <c r="K749">
        <v>17</v>
      </c>
      <c r="L749">
        <v>372</v>
      </c>
      <c r="M749">
        <v>138</v>
      </c>
      <c r="N749">
        <v>106</v>
      </c>
      <c r="O749">
        <v>44</v>
      </c>
      <c r="P749">
        <v>1</v>
      </c>
      <c r="Q749">
        <v>3</v>
      </c>
      <c r="R749">
        <v>8</v>
      </c>
      <c r="S749">
        <v>12</v>
      </c>
      <c r="T749">
        <v>1</v>
      </c>
      <c r="U749">
        <v>0</v>
      </c>
      <c r="V749">
        <v>0</v>
      </c>
      <c r="W749">
        <v>0</v>
      </c>
      <c r="X749">
        <v>0</v>
      </c>
      <c r="Y749">
        <v>0</v>
      </c>
      <c r="Z749">
        <v>0</v>
      </c>
      <c r="AA749">
        <v>3</v>
      </c>
      <c r="AB749">
        <v>11</v>
      </c>
      <c r="AC749">
        <v>0</v>
      </c>
    </row>
    <row r="750" spans="1:29" x14ac:dyDescent="0.3">
      <c r="A750" s="1">
        <v>2281</v>
      </c>
      <c r="B750">
        <v>1970</v>
      </c>
      <c r="C750" t="s">
        <v>29</v>
      </c>
      <c r="D750" t="s">
        <v>30</v>
      </c>
      <c r="E750">
        <v>33697</v>
      </c>
      <c r="F750">
        <v>1</v>
      </c>
      <c r="G750">
        <v>0</v>
      </c>
      <c r="H750" t="s">
        <v>488</v>
      </c>
      <c r="I750">
        <v>34</v>
      </c>
      <c r="J750">
        <v>4</v>
      </c>
      <c r="K750">
        <v>3</v>
      </c>
      <c r="L750">
        <v>7</v>
      </c>
      <c r="M750">
        <v>0</v>
      </c>
      <c r="N750">
        <v>3</v>
      </c>
      <c r="O750">
        <v>11</v>
      </c>
      <c r="P750">
        <v>1</v>
      </c>
      <c r="Q750">
        <v>1</v>
      </c>
      <c r="R750">
        <v>0</v>
      </c>
      <c r="S750">
        <v>2</v>
      </c>
      <c r="T750">
        <v>7</v>
      </c>
      <c r="U750">
        <v>1</v>
      </c>
      <c r="V750">
        <v>0</v>
      </c>
      <c r="W750">
        <v>0</v>
      </c>
      <c r="X750">
        <v>0</v>
      </c>
      <c r="Y750">
        <v>0</v>
      </c>
      <c r="Z750">
        <v>0</v>
      </c>
      <c r="AA750">
        <v>3</v>
      </c>
      <c r="AB750">
        <v>11</v>
      </c>
      <c r="AC750">
        <v>0</v>
      </c>
    </row>
    <row r="751" spans="1:29" x14ac:dyDescent="0.3">
      <c r="A751" s="1">
        <v>4073</v>
      </c>
      <c r="B751">
        <v>1954</v>
      </c>
      <c r="C751" t="s">
        <v>53</v>
      </c>
      <c r="D751" t="s">
        <v>37</v>
      </c>
      <c r="E751">
        <v>63564</v>
      </c>
      <c r="F751">
        <v>0</v>
      </c>
      <c r="G751">
        <v>0</v>
      </c>
      <c r="H751" t="s">
        <v>489</v>
      </c>
      <c r="I751">
        <v>0</v>
      </c>
      <c r="J751">
        <v>769</v>
      </c>
      <c r="K751">
        <v>80</v>
      </c>
      <c r="L751">
        <v>252</v>
      </c>
      <c r="M751">
        <v>15</v>
      </c>
      <c r="N751">
        <v>34</v>
      </c>
      <c r="O751">
        <v>65</v>
      </c>
      <c r="P751">
        <v>1</v>
      </c>
      <c r="Q751">
        <v>10</v>
      </c>
      <c r="R751">
        <v>10</v>
      </c>
      <c r="S751">
        <v>7</v>
      </c>
      <c r="T751">
        <v>6</v>
      </c>
      <c r="U751">
        <v>1</v>
      </c>
      <c r="V751">
        <v>0</v>
      </c>
      <c r="W751">
        <v>0</v>
      </c>
      <c r="X751">
        <v>0</v>
      </c>
      <c r="Y751">
        <v>0</v>
      </c>
      <c r="Z751">
        <v>0</v>
      </c>
      <c r="AA751">
        <v>3</v>
      </c>
      <c r="AB751">
        <v>11</v>
      </c>
      <c r="AC751">
        <v>1</v>
      </c>
    </row>
    <row r="752" spans="1:29" x14ac:dyDescent="0.3">
      <c r="A752" s="1">
        <v>6974</v>
      </c>
      <c r="B752">
        <v>1972</v>
      </c>
      <c r="C752" t="s">
        <v>36</v>
      </c>
      <c r="D752" t="s">
        <v>33</v>
      </c>
      <c r="E752">
        <v>83443</v>
      </c>
      <c r="F752">
        <v>0</v>
      </c>
      <c r="G752">
        <v>0</v>
      </c>
      <c r="H752" t="s">
        <v>69</v>
      </c>
      <c r="I752">
        <v>89</v>
      </c>
      <c r="J752">
        <v>518</v>
      </c>
      <c r="K752">
        <v>42</v>
      </c>
      <c r="L752">
        <v>742</v>
      </c>
      <c r="M752">
        <v>55</v>
      </c>
      <c r="N752">
        <v>56</v>
      </c>
      <c r="O752">
        <v>84</v>
      </c>
      <c r="P752">
        <v>1</v>
      </c>
      <c r="Q752">
        <v>6</v>
      </c>
      <c r="R752">
        <v>10</v>
      </c>
      <c r="S752">
        <v>5</v>
      </c>
      <c r="T752">
        <v>2</v>
      </c>
      <c r="U752">
        <v>0</v>
      </c>
      <c r="V752">
        <v>0</v>
      </c>
      <c r="W752">
        <v>0</v>
      </c>
      <c r="X752">
        <v>0</v>
      </c>
      <c r="Y752">
        <v>0</v>
      </c>
      <c r="Z752">
        <v>0</v>
      </c>
      <c r="AA752">
        <v>3</v>
      </c>
      <c r="AB752">
        <v>11</v>
      </c>
      <c r="AC752">
        <v>0</v>
      </c>
    </row>
    <row r="753" spans="1:29" x14ac:dyDescent="0.3">
      <c r="A753" s="1">
        <v>7938</v>
      </c>
      <c r="B753">
        <v>1958</v>
      </c>
      <c r="C753" t="s">
        <v>36</v>
      </c>
      <c r="D753" t="s">
        <v>33</v>
      </c>
      <c r="E753">
        <v>51518</v>
      </c>
      <c r="F753">
        <v>0</v>
      </c>
      <c r="G753">
        <v>1</v>
      </c>
      <c r="H753" t="s">
        <v>490</v>
      </c>
      <c r="I753">
        <v>92</v>
      </c>
      <c r="J753">
        <v>350</v>
      </c>
      <c r="K753">
        <v>8</v>
      </c>
      <c r="L753">
        <v>66</v>
      </c>
      <c r="M753">
        <v>17</v>
      </c>
      <c r="N753">
        <v>4</v>
      </c>
      <c r="O753">
        <v>4</v>
      </c>
      <c r="P753">
        <v>2</v>
      </c>
      <c r="Q753">
        <v>3</v>
      </c>
      <c r="R753">
        <v>2</v>
      </c>
      <c r="S753">
        <v>10</v>
      </c>
      <c r="T753">
        <v>3</v>
      </c>
      <c r="U753">
        <v>0</v>
      </c>
      <c r="V753">
        <v>0</v>
      </c>
      <c r="W753">
        <v>0</v>
      </c>
      <c r="X753">
        <v>0</v>
      </c>
      <c r="Y753">
        <v>0</v>
      </c>
      <c r="Z753">
        <v>0</v>
      </c>
      <c r="AA753">
        <v>3</v>
      </c>
      <c r="AB753">
        <v>11</v>
      </c>
      <c r="AC753">
        <v>0</v>
      </c>
    </row>
    <row r="754" spans="1:29" x14ac:dyDescent="0.3">
      <c r="A754" s="1">
        <v>7094</v>
      </c>
      <c r="B754">
        <v>1975</v>
      </c>
      <c r="C754" t="s">
        <v>29</v>
      </c>
      <c r="D754" t="s">
        <v>71</v>
      </c>
      <c r="E754">
        <v>58330</v>
      </c>
      <c r="F754">
        <v>0</v>
      </c>
      <c r="G754">
        <v>1</v>
      </c>
      <c r="H754" t="s">
        <v>453</v>
      </c>
      <c r="I754">
        <v>87</v>
      </c>
      <c r="J754">
        <v>445</v>
      </c>
      <c r="K754">
        <v>53</v>
      </c>
      <c r="L754">
        <v>213</v>
      </c>
      <c r="M754">
        <v>104</v>
      </c>
      <c r="N754">
        <v>98</v>
      </c>
      <c r="O754">
        <v>151</v>
      </c>
      <c r="P754">
        <v>1</v>
      </c>
      <c r="Q754">
        <v>6</v>
      </c>
      <c r="R754">
        <v>4</v>
      </c>
      <c r="S754">
        <v>13</v>
      </c>
      <c r="T754">
        <v>4</v>
      </c>
      <c r="U754">
        <v>0</v>
      </c>
      <c r="V754">
        <v>0</v>
      </c>
      <c r="W754">
        <v>0</v>
      </c>
      <c r="X754">
        <v>0</v>
      </c>
      <c r="Y754">
        <v>0</v>
      </c>
      <c r="Z754">
        <v>0</v>
      </c>
      <c r="AA754">
        <v>3</v>
      </c>
      <c r="AB754">
        <v>11</v>
      </c>
      <c r="AC754">
        <v>0</v>
      </c>
    </row>
    <row r="755" spans="1:29" x14ac:dyDescent="0.3">
      <c r="A755" s="1">
        <v>3667</v>
      </c>
      <c r="B755">
        <v>1969</v>
      </c>
      <c r="C755" t="s">
        <v>29</v>
      </c>
      <c r="D755" t="s">
        <v>37</v>
      </c>
      <c r="E755">
        <v>80952</v>
      </c>
      <c r="F755">
        <v>0</v>
      </c>
      <c r="G755">
        <v>0</v>
      </c>
      <c r="H755" t="s">
        <v>491</v>
      </c>
      <c r="I755">
        <v>20</v>
      </c>
      <c r="J755">
        <v>778</v>
      </c>
      <c r="K755">
        <v>178</v>
      </c>
      <c r="L755">
        <v>689</v>
      </c>
      <c r="M755">
        <v>41</v>
      </c>
      <c r="N755">
        <v>27</v>
      </c>
      <c r="O755">
        <v>44</v>
      </c>
      <c r="P755">
        <v>1</v>
      </c>
      <c r="Q755">
        <v>8</v>
      </c>
      <c r="R755">
        <v>5</v>
      </c>
      <c r="S755">
        <v>11</v>
      </c>
      <c r="T755">
        <v>8</v>
      </c>
      <c r="U755">
        <v>0</v>
      </c>
      <c r="V755">
        <v>1</v>
      </c>
      <c r="W755">
        <v>1</v>
      </c>
      <c r="X755">
        <v>1</v>
      </c>
      <c r="Y755">
        <v>0</v>
      </c>
      <c r="Z755">
        <v>0</v>
      </c>
      <c r="AA755">
        <v>3</v>
      </c>
      <c r="AB755">
        <v>11</v>
      </c>
      <c r="AC755">
        <v>1</v>
      </c>
    </row>
    <row r="756" spans="1:29" x14ac:dyDescent="0.3">
      <c r="A756" s="1">
        <v>7723</v>
      </c>
      <c r="B756">
        <v>1979</v>
      </c>
      <c r="C756" t="s">
        <v>29</v>
      </c>
      <c r="D756" t="s">
        <v>33</v>
      </c>
      <c r="E756">
        <v>75507</v>
      </c>
      <c r="F756">
        <v>0</v>
      </c>
      <c r="G756">
        <v>0</v>
      </c>
      <c r="H756" t="s">
        <v>492</v>
      </c>
      <c r="I756">
        <v>56</v>
      </c>
      <c r="J756">
        <v>709</v>
      </c>
      <c r="K756">
        <v>93</v>
      </c>
      <c r="L756">
        <v>374</v>
      </c>
      <c r="M756">
        <v>104</v>
      </c>
      <c r="N756">
        <v>80</v>
      </c>
      <c r="O756">
        <v>80</v>
      </c>
      <c r="P756">
        <v>1</v>
      </c>
      <c r="Q756">
        <v>8</v>
      </c>
      <c r="R756">
        <v>6</v>
      </c>
      <c r="S756">
        <v>6</v>
      </c>
      <c r="T756">
        <v>3</v>
      </c>
      <c r="U756">
        <v>0</v>
      </c>
      <c r="V756">
        <v>0</v>
      </c>
      <c r="W756">
        <v>0</v>
      </c>
      <c r="X756">
        <v>0</v>
      </c>
      <c r="Y756">
        <v>0</v>
      </c>
      <c r="Z756">
        <v>0</v>
      </c>
      <c r="AA756">
        <v>3</v>
      </c>
      <c r="AB756">
        <v>11</v>
      </c>
      <c r="AC756">
        <v>0</v>
      </c>
    </row>
    <row r="757" spans="1:29" x14ac:dyDescent="0.3">
      <c r="A757" s="1">
        <v>3870</v>
      </c>
      <c r="B757">
        <v>1978</v>
      </c>
      <c r="C757" t="s">
        <v>53</v>
      </c>
      <c r="D757" t="s">
        <v>33</v>
      </c>
      <c r="E757">
        <v>63855</v>
      </c>
      <c r="F757">
        <v>0</v>
      </c>
      <c r="G757">
        <v>0</v>
      </c>
      <c r="H757" t="s">
        <v>493</v>
      </c>
      <c r="I757">
        <v>28</v>
      </c>
      <c r="J757">
        <v>359</v>
      </c>
      <c r="K757">
        <v>35</v>
      </c>
      <c r="L757">
        <v>314</v>
      </c>
      <c r="M757">
        <v>93</v>
      </c>
      <c r="N757">
        <v>116</v>
      </c>
      <c r="O757">
        <v>89</v>
      </c>
      <c r="P757">
        <v>1</v>
      </c>
      <c r="Q757">
        <v>7</v>
      </c>
      <c r="R757">
        <v>3</v>
      </c>
      <c r="S757">
        <v>13</v>
      </c>
      <c r="T757">
        <v>4</v>
      </c>
      <c r="U757">
        <v>0</v>
      </c>
      <c r="V757">
        <v>0</v>
      </c>
      <c r="W757">
        <v>0</v>
      </c>
      <c r="X757">
        <v>0</v>
      </c>
      <c r="Y757">
        <v>0</v>
      </c>
      <c r="Z757">
        <v>0</v>
      </c>
      <c r="AA757">
        <v>3</v>
      </c>
      <c r="AB757">
        <v>11</v>
      </c>
      <c r="AC757">
        <v>0</v>
      </c>
    </row>
    <row r="758" spans="1:29" x14ac:dyDescent="0.3">
      <c r="A758" s="1">
        <v>4012</v>
      </c>
      <c r="B758">
        <v>1972</v>
      </c>
      <c r="C758" t="s">
        <v>36</v>
      </c>
      <c r="D758" t="s">
        <v>33</v>
      </c>
      <c r="E758">
        <v>62220</v>
      </c>
      <c r="F758">
        <v>0</v>
      </c>
      <c r="G758">
        <v>1</v>
      </c>
      <c r="H758" t="s">
        <v>84</v>
      </c>
      <c r="I758">
        <v>55</v>
      </c>
      <c r="J758">
        <v>799</v>
      </c>
      <c r="K758">
        <v>12</v>
      </c>
      <c r="L758">
        <v>375</v>
      </c>
      <c r="M758">
        <v>16</v>
      </c>
      <c r="N758">
        <v>12</v>
      </c>
      <c r="O758">
        <v>12</v>
      </c>
      <c r="P758">
        <v>5</v>
      </c>
      <c r="Q758">
        <v>7</v>
      </c>
      <c r="R758">
        <v>6</v>
      </c>
      <c r="S758">
        <v>5</v>
      </c>
      <c r="T758">
        <v>6</v>
      </c>
      <c r="U758">
        <v>0</v>
      </c>
      <c r="V758">
        <v>0</v>
      </c>
      <c r="W758">
        <v>0</v>
      </c>
      <c r="X758">
        <v>0</v>
      </c>
      <c r="Y758">
        <v>0</v>
      </c>
      <c r="Z758">
        <v>0</v>
      </c>
      <c r="AA758">
        <v>3</v>
      </c>
      <c r="AB758">
        <v>11</v>
      </c>
      <c r="AC758">
        <v>1</v>
      </c>
    </row>
    <row r="759" spans="1:29" x14ac:dyDescent="0.3">
      <c r="A759" s="1">
        <v>5909</v>
      </c>
      <c r="B759">
        <v>1964</v>
      </c>
      <c r="C759" t="s">
        <v>29</v>
      </c>
      <c r="D759" t="s">
        <v>37</v>
      </c>
      <c r="E759">
        <v>58512</v>
      </c>
      <c r="F759">
        <v>0</v>
      </c>
      <c r="G759">
        <v>1</v>
      </c>
      <c r="H759" t="s">
        <v>198</v>
      </c>
      <c r="I759">
        <v>25</v>
      </c>
      <c r="J759">
        <v>895</v>
      </c>
      <c r="K759">
        <v>10</v>
      </c>
      <c r="L759">
        <v>101</v>
      </c>
      <c r="M759">
        <v>13</v>
      </c>
      <c r="N759">
        <v>0</v>
      </c>
      <c r="O759">
        <v>152</v>
      </c>
      <c r="P759">
        <v>5</v>
      </c>
      <c r="Q759">
        <v>3</v>
      </c>
      <c r="R759">
        <v>4</v>
      </c>
      <c r="S759">
        <v>8</v>
      </c>
      <c r="T759">
        <v>8</v>
      </c>
      <c r="U759">
        <v>0</v>
      </c>
      <c r="V759">
        <v>0</v>
      </c>
      <c r="W759">
        <v>0</v>
      </c>
      <c r="X759">
        <v>0</v>
      </c>
      <c r="Y759">
        <v>0</v>
      </c>
      <c r="Z759">
        <v>0</v>
      </c>
      <c r="AA759">
        <v>3</v>
      </c>
      <c r="AB759">
        <v>11</v>
      </c>
      <c r="AC759">
        <v>0</v>
      </c>
    </row>
    <row r="760" spans="1:29" x14ac:dyDescent="0.3">
      <c r="A760" s="1">
        <v>10470</v>
      </c>
      <c r="B760">
        <v>1979</v>
      </c>
      <c r="C760" t="s">
        <v>39</v>
      </c>
      <c r="D760" t="s">
        <v>37</v>
      </c>
      <c r="E760">
        <v>40662</v>
      </c>
      <c r="F760">
        <v>1</v>
      </c>
      <c r="G760">
        <v>0</v>
      </c>
      <c r="H760" t="s">
        <v>494</v>
      </c>
      <c r="I760">
        <v>0</v>
      </c>
      <c r="J760">
        <v>40</v>
      </c>
      <c r="K760">
        <v>2</v>
      </c>
      <c r="L760">
        <v>23</v>
      </c>
      <c r="M760">
        <v>0</v>
      </c>
      <c r="N760">
        <v>4</v>
      </c>
      <c r="O760">
        <v>23</v>
      </c>
      <c r="P760">
        <v>2</v>
      </c>
      <c r="Q760">
        <v>2</v>
      </c>
      <c r="R760">
        <v>1</v>
      </c>
      <c r="S760">
        <v>3</v>
      </c>
      <c r="T760">
        <v>4</v>
      </c>
      <c r="U760">
        <v>0</v>
      </c>
      <c r="V760">
        <v>0</v>
      </c>
      <c r="W760">
        <v>0</v>
      </c>
      <c r="X760">
        <v>0</v>
      </c>
      <c r="Y760">
        <v>0</v>
      </c>
      <c r="Z760">
        <v>0</v>
      </c>
      <c r="AA760">
        <v>3</v>
      </c>
      <c r="AB760">
        <v>11</v>
      </c>
      <c r="AC760">
        <v>0</v>
      </c>
    </row>
    <row r="761" spans="1:29" x14ac:dyDescent="0.3">
      <c r="A761" s="1">
        <v>6488</v>
      </c>
      <c r="B761">
        <v>1959</v>
      </c>
      <c r="C761" t="s">
        <v>36</v>
      </c>
      <c r="D761" t="s">
        <v>37</v>
      </c>
      <c r="E761">
        <v>38829</v>
      </c>
      <c r="F761">
        <v>0</v>
      </c>
      <c r="G761">
        <v>1</v>
      </c>
      <c r="H761" t="s">
        <v>257</v>
      </c>
      <c r="I761">
        <v>86</v>
      </c>
      <c r="J761">
        <v>76</v>
      </c>
      <c r="K761">
        <v>0</v>
      </c>
      <c r="L761">
        <v>7</v>
      </c>
      <c r="M761">
        <v>0</v>
      </c>
      <c r="N761">
        <v>0</v>
      </c>
      <c r="O761">
        <v>16</v>
      </c>
      <c r="P761">
        <v>1</v>
      </c>
      <c r="Q761">
        <v>3</v>
      </c>
      <c r="R761">
        <v>2</v>
      </c>
      <c r="S761">
        <v>2</v>
      </c>
      <c r="T761">
        <v>5</v>
      </c>
      <c r="U761">
        <v>0</v>
      </c>
      <c r="V761">
        <v>0</v>
      </c>
      <c r="W761">
        <v>0</v>
      </c>
      <c r="X761">
        <v>0</v>
      </c>
      <c r="Y761">
        <v>0</v>
      </c>
      <c r="Z761">
        <v>0</v>
      </c>
      <c r="AA761">
        <v>3</v>
      </c>
      <c r="AB761">
        <v>11</v>
      </c>
      <c r="AC761">
        <v>0</v>
      </c>
    </row>
    <row r="762" spans="1:29" x14ac:dyDescent="0.3">
      <c r="A762" s="1">
        <v>10270</v>
      </c>
      <c r="B762">
        <v>1981</v>
      </c>
      <c r="C762" t="s">
        <v>53</v>
      </c>
      <c r="D762" t="s">
        <v>37</v>
      </c>
      <c r="E762">
        <v>35523</v>
      </c>
      <c r="F762">
        <v>1</v>
      </c>
      <c r="G762">
        <v>0</v>
      </c>
      <c r="H762" t="s">
        <v>490</v>
      </c>
      <c r="I762">
        <v>8</v>
      </c>
      <c r="J762">
        <v>11</v>
      </c>
      <c r="K762">
        <v>5</v>
      </c>
      <c r="L762">
        <v>22</v>
      </c>
      <c r="M762">
        <v>12</v>
      </c>
      <c r="N762">
        <v>5</v>
      </c>
      <c r="O762">
        <v>11</v>
      </c>
      <c r="P762">
        <v>2</v>
      </c>
      <c r="Q762">
        <v>3</v>
      </c>
      <c r="R762">
        <v>0</v>
      </c>
      <c r="S762">
        <v>3</v>
      </c>
      <c r="T762">
        <v>7</v>
      </c>
      <c r="U762">
        <v>0</v>
      </c>
      <c r="V762">
        <v>0</v>
      </c>
      <c r="W762">
        <v>0</v>
      </c>
      <c r="X762">
        <v>0</v>
      </c>
      <c r="Y762">
        <v>0</v>
      </c>
      <c r="Z762">
        <v>0</v>
      </c>
      <c r="AA762">
        <v>3</v>
      </c>
      <c r="AB762">
        <v>11</v>
      </c>
      <c r="AC762">
        <v>0</v>
      </c>
    </row>
    <row r="763" spans="1:29" x14ac:dyDescent="0.3">
      <c r="A763" s="1">
        <v>6887</v>
      </c>
      <c r="B763">
        <v>1967</v>
      </c>
      <c r="C763" t="s">
        <v>29</v>
      </c>
      <c r="D763" t="s">
        <v>30</v>
      </c>
      <c r="E763">
        <v>79146</v>
      </c>
      <c r="F763">
        <v>1</v>
      </c>
      <c r="G763">
        <v>1</v>
      </c>
      <c r="H763" t="s">
        <v>164</v>
      </c>
      <c r="I763">
        <v>33</v>
      </c>
      <c r="J763">
        <v>245</v>
      </c>
      <c r="K763">
        <v>16</v>
      </c>
      <c r="L763">
        <v>223</v>
      </c>
      <c r="M763">
        <v>21</v>
      </c>
      <c r="N763">
        <v>43</v>
      </c>
      <c r="O763">
        <v>16</v>
      </c>
      <c r="P763">
        <v>2</v>
      </c>
      <c r="Q763">
        <v>8</v>
      </c>
      <c r="R763">
        <v>1</v>
      </c>
      <c r="S763">
        <v>8</v>
      </c>
      <c r="T763">
        <v>6</v>
      </c>
      <c r="U763">
        <v>0</v>
      </c>
      <c r="V763">
        <v>0</v>
      </c>
      <c r="W763">
        <v>0</v>
      </c>
      <c r="X763">
        <v>0</v>
      </c>
      <c r="Y763">
        <v>0</v>
      </c>
      <c r="Z763">
        <v>0</v>
      </c>
      <c r="AA763">
        <v>3</v>
      </c>
      <c r="AB763">
        <v>11</v>
      </c>
      <c r="AC763">
        <v>0</v>
      </c>
    </row>
    <row r="764" spans="1:29" x14ac:dyDescent="0.3">
      <c r="A764" s="1">
        <v>6406</v>
      </c>
      <c r="B764">
        <v>1988</v>
      </c>
      <c r="C764" t="s">
        <v>39</v>
      </c>
      <c r="D764" t="s">
        <v>37</v>
      </c>
      <c r="E764">
        <v>78285</v>
      </c>
      <c r="F764">
        <v>0</v>
      </c>
      <c r="G764">
        <v>0</v>
      </c>
      <c r="H764" t="s">
        <v>233</v>
      </c>
      <c r="I764">
        <v>13</v>
      </c>
      <c r="J764">
        <v>647</v>
      </c>
      <c r="K764">
        <v>107</v>
      </c>
      <c r="L764">
        <v>391</v>
      </c>
      <c r="M764">
        <v>175</v>
      </c>
      <c r="N764">
        <v>67</v>
      </c>
      <c r="O764">
        <v>40</v>
      </c>
      <c r="P764">
        <v>1</v>
      </c>
      <c r="Q764">
        <v>6</v>
      </c>
      <c r="R764">
        <v>4</v>
      </c>
      <c r="S764">
        <v>10</v>
      </c>
      <c r="T764">
        <v>3</v>
      </c>
      <c r="U764">
        <v>0</v>
      </c>
      <c r="V764">
        <v>0</v>
      </c>
      <c r="W764">
        <v>0</v>
      </c>
      <c r="X764">
        <v>0</v>
      </c>
      <c r="Y764">
        <v>0</v>
      </c>
      <c r="Z764">
        <v>0</v>
      </c>
      <c r="AA764">
        <v>3</v>
      </c>
      <c r="AB764">
        <v>11</v>
      </c>
      <c r="AC764">
        <v>0</v>
      </c>
    </row>
    <row r="765" spans="1:29" x14ac:dyDescent="0.3">
      <c r="A765" s="1">
        <v>7573</v>
      </c>
      <c r="B765">
        <v>1978</v>
      </c>
      <c r="C765" t="s">
        <v>36</v>
      </c>
      <c r="D765" t="s">
        <v>30</v>
      </c>
      <c r="E765">
        <v>31626</v>
      </c>
      <c r="F765">
        <v>1</v>
      </c>
      <c r="G765">
        <v>0</v>
      </c>
      <c r="H765" t="s">
        <v>495</v>
      </c>
      <c r="I765">
        <v>12</v>
      </c>
      <c r="J765">
        <v>39</v>
      </c>
      <c r="K765">
        <v>1</v>
      </c>
      <c r="L765">
        <v>9</v>
      </c>
      <c r="M765">
        <v>2</v>
      </c>
      <c r="N765">
        <v>1</v>
      </c>
      <c r="O765">
        <v>34</v>
      </c>
      <c r="P765">
        <v>1</v>
      </c>
      <c r="Q765">
        <v>2</v>
      </c>
      <c r="R765">
        <v>1</v>
      </c>
      <c r="S765">
        <v>2</v>
      </c>
      <c r="T765">
        <v>7</v>
      </c>
      <c r="U765">
        <v>1</v>
      </c>
      <c r="V765">
        <v>0</v>
      </c>
      <c r="W765">
        <v>0</v>
      </c>
      <c r="X765">
        <v>0</v>
      </c>
      <c r="Y765">
        <v>0</v>
      </c>
      <c r="Z765">
        <v>0</v>
      </c>
      <c r="AA765">
        <v>3</v>
      </c>
      <c r="AB765">
        <v>11</v>
      </c>
      <c r="AC765">
        <v>1</v>
      </c>
    </row>
    <row r="766" spans="1:29" x14ac:dyDescent="0.3">
      <c r="A766" s="1">
        <v>4508</v>
      </c>
      <c r="B766">
        <v>1952</v>
      </c>
      <c r="C766" t="s">
        <v>29</v>
      </c>
      <c r="D766" t="s">
        <v>30</v>
      </c>
      <c r="E766">
        <v>75127</v>
      </c>
      <c r="F766">
        <v>0</v>
      </c>
      <c r="G766">
        <v>0</v>
      </c>
      <c r="H766" t="s">
        <v>65</v>
      </c>
      <c r="I766">
        <v>92</v>
      </c>
      <c r="J766">
        <v>203</v>
      </c>
      <c r="K766">
        <v>35</v>
      </c>
      <c r="L766">
        <v>305</v>
      </c>
      <c r="M766">
        <v>46</v>
      </c>
      <c r="N766">
        <v>17</v>
      </c>
      <c r="O766">
        <v>227</v>
      </c>
      <c r="P766">
        <v>1</v>
      </c>
      <c r="Q766">
        <v>2</v>
      </c>
      <c r="R766">
        <v>11</v>
      </c>
      <c r="S766">
        <v>5</v>
      </c>
      <c r="T766">
        <v>1</v>
      </c>
      <c r="U766">
        <v>0</v>
      </c>
      <c r="V766">
        <v>0</v>
      </c>
      <c r="W766">
        <v>0</v>
      </c>
      <c r="X766">
        <v>0</v>
      </c>
      <c r="Y766">
        <v>0</v>
      </c>
      <c r="Z766">
        <v>0</v>
      </c>
      <c r="AA766">
        <v>3</v>
      </c>
      <c r="AB766">
        <v>11</v>
      </c>
      <c r="AC766">
        <v>0</v>
      </c>
    </row>
    <row r="767" spans="1:29" x14ac:dyDescent="0.3">
      <c r="A767" s="1">
        <v>221</v>
      </c>
      <c r="B767">
        <v>1955</v>
      </c>
      <c r="C767" t="s">
        <v>29</v>
      </c>
      <c r="D767" t="s">
        <v>37</v>
      </c>
      <c r="E767">
        <v>48726</v>
      </c>
      <c r="F767">
        <v>0</v>
      </c>
      <c r="G767">
        <v>1</v>
      </c>
      <c r="H767" t="s">
        <v>277</v>
      </c>
      <c r="I767">
        <v>90</v>
      </c>
      <c r="J767">
        <v>138</v>
      </c>
      <c r="K767">
        <v>3</v>
      </c>
      <c r="L767">
        <v>38</v>
      </c>
      <c r="M767">
        <v>4</v>
      </c>
      <c r="N767">
        <v>0</v>
      </c>
      <c r="O767">
        <v>59</v>
      </c>
      <c r="P767">
        <v>3</v>
      </c>
      <c r="Q767">
        <v>3</v>
      </c>
      <c r="R767">
        <v>2</v>
      </c>
      <c r="S767">
        <v>4</v>
      </c>
      <c r="T767">
        <v>6</v>
      </c>
      <c r="U767">
        <v>0</v>
      </c>
      <c r="V767">
        <v>0</v>
      </c>
      <c r="W767">
        <v>0</v>
      </c>
      <c r="X767">
        <v>0</v>
      </c>
      <c r="Y767">
        <v>0</v>
      </c>
      <c r="Z767">
        <v>0</v>
      </c>
      <c r="AA767">
        <v>3</v>
      </c>
      <c r="AB767">
        <v>11</v>
      </c>
      <c r="AC767">
        <v>0</v>
      </c>
    </row>
    <row r="768" spans="1:29" x14ac:dyDescent="0.3">
      <c r="A768" s="1">
        <v>5331</v>
      </c>
      <c r="B768">
        <v>1977</v>
      </c>
      <c r="C768" t="s">
        <v>29</v>
      </c>
      <c r="D768" t="s">
        <v>37</v>
      </c>
      <c r="E768">
        <v>74985</v>
      </c>
      <c r="F768">
        <v>0</v>
      </c>
      <c r="G768">
        <v>0</v>
      </c>
      <c r="H768" t="s">
        <v>102</v>
      </c>
      <c r="I768">
        <v>8</v>
      </c>
      <c r="J768">
        <v>587</v>
      </c>
      <c r="K768">
        <v>51</v>
      </c>
      <c r="L768">
        <v>898</v>
      </c>
      <c r="M768">
        <v>247</v>
      </c>
      <c r="N768">
        <v>0</v>
      </c>
      <c r="O768">
        <v>86</v>
      </c>
      <c r="P768">
        <v>1</v>
      </c>
      <c r="Q768">
        <v>3</v>
      </c>
      <c r="R768">
        <v>6</v>
      </c>
      <c r="S768">
        <v>7</v>
      </c>
      <c r="T768">
        <v>2</v>
      </c>
      <c r="U768">
        <v>0</v>
      </c>
      <c r="V768">
        <v>0</v>
      </c>
      <c r="W768">
        <v>0</v>
      </c>
      <c r="X768">
        <v>0</v>
      </c>
      <c r="Y768">
        <v>0</v>
      </c>
      <c r="Z768">
        <v>0</v>
      </c>
      <c r="AA768">
        <v>3</v>
      </c>
      <c r="AB768">
        <v>11</v>
      </c>
      <c r="AC768">
        <v>0</v>
      </c>
    </row>
    <row r="769" spans="1:29" x14ac:dyDescent="0.3">
      <c r="A769" s="1">
        <v>1911</v>
      </c>
      <c r="B769">
        <v>1987</v>
      </c>
      <c r="C769" t="s">
        <v>29</v>
      </c>
      <c r="D769" t="s">
        <v>33</v>
      </c>
      <c r="E769">
        <v>67430</v>
      </c>
      <c r="F769">
        <v>0</v>
      </c>
      <c r="G769">
        <v>0</v>
      </c>
      <c r="H769" t="s">
        <v>496</v>
      </c>
      <c r="I769">
        <v>6</v>
      </c>
      <c r="J769">
        <v>595</v>
      </c>
      <c r="K769">
        <v>97</v>
      </c>
      <c r="L769">
        <v>291</v>
      </c>
      <c r="M769">
        <v>127</v>
      </c>
      <c r="N769">
        <v>133</v>
      </c>
      <c r="O769">
        <v>121</v>
      </c>
      <c r="P769">
        <v>1</v>
      </c>
      <c r="Q769">
        <v>11</v>
      </c>
      <c r="R769">
        <v>5</v>
      </c>
      <c r="S769">
        <v>12</v>
      </c>
      <c r="T769">
        <v>6</v>
      </c>
      <c r="U769">
        <v>0</v>
      </c>
      <c r="V769">
        <v>0</v>
      </c>
      <c r="W769">
        <v>0</v>
      </c>
      <c r="X769">
        <v>0</v>
      </c>
      <c r="Y769">
        <v>0</v>
      </c>
      <c r="Z769">
        <v>0</v>
      </c>
      <c r="AA769">
        <v>3</v>
      </c>
      <c r="AB769">
        <v>11</v>
      </c>
      <c r="AC769">
        <v>0</v>
      </c>
    </row>
    <row r="770" spans="1:29" x14ac:dyDescent="0.3">
      <c r="A770" s="1">
        <v>20</v>
      </c>
      <c r="B770">
        <v>1965</v>
      </c>
      <c r="C770" t="s">
        <v>53</v>
      </c>
      <c r="D770" t="s">
        <v>37</v>
      </c>
      <c r="E770">
        <v>46891</v>
      </c>
      <c r="F770">
        <v>0</v>
      </c>
      <c r="G770">
        <v>1</v>
      </c>
      <c r="H770" t="s">
        <v>497</v>
      </c>
      <c r="I770">
        <v>91</v>
      </c>
      <c r="J770">
        <v>43</v>
      </c>
      <c r="K770">
        <v>12</v>
      </c>
      <c r="L770">
        <v>23</v>
      </c>
      <c r="M770">
        <v>29</v>
      </c>
      <c r="N770">
        <v>15</v>
      </c>
      <c r="O770">
        <v>61</v>
      </c>
      <c r="P770">
        <v>1</v>
      </c>
      <c r="Q770">
        <v>2</v>
      </c>
      <c r="R770">
        <v>1</v>
      </c>
      <c r="S770">
        <v>4</v>
      </c>
      <c r="T770">
        <v>4</v>
      </c>
      <c r="U770">
        <v>0</v>
      </c>
      <c r="V770">
        <v>0</v>
      </c>
      <c r="W770">
        <v>0</v>
      </c>
      <c r="X770">
        <v>0</v>
      </c>
      <c r="Y770">
        <v>0</v>
      </c>
      <c r="Z770">
        <v>0</v>
      </c>
      <c r="AA770">
        <v>3</v>
      </c>
      <c r="AB770">
        <v>11</v>
      </c>
      <c r="AC770">
        <v>0</v>
      </c>
    </row>
    <row r="771" spans="1:29" x14ac:dyDescent="0.3">
      <c r="A771" s="1">
        <v>8786</v>
      </c>
      <c r="B771">
        <v>1956</v>
      </c>
      <c r="C771" t="s">
        <v>39</v>
      </c>
      <c r="D771" t="s">
        <v>37</v>
      </c>
      <c r="E771">
        <v>62058</v>
      </c>
      <c r="F771">
        <v>0</v>
      </c>
      <c r="G771">
        <v>1</v>
      </c>
      <c r="H771" t="s">
        <v>498</v>
      </c>
      <c r="I771">
        <v>52</v>
      </c>
      <c r="J771">
        <v>301</v>
      </c>
      <c r="K771">
        <v>7</v>
      </c>
      <c r="L771">
        <v>74</v>
      </c>
      <c r="M771">
        <v>10</v>
      </c>
      <c r="N771">
        <v>0</v>
      </c>
      <c r="O771">
        <v>58</v>
      </c>
      <c r="P771">
        <v>4</v>
      </c>
      <c r="Q771">
        <v>6</v>
      </c>
      <c r="R771">
        <v>1</v>
      </c>
      <c r="S771">
        <v>7</v>
      </c>
      <c r="T771">
        <v>6</v>
      </c>
      <c r="U771">
        <v>0</v>
      </c>
      <c r="V771">
        <v>0</v>
      </c>
      <c r="W771">
        <v>0</v>
      </c>
      <c r="X771">
        <v>0</v>
      </c>
      <c r="Y771">
        <v>0</v>
      </c>
      <c r="Z771">
        <v>0</v>
      </c>
      <c r="AA771">
        <v>3</v>
      </c>
      <c r="AB771">
        <v>11</v>
      </c>
      <c r="AC771">
        <v>0</v>
      </c>
    </row>
    <row r="772" spans="1:29" x14ac:dyDescent="0.3">
      <c r="A772" s="1">
        <v>10582</v>
      </c>
      <c r="B772">
        <v>1979</v>
      </c>
      <c r="C772" t="s">
        <v>29</v>
      </c>
      <c r="D772" t="s">
        <v>37</v>
      </c>
      <c r="E772">
        <v>72063</v>
      </c>
      <c r="F772">
        <v>0</v>
      </c>
      <c r="G772">
        <v>1</v>
      </c>
      <c r="H772" t="s">
        <v>113</v>
      </c>
      <c r="I772">
        <v>3</v>
      </c>
      <c r="J772">
        <v>180</v>
      </c>
      <c r="K772">
        <v>32</v>
      </c>
      <c r="L772">
        <v>348</v>
      </c>
      <c r="M772">
        <v>76</v>
      </c>
      <c r="N772">
        <v>32</v>
      </c>
      <c r="O772">
        <v>90</v>
      </c>
      <c r="P772">
        <v>2</v>
      </c>
      <c r="Q772">
        <v>5</v>
      </c>
      <c r="R772">
        <v>2</v>
      </c>
      <c r="S772">
        <v>12</v>
      </c>
      <c r="T772">
        <v>2</v>
      </c>
      <c r="U772">
        <v>0</v>
      </c>
      <c r="V772">
        <v>0</v>
      </c>
      <c r="W772">
        <v>0</v>
      </c>
      <c r="X772">
        <v>0</v>
      </c>
      <c r="Y772">
        <v>0</v>
      </c>
      <c r="Z772">
        <v>0</v>
      </c>
      <c r="AA772">
        <v>3</v>
      </c>
      <c r="AB772">
        <v>11</v>
      </c>
      <c r="AC772">
        <v>0</v>
      </c>
    </row>
    <row r="773" spans="1:29" x14ac:dyDescent="0.3">
      <c r="A773" s="1">
        <v>1915</v>
      </c>
      <c r="B773">
        <v>1951</v>
      </c>
      <c r="C773" t="s">
        <v>36</v>
      </c>
      <c r="D773" t="s">
        <v>37</v>
      </c>
      <c r="E773">
        <v>78939</v>
      </c>
      <c r="F773">
        <v>0</v>
      </c>
      <c r="G773">
        <v>0</v>
      </c>
      <c r="H773" t="s">
        <v>499</v>
      </c>
      <c r="I773">
        <v>57</v>
      </c>
      <c r="J773">
        <v>794</v>
      </c>
      <c r="K773">
        <v>115</v>
      </c>
      <c r="L773">
        <v>243</v>
      </c>
      <c r="M773">
        <v>150</v>
      </c>
      <c r="N773">
        <v>0</v>
      </c>
      <c r="O773">
        <v>205</v>
      </c>
      <c r="P773">
        <v>1</v>
      </c>
      <c r="Q773">
        <v>8</v>
      </c>
      <c r="R773">
        <v>5</v>
      </c>
      <c r="S773">
        <v>6</v>
      </c>
      <c r="T773">
        <v>3</v>
      </c>
      <c r="U773">
        <v>0</v>
      </c>
      <c r="V773">
        <v>0</v>
      </c>
      <c r="W773">
        <v>0</v>
      </c>
      <c r="X773">
        <v>0</v>
      </c>
      <c r="Y773">
        <v>0</v>
      </c>
      <c r="Z773">
        <v>0</v>
      </c>
      <c r="AA773">
        <v>3</v>
      </c>
      <c r="AB773">
        <v>11</v>
      </c>
      <c r="AC773">
        <v>0</v>
      </c>
    </row>
    <row r="774" spans="1:29" x14ac:dyDescent="0.3">
      <c r="A774" s="1">
        <v>8897</v>
      </c>
      <c r="B774">
        <v>1965</v>
      </c>
      <c r="C774" t="s">
        <v>29</v>
      </c>
      <c r="D774" t="s">
        <v>30</v>
      </c>
      <c r="E774">
        <v>42720</v>
      </c>
      <c r="F774">
        <v>1</v>
      </c>
      <c r="G774">
        <v>1</v>
      </c>
      <c r="H774" t="s">
        <v>401</v>
      </c>
      <c r="I774">
        <v>9</v>
      </c>
      <c r="J774">
        <v>392</v>
      </c>
      <c r="K774">
        <v>5</v>
      </c>
      <c r="L774">
        <v>91</v>
      </c>
      <c r="M774">
        <v>28</v>
      </c>
      <c r="N774">
        <v>26</v>
      </c>
      <c r="O774">
        <v>112</v>
      </c>
      <c r="P774">
        <v>8</v>
      </c>
      <c r="Q774">
        <v>7</v>
      </c>
      <c r="R774">
        <v>3</v>
      </c>
      <c r="S774">
        <v>7</v>
      </c>
      <c r="T774">
        <v>8</v>
      </c>
      <c r="U774">
        <v>0</v>
      </c>
      <c r="V774">
        <v>0</v>
      </c>
      <c r="W774">
        <v>0</v>
      </c>
      <c r="X774">
        <v>0</v>
      </c>
      <c r="Y774">
        <v>0</v>
      </c>
      <c r="Z774">
        <v>0</v>
      </c>
      <c r="AA774">
        <v>3</v>
      </c>
      <c r="AB774">
        <v>11</v>
      </c>
      <c r="AC774">
        <v>1</v>
      </c>
    </row>
    <row r="775" spans="1:29" x14ac:dyDescent="0.3">
      <c r="A775" s="1">
        <v>2371</v>
      </c>
      <c r="B775">
        <v>1972</v>
      </c>
      <c r="C775" t="s">
        <v>29</v>
      </c>
      <c r="D775" t="s">
        <v>37</v>
      </c>
      <c r="E775">
        <v>33622</v>
      </c>
      <c r="F775">
        <v>1</v>
      </c>
      <c r="G775">
        <v>1</v>
      </c>
      <c r="H775" t="s">
        <v>344</v>
      </c>
      <c r="I775">
        <v>22</v>
      </c>
      <c r="J775">
        <v>39</v>
      </c>
      <c r="K775">
        <v>1</v>
      </c>
      <c r="L775">
        <v>22</v>
      </c>
      <c r="M775">
        <v>3</v>
      </c>
      <c r="N775">
        <v>4</v>
      </c>
      <c r="O775">
        <v>12</v>
      </c>
      <c r="P775">
        <v>3</v>
      </c>
      <c r="Q775">
        <v>2</v>
      </c>
      <c r="R775">
        <v>0</v>
      </c>
      <c r="S775">
        <v>4</v>
      </c>
      <c r="T775">
        <v>7</v>
      </c>
      <c r="U775">
        <v>0</v>
      </c>
      <c r="V775">
        <v>0</v>
      </c>
      <c r="W775">
        <v>0</v>
      </c>
      <c r="X775">
        <v>0</v>
      </c>
      <c r="Y775">
        <v>0</v>
      </c>
      <c r="Z775">
        <v>0</v>
      </c>
      <c r="AA775">
        <v>3</v>
      </c>
      <c r="AB775">
        <v>11</v>
      </c>
      <c r="AC775">
        <v>0</v>
      </c>
    </row>
    <row r="776" spans="1:29" x14ac:dyDescent="0.3">
      <c r="A776" s="1">
        <v>4303</v>
      </c>
      <c r="B776">
        <v>1957</v>
      </c>
      <c r="C776" t="s">
        <v>36</v>
      </c>
      <c r="D776" t="s">
        <v>33</v>
      </c>
      <c r="E776">
        <v>6835</v>
      </c>
      <c r="F776">
        <v>0</v>
      </c>
      <c r="G776">
        <v>1</v>
      </c>
      <c r="H776" t="s">
        <v>500</v>
      </c>
      <c r="I776">
        <v>76</v>
      </c>
      <c r="J776">
        <v>107</v>
      </c>
      <c r="K776">
        <v>2</v>
      </c>
      <c r="L776">
        <v>12</v>
      </c>
      <c r="M776">
        <v>2</v>
      </c>
      <c r="N776">
        <v>2</v>
      </c>
      <c r="O776">
        <v>12</v>
      </c>
      <c r="P776">
        <v>0</v>
      </c>
      <c r="Q776">
        <v>0</v>
      </c>
      <c r="R776">
        <v>0</v>
      </c>
      <c r="S776">
        <v>1</v>
      </c>
      <c r="T776">
        <v>20</v>
      </c>
      <c r="U776">
        <v>0</v>
      </c>
      <c r="V776">
        <v>0</v>
      </c>
      <c r="W776">
        <v>0</v>
      </c>
      <c r="X776">
        <v>0</v>
      </c>
      <c r="Y776">
        <v>0</v>
      </c>
      <c r="Z776">
        <v>0</v>
      </c>
      <c r="AA776">
        <v>3</v>
      </c>
      <c r="AB776">
        <v>11</v>
      </c>
      <c r="AC776">
        <v>0</v>
      </c>
    </row>
    <row r="777" spans="1:29" x14ac:dyDescent="0.3">
      <c r="A777" s="1">
        <v>6825</v>
      </c>
      <c r="B777">
        <v>1953</v>
      </c>
      <c r="C777" t="s">
        <v>29</v>
      </c>
      <c r="D777" t="s">
        <v>33</v>
      </c>
      <c r="E777">
        <v>41452</v>
      </c>
      <c r="F777">
        <v>1</v>
      </c>
      <c r="G777">
        <v>1</v>
      </c>
      <c r="H777" t="s">
        <v>485</v>
      </c>
      <c r="I777">
        <v>86</v>
      </c>
      <c r="J777">
        <v>13</v>
      </c>
      <c r="K777">
        <v>0</v>
      </c>
      <c r="L777">
        <v>3</v>
      </c>
      <c r="M777">
        <v>0</v>
      </c>
      <c r="N777">
        <v>0</v>
      </c>
      <c r="O777">
        <v>0</v>
      </c>
      <c r="P777">
        <v>1</v>
      </c>
      <c r="Q777">
        <v>1</v>
      </c>
      <c r="R777">
        <v>0</v>
      </c>
      <c r="S777">
        <v>2</v>
      </c>
      <c r="T777">
        <v>7</v>
      </c>
      <c r="U777">
        <v>0</v>
      </c>
      <c r="V777">
        <v>0</v>
      </c>
      <c r="W777">
        <v>0</v>
      </c>
      <c r="X777">
        <v>0</v>
      </c>
      <c r="Y777">
        <v>0</v>
      </c>
      <c r="Z777">
        <v>0</v>
      </c>
      <c r="AA777">
        <v>3</v>
      </c>
      <c r="AB777">
        <v>11</v>
      </c>
      <c r="AC777">
        <v>0</v>
      </c>
    </row>
    <row r="778" spans="1:29" x14ac:dyDescent="0.3">
      <c r="A778" s="1">
        <v>1072</v>
      </c>
      <c r="B778">
        <v>1965</v>
      </c>
      <c r="C778" t="s">
        <v>36</v>
      </c>
      <c r="D778" t="s">
        <v>30</v>
      </c>
      <c r="E778">
        <v>40760</v>
      </c>
      <c r="F778">
        <v>0</v>
      </c>
      <c r="G778">
        <v>1</v>
      </c>
      <c r="H778" t="s">
        <v>501</v>
      </c>
      <c r="I778">
        <v>64</v>
      </c>
      <c r="J778">
        <v>70</v>
      </c>
      <c r="K778">
        <v>0</v>
      </c>
      <c r="L778">
        <v>17</v>
      </c>
      <c r="M778">
        <v>0</v>
      </c>
      <c r="N778">
        <v>0</v>
      </c>
      <c r="O778">
        <v>6</v>
      </c>
      <c r="P778">
        <v>2</v>
      </c>
      <c r="Q778">
        <v>2</v>
      </c>
      <c r="R778">
        <v>1</v>
      </c>
      <c r="S778">
        <v>3</v>
      </c>
      <c r="T778">
        <v>6</v>
      </c>
      <c r="U778">
        <v>0</v>
      </c>
      <c r="V778">
        <v>0</v>
      </c>
      <c r="W778">
        <v>0</v>
      </c>
      <c r="X778">
        <v>0</v>
      </c>
      <c r="Y778">
        <v>0</v>
      </c>
      <c r="Z778">
        <v>0</v>
      </c>
      <c r="AA778">
        <v>3</v>
      </c>
      <c r="AB778">
        <v>11</v>
      </c>
      <c r="AC778">
        <v>0</v>
      </c>
    </row>
    <row r="779" spans="1:29" x14ac:dyDescent="0.3">
      <c r="A779" s="1">
        <v>4964</v>
      </c>
      <c r="B779">
        <v>1958</v>
      </c>
      <c r="C779" t="s">
        <v>36</v>
      </c>
      <c r="D779" t="s">
        <v>33</v>
      </c>
      <c r="E779">
        <v>74250</v>
      </c>
      <c r="F779">
        <v>0</v>
      </c>
      <c r="G779">
        <v>0</v>
      </c>
      <c r="H779" t="s">
        <v>379</v>
      </c>
      <c r="I779">
        <v>90</v>
      </c>
      <c r="J779">
        <v>680</v>
      </c>
      <c r="K779">
        <v>11</v>
      </c>
      <c r="L779">
        <v>392</v>
      </c>
      <c r="M779">
        <v>75</v>
      </c>
      <c r="N779">
        <v>0</v>
      </c>
      <c r="O779">
        <v>0</v>
      </c>
      <c r="P779">
        <v>1</v>
      </c>
      <c r="Q779">
        <v>2</v>
      </c>
      <c r="R779">
        <v>11</v>
      </c>
      <c r="S779">
        <v>4</v>
      </c>
      <c r="T779">
        <v>1</v>
      </c>
      <c r="U779">
        <v>0</v>
      </c>
      <c r="V779">
        <v>0</v>
      </c>
      <c r="W779">
        <v>0</v>
      </c>
      <c r="X779">
        <v>0</v>
      </c>
      <c r="Y779">
        <v>0</v>
      </c>
      <c r="Z779">
        <v>0</v>
      </c>
      <c r="AA779">
        <v>3</v>
      </c>
      <c r="AB779">
        <v>11</v>
      </c>
      <c r="AC779">
        <v>0</v>
      </c>
    </row>
    <row r="780" spans="1:29" x14ac:dyDescent="0.3">
      <c r="A780" s="1">
        <v>2461</v>
      </c>
      <c r="B780">
        <v>1955</v>
      </c>
      <c r="C780" t="s">
        <v>39</v>
      </c>
      <c r="D780" t="s">
        <v>30</v>
      </c>
      <c r="E780">
        <v>51124</v>
      </c>
      <c r="F780">
        <v>1</v>
      </c>
      <c r="G780">
        <v>1</v>
      </c>
      <c r="H780" t="s">
        <v>502</v>
      </c>
      <c r="I780">
        <v>79</v>
      </c>
      <c r="J780">
        <v>26</v>
      </c>
      <c r="K780">
        <v>1</v>
      </c>
      <c r="L780">
        <v>11</v>
      </c>
      <c r="M780">
        <v>0</v>
      </c>
      <c r="N780">
        <v>1</v>
      </c>
      <c r="O780">
        <v>4</v>
      </c>
      <c r="P780">
        <v>2</v>
      </c>
      <c r="Q780">
        <v>1</v>
      </c>
      <c r="R780">
        <v>0</v>
      </c>
      <c r="S780">
        <v>3</v>
      </c>
      <c r="T780">
        <v>3</v>
      </c>
      <c r="U780">
        <v>0</v>
      </c>
      <c r="V780">
        <v>0</v>
      </c>
      <c r="W780">
        <v>0</v>
      </c>
      <c r="X780">
        <v>0</v>
      </c>
      <c r="Y780">
        <v>0</v>
      </c>
      <c r="Z780">
        <v>0</v>
      </c>
      <c r="AA780">
        <v>3</v>
      </c>
      <c r="AB780">
        <v>11</v>
      </c>
      <c r="AC780">
        <v>0</v>
      </c>
    </row>
    <row r="781" spans="1:29" x14ac:dyDescent="0.3">
      <c r="A781" s="1">
        <v>10736</v>
      </c>
      <c r="B781">
        <v>1971</v>
      </c>
      <c r="C781" t="s">
        <v>29</v>
      </c>
      <c r="D781" t="s">
        <v>30</v>
      </c>
      <c r="E781">
        <v>72258</v>
      </c>
      <c r="F781">
        <v>0</v>
      </c>
      <c r="G781">
        <v>1</v>
      </c>
      <c r="H781" t="s">
        <v>169</v>
      </c>
      <c r="I781">
        <v>28</v>
      </c>
      <c r="J781">
        <v>522</v>
      </c>
      <c r="K781">
        <v>0</v>
      </c>
      <c r="L781">
        <v>522</v>
      </c>
      <c r="M781">
        <v>227</v>
      </c>
      <c r="N781">
        <v>120</v>
      </c>
      <c r="O781">
        <v>134</v>
      </c>
      <c r="P781">
        <v>2</v>
      </c>
      <c r="Q781">
        <v>6</v>
      </c>
      <c r="R781">
        <v>9</v>
      </c>
      <c r="S781">
        <v>5</v>
      </c>
      <c r="T781">
        <v>2</v>
      </c>
      <c r="U781">
        <v>0</v>
      </c>
      <c r="V781">
        <v>0</v>
      </c>
      <c r="W781">
        <v>0</v>
      </c>
      <c r="X781">
        <v>0</v>
      </c>
      <c r="Y781">
        <v>0</v>
      </c>
      <c r="Z781">
        <v>0</v>
      </c>
      <c r="AA781">
        <v>3</v>
      </c>
      <c r="AB781">
        <v>11</v>
      </c>
      <c r="AC781">
        <v>0</v>
      </c>
    </row>
    <row r="782" spans="1:29" x14ac:dyDescent="0.3">
      <c r="A782" s="1">
        <v>3194</v>
      </c>
      <c r="B782">
        <v>1974</v>
      </c>
      <c r="C782" t="s">
        <v>36</v>
      </c>
      <c r="D782" t="s">
        <v>30</v>
      </c>
      <c r="E782">
        <v>71466</v>
      </c>
      <c r="F782">
        <v>0</v>
      </c>
      <c r="G782">
        <v>0</v>
      </c>
      <c r="H782" t="s">
        <v>345</v>
      </c>
      <c r="I782">
        <v>86</v>
      </c>
      <c r="J782">
        <v>412</v>
      </c>
      <c r="K782">
        <v>12</v>
      </c>
      <c r="L782">
        <v>546</v>
      </c>
      <c r="M782">
        <v>78</v>
      </c>
      <c r="N782">
        <v>182</v>
      </c>
      <c r="O782">
        <v>0</v>
      </c>
      <c r="P782">
        <v>1</v>
      </c>
      <c r="Q782">
        <v>4</v>
      </c>
      <c r="R782">
        <v>4</v>
      </c>
      <c r="S782">
        <v>10</v>
      </c>
      <c r="T782">
        <v>1</v>
      </c>
      <c r="U782">
        <v>0</v>
      </c>
      <c r="V782">
        <v>0</v>
      </c>
      <c r="W782">
        <v>0</v>
      </c>
      <c r="X782">
        <v>0</v>
      </c>
      <c r="Y782">
        <v>0</v>
      </c>
      <c r="Z782">
        <v>0</v>
      </c>
      <c r="AA782">
        <v>3</v>
      </c>
      <c r="AB782">
        <v>11</v>
      </c>
      <c r="AC782">
        <v>0</v>
      </c>
    </row>
    <row r="783" spans="1:29" x14ac:dyDescent="0.3">
      <c r="A783" s="1">
        <v>10839</v>
      </c>
      <c r="B783">
        <v>1976</v>
      </c>
      <c r="C783" t="s">
        <v>29</v>
      </c>
      <c r="D783" t="s">
        <v>33</v>
      </c>
      <c r="E783">
        <v>36283</v>
      </c>
      <c r="F783">
        <v>1</v>
      </c>
      <c r="G783">
        <v>1</v>
      </c>
      <c r="H783" t="s">
        <v>218</v>
      </c>
      <c r="I783">
        <v>42</v>
      </c>
      <c r="J783">
        <v>6</v>
      </c>
      <c r="K783">
        <v>5</v>
      </c>
      <c r="L783">
        <v>5</v>
      </c>
      <c r="M783">
        <v>8</v>
      </c>
      <c r="N783">
        <v>0</v>
      </c>
      <c r="O783">
        <v>5</v>
      </c>
      <c r="P783">
        <v>2</v>
      </c>
      <c r="Q783">
        <v>1</v>
      </c>
      <c r="R783">
        <v>0</v>
      </c>
      <c r="S783">
        <v>3</v>
      </c>
      <c r="T783">
        <v>4</v>
      </c>
      <c r="U783">
        <v>0</v>
      </c>
      <c r="V783">
        <v>0</v>
      </c>
      <c r="W783">
        <v>0</v>
      </c>
      <c r="X783">
        <v>0</v>
      </c>
      <c r="Y783">
        <v>0</v>
      </c>
      <c r="Z783">
        <v>0</v>
      </c>
      <c r="AA783">
        <v>3</v>
      </c>
      <c r="AB783">
        <v>11</v>
      </c>
      <c r="AC783">
        <v>0</v>
      </c>
    </row>
    <row r="784" spans="1:29" x14ac:dyDescent="0.3">
      <c r="A784" s="1">
        <v>49</v>
      </c>
      <c r="B784">
        <v>1970</v>
      </c>
      <c r="C784" t="s">
        <v>29</v>
      </c>
      <c r="D784" t="s">
        <v>30</v>
      </c>
      <c r="E784">
        <v>20587</v>
      </c>
      <c r="F784">
        <v>1</v>
      </c>
      <c r="G784">
        <v>0</v>
      </c>
      <c r="H784" t="s">
        <v>98</v>
      </c>
      <c r="I784">
        <v>39</v>
      </c>
      <c r="J784">
        <v>2</v>
      </c>
      <c r="K784">
        <v>3</v>
      </c>
      <c r="L784">
        <v>6</v>
      </c>
      <c r="M784">
        <v>4</v>
      </c>
      <c r="N784">
        <v>1</v>
      </c>
      <c r="O784">
        <v>9</v>
      </c>
      <c r="P784">
        <v>1</v>
      </c>
      <c r="Q784">
        <v>1</v>
      </c>
      <c r="R784">
        <v>1</v>
      </c>
      <c r="S784">
        <v>2</v>
      </c>
      <c r="T784">
        <v>7</v>
      </c>
      <c r="U784">
        <v>0</v>
      </c>
      <c r="V784">
        <v>0</v>
      </c>
      <c r="W784">
        <v>0</v>
      </c>
      <c r="X784">
        <v>0</v>
      </c>
      <c r="Y784">
        <v>0</v>
      </c>
      <c r="Z784">
        <v>0</v>
      </c>
      <c r="AA784">
        <v>3</v>
      </c>
      <c r="AB784">
        <v>11</v>
      </c>
      <c r="AC784">
        <v>0</v>
      </c>
    </row>
    <row r="785" spans="1:29" x14ac:dyDescent="0.3">
      <c r="A785" s="1">
        <v>4290</v>
      </c>
      <c r="B785">
        <v>1972</v>
      </c>
      <c r="C785" t="s">
        <v>29</v>
      </c>
      <c r="D785" t="s">
        <v>37</v>
      </c>
      <c r="E785">
        <v>30467</v>
      </c>
      <c r="F785">
        <v>1</v>
      </c>
      <c r="G785">
        <v>0</v>
      </c>
      <c r="H785" t="s">
        <v>99</v>
      </c>
      <c r="I785">
        <v>8</v>
      </c>
      <c r="J785">
        <v>1</v>
      </c>
      <c r="K785">
        <v>3</v>
      </c>
      <c r="L785">
        <v>8</v>
      </c>
      <c r="M785">
        <v>2</v>
      </c>
      <c r="N785">
        <v>5</v>
      </c>
      <c r="O785">
        <v>5</v>
      </c>
      <c r="P785">
        <v>1</v>
      </c>
      <c r="Q785">
        <v>1</v>
      </c>
      <c r="R785">
        <v>0</v>
      </c>
      <c r="S785">
        <v>2</v>
      </c>
      <c r="T785">
        <v>7</v>
      </c>
      <c r="U785">
        <v>0</v>
      </c>
      <c r="V785">
        <v>0</v>
      </c>
      <c r="W785">
        <v>0</v>
      </c>
      <c r="X785">
        <v>0</v>
      </c>
      <c r="Y785">
        <v>0</v>
      </c>
      <c r="Z785">
        <v>0</v>
      </c>
      <c r="AA785">
        <v>3</v>
      </c>
      <c r="AB785">
        <v>11</v>
      </c>
      <c r="AC785">
        <v>0</v>
      </c>
    </row>
    <row r="786" spans="1:29" x14ac:dyDescent="0.3">
      <c r="A786" s="1">
        <v>10219</v>
      </c>
      <c r="B786">
        <v>1972</v>
      </c>
      <c r="C786" t="s">
        <v>29</v>
      </c>
      <c r="D786" t="s">
        <v>33</v>
      </c>
      <c r="E786">
        <v>31590</v>
      </c>
      <c r="F786">
        <v>1</v>
      </c>
      <c r="G786">
        <v>0</v>
      </c>
      <c r="H786" t="s">
        <v>503</v>
      </c>
      <c r="I786">
        <v>40</v>
      </c>
      <c r="J786">
        <v>6</v>
      </c>
      <c r="K786">
        <v>2</v>
      </c>
      <c r="L786">
        <v>15</v>
      </c>
      <c r="M786">
        <v>6</v>
      </c>
      <c r="N786">
        <v>6</v>
      </c>
      <c r="O786">
        <v>3</v>
      </c>
      <c r="P786">
        <v>1</v>
      </c>
      <c r="Q786">
        <v>1</v>
      </c>
      <c r="R786">
        <v>0</v>
      </c>
      <c r="S786">
        <v>3</v>
      </c>
      <c r="T786">
        <v>8</v>
      </c>
      <c r="U786">
        <v>0</v>
      </c>
      <c r="V786">
        <v>0</v>
      </c>
      <c r="W786">
        <v>0</v>
      </c>
      <c r="X786">
        <v>0</v>
      </c>
      <c r="Y786">
        <v>0</v>
      </c>
      <c r="Z786">
        <v>0</v>
      </c>
      <c r="AA786">
        <v>3</v>
      </c>
      <c r="AB786">
        <v>11</v>
      </c>
      <c r="AC786">
        <v>0</v>
      </c>
    </row>
    <row r="787" spans="1:29" x14ac:dyDescent="0.3">
      <c r="A787" s="1">
        <v>4211</v>
      </c>
      <c r="B787">
        <v>1986</v>
      </c>
      <c r="C787" t="s">
        <v>47</v>
      </c>
      <c r="D787" t="s">
        <v>37</v>
      </c>
      <c r="E787">
        <v>20425</v>
      </c>
      <c r="F787">
        <v>1</v>
      </c>
      <c r="G787">
        <v>0</v>
      </c>
      <c r="H787" t="s">
        <v>67</v>
      </c>
      <c r="I787">
        <v>5</v>
      </c>
      <c r="J787">
        <v>4</v>
      </c>
      <c r="K787">
        <v>12</v>
      </c>
      <c r="L787">
        <v>5</v>
      </c>
      <c r="M787">
        <v>3</v>
      </c>
      <c r="N787">
        <v>16</v>
      </c>
      <c r="O787">
        <v>17</v>
      </c>
      <c r="P787">
        <v>2</v>
      </c>
      <c r="Q787">
        <v>2</v>
      </c>
      <c r="R787">
        <v>0</v>
      </c>
      <c r="S787">
        <v>3</v>
      </c>
      <c r="T787">
        <v>7</v>
      </c>
      <c r="U787">
        <v>0</v>
      </c>
      <c r="V787">
        <v>0</v>
      </c>
      <c r="W787">
        <v>0</v>
      </c>
      <c r="X787">
        <v>0</v>
      </c>
      <c r="Y787">
        <v>0</v>
      </c>
      <c r="Z787">
        <v>0</v>
      </c>
      <c r="AA787">
        <v>3</v>
      </c>
      <c r="AB787">
        <v>11</v>
      </c>
      <c r="AC787">
        <v>0</v>
      </c>
    </row>
    <row r="788" spans="1:29" x14ac:dyDescent="0.3">
      <c r="A788" s="1">
        <v>1135</v>
      </c>
      <c r="B788">
        <v>1960</v>
      </c>
      <c r="C788" t="s">
        <v>39</v>
      </c>
      <c r="D788" t="s">
        <v>33</v>
      </c>
      <c r="E788">
        <v>17144</v>
      </c>
      <c r="F788">
        <v>1</v>
      </c>
      <c r="G788">
        <v>1</v>
      </c>
      <c r="H788" t="s">
        <v>402</v>
      </c>
      <c r="I788">
        <v>96</v>
      </c>
      <c r="J788">
        <v>18</v>
      </c>
      <c r="K788">
        <v>2</v>
      </c>
      <c r="L788">
        <v>19</v>
      </c>
      <c r="M788">
        <v>0</v>
      </c>
      <c r="N788">
        <v>2</v>
      </c>
      <c r="O788">
        <v>6</v>
      </c>
      <c r="P788">
        <v>5</v>
      </c>
      <c r="Q788">
        <v>3</v>
      </c>
      <c r="R788">
        <v>0</v>
      </c>
      <c r="S788">
        <v>4</v>
      </c>
      <c r="T788">
        <v>7</v>
      </c>
      <c r="U788">
        <v>0</v>
      </c>
      <c r="V788">
        <v>0</v>
      </c>
      <c r="W788">
        <v>0</v>
      </c>
      <c r="X788">
        <v>0</v>
      </c>
      <c r="Y788">
        <v>0</v>
      </c>
      <c r="Z788">
        <v>0</v>
      </c>
      <c r="AA788">
        <v>3</v>
      </c>
      <c r="AB788">
        <v>11</v>
      </c>
      <c r="AC788">
        <v>0</v>
      </c>
    </row>
    <row r="789" spans="1:29" x14ac:dyDescent="0.3">
      <c r="A789" s="1">
        <v>6299</v>
      </c>
      <c r="B789">
        <v>1968</v>
      </c>
      <c r="C789" t="s">
        <v>36</v>
      </c>
      <c r="D789" t="s">
        <v>41</v>
      </c>
      <c r="E789">
        <v>42564</v>
      </c>
      <c r="F789">
        <v>0</v>
      </c>
      <c r="G789">
        <v>1</v>
      </c>
      <c r="H789" t="s">
        <v>60</v>
      </c>
      <c r="I789">
        <v>28</v>
      </c>
      <c r="J789">
        <v>324</v>
      </c>
      <c r="K789">
        <v>48</v>
      </c>
      <c r="L789">
        <v>186</v>
      </c>
      <c r="M789">
        <v>39</v>
      </c>
      <c r="N789">
        <v>18</v>
      </c>
      <c r="O789">
        <v>198</v>
      </c>
      <c r="P789">
        <v>6</v>
      </c>
      <c r="Q789">
        <v>6</v>
      </c>
      <c r="R789">
        <v>8</v>
      </c>
      <c r="S789">
        <v>4</v>
      </c>
      <c r="T789">
        <v>7</v>
      </c>
      <c r="U789">
        <v>1</v>
      </c>
      <c r="V789">
        <v>0</v>
      </c>
      <c r="W789">
        <v>0</v>
      </c>
      <c r="X789">
        <v>0</v>
      </c>
      <c r="Y789">
        <v>0</v>
      </c>
      <c r="Z789">
        <v>0</v>
      </c>
      <c r="AA789">
        <v>3</v>
      </c>
      <c r="AB789">
        <v>11</v>
      </c>
      <c r="AC789">
        <v>1</v>
      </c>
    </row>
    <row r="790" spans="1:29" x14ac:dyDescent="0.3">
      <c r="A790" s="1">
        <v>10846</v>
      </c>
      <c r="B790">
        <v>1978</v>
      </c>
      <c r="C790" t="s">
        <v>39</v>
      </c>
      <c r="D790" t="s">
        <v>37</v>
      </c>
      <c r="E790">
        <v>43783</v>
      </c>
      <c r="F790">
        <v>1</v>
      </c>
      <c r="G790">
        <v>0</v>
      </c>
      <c r="H790" t="s">
        <v>504</v>
      </c>
      <c r="I790">
        <v>22</v>
      </c>
      <c r="J790">
        <v>327</v>
      </c>
      <c r="K790">
        <v>9</v>
      </c>
      <c r="L790">
        <v>125</v>
      </c>
      <c r="M790">
        <v>25</v>
      </c>
      <c r="N790">
        <v>4</v>
      </c>
      <c r="O790">
        <v>139</v>
      </c>
      <c r="P790">
        <v>6</v>
      </c>
      <c r="Q790">
        <v>7</v>
      </c>
      <c r="R790">
        <v>1</v>
      </c>
      <c r="S790">
        <v>8</v>
      </c>
      <c r="T790">
        <v>7</v>
      </c>
      <c r="U790">
        <v>1</v>
      </c>
      <c r="V790">
        <v>0</v>
      </c>
      <c r="W790">
        <v>0</v>
      </c>
      <c r="X790">
        <v>0</v>
      </c>
      <c r="Y790">
        <v>0</v>
      </c>
      <c r="Z790">
        <v>0</v>
      </c>
      <c r="AA790">
        <v>3</v>
      </c>
      <c r="AB790">
        <v>11</v>
      </c>
      <c r="AC790">
        <v>0</v>
      </c>
    </row>
    <row r="791" spans="1:29" x14ac:dyDescent="0.3">
      <c r="A791" s="1">
        <v>347</v>
      </c>
      <c r="B791">
        <v>1976</v>
      </c>
      <c r="C791" t="s">
        <v>29</v>
      </c>
      <c r="D791" t="s">
        <v>41</v>
      </c>
      <c r="E791">
        <v>40780</v>
      </c>
      <c r="F791">
        <v>0</v>
      </c>
      <c r="G791">
        <v>1</v>
      </c>
      <c r="H791" t="s">
        <v>220</v>
      </c>
      <c r="I791">
        <v>30</v>
      </c>
      <c r="J791">
        <v>229</v>
      </c>
      <c r="K791">
        <v>27</v>
      </c>
      <c r="L791">
        <v>71</v>
      </c>
      <c r="M791">
        <v>13</v>
      </c>
      <c r="N791">
        <v>3</v>
      </c>
      <c r="O791">
        <v>34</v>
      </c>
      <c r="P791">
        <v>4</v>
      </c>
      <c r="Q791">
        <v>7</v>
      </c>
      <c r="R791">
        <v>1</v>
      </c>
      <c r="S791">
        <v>5</v>
      </c>
      <c r="T791">
        <v>9</v>
      </c>
      <c r="U791">
        <v>0</v>
      </c>
      <c r="V791">
        <v>0</v>
      </c>
      <c r="W791">
        <v>0</v>
      </c>
      <c r="X791">
        <v>0</v>
      </c>
      <c r="Y791">
        <v>0</v>
      </c>
      <c r="Z791">
        <v>0</v>
      </c>
      <c r="AA791">
        <v>3</v>
      </c>
      <c r="AB791">
        <v>11</v>
      </c>
      <c r="AC791">
        <v>0</v>
      </c>
    </row>
    <row r="792" spans="1:29" x14ac:dyDescent="0.3">
      <c r="A792" s="1">
        <v>6543</v>
      </c>
      <c r="B792">
        <v>1945</v>
      </c>
      <c r="C792" t="s">
        <v>39</v>
      </c>
      <c r="D792" t="s">
        <v>33</v>
      </c>
      <c r="E792">
        <v>62847</v>
      </c>
      <c r="F792">
        <v>0</v>
      </c>
      <c r="G792">
        <v>0</v>
      </c>
      <c r="H792" t="s">
        <v>505</v>
      </c>
      <c r="I792">
        <v>45</v>
      </c>
      <c r="J792">
        <v>521</v>
      </c>
      <c r="K792">
        <v>168</v>
      </c>
      <c r="L792">
        <v>706</v>
      </c>
      <c r="M792">
        <v>80</v>
      </c>
      <c r="N792">
        <v>76</v>
      </c>
      <c r="O792">
        <v>61</v>
      </c>
      <c r="P792">
        <v>1</v>
      </c>
      <c r="Q792">
        <v>3</v>
      </c>
      <c r="R792">
        <v>6</v>
      </c>
      <c r="S792">
        <v>4</v>
      </c>
      <c r="T792">
        <v>2</v>
      </c>
      <c r="U792">
        <v>0</v>
      </c>
      <c r="V792">
        <v>0</v>
      </c>
      <c r="W792">
        <v>0</v>
      </c>
      <c r="X792">
        <v>0</v>
      </c>
      <c r="Y792">
        <v>0</v>
      </c>
      <c r="Z792">
        <v>0</v>
      </c>
      <c r="AA792">
        <v>3</v>
      </c>
      <c r="AB792">
        <v>11</v>
      </c>
      <c r="AC792">
        <v>0</v>
      </c>
    </row>
    <row r="793" spans="1:29" x14ac:dyDescent="0.3">
      <c r="A793" s="1">
        <v>10446</v>
      </c>
      <c r="B793">
        <v>1957</v>
      </c>
      <c r="C793" t="s">
        <v>36</v>
      </c>
      <c r="D793" t="s">
        <v>37</v>
      </c>
      <c r="E793">
        <v>82017</v>
      </c>
      <c r="F793">
        <v>0</v>
      </c>
      <c r="G793">
        <v>0</v>
      </c>
      <c r="H793" t="s">
        <v>386</v>
      </c>
      <c r="I793">
        <v>58</v>
      </c>
      <c r="J793">
        <v>184</v>
      </c>
      <c r="K793">
        <v>23</v>
      </c>
      <c r="L793">
        <v>446</v>
      </c>
      <c r="M793">
        <v>30</v>
      </c>
      <c r="N793">
        <v>23</v>
      </c>
      <c r="O793">
        <v>23</v>
      </c>
      <c r="P793">
        <v>1</v>
      </c>
      <c r="Q793">
        <v>5</v>
      </c>
      <c r="R793">
        <v>4</v>
      </c>
      <c r="S793">
        <v>7</v>
      </c>
      <c r="T793">
        <v>2</v>
      </c>
      <c r="U793">
        <v>0</v>
      </c>
      <c r="V793">
        <v>1</v>
      </c>
      <c r="W793">
        <v>1</v>
      </c>
      <c r="X793">
        <v>1</v>
      </c>
      <c r="Y793">
        <v>0</v>
      </c>
      <c r="Z793">
        <v>0</v>
      </c>
      <c r="AA793">
        <v>3</v>
      </c>
      <c r="AB793">
        <v>11</v>
      </c>
      <c r="AC793">
        <v>1</v>
      </c>
    </row>
    <row r="794" spans="1:29" x14ac:dyDescent="0.3">
      <c r="A794" s="1">
        <v>3479</v>
      </c>
      <c r="B794">
        <v>1950</v>
      </c>
      <c r="C794" t="s">
        <v>29</v>
      </c>
      <c r="D794" t="s">
        <v>30</v>
      </c>
      <c r="E794">
        <v>16813</v>
      </c>
      <c r="F794">
        <v>0</v>
      </c>
      <c r="G794">
        <v>0</v>
      </c>
      <c r="H794" t="s">
        <v>388</v>
      </c>
      <c r="I794">
        <v>49</v>
      </c>
      <c r="J794">
        <v>4</v>
      </c>
      <c r="K794">
        <v>8</v>
      </c>
      <c r="L794">
        <v>11</v>
      </c>
      <c r="M794">
        <v>12</v>
      </c>
      <c r="N794">
        <v>2</v>
      </c>
      <c r="O794">
        <v>13</v>
      </c>
      <c r="P794">
        <v>1</v>
      </c>
      <c r="Q794">
        <v>2</v>
      </c>
      <c r="R794">
        <v>0</v>
      </c>
      <c r="S794">
        <v>3</v>
      </c>
      <c r="T794">
        <v>7</v>
      </c>
      <c r="U794">
        <v>1</v>
      </c>
      <c r="V794">
        <v>0</v>
      </c>
      <c r="W794">
        <v>0</v>
      </c>
      <c r="X794">
        <v>0</v>
      </c>
      <c r="Y794">
        <v>0</v>
      </c>
      <c r="Z794">
        <v>0</v>
      </c>
      <c r="AA794">
        <v>3</v>
      </c>
      <c r="AB794">
        <v>11</v>
      </c>
      <c r="AC794">
        <v>0</v>
      </c>
    </row>
    <row r="795" spans="1:29" x14ac:dyDescent="0.3">
      <c r="A795" s="1">
        <v>11075</v>
      </c>
      <c r="B795">
        <v>1978</v>
      </c>
      <c r="C795" t="s">
        <v>29</v>
      </c>
      <c r="D795" t="s">
        <v>37</v>
      </c>
      <c r="E795">
        <v>51267</v>
      </c>
      <c r="F795">
        <v>1</v>
      </c>
      <c r="G795">
        <v>1</v>
      </c>
      <c r="H795" t="s">
        <v>506</v>
      </c>
      <c r="I795">
        <v>37</v>
      </c>
      <c r="J795">
        <v>183</v>
      </c>
      <c r="K795">
        <v>2</v>
      </c>
      <c r="L795">
        <v>64</v>
      </c>
      <c r="M795">
        <v>7</v>
      </c>
      <c r="N795">
        <v>2</v>
      </c>
      <c r="O795">
        <v>12</v>
      </c>
      <c r="P795">
        <v>4</v>
      </c>
      <c r="Q795">
        <v>3</v>
      </c>
      <c r="R795">
        <v>3</v>
      </c>
      <c r="S795">
        <v>5</v>
      </c>
      <c r="T795">
        <v>4</v>
      </c>
      <c r="U795">
        <v>0</v>
      </c>
      <c r="V795">
        <v>0</v>
      </c>
      <c r="W795">
        <v>0</v>
      </c>
      <c r="X795">
        <v>0</v>
      </c>
      <c r="Y795">
        <v>0</v>
      </c>
      <c r="Z795">
        <v>0</v>
      </c>
      <c r="AA795">
        <v>3</v>
      </c>
      <c r="AB795">
        <v>11</v>
      </c>
      <c r="AC795">
        <v>0</v>
      </c>
    </row>
    <row r="796" spans="1:29" x14ac:dyDescent="0.3">
      <c r="A796" s="1">
        <v>4442</v>
      </c>
      <c r="B796">
        <v>1961</v>
      </c>
      <c r="C796" t="s">
        <v>29</v>
      </c>
      <c r="D796" t="s">
        <v>30</v>
      </c>
      <c r="E796">
        <v>46524</v>
      </c>
      <c r="F796">
        <v>0</v>
      </c>
      <c r="G796">
        <v>1</v>
      </c>
      <c r="H796" t="s">
        <v>105</v>
      </c>
      <c r="I796">
        <v>70</v>
      </c>
      <c r="J796">
        <v>31</v>
      </c>
      <c r="K796">
        <v>19</v>
      </c>
      <c r="L796">
        <v>35</v>
      </c>
      <c r="M796">
        <v>26</v>
      </c>
      <c r="N796">
        <v>14</v>
      </c>
      <c r="O796">
        <v>52</v>
      </c>
      <c r="P796">
        <v>2</v>
      </c>
      <c r="Q796">
        <v>1</v>
      </c>
      <c r="R796">
        <v>1</v>
      </c>
      <c r="S796">
        <v>5</v>
      </c>
      <c r="T796">
        <v>3</v>
      </c>
      <c r="U796">
        <v>0</v>
      </c>
      <c r="V796">
        <v>0</v>
      </c>
      <c r="W796">
        <v>0</v>
      </c>
      <c r="X796">
        <v>0</v>
      </c>
      <c r="Y796">
        <v>0</v>
      </c>
      <c r="Z796">
        <v>0</v>
      </c>
      <c r="AA796">
        <v>3</v>
      </c>
      <c r="AB796">
        <v>11</v>
      </c>
      <c r="AC796">
        <v>0</v>
      </c>
    </row>
    <row r="797" spans="1:29" x14ac:dyDescent="0.3">
      <c r="A797" s="1">
        <v>199</v>
      </c>
      <c r="B797">
        <v>1962</v>
      </c>
      <c r="C797" t="s">
        <v>39</v>
      </c>
      <c r="D797" t="s">
        <v>30</v>
      </c>
      <c r="E797">
        <v>45183</v>
      </c>
      <c r="F797">
        <v>0</v>
      </c>
      <c r="G797">
        <v>0</v>
      </c>
      <c r="H797" t="s">
        <v>440</v>
      </c>
      <c r="I797">
        <v>33</v>
      </c>
      <c r="J797">
        <v>219</v>
      </c>
      <c r="K797">
        <v>3</v>
      </c>
      <c r="L797">
        <v>60</v>
      </c>
      <c r="M797">
        <v>12</v>
      </c>
      <c r="N797">
        <v>9</v>
      </c>
      <c r="O797">
        <v>12</v>
      </c>
      <c r="P797">
        <v>1</v>
      </c>
      <c r="Q797">
        <v>4</v>
      </c>
      <c r="R797">
        <v>1</v>
      </c>
      <c r="S797">
        <v>7</v>
      </c>
      <c r="T797">
        <v>7</v>
      </c>
      <c r="U797">
        <v>0</v>
      </c>
      <c r="V797">
        <v>1</v>
      </c>
      <c r="W797">
        <v>0</v>
      </c>
      <c r="X797">
        <v>0</v>
      </c>
      <c r="Y797">
        <v>0</v>
      </c>
      <c r="Z797">
        <v>0</v>
      </c>
      <c r="AA797">
        <v>3</v>
      </c>
      <c r="AB797">
        <v>11</v>
      </c>
      <c r="AC797">
        <v>0</v>
      </c>
    </row>
    <row r="798" spans="1:29" x14ac:dyDescent="0.3">
      <c r="A798" s="1">
        <v>6722</v>
      </c>
      <c r="B798">
        <v>1954</v>
      </c>
      <c r="C798" t="s">
        <v>36</v>
      </c>
      <c r="D798" t="s">
        <v>37</v>
      </c>
      <c r="E798">
        <v>70421</v>
      </c>
      <c r="F798">
        <v>0</v>
      </c>
      <c r="G798">
        <v>1</v>
      </c>
      <c r="H798" t="s">
        <v>78</v>
      </c>
      <c r="I798">
        <v>98</v>
      </c>
      <c r="J798">
        <v>479</v>
      </c>
      <c r="K798">
        <v>28</v>
      </c>
      <c r="L798">
        <v>136</v>
      </c>
      <c r="M798">
        <v>75</v>
      </c>
      <c r="N798">
        <v>14</v>
      </c>
      <c r="O798">
        <v>35</v>
      </c>
      <c r="P798">
        <v>3</v>
      </c>
      <c r="Q798">
        <v>10</v>
      </c>
      <c r="R798">
        <v>3</v>
      </c>
      <c r="S798">
        <v>7</v>
      </c>
      <c r="T798">
        <v>6</v>
      </c>
      <c r="U798">
        <v>0</v>
      </c>
      <c r="V798">
        <v>0</v>
      </c>
      <c r="W798">
        <v>0</v>
      </c>
      <c r="X798">
        <v>0</v>
      </c>
      <c r="Y798">
        <v>0</v>
      </c>
      <c r="Z798">
        <v>0</v>
      </c>
      <c r="AA798">
        <v>3</v>
      </c>
      <c r="AB798">
        <v>11</v>
      </c>
      <c r="AC798">
        <v>0</v>
      </c>
    </row>
    <row r="799" spans="1:29" x14ac:dyDescent="0.3">
      <c r="A799" s="1">
        <v>796</v>
      </c>
      <c r="B799">
        <v>1965</v>
      </c>
      <c r="C799" t="s">
        <v>53</v>
      </c>
      <c r="D799" t="s">
        <v>41</v>
      </c>
      <c r="E799">
        <v>60161</v>
      </c>
      <c r="F799">
        <v>0</v>
      </c>
      <c r="G799">
        <v>1</v>
      </c>
      <c r="H799" t="s">
        <v>374</v>
      </c>
      <c r="I799">
        <v>17</v>
      </c>
      <c r="J799">
        <v>584</v>
      </c>
      <c r="K799">
        <v>44</v>
      </c>
      <c r="L799">
        <v>212</v>
      </c>
      <c r="M799">
        <v>46</v>
      </c>
      <c r="N799">
        <v>8</v>
      </c>
      <c r="O799">
        <v>177</v>
      </c>
      <c r="P799">
        <v>3</v>
      </c>
      <c r="Q799">
        <v>11</v>
      </c>
      <c r="R799">
        <v>4</v>
      </c>
      <c r="S799">
        <v>8</v>
      </c>
      <c r="T799">
        <v>8</v>
      </c>
      <c r="U799">
        <v>0</v>
      </c>
      <c r="V799">
        <v>0</v>
      </c>
      <c r="W799">
        <v>0</v>
      </c>
      <c r="X799">
        <v>0</v>
      </c>
      <c r="Y799">
        <v>0</v>
      </c>
      <c r="Z799">
        <v>0</v>
      </c>
      <c r="AA799">
        <v>3</v>
      </c>
      <c r="AB799">
        <v>11</v>
      </c>
      <c r="AC799">
        <v>0</v>
      </c>
    </row>
    <row r="800" spans="1:29" x14ac:dyDescent="0.3">
      <c r="A800" s="1">
        <v>3749</v>
      </c>
      <c r="B800">
        <v>1973</v>
      </c>
      <c r="C800" t="s">
        <v>29</v>
      </c>
      <c r="D800" t="s">
        <v>33</v>
      </c>
      <c r="E800">
        <v>73926</v>
      </c>
      <c r="F800">
        <v>0</v>
      </c>
      <c r="G800">
        <v>0</v>
      </c>
      <c r="H800" t="s">
        <v>507</v>
      </c>
      <c r="I800">
        <v>54</v>
      </c>
      <c r="J800">
        <v>627</v>
      </c>
      <c r="K800">
        <v>91</v>
      </c>
      <c r="L800">
        <v>597</v>
      </c>
      <c r="M800">
        <v>159</v>
      </c>
      <c r="N800">
        <v>91</v>
      </c>
      <c r="O800">
        <v>15</v>
      </c>
      <c r="P800">
        <v>1</v>
      </c>
      <c r="Q800">
        <v>6</v>
      </c>
      <c r="R800">
        <v>5</v>
      </c>
      <c r="S800">
        <v>12</v>
      </c>
      <c r="T800">
        <v>3</v>
      </c>
      <c r="U800">
        <v>0</v>
      </c>
      <c r="V800">
        <v>0</v>
      </c>
      <c r="W800">
        <v>0</v>
      </c>
      <c r="X800">
        <v>0</v>
      </c>
      <c r="Y800">
        <v>0</v>
      </c>
      <c r="Z800">
        <v>0</v>
      </c>
      <c r="AA800">
        <v>3</v>
      </c>
      <c r="AB800">
        <v>11</v>
      </c>
      <c r="AC800">
        <v>0</v>
      </c>
    </row>
    <row r="801" spans="1:29" x14ac:dyDescent="0.3">
      <c r="A801" s="1">
        <v>8523</v>
      </c>
      <c r="B801">
        <v>1968</v>
      </c>
      <c r="C801" t="s">
        <v>29</v>
      </c>
      <c r="D801" t="s">
        <v>37</v>
      </c>
      <c r="E801">
        <v>19329</v>
      </c>
      <c r="F801">
        <v>1</v>
      </c>
      <c r="G801">
        <v>0</v>
      </c>
      <c r="H801" t="s">
        <v>508</v>
      </c>
      <c r="I801">
        <v>39</v>
      </c>
      <c r="J801">
        <v>24</v>
      </c>
      <c r="K801">
        <v>1</v>
      </c>
      <c r="L801">
        <v>16</v>
      </c>
      <c r="M801">
        <v>12</v>
      </c>
      <c r="N801">
        <v>2</v>
      </c>
      <c r="O801">
        <v>5</v>
      </c>
      <c r="P801">
        <v>3</v>
      </c>
      <c r="Q801">
        <v>4</v>
      </c>
      <c r="R801">
        <v>0</v>
      </c>
      <c r="S801">
        <v>3</v>
      </c>
      <c r="T801">
        <v>8</v>
      </c>
      <c r="U801">
        <v>0</v>
      </c>
      <c r="V801">
        <v>0</v>
      </c>
      <c r="W801">
        <v>0</v>
      </c>
      <c r="X801">
        <v>0</v>
      </c>
      <c r="Y801">
        <v>0</v>
      </c>
      <c r="Z801">
        <v>0</v>
      </c>
      <c r="AA801">
        <v>3</v>
      </c>
      <c r="AB801">
        <v>11</v>
      </c>
      <c r="AC801">
        <v>0</v>
      </c>
    </row>
    <row r="802" spans="1:29" x14ac:dyDescent="0.3">
      <c r="A802" s="1">
        <v>310</v>
      </c>
      <c r="B802">
        <v>1970</v>
      </c>
      <c r="C802" t="s">
        <v>39</v>
      </c>
      <c r="D802" t="s">
        <v>37</v>
      </c>
      <c r="E802">
        <v>61872</v>
      </c>
      <c r="F802">
        <v>0</v>
      </c>
      <c r="G802">
        <v>1</v>
      </c>
      <c r="H802" t="s">
        <v>448</v>
      </c>
      <c r="I802">
        <v>81</v>
      </c>
      <c r="J802">
        <v>330</v>
      </c>
      <c r="K802">
        <v>5</v>
      </c>
      <c r="L802">
        <v>159</v>
      </c>
      <c r="M802">
        <v>36</v>
      </c>
      <c r="N802">
        <v>27</v>
      </c>
      <c r="O802">
        <v>16</v>
      </c>
      <c r="P802">
        <v>4</v>
      </c>
      <c r="Q802">
        <v>4</v>
      </c>
      <c r="R802">
        <v>4</v>
      </c>
      <c r="S802">
        <v>9</v>
      </c>
      <c r="T802">
        <v>4</v>
      </c>
      <c r="U802">
        <v>0</v>
      </c>
      <c r="V802">
        <v>0</v>
      </c>
      <c r="W802">
        <v>0</v>
      </c>
      <c r="X802">
        <v>0</v>
      </c>
      <c r="Y802">
        <v>0</v>
      </c>
      <c r="Z802">
        <v>0</v>
      </c>
      <c r="AA802">
        <v>3</v>
      </c>
      <c r="AB802">
        <v>11</v>
      </c>
      <c r="AC802">
        <v>0</v>
      </c>
    </row>
    <row r="803" spans="1:29" x14ac:dyDescent="0.3">
      <c r="A803" s="1">
        <v>8629</v>
      </c>
      <c r="B803">
        <v>1956</v>
      </c>
      <c r="C803" t="s">
        <v>29</v>
      </c>
      <c r="D803" t="s">
        <v>71</v>
      </c>
      <c r="E803">
        <v>46984</v>
      </c>
      <c r="F803">
        <v>1</v>
      </c>
      <c r="G803">
        <v>1</v>
      </c>
      <c r="H803" t="s">
        <v>221</v>
      </c>
      <c r="I803">
        <v>71</v>
      </c>
      <c r="J803">
        <v>19</v>
      </c>
      <c r="K803">
        <v>1</v>
      </c>
      <c r="L803">
        <v>10</v>
      </c>
      <c r="M803">
        <v>2</v>
      </c>
      <c r="N803">
        <v>1</v>
      </c>
      <c r="O803">
        <v>8</v>
      </c>
      <c r="P803">
        <v>1</v>
      </c>
      <c r="Q803">
        <v>1</v>
      </c>
      <c r="R803">
        <v>0</v>
      </c>
      <c r="S803">
        <v>3</v>
      </c>
      <c r="T803">
        <v>5</v>
      </c>
      <c r="U803">
        <v>0</v>
      </c>
      <c r="V803">
        <v>0</v>
      </c>
      <c r="W803">
        <v>0</v>
      </c>
      <c r="X803">
        <v>0</v>
      </c>
      <c r="Y803">
        <v>0</v>
      </c>
      <c r="Z803">
        <v>0</v>
      </c>
      <c r="AA803">
        <v>3</v>
      </c>
      <c r="AB803">
        <v>11</v>
      </c>
      <c r="AC803">
        <v>0</v>
      </c>
    </row>
    <row r="804" spans="1:29" x14ac:dyDescent="0.3">
      <c r="A804" s="1">
        <v>236</v>
      </c>
      <c r="B804">
        <v>1951</v>
      </c>
      <c r="C804" t="s">
        <v>29</v>
      </c>
      <c r="D804" t="s">
        <v>37</v>
      </c>
      <c r="E804">
        <v>34838</v>
      </c>
      <c r="F804">
        <v>1</v>
      </c>
      <c r="G804">
        <v>1</v>
      </c>
      <c r="H804" t="s">
        <v>509</v>
      </c>
      <c r="I804">
        <v>62</v>
      </c>
      <c r="J804">
        <v>28</v>
      </c>
      <c r="K804">
        <v>23</v>
      </c>
      <c r="L804">
        <v>29</v>
      </c>
      <c r="M804">
        <v>29</v>
      </c>
      <c r="N804">
        <v>14</v>
      </c>
      <c r="O804">
        <v>47</v>
      </c>
      <c r="P804">
        <v>3</v>
      </c>
      <c r="Q804">
        <v>2</v>
      </c>
      <c r="R804">
        <v>1</v>
      </c>
      <c r="S804">
        <v>4</v>
      </c>
      <c r="T804">
        <v>6</v>
      </c>
      <c r="U804">
        <v>0</v>
      </c>
      <c r="V804">
        <v>0</v>
      </c>
      <c r="W804">
        <v>0</v>
      </c>
      <c r="X804">
        <v>0</v>
      </c>
      <c r="Y804">
        <v>0</v>
      </c>
      <c r="Z804">
        <v>0</v>
      </c>
      <c r="AA804">
        <v>3</v>
      </c>
      <c r="AB804">
        <v>11</v>
      </c>
      <c r="AC804">
        <v>0</v>
      </c>
    </row>
    <row r="805" spans="1:29" x14ac:dyDescent="0.3">
      <c r="A805" s="1">
        <v>9930</v>
      </c>
      <c r="B805">
        <v>1944</v>
      </c>
      <c r="C805" t="s">
        <v>36</v>
      </c>
      <c r="D805" t="s">
        <v>30</v>
      </c>
      <c r="E805">
        <v>82716</v>
      </c>
      <c r="F805">
        <v>0</v>
      </c>
      <c r="G805">
        <v>0</v>
      </c>
      <c r="H805" t="s">
        <v>76</v>
      </c>
      <c r="I805">
        <v>8</v>
      </c>
      <c r="J805">
        <v>606</v>
      </c>
      <c r="K805">
        <v>148</v>
      </c>
      <c r="L805">
        <v>228</v>
      </c>
      <c r="M805">
        <v>15</v>
      </c>
      <c r="N805">
        <v>148</v>
      </c>
      <c r="O805">
        <v>22</v>
      </c>
      <c r="P805">
        <v>1</v>
      </c>
      <c r="Q805">
        <v>6</v>
      </c>
      <c r="R805">
        <v>8</v>
      </c>
      <c r="S805">
        <v>13</v>
      </c>
      <c r="T805">
        <v>2</v>
      </c>
      <c r="U805">
        <v>0</v>
      </c>
      <c r="V805">
        <v>0</v>
      </c>
      <c r="W805">
        <v>0</v>
      </c>
      <c r="X805">
        <v>0</v>
      </c>
      <c r="Y805">
        <v>0</v>
      </c>
      <c r="Z805">
        <v>0</v>
      </c>
      <c r="AA805">
        <v>3</v>
      </c>
      <c r="AB805">
        <v>11</v>
      </c>
      <c r="AC805">
        <v>0</v>
      </c>
    </row>
    <row r="806" spans="1:29" x14ac:dyDescent="0.3">
      <c r="A806" s="1">
        <v>3483</v>
      </c>
      <c r="B806">
        <v>1958</v>
      </c>
      <c r="C806" t="s">
        <v>29</v>
      </c>
      <c r="D806" t="s">
        <v>37</v>
      </c>
      <c r="E806">
        <v>48192</v>
      </c>
      <c r="F806">
        <v>0</v>
      </c>
      <c r="G806">
        <v>0</v>
      </c>
      <c r="H806" t="s">
        <v>510</v>
      </c>
      <c r="I806">
        <v>76</v>
      </c>
      <c r="J806">
        <v>1039</v>
      </c>
      <c r="K806">
        <v>43</v>
      </c>
      <c r="L806">
        <v>204</v>
      </c>
      <c r="M806">
        <v>153</v>
      </c>
      <c r="N806">
        <v>58</v>
      </c>
      <c r="O806">
        <v>29</v>
      </c>
      <c r="P806">
        <v>3</v>
      </c>
      <c r="Q806">
        <v>2</v>
      </c>
      <c r="R806">
        <v>8</v>
      </c>
      <c r="S806">
        <v>12</v>
      </c>
      <c r="T806">
        <v>8</v>
      </c>
      <c r="U806">
        <v>0</v>
      </c>
      <c r="V806">
        <v>1</v>
      </c>
      <c r="W806">
        <v>0</v>
      </c>
      <c r="X806">
        <v>1</v>
      </c>
      <c r="Y806">
        <v>1</v>
      </c>
      <c r="Z806">
        <v>0</v>
      </c>
      <c r="AA806">
        <v>3</v>
      </c>
      <c r="AB806">
        <v>11</v>
      </c>
      <c r="AC806">
        <v>1</v>
      </c>
    </row>
    <row r="807" spans="1:29" x14ac:dyDescent="0.3">
      <c r="A807" s="1">
        <v>4599</v>
      </c>
      <c r="B807">
        <v>1976</v>
      </c>
      <c r="C807" t="s">
        <v>39</v>
      </c>
      <c r="D807" t="s">
        <v>37</v>
      </c>
      <c r="E807">
        <v>49681</v>
      </c>
      <c r="F807">
        <v>0</v>
      </c>
      <c r="G807">
        <v>2</v>
      </c>
      <c r="H807" t="s">
        <v>511</v>
      </c>
      <c r="I807">
        <v>66</v>
      </c>
      <c r="J807">
        <v>411</v>
      </c>
      <c r="K807">
        <v>0</v>
      </c>
      <c r="L807">
        <v>26</v>
      </c>
      <c r="M807">
        <v>0</v>
      </c>
      <c r="N807">
        <v>0</v>
      </c>
      <c r="O807">
        <v>21</v>
      </c>
      <c r="P807">
        <v>6</v>
      </c>
      <c r="Q807">
        <v>7</v>
      </c>
      <c r="R807">
        <v>1</v>
      </c>
      <c r="S807">
        <v>7</v>
      </c>
      <c r="T807">
        <v>7</v>
      </c>
      <c r="U807">
        <v>0</v>
      </c>
      <c r="V807">
        <v>0</v>
      </c>
      <c r="W807">
        <v>0</v>
      </c>
      <c r="X807">
        <v>0</v>
      </c>
      <c r="Y807">
        <v>0</v>
      </c>
      <c r="Z807">
        <v>0</v>
      </c>
      <c r="AA807">
        <v>3</v>
      </c>
      <c r="AB807">
        <v>11</v>
      </c>
      <c r="AC807">
        <v>0</v>
      </c>
    </row>
    <row r="808" spans="1:29" x14ac:dyDescent="0.3">
      <c r="A808" s="1">
        <v>7326</v>
      </c>
      <c r="B808">
        <v>1971</v>
      </c>
      <c r="C808" t="s">
        <v>39</v>
      </c>
      <c r="D808" t="s">
        <v>37</v>
      </c>
      <c r="E808">
        <v>56850</v>
      </c>
      <c r="F808">
        <v>0</v>
      </c>
      <c r="G808">
        <v>1</v>
      </c>
      <c r="H808" t="s">
        <v>121</v>
      </c>
      <c r="I808">
        <v>83</v>
      </c>
      <c r="J808">
        <v>34</v>
      </c>
      <c r="K808">
        <v>1</v>
      </c>
      <c r="L808">
        <v>19</v>
      </c>
      <c r="M808">
        <v>2</v>
      </c>
      <c r="N808">
        <v>7</v>
      </c>
      <c r="O808">
        <v>0</v>
      </c>
      <c r="P808">
        <v>1</v>
      </c>
      <c r="Q808">
        <v>1</v>
      </c>
      <c r="R808">
        <v>1</v>
      </c>
      <c r="S808">
        <v>3</v>
      </c>
      <c r="T808">
        <v>2</v>
      </c>
      <c r="U808">
        <v>0</v>
      </c>
      <c r="V808">
        <v>0</v>
      </c>
      <c r="W808">
        <v>0</v>
      </c>
      <c r="X808">
        <v>0</v>
      </c>
      <c r="Y808">
        <v>0</v>
      </c>
      <c r="Z808">
        <v>0</v>
      </c>
      <c r="AA808">
        <v>3</v>
      </c>
      <c r="AB808">
        <v>11</v>
      </c>
      <c r="AC808">
        <v>0</v>
      </c>
    </row>
    <row r="809" spans="1:29" x14ac:dyDescent="0.3">
      <c r="A809" s="1">
        <v>7352</v>
      </c>
      <c r="B809">
        <v>1957</v>
      </c>
      <c r="C809" t="s">
        <v>29</v>
      </c>
      <c r="D809" t="s">
        <v>37</v>
      </c>
      <c r="E809">
        <v>55267</v>
      </c>
      <c r="F809">
        <v>0</v>
      </c>
      <c r="G809">
        <v>1</v>
      </c>
      <c r="H809" t="s">
        <v>452</v>
      </c>
      <c r="I809">
        <v>28</v>
      </c>
      <c r="J809">
        <v>161</v>
      </c>
      <c r="K809">
        <v>28</v>
      </c>
      <c r="L809">
        <v>136</v>
      </c>
      <c r="M809">
        <v>32</v>
      </c>
      <c r="N809">
        <v>3</v>
      </c>
      <c r="O809">
        <v>45</v>
      </c>
      <c r="P809">
        <v>4</v>
      </c>
      <c r="Q809">
        <v>3</v>
      </c>
      <c r="R809">
        <v>4</v>
      </c>
      <c r="S809">
        <v>6</v>
      </c>
      <c r="T809">
        <v>3</v>
      </c>
      <c r="U809">
        <v>0</v>
      </c>
      <c r="V809">
        <v>0</v>
      </c>
      <c r="W809">
        <v>0</v>
      </c>
      <c r="X809">
        <v>0</v>
      </c>
      <c r="Y809">
        <v>0</v>
      </c>
      <c r="Z809">
        <v>0</v>
      </c>
      <c r="AA809">
        <v>3</v>
      </c>
      <c r="AB809">
        <v>11</v>
      </c>
      <c r="AC809">
        <v>0</v>
      </c>
    </row>
    <row r="810" spans="1:29" x14ac:dyDescent="0.3">
      <c r="A810" s="1">
        <v>2350</v>
      </c>
      <c r="B810">
        <v>1972</v>
      </c>
      <c r="C810" t="s">
        <v>29</v>
      </c>
      <c r="D810" t="s">
        <v>37</v>
      </c>
      <c r="E810">
        <v>59666</v>
      </c>
      <c r="F810">
        <v>1</v>
      </c>
      <c r="G810">
        <v>1</v>
      </c>
      <c r="H810" t="s">
        <v>512</v>
      </c>
      <c r="I810">
        <v>87</v>
      </c>
      <c r="J810">
        <v>623</v>
      </c>
      <c r="K810">
        <v>53</v>
      </c>
      <c r="L810">
        <v>178</v>
      </c>
      <c r="M810">
        <v>23</v>
      </c>
      <c r="N810">
        <v>17</v>
      </c>
      <c r="O810">
        <v>133</v>
      </c>
      <c r="P810">
        <v>7</v>
      </c>
      <c r="Q810">
        <v>3</v>
      </c>
      <c r="R810">
        <v>2</v>
      </c>
      <c r="S810">
        <v>8</v>
      </c>
      <c r="T810">
        <v>8</v>
      </c>
      <c r="U810">
        <v>0</v>
      </c>
      <c r="V810">
        <v>1</v>
      </c>
      <c r="W810">
        <v>0</v>
      </c>
      <c r="X810">
        <v>0</v>
      </c>
      <c r="Y810">
        <v>0</v>
      </c>
      <c r="Z810">
        <v>0</v>
      </c>
      <c r="AA810">
        <v>3</v>
      </c>
      <c r="AB810">
        <v>11</v>
      </c>
      <c r="AC810">
        <v>0</v>
      </c>
    </row>
    <row r="811" spans="1:29" x14ac:dyDescent="0.3">
      <c r="A811" s="1">
        <v>9145</v>
      </c>
      <c r="B811">
        <v>1972</v>
      </c>
      <c r="C811" t="s">
        <v>29</v>
      </c>
      <c r="D811" t="s">
        <v>30</v>
      </c>
      <c r="E811">
        <v>72504</v>
      </c>
      <c r="F811">
        <v>0</v>
      </c>
      <c r="G811">
        <v>1</v>
      </c>
      <c r="H811" t="s">
        <v>510</v>
      </c>
      <c r="I811">
        <v>43</v>
      </c>
      <c r="J811">
        <v>604</v>
      </c>
      <c r="K811">
        <v>26</v>
      </c>
      <c r="L811">
        <v>470</v>
      </c>
      <c r="M811">
        <v>123</v>
      </c>
      <c r="N811">
        <v>161</v>
      </c>
      <c r="O811">
        <v>94</v>
      </c>
      <c r="P811">
        <v>2</v>
      </c>
      <c r="Q811">
        <v>5</v>
      </c>
      <c r="R811">
        <v>9</v>
      </c>
      <c r="S811">
        <v>6</v>
      </c>
      <c r="T811">
        <v>2</v>
      </c>
      <c r="U811">
        <v>0</v>
      </c>
      <c r="V811">
        <v>0</v>
      </c>
      <c r="W811">
        <v>0</v>
      </c>
      <c r="X811">
        <v>0</v>
      </c>
      <c r="Y811">
        <v>0</v>
      </c>
      <c r="Z811">
        <v>0</v>
      </c>
      <c r="AA811">
        <v>3</v>
      </c>
      <c r="AB811">
        <v>11</v>
      </c>
      <c r="AC811">
        <v>0</v>
      </c>
    </row>
    <row r="812" spans="1:29" x14ac:dyDescent="0.3">
      <c r="A812" s="1">
        <v>2964</v>
      </c>
      <c r="B812">
        <v>1981</v>
      </c>
      <c r="C812" t="s">
        <v>29</v>
      </c>
      <c r="D812" t="s">
        <v>37</v>
      </c>
      <c r="E812">
        <v>26872</v>
      </c>
      <c r="F812">
        <v>0</v>
      </c>
      <c r="G812">
        <v>0</v>
      </c>
      <c r="H812" t="s">
        <v>325</v>
      </c>
      <c r="I812">
        <v>0</v>
      </c>
      <c r="J812">
        <v>3</v>
      </c>
      <c r="K812">
        <v>10</v>
      </c>
      <c r="L812">
        <v>8</v>
      </c>
      <c r="M812">
        <v>3</v>
      </c>
      <c r="N812">
        <v>16</v>
      </c>
      <c r="O812">
        <v>32</v>
      </c>
      <c r="P812">
        <v>1</v>
      </c>
      <c r="Q812">
        <v>1</v>
      </c>
      <c r="R812">
        <v>1</v>
      </c>
      <c r="S812">
        <v>2</v>
      </c>
      <c r="T812">
        <v>6</v>
      </c>
      <c r="U812">
        <v>0</v>
      </c>
      <c r="V812">
        <v>0</v>
      </c>
      <c r="W812">
        <v>0</v>
      </c>
      <c r="X812">
        <v>0</v>
      </c>
      <c r="Y812">
        <v>0</v>
      </c>
      <c r="Z812">
        <v>0</v>
      </c>
      <c r="AA812">
        <v>3</v>
      </c>
      <c r="AB812">
        <v>11</v>
      </c>
      <c r="AC812">
        <v>0</v>
      </c>
    </row>
    <row r="813" spans="1:29" x14ac:dyDescent="0.3">
      <c r="A813" s="1">
        <v>5585</v>
      </c>
      <c r="B813">
        <v>1972</v>
      </c>
      <c r="C813" t="s">
        <v>29</v>
      </c>
      <c r="D813" t="s">
        <v>30</v>
      </c>
      <c r="E813">
        <v>21359</v>
      </c>
      <c r="F813">
        <v>1</v>
      </c>
      <c r="G813">
        <v>0</v>
      </c>
      <c r="H813" t="s">
        <v>129</v>
      </c>
      <c r="I813">
        <v>1</v>
      </c>
      <c r="J813">
        <v>12</v>
      </c>
      <c r="K813">
        <v>2</v>
      </c>
      <c r="L813">
        <v>17</v>
      </c>
      <c r="M813">
        <v>6</v>
      </c>
      <c r="N813">
        <v>1</v>
      </c>
      <c r="O813">
        <v>10</v>
      </c>
      <c r="P813">
        <v>2</v>
      </c>
      <c r="Q813">
        <v>2</v>
      </c>
      <c r="R813">
        <v>0</v>
      </c>
      <c r="S813">
        <v>3</v>
      </c>
      <c r="T813">
        <v>8</v>
      </c>
      <c r="U813">
        <v>0</v>
      </c>
      <c r="V813">
        <v>0</v>
      </c>
      <c r="W813">
        <v>0</v>
      </c>
      <c r="X813">
        <v>0</v>
      </c>
      <c r="Y813">
        <v>0</v>
      </c>
      <c r="Z813">
        <v>0</v>
      </c>
      <c r="AA813">
        <v>3</v>
      </c>
      <c r="AB813">
        <v>11</v>
      </c>
      <c r="AC813">
        <v>1</v>
      </c>
    </row>
    <row r="814" spans="1:29" x14ac:dyDescent="0.3">
      <c r="A814" s="1">
        <v>9687</v>
      </c>
      <c r="B814">
        <v>1975</v>
      </c>
      <c r="C814" t="s">
        <v>29</v>
      </c>
      <c r="D814" t="s">
        <v>30</v>
      </c>
      <c r="E814">
        <v>73170</v>
      </c>
      <c r="F814">
        <v>0</v>
      </c>
      <c r="G814">
        <v>0</v>
      </c>
      <c r="H814" t="s">
        <v>513</v>
      </c>
      <c r="I814">
        <v>1</v>
      </c>
      <c r="J814">
        <v>184</v>
      </c>
      <c r="K814">
        <v>174</v>
      </c>
      <c r="L814">
        <v>256</v>
      </c>
      <c r="M814">
        <v>50</v>
      </c>
      <c r="N814">
        <v>30</v>
      </c>
      <c r="O814">
        <v>32</v>
      </c>
      <c r="P814">
        <v>1</v>
      </c>
      <c r="Q814">
        <v>5</v>
      </c>
      <c r="R814">
        <v>4</v>
      </c>
      <c r="S814">
        <v>6</v>
      </c>
      <c r="T814">
        <v>2</v>
      </c>
      <c r="U814">
        <v>0</v>
      </c>
      <c r="V814">
        <v>0</v>
      </c>
      <c r="W814">
        <v>0</v>
      </c>
      <c r="X814">
        <v>0</v>
      </c>
      <c r="Y814">
        <v>0</v>
      </c>
      <c r="Z814">
        <v>0</v>
      </c>
      <c r="AA814">
        <v>3</v>
      </c>
      <c r="AB814">
        <v>11</v>
      </c>
      <c r="AC814">
        <v>0</v>
      </c>
    </row>
    <row r="815" spans="1:29" x14ac:dyDescent="0.3">
      <c r="A815" s="1">
        <v>3732</v>
      </c>
      <c r="B815">
        <v>1955</v>
      </c>
      <c r="C815" t="s">
        <v>39</v>
      </c>
      <c r="D815" t="s">
        <v>37</v>
      </c>
      <c r="E815">
        <v>52750</v>
      </c>
      <c r="F815">
        <v>0</v>
      </c>
      <c r="G815">
        <v>1</v>
      </c>
      <c r="H815" t="s">
        <v>514</v>
      </c>
      <c r="I815">
        <v>72</v>
      </c>
      <c r="J815">
        <v>393</v>
      </c>
      <c r="K815">
        <v>0</v>
      </c>
      <c r="L815">
        <v>239</v>
      </c>
      <c r="M815">
        <v>90</v>
      </c>
      <c r="N815">
        <v>69</v>
      </c>
      <c r="O815">
        <v>69</v>
      </c>
      <c r="P815">
        <v>6</v>
      </c>
      <c r="Q815">
        <v>5</v>
      </c>
      <c r="R815">
        <v>7</v>
      </c>
      <c r="S815">
        <v>9</v>
      </c>
      <c r="T815">
        <v>4</v>
      </c>
      <c r="U815">
        <v>0</v>
      </c>
      <c r="V815">
        <v>0</v>
      </c>
      <c r="W815">
        <v>0</v>
      </c>
      <c r="X815">
        <v>0</v>
      </c>
      <c r="Y815">
        <v>0</v>
      </c>
      <c r="Z815">
        <v>0</v>
      </c>
      <c r="AA815">
        <v>3</v>
      </c>
      <c r="AB815">
        <v>11</v>
      </c>
      <c r="AC815">
        <v>0</v>
      </c>
    </row>
    <row r="816" spans="1:29" x14ac:dyDescent="0.3">
      <c r="A816" s="1">
        <v>6303</v>
      </c>
      <c r="B816">
        <v>1986</v>
      </c>
      <c r="C816" t="s">
        <v>36</v>
      </c>
      <c r="D816" t="s">
        <v>33</v>
      </c>
      <c r="E816">
        <v>91820</v>
      </c>
      <c r="F816">
        <v>0</v>
      </c>
      <c r="G816">
        <v>0</v>
      </c>
      <c r="H816" t="s">
        <v>120</v>
      </c>
      <c r="I816">
        <v>72</v>
      </c>
      <c r="J816">
        <v>410</v>
      </c>
      <c r="K816">
        <v>73</v>
      </c>
      <c r="L816">
        <v>747</v>
      </c>
      <c r="M816">
        <v>76</v>
      </c>
      <c r="N816">
        <v>161</v>
      </c>
      <c r="O816">
        <v>30</v>
      </c>
      <c r="P816">
        <v>0</v>
      </c>
      <c r="Q816">
        <v>5</v>
      </c>
      <c r="R816">
        <v>5</v>
      </c>
      <c r="S816">
        <v>12</v>
      </c>
      <c r="T816">
        <v>1</v>
      </c>
      <c r="U816">
        <v>0</v>
      </c>
      <c r="V816">
        <v>0</v>
      </c>
      <c r="W816">
        <v>0</v>
      </c>
      <c r="X816">
        <v>0</v>
      </c>
      <c r="Y816">
        <v>0</v>
      </c>
      <c r="Z816">
        <v>0</v>
      </c>
      <c r="AA816">
        <v>3</v>
      </c>
      <c r="AB816">
        <v>11</v>
      </c>
      <c r="AC816">
        <v>0</v>
      </c>
    </row>
    <row r="817" spans="1:29" x14ac:dyDescent="0.3">
      <c r="A817" s="1">
        <v>11176</v>
      </c>
      <c r="B817">
        <v>1970</v>
      </c>
      <c r="C817" t="s">
        <v>36</v>
      </c>
      <c r="D817" t="s">
        <v>33</v>
      </c>
      <c r="E817">
        <v>65968</v>
      </c>
      <c r="F817">
        <v>0</v>
      </c>
      <c r="G817">
        <v>1</v>
      </c>
      <c r="H817" t="s">
        <v>83</v>
      </c>
      <c r="I817">
        <v>12</v>
      </c>
      <c r="J817">
        <v>376</v>
      </c>
      <c r="K817">
        <v>9</v>
      </c>
      <c r="L817">
        <v>83</v>
      </c>
      <c r="M817">
        <v>19</v>
      </c>
      <c r="N817">
        <v>4</v>
      </c>
      <c r="O817">
        <v>4</v>
      </c>
      <c r="P817">
        <v>2</v>
      </c>
      <c r="Q817">
        <v>5</v>
      </c>
      <c r="R817">
        <v>4</v>
      </c>
      <c r="S817">
        <v>7</v>
      </c>
      <c r="T817">
        <v>3</v>
      </c>
      <c r="U817">
        <v>0</v>
      </c>
      <c r="V817">
        <v>0</v>
      </c>
      <c r="W817">
        <v>0</v>
      </c>
      <c r="X817">
        <v>0</v>
      </c>
      <c r="Y817">
        <v>0</v>
      </c>
      <c r="Z817">
        <v>0</v>
      </c>
      <c r="AA817">
        <v>3</v>
      </c>
      <c r="AB817">
        <v>11</v>
      </c>
      <c r="AC817">
        <v>0</v>
      </c>
    </row>
    <row r="818" spans="1:29" x14ac:dyDescent="0.3">
      <c r="A818" s="1">
        <v>2986</v>
      </c>
      <c r="B818">
        <v>1976</v>
      </c>
      <c r="C818" t="s">
        <v>29</v>
      </c>
      <c r="D818" t="s">
        <v>37</v>
      </c>
      <c r="E818">
        <v>30772</v>
      </c>
      <c r="F818">
        <v>1</v>
      </c>
      <c r="G818">
        <v>1</v>
      </c>
      <c r="H818" t="s">
        <v>471</v>
      </c>
      <c r="I818">
        <v>89</v>
      </c>
      <c r="J818">
        <v>7</v>
      </c>
      <c r="K818">
        <v>2</v>
      </c>
      <c r="L818">
        <v>4</v>
      </c>
      <c r="M818">
        <v>2</v>
      </c>
      <c r="N818">
        <v>1</v>
      </c>
      <c r="O818">
        <v>4</v>
      </c>
      <c r="P818">
        <v>1</v>
      </c>
      <c r="Q818">
        <v>1</v>
      </c>
      <c r="R818">
        <v>0</v>
      </c>
      <c r="S818">
        <v>2</v>
      </c>
      <c r="T818">
        <v>6</v>
      </c>
      <c r="U818">
        <v>0</v>
      </c>
      <c r="V818">
        <v>0</v>
      </c>
      <c r="W818">
        <v>0</v>
      </c>
      <c r="X818">
        <v>0</v>
      </c>
      <c r="Y818">
        <v>0</v>
      </c>
      <c r="Z818">
        <v>0</v>
      </c>
      <c r="AA818">
        <v>3</v>
      </c>
      <c r="AB818">
        <v>11</v>
      </c>
      <c r="AC818">
        <v>0</v>
      </c>
    </row>
    <row r="819" spans="1:29" x14ac:dyDescent="0.3">
      <c r="A819" s="1">
        <v>7462</v>
      </c>
      <c r="B819">
        <v>1954</v>
      </c>
      <c r="C819" t="s">
        <v>29</v>
      </c>
      <c r="D819" t="s">
        <v>30</v>
      </c>
      <c r="E819">
        <v>22507</v>
      </c>
      <c r="F819">
        <v>0</v>
      </c>
      <c r="G819">
        <v>0</v>
      </c>
      <c r="H819" t="s">
        <v>49</v>
      </c>
      <c r="I819">
        <v>67</v>
      </c>
      <c r="J819">
        <v>68</v>
      </c>
      <c r="K819">
        <v>0</v>
      </c>
      <c r="L819">
        <v>226</v>
      </c>
      <c r="M819">
        <v>51</v>
      </c>
      <c r="N819">
        <v>157</v>
      </c>
      <c r="O819">
        <v>68</v>
      </c>
      <c r="P819">
        <v>3</v>
      </c>
      <c r="Q819">
        <v>10</v>
      </c>
      <c r="R819">
        <v>2</v>
      </c>
      <c r="S819">
        <v>4</v>
      </c>
      <c r="T819">
        <v>9</v>
      </c>
      <c r="U819">
        <v>0</v>
      </c>
      <c r="V819">
        <v>0</v>
      </c>
      <c r="W819">
        <v>0</v>
      </c>
      <c r="X819">
        <v>0</v>
      </c>
      <c r="Y819">
        <v>0</v>
      </c>
      <c r="Z819">
        <v>0</v>
      </c>
      <c r="AA819">
        <v>3</v>
      </c>
      <c r="AB819">
        <v>11</v>
      </c>
      <c r="AC819">
        <v>0</v>
      </c>
    </row>
    <row r="820" spans="1:29" x14ac:dyDescent="0.3">
      <c r="A820" s="1">
        <v>3900</v>
      </c>
      <c r="B820">
        <v>1972</v>
      </c>
      <c r="C820" t="s">
        <v>29</v>
      </c>
      <c r="D820" t="s">
        <v>37</v>
      </c>
      <c r="E820">
        <v>65685</v>
      </c>
      <c r="F820">
        <v>0</v>
      </c>
      <c r="G820">
        <v>1</v>
      </c>
      <c r="H820" t="s">
        <v>409</v>
      </c>
      <c r="I820">
        <v>54</v>
      </c>
      <c r="J820">
        <v>642</v>
      </c>
      <c r="K820">
        <v>14</v>
      </c>
      <c r="L820">
        <v>49</v>
      </c>
      <c r="M820">
        <v>0</v>
      </c>
      <c r="N820">
        <v>7</v>
      </c>
      <c r="O820">
        <v>57</v>
      </c>
      <c r="P820">
        <v>1</v>
      </c>
      <c r="Q820">
        <v>9</v>
      </c>
      <c r="R820">
        <v>2</v>
      </c>
      <c r="S820">
        <v>9</v>
      </c>
      <c r="T820">
        <v>5</v>
      </c>
      <c r="U820">
        <v>0</v>
      </c>
      <c r="V820">
        <v>0</v>
      </c>
      <c r="W820">
        <v>0</v>
      </c>
      <c r="X820">
        <v>0</v>
      </c>
      <c r="Y820">
        <v>0</v>
      </c>
      <c r="Z820">
        <v>0</v>
      </c>
      <c r="AA820">
        <v>3</v>
      </c>
      <c r="AB820">
        <v>11</v>
      </c>
      <c r="AC820">
        <v>0</v>
      </c>
    </row>
    <row r="821" spans="1:29" x14ac:dyDescent="0.3">
      <c r="A821" s="1">
        <v>7034</v>
      </c>
      <c r="B821">
        <v>1978</v>
      </c>
      <c r="C821" t="s">
        <v>53</v>
      </c>
      <c r="D821" t="s">
        <v>37</v>
      </c>
      <c r="E821">
        <v>25804</v>
      </c>
      <c r="F821">
        <v>1</v>
      </c>
      <c r="G821">
        <v>0</v>
      </c>
      <c r="H821" t="s">
        <v>497</v>
      </c>
      <c r="I821">
        <v>34</v>
      </c>
      <c r="J821">
        <v>8</v>
      </c>
      <c r="K821">
        <v>7</v>
      </c>
      <c r="L821">
        <v>9</v>
      </c>
      <c r="M821">
        <v>13</v>
      </c>
      <c r="N821">
        <v>6</v>
      </c>
      <c r="O821">
        <v>12</v>
      </c>
      <c r="P821">
        <v>2</v>
      </c>
      <c r="Q821">
        <v>2</v>
      </c>
      <c r="R821">
        <v>0</v>
      </c>
      <c r="S821">
        <v>3</v>
      </c>
      <c r="T821">
        <v>8</v>
      </c>
      <c r="U821">
        <v>0</v>
      </c>
      <c r="V821">
        <v>0</v>
      </c>
      <c r="W821">
        <v>0</v>
      </c>
      <c r="X821">
        <v>0</v>
      </c>
      <c r="Y821">
        <v>0</v>
      </c>
      <c r="Z821">
        <v>0</v>
      </c>
      <c r="AA821">
        <v>3</v>
      </c>
      <c r="AB821">
        <v>11</v>
      </c>
      <c r="AC821">
        <v>0</v>
      </c>
    </row>
    <row r="822" spans="1:29" x14ac:dyDescent="0.3">
      <c r="A822" s="1">
        <v>9493</v>
      </c>
      <c r="B822">
        <v>1980</v>
      </c>
      <c r="C822" t="s">
        <v>36</v>
      </c>
      <c r="D822" t="s">
        <v>30</v>
      </c>
      <c r="E822">
        <v>76412</v>
      </c>
      <c r="F822">
        <v>0</v>
      </c>
      <c r="G822">
        <v>0</v>
      </c>
      <c r="H822" t="s">
        <v>515</v>
      </c>
      <c r="I822">
        <v>15</v>
      </c>
      <c r="J822">
        <v>840</v>
      </c>
      <c r="K822">
        <v>53</v>
      </c>
      <c r="L822">
        <v>804</v>
      </c>
      <c r="M822">
        <v>23</v>
      </c>
      <c r="N822">
        <v>71</v>
      </c>
      <c r="O822">
        <v>17</v>
      </c>
      <c r="P822">
        <v>1</v>
      </c>
      <c r="Q822">
        <v>5</v>
      </c>
      <c r="R822">
        <v>4</v>
      </c>
      <c r="S822">
        <v>8</v>
      </c>
      <c r="T822">
        <v>3</v>
      </c>
      <c r="U822">
        <v>0</v>
      </c>
      <c r="V822">
        <v>0</v>
      </c>
      <c r="W822">
        <v>1</v>
      </c>
      <c r="X822">
        <v>1</v>
      </c>
      <c r="Y822">
        <v>0</v>
      </c>
      <c r="Z822">
        <v>0</v>
      </c>
      <c r="AA822">
        <v>3</v>
      </c>
      <c r="AB822">
        <v>11</v>
      </c>
      <c r="AC822">
        <v>1</v>
      </c>
    </row>
    <row r="823" spans="1:29" x14ac:dyDescent="0.3">
      <c r="A823" s="1">
        <v>1143</v>
      </c>
      <c r="B823">
        <v>1972</v>
      </c>
      <c r="C823" t="s">
        <v>29</v>
      </c>
      <c r="D823" t="s">
        <v>37</v>
      </c>
      <c r="E823">
        <v>22063</v>
      </c>
      <c r="F823">
        <v>1</v>
      </c>
      <c r="G823">
        <v>0</v>
      </c>
      <c r="H823" t="s">
        <v>403</v>
      </c>
      <c r="I823">
        <v>43</v>
      </c>
      <c r="J823">
        <v>7</v>
      </c>
      <c r="K823">
        <v>10</v>
      </c>
      <c r="L823">
        <v>13</v>
      </c>
      <c r="M823">
        <v>3</v>
      </c>
      <c r="N823">
        <v>11</v>
      </c>
      <c r="O823">
        <v>11</v>
      </c>
      <c r="P823">
        <v>2</v>
      </c>
      <c r="Q823">
        <v>2</v>
      </c>
      <c r="R823">
        <v>0</v>
      </c>
      <c r="S823">
        <v>3</v>
      </c>
      <c r="T823">
        <v>7</v>
      </c>
      <c r="U823">
        <v>0</v>
      </c>
      <c r="V823">
        <v>0</v>
      </c>
      <c r="W823">
        <v>0</v>
      </c>
      <c r="X823">
        <v>0</v>
      </c>
      <c r="Y823">
        <v>0</v>
      </c>
      <c r="Z823">
        <v>0</v>
      </c>
      <c r="AA823">
        <v>3</v>
      </c>
      <c r="AB823">
        <v>11</v>
      </c>
      <c r="AC823">
        <v>0</v>
      </c>
    </row>
    <row r="824" spans="1:29" x14ac:dyDescent="0.3">
      <c r="A824" s="1">
        <v>1</v>
      </c>
      <c r="B824">
        <v>1961</v>
      </c>
      <c r="C824" t="s">
        <v>29</v>
      </c>
      <c r="D824" t="s">
        <v>30</v>
      </c>
      <c r="E824">
        <v>57091</v>
      </c>
      <c r="F824">
        <v>0</v>
      </c>
      <c r="G824">
        <v>0</v>
      </c>
      <c r="H824" t="s">
        <v>189</v>
      </c>
      <c r="I824">
        <v>0</v>
      </c>
      <c r="J824">
        <v>464</v>
      </c>
      <c r="K824">
        <v>5</v>
      </c>
      <c r="L824">
        <v>64</v>
      </c>
      <c r="M824">
        <v>7</v>
      </c>
      <c r="N824">
        <v>0</v>
      </c>
      <c r="O824">
        <v>37</v>
      </c>
      <c r="P824">
        <v>1</v>
      </c>
      <c r="Q824">
        <v>7</v>
      </c>
      <c r="R824">
        <v>3</v>
      </c>
      <c r="S824">
        <v>7</v>
      </c>
      <c r="T824">
        <v>5</v>
      </c>
      <c r="U824">
        <v>0</v>
      </c>
      <c r="V824">
        <v>0</v>
      </c>
      <c r="W824">
        <v>0</v>
      </c>
      <c r="X824">
        <v>0</v>
      </c>
      <c r="Y824">
        <v>1</v>
      </c>
      <c r="Z824">
        <v>0</v>
      </c>
      <c r="AA824">
        <v>3</v>
      </c>
      <c r="AB824">
        <v>11</v>
      </c>
      <c r="AC824">
        <v>1</v>
      </c>
    </row>
    <row r="825" spans="1:29" x14ac:dyDescent="0.3">
      <c r="A825" s="1">
        <v>3855</v>
      </c>
      <c r="B825">
        <v>1963</v>
      </c>
      <c r="C825" t="s">
        <v>29</v>
      </c>
      <c r="D825" t="s">
        <v>37</v>
      </c>
      <c r="E825">
        <v>22419</v>
      </c>
      <c r="F825">
        <v>0</v>
      </c>
      <c r="G825">
        <v>0</v>
      </c>
      <c r="H825" t="s">
        <v>328</v>
      </c>
      <c r="I825">
        <v>74</v>
      </c>
      <c r="J825">
        <v>30</v>
      </c>
      <c r="K825">
        <v>3</v>
      </c>
      <c r="L825">
        <v>47</v>
      </c>
      <c r="M825">
        <v>19</v>
      </c>
      <c r="N825">
        <v>21</v>
      </c>
      <c r="O825">
        <v>42</v>
      </c>
      <c r="P825">
        <v>1</v>
      </c>
      <c r="Q825">
        <v>3</v>
      </c>
      <c r="R825">
        <v>2</v>
      </c>
      <c r="S825">
        <v>2</v>
      </c>
      <c r="T825">
        <v>8</v>
      </c>
      <c r="U825">
        <v>0</v>
      </c>
      <c r="V825">
        <v>0</v>
      </c>
      <c r="W825">
        <v>0</v>
      </c>
      <c r="X825">
        <v>0</v>
      </c>
      <c r="Y825">
        <v>0</v>
      </c>
      <c r="Z825">
        <v>0</v>
      </c>
      <c r="AA825">
        <v>3</v>
      </c>
      <c r="AB825">
        <v>11</v>
      </c>
      <c r="AC825">
        <v>0</v>
      </c>
    </row>
    <row r="826" spans="1:29" x14ac:dyDescent="0.3">
      <c r="A826" s="1">
        <v>5536</v>
      </c>
      <c r="B826">
        <v>1959</v>
      </c>
      <c r="C826" t="s">
        <v>29</v>
      </c>
      <c r="D826" t="s">
        <v>33</v>
      </c>
      <c r="E826">
        <v>87771</v>
      </c>
      <c r="F826">
        <v>0</v>
      </c>
      <c r="G826">
        <v>1</v>
      </c>
      <c r="H826" t="s">
        <v>247</v>
      </c>
      <c r="I826">
        <v>61</v>
      </c>
      <c r="J826">
        <v>1492</v>
      </c>
      <c r="K826">
        <v>38</v>
      </c>
      <c r="L826">
        <v>287</v>
      </c>
      <c r="M826">
        <v>50</v>
      </c>
      <c r="N826">
        <v>57</v>
      </c>
      <c r="O826">
        <v>33</v>
      </c>
      <c r="P826">
        <v>1</v>
      </c>
      <c r="Q826">
        <v>5</v>
      </c>
      <c r="R826">
        <v>10</v>
      </c>
      <c r="S826">
        <v>4</v>
      </c>
      <c r="T826">
        <v>6</v>
      </c>
      <c r="U826">
        <v>0</v>
      </c>
      <c r="V826">
        <v>1</v>
      </c>
      <c r="W826">
        <v>1</v>
      </c>
      <c r="X826">
        <v>1</v>
      </c>
      <c r="Y826">
        <v>1</v>
      </c>
      <c r="Z826">
        <v>0</v>
      </c>
      <c r="AA826">
        <v>3</v>
      </c>
      <c r="AB826">
        <v>11</v>
      </c>
      <c r="AC826">
        <v>1</v>
      </c>
    </row>
    <row r="827" spans="1:29" x14ac:dyDescent="0.3">
      <c r="A827" s="1">
        <v>5989</v>
      </c>
      <c r="B827">
        <v>1959</v>
      </c>
      <c r="C827" t="s">
        <v>53</v>
      </c>
      <c r="D827" t="s">
        <v>41</v>
      </c>
      <c r="E827">
        <v>78353</v>
      </c>
      <c r="F827">
        <v>0</v>
      </c>
      <c r="G827">
        <v>1</v>
      </c>
      <c r="H827" t="s">
        <v>293</v>
      </c>
      <c r="I827">
        <v>51</v>
      </c>
      <c r="J827">
        <v>752</v>
      </c>
      <c r="K827">
        <v>122</v>
      </c>
      <c r="L827">
        <v>476</v>
      </c>
      <c r="M827">
        <v>39</v>
      </c>
      <c r="N827">
        <v>153</v>
      </c>
      <c r="O827">
        <v>34</v>
      </c>
      <c r="P827">
        <v>1</v>
      </c>
      <c r="Q827">
        <v>10</v>
      </c>
      <c r="R827">
        <v>2</v>
      </c>
      <c r="S827">
        <v>11</v>
      </c>
      <c r="T827">
        <v>8</v>
      </c>
      <c r="U827">
        <v>0</v>
      </c>
      <c r="V827">
        <v>0</v>
      </c>
      <c r="W827">
        <v>0</v>
      </c>
      <c r="X827">
        <v>0</v>
      </c>
      <c r="Y827">
        <v>0</v>
      </c>
      <c r="Z827">
        <v>0</v>
      </c>
      <c r="AA827">
        <v>3</v>
      </c>
      <c r="AB827">
        <v>11</v>
      </c>
      <c r="AC827">
        <v>0</v>
      </c>
    </row>
    <row r="828" spans="1:29" x14ac:dyDescent="0.3">
      <c r="A828" s="1">
        <v>9499</v>
      </c>
      <c r="B828">
        <v>1954</v>
      </c>
      <c r="C828" t="s">
        <v>29</v>
      </c>
      <c r="D828" t="s">
        <v>37</v>
      </c>
      <c r="E828">
        <v>93404</v>
      </c>
      <c r="F828">
        <v>1</v>
      </c>
      <c r="G828">
        <v>2</v>
      </c>
      <c r="H828" t="s">
        <v>446</v>
      </c>
      <c r="I828">
        <v>97</v>
      </c>
      <c r="J828">
        <v>1279</v>
      </c>
      <c r="K828">
        <v>15</v>
      </c>
      <c r="L828">
        <v>287</v>
      </c>
      <c r="M828">
        <v>20</v>
      </c>
      <c r="N828">
        <v>0</v>
      </c>
      <c r="O828">
        <v>15</v>
      </c>
      <c r="P828">
        <v>3</v>
      </c>
      <c r="Q828">
        <v>3</v>
      </c>
      <c r="R828">
        <v>4</v>
      </c>
      <c r="S828">
        <v>7</v>
      </c>
      <c r="T828">
        <v>5</v>
      </c>
      <c r="U828">
        <v>0</v>
      </c>
      <c r="V828">
        <v>1</v>
      </c>
      <c r="W828">
        <v>1</v>
      </c>
      <c r="X828">
        <v>0</v>
      </c>
      <c r="Y828">
        <v>0</v>
      </c>
      <c r="Z828">
        <v>0</v>
      </c>
      <c r="AA828">
        <v>3</v>
      </c>
      <c r="AB828">
        <v>11</v>
      </c>
      <c r="AC828">
        <v>0</v>
      </c>
    </row>
    <row r="829" spans="1:29" x14ac:dyDescent="0.3">
      <c r="A829" s="1">
        <v>6768</v>
      </c>
      <c r="B829">
        <v>1962</v>
      </c>
      <c r="C829" t="s">
        <v>29</v>
      </c>
      <c r="D829" t="s">
        <v>41</v>
      </c>
      <c r="E829">
        <v>37859</v>
      </c>
      <c r="F829">
        <v>1</v>
      </c>
      <c r="G829">
        <v>2</v>
      </c>
      <c r="H829" t="s">
        <v>271</v>
      </c>
      <c r="I829">
        <v>75</v>
      </c>
      <c r="J829">
        <v>22</v>
      </c>
      <c r="K829">
        <v>1</v>
      </c>
      <c r="L829">
        <v>8</v>
      </c>
      <c r="M829">
        <v>2</v>
      </c>
      <c r="N829">
        <v>1</v>
      </c>
      <c r="O829">
        <v>2</v>
      </c>
      <c r="P829">
        <v>2</v>
      </c>
      <c r="Q829">
        <v>1</v>
      </c>
      <c r="R829">
        <v>0</v>
      </c>
      <c r="S829">
        <v>3</v>
      </c>
      <c r="T829">
        <v>8</v>
      </c>
      <c r="U829">
        <v>0</v>
      </c>
      <c r="V829">
        <v>0</v>
      </c>
      <c r="W829">
        <v>0</v>
      </c>
      <c r="X829">
        <v>0</v>
      </c>
      <c r="Y829">
        <v>0</v>
      </c>
      <c r="Z829">
        <v>0</v>
      </c>
      <c r="AA829">
        <v>3</v>
      </c>
      <c r="AB829">
        <v>11</v>
      </c>
      <c r="AC829">
        <v>0</v>
      </c>
    </row>
    <row r="830" spans="1:29" x14ac:dyDescent="0.3">
      <c r="A830" s="1">
        <v>2150</v>
      </c>
      <c r="B830">
        <v>1958</v>
      </c>
      <c r="C830" t="s">
        <v>36</v>
      </c>
      <c r="D830" t="s">
        <v>71</v>
      </c>
      <c r="E830">
        <v>80995</v>
      </c>
      <c r="F830">
        <v>0</v>
      </c>
      <c r="G830">
        <v>1</v>
      </c>
      <c r="H830" t="s">
        <v>66</v>
      </c>
      <c r="I830">
        <v>83</v>
      </c>
      <c r="J830">
        <v>860</v>
      </c>
      <c r="K830">
        <v>28</v>
      </c>
      <c r="L830">
        <v>409</v>
      </c>
      <c r="M830">
        <v>73</v>
      </c>
      <c r="N830">
        <v>56</v>
      </c>
      <c r="O830">
        <v>56</v>
      </c>
      <c r="P830">
        <v>1</v>
      </c>
      <c r="Q830">
        <v>8</v>
      </c>
      <c r="R830">
        <v>9</v>
      </c>
      <c r="S830">
        <v>4</v>
      </c>
      <c r="T830">
        <v>4</v>
      </c>
      <c r="U830">
        <v>0</v>
      </c>
      <c r="V830">
        <v>0</v>
      </c>
      <c r="W830">
        <v>0</v>
      </c>
      <c r="X830">
        <v>0</v>
      </c>
      <c r="Y830">
        <v>0</v>
      </c>
      <c r="Z830">
        <v>0</v>
      </c>
      <c r="AA830">
        <v>3</v>
      </c>
      <c r="AB830">
        <v>11</v>
      </c>
      <c r="AC830">
        <v>0</v>
      </c>
    </row>
    <row r="831" spans="1:29" x14ac:dyDescent="0.3">
      <c r="A831" s="1">
        <v>6646</v>
      </c>
      <c r="B831">
        <v>1984</v>
      </c>
      <c r="C831" t="s">
        <v>29</v>
      </c>
      <c r="D831" t="s">
        <v>33</v>
      </c>
      <c r="E831">
        <v>16529</v>
      </c>
      <c r="F831">
        <v>1</v>
      </c>
      <c r="G831">
        <v>0</v>
      </c>
      <c r="H831" t="s">
        <v>176</v>
      </c>
      <c r="I831">
        <v>23</v>
      </c>
      <c r="J831">
        <v>3</v>
      </c>
      <c r="K831">
        <v>0</v>
      </c>
      <c r="L831">
        <v>5</v>
      </c>
      <c r="M831">
        <v>13</v>
      </c>
      <c r="N831">
        <v>0</v>
      </c>
      <c r="O831">
        <v>1</v>
      </c>
      <c r="P831">
        <v>1</v>
      </c>
      <c r="Q831">
        <v>1</v>
      </c>
      <c r="R831">
        <v>0</v>
      </c>
      <c r="S831">
        <v>3</v>
      </c>
      <c r="T831">
        <v>6</v>
      </c>
      <c r="U831">
        <v>0</v>
      </c>
      <c r="V831">
        <v>0</v>
      </c>
      <c r="W831">
        <v>0</v>
      </c>
      <c r="X831">
        <v>0</v>
      </c>
      <c r="Y831">
        <v>0</v>
      </c>
      <c r="Z831">
        <v>0</v>
      </c>
      <c r="AA831">
        <v>3</v>
      </c>
      <c r="AB831">
        <v>11</v>
      </c>
      <c r="AC831">
        <v>0</v>
      </c>
    </row>
    <row r="832" spans="1:29" x14ac:dyDescent="0.3">
      <c r="A832" s="1">
        <v>4887</v>
      </c>
      <c r="B832">
        <v>1976</v>
      </c>
      <c r="C832" t="s">
        <v>36</v>
      </c>
      <c r="D832" t="s">
        <v>41</v>
      </c>
      <c r="E832">
        <v>55412</v>
      </c>
      <c r="F832">
        <v>1</v>
      </c>
      <c r="G832">
        <v>1</v>
      </c>
      <c r="H832" t="s">
        <v>64</v>
      </c>
      <c r="I832">
        <v>65</v>
      </c>
      <c r="J832">
        <v>10</v>
      </c>
      <c r="K832">
        <v>5</v>
      </c>
      <c r="L832">
        <v>28</v>
      </c>
      <c r="M832">
        <v>11</v>
      </c>
      <c r="N832">
        <v>1</v>
      </c>
      <c r="O832">
        <v>8</v>
      </c>
      <c r="P832">
        <v>1</v>
      </c>
      <c r="Q832">
        <v>2</v>
      </c>
      <c r="R832">
        <v>0</v>
      </c>
      <c r="S832">
        <v>3</v>
      </c>
      <c r="T832">
        <v>5</v>
      </c>
      <c r="U832">
        <v>0</v>
      </c>
      <c r="V832">
        <v>0</v>
      </c>
      <c r="W832">
        <v>0</v>
      </c>
      <c r="X832">
        <v>0</v>
      </c>
      <c r="Y832">
        <v>0</v>
      </c>
      <c r="Z832">
        <v>0</v>
      </c>
      <c r="AA832">
        <v>3</v>
      </c>
      <c r="AB832">
        <v>11</v>
      </c>
      <c r="AC832">
        <v>0</v>
      </c>
    </row>
    <row r="833" spans="1:29" x14ac:dyDescent="0.3">
      <c r="A833" s="1">
        <v>8560</v>
      </c>
      <c r="B833">
        <v>1992</v>
      </c>
      <c r="C833" t="s">
        <v>29</v>
      </c>
      <c r="D833" t="s">
        <v>30</v>
      </c>
      <c r="E833">
        <v>48789</v>
      </c>
      <c r="F833">
        <v>0</v>
      </c>
      <c r="G833">
        <v>0</v>
      </c>
      <c r="H833" t="s">
        <v>208</v>
      </c>
      <c r="I833">
        <v>94</v>
      </c>
      <c r="J833">
        <v>351</v>
      </c>
      <c r="K833">
        <v>16</v>
      </c>
      <c r="L833">
        <v>156</v>
      </c>
      <c r="M833">
        <v>7</v>
      </c>
      <c r="N833">
        <v>5</v>
      </c>
      <c r="O833">
        <v>145</v>
      </c>
      <c r="P833">
        <v>1</v>
      </c>
      <c r="Q833">
        <v>6</v>
      </c>
      <c r="R833">
        <v>4</v>
      </c>
      <c r="S833">
        <v>7</v>
      </c>
      <c r="T833">
        <v>6</v>
      </c>
      <c r="U833">
        <v>0</v>
      </c>
      <c r="V833">
        <v>0</v>
      </c>
      <c r="W833">
        <v>0</v>
      </c>
      <c r="X833">
        <v>0</v>
      </c>
      <c r="Y833">
        <v>0</v>
      </c>
      <c r="Z833">
        <v>0</v>
      </c>
      <c r="AA833">
        <v>3</v>
      </c>
      <c r="AB833">
        <v>11</v>
      </c>
      <c r="AC833">
        <v>0</v>
      </c>
    </row>
    <row r="834" spans="1:29" x14ac:dyDescent="0.3">
      <c r="A834" s="1">
        <v>3321</v>
      </c>
      <c r="B834">
        <v>1967</v>
      </c>
      <c r="C834" t="s">
        <v>36</v>
      </c>
      <c r="D834" t="s">
        <v>33</v>
      </c>
      <c r="E834">
        <v>56575</v>
      </c>
      <c r="F834">
        <v>0</v>
      </c>
      <c r="G834">
        <v>2</v>
      </c>
      <c r="H834" t="s">
        <v>515</v>
      </c>
      <c r="I834">
        <v>42</v>
      </c>
      <c r="J834">
        <v>421</v>
      </c>
      <c r="K834">
        <v>5</v>
      </c>
      <c r="L834">
        <v>90</v>
      </c>
      <c r="M834">
        <v>0</v>
      </c>
      <c r="N834">
        <v>16</v>
      </c>
      <c r="O834">
        <v>10</v>
      </c>
      <c r="P834">
        <v>3</v>
      </c>
      <c r="Q834">
        <v>7</v>
      </c>
      <c r="R834">
        <v>3</v>
      </c>
      <c r="S834">
        <v>7</v>
      </c>
      <c r="T834">
        <v>5</v>
      </c>
      <c r="U834">
        <v>0</v>
      </c>
      <c r="V834">
        <v>0</v>
      </c>
      <c r="W834">
        <v>0</v>
      </c>
      <c r="X834">
        <v>0</v>
      </c>
      <c r="Y834">
        <v>0</v>
      </c>
      <c r="Z834">
        <v>0</v>
      </c>
      <c r="AA834">
        <v>3</v>
      </c>
      <c r="AB834">
        <v>11</v>
      </c>
      <c r="AC834">
        <v>0</v>
      </c>
    </row>
    <row r="835" spans="1:29" x14ac:dyDescent="0.3">
      <c r="A835" s="1">
        <v>11003</v>
      </c>
      <c r="B835">
        <v>1980</v>
      </c>
      <c r="C835" t="s">
        <v>53</v>
      </c>
      <c r="D835" t="s">
        <v>33</v>
      </c>
      <c r="E835">
        <v>25130</v>
      </c>
      <c r="F835">
        <v>1</v>
      </c>
      <c r="G835">
        <v>0</v>
      </c>
      <c r="H835" t="s">
        <v>77</v>
      </c>
      <c r="I835">
        <v>10</v>
      </c>
      <c r="J835">
        <v>2</v>
      </c>
      <c r="K835">
        <v>5</v>
      </c>
      <c r="L835">
        <v>7</v>
      </c>
      <c r="M835">
        <v>0</v>
      </c>
      <c r="N835">
        <v>18</v>
      </c>
      <c r="O835">
        <v>18</v>
      </c>
      <c r="P835">
        <v>2</v>
      </c>
      <c r="Q835">
        <v>2</v>
      </c>
      <c r="R835">
        <v>0</v>
      </c>
      <c r="S835">
        <v>3</v>
      </c>
      <c r="T835">
        <v>7</v>
      </c>
      <c r="U835">
        <v>0</v>
      </c>
      <c r="V835">
        <v>0</v>
      </c>
      <c r="W835">
        <v>0</v>
      </c>
      <c r="X835">
        <v>0</v>
      </c>
      <c r="Y835">
        <v>0</v>
      </c>
      <c r="Z835">
        <v>0</v>
      </c>
      <c r="AA835">
        <v>3</v>
      </c>
      <c r="AB835">
        <v>11</v>
      </c>
      <c r="AC835">
        <v>0</v>
      </c>
    </row>
    <row r="836" spans="1:29" x14ac:dyDescent="0.3">
      <c r="A836" s="1">
        <v>10402</v>
      </c>
      <c r="B836">
        <v>1967</v>
      </c>
      <c r="C836" t="s">
        <v>29</v>
      </c>
      <c r="D836" t="s">
        <v>37</v>
      </c>
      <c r="E836">
        <v>35441</v>
      </c>
      <c r="F836">
        <v>1</v>
      </c>
      <c r="G836">
        <v>1</v>
      </c>
      <c r="H836" t="s">
        <v>516</v>
      </c>
      <c r="I836">
        <v>94</v>
      </c>
      <c r="J836">
        <v>25</v>
      </c>
      <c r="K836">
        <v>1</v>
      </c>
      <c r="L836">
        <v>9</v>
      </c>
      <c r="M836">
        <v>2</v>
      </c>
      <c r="N836">
        <v>1</v>
      </c>
      <c r="O836">
        <v>1</v>
      </c>
      <c r="P836">
        <v>2</v>
      </c>
      <c r="Q836">
        <v>1</v>
      </c>
      <c r="R836">
        <v>0</v>
      </c>
      <c r="S836">
        <v>3</v>
      </c>
      <c r="T836">
        <v>8</v>
      </c>
      <c r="U836">
        <v>0</v>
      </c>
      <c r="V836">
        <v>0</v>
      </c>
      <c r="W836">
        <v>0</v>
      </c>
      <c r="X836">
        <v>0</v>
      </c>
      <c r="Y836">
        <v>0</v>
      </c>
      <c r="Z836">
        <v>0</v>
      </c>
      <c r="AA836">
        <v>3</v>
      </c>
      <c r="AB836">
        <v>11</v>
      </c>
      <c r="AC836">
        <v>0</v>
      </c>
    </row>
    <row r="837" spans="1:29" x14ac:dyDescent="0.3">
      <c r="A837" s="1">
        <v>9904</v>
      </c>
      <c r="B837">
        <v>1956</v>
      </c>
      <c r="C837" t="s">
        <v>29</v>
      </c>
      <c r="D837" t="s">
        <v>37</v>
      </c>
      <c r="E837">
        <v>71391</v>
      </c>
      <c r="F837">
        <v>0</v>
      </c>
      <c r="G837">
        <v>1</v>
      </c>
      <c r="H837" t="s">
        <v>482</v>
      </c>
      <c r="I837">
        <v>50</v>
      </c>
      <c r="J837">
        <v>336</v>
      </c>
      <c r="K837">
        <v>123</v>
      </c>
      <c r="L837">
        <v>274</v>
      </c>
      <c r="M837">
        <v>46</v>
      </c>
      <c r="N837">
        <v>123</v>
      </c>
      <c r="O837">
        <v>141</v>
      </c>
      <c r="P837">
        <v>5</v>
      </c>
      <c r="Q837">
        <v>6</v>
      </c>
      <c r="R837">
        <v>5</v>
      </c>
      <c r="S837">
        <v>12</v>
      </c>
      <c r="T837">
        <v>3</v>
      </c>
      <c r="U837">
        <v>0</v>
      </c>
      <c r="V837">
        <v>0</v>
      </c>
      <c r="W837">
        <v>0</v>
      </c>
      <c r="X837">
        <v>0</v>
      </c>
      <c r="Y837">
        <v>0</v>
      </c>
      <c r="Z837">
        <v>0</v>
      </c>
      <c r="AA837">
        <v>3</v>
      </c>
      <c r="AB837">
        <v>11</v>
      </c>
      <c r="AC837">
        <v>0</v>
      </c>
    </row>
    <row r="838" spans="1:29" x14ac:dyDescent="0.3">
      <c r="A838" s="1">
        <v>6141</v>
      </c>
      <c r="B838">
        <v>1972</v>
      </c>
      <c r="C838" t="s">
        <v>39</v>
      </c>
      <c r="D838" t="s">
        <v>30</v>
      </c>
      <c r="E838">
        <v>49494</v>
      </c>
      <c r="F838">
        <v>1</v>
      </c>
      <c r="G838">
        <v>0</v>
      </c>
      <c r="H838" t="s">
        <v>346</v>
      </c>
      <c r="I838">
        <v>46</v>
      </c>
      <c r="J838">
        <v>191</v>
      </c>
      <c r="K838">
        <v>9</v>
      </c>
      <c r="L838">
        <v>97</v>
      </c>
      <c r="M838">
        <v>0</v>
      </c>
      <c r="N838">
        <v>6</v>
      </c>
      <c r="O838">
        <v>82</v>
      </c>
      <c r="P838">
        <v>2</v>
      </c>
      <c r="Q838">
        <v>6</v>
      </c>
      <c r="R838">
        <v>1</v>
      </c>
      <c r="S838">
        <v>5</v>
      </c>
      <c r="T838">
        <v>7</v>
      </c>
      <c r="U838">
        <v>0</v>
      </c>
      <c r="V838">
        <v>0</v>
      </c>
      <c r="W838">
        <v>0</v>
      </c>
      <c r="X838">
        <v>0</v>
      </c>
      <c r="Y838">
        <v>0</v>
      </c>
      <c r="Z838">
        <v>0</v>
      </c>
      <c r="AA838">
        <v>3</v>
      </c>
      <c r="AB838">
        <v>11</v>
      </c>
      <c r="AC838">
        <v>0</v>
      </c>
    </row>
    <row r="839" spans="1:29" x14ac:dyDescent="0.3">
      <c r="A839" s="1">
        <v>5687</v>
      </c>
      <c r="B839">
        <v>1980</v>
      </c>
      <c r="C839" t="s">
        <v>29</v>
      </c>
      <c r="D839" t="s">
        <v>41</v>
      </c>
      <c r="E839">
        <v>81702</v>
      </c>
      <c r="F839">
        <v>0</v>
      </c>
      <c r="G839">
        <v>0</v>
      </c>
      <c r="H839" t="s">
        <v>424</v>
      </c>
      <c r="I839">
        <v>98</v>
      </c>
      <c r="J839">
        <v>563</v>
      </c>
      <c r="K839">
        <v>50</v>
      </c>
      <c r="L839">
        <v>774</v>
      </c>
      <c r="M839">
        <v>28</v>
      </c>
      <c r="N839">
        <v>31</v>
      </c>
      <c r="O839">
        <v>187</v>
      </c>
      <c r="P839">
        <v>1</v>
      </c>
      <c r="Q839">
        <v>7</v>
      </c>
      <c r="R839">
        <v>7</v>
      </c>
      <c r="S839">
        <v>12</v>
      </c>
      <c r="T839">
        <v>3</v>
      </c>
      <c r="U839">
        <v>0</v>
      </c>
      <c r="V839">
        <v>0</v>
      </c>
      <c r="W839">
        <v>0</v>
      </c>
      <c r="X839">
        <v>0</v>
      </c>
      <c r="Y839">
        <v>0</v>
      </c>
      <c r="Z839">
        <v>0</v>
      </c>
      <c r="AA839">
        <v>3</v>
      </c>
      <c r="AB839">
        <v>11</v>
      </c>
      <c r="AC839">
        <v>0</v>
      </c>
    </row>
    <row r="840" spans="1:29" x14ac:dyDescent="0.3">
      <c r="A840" s="1">
        <v>10856</v>
      </c>
      <c r="B840">
        <v>1980</v>
      </c>
      <c r="C840" t="s">
        <v>53</v>
      </c>
      <c r="D840" t="s">
        <v>30</v>
      </c>
      <c r="E840">
        <v>45889</v>
      </c>
      <c r="F840">
        <v>0</v>
      </c>
      <c r="G840">
        <v>1</v>
      </c>
      <c r="H840" t="s">
        <v>289</v>
      </c>
      <c r="I840">
        <v>42</v>
      </c>
      <c r="J840">
        <v>31</v>
      </c>
      <c r="K840">
        <v>0</v>
      </c>
      <c r="L840">
        <v>6</v>
      </c>
      <c r="M840">
        <v>0</v>
      </c>
      <c r="N840">
        <v>1</v>
      </c>
      <c r="O840">
        <v>8</v>
      </c>
      <c r="P840">
        <v>1</v>
      </c>
      <c r="Q840">
        <v>1</v>
      </c>
      <c r="R840">
        <v>0</v>
      </c>
      <c r="S840">
        <v>3</v>
      </c>
      <c r="T840">
        <v>6</v>
      </c>
      <c r="U840">
        <v>0</v>
      </c>
      <c r="V840">
        <v>0</v>
      </c>
      <c r="W840">
        <v>0</v>
      </c>
      <c r="X840">
        <v>0</v>
      </c>
      <c r="Y840">
        <v>0</v>
      </c>
      <c r="Z840">
        <v>0</v>
      </c>
      <c r="AA840">
        <v>3</v>
      </c>
      <c r="AB840">
        <v>11</v>
      </c>
      <c r="AC840">
        <v>0</v>
      </c>
    </row>
    <row r="841" spans="1:29" x14ac:dyDescent="0.3">
      <c r="A841" s="1">
        <v>5121</v>
      </c>
      <c r="B841">
        <v>1977</v>
      </c>
      <c r="C841" t="s">
        <v>29</v>
      </c>
      <c r="D841" t="s">
        <v>30</v>
      </c>
      <c r="E841">
        <v>56628</v>
      </c>
      <c r="F841">
        <v>0</v>
      </c>
      <c r="G841">
        <v>1</v>
      </c>
      <c r="H841" t="s">
        <v>517</v>
      </c>
      <c r="I841">
        <v>30</v>
      </c>
      <c r="J841">
        <v>479</v>
      </c>
      <c r="K841">
        <v>5</v>
      </c>
      <c r="L841">
        <v>82</v>
      </c>
      <c r="M841">
        <v>7</v>
      </c>
      <c r="N841">
        <v>17</v>
      </c>
      <c r="O841">
        <v>171</v>
      </c>
      <c r="P841">
        <v>2</v>
      </c>
      <c r="Q841">
        <v>7</v>
      </c>
      <c r="R841">
        <v>6</v>
      </c>
      <c r="S841">
        <v>5</v>
      </c>
      <c r="T841">
        <v>5</v>
      </c>
      <c r="U841">
        <v>1</v>
      </c>
      <c r="V841">
        <v>0</v>
      </c>
      <c r="W841">
        <v>0</v>
      </c>
      <c r="X841">
        <v>0</v>
      </c>
      <c r="Y841">
        <v>0</v>
      </c>
      <c r="Z841">
        <v>0</v>
      </c>
      <c r="AA841">
        <v>3</v>
      </c>
      <c r="AB841">
        <v>11</v>
      </c>
      <c r="AC841">
        <v>0</v>
      </c>
    </row>
    <row r="842" spans="1:29" x14ac:dyDescent="0.3">
      <c r="A842" s="1">
        <v>4186</v>
      </c>
      <c r="B842">
        <v>1950</v>
      </c>
      <c r="C842" t="s">
        <v>29</v>
      </c>
      <c r="D842" t="s">
        <v>33</v>
      </c>
      <c r="E842">
        <v>34026</v>
      </c>
      <c r="F842">
        <v>1</v>
      </c>
      <c r="G842">
        <v>1</v>
      </c>
      <c r="H842" t="s">
        <v>518</v>
      </c>
      <c r="I842">
        <v>11</v>
      </c>
      <c r="J842">
        <v>18</v>
      </c>
      <c r="K842">
        <v>6</v>
      </c>
      <c r="L842">
        <v>15</v>
      </c>
      <c r="M842">
        <v>12</v>
      </c>
      <c r="N842">
        <v>8</v>
      </c>
      <c r="O842">
        <v>17</v>
      </c>
      <c r="P842">
        <v>3</v>
      </c>
      <c r="Q842">
        <v>2</v>
      </c>
      <c r="R842">
        <v>1</v>
      </c>
      <c r="S842">
        <v>3</v>
      </c>
      <c r="T842">
        <v>5</v>
      </c>
      <c r="U842">
        <v>0</v>
      </c>
      <c r="V842">
        <v>0</v>
      </c>
      <c r="W842">
        <v>0</v>
      </c>
      <c r="X842">
        <v>0</v>
      </c>
      <c r="Y842">
        <v>0</v>
      </c>
      <c r="Z842">
        <v>0</v>
      </c>
      <c r="AA842">
        <v>3</v>
      </c>
      <c r="AB842">
        <v>11</v>
      </c>
      <c r="AC842">
        <v>0</v>
      </c>
    </row>
    <row r="843" spans="1:29" x14ac:dyDescent="0.3">
      <c r="A843" s="1">
        <v>368</v>
      </c>
      <c r="B843">
        <v>1974</v>
      </c>
      <c r="C843" t="s">
        <v>29</v>
      </c>
      <c r="D843" t="s">
        <v>37</v>
      </c>
      <c r="E843">
        <v>40049</v>
      </c>
      <c r="F843">
        <v>0</v>
      </c>
      <c r="G843">
        <v>1</v>
      </c>
      <c r="H843" t="s">
        <v>519</v>
      </c>
      <c r="I843">
        <v>61</v>
      </c>
      <c r="J843">
        <v>91</v>
      </c>
      <c r="K843">
        <v>65</v>
      </c>
      <c r="L843">
        <v>52</v>
      </c>
      <c r="M843">
        <v>10</v>
      </c>
      <c r="N843">
        <v>44</v>
      </c>
      <c r="O843">
        <v>28</v>
      </c>
      <c r="P843">
        <v>3</v>
      </c>
      <c r="Q843">
        <v>3</v>
      </c>
      <c r="R843">
        <v>2</v>
      </c>
      <c r="S843">
        <v>6</v>
      </c>
      <c r="T843">
        <v>5</v>
      </c>
      <c r="U843">
        <v>0</v>
      </c>
      <c r="V843">
        <v>0</v>
      </c>
      <c r="W843">
        <v>0</v>
      </c>
      <c r="X843">
        <v>0</v>
      </c>
      <c r="Y843">
        <v>0</v>
      </c>
      <c r="Z843">
        <v>0</v>
      </c>
      <c r="AA843">
        <v>3</v>
      </c>
      <c r="AB843">
        <v>11</v>
      </c>
      <c r="AC843">
        <v>0</v>
      </c>
    </row>
    <row r="844" spans="1:29" x14ac:dyDescent="0.3">
      <c r="A844" s="1">
        <v>3312</v>
      </c>
      <c r="B844">
        <v>1988</v>
      </c>
      <c r="C844" t="s">
        <v>29</v>
      </c>
      <c r="D844" t="s">
        <v>30</v>
      </c>
      <c r="E844">
        <v>34176</v>
      </c>
      <c r="F844">
        <v>1</v>
      </c>
      <c r="G844">
        <v>0</v>
      </c>
      <c r="H844" t="s">
        <v>83</v>
      </c>
      <c r="I844">
        <v>12</v>
      </c>
      <c r="J844">
        <v>5</v>
      </c>
      <c r="K844">
        <v>7</v>
      </c>
      <c r="L844">
        <v>24</v>
      </c>
      <c r="M844">
        <v>19</v>
      </c>
      <c r="N844">
        <v>14</v>
      </c>
      <c r="O844">
        <v>20</v>
      </c>
      <c r="P844">
        <v>4</v>
      </c>
      <c r="Q844">
        <v>3</v>
      </c>
      <c r="R844">
        <v>0</v>
      </c>
      <c r="S844">
        <v>4</v>
      </c>
      <c r="T844">
        <v>6</v>
      </c>
      <c r="U844">
        <v>0</v>
      </c>
      <c r="V844">
        <v>0</v>
      </c>
      <c r="W844">
        <v>0</v>
      </c>
      <c r="X844">
        <v>0</v>
      </c>
      <c r="Y844">
        <v>0</v>
      </c>
      <c r="Z844">
        <v>0</v>
      </c>
      <c r="AA844">
        <v>3</v>
      </c>
      <c r="AB844">
        <v>11</v>
      </c>
      <c r="AC844">
        <v>0</v>
      </c>
    </row>
    <row r="845" spans="1:29" x14ac:dyDescent="0.3">
      <c r="A845" s="1">
        <v>11121</v>
      </c>
      <c r="B845">
        <v>1981</v>
      </c>
      <c r="C845" t="s">
        <v>29</v>
      </c>
      <c r="D845" t="s">
        <v>37</v>
      </c>
      <c r="E845">
        <v>19419</v>
      </c>
      <c r="F845">
        <v>1</v>
      </c>
      <c r="G845">
        <v>0</v>
      </c>
      <c r="H845" t="s">
        <v>137</v>
      </c>
      <c r="I845">
        <v>76</v>
      </c>
      <c r="J845">
        <v>2</v>
      </c>
      <c r="K845">
        <v>14</v>
      </c>
      <c r="L845">
        <v>28</v>
      </c>
      <c r="M845">
        <v>16</v>
      </c>
      <c r="N845">
        <v>3</v>
      </c>
      <c r="O845">
        <v>7</v>
      </c>
      <c r="P845">
        <v>4</v>
      </c>
      <c r="Q845">
        <v>4</v>
      </c>
      <c r="R845">
        <v>0</v>
      </c>
      <c r="S845">
        <v>3</v>
      </c>
      <c r="T845">
        <v>9</v>
      </c>
      <c r="U845">
        <v>0</v>
      </c>
      <c r="V845">
        <v>0</v>
      </c>
      <c r="W845">
        <v>0</v>
      </c>
      <c r="X845">
        <v>0</v>
      </c>
      <c r="Y845">
        <v>0</v>
      </c>
      <c r="Z845">
        <v>0</v>
      </c>
      <c r="AA845">
        <v>3</v>
      </c>
      <c r="AB845">
        <v>11</v>
      </c>
      <c r="AC845">
        <v>0</v>
      </c>
    </row>
    <row r="846" spans="1:29" x14ac:dyDescent="0.3">
      <c r="A846" s="1">
        <v>5332</v>
      </c>
      <c r="B846">
        <v>1960</v>
      </c>
      <c r="C846" t="s">
        <v>53</v>
      </c>
      <c r="D846" t="s">
        <v>37</v>
      </c>
      <c r="E846">
        <v>82504</v>
      </c>
      <c r="F846">
        <v>0</v>
      </c>
      <c r="G846">
        <v>0</v>
      </c>
      <c r="H846" t="s">
        <v>520</v>
      </c>
      <c r="I846">
        <v>2</v>
      </c>
      <c r="J846">
        <v>362</v>
      </c>
      <c r="K846">
        <v>50</v>
      </c>
      <c r="L846">
        <v>431</v>
      </c>
      <c r="M846">
        <v>134</v>
      </c>
      <c r="N846">
        <v>35</v>
      </c>
      <c r="O846">
        <v>54</v>
      </c>
      <c r="P846">
        <v>1</v>
      </c>
      <c r="Q846">
        <v>3</v>
      </c>
      <c r="R846">
        <v>6</v>
      </c>
      <c r="S846">
        <v>7</v>
      </c>
      <c r="T846">
        <v>1</v>
      </c>
      <c r="U846">
        <v>0</v>
      </c>
      <c r="V846">
        <v>0</v>
      </c>
      <c r="W846">
        <v>0</v>
      </c>
      <c r="X846">
        <v>0</v>
      </c>
      <c r="Y846">
        <v>0</v>
      </c>
      <c r="Z846">
        <v>0</v>
      </c>
      <c r="AA846">
        <v>3</v>
      </c>
      <c r="AB846">
        <v>11</v>
      </c>
      <c r="AC846">
        <v>0</v>
      </c>
    </row>
    <row r="847" spans="1:29" x14ac:dyDescent="0.3">
      <c r="A847" s="1">
        <v>5848</v>
      </c>
      <c r="B847">
        <v>1970</v>
      </c>
      <c r="C847" t="s">
        <v>29</v>
      </c>
      <c r="D847" t="s">
        <v>33</v>
      </c>
      <c r="E847">
        <v>81205</v>
      </c>
      <c r="F847">
        <v>0</v>
      </c>
      <c r="G847">
        <v>0</v>
      </c>
      <c r="H847" t="s">
        <v>521</v>
      </c>
      <c r="I847">
        <v>43</v>
      </c>
      <c r="J847">
        <v>724</v>
      </c>
      <c r="K847">
        <v>74</v>
      </c>
      <c r="L847">
        <v>929</v>
      </c>
      <c r="M847">
        <v>97</v>
      </c>
      <c r="N847">
        <v>55</v>
      </c>
      <c r="O847">
        <v>130</v>
      </c>
      <c r="P847">
        <v>1</v>
      </c>
      <c r="Q847">
        <v>5</v>
      </c>
      <c r="R847">
        <v>6</v>
      </c>
      <c r="S847">
        <v>7</v>
      </c>
      <c r="T847">
        <v>2</v>
      </c>
      <c r="U847">
        <v>1</v>
      </c>
      <c r="V847">
        <v>0</v>
      </c>
      <c r="W847">
        <v>1</v>
      </c>
      <c r="X847">
        <v>0</v>
      </c>
      <c r="Y847">
        <v>1</v>
      </c>
      <c r="Z847">
        <v>0</v>
      </c>
      <c r="AA847">
        <v>3</v>
      </c>
      <c r="AB847">
        <v>11</v>
      </c>
      <c r="AC847">
        <v>1</v>
      </c>
    </row>
    <row r="848" spans="1:29" x14ac:dyDescent="0.3">
      <c r="A848" s="1">
        <v>10343</v>
      </c>
      <c r="B848">
        <v>1991</v>
      </c>
      <c r="C848" t="s">
        <v>53</v>
      </c>
      <c r="D848" t="s">
        <v>30</v>
      </c>
      <c r="E848">
        <v>61618</v>
      </c>
      <c r="F848">
        <v>0</v>
      </c>
      <c r="G848">
        <v>0</v>
      </c>
      <c r="H848" t="s">
        <v>522</v>
      </c>
      <c r="I848">
        <v>27</v>
      </c>
      <c r="J848">
        <v>605</v>
      </c>
      <c r="K848">
        <v>91</v>
      </c>
      <c r="L848">
        <v>399</v>
      </c>
      <c r="M848">
        <v>0</v>
      </c>
      <c r="N848">
        <v>45</v>
      </c>
      <c r="O848">
        <v>205</v>
      </c>
      <c r="P848">
        <v>2</v>
      </c>
      <c r="Q848">
        <v>3</v>
      </c>
      <c r="R848">
        <v>6</v>
      </c>
      <c r="S848">
        <v>8</v>
      </c>
      <c r="T848">
        <v>3</v>
      </c>
      <c r="U848">
        <v>0</v>
      </c>
      <c r="V848">
        <v>0</v>
      </c>
      <c r="W848">
        <v>0</v>
      </c>
      <c r="X848">
        <v>0</v>
      </c>
      <c r="Y848">
        <v>0</v>
      </c>
      <c r="Z848">
        <v>0</v>
      </c>
      <c r="AA848">
        <v>3</v>
      </c>
      <c r="AB848">
        <v>11</v>
      </c>
      <c r="AC848">
        <v>0</v>
      </c>
    </row>
    <row r="849" spans="1:29" x14ac:dyDescent="0.3">
      <c r="A849" s="1">
        <v>5935</v>
      </c>
      <c r="B849">
        <v>1956</v>
      </c>
      <c r="C849" t="s">
        <v>39</v>
      </c>
      <c r="D849" t="s">
        <v>30</v>
      </c>
      <c r="E849">
        <v>55284</v>
      </c>
      <c r="F849">
        <v>0</v>
      </c>
      <c r="G849">
        <v>1</v>
      </c>
      <c r="H849" t="s">
        <v>50</v>
      </c>
      <c r="I849">
        <v>60</v>
      </c>
      <c r="J849">
        <v>547</v>
      </c>
      <c r="K849">
        <v>7</v>
      </c>
      <c r="L849">
        <v>140</v>
      </c>
      <c r="M849">
        <v>0</v>
      </c>
      <c r="N849">
        <v>7</v>
      </c>
      <c r="O849">
        <v>63</v>
      </c>
      <c r="P849">
        <v>3</v>
      </c>
      <c r="Q849">
        <v>7</v>
      </c>
      <c r="R849">
        <v>5</v>
      </c>
      <c r="S849">
        <v>8</v>
      </c>
      <c r="T849">
        <v>5</v>
      </c>
      <c r="U849">
        <v>0</v>
      </c>
      <c r="V849">
        <v>0</v>
      </c>
      <c r="W849">
        <v>0</v>
      </c>
      <c r="X849">
        <v>0</v>
      </c>
      <c r="Y849">
        <v>0</v>
      </c>
      <c r="Z849">
        <v>0</v>
      </c>
      <c r="AA849">
        <v>3</v>
      </c>
      <c r="AB849">
        <v>11</v>
      </c>
      <c r="AC849">
        <v>0</v>
      </c>
    </row>
    <row r="850" spans="1:29" x14ac:dyDescent="0.3">
      <c r="A850" s="1">
        <v>2895</v>
      </c>
      <c r="B850">
        <v>1963</v>
      </c>
      <c r="C850" t="s">
        <v>29</v>
      </c>
      <c r="D850" t="s">
        <v>30</v>
      </c>
      <c r="E850">
        <v>49980</v>
      </c>
      <c r="F850">
        <v>0</v>
      </c>
      <c r="G850">
        <v>1</v>
      </c>
      <c r="H850" t="s">
        <v>523</v>
      </c>
      <c r="I850">
        <v>79</v>
      </c>
      <c r="J850">
        <v>104</v>
      </c>
      <c r="K850">
        <v>1</v>
      </c>
      <c r="L850">
        <v>54</v>
      </c>
      <c r="M850">
        <v>13</v>
      </c>
      <c r="N850">
        <v>9</v>
      </c>
      <c r="O850">
        <v>14</v>
      </c>
      <c r="P850">
        <v>2</v>
      </c>
      <c r="Q850">
        <v>3</v>
      </c>
      <c r="R850">
        <v>1</v>
      </c>
      <c r="S850">
        <v>5</v>
      </c>
      <c r="T850">
        <v>5</v>
      </c>
      <c r="U850">
        <v>0</v>
      </c>
      <c r="V850">
        <v>0</v>
      </c>
      <c r="W850">
        <v>0</v>
      </c>
      <c r="X850">
        <v>0</v>
      </c>
      <c r="Y850">
        <v>0</v>
      </c>
      <c r="Z850">
        <v>0</v>
      </c>
      <c r="AA850">
        <v>3</v>
      </c>
      <c r="AB850">
        <v>11</v>
      </c>
      <c r="AC850">
        <v>0</v>
      </c>
    </row>
    <row r="851" spans="1:29" x14ac:dyDescent="0.3">
      <c r="A851" s="1">
        <v>10262</v>
      </c>
      <c r="B851">
        <v>1980</v>
      </c>
      <c r="C851" t="s">
        <v>29</v>
      </c>
      <c r="D851" t="s">
        <v>37</v>
      </c>
      <c r="E851">
        <v>15072</v>
      </c>
      <c r="F851">
        <v>2</v>
      </c>
      <c r="G851">
        <v>0</v>
      </c>
      <c r="H851" t="s">
        <v>495</v>
      </c>
      <c r="I851">
        <v>96</v>
      </c>
      <c r="J851">
        <v>8</v>
      </c>
      <c r="K851">
        <v>2</v>
      </c>
      <c r="L851">
        <v>15</v>
      </c>
      <c r="M851">
        <v>0</v>
      </c>
      <c r="N851">
        <v>10</v>
      </c>
      <c r="O851">
        <v>18</v>
      </c>
      <c r="P851">
        <v>4</v>
      </c>
      <c r="Q851">
        <v>3</v>
      </c>
      <c r="R851">
        <v>1</v>
      </c>
      <c r="S851">
        <v>3</v>
      </c>
      <c r="T851">
        <v>5</v>
      </c>
      <c r="U851">
        <v>0</v>
      </c>
      <c r="V851">
        <v>0</v>
      </c>
      <c r="W851">
        <v>0</v>
      </c>
      <c r="X851">
        <v>0</v>
      </c>
      <c r="Y851">
        <v>0</v>
      </c>
      <c r="Z851">
        <v>0</v>
      </c>
      <c r="AA851">
        <v>3</v>
      </c>
      <c r="AB851">
        <v>11</v>
      </c>
      <c r="AC851">
        <v>0</v>
      </c>
    </row>
    <row r="852" spans="1:29" x14ac:dyDescent="0.3">
      <c r="A852" s="1">
        <v>7848</v>
      </c>
      <c r="B852">
        <v>1974</v>
      </c>
      <c r="C852" t="s">
        <v>29</v>
      </c>
      <c r="D852" t="s">
        <v>30</v>
      </c>
      <c r="E852">
        <v>49166</v>
      </c>
      <c r="F852">
        <v>0</v>
      </c>
      <c r="G852">
        <v>1</v>
      </c>
      <c r="H852" t="s">
        <v>264</v>
      </c>
      <c r="I852">
        <v>17</v>
      </c>
      <c r="J852">
        <v>224</v>
      </c>
      <c r="K852">
        <v>2</v>
      </c>
      <c r="L852">
        <v>25</v>
      </c>
      <c r="M852">
        <v>7</v>
      </c>
      <c r="N852">
        <v>0</v>
      </c>
      <c r="O852">
        <v>110</v>
      </c>
      <c r="P852">
        <v>2</v>
      </c>
      <c r="Q852">
        <v>5</v>
      </c>
      <c r="R852">
        <v>3</v>
      </c>
      <c r="S852">
        <v>3</v>
      </c>
      <c r="T852">
        <v>6</v>
      </c>
      <c r="U852">
        <v>0</v>
      </c>
      <c r="V852">
        <v>0</v>
      </c>
      <c r="W852">
        <v>0</v>
      </c>
      <c r="X852">
        <v>0</v>
      </c>
      <c r="Y852">
        <v>0</v>
      </c>
      <c r="Z852">
        <v>0</v>
      </c>
      <c r="AA852">
        <v>3</v>
      </c>
      <c r="AB852">
        <v>11</v>
      </c>
      <c r="AC852">
        <v>0</v>
      </c>
    </row>
    <row r="853" spans="1:29" x14ac:dyDescent="0.3">
      <c r="A853" s="1">
        <v>9477</v>
      </c>
      <c r="B853">
        <v>1954</v>
      </c>
      <c r="C853" t="s">
        <v>36</v>
      </c>
      <c r="D853" t="s">
        <v>37</v>
      </c>
      <c r="E853">
        <v>65324</v>
      </c>
      <c r="F853">
        <v>0</v>
      </c>
      <c r="G853">
        <v>1</v>
      </c>
      <c r="H853" t="s">
        <v>58</v>
      </c>
      <c r="I853">
        <v>0</v>
      </c>
      <c r="J853">
        <v>384</v>
      </c>
      <c r="K853">
        <v>0</v>
      </c>
      <c r="L853">
        <v>102</v>
      </c>
      <c r="M853">
        <v>21</v>
      </c>
      <c r="N853">
        <v>32</v>
      </c>
      <c r="O853">
        <v>5</v>
      </c>
      <c r="P853">
        <v>3</v>
      </c>
      <c r="Q853">
        <v>6</v>
      </c>
      <c r="R853">
        <v>2</v>
      </c>
      <c r="S853">
        <v>9</v>
      </c>
      <c r="T853">
        <v>4</v>
      </c>
      <c r="U853">
        <v>0</v>
      </c>
      <c r="V853">
        <v>0</v>
      </c>
      <c r="W853">
        <v>0</v>
      </c>
      <c r="X853">
        <v>0</v>
      </c>
      <c r="Y853">
        <v>0</v>
      </c>
      <c r="Z853">
        <v>0</v>
      </c>
      <c r="AA853">
        <v>3</v>
      </c>
      <c r="AB853">
        <v>11</v>
      </c>
      <c r="AC853">
        <v>0</v>
      </c>
    </row>
    <row r="854" spans="1:29" x14ac:dyDescent="0.3">
      <c r="A854" s="1">
        <v>4856</v>
      </c>
      <c r="B854">
        <v>1957</v>
      </c>
      <c r="C854" t="s">
        <v>53</v>
      </c>
      <c r="D854" t="s">
        <v>37</v>
      </c>
      <c r="E854">
        <v>82347</v>
      </c>
      <c r="F854">
        <v>0</v>
      </c>
      <c r="G854">
        <v>0</v>
      </c>
      <c r="H854" t="s">
        <v>524</v>
      </c>
      <c r="I854">
        <v>38</v>
      </c>
      <c r="J854">
        <v>556</v>
      </c>
      <c r="K854">
        <v>54</v>
      </c>
      <c r="L854">
        <v>845</v>
      </c>
      <c r="M854">
        <v>202</v>
      </c>
      <c r="N854">
        <v>133</v>
      </c>
      <c r="O854">
        <v>63</v>
      </c>
      <c r="P854">
        <v>1</v>
      </c>
      <c r="Q854">
        <v>7</v>
      </c>
      <c r="R854">
        <v>7</v>
      </c>
      <c r="S854">
        <v>10</v>
      </c>
      <c r="T854">
        <v>3</v>
      </c>
      <c r="U854">
        <v>1</v>
      </c>
      <c r="V854">
        <v>0</v>
      </c>
      <c r="W854">
        <v>0</v>
      </c>
      <c r="X854">
        <v>1</v>
      </c>
      <c r="Y854">
        <v>0</v>
      </c>
      <c r="Z854">
        <v>0</v>
      </c>
      <c r="AA854">
        <v>3</v>
      </c>
      <c r="AB854">
        <v>11</v>
      </c>
      <c r="AC854">
        <v>0</v>
      </c>
    </row>
    <row r="855" spans="1:29" x14ac:dyDescent="0.3">
      <c r="A855" s="1">
        <v>7186</v>
      </c>
      <c r="B855">
        <v>1966</v>
      </c>
      <c r="C855" t="s">
        <v>36</v>
      </c>
      <c r="D855" t="s">
        <v>33</v>
      </c>
      <c r="E855">
        <v>30843</v>
      </c>
      <c r="F855">
        <v>1</v>
      </c>
      <c r="G855">
        <v>1</v>
      </c>
      <c r="H855" t="s">
        <v>525</v>
      </c>
      <c r="I855">
        <v>43</v>
      </c>
      <c r="J855">
        <v>24</v>
      </c>
      <c r="K855">
        <v>0</v>
      </c>
      <c r="L855">
        <v>2</v>
      </c>
      <c r="M855">
        <v>0</v>
      </c>
      <c r="N855">
        <v>0</v>
      </c>
      <c r="O855">
        <v>9</v>
      </c>
      <c r="P855">
        <v>2</v>
      </c>
      <c r="Q855">
        <v>1</v>
      </c>
      <c r="R855">
        <v>1</v>
      </c>
      <c r="S855">
        <v>2</v>
      </c>
      <c r="T855">
        <v>5</v>
      </c>
      <c r="U855">
        <v>1</v>
      </c>
      <c r="V855">
        <v>0</v>
      </c>
      <c r="W855">
        <v>0</v>
      </c>
      <c r="X855">
        <v>0</v>
      </c>
      <c r="Y855">
        <v>0</v>
      </c>
      <c r="Z855">
        <v>0</v>
      </c>
      <c r="AA855">
        <v>3</v>
      </c>
      <c r="AB855">
        <v>11</v>
      </c>
      <c r="AC855">
        <v>0</v>
      </c>
    </row>
    <row r="856" spans="1:29" x14ac:dyDescent="0.3">
      <c r="A856" s="1">
        <v>5794</v>
      </c>
      <c r="B856">
        <v>1974</v>
      </c>
      <c r="C856" t="s">
        <v>36</v>
      </c>
      <c r="D856" t="s">
        <v>37</v>
      </c>
      <c r="E856">
        <v>46374</v>
      </c>
      <c r="F856">
        <v>0</v>
      </c>
      <c r="G856">
        <v>1</v>
      </c>
      <c r="H856" t="s">
        <v>272</v>
      </c>
      <c r="I856">
        <v>1</v>
      </c>
      <c r="J856">
        <v>408</v>
      </c>
      <c r="K856">
        <v>0</v>
      </c>
      <c r="L856">
        <v>21</v>
      </c>
      <c r="M856">
        <v>0</v>
      </c>
      <c r="N856">
        <v>0</v>
      </c>
      <c r="O856">
        <v>17</v>
      </c>
      <c r="P856">
        <v>3</v>
      </c>
      <c r="Q856">
        <v>7</v>
      </c>
      <c r="R856">
        <v>1</v>
      </c>
      <c r="S856">
        <v>7</v>
      </c>
      <c r="T856">
        <v>8</v>
      </c>
      <c r="U856">
        <v>0</v>
      </c>
      <c r="V856">
        <v>1</v>
      </c>
      <c r="W856">
        <v>0</v>
      </c>
      <c r="X856">
        <v>1</v>
      </c>
      <c r="Y856">
        <v>0</v>
      </c>
      <c r="Z856">
        <v>0</v>
      </c>
      <c r="AA856">
        <v>3</v>
      </c>
      <c r="AB856">
        <v>11</v>
      </c>
      <c r="AC856">
        <v>1</v>
      </c>
    </row>
    <row r="857" spans="1:29" x14ac:dyDescent="0.3">
      <c r="A857" s="1">
        <v>1456</v>
      </c>
      <c r="B857">
        <v>1979</v>
      </c>
      <c r="C857" t="s">
        <v>29</v>
      </c>
      <c r="D857" t="s">
        <v>30</v>
      </c>
      <c r="E857">
        <v>60474</v>
      </c>
      <c r="F857">
        <v>0</v>
      </c>
      <c r="G857">
        <v>1</v>
      </c>
      <c r="H857" t="s">
        <v>361</v>
      </c>
      <c r="I857">
        <v>25</v>
      </c>
      <c r="J857">
        <v>265</v>
      </c>
      <c r="K857">
        <v>199</v>
      </c>
      <c r="L857">
        <v>303</v>
      </c>
      <c r="M857">
        <v>234</v>
      </c>
      <c r="N857">
        <v>9</v>
      </c>
      <c r="O857">
        <v>170</v>
      </c>
      <c r="P857">
        <v>7</v>
      </c>
      <c r="Q857">
        <v>10</v>
      </c>
      <c r="R857">
        <v>2</v>
      </c>
      <c r="S857">
        <v>12</v>
      </c>
      <c r="T857">
        <v>7</v>
      </c>
      <c r="U857">
        <v>0</v>
      </c>
      <c r="V857">
        <v>0</v>
      </c>
      <c r="W857">
        <v>0</v>
      </c>
      <c r="X857">
        <v>0</v>
      </c>
      <c r="Y857">
        <v>0</v>
      </c>
      <c r="Z857">
        <v>0</v>
      </c>
      <c r="AA857">
        <v>3</v>
      </c>
      <c r="AB857">
        <v>11</v>
      </c>
      <c r="AC857">
        <v>0</v>
      </c>
    </row>
    <row r="858" spans="1:29" x14ac:dyDescent="0.3">
      <c r="A858" s="1">
        <v>4877</v>
      </c>
      <c r="B858">
        <v>1973</v>
      </c>
      <c r="C858" t="s">
        <v>39</v>
      </c>
      <c r="D858" t="s">
        <v>37</v>
      </c>
      <c r="E858">
        <v>38576</v>
      </c>
      <c r="F858">
        <v>0</v>
      </c>
      <c r="G858">
        <v>1</v>
      </c>
      <c r="H858" t="s">
        <v>526</v>
      </c>
      <c r="I858">
        <v>2</v>
      </c>
      <c r="J858">
        <v>34</v>
      </c>
      <c r="K858">
        <v>0</v>
      </c>
      <c r="L858">
        <v>7</v>
      </c>
      <c r="M858">
        <v>0</v>
      </c>
      <c r="N858">
        <v>0</v>
      </c>
      <c r="O858">
        <v>0</v>
      </c>
      <c r="P858">
        <v>1</v>
      </c>
      <c r="Q858">
        <v>1</v>
      </c>
      <c r="R858">
        <v>0</v>
      </c>
      <c r="S858">
        <v>3</v>
      </c>
      <c r="T858">
        <v>7</v>
      </c>
      <c r="U858">
        <v>0</v>
      </c>
      <c r="V858">
        <v>0</v>
      </c>
      <c r="W858">
        <v>0</v>
      </c>
      <c r="X858">
        <v>0</v>
      </c>
      <c r="Y858">
        <v>0</v>
      </c>
      <c r="Z858">
        <v>0</v>
      </c>
      <c r="AA858">
        <v>3</v>
      </c>
      <c r="AB858">
        <v>11</v>
      </c>
      <c r="AC858">
        <v>0</v>
      </c>
    </row>
    <row r="859" spans="1:29" x14ac:dyDescent="0.3">
      <c r="A859" s="1">
        <v>425</v>
      </c>
      <c r="B859">
        <v>1985</v>
      </c>
      <c r="C859" t="s">
        <v>29</v>
      </c>
      <c r="D859" t="s">
        <v>37</v>
      </c>
      <c r="E859">
        <v>55357</v>
      </c>
      <c r="F859">
        <v>2</v>
      </c>
      <c r="G859">
        <v>0</v>
      </c>
      <c r="H859" t="s">
        <v>142</v>
      </c>
      <c r="I859">
        <v>66</v>
      </c>
      <c r="J859">
        <v>374</v>
      </c>
      <c r="K859">
        <v>64</v>
      </c>
      <c r="L859">
        <v>116</v>
      </c>
      <c r="M859">
        <v>84</v>
      </c>
      <c r="N859">
        <v>25</v>
      </c>
      <c r="O859">
        <v>64</v>
      </c>
      <c r="P859">
        <v>3</v>
      </c>
      <c r="Q859">
        <v>6</v>
      </c>
      <c r="R859">
        <v>2</v>
      </c>
      <c r="S859">
        <v>11</v>
      </c>
      <c r="T859">
        <v>5</v>
      </c>
      <c r="U859">
        <v>0</v>
      </c>
      <c r="V859">
        <v>0</v>
      </c>
      <c r="W859">
        <v>0</v>
      </c>
      <c r="X859">
        <v>0</v>
      </c>
      <c r="Y859">
        <v>0</v>
      </c>
      <c r="Z859">
        <v>0</v>
      </c>
      <c r="AA859">
        <v>3</v>
      </c>
      <c r="AB859">
        <v>11</v>
      </c>
      <c r="AC859">
        <v>0</v>
      </c>
    </row>
    <row r="860" spans="1:29" x14ac:dyDescent="0.3">
      <c r="A860" s="1">
        <v>3007</v>
      </c>
      <c r="B860">
        <v>1966</v>
      </c>
      <c r="C860" t="s">
        <v>29</v>
      </c>
      <c r="D860" t="s">
        <v>33</v>
      </c>
      <c r="E860">
        <v>37758</v>
      </c>
      <c r="F860">
        <v>1</v>
      </c>
      <c r="G860">
        <v>1</v>
      </c>
      <c r="H860" t="s">
        <v>466</v>
      </c>
      <c r="I860">
        <v>49</v>
      </c>
      <c r="J860">
        <v>27</v>
      </c>
      <c r="K860">
        <v>2</v>
      </c>
      <c r="L860">
        <v>10</v>
      </c>
      <c r="M860">
        <v>0</v>
      </c>
      <c r="N860">
        <v>0</v>
      </c>
      <c r="O860">
        <v>1</v>
      </c>
      <c r="P860">
        <v>2</v>
      </c>
      <c r="Q860">
        <v>1</v>
      </c>
      <c r="R860">
        <v>0</v>
      </c>
      <c r="S860">
        <v>3</v>
      </c>
      <c r="T860">
        <v>8</v>
      </c>
      <c r="U860">
        <v>0</v>
      </c>
      <c r="V860">
        <v>0</v>
      </c>
      <c r="W860">
        <v>0</v>
      </c>
      <c r="X860">
        <v>0</v>
      </c>
      <c r="Y860">
        <v>0</v>
      </c>
      <c r="Z860">
        <v>0</v>
      </c>
      <c r="AA860">
        <v>3</v>
      </c>
      <c r="AB860">
        <v>11</v>
      </c>
      <c r="AC860">
        <v>0</v>
      </c>
    </row>
    <row r="861" spans="1:29" x14ac:dyDescent="0.3">
      <c r="A861" s="1">
        <v>1031</v>
      </c>
      <c r="B861">
        <v>1989</v>
      </c>
      <c r="C861" t="s">
        <v>53</v>
      </c>
      <c r="D861" t="s">
        <v>37</v>
      </c>
      <c r="E861">
        <v>85710</v>
      </c>
      <c r="F861">
        <v>0</v>
      </c>
      <c r="G861">
        <v>0</v>
      </c>
      <c r="H861" t="s">
        <v>515</v>
      </c>
      <c r="I861">
        <v>5</v>
      </c>
      <c r="J861">
        <v>600</v>
      </c>
      <c r="K861">
        <v>20</v>
      </c>
      <c r="L861">
        <v>350</v>
      </c>
      <c r="M861">
        <v>29</v>
      </c>
      <c r="N861">
        <v>30</v>
      </c>
      <c r="O861">
        <v>33</v>
      </c>
      <c r="P861">
        <v>1</v>
      </c>
      <c r="Q861">
        <v>6</v>
      </c>
      <c r="R861">
        <v>9</v>
      </c>
      <c r="S861">
        <v>10</v>
      </c>
      <c r="T861">
        <v>2</v>
      </c>
      <c r="U861">
        <v>0</v>
      </c>
      <c r="V861">
        <v>0</v>
      </c>
      <c r="W861">
        <v>1</v>
      </c>
      <c r="X861">
        <v>0</v>
      </c>
      <c r="Y861">
        <v>0</v>
      </c>
      <c r="Z861">
        <v>0</v>
      </c>
      <c r="AA861">
        <v>3</v>
      </c>
      <c r="AB861">
        <v>11</v>
      </c>
      <c r="AC861">
        <v>0</v>
      </c>
    </row>
    <row r="862" spans="1:29" x14ac:dyDescent="0.3">
      <c r="A862" s="1">
        <v>4297</v>
      </c>
      <c r="B862">
        <v>1969</v>
      </c>
      <c r="C862" t="s">
        <v>29</v>
      </c>
      <c r="D862" t="s">
        <v>33</v>
      </c>
      <c r="E862">
        <v>23228</v>
      </c>
      <c r="F862">
        <v>1</v>
      </c>
      <c r="G862">
        <v>0</v>
      </c>
      <c r="H862" t="s">
        <v>379</v>
      </c>
      <c r="I862">
        <v>71</v>
      </c>
      <c r="J862">
        <v>13</v>
      </c>
      <c r="K862">
        <v>2</v>
      </c>
      <c r="L862">
        <v>18</v>
      </c>
      <c r="M862">
        <v>6</v>
      </c>
      <c r="N862">
        <v>1</v>
      </c>
      <c r="O862">
        <v>0</v>
      </c>
      <c r="P862">
        <v>2</v>
      </c>
      <c r="Q862">
        <v>2</v>
      </c>
      <c r="R862">
        <v>0</v>
      </c>
      <c r="S862">
        <v>3</v>
      </c>
      <c r="T862">
        <v>8</v>
      </c>
      <c r="U862">
        <v>0</v>
      </c>
      <c r="V862">
        <v>0</v>
      </c>
      <c r="W862">
        <v>0</v>
      </c>
      <c r="X862">
        <v>0</v>
      </c>
      <c r="Y862">
        <v>0</v>
      </c>
      <c r="Z862">
        <v>0</v>
      </c>
      <c r="AA862">
        <v>3</v>
      </c>
      <c r="AB862">
        <v>11</v>
      </c>
      <c r="AC862">
        <v>0</v>
      </c>
    </row>
    <row r="863" spans="1:29" x14ac:dyDescent="0.3">
      <c r="A863" s="1">
        <v>807</v>
      </c>
      <c r="B863">
        <v>1969</v>
      </c>
      <c r="C863" t="s">
        <v>39</v>
      </c>
      <c r="D863" t="s">
        <v>33</v>
      </c>
      <c r="E863">
        <v>44602</v>
      </c>
      <c r="F863">
        <v>1</v>
      </c>
      <c r="G863">
        <v>1</v>
      </c>
      <c r="H863" t="s">
        <v>402</v>
      </c>
      <c r="I863">
        <v>35</v>
      </c>
      <c r="J863">
        <v>167</v>
      </c>
      <c r="K863">
        <v>2</v>
      </c>
      <c r="L863">
        <v>89</v>
      </c>
      <c r="M863">
        <v>0</v>
      </c>
      <c r="N863">
        <v>0</v>
      </c>
      <c r="O863">
        <v>34</v>
      </c>
      <c r="P863">
        <v>6</v>
      </c>
      <c r="Q863">
        <v>6</v>
      </c>
      <c r="R863">
        <v>1</v>
      </c>
      <c r="S863">
        <v>4</v>
      </c>
      <c r="T863">
        <v>8</v>
      </c>
      <c r="U863">
        <v>0</v>
      </c>
      <c r="V863">
        <v>0</v>
      </c>
      <c r="W863">
        <v>0</v>
      </c>
      <c r="X863">
        <v>0</v>
      </c>
      <c r="Y863">
        <v>0</v>
      </c>
      <c r="Z863">
        <v>0</v>
      </c>
      <c r="AA863">
        <v>3</v>
      </c>
      <c r="AB863">
        <v>11</v>
      </c>
      <c r="AC863">
        <v>0</v>
      </c>
    </row>
    <row r="864" spans="1:29" x14ac:dyDescent="0.3">
      <c r="A864" s="1">
        <v>9553</v>
      </c>
      <c r="B864">
        <v>1987</v>
      </c>
      <c r="C864" t="s">
        <v>29</v>
      </c>
      <c r="D864" t="s">
        <v>37</v>
      </c>
      <c r="E864">
        <v>7500</v>
      </c>
      <c r="F864">
        <v>0</v>
      </c>
      <c r="G864">
        <v>0</v>
      </c>
      <c r="H864" t="s">
        <v>239</v>
      </c>
      <c r="I864">
        <v>94</v>
      </c>
      <c r="J864">
        <v>0</v>
      </c>
      <c r="K864">
        <v>2</v>
      </c>
      <c r="L864">
        <v>3</v>
      </c>
      <c r="M864">
        <v>4</v>
      </c>
      <c r="N864">
        <v>1</v>
      </c>
      <c r="O864">
        <v>5</v>
      </c>
      <c r="P864">
        <v>1</v>
      </c>
      <c r="Q864">
        <v>0</v>
      </c>
      <c r="R864">
        <v>0</v>
      </c>
      <c r="S864">
        <v>3</v>
      </c>
      <c r="T864">
        <v>6</v>
      </c>
      <c r="U864">
        <v>0</v>
      </c>
      <c r="V864">
        <v>0</v>
      </c>
      <c r="W864">
        <v>0</v>
      </c>
      <c r="X864">
        <v>0</v>
      </c>
      <c r="Y864">
        <v>0</v>
      </c>
      <c r="Z864">
        <v>0</v>
      </c>
      <c r="AA864">
        <v>3</v>
      </c>
      <c r="AB864">
        <v>11</v>
      </c>
      <c r="AC864">
        <v>0</v>
      </c>
    </row>
    <row r="865" spans="1:29" x14ac:dyDescent="0.3">
      <c r="A865" s="1">
        <v>4271</v>
      </c>
      <c r="B865">
        <v>1989</v>
      </c>
      <c r="C865" t="s">
        <v>53</v>
      </c>
      <c r="D865" t="s">
        <v>33</v>
      </c>
      <c r="E865">
        <v>38683</v>
      </c>
      <c r="F865">
        <v>1</v>
      </c>
      <c r="G865">
        <v>0</v>
      </c>
      <c r="H865" t="s">
        <v>466</v>
      </c>
      <c r="I865">
        <v>80</v>
      </c>
      <c r="J865">
        <v>46</v>
      </c>
      <c r="K865">
        <v>35</v>
      </c>
      <c r="L865">
        <v>69</v>
      </c>
      <c r="M865">
        <v>84</v>
      </c>
      <c r="N865">
        <v>41</v>
      </c>
      <c r="O865">
        <v>66</v>
      </c>
      <c r="P865">
        <v>6</v>
      </c>
      <c r="Q865">
        <v>4</v>
      </c>
      <c r="R865">
        <v>1</v>
      </c>
      <c r="S865">
        <v>6</v>
      </c>
      <c r="T865">
        <v>7</v>
      </c>
      <c r="U865">
        <v>0</v>
      </c>
      <c r="V865">
        <v>0</v>
      </c>
      <c r="W865">
        <v>0</v>
      </c>
      <c r="X865">
        <v>0</v>
      </c>
      <c r="Y865">
        <v>0</v>
      </c>
      <c r="Z865">
        <v>0</v>
      </c>
      <c r="AA865">
        <v>3</v>
      </c>
      <c r="AB865">
        <v>11</v>
      </c>
      <c r="AC865">
        <v>0</v>
      </c>
    </row>
    <row r="866" spans="1:29" x14ac:dyDescent="0.3">
      <c r="A866" s="1">
        <v>4120</v>
      </c>
      <c r="B866">
        <v>1975</v>
      </c>
      <c r="C866" t="s">
        <v>53</v>
      </c>
      <c r="D866" t="s">
        <v>30</v>
      </c>
      <c r="E866">
        <v>49514</v>
      </c>
      <c r="F866">
        <v>1</v>
      </c>
      <c r="G866">
        <v>0</v>
      </c>
      <c r="H866" t="s">
        <v>280</v>
      </c>
      <c r="I866">
        <v>61</v>
      </c>
      <c r="J866">
        <v>88</v>
      </c>
      <c r="K866">
        <v>39</v>
      </c>
      <c r="L866">
        <v>78</v>
      </c>
      <c r="M866">
        <v>58</v>
      </c>
      <c r="N866">
        <v>13</v>
      </c>
      <c r="O866">
        <v>93</v>
      </c>
      <c r="P866">
        <v>2</v>
      </c>
      <c r="Q866">
        <v>6</v>
      </c>
      <c r="R866">
        <v>1</v>
      </c>
      <c r="S866">
        <v>4</v>
      </c>
      <c r="T866">
        <v>7</v>
      </c>
      <c r="U866">
        <v>0</v>
      </c>
      <c r="V866">
        <v>0</v>
      </c>
      <c r="W866">
        <v>0</v>
      </c>
      <c r="X866">
        <v>0</v>
      </c>
      <c r="Y866">
        <v>0</v>
      </c>
      <c r="Z866">
        <v>0</v>
      </c>
      <c r="AA866">
        <v>3</v>
      </c>
      <c r="AB866">
        <v>11</v>
      </c>
      <c r="AC866">
        <v>0</v>
      </c>
    </row>
    <row r="867" spans="1:29" x14ac:dyDescent="0.3">
      <c r="A867" s="1">
        <v>2036</v>
      </c>
      <c r="B867">
        <v>1973</v>
      </c>
      <c r="C867" t="s">
        <v>36</v>
      </c>
      <c r="D867" t="s">
        <v>33</v>
      </c>
      <c r="E867">
        <v>57906</v>
      </c>
      <c r="F867">
        <v>0</v>
      </c>
      <c r="G867">
        <v>1</v>
      </c>
      <c r="H867" t="s">
        <v>95</v>
      </c>
      <c r="I867">
        <v>29</v>
      </c>
      <c r="J867">
        <v>243</v>
      </c>
      <c r="K867">
        <v>11</v>
      </c>
      <c r="L867">
        <v>119</v>
      </c>
      <c r="M867">
        <v>10</v>
      </c>
      <c r="N867">
        <v>3</v>
      </c>
      <c r="O867">
        <v>15</v>
      </c>
      <c r="P867">
        <v>3</v>
      </c>
      <c r="Q867">
        <v>4</v>
      </c>
      <c r="R867">
        <v>2</v>
      </c>
      <c r="S867">
        <v>8</v>
      </c>
      <c r="T867">
        <v>4</v>
      </c>
      <c r="U867">
        <v>0</v>
      </c>
      <c r="V867">
        <v>0</v>
      </c>
      <c r="W867">
        <v>0</v>
      </c>
      <c r="X867">
        <v>0</v>
      </c>
      <c r="Y867">
        <v>0</v>
      </c>
      <c r="Z867">
        <v>0</v>
      </c>
      <c r="AA867">
        <v>3</v>
      </c>
      <c r="AB867">
        <v>11</v>
      </c>
      <c r="AC867">
        <v>0</v>
      </c>
    </row>
    <row r="868" spans="1:29" x14ac:dyDescent="0.3">
      <c r="A868" s="1">
        <v>115</v>
      </c>
      <c r="B868">
        <v>1966</v>
      </c>
      <c r="C868" t="s">
        <v>39</v>
      </c>
      <c r="D868" t="s">
        <v>30</v>
      </c>
      <c r="E868">
        <v>43456</v>
      </c>
      <c r="F868">
        <v>0</v>
      </c>
      <c r="G868">
        <v>1</v>
      </c>
      <c r="H868" t="s">
        <v>221</v>
      </c>
      <c r="I868">
        <v>0</v>
      </c>
      <c r="J868">
        <v>275</v>
      </c>
      <c r="K868">
        <v>11</v>
      </c>
      <c r="L868">
        <v>68</v>
      </c>
      <c r="M868">
        <v>25</v>
      </c>
      <c r="N868">
        <v>7</v>
      </c>
      <c r="O868">
        <v>7</v>
      </c>
      <c r="P868">
        <v>3</v>
      </c>
      <c r="Q868">
        <v>5</v>
      </c>
      <c r="R868">
        <v>1</v>
      </c>
      <c r="S868">
        <v>8</v>
      </c>
      <c r="T868">
        <v>5</v>
      </c>
      <c r="U868">
        <v>0</v>
      </c>
      <c r="V868">
        <v>0</v>
      </c>
      <c r="W868">
        <v>0</v>
      </c>
      <c r="X868">
        <v>0</v>
      </c>
      <c r="Y868">
        <v>0</v>
      </c>
      <c r="Z868">
        <v>0</v>
      </c>
      <c r="AA868">
        <v>3</v>
      </c>
      <c r="AB868">
        <v>11</v>
      </c>
      <c r="AC868">
        <v>0</v>
      </c>
    </row>
    <row r="869" spans="1:29" x14ac:dyDescent="0.3">
      <c r="A869" s="1">
        <v>4259</v>
      </c>
      <c r="B869">
        <v>1986</v>
      </c>
      <c r="C869" t="s">
        <v>39</v>
      </c>
      <c r="D869" t="s">
        <v>30</v>
      </c>
      <c r="E869">
        <v>19485</v>
      </c>
      <c r="F869">
        <v>2</v>
      </c>
      <c r="G869">
        <v>0</v>
      </c>
      <c r="H869" t="s">
        <v>133</v>
      </c>
      <c r="I869">
        <v>80</v>
      </c>
      <c r="J869">
        <v>6</v>
      </c>
      <c r="K869">
        <v>0</v>
      </c>
      <c r="L869">
        <v>4</v>
      </c>
      <c r="M869">
        <v>0</v>
      </c>
      <c r="N869">
        <v>0</v>
      </c>
      <c r="O869">
        <v>0</v>
      </c>
      <c r="P869">
        <v>1</v>
      </c>
      <c r="Q869">
        <v>1</v>
      </c>
      <c r="R869">
        <v>0</v>
      </c>
      <c r="S869">
        <v>2</v>
      </c>
      <c r="T869">
        <v>7</v>
      </c>
      <c r="U869">
        <v>0</v>
      </c>
      <c r="V869">
        <v>0</v>
      </c>
      <c r="W869">
        <v>0</v>
      </c>
      <c r="X869">
        <v>0</v>
      </c>
      <c r="Y869">
        <v>0</v>
      </c>
      <c r="Z869">
        <v>0</v>
      </c>
      <c r="AA869">
        <v>3</v>
      </c>
      <c r="AB869">
        <v>11</v>
      </c>
      <c r="AC869">
        <v>0</v>
      </c>
    </row>
    <row r="870" spans="1:29" x14ac:dyDescent="0.3">
      <c r="A870" s="1">
        <v>8687</v>
      </c>
      <c r="B870">
        <v>1978</v>
      </c>
      <c r="C870" t="s">
        <v>29</v>
      </c>
      <c r="D870" t="s">
        <v>33</v>
      </c>
      <c r="E870">
        <v>53172</v>
      </c>
      <c r="F870">
        <v>0</v>
      </c>
      <c r="G870">
        <v>1</v>
      </c>
      <c r="H870" t="s">
        <v>436</v>
      </c>
      <c r="I870">
        <v>54</v>
      </c>
      <c r="J870">
        <v>121</v>
      </c>
      <c r="K870">
        <v>62</v>
      </c>
      <c r="L870">
        <v>90</v>
      </c>
      <c r="M870">
        <v>68</v>
      </c>
      <c r="N870">
        <v>20</v>
      </c>
      <c r="O870">
        <v>125</v>
      </c>
      <c r="P870">
        <v>3</v>
      </c>
      <c r="Q870">
        <v>2</v>
      </c>
      <c r="R870">
        <v>3</v>
      </c>
      <c r="S870">
        <v>8</v>
      </c>
      <c r="T870">
        <v>3</v>
      </c>
      <c r="U870">
        <v>0</v>
      </c>
      <c r="V870">
        <v>0</v>
      </c>
      <c r="W870">
        <v>0</v>
      </c>
      <c r="X870">
        <v>0</v>
      </c>
      <c r="Y870">
        <v>0</v>
      </c>
      <c r="Z870">
        <v>0</v>
      </c>
      <c r="AA870">
        <v>3</v>
      </c>
      <c r="AB870">
        <v>11</v>
      </c>
      <c r="AC870">
        <v>0</v>
      </c>
    </row>
    <row r="871" spans="1:29" x14ac:dyDescent="0.3">
      <c r="A871" s="1">
        <v>2447</v>
      </c>
      <c r="B871">
        <v>1979</v>
      </c>
      <c r="C871" t="s">
        <v>29</v>
      </c>
      <c r="D871" t="s">
        <v>33</v>
      </c>
      <c r="E871">
        <v>30545</v>
      </c>
      <c r="F871">
        <v>1</v>
      </c>
      <c r="G871">
        <v>0</v>
      </c>
      <c r="H871" t="s">
        <v>336</v>
      </c>
      <c r="I871">
        <v>71</v>
      </c>
      <c r="J871">
        <v>4</v>
      </c>
      <c r="K871">
        <v>12</v>
      </c>
      <c r="L871">
        <v>15</v>
      </c>
      <c r="M871">
        <v>19</v>
      </c>
      <c r="N871">
        <v>7</v>
      </c>
      <c r="O871">
        <v>12</v>
      </c>
      <c r="P871">
        <v>2</v>
      </c>
      <c r="Q871">
        <v>2</v>
      </c>
      <c r="R871">
        <v>0</v>
      </c>
      <c r="S871">
        <v>3</v>
      </c>
      <c r="T871">
        <v>7</v>
      </c>
      <c r="U871">
        <v>0</v>
      </c>
      <c r="V871">
        <v>0</v>
      </c>
      <c r="W871">
        <v>0</v>
      </c>
      <c r="X871">
        <v>0</v>
      </c>
      <c r="Y871">
        <v>0</v>
      </c>
      <c r="Z871">
        <v>0</v>
      </c>
      <c r="AA871">
        <v>3</v>
      </c>
      <c r="AB871">
        <v>11</v>
      </c>
      <c r="AC871">
        <v>0</v>
      </c>
    </row>
    <row r="872" spans="1:29" x14ac:dyDescent="0.3">
      <c r="A872" s="1">
        <v>10140</v>
      </c>
      <c r="B872">
        <v>1983</v>
      </c>
      <c r="C872" t="s">
        <v>36</v>
      </c>
      <c r="D872" t="s">
        <v>33</v>
      </c>
      <c r="E872">
        <v>70123</v>
      </c>
      <c r="F872">
        <v>0</v>
      </c>
      <c r="G872">
        <v>0</v>
      </c>
      <c r="H872" t="s">
        <v>187</v>
      </c>
      <c r="I872">
        <v>27</v>
      </c>
      <c r="J872">
        <v>1308</v>
      </c>
      <c r="K872">
        <v>0</v>
      </c>
      <c r="L872">
        <v>396</v>
      </c>
      <c r="M872">
        <v>23</v>
      </c>
      <c r="N872">
        <v>0</v>
      </c>
      <c r="O872">
        <v>0</v>
      </c>
      <c r="P872">
        <v>1</v>
      </c>
      <c r="Q872">
        <v>5</v>
      </c>
      <c r="R872">
        <v>7</v>
      </c>
      <c r="S872">
        <v>4</v>
      </c>
      <c r="T872">
        <v>3</v>
      </c>
      <c r="U872">
        <v>0</v>
      </c>
      <c r="V872">
        <v>1</v>
      </c>
      <c r="W872">
        <v>0</v>
      </c>
      <c r="X872">
        <v>0</v>
      </c>
      <c r="Y872">
        <v>1</v>
      </c>
      <c r="Z872">
        <v>0</v>
      </c>
      <c r="AA872">
        <v>3</v>
      </c>
      <c r="AB872">
        <v>11</v>
      </c>
      <c r="AC872">
        <v>0</v>
      </c>
    </row>
    <row r="873" spans="1:29" x14ac:dyDescent="0.3">
      <c r="A873" s="1">
        <v>9353</v>
      </c>
      <c r="B873">
        <v>1959</v>
      </c>
      <c r="C873" t="s">
        <v>29</v>
      </c>
      <c r="D873" t="s">
        <v>30</v>
      </c>
      <c r="E873">
        <v>62450</v>
      </c>
      <c r="F873">
        <v>0</v>
      </c>
      <c r="G873">
        <v>1</v>
      </c>
      <c r="H873" t="s">
        <v>527</v>
      </c>
      <c r="I873">
        <v>61</v>
      </c>
      <c r="J873">
        <v>515</v>
      </c>
      <c r="K873">
        <v>47</v>
      </c>
      <c r="L873">
        <v>267</v>
      </c>
      <c r="M873">
        <v>62</v>
      </c>
      <c r="N873">
        <v>66</v>
      </c>
      <c r="O873">
        <v>38</v>
      </c>
      <c r="P873">
        <v>2</v>
      </c>
      <c r="Q873">
        <v>5</v>
      </c>
      <c r="R873">
        <v>5</v>
      </c>
      <c r="S873">
        <v>4</v>
      </c>
      <c r="T873">
        <v>3</v>
      </c>
      <c r="U873">
        <v>0</v>
      </c>
      <c r="V873">
        <v>1</v>
      </c>
      <c r="W873">
        <v>0</v>
      </c>
      <c r="X873">
        <v>0</v>
      </c>
      <c r="Y873">
        <v>0</v>
      </c>
      <c r="Z873">
        <v>0</v>
      </c>
      <c r="AA873">
        <v>3</v>
      </c>
      <c r="AB873">
        <v>11</v>
      </c>
      <c r="AC873">
        <v>0</v>
      </c>
    </row>
    <row r="874" spans="1:29" x14ac:dyDescent="0.3">
      <c r="A874" s="1">
        <v>3623</v>
      </c>
      <c r="B874">
        <v>1976</v>
      </c>
      <c r="C874" t="s">
        <v>29</v>
      </c>
      <c r="D874" t="s">
        <v>33</v>
      </c>
      <c r="E874">
        <v>21675</v>
      </c>
      <c r="F874">
        <v>1</v>
      </c>
      <c r="G874">
        <v>0</v>
      </c>
      <c r="H874" t="s">
        <v>528</v>
      </c>
      <c r="I874">
        <v>55</v>
      </c>
      <c r="J874">
        <v>4</v>
      </c>
      <c r="K874">
        <v>0</v>
      </c>
      <c r="L874">
        <v>16</v>
      </c>
      <c r="M874">
        <v>17</v>
      </c>
      <c r="N874">
        <v>4</v>
      </c>
      <c r="O874">
        <v>4</v>
      </c>
      <c r="P874">
        <v>3</v>
      </c>
      <c r="Q874">
        <v>4</v>
      </c>
      <c r="R874">
        <v>0</v>
      </c>
      <c r="S874">
        <v>3</v>
      </c>
      <c r="T874">
        <v>7</v>
      </c>
      <c r="U874">
        <v>0</v>
      </c>
      <c r="V874">
        <v>0</v>
      </c>
      <c r="W874">
        <v>0</v>
      </c>
      <c r="X874">
        <v>0</v>
      </c>
      <c r="Y874">
        <v>0</v>
      </c>
      <c r="Z874">
        <v>0</v>
      </c>
      <c r="AA874">
        <v>3</v>
      </c>
      <c r="AB874">
        <v>11</v>
      </c>
      <c r="AC874">
        <v>0</v>
      </c>
    </row>
    <row r="875" spans="1:29" x14ac:dyDescent="0.3">
      <c r="A875" s="1">
        <v>738</v>
      </c>
      <c r="B875">
        <v>1981</v>
      </c>
      <c r="C875" t="s">
        <v>53</v>
      </c>
      <c r="D875" t="s">
        <v>30</v>
      </c>
      <c r="E875">
        <v>42395</v>
      </c>
      <c r="F875">
        <v>1</v>
      </c>
      <c r="G875">
        <v>1</v>
      </c>
      <c r="H875" t="s">
        <v>182</v>
      </c>
      <c r="I875">
        <v>35</v>
      </c>
      <c r="J875">
        <v>48</v>
      </c>
      <c r="K875">
        <v>13</v>
      </c>
      <c r="L875">
        <v>57</v>
      </c>
      <c r="M875">
        <v>24</v>
      </c>
      <c r="N875">
        <v>15</v>
      </c>
      <c r="O875">
        <v>25</v>
      </c>
      <c r="P875">
        <v>4</v>
      </c>
      <c r="Q875">
        <v>3</v>
      </c>
      <c r="R875">
        <v>1</v>
      </c>
      <c r="S875">
        <v>4</v>
      </c>
      <c r="T875">
        <v>7</v>
      </c>
      <c r="U875">
        <v>0</v>
      </c>
      <c r="V875">
        <v>0</v>
      </c>
      <c r="W875">
        <v>0</v>
      </c>
      <c r="X875">
        <v>0</v>
      </c>
      <c r="Y875">
        <v>0</v>
      </c>
      <c r="Z875">
        <v>0</v>
      </c>
      <c r="AA875">
        <v>3</v>
      </c>
      <c r="AB875">
        <v>11</v>
      </c>
      <c r="AC875">
        <v>0</v>
      </c>
    </row>
    <row r="876" spans="1:29" x14ac:dyDescent="0.3">
      <c r="A876" s="1">
        <v>7631</v>
      </c>
      <c r="B876">
        <v>1978</v>
      </c>
      <c r="C876" t="s">
        <v>39</v>
      </c>
      <c r="D876" t="s">
        <v>33</v>
      </c>
      <c r="E876">
        <v>61346</v>
      </c>
      <c r="F876">
        <v>1</v>
      </c>
      <c r="G876">
        <v>0</v>
      </c>
      <c r="H876" t="s">
        <v>329</v>
      </c>
      <c r="I876">
        <v>34</v>
      </c>
      <c r="J876">
        <v>562</v>
      </c>
      <c r="K876">
        <v>58</v>
      </c>
      <c r="L876">
        <v>168</v>
      </c>
      <c r="M876">
        <v>43</v>
      </c>
      <c r="N876">
        <v>16</v>
      </c>
      <c r="O876">
        <v>142</v>
      </c>
      <c r="P876">
        <v>1</v>
      </c>
      <c r="Q876">
        <v>5</v>
      </c>
      <c r="R876">
        <v>7</v>
      </c>
      <c r="S876">
        <v>10</v>
      </c>
      <c r="T876">
        <v>3</v>
      </c>
      <c r="U876">
        <v>0</v>
      </c>
      <c r="V876">
        <v>0</v>
      </c>
      <c r="W876">
        <v>0</v>
      </c>
      <c r="X876">
        <v>0</v>
      </c>
      <c r="Y876">
        <v>0</v>
      </c>
      <c r="Z876">
        <v>0</v>
      </c>
      <c r="AA876">
        <v>3</v>
      </c>
      <c r="AB876">
        <v>11</v>
      </c>
      <c r="AC876">
        <v>0</v>
      </c>
    </row>
    <row r="877" spans="1:29" x14ac:dyDescent="0.3">
      <c r="A877" s="1">
        <v>4789</v>
      </c>
      <c r="B877">
        <v>1953</v>
      </c>
      <c r="C877" t="s">
        <v>29</v>
      </c>
      <c r="D877" t="s">
        <v>33</v>
      </c>
      <c r="E877">
        <v>80812</v>
      </c>
      <c r="F877">
        <v>0</v>
      </c>
      <c r="G877">
        <v>0</v>
      </c>
      <c r="H877" t="s">
        <v>429</v>
      </c>
      <c r="I877">
        <v>95</v>
      </c>
      <c r="J877">
        <v>769</v>
      </c>
      <c r="K877">
        <v>22</v>
      </c>
      <c r="L877">
        <v>500</v>
      </c>
      <c r="M877">
        <v>210</v>
      </c>
      <c r="N877">
        <v>143</v>
      </c>
      <c r="O877">
        <v>33</v>
      </c>
      <c r="P877">
        <v>1</v>
      </c>
      <c r="Q877">
        <v>4</v>
      </c>
      <c r="R877">
        <v>8</v>
      </c>
      <c r="S877">
        <v>5</v>
      </c>
      <c r="T877">
        <v>2</v>
      </c>
      <c r="U877">
        <v>1</v>
      </c>
      <c r="V877">
        <v>0</v>
      </c>
      <c r="W877">
        <v>1</v>
      </c>
      <c r="X877">
        <v>1</v>
      </c>
      <c r="Y877">
        <v>0</v>
      </c>
      <c r="Z877">
        <v>0</v>
      </c>
      <c r="AA877">
        <v>3</v>
      </c>
      <c r="AB877">
        <v>11</v>
      </c>
      <c r="AC877">
        <v>0</v>
      </c>
    </row>
    <row r="878" spans="1:29" x14ac:dyDescent="0.3">
      <c r="A878" s="1">
        <v>773</v>
      </c>
      <c r="B878">
        <v>1971</v>
      </c>
      <c r="C878" t="s">
        <v>39</v>
      </c>
      <c r="D878" t="s">
        <v>41</v>
      </c>
      <c r="E878">
        <v>42835</v>
      </c>
      <c r="F878">
        <v>1</v>
      </c>
      <c r="G878">
        <v>1</v>
      </c>
      <c r="H878" t="s">
        <v>297</v>
      </c>
      <c r="I878">
        <v>64</v>
      </c>
      <c r="J878">
        <v>379</v>
      </c>
      <c r="K878">
        <v>4</v>
      </c>
      <c r="L878">
        <v>93</v>
      </c>
      <c r="M878">
        <v>12</v>
      </c>
      <c r="N878">
        <v>9</v>
      </c>
      <c r="O878">
        <v>98</v>
      </c>
      <c r="P878">
        <v>7</v>
      </c>
      <c r="Q878">
        <v>6</v>
      </c>
      <c r="R878">
        <v>6</v>
      </c>
      <c r="S878">
        <v>4</v>
      </c>
      <c r="T878">
        <v>6</v>
      </c>
      <c r="U878">
        <v>0</v>
      </c>
      <c r="V878">
        <v>0</v>
      </c>
      <c r="W878">
        <v>0</v>
      </c>
      <c r="X878">
        <v>0</v>
      </c>
      <c r="Y878">
        <v>0</v>
      </c>
      <c r="Z878">
        <v>0</v>
      </c>
      <c r="AA878">
        <v>3</v>
      </c>
      <c r="AB878">
        <v>11</v>
      </c>
      <c r="AC878">
        <v>0</v>
      </c>
    </row>
    <row r="879" spans="1:29" x14ac:dyDescent="0.3">
      <c r="A879" s="1">
        <v>10602</v>
      </c>
      <c r="B879">
        <v>1983</v>
      </c>
      <c r="C879" t="s">
        <v>29</v>
      </c>
      <c r="D879" t="s">
        <v>37</v>
      </c>
      <c r="E879">
        <v>39922</v>
      </c>
      <c r="F879">
        <v>1</v>
      </c>
      <c r="G879">
        <v>0</v>
      </c>
      <c r="H879" t="s">
        <v>516</v>
      </c>
      <c r="I879">
        <v>30</v>
      </c>
      <c r="J879">
        <v>29</v>
      </c>
      <c r="K879">
        <v>12</v>
      </c>
      <c r="L879">
        <v>59</v>
      </c>
      <c r="M879">
        <v>19</v>
      </c>
      <c r="N879">
        <v>1</v>
      </c>
      <c r="O879">
        <v>36</v>
      </c>
      <c r="P879">
        <v>2</v>
      </c>
      <c r="Q879">
        <v>3</v>
      </c>
      <c r="R879">
        <v>0</v>
      </c>
      <c r="S879">
        <v>4</v>
      </c>
      <c r="T879">
        <v>8</v>
      </c>
      <c r="U879">
        <v>0</v>
      </c>
      <c r="V879">
        <v>0</v>
      </c>
      <c r="W879">
        <v>0</v>
      </c>
      <c r="X879">
        <v>0</v>
      </c>
      <c r="Y879">
        <v>0</v>
      </c>
      <c r="Z879">
        <v>0</v>
      </c>
      <c r="AA879">
        <v>3</v>
      </c>
      <c r="AB879">
        <v>11</v>
      </c>
      <c r="AC879">
        <v>0</v>
      </c>
    </row>
    <row r="880" spans="1:29" x14ac:dyDescent="0.3">
      <c r="A880" s="1">
        <v>1446</v>
      </c>
      <c r="B880">
        <v>1956</v>
      </c>
      <c r="C880" t="s">
        <v>39</v>
      </c>
      <c r="D880" t="s">
        <v>30</v>
      </c>
      <c r="E880">
        <v>86424</v>
      </c>
      <c r="F880">
        <v>0</v>
      </c>
      <c r="G880">
        <v>0</v>
      </c>
      <c r="H880" t="s">
        <v>345</v>
      </c>
      <c r="I880">
        <v>12</v>
      </c>
      <c r="J880">
        <v>387</v>
      </c>
      <c r="K880">
        <v>68</v>
      </c>
      <c r="L880">
        <v>569</v>
      </c>
      <c r="M880">
        <v>89</v>
      </c>
      <c r="N880">
        <v>45</v>
      </c>
      <c r="O880">
        <v>68</v>
      </c>
      <c r="P880">
        <v>1</v>
      </c>
      <c r="Q880">
        <v>6</v>
      </c>
      <c r="R880">
        <v>9</v>
      </c>
      <c r="S880">
        <v>12</v>
      </c>
      <c r="T880">
        <v>1</v>
      </c>
      <c r="U880">
        <v>0</v>
      </c>
      <c r="V880">
        <v>0</v>
      </c>
      <c r="W880">
        <v>0</v>
      </c>
      <c r="X880">
        <v>0</v>
      </c>
      <c r="Y880">
        <v>0</v>
      </c>
      <c r="Z880">
        <v>0</v>
      </c>
      <c r="AA880">
        <v>3</v>
      </c>
      <c r="AB880">
        <v>11</v>
      </c>
      <c r="AC880">
        <v>0</v>
      </c>
    </row>
    <row r="881" spans="1:29" x14ac:dyDescent="0.3">
      <c r="A881" s="1">
        <v>3270</v>
      </c>
      <c r="B881">
        <v>1978</v>
      </c>
      <c r="C881" t="s">
        <v>53</v>
      </c>
      <c r="D881" t="s">
        <v>33</v>
      </c>
      <c r="E881">
        <v>17117</v>
      </c>
      <c r="F881">
        <v>1</v>
      </c>
      <c r="G881">
        <v>0</v>
      </c>
      <c r="H881" t="s">
        <v>199</v>
      </c>
      <c r="I881">
        <v>96</v>
      </c>
      <c r="J881">
        <v>12</v>
      </c>
      <c r="K881">
        <v>23</v>
      </c>
      <c r="L881">
        <v>38</v>
      </c>
      <c r="M881">
        <v>30</v>
      </c>
      <c r="N881">
        <v>18</v>
      </c>
      <c r="O881">
        <v>7</v>
      </c>
      <c r="P881">
        <v>4</v>
      </c>
      <c r="Q881">
        <v>3</v>
      </c>
      <c r="R881">
        <v>1</v>
      </c>
      <c r="S881">
        <v>3</v>
      </c>
      <c r="T881">
        <v>9</v>
      </c>
      <c r="U881">
        <v>0</v>
      </c>
      <c r="V881">
        <v>0</v>
      </c>
      <c r="W881">
        <v>0</v>
      </c>
      <c r="X881">
        <v>0</v>
      </c>
      <c r="Y881">
        <v>0</v>
      </c>
      <c r="Z881">
        <v>0</v>
      </c>
      <c r="AA881">
        <v>3</v>
      </c>
      <c r="AB881">
        <v>11</v>
      </c>
      <c r="AC881">
        <v>0</v>
      </c>
    </row>
    <row r="882" spans="1:29" x14ac:dyDescent="0.3">
      <c r="A882" s="1">
        <v>8443</v>
      </c>
      <c r="B882">
        <v>1972</v>
      </c>
      <c r="C882" t="s">
        <v>29</v>
      </c>
      <c r="D882" t="s">
        <v>30</v>
      </c>
      <c r="E882">
        <v>24762</v>
      </c>
      <c r="F882">
        <v>1</v>
      </c>
      <c r="G882">
        <v>0</v>
      </c>
      <c r="H882" t="s">
        <v>35</v>
      </c>
      <c r="I882">
        <v>16</v>
      </c>
      <c r="J882">
        <v>6</v>
      </c>
      <c r="K882">
        <v>10</v>
      </c>
      <c r="L882">
        <v>12</v>
      </c>
      <c r="M882">
        <v>3</v>
      </c>
      <c r="N882">
        <v>15</v>
      </c>
      <c r="O882">
        <v>40</v>
      </c>
      <c r="P882">
        <v>3</v>
      </c>
      <c r="Q882">
        <v>3</v>
      </c>
      <c r="R882">
        <v>1</v>
      </c>
      <c r="S882">
        <v>2</v>
      </c>
      <c r="T882">
        <v>8</v>
      </c>
      <c r="U882">
        <v>1</v>
      </c>
      <c r="V882">
        <v>0</v>
      </c>
      <c r="W882">
        <v>0</v>
      </c>
      <c r="X882">
        <v>0</v>
      </c>
      <c r="Y882">
        <v>0</v>
      </c>
      <c r="Z882">
        <v>0</v>
      </c>
      <c r="AA882">
        <v>3</v>
      </c>
      <c r="AB882">
        <v>11</v>
      </c>
      <c r="AC882">
        <v>1</v>
      </c>
    </row>
    <row r="883" spans="1:29" x14ac:dyDescent="0.3">
      <c r="A883" s="1">
        <v>9653</v>
      </c>
      <c r="B883">
        <v>1975</v>
      </c>
      <c r="C883" t="s">
        <v>29</v>
      </c>
      <c r="D883" t="s">
        <v>37</v>
      </c>
      <c r="E883">
        <v>35797</v>
      </c>
      <c r="F883">
        <v>0</v>
      </c>
      <c r="G883">
        <v>1</v>
      </c>
      <c r="H883" t="s">
        <v>244</v>
      </c>
      <c r="I883">
        <v>16</v>
      </c>
      <c r="J883">
        <v>27</v>
      </c>
      <c r="K883">
        <v>1</v>
      </c>
      <c r="L883">
        <v>14</v>
      </c>
      <c r="M883">
        <v>4</v>
      </c>
      <c r="N883">
        <v>1</v>
      </c>
      <c r="O883">
        <v>21</v>
      </c>
      <c r="P883">
        <v>2</v>
      </c>
      <c r="Q883">
        <v>2</v>
      </c>
      <c r="R883">
        <v>0</v>
      </c>
      <c r="S883">
        <v>3</v>
      </c>
      <c r="T883">
        <v>8</v>
      </c>
      <c r="U883">
        <v>0</v>
      </c>
      <c r="V883">
        <v>0</v>
      </c>
      <c r="W883">
        <v>0</v>
      </c>
      <c r="X883">
        <v>0</v>
      </c>
      <c r="Y883">
        <v>0</v>
      </c>
      <c r="Z883">
        <v>0</v>
      </c>
      <c r="AA883">
        <v>3</v>
      </c>
      <c r="AB883">
        <v>11</v>
      </c>
      <c r="AC883">
        <v>0</v>
      </c>
    </row>
    <row r="884" spans="1:29" x14ac:dyDescent="0.3">
      <c r="A884" s="1">
        <v>8916</v>
      </c>
      <c r="B884">
        <v>1975</v>
      </c>
      <c r="C884" t="s">
        <v>29</v>
      </c>
      <c r="D884" t="s">
        <v>41</v>
      </c>
      <c r="E884">
        <v>36627</v>
      </c>
      <c r="F884">
        <v>2</v>
      </c>
      <c r="G884">
        <v>0</v>
      </c>
      <c r="H884" t="s">
        <v>127</v>
      </c>
      <c r="I884">
        <v>78</v>
      </c>
      <c r="J884">
        <v>9</v>
      </c>
      <c r="K884">
        <v>1</v>
      </c>
      <c r="L884">
        <v>5</v>
      </c>
      <c r="M884">
        <v>0</v>
      </c>
      <c r="N884">
        <v>0</v>
      </c>
      <c r="O884">
        <v>1</v>
      </c>
      <c r="P884">
        <v>1</v>
      </c>
      <c r="Q884">
        <v>0</v>
      </c>
      <c r="R884">
        <v>0</v>
      </c>
      <c r="S884">
        <v>3</v>
      </c>
      <c r="T884">
        <v>5</v>
      </c>
      <c r="U884">
        <v>0</v>
      </c>
      <c r="V884">
        <v>0</v>
      </c>
      <c r="W884">
        <v>0</v>
      </c>
      <c r="X884">
        <v>0</v>
      </c>
      <c r="Y884">
        <v>0</v>
      </c>
      <c r="Z884">
        <v>0</v>
      </c>
      <c r="AA884">
        <v>3</v>
      </c>
      <c r="AB884">
        <v>11</v>
      </c>
      <c r="AC884">
        <v>0</v>
      </c>
    </row>
    <row r="885" spans="1:29" x14ac:dyDescent="0.3">
      <c r="A885" s="1">
        <v>8017</v>
      </c>
      <c r="B885">
        <v>1981</v>
      </c>
      <c r="C885" t="s">
        <v>53</v>
      </c>
      <c r="D885" t="s">
        <v>37</v>
      </c>
      <c r="E885">
        <v>51111</v>
      </c>
      <c r="F885">
        <v>1</v>
      </c>
      <c r="G885">
        <v>1</v>
      </c>
      <c r="H885" t="s">
        <v>529</v>
      </c>
      <c r="I885">
        <v>83</v>
      </c>
      <c r="J885">
        <v>22</v>
      </c>
      <c r="K885">
        <v>0</v>
      </c>
      <c r="L885">
        <v>19</v>
      </c>
      <c r="M885">
        <v>6</v>
      </c>
      <c r="N885">
        <v>5</v>
      </c>
      <c r="O885">
        <v>3</v>
      </c>
      <c r="P885">
        <v>2</v>
      </c>
      <c r="Q885">
        <v>2</v>
      </c>
      <c r="R885">
        <v>0</v>
      </c>
      <c r="S885">
        <v>3</v>
      </c>
      <c r="T885">
        <v>6</v>
      </c>
      <c r="U885">
        <v>0</v>
      </c>
      <c r="V885">
        <v>0</v>
      </c>
      <c r="W885">
        <v>0</v>
      </c>
      <c r="X885">
        <v>0</v>
      </c>
      <c r="Y885">
        <v>0</v>
      </c>
      <c r="Z885">
        <v>0</v>
      </c>
      <c r="AA885">
        <v>3</v>
      </c>
      <c r="AB885">
        <v>11</v>
      </c>
      <c r="AC885">
        <v>0</v>
      </c>
    </row>
    <row r="886" spans="1:29" x14ac:dyDescent="0.3">
      <c r="A886" s="1">
        <v>5830</v>
      </c>
      <c r="B886">
        <v>1972</v>
      </c>
      <c r="C886" t="s">
        <v>36</v>
      </c>
      <c r="D886" t="s">
        <v>30</v>
      </c>
      <c r="E886">
        <v>86857</v>
      </c>
      <c r="F886">
        <v>0</v>
      </c>
      <c r="G886">
        <v>0</v>
      </c>
      <c r="H886" t="s">
        <v>183</v>
      </c>
      <c r="I886">
        <v>96</v>
      </c>
      <c r="J886">
        <v>899</v>
      </c>
      <c r="K886">
        <v>102</v>
      </c>
      <c r="L886">
        <v>838</v>
      </c>
      <c r="M886">
        <v>133</v>
      </c>
      <c r="N886">
        <v>102</v>
      </c>
      <c r="O886">
        <v>40</v>
      </c>
      <c r="P886">
        <v>1</v>
      </c>
      <c r="Q886">
        <v>5</v>
      </c>
      <c r="R886">
        <v>6</v>
      </c>
      <c r="S886">
        <v>10</v>
      </c>
      <c r="T886">
        <v>2</v>
      </c>
      <c r="U886">
        <v>0</v>
      </c>
      <c r="V886">
        <v>0</v>
      </c>
      <c r="W886">
        <v>0</v>
      </c>
      <c r="X886">
        <v>0</v>
      </c>
      <c r="Y886">
        <v>0</v>
      </c>
      <c r="Z886">
        <v>0</v>
      </c>
      <c r="AA886">
        <v>3</v>
      </c>
      <c r="AB886">
        <v>11</v>
      </c>
      <c r="AC886">
        <v>1</v>
      </c>
    </row>
    <row r="887" spans="1:29" x14ac:dyDescent="0.3">
      <c r="A887" s="1">
        <v>4597</v>
      </c>
      <c r="B887">
        <v>1970</v>
      </c>
      <c r="C887" t="s">
        <v>36</v>
      </c>
      <c r="D887" t="s">
        <v>33</v>
      </c>
      <c r="E887">
        <v>82072</v>
      </c>
      <c r="F887">
        <v>0</v>
      </c>
      <c r="G887">
        <v>0</v>
      </c>
      <c r="H887" t="s">
        <v>289</v>
      </c>
      <c r="I887">
        <v>67</v>
      </c>
      <c r="J887">
        <v>889</v>
      </c>
      <c r="K887">
        <v>55</v>
      </c>
      <c r="L887">
        <v>685</v>
      </c>
      <c r="M887">
        <v>168</v>
      </c>
      <c r="N887">
        <v>92</v>
      </c>
      <c r="O887">
        <v>129</v>
      </c>
      <c r="P887">
        <v>1</v>
      </c>
      <c r="Q887">
        <v>3</v>
      </c>
      <c r="R887">
        <v>2</v>
      </c>
      <c r="S887">
        <v>13</v>
      </c>
      <c r="T887">
        <v>1</v>
      </c>
      <c r="U887">
        <v>0</v>
      </c>
      <c r="V887">
        <v>0</v>
      </c>
      <c r="W887">
        <v>0</v>
      </c>
      <c r="X887">
        <v>0</v>
      </c>
      <c r="Y887">
        <v>0</v>
      </c>
      <c r="Z887">
        <v>0</v>
      </c>
      <c r="AA887">
        <v>3</v>
      </c>
      <c r="AB887">
        <v>11</v>
      </c>
      <c r="AC887">
        <v>0</v>
      </c>
    </row>
    <row r="888" spans="1:29" x14ac:dyDescent="0.3">
      <c r="A888" s="1">
        <v>7023</v>
      </c>
      <c r="B888">
        <v>1953</v>
      </c>
      <c r="C888" t="s">
        <v>36</v>
      </c>
      <c r="D888" t="s">
        <v>30</v>
      </c>
      <c r="E888">
        <v>46231</v>
      </c>
      <c r="F888">
        <v>2</v>
      </c>
      <c r="G888">
        <v>1</v>
      </c>
      <c r="H888" t="s">
        <v>530</v>
      </c>
      <c r="I888">
        <v>87</v>
      </c>
      <c r="J888">
        <v>189</v>
      </c>
      <c r="K888">
        <v>2</v>
      </c>
      <c r="L888">
        <v>55</v>
      </c>
      <c r="M888">
        <v>0</v>
      </c>
      <c r="N888">
        <v>5</v>
      </c>
      <c r="O888">
        <v>12</v>
      </c>
      <c r="P888">
        <v>4</v>
      </c>
      <c r="Q888">
        <v>6</v>
      </c>
      <c r="R888">
        <v>1</v>
      </c>
      <c r="S888">
        <v>4</v>
      </c>
      <c r="T888">
        <v>9</v>
      </c>
      <c r="U888">
        <v>0</v>
      </c>
      <c r="V888">
        <v>0</v>
      </c>
      <c r="W888">
        <v>0</v>
      </c>
      <c r="X888">
        <v>0</v>
      </c>
      <c r="Y888">
        <v>0</v>
      </c>
      <c r="Z888">
        <v>0</v>
      </c>
      <c r="AA888">
        <v>3</v>
      </c>
      <c r="AB888">
        <v>11</v>
      </c>
      <c r="AC888">
        <v>0</v>
      </c>
    </row>
    <row r="889" spans="1:29" x14ac:dyDescent="0.3">
      <c r="A889" s="1">
        <v>8086</v>
      </c>
      <c r="B889">
        <v>1959</v>
      </c>
      <c r="C889" t="s">
        <v>29</v>
      </c>
      <c r="D889" t="s">
        <v>37</v>
      </c>
      <c r="E889">
        <v>42243</v>
      </c>
      <c r="F889">
        <v>1</v>
      </c>
      <c r="G889">
        <v>1</v>
      </c>
      <c r="H889" t="s">
        <v>531</v>
      </c>
      <c r="I889">
        <v>34</v>
      </c>
      <c r="J889">
        <v>48</v>
      </c>
      <c r="K889">
        <v>0</v>
      </c>
      <c r="L889">
        <v>2</v>
      </c>
      <c r="M889">
        <v>0</v>
      </c>
      <c r="N889">
        <v>0</v>
      </c>
      <c r="O889">
        <v>5</v>
      </c>
      <c r="P889">
        <v>2</v>
      </c>
      <c r="Q889">
        <v>2</v>
      </c>
      <c r="R889">
        <v>0</v>
      </c>
      <c r="S889">
        <v>3</v>
      </c>
      <c r="T889">
        <v>7</v>
      </c>
      <c r="U889">
        <v>0</v>
      </c>
      <c r="V889">
        <v>0</v>
      </c>
      <c r="W889">
        <v>0</v>
      </c>
      <c r="X889">
        <v>0</v>
      </c>
      <c r="Y889">
        <v>0</v>
      </c>
      <c r="Z889">
        <v>0</v>
      </c>
      <c r="AA889">
        <v>3</v>
      </c>
      <c r="AB889">
        <v>11</v>
      </c>
      <c r="AC889">
        <v>0</v>
      </c>
    </row>
    <row r="890" spans="1:29" x14ac:dyDescent="0.3">
      <c r="A890" s="1">
        <v>8825</v>
      </c>
      <c r="B890">
        <v>1962</v>
      </c>
      <c r="C890" t="s">
        <v>29</v>
      </c>
      <c r="D890" t="s">
        <v>33</v>
      </c>
      <c r="E890">
        <v>51195</v>
      </c>
      <c r="F890">
        <v>1</v>
      </c>
      <c r="G890">
        <v>1</v>
      </c>
      <c r="H890" t="s">
        <v>361</v>
      </c>
      <c r="I890">
        <v>46</v>
      </c>
      <c r="J890">
        <v>230</v>
      </c>
      <c r="K890">
        <v>14</v>
      </c>
      <c r="L890">
        <v>156</v>
      </c>
      <c r="M890">
        <v>82</v>
      </c>
      <c r="N890">
        <v>24</v>
      </c>
      <c r="O890">
        <v>58</v>
      </c>
      <c r="P890">
        <v>8</v>
      </c>
      <c r="Q890">
        <v>9</v>
      </c>
      <c r="R890">
        <v>2</v>
      </c>
      <c r="S890">
        <v>5</v>
      </c>
      <c r="T890">
        <v>8</v>
      </c>
      <c r="U890">
        <v>0</v>
      </c>
      <c r="V890">
        <v>0</v>
      </c>
      <c r="W890">
        <v>0</v>
      </c>
      <c r="X890">
        <v>0</v>
      </c>
      <c r="Y890">
        <v>0</v>
      </c>
      <c r="Z890">
        <v>0</v>
      </c>
      <c r="AA890">
        <v>3</v>
      </c>
      <c r="AB890">
        <v>11</v>
      </c>
      <c r="AC890">
        <v>0</v>
      </c>
    </row>
    <row r="891" spans="1:29" x14ac:dyDescent="0.3">
      <c r="A891" s="1">
        <v>2930</v>
      </c>
      <c r="B891">
        <v>1978</v>
      </c>
      <c r="C891" t="s">
        <v>39</v>
      </c>
      <c r="D891" t="s">
        <v>30</v>
      </c>
      <c r="E891">
        <v>68092</v>
      </c>
      <c r="F891">
        <v>0</v>
      </c>
      <c r="G891">
        <v>0</v>
      </c>
      <c r="H891" t="s">
        <v>458</v>
      </c>
      <c r="I891">
        <v>7</v>
      </c>
      <c r="J891">
        <v>852</v>
      </c>
      <c r="K891">
        <v>60</v>
      </c>
      <c r="L891">
        <v>207</v>
      </c>
      <c r="M891">
        <v>78</v>
      </c>
      <c r="N891">
        <v>36</v>
      </c>
      <c r="O891">
        <v>48</v>
      </c>
      <c r="P891">
        <v>2</v>
      </c>
      <c r="Q891">
        <v>2</v>
      </c>
      <c r="R891">
        <v>6</v>
      </c>
      <c r="S891">
        <v>10</v>
      </c>
      <c r="T891">
        <v>5</v>
      </c>
      <c r="U891">
        <v>0</v>
      </c>
      <c r="V891">
        <v>0</v>
      </c>
      <c r="W891">
        <v>0</v>
      </c>
      <c r="X891">
        <v>0</v>
      </c>
      <c r="Y891">
        <v>0</v>
      </c>
      <c r="Z891">
        <v>0</v>
      </c>
      <c r="AA891">
        <v>3</v>
      </c>
      <c r="AB891">
        <v>11</v>
      </c>
      <c r="AC891">
        <v>0</v>
      </c>
    </row>
    <row r="892" spans="1:29" x14ac:dyDescent="0.3">
      <c r="A892" s="1">
        <v>1928</v>
      </c>
      <c r="B892">
        <v>1973</v>
      </c>
      <c r="C892" t="s">
        <v>29</v>
      </c>
      <c r="D892" t="s">
        <v>37</v>
      </c>
      <c r="E892">
        <v>31814</v>
      </c>
      <c r="F892">
        <v>1</v>
      </c>
      <c r="G892">
        <v>0</v>
      </c>
      <c r="H892" t="s">
        <v>493</v>
      </c>
      <c r="I892">
        <v>73</v>
      </c>
      <c r="J892">
        <v>35</v>
      </c>
      <c r="K892">
        <v>3</v>
      </c>
      <c r="L892">
        <v>20</v>
      </c>
      <c r="M892">
        <v>4</v>
      </c>
      <c r="N892">
        <v>1</v>
      </c>
      <c r="O892">
        <v>20</v>
      </c>
      <c r="P892">
        <v>2</v>
      </c>
      <c r="Q892">
        <v>2</v>
      </c>
      <c r="R892">
        <v>0</v>
      </c>
      <c r="S892">
        <v>3</v>
      </c>
      <c r="T892">
        <v>9</v>
      </c>
      <c r="U892">
        <v>1</v>
      </c>
      <c r="V892">
        <v>0</v>
      </c>
      <c r="W892">
        <v>0</v>
      </c>
      <c r="X892">
        <v>0</v>
      </c>
      <c r="Y892">
        <v>0</v>
      </c>
      <c r="Z892">
        <v>0</v>
      </c>
      <c r="AA892">
        <v>3</v>
      </c>
      <c r="AB892">
        <v>11</v>
      </c>
      <c r="AC892">
        <v>0</v>
      </c>
    </row>
    <row r="893" spans="1:29" x14ac:dyDescent="0.3">
      <c r="A893" s="1">
        <v>7108</v>
      </c>
      <c r="B893">
        <v>1965</v>
      </c>
      <c r="C893" t="s">
        <v>39</v>
      </c>
      <c r="D893" t="s">
        <v>71</v>
      </c>
      <c r="E893">
        <v>51390</v>
      </c>
      <c r="F893">
        <v>1</v>
      </c>
      <c r="G893">
        <v>1</v>
      </c>
      <c r="H893" t="s">
        <v>220</v>
      </c>
      <c r="I893">
        <v>54</v>
      </c>
      <c r="J893">
        <v>205</v>
      </c>
      <c r="K893">
        <v>20</v>
      </c>
      <c r="L893">
        <v>47</v>
      </c>
      <c r="M893">
        <v>23</v>
      </c>
      <c r="N893">
        <v>2</v>
      </c>
      <c r="O893">
        <v>56</v>
      </c>
      <c r="P893">
        <v>6</v>
      </c>
      <c r="Q893">
        <v>5</v>
      </c>
      <c r="R893">
        <v>2</v>
      </c>
      <c r="S893">
        <v>5</v>
      </c>
      <c r="T893">
        <v>5</v>
      </c>
      <c r="U893">
        <v>0</v>
      </c>
      <c r="V893">
        <v>0</v>
      </c>
      <c r="W893">
        <v>0</v>
      </c>
      <c r="X893">
        <v>0</v>
      </c>
      <c r="Y893">
        <v>0</v>
      </c>
      <c r="Z893">
        <v>0</v>
      </c>
      <c r="AA893">
        <v>3</v>
      </c>
      <c r="AB893">
        <v>11</v>
      </c>
      <c r="AC893">
        <v>0</v>
      </c>
    </row>
    <row r="894" spans="1:29" x14ac:dyDescent="0.3">
      <c r="A894" s="1">
        <v>10925</v>
      </c>
      <c r="B894">
        <v>1983</v>
      </c>
      <c r="C894" t="s">
        <v>29</v>
      </c>
      <c r="D894" t="s">
        <v>37</v>
      </c>
      <c r="E894">
        <v>76630</v>
      </c>
      <c r="F894">
        <v>0</v>
      </c>
      <c r="G894">
        <v>0</v>
      </c>
      <c r="H894" t="s">
        <v>532</v>
      </c>
      <c r="I894">
        <v>93</v>
      </c>
      <c r="J894">
        <v>255</v>
      </c>
      <c r="K894">
        <v>31</v>
      </c>
      <c r="L894">
        <v>446</v>
      </c>
      <c r="M894">
        <v>40</v>
      </c>
      <c r="N894">
        <v>56</v>
      </c>
      <c r="O894">
        <v>175</v>
      </c>
      <c r="P894">
        <v>1</v>
      </c>
      <c r="Q894">
        <v>3</v>
      </c>
      <c r="R894">
        <v>10</v>
      </c>
      <c r="S894">
        <v>11</v>
      </c>
      <c r="T894">
        <v>1</v>
      </c>
      <c r="U894">
        <v>0</v>
      </c>
      <c r="V894">
        <v>0</v>
      </c>
      <c r="W894">
        <v>0</v>
      </c>
      <c r="X894">
        <v>0</v>
      </c>
      <c r="Y894">
        <v>0</v>
      </c>
      <c r="Z894">
        <v>0</v>
      </c>
      <c r="AA894">
        <v>3</v>
      </c>
      <c r="AB894">
        <v>11</v>
      </c>
      <c r="AC894">
        <v>0</v>
      </c>
    </row>
    <row r="895" spans="1:29" x14ac:dyDescent="0.3">
      <c r="A895" s="1">
        <v>9960</v>
      </c>
      <c r="B895">
        <v>1991</v>
      </c>
      <c r="C895" t="s">
        <v>47</v>
      </c>
      <c r="D895" t="s">
        <v>30</v>
      </c>
      <c r="E895">
        <v>26868</v>
      </c>
      <c r="F895">
        <v>1</v>
      </c>
      <c r="G895">
        <v>0</v>
      </c>
      <c r="H895" t="s">
        <v>106</v>
      </c>
      <c r="I895">
        <v>52</v>
      </c>
      <c r="J895">
        <v>0</v>
      </c>
      <c r="K895">
        <v>0</v>
      </c>
      <c r="L895">
        <v>1</v>
      </c>
      <c r="M895">
        <v>8</v>
      </c>
      <c r="N895">
        <v>3</v>
      </c>
      <c r="O895">
        <v>2</v>
      </c>
      <c r="P895">
        <v>1</v>
      </c>
      <c r="Q895">
        <v>1</v>
      </c>
      <c r="R895">
        <v>0</v>
      </c>
      <c r="S895">
        <v>2</v>
      </c>
      <c r="T895">
        <v>7</v>
      </c>
      <c r="U895">
        <v>0</v>
      </c>
      <c r="V895">
        <v>0</v>
      </c>
      <c r="W895">
        <v>0</v>
      </c>
      <c r="X895">
        <v>0</v>
      </c>
      <c r="Y895">
        <v>0</v>
      </c>
      <c r="Z895">
        <v>0</v>
      </c>
      <c r="AA895">
        <v>3</v>
      </c>
      <c r="AB895">
        <v>11</v>
      </c>
      <c r="AC895">
        <v>0</v>
      </c>
    </row>
    <row r="896" spans="1:29" x14ac:dyDescent="0.3">
      <c r="A896" s="1">
        <v>8800</v>
      </c>
      <c r="B896">
        <v>1943</v>
      </c>
      <c r="C896" t="s">
        <v>36</v>
      </c>
      <c r="D896" t="s">
        <v>41</v>
      </c>
      <c r="E896">
        <v>48948</v>
      </c>
      <c r="F896">
        <v>0</v>
      </c>
      <c r="G896">
        <v>0</v>
      </c>
      <c r="H896" t="s">
        <v>73</v>
      </c>
      <c r="I896">
        <v>53</v>
      </c>
      <c r="J896">
        <v>437</v>
      </c>
      <c r="K896">
        <v>8</v>
      </c>
      <c r="L896">
        <v>206</v>
      </c>
      <c r="M896">
        <v>160</v>
      </c>
      <c r="N896">
        <v>49</v>
      </c>
      <c r="O896">
        <v>42</v>
      </c>
      <c r="P896">
        <v>2</v>
      </c>
      <c r="Q896">
        <v>7</v>
      </c>
      <c r="R896">
        <v>10</v>
      </c>
      <c r="S896">
        <v>5</v>
      </c>
      <c r="T896">
        <v>6</v>
      </c>
      <c r="U896">
        <v>1</v>
      </c>
      <c r="V896">
        <v>0</v>
      </c>
      <c r="W896">
        <v>0</v>
      </c>
      <c r="X896">
        <v>0</v>
      </c>
      <c r="Y896">
        <v>0</v>
      </c>
      <c r="Z896">
        <v>0</v>
      </c>
      <c r="AA896">
        <v>3</v>
      </c>
      <c r="AB896">
        <v>11</v>
      </c>
      <c r="AC896">
        <v>1</v>
      </c>
    </row>
    <row r="897" spans="1:29" x14ac:dyDescent="0.3">
      <c r="A897" s="1">
        <v>9224</v>
      </c>
      <c r="B897">
        <v>1972</v>
      </c>
      <c r="C897" t="s">
        <v>36</v>
      </c>
      <c r="D897" t="s">
        <v>30</v>
      </c>
      <c r="E897">
        <v>55260</v>
      </c>
      <c r="F897">
        <v>0</v>
      </c>
      <c r="G897">
        <v>1</v>
      </c>
      <c r="H897" t="s">
        <v>139</v>
      </c>
      <c r="I897">
        <v>81</v>
      </c>
      <c r="J897">
        <v>825</v>
      </c>
      <c r="K897">
        <v>8</v>
      </c>
      <c r="L897">
        <v>53</v>
      </c>
      <c r="M897">
        <v>11</v>
      </c>
      <c r="N897">
        <v>0</v>
      </c>
      <c r="O897">
        <v>242</v>
      </c>
      <c r="P897">
        <v>2</v>
      </c>
      <c r="Q897">
        <v>8</v>
      </c>
      <c r="R897">
        <v>10</v>
      </c>
      <c r="S897">
        <v>5</v>
      </c>
      <c r="T897">
        <v>6</v>
      </c>
      <c r="U897">
        <v>0</v>
      </c>
      <c r="V897">
        <v>0</v>
      </c>
      <c r="W897">
        <v>0</v>
      </c>
      <c r="X897">
        <v>0</v>
      </c>
      <c r="Y897">
        <v>0</v>
      </c>
      <c r="Z897">
        <v>0</v>
      </c>
      <c r="AA897">
        <v>3</v>
      </c>
      <c r="AB897">
        <v>11</v>
      </c>
      <c r="AC897">
        <v>0</v>
      </c>
    </row>
    <row r="898" spans="1:29" x14ac:dyDescent="0.3">
      <c r="A898" s="1">
        <v>5519</v>
      </c>
      <c r="B898">
        <v>1956</v>
      </c>
      <c r="C898" t="s">
        <v>29</v>
      </c>
      <c r="D898" t="s">
        <v>33</v>
      </c>
      <c r="E898">
        <v>64090</v>
      </c>
      <c r="F898">
        <v>0</v>
      </c>
      <c r="G898">
        <v>1</v>
      </c>
      <c r="H898" t="s">
        <v>406</v>
      </c>
      <c r="I898">
        <v>8</v>
      </c>
      <c r="J898">
        <v>316</v>
      </c>
      <c r="K898">
        <v>58</v>
      </c>
      <c r="L898">
        <v>161</v>
      </c>
      <c r="M898">
        <v>76</v>
      </c>
      <c r="N898">
        <v>51</v>
      </c>
      <c r="O898">
        <v>135</v>
      </c>
      <c r="P898">
        <v>1</v>
      </c>
      <c r="Q898">
        <v>6</v>
      </c>
      <c r="R898">
        <v>9</v>
      </c>
      <c r="S898">
        <v>4</v>
      </c>
      <c r="T898">
        <v>5</v>
      </c>
      <c r="U898">
        <v>0</v>
      </c>
      <c r="V898">
        <v>0</v>
      </c>
      <c r="W898">
        <v>0</v>
      </c>
      <c r="X898">
        <v>0</v>
      </c>
      <c r="Y898">
        <v>0</v>
      </c>
      <c r="Z898">
        <v>0</v>
      </c>
      <c r="AA898">
        <v>3</v>
      </c>
      <c r="AB898">
        <v>11</v>
      </c>
      <c r="AC898">
        <v>1</v>
      </c>
    </row>
    <row r="899" spans="1:29" x14ac:dyDescent="0.3">
      <c r="A899" s="1">
        <v>5046</v>
      </c>
      <c r="B899">
        <v>1958</v>
      </c>
      <c r="C899" t="s">
        <v>29</v>
      </c>
      <c r="D899" t="s">
        <v>41</v>
      </c>
      <c r="E899">
        <v>78331</v>
      </c>
      <c r="F899">
        <v>0</v>
      </c>
      <c r="G899">
        <v>1</v>
      </c>
      <c r="H899" t="s">
        <v>533</v>
      </c>
      <c r="I899">
        <v>97</v>
      </c>
      <c r="J899">
        <v>756</v>
      </c>
      <c r="K899">
        <v>138</v>
      </c>
      <c r="L899">
        <v>354</v>
      </c>
      <c r="M899">
        <v>160</v>
      </c>
      <c r="N899">
        <v>169</v>
      </c>
      <c r="O899">
        <v>61</v>
      </c>
      <c r="P899">
        <v>2</v>
      </c>
      <c r="Q899">
        <v>10</v>
      </c>
      <c r="R899">
        <v>6</v>
      </c>
      <c r="S899">
        <v>7</v>
      </c>
      <c r="T899">
        <v>4</v>
      </c>
      <c r="U899">
        <v>0</v>
      </c>
      <c r="V899">
        <v>0</v>
      </c>
      <c r="W899">
        <v>0</v>
      </c>
      <c r="X899">
        <v>0</v>
      </c>
      <c r="Y899">
        <v>0</v>
      </c>
      <c r="Z899">
        <v>0</v>
      </c>
      <c r="AA899">
        <v>3</v>
      </c>
      <c r="AB899">
        <v>11</v>
      </c>
      <c r="AC899">
        <v>0</v>
      </c>
    </row>
    <row r="900" spans="1:29" x14ac:dyDescent="0.3">
      <c r="A900" s="1">
        <v>7037</v>
      </c>
      <c r="B900">
        <v>1974</v>
      </c>
      <c r="C900" t="s">
        <v>36</v>
      </c>
      <c r="D900" t="s">
        <v>37</v>
      </c>
      <c r="E900">
        <v>37087</v>
      </c>
      <c r="F900">
        <v>1</v>
      </c>
      <c r="G900">
        <v>0</v>
      </c>
      <c r="H900" t="s">
        <v>115</v>
      </c>
      <c r="I900">
        <v>50</v>
      </c>
      <c r="J900">
        <v>194</v>
      </c>
      <c r="K900">
        <v>55</v>
      </c>
      <c r="L900">
        <v>134</v>
      </c>
      <c r="M900">
        <v>15</v>
      </c>
      <c r="N900">
        <v>0</v>
      </c>
      <c r="O900">
        <v>3</v>
      </c>
      <c r="P900">
        <v>3</v>
      </c>
      <c r="Q900">
        <v>4</v>
      </c>
      <c r="R900">
        <v>2</v>
      </c>
      <c r="S900">
        <v>8</v>
      </c>
      <c r="T900">
        <v>6</v>
      </c>
      <c r="U900">
        <v>0</v>
      </c>
      <c r="V900">
        <v>0</v>
      </c>
      <c r="W900">
        <v>0</v>
      </c>
      <c r="X900">
        <v>0</v>
      </c>
      <c r="Y900">
        <v>0</v>
      </c>
      <c r="Z900">
        <v>0</v>
      </c>
      <c r="AA900">
        <v>3</v>
      </c>
      <c r="AB900">
        <v>11</v>
      </c>
      <c r="AC900">
        <v>0</v>
      </c>
    </row>
    <row r="901" spans="1:29" x14ac:dyDescent="0.3">
      <c r="A901" s="1">
        <v>905</v>
      </c>
      <c r="B901">
        <v>1986</v>
      </c>
      <c r="C901" t="s">
        <v>29</v>
      </c>
      <c r="D901" t="s">
        <v>41</v>
      </c>
      <c r="E901">
        <v>21846</v>
      </c>
      <c r="F901">
        <v>1</v>
      </c>
      <c r="G901">
        <v>0</v>
      </c>
      <c r="H901" t="s">
        <v>333</v>
      </c>
      <c r="I901">
        <v>38</v>
      </c>
      <c r="J901">
        <v>7</v>
      </c>
      <c r="K901">
        <v>17</v>
      </c>
      <c r="L901">
        <v>18</v>
      </c>
      <c r="M901">
        <v>6</v>
      </c>
      <c r="N901">
        <v>10</v>
      </c>
      <c r="O901">
        <v>26</v>
      </c>
      <c r="P901">
        <v>4</v>
      </c>
      <c r="Q901">
        <v>4</v>
      </c>
      <c r="R901">
        <v>0</v>
      </c>
      <c r="S901">
        <v>3</v>
      </c>
      <c r="T901">
        <v>8</v>
      </c>
      <c r="U901">
        <v>0</v>
      </c>
      <c r="V901">
        <v>0</v>
      </c>
      <c r="W901">
        <v>0</v>
      </c>
      <c r="X901">
        <v>0</v>
      </c>
      <c r="Y901">
        <v>0</v>
      </c>
      <c r="Z901">
        <v>0</v>
      </c>
      <c r="AA901">
        <v>3</v>
      </c>
      <c r="AB901">
        <v>11</v>
      </c>
      <c r="AC901">
        <v>0</v>
      </c>
    </row>
    <row r="902" spans="1:29" x14ac:dyDescent="0.3">
      <c r="A902" s="1">
        <v>8624</v>
      </c>
      <c r="B902">
        <v>1958</v>
      </c>
      <c r="C902" t="s">
        <v>29</v>
      </c>
      <c r="D902" t="s">
        <v>37</v>
      </c>
      <c r="E902">
        <v>81320</v>
      </c>
      <c r="F902">
        <v>0</v>
      </c>
      <c r="G902">
        <v>0</v>
      </c>
      <c r="H902" t="s">
        <v>258</v>
      </c>
      <c r="I902">
        <v>61</v>
      </c>
      <c r="J902">
        <v>183</v>
      </c>
      <c r="K902">
        <v>33</v>
      </c>
      <c r="L902">
        <v>493</v>
      </c>
      <c r="M902">
        <v>59</v>
      </c>
      <c r="N902">
        <v>103</v>
      </c>
      <c r="O902">
        <v>57</v>
      </c>
      <c r="P902">
        <v>1</v>
      </c>
      <c r="Q902">
        <v>4</v>
      </c>
      <c r="R902">
        <v>3</v>
      </c>
      <c r="S902">
        <v>10</v>
      </c>
      <c r="T902">
        <v>2</v>
      </c>
      <c r="U902">
        <v>0</v>
      </c>
      <c r="V902">
        <v>0</v>
      </c>
      <c r="W902">
        <v>0</v>
      </c>
      <c r="X902">
        <v>0</v>
      </c>
      <c r="Y902">
        <v>0</v>
      </c>
      <c r="Z902">
        <v>0</v>
      </c>
      <c r="AA902">
        <v>3</v>
      </c>
      <c r="AB902">
        <v>11</v>
      </c>
      <c r="AC902">
        <v>0</v>
      </c>
    </row>
    <row r="903" spans="1:29" x14ac:dyDescent="0.3">
      <c r="A903" s="1">
        <v>8945</v>
      </c>
      <c r="B903">
        <v>1970</v>
      </c>
      <c r="C903" t="s">
        <v>29</v>
      </c>
      <c r="D903" t="s">
        <v>41</v>
      </c>
      <c r="E903">
        <v>54137</v>
      </c>
      <c r="F903">
        <v>0</v>
      </c>
      <c r="G903">
        <v>1</v>
      </c>
      <c r="H903" t="s">
        <v>393</v>
      </c>
      <c r="I903">
        <v>46</v>
      </c>
      <c r="J903">
        <v>171</v>
      </c>
      <c r="K903">
        <v>0</v>
      </c>
      <c r="L903">
        <v>11</v>
      </c>
      <c r="M903">
        <v>0</v>
      </c>
      <c r="N903">
        <v>1</v>
      </c>
      <c r="O903">
        <v>20</v>
      </c>
      <c r="P903">
        <v>2</v>
      </c>
      <c r="Q903">
        <v>4</v>
      </c>
      <c r="R903">
        <v>1</v>
      </c>
      <c r="S903">
        <v>4</v>
      </c>
      <c r="T903">
        <v>6</v>
      </c>
      <c r="U903">
        <v>0</v>
      </c>
      <c r="V903">
        <v>0</v>
      </c>
      <c r="W903">
        <v>0</v>
      </c>
      <c r="X903">
        <v>0</v>
      </c>
      <c r="Y903">
        <v>0</v>
      </c>
      <c r="Z903">
        <v>0</v>
      </c>
      <c r="AA903">
        <v>3</v>
      </c>
      <c r="AB903">
        <v>11</v>
      </c>
      <c r="AC903">
        <v>0</v>
      </c>
    </row>
    <row r="904" spans="1:29" x14ac:dyDescent="0.3">
      <c r="A904" s="1">
        <v>6445</v>
      </c>
      <c r="B904">
        <v>1967</v>
      </c>
      <c r="C904" t="s">
        <v>29</v>
      </c>
      <c r="D904" t="s">
        <v>33</v>
      </c>
      <c r="E904">
        <v>66825</v>
      </c>
      <c r="F904">
        <v>0</v>
      </c>
      <c r="G904">
        <v>0</v>
      </c>
      <c r="H904" t="s">
        <v>437</v>
      </c>
      <c r="I904">
        <v>73</v>
      </c>
      <c r="J904">
        <v>243</v>
      </c>
      <c r="K904">
        <v>101</v>
      </c>
      <c r="L904">
        <v>405</v>
      </c>
      <c r="M904">
        <v>29</v>
      </c>
      <c r="N904">
        <v>40</v>
      </c>
      <c r="O904">
        <v>40</v>
      </c>
      <c r="P904">
        <v>1</v>
      </c>
      <c r="Q904">
        <v>4</v>
      </c>
      <c r="R904">
        <v>5</v>
      </c>
      <c r="S904">
        <v>6</v>
      </c>
      <c r="T904">
        <v>2</v>
      </c>
      <c r="U904">
        <v>0</v>
      </c>
      <c r="V904">
        <v>0</v>
      </c>
      <c r="W904">
        <v>0</v>
      </c>
      <c r="X904">
        <v>0</v>
      </c>
      <c r="Y904">
        <v>0</v>
      </c>
      <c r="Z904">
        <v>0</v>
      </c>
      <c r="AA904">
        <v>3</v>
      </c>
      <c r="AB904">
        <v>11</v>
      </c>
      <c r="AC904">
        <v>0</v>
      </c>
    </row>
    <row r="905" spans="1:29" x14ac:dyDescent="0.3">
      <c r="A905" s="1">
        <v>2727</v>
      </c>
      <c r="B905">
        <v>1973</v>
      </c>
      <c r="C905" t="s">
        <v>29</v>
      </c>
      <c r="D905" t="s">
        <v>33</v>
      </c>
      <c r="E905">
        <v>57100</v>
      </c>
      <c r="F905">
        <v>0</v>
      </c>
      <c r="G905">
        <v>0</v>
      </c>
      <c r="H905" t="s">
        <v>229</v>
      </c>
      <c r="I905">
        <v>19</v>
      </c>
      <c r="J905">
        <v>181</v>
      </c>
      <c r="K905">
        <v>21</v>
      </c>
      <c r="L905">
        <v>69</v>
      </c>
      <c r="M905">
        <v>39</v>
      </c>
      <c r="N905">
        <v>3</v>
      </c>
      <c r="O905">
        <v>96</v>
      </c>
      <c r="P905">
        <v>1</v>
      </c>
      <c r="Q905">
        <v>3</v>
      </c>
      <c r="R905">
        <v>3</v>
      </c>
      <c r="S905">
        <v>6</v>
      </c>
      <c r="T905">
        <v>3</v>
      </c>
      <c r="U905">
        <v>0</v>
      </c>
      <c r="V905">
        <v>0</v>
      </c>
      <c r="W905">
        <v>0</v>
      </c>
      <c r="X905">
        <v>0</v>
      </c>
      <c r="Y905">
        <v>0</v>
      </c>
      <c r="Z905">
        <v>0</v>
      </c>
      <c r="AA905">
        <v>3</v>
      </c>
      <c r="AB905">
        <v>11</v>
      </c>
      <c r="AC905">
        <v>0</v>
      </c>
    </row>
    <row r="906" spans="1:29" x14ac:dyDescent="0.3">
      <c r="A906" s="1">
        <v>6404</v>
      </c>
      <c r="B906">
        <v>1969</v>
      </c>
      <c r="C906" t="s">
        <v>29</v>
      </c>
      <c r="D906" t="s">
        <v>33</v>
      </c>
      <c r="E906">
        <v>58917</v>
      </c>
      <c r="F906">
        <v>1</v>
      </c>
      <c r="G906">
        <v>2</v>
      </c>
      <c r="H906" t="s">
        <v>534</v>
      </c>
      <c r="I906">
        <v>10</v>
      </c>
      <c r="J906">
        <v>151</v>
      </c>
      <c r="K906">
        <v>7</v>
      </c>
      <c r="L906">
        <v>89</v>
      </c>
      <c r="M906">
        <v>0</v>
      </c>
      <c r="N906">
        <v>7</v>
      </c>
      <c r="O906">
        <v>28</v>
      </c>
      <c r="P906">
        <v>5</v>
      </c>
      <c r="Q906">
        <v>4</v>
      </c>
      <c r="R906">
        <v>1</v>
      </c>
      <c r="S906">
        <v>6</v>
      </c>
      <c r="T906">
        <v>5</v>
      </c>
      <c r="U906">
        <v>0</v>
      </c>
      <c r="V906">
        <v>0</v>
      </c>
      <c r="W906">
        <v>0</v>
      </c>
      <c r="X906">
        <v>0</v>
      </c>
      <c r="Y906">
        <v>0</v>
      </c>
      <c r="Z906">
        <v>0</v>
      </c>
      <c r="AA906">
        <v>3</v>
      </c>
      <c r="AB906">
        <v>11</v>
      </c>
      <c r="AC906">
        <v>0</v>
      </c>
    </row>
    <row r="907" spans="1:29" x14ac:dyDescent="0.3">
      <c r="A907" s="1">
        <v>11074</v>
      </c>
      <c r="B907">
        <v>1977</v>
      </c>
      <c r="C907" t="s">
        <v>29</v>
      </c>
      <c r="D907" t="s">
        <v>30</v>
      </c>
      <c r="E907">
        <v>85072</v>
      </c>
      <c r="F907">
        <v>0</v>
      </c>
      <c r="G907">
        <v>0</v>
      </c>
      <c r="H907" t="s">
        <v>470</v>
      </c>
      <c r="I907">
        <v>94</v>
      </c>
      <c r="J907">
        <v>494</v>
      </c>
      <c r="K907">
        <v>92</v>
      </c>
      <c r="L907">
        <v>391</v>
      </c>
      <c r="M907">
        <v>194</v>
      </c>
      <c r="N907">
        <v>11</v>
      </c>
      <c r="O907">
        <v>241</v>
      </c>
      <c r="P907">
        <v>1</v>
      </c>
      <c r="Q907">
        <v>3</v>
      </c>
      <c r="R907">
        <v>4</v>
      </c>
      <c r="S907">
        <v>10</v>
      </c>
      <c r="T907">
        <v>0</v>
      </c>
      <c r="U907">
        <v>0</v>
      </c>
      <c r="V907">
        <v>0</v>
      </c>
      <c r="W907">
        <v>0</v>
      </c>
      <c r="X907">
        <v>0</v>
      </c>
      <c r="Y907">
        <v>0</v>
      </c>
      <c r="Z907">
        <v>0</v>
      </c>
      <c r="AA907">
        <v>3</v>
      </c>
      <c r="AB907">
        <v>11</v>
      </c>
      <c r="AC907">
        <v>0</v>
      </c>
    </row>
    <row r="908" spans="1:29" x14ac:dyDescent="0.3">
      <c r="A908" s="1">
        <v>10150</v>
      </c>
      <c r="B908">
        <v>1961</v>
      </c>
      <c r="C908" t="s">
        <v>29</v>
      </c>
      <c r="D908" t="s">
        <v>30</v>
      </c>
      <c r="E908">
        <v>86429</v>
      </c>
      <c r="F908">
        <v>0</v>
      </c>
      <c r="G908">
        <v>0</v>
      </c>
      <c r="H908" t="s">
        <v>475</v>
      </c>
      <c r="I908">
        <v>10</v>
      </c>
      <c r="J908">
        <v>464</v>
      </c>
      <c r="K908">
        <v>28</v>
      </c>
      <c r="L908">
        <v>873</v>
      </c>
      <c r="M908">
        <v>29</v>
      </c>
      <c r="N908">
        <v>18</v>
      </c>
      <c r="O908">
        <v>37</v>
      </c>
      <c r="P908">
        <v>0</v>
      </c>
      <c r="Q908">
        <v>7</v>
      </c>
      <c r="R908">
        <v>4</v>
      </c>
      <c r="S908">
        <v>7</v>
      </c>
      <c r="T908">
        <v>2</v>
      </c>
      <c r="U908">
        <v>0</v>
      </c>
      <c r="V908">
        <v>0</v>
      </c>
      <c r="W908">
        <v>0</v>
      </c>
      <c r="X908">
        <v>1</v>
      </c>
      <c r="Y908">
        <v>0</v>
      </c>
      <c r="Z908">
        <v>0</v>
      </c>
      <c r="AA908">
        <v>3</v>
      </c>
      <c r="AB908">
        <v>11</v>
      </c>
      <c r="AC908">
        <v>1</v>
      </c>
    </row>
    <row r="909" spans="1:29" x14ac:dyDescent="0.3">
      <c r="A909" s="1">
        <v>1968</v>
      </c>
      <c r="B909">
        <v>1971</v>
      </c>
      <c r="C909" t="s">
        <v>29</v>
      </c>
      <c r="D909" t="s">
        <v>71</v>
      </c>
      <c r="E909">
        <v>45684</v>
      </c>
      <c r="F909">
        <v>1</v>
      </c>
      <c r="G909">
        <v>0</v>
      </c>
      <c r="H909" t="s">
        <v>387</v>
      </c>
      <c r="I909">
        <v>37</v>
      </c>
      <c r="J909">
        <v>5</v>
      </c>
      <c r="K909">
        <v>1</v>
      </c>
      <c r="L909">
        <v>5</v>
      </c>
      <c r="M909">
        <v>10</v>
      </c>
      <c r="N909">
        <v>0</v>
      </c>
      <c r="O909">
        <v>7</v>
      </c>
      <c r="P909">
        <v>1</v>
      </c>
      <c r="Q909">
        <v>1</v>
      </c>
      <c r="R909">
        <v>0</v>
      </c>
      <c r="S909">
        <v>2</v>
      </c>
      <c r="T909">
        <v>7</v>
      </c>
      <c r="U909">
        <v>0</v>
      </c>
      <c r="V909">
        <v>0</v>
      </c>
      <c r="W909">
        <v>0</v>
      </c>
      <c r="X909">
        <v>0</v>
      </c>
      <c r="Y909">
        <v>0</v>
      </c>
      <c r="Z909">
        <v>0</v>
      </c>
      <c r="AA909">
        <v>3</v>
      </c>
      <c r="AB909">
        <v>11</v>
      </c>
      <c r="AC909">
        <v>0</v>
      </c>
    </row>
    <row r="910" spans="1:29" x14ac:dyDescent="0.3">
      <c r="A910" s="1">
        <v>6534</v>
      </c>
      <c r="B910">
        <v>1974</v>
      </c>
      <c r="C910" t="s">
        <v>29</v>
      </c>
      <c r="D910" t="s">
        <v>33</v>
      </c>
      <c r="E910">
        <v>47889</v>
      </c>
      <c r="F910">
        <v>1</v>
      </c>
      <c r="G910">
        <v>0</v>
      </c>
      <c r="H910" t="s">
        <v>451</v>
      </c>
      <c r="I910">
        <v>94</v>
      </c>
      <c r="J910">
        <v>29</v>
      </c>
      <c r="K910">
        <v>0</v>
      </c>
      <c r="L910">
        <v>29</v>
      </c>
      <c r="M910">
        <v>0</v>
      </c>
      <c r="N910">
        <v>5</v>
      </c>
      <c r="O910">
        <v>4</v>
      </c>
      <c r="P910">
        <v>1</v>
      </c>
      <c r="Q910">
        <v>2</v>
      </c>
      <c r="R910">
        <v>0</v>
      </c>
      <c r="S910">
        <v>3</v>
      </c>
      <c r="T910">
        <v>5</v>
      </c>
      <c r="U910">
        <v>0</v>
      </c>
      <c r="V910">
        <v>0</v>
      </c>
      <c r="W910">
        <v>0</v>
      </c>
      <c r="X910">
        <v>0</v>
      </c>
      <c r="Y910">
        <v>0</v>
      </c>
      <c r="Z910">
        <v>0</v>
      </c>
      <c r="AA910">
        <v>3</v>
      </c>
      <c r="AB910">
        <v>11</v>
      </c>
      <c r="AC910">
        <v>0</v>
      </c>
    </row>
    <row r="911" spans="1:29" x14ac:dyDescent="0.3">
      <c r="A911" s="1">
        <v>9485</v>
      </c>
      <c r="B911">
        <v>1986</v>
      </c>
      <c r="C911" t="s">
        <v>36</v>
      </c>
      <c r="D911" t="s">
        <v>37</v>
      </c>
      <c r="E911">
        <v>45921</v>
      </c>
      <c r="F911">
        <v>0</v>
      </c>
      <c r="G911">
        <v>0</v>
      </c>
      <c r="H911" t="s">
        <v>438</v>
      </c>
      <c r="I911">
        <v>23</v>
      </c>
      <c r="J911">
        <v>102</v>
      </c>
      <c r="K911">
        <v>9</v>
      </c>
      <c r="L911">
        <v>49</v>
      </c>
      <c r="M911">
        <v>24</v>
      </c>
      <c r="N911">
        <v>3</v>
      </c>
      <c r="O911">
        <v>12</v>
      </c>
      <c r="P911">
        <v>1</v>
      </c>
      <c r="Q911">
        <v>2</v>
      </c>
      <c r="R911">
        <v>1</v>
      </c>
      <c r="S911">
        <v>6</v>
      </c>
      <c r="T911">
        <v>4</v>
      </c>
      <c r="U911">
        <v>0</v>
      </c>
      <c r="V911">
        <v>0</v>
      </c>
      <c r="W911">
        <v>0</v>
      </c>
      <c r="X911">
        <v>0</v>
      </c>
      <c r="Y911">
        <v>0</v>
      </c>
      <c r="Z911">
        <v>0</v>
      </c>
      <c r="AA911">
        <v>3</v>
      </c>
      <c r="AB911">
        <v>11</v>
      </c>
      <c r="AC911">
        <v>0</v>
      </c>
    </row>
    <row r="912" spans="1:29" x14ac:dyDescent="0.3">
      <c r="A912" s="1">
        <v>7053</v>
      </c>
      <c r="B912">
        <v>1966</v>
      </c>
      <c r="C912" t="s">
        <v>36</v>
      </c>
      <c r="D912" t="s">
        <v>30</v>
      </c>
      <c r="E912">
        <v>78420</v>
      </c>
      <c r="F912">
        <v>0</v>
      </c>
      <c r="G912">
        <v>0</v>
      </c>
      <c r="H912" t="s">
        <v>535</v>
      </c>
      <c r="I912">
        <v>75</v>
      </c>
      <c r="J912">
        <v>604</v>
      </c>
      <c r="K912">
        <v>28</v>
      </c>
      <c r="L912">
        <v>674</v>
      </c>
      <c r="M912">
        <v>91</v>
      </c>
      <c r="N912">
        <v>28</v>
      </c>
      <c r="O912">
        <v>28</v>
      </c>
      <c r="P912">
        <v>1</v>
      </c>
      <c r="Q912">
        <v>3</v>
      </c>
      <c r="R912">
        <v>10</v>
      </c>
      <c r="S912">
        <v>8</v>
      </c>
      <c r="T912">
        <v>1</v>
      </c>
      <c r="U912">
        <v>0</v>
      </c>
      <c r="V912">
        <v>0</v>
      </c>
      <c r="W912">
        <v>0</v>
      </c>
      <c r="X912">
        <v>0</v>
      </c>
      <c r="Y912">
        <v>0</v>
      </c>
      <c r="Z912">
        <v>0</v>
      </c>
      <c r="AA912">
        <v>3</v>
      </c>
      <c r="AB912">
        <v>11</v>
      </c>
      <c r="AC912">
        <v>0</v>
      </c>
    </row>
    <row r="913" spans="1:29" x14ac:dyDescent="0.3">
      <c r="A913" s="1">
        <v>4654</v>
      </c>
      <c r="B913">
        <v>1992</v>
      </c>
      <c r="C913" t="s">
        <v>29</v>
      </c>
      <c r="D913" t="s">
        <v>33</v>
      </c>
      <c r="E913">
        <v>75114</v>
      </c>
      <c r="F913">
        <v>0</v>
      </c>
      <c r="G913">
        <v>0</v>
      </c>
      <c r="H913" t="s">
        <v>290</v>
      </c>
      <c r="I913">
        <v>40</v>
      </c>
      <c r="J913">
        <v>571</v>
      </c>
      <c r="K913">
        <v>12</v>
      </c>
      <c r="L913">
        <v>523</v>
      </c>
      <c r="M913">
        <v>63</v>
      </c>
      <c r="N913">
        <v>60</v>
      </c>
      <c r="O913">
        <v>24</v>
      </c>
      <c r="P913">
        <v>1</v>
      </c>
      <c r="Q913">
        <v>3</v>
      </c>
      <c r="R913">
        <v>10</v>
      </c>
      <c r="S913">
        <v>5</v>
      </c>
      <c r="T913">
        <v>2</v>
      </c>
      <c r="U913">
        <v>0</v>
      </c>
      <c r="V913">
        <v>0</v>
      </c>
      <c r="W913">
        <v>0</v>
      </c>
      <c r="X913">
        <v>0</v>
      </c>
      <c r="Y913">
        <v>0</v>
      </c>
      <c r="Z913">
        <v>0</v>
      </c>
      <c r="AA913">
        <v>3</v>
      </c>
      <c r="AB913">
        <v>11</v>
      </c>
      <c r="AC913">
        <v>0</v>
      </c>
    </row>
    <row r="914" spans="1:29" x14ac:dyDescent="0.3">
      <c r="A914" s="1">
        <v>9760</v>
      </c>
      <c r="B914">
        <v>1963</v>
      </c>
      <c r="C914" t="s">
        <v>36</v>
      </c>
      <c r="D914" t="s">
        <v>71</v>
      </c>
      <c r="E914">
        <v>52278</v>
      </c>
      <c r="F914">
        <v>0</v>
      </c>
      <c r="G914">
        <v>1</v>
      </c>
      <c r="H914" t="s">
        <v>536</v>
      </c>
      <c r="I914">
        <v>24</v>
      </c>
      <c r="J914">
        <v>953</v>
      </c>
      <c r="K914">
        <v>0</v>
      </c>
      <c r="L914">
        <v>71</v>
      </c>
      <c r="M914">
        <v>0</v>
      </c>
      <c r="N914">
        <v>0</v>
      </c>
      <c r="O914">
        <v>174</v>
      </c>
      <c r="P914">
        <v>6</v>
      </c>
      <c r="Q914">
        <v>10</v>
      </c>
      <c r="R914">
        <v>5</v>
      </c>
      <c r="S914">
        <v>10</v>
      </c>
      <c r="T914">
        <v>8</v>
      </c>
      <c r="U914">
        <v>0</v>
      </c>
      <c r="V914">
        <v>0</v>
      </c>
      <c r="W914">
        <v>0</v>
      </c>
      <c r="X914">
        <v>0</v>
      </c>
      <c r="Y914">
        <v>0</v>
      </c>
      <c r="Z914">
        <v>0</v>
      </c>
      <c r="AA914">
        <v>3</v>
      </c>
      <c r="AB914">
        <v>11</v>
      </c>
      <c r="AC914">
        <v>1</v>
      </c>
    </row>
    <row r="915" spans="1:29" x14ac:dyDescent="0.3">
      <c r="A915" s="1">
        <v>1048</v>
      </c>
      <c r="B915">
        <v>1972</v>
      </c>
      <c r="C915" t="s">
        <v>39</v>
      </c>
      <c r="D915" t="s">
        <v>37</v>
      </c>
      <c r="E915">
        <v>35641</v>
      </c>
      <c r="F915">
        <v>1</v>
      </c>
      <c r="G915">
        <v>0</v>
      </c>
      <c r="H915" t="s">
        <v>437</v>
      </c>
      <c r="I915">
        <v>11</v>
      </c>
      <c r="J915">
        <v>63</v>
      </c>
      <c r="K915">
        <v>3</v>
      </c>
      <c r="L915">
        <v>67</v>
      </c>
      <c r="M915">
        <v>8</v>
      </c>
      <c r="N915">
        <v>9</v>
      </c>
      <c r="O915">
        <v>28</v>
      </c>
      <c r="P915">
        <v>2</v>
      </c>
      <c r="Q915">
        <v>3</v>
      </c>
      <c r="R915">
        <v>1</v>
      </c>
      <c r="S915">
        <v>4</v>
      </c>
      <c r="T915">
        <v>7</v>
      </c>
      <c r="U915">
        <v>0</v>
      </c>
      <c r="V915">
        <v>0</v>
      </c>
      <c r="W915">
        <v>0</v>
      </c>
      <c r="X915">
        <v>0</v>
      </c>
      <c r="Y915">
        <v>0</v>
      </c>
      <c r="Z915">
        <v>0</v>
      </c>
      <c r="AA915">
        <v>3</v>
      </c>
      <c r="AB915">
        <v>11</v>
      </c>
      <c r="AC915">
        <v>1</v>
      </c>
    </row>
    <row r="916" spans="1:29" x14ac:dyDescent="0.3">
      <c r="A916" s="1">
        <v>10619</v>
      </c>
      <c r="B916">
        <v>1994</v>
      </c>
      <c r="C916" t="s">
        <v>29</v>
      </c>
      <c r="D916" t="s">
        <v>30</v>
      </c>
      <c r="E916">
        <v>95529</v>
      </c>
      <c r="F916">
        <v>0</v>
      </c>
      <c r="G916">
        <v>0</v>
      </c>
      <c r="H916" t="s">
        <v>381</v>
      </c>
      <c r="I916">
        <v>29</v>
      </c>
      <c r="J916">
        <v>770</v>
      </c>
      <c r="K916">
        <v>29</v>
      </c>
      <c r="L916">
        <v>890</v>
      </c>
      <c r="M916">
        <v>250</v>
      </c>
      <c r="N916">
        <v>27</v>
      </c>
      <c r="O916">
        <v>24</v>
      </c>
      <c r="P916">
        <v>1</v>
      </c>
      <c r="Q916">
        <v>7</v>
      </c>
      <c r="R916">
        <v>3</v>
      </c>
      <c r="S916">
        <v>7</v>
      </c>
      <c r="T916">
        <v>3</v>
      </c>
      <c r="U916">
        <v>0</v>
      </c>
      <c r="V916">
        <v>0</v>
      </c>
      <c r="W916">
        <v>1</v>
      </c>
      <c r="X916">
        <v>0</v>
      </c>
      <c r="Y916">
        <v>0</v>
      </c>
      <c r="Z916">
        <v>0</v>
      </c>
      <c r="AA916">
        <v>3</v>
      </c>
      <c r="AB916">
        <v>11</v>
      </c>
      <c r="AC916">
        <v>1</v>
      </c>
    </row>
    <row r="917" spans="1:29" x14ac:dyDescent="0.3">
      <c r="A917" s="1">
        <v>9308</v>
      </c>
      <c r="B917">
        <v>1954</v>
      </c>
      <c r="C917" t="s">
        <v>29</v>
      </c>
      <c r="D917" t="s">
        <v>37</v>
      </c>
      <c r="E917">
        <v>62820</v>
      </c>
      <c r="F917">
        <v>0</v>
      </c>
      <c r="G917">
        <v>0</v>
      </c>
      <c r="H917" t="s">
        <v>66</v>
      </c>
      <c r="I917">
        <v>51</v>
      </c>
      <c r="J917">
        <v>398</v>
      </c>
      <c r="K917">
        <v>61</v>
      </c>
      <c r="L917">
        <v>265</v>
      </c>
      <c r="M917">
        <v>138</v>
      </c>
      <c r="N917">
        <v>61</v>
      </c>
      <c r="O917">
        <v>53</v>
      </c>
      <c r="P917">
        <v>1</v>
      </c>
      <c r="Q917">
        <v>3</v>
      </c>
      <c r="R917">
        <v>4</v>
      </c>
      <c r="S917">
        <v>6</v>
      </c>
      <c r="T917">
        <v>1</v>
      </c>
      <c r="U917">
        <v>0</v>
      </c>
      <c r="V917">
        <v>0</v>
      </c>
      <c r="W917">
        <v>0</v>
      </c>
      <c r="X917">
        <v>0</v>
      </c>
      <c r="Y917">
        <v>0</v>
      </c>
      <c r="Z917">
        <v>0</v>
      </c>
      <c r="AA917">
        <v>3</v>
      </c>
      <c r="AB917">
        <v>11</v>
      </c>
      <c r="AC917">
        <v>0</v>
      </c>
    </row>
    <row r="918" spans="1:29" x14ac:dyDescent="0.3">
      <c r="A918" s="1">
        <v>10505</v>
      </c>
      <c r="B918">
        <v>1960</v>
      </c>
      <c r="C918" t="s">
        <v>39</v>
      </c>
      <c r="D918" t="s">
        <v>33</v>
      </c>
      <c r="E918">
        <v>73113</v>
      </c>
      <c r="F918">
        <v>0</v>
      </c>
      <c r="G918">
        <v>0</v>
      </c>
      <c r="H918" t="s">
        <v>231</v>
      </c>
      <c r="I918">
        <v>86</v>
      </c>
      <c r="J918">
        <v>741</v>
      </c>
      <c r="K918">
        <v>19</v>
      </c>
      <c r="L918">
        <v>154</v>
      </c>
      <c r="M918">
        <v>50</v>
      </c>
      <c r="N918">
        <v>9</v>
      </c>
      <c r="O918">
        <v>28</v>
      </c>
      <c r="P918">
        <v>1</v>
      </c>
      <c r="Q918">
        <v>3</v>
      </c>
      <c r="R918">
        <v>4</v>
      </c>
      <c r="S918">
        <v>7</v>
      </c>
      <c r="T918">
        <v>2</v>
      </c>
      <c r="U918">
        <v>0</v>
      </c>
      <c r="V918">
        <v>0</v>
      </c>
      <c r="W918">
        <v>0</v>
      </c>
      <c r="X918">
        <v>0</v>
      </c>
      <c r="Y918">
        <v>0</v>
      </c>
      <c r="Z918">
        <v>0</v>
      </c>
      <c r="AA918">
        <v>3</v>
      </c>
      <c r="AB918">
        <v>11</v>
      </c>
      <c r="AC918">
        <v>0</v>
      </c>
    </row>
    <row r="919" spans="1:29" x14ac:dyDescent="0.3">
      <c r="A919" s="1">
        <v>8362</v>
      </c>
      <c r="B919">
        <v>1982</v>
      </c>
      <c r="C919" t="s">
        <v>36</v>
      </c>
      <c r="D919" t="s">
        <v>37</v>
      </c>
      <c r="E919">
        <v>84169</v>
      </c>
      <c r="F919">
        <v>0</v>
      </c>
      <c r="G919">
        <v>0</v>
      </c>
      <c r="H919" t="s">
        <v>406</v>
      </c>
      <c r="I919">
        <v>9</v>
      </c>
      <c r="J919">
        <v>1478</v>
      </c>
      <c r="K919">
        <v>19</v>
      </c>
      <c r="L919">
        <v>403</v>
      </c>
      <c r="M919">
        <v>0</v>
      </c>
      <c r="N919">
        <v>19</v>
      </c>
      <c r="O919">
        <v>0</v>
      </c>
      <c r="P919">
        <v>1</v>
      </c>
      <c r="Q919">
        <v>7</v>
      </c>
      <c r="R919">
        <v>6</v>
      </c>
      <c r="S919">
        <v>6</v>
      </c>
      <c r="T919">
        <v>3</v>
      </c>
      <c r="U919">
        <v>0</v>
      </c>
      <c r="V919">
        <v>1</v>
      </c>
      <c r="W919">
        <v>1</v>
      </c>
      <c r="X919">
        <v>0</v>
      </c>
      <c r="Y919">
        <v>0</v>
      </c>
      <c r="Z919">
        <v>0</v>
      </c>
      <c r="AA919">
        <v>3</v>
      </c>
      <c r="AB919">
        <v>11</v>
      </c>
      <c r="AC919">
        <v>1</v>
      </c>
    </row>
    <row r="920" spans="1:29" x14ac:dyDescent="0.3">
      <c r="A920" s="1">
        <v>2625</v>
      </c>
      <c r="B920">
        <v>1954</v>
      </c>
      <c r="C920" t="s">
        <v>53</v>
      </c>
      <c r="D920" t="s">
        <v>30</v>
      </c>
      <c r="E920">
        <v>42607</v>
      </c>
      <c r="F920">
        <v>0</v>
      </c>
      <c r="G920">
        <v>1</v>
      </c>
      <c r="H920" t="s">
        <v>537</v>
      </c>
      <c r="I920">
        <v>30</v>
      </c>
      <c r="J920">
        <v>156</v>
      </c>
      <c r="K920">
        <v>29</v>
      </c>
      <c r="L920">
        <v>56</v>
      </c>
      <c r="M920">
        <v>30</v>
      </c>
      <c r="N920">
        <v>32</v>
      </c>
      <c r="O920">
        <v>47</v>
      </c>
      <c r="P920">
        <v>2</v>
      </c>
      <c r="Q920">
        <v>3</v>
      </c>
      <c r="R920">
        <v>2</v>
      </c>
      <c r="S920">
        <v>7</v>
      </c>
      <c r="T920">
        <v>3</v>
      </c>
      <c r="U920">
        <v>0</v>
      </c>
      <c r="V920">
        <v>0</v>
      </c>
      <c r="W920">
        <v>0</v>
      </c>
      <c r="X920">
        <v>0</v>
      </c>
      <c r="Y920">
        <v>0</v>
      </c>
      <c r="Z920">
        <v>0</v>
      </c>
      <c r="AA920">
        <v>3</v>
      </c>
      <c r="AB920">
        <v>11</v>
      </c>
      <c r="AC920">
        <v>0</v>
      </c>
    </row>
    <row r="921" spans="1:29" x14ac:dyDescent="0.3">
      <c r="A921" s="1">
        <v>4637</v>
      </c>
      <c r="B921">
        <v>1954</v>
      </c>
      <c r="C921" t="s">
        <v>36</v>
      </c>
      <c r="D921" t="s">
        <v>30</v>
      </c>
      <c r="E921">
        <v>74637</v>
      </c>
      <c r="F921">
        <v>0</v>
      </c>
      <c r="G921">
        <v>0</v>
      </c>
      <c r="H921" t="s">
        <v>538</v>
      </c>
      <c r="I921">
        <v>73</v>
      </c>
      <c r="J921">
        <v>960</v>
      </c>
      <c r="K921">
        <v>64</v>
      </c>
      <c r="L921">
        <v>464</v>
      </c>
      <c r="M921">
        <v>146</v>
      </c>
      <c r="N921">
        <v>0</v>
      </c>
      <c r="O921">
        <v>16</v>
      </c>
      <c r="P921">
        <v>1</v>
      </c>
      <c r="Q921">
        <v>6</v>
      </c>
      <c r="R921">
        <v>9</v>
      </c>
      <c r="S921">
        <v>9</v>
      </c>
      <c r="T921">
        <v>3</v>
      </c>
      <c r="U921">
        <v>0</v>
      </c>
      <c r="V921">
        <v>0</v>
      </c>
      <c r="W921">
        <v>0</v>
      </c>
      <c r="X921">
        <v>1</v>
      </c>
      <c r="Y921">
        <v>0</v>
      </c>
      <c r="Z921">
        <v>0</v>
      </c>
      <c r="AA921">
        <v>3</v>
      </c>
      <c r="AB921">
        <v>11</v>
      </c>
      <c r="AC921">
        <v>0</v>
      </c>
    </row>
    <row r="922" spans="1:29" x14ac:dyDescent="0.3">
      <c r="A922" s="1">
        <v>9972</v>
      </c>
      <c r="B922">
        <v>1955</v>
      </c>
      <c r="C922" t="s">
        <v>36</v>
      </c>
      <c r="D922" t="s">
        <v>33</v>
      </c>
      <c r="E922">
        <v>46015</v>
      </c>
      <c r="F922">
        <v>1</v>
      </c>
      <c r="G922">
        <v>1</v>
      </c>
      <c r="H922" t="s">
        <v>274</v>
      </c>
      <c r="I922">
        <v>25</v>
      </c>
      <c r="J922">
        <v>38</v>
      </c>
      <c r="K922">
        <v>0</v>
      </c>
      <c r="L922">
        <v>2</v>
      </c>
      <c r="M922">
        <v>0</v>
      </c>
      <c r="N922">
        <v>0</v>
      </c>
      <c r="O922">
        <v>6</v>
      </c>
      <c r="P922">
        <v>1</v>
      </c>
      <c r="Q922">
        <v>1</v>
      </c>
      <c r="R922">
        <v>0</v>
      </c>
      <c r="S922">
        <v>3</v>
      </c>
      <c r="T922">
        <v>7</v>
      </c>
      <c r="U922">
        <v>1</v>
      </c>
      <c r="V922">
        <v>0</v>
      </c>
      <c r="W922">
        <v>0</v>
      </c>
      <c r="X922">
        <v>0</v>
      </c>
      <c r="Y922">
        <v>1</v>
      </c>
      <c r="Z922">
        <v>0</v>
      </c>
      <c r="AA922">
        <v>3</v>
      </c>
      <c r="AB922">
        <v>11</v>
      </c>
      <c r="AC922">
        <v>0</v>
      </c>
    </row>
    <row r="923" spans="1:29" x14ac:dyDescent="0.3">
      <c r="A923" s="1">
        <v>4483</v>
      </c>
      <c r="B923">
        <v>1993</v>
      </c>
      <c r="C923" t="s">
        <v>29</v>
      </c>
      <c r="D923" t="s">
        <v>30</v>
      </c>
      <c r="E923">
        <v>72354</v>
      </c>
      <c r="F923">
        <v>0</v>
      </c>
      <c r="G923">
        <v>0</v>
      </c>
      <c r="H923" t="s">
        <v>539</v>
      </c>
      <c r="I923">
        <v>67</v>
      </c>
      <c r="J923">
        <v>315</v>
      </c>
      <c r="K923">
        <v>26</v>
      </c>
      <c r="L923">
        <v>473</v>
      </c>
      <c r="M923">
        <v>220</v>
      </c>
      <c r="N923">
        <v>12</v>
      </c>
      <c r="O923">
        <v>182</v>
      </c>
      <c r="P923">
        <v>1</v>
      </c>
      <c r="Q923">
        <v>2</v>
      </c>
      <c r="R923">
        <v>10</v>
      </c>
      <c r="S923">
        <v>6</v>
      </c>
      <c r="T923">
        <v>1</v>
      </c>
      <c r="U923">
        <v>0</v>
      </c>
      <c r="V923">
        <v>0</v>
      </c>
      <c r="W923">
        <v>0</v>
      </c>
      <c r="X923">
        <v>0</v>
      </c>
      <c r="Y923">
        <v>0</v>
      </c>
      <c r="Z923">
        <v>0</v>
      </c>
      <c r="AA923">
        <v>3</v>
      </c>
      <c r="AB923">
        <v>11</v>
      </c>
      <c r="AC923">
        <v>0</v>
      </c>
    </row>
    <row r="924" spans="1:29" x14ac:dyDescent="0.3">
      <c r="A924" s="1">
        <v>4487</v>
      </c>
      <c r="B924">
        <v>1969</v>
      </c>
      <c r="C924" t="s">
        <v>39</v>
      </c>
      <c r="D924" t="s">
        <v>30</v>
      </c>
      <c r="E924">
        <v>39858</v>
      </c>
      <c r="F924">
        <v>1</v>
      </c>
      <c r="G924">
        <v>0</v>
      </c>
      <c r="H924" t="s">
        <v>540</v>
      </c>
      <c r="I924">
        <v>67</v>
      </c>
      <c r="J924">
        <v>15</v>
      </c>
      <c r="K924">
        <v>20</v>
      </c>
      <c r="L924">
        <v>25</v>
      </c>
      <c r="M924">
        <v>2</v>
      </c>
      <c r="N924">
        <v>7</v>
      </c>
      <c r="O924">
        <v>26</v>
      </c>
      <c r="P924">
        <v>1</v>
      </c>
      <c r="Q924">
        <v>2</v>
      </c>
      <c r="R924">
        <v>0</v>
      </c>
      <c r="S924">
        <v>4</v>
      </c>
      <c r="T924">
        <v>6</v>
      </c>
      <c r="U924">
        <v>0</v>
      </c>
      <c r="V924">
        <v>0</v>
      </c>
      <c r="W924">
        <v>0</v>
      </c>
      <c r="X924">
        <v>0</v>
      </c>
      <c r="Y924">
        <v>0</v>
      </c>
      <c r="Z924">
        <v>0</v>
      </c>
      <c r="AA924">
        <v>3</v>
      </c>
      <c r="AB924">
        <v>11</v>
      </c>
      <c r="AC924">
        <v>1</v>
      </c>
    </row>
    <row r="925" spans="1:29" x14ac:dyDescent="0.3">
      <c r="A925" s="1">
        <v>4988</v>
      </c>
      <c r="B925">
        <v>1948</v>
      </c>
      <c r="C925" t="s">
        <v>36</v>
      </c>
      <c r="D925" t="s">
        <v>37</v>
      </c>
      <c r="E925">
        <v>34469</v>
      </c>
      <c r="F925">
        <v>1</v>
      </c>
      <c r="G925">
        <v>1</v>
      </c>
      <c r="H925" t="s">
        <v>327</v>
      </c>
      <c r="I925">
        <v>58</v>
      </c>
      <c r="J925">
        <v>19</v>
      </c>
      <c r="K925">
        <v>6</v>
      </c>
      <c r="L925">
        <v>20</v>
      </c>
      <c r="M925">
        <v>0</v>
      </c>
      <c r="N925">
        <v>5</v>
      </c>
      <c r="O925">
        <v>12</v>
      </c>
      <c r="P925">
        <v>3</v>
      </c>
      <c r="Q925">
        <v>1</v>
      </c>
      <c r="R925">
        <v>1</v>
      </c>
      <c r="S925">
        <v>4</v>
      </c>
      <c r="T925">
        <v>4</v>
      </c>
      <c r="U925">
        <v>0</v>
      </c>
      <c r="V925">
        <v>0</v>
      </c>
      <c r="W925">
        <v>0</v>
      </c>
      <c r="X925">
        <v>0</v>
      </c>
      <c r="Y925">
        <v>0</v>
      </c>
      <c r="Z925">
        <v>0</v>
      </c>
      <c r="AA925">
        <v>3</v>
      </c>
      <c r="AB925">
        <v>11</v>
      </c>
      <c r="AC925">
        <v>0</v>
      </c>
    </row>
    <row r="926" spans="1:29" x14ac:dyDescent="0.3">
      <c r="A926" s="1">
        <v>8931</v>
      </c>
      <c r="B926">
        <v>1986</v>
      </c>
      <c r="C926" t="s">
        <v>29</v>
      </c>
      <c r="D926" t="s">
        <v>33</v>
      </c>
      <c r="E926">
        <v>83033</v>
      </c>
      <c r="F926">
        <v>1</v>
      </c>
      <c r="G926">
        <v>0</v>
      </c>
      <c r="H926" t="s">
        <v>372</v>
      </c>
      <c r="I926">
        <v>82</v>
      </c>
      <c r="J926">
        <v>812</v>
      </c>
      <c r="K926">
        <v>99</v>
      </c>
      <c r="L926">
        <v>431</v>
      </c>
      <c r="M926">
        <v>237</v>
      </c>
      <c r="N926">
        <v>149</v>
      </c>
      <c r="O926">
        <v>33</v>
      </c>
      <c r="P926">
        <v>1</v>
      </c>
      <c r="Q926">
        <v>11</v>
      </c>
      <c r="R926">
        <v>4</v>
      </c>
      <c r="S926">
        <v>10</v>
      </c>
      <c r="T926">
        <v>5</v>
      </c>
      <c r="U926">
        <v>0</v>
      </c>
      <c r="V926">
        <v>0</v>
      </c>
      <c r="W926">
        <v>0</v>
      </c>
      <c r="X926">
        <v>1</v>
      </c>
      <c r="Y926">
        <v>0</v>
      </c>
      <c r="Z926">
        <v>0</v>
      </c>
      <c r="AA926">
        <v>3</v>
      </c>
      <c r="AB926">
        <v>11</v>
      </c>
      <c r="AC926">
        <v>0</v>
      </c>
    </row>
    <row r="927" spans="1:29" x14ac:dyDescent="0.3">
      <c r="A927" s="1">
        <v>5871</v>
      </c>
      <c r="B927">
        <v>1979</v>
      </c>
      <c r="C927" t="s">
        <v>39</v>
      </c>
      <c r="D927" t="s">
        <v>33</v>
      </c>
      <c r="E927">
        <v>24401</v>
      </c>
      <c r="F927">
        <v>0</v>
      </c>
      <c r="G927">
        <v>0</v>
      </c>
      <c r="H927" t="s">
        <v>51</v>
      </c>
      <c r="I927">
        <v>98</v>
      </c>
      <c r="J927">
        <v>73</v>
      </c>
      <c r="K927">
        <v>28</v>
      </c>
      <c r="L927">
        <v>217</v>
      </c>
      <c r="M927">
        <v>10</v>
      </c>
      <c r="N927">
        <v>24</v>
      </c>
      <c r="O927">
        <v>115</v>
      </c>
      <c r="P927">
        <v>3</v>
      </c>
      <c r="Q927">
        <v>6</v>
      </c>
      <c r="R927">
        <v>1</v>
      </c>
      <c r="S927">
        <v>6</v>
      </c>
      <c r="T927">
        <v>8</v>
      </c>
      <c r="U927">
        <v>0</v>
      </c>
      <c r="V927">
        <v>0</v>
      </c>
      <c r="W927">
        <v>0</v>
      </c>
      <c r="X927">
        <v>0</v>
      </c>
      <c r="Y927">
        <v>0</v>
      </c>
      <c r="Z927">
        <v>0</v>
      </c>
      <c r="AA927">
        <v>3</v>
      </c>
      <c r="AB927">
        <v>11</v>
      </c>
      <c r="AC927">
        <v>0</v>
      </c>
    </row>
    <row r="928" spans="1:29" x14ac:dyDescent="0.3">
      <c r="A928" s="1">
        <v>2008</v>
      </c>
      <c r="B928">
        <v>1978</v>
      </c>
      <c r="C928" t="s">
        <v>29</v>
      </c>
      <c r="D928" t="s">
        <v>37</v>
      </c>
      <c r="E928">
        <v>77583</v>
      </c>
      <c r="F928">
        <v>0</v>
      </c>
      <c r="G928">
        <v>0</v>
      </c>
      <c r="H928" t="s">
        <v>35</v>
      </c>
      <c r="I928">
        <v>93</v>
      </c>
      <c r="J928">
        <v>372</v>
      </c>
      <c r="K928">
        <v>23</v>
      </c>
      <c r="L928">
        <v>384</v>
      </c>
      <c r="M928">
        <v>250</v>
      </c>
      <c r="N928">
        <v>12</v>
      </c>
      <c r="O928">
        <v>108</v>
      </c>
      <c r="P928">
        <v>1</v>
      </c>
      <c r="Q928">
        <v>4</v>
      </c>
      <c r="R928">
        <v>5</v>
      </c>
      <c r="S928">
        <v>9</v>
      </c>
      <c r="T928">
        <v>2</v>
      </c>
      <c r="U928">
        <v>0</v>
      </c>
      <c r="V928">
        <v>0</v>
      </c>
      <c r="W928">
        <v>0</v>
      </c>
      <c r="X928">
        <v>1</v>
      </c>
      <c r="Y928">
        <v>0</v>
      </c>
      <c r="Z928">
        <v>0</v>
      </c>
      <c r="AA928">
        <v>3</v>
      </c>
      <c r="AB928">
        <v>11</v>
      </c>
      <c r="AC928">
        <v>0</v>
      </c>
    </row>
    <row r="929" spans="1:29" x14ac:dyDescent="0.3">
      <c r="A929" s="1">
        <v>3139</v>
      </c>
      <c r="B929">
        <v>1982</v>
      </c>
      <c r="C929" t="s">
        <v>53</v>
      </c>
      <c r="D929" t="s">
        <v>30</v>
      </c>
      <c r="E929">
        <v>74116</v>
      </c>
      <c r="F929">
        <v>0</v>
      </c>
      <c r="G929">
        <v>0</v>
      </c>
      <c r="H929" t="s">
        <v>375</v>
      </c>
      <c r="I929">
        <v>53</v>
      </c>
      <c r="J929">
        <v>871</v>
      </c>
      <c r="K929">
        <v>111</v>
      </c>
      <c r="L929">
        <v>704</v>
      </c>
      <c r="M929">
        <v>145</v>
      </c>
      <c r="N929">
        <v>55</v>
      </c>
      <c r="O929">
        <v>166</v>
      </c>
      <c r="P929">
        <v>1</v>
      </c>
      <c r="Q929">
        <v>4</v>
      </c>
      <c r="R929">
        <v>4</v>
      </c>
      <c r="S929">
        <v>10</v>
      </c>
      <c r="T929">
        <v>2</v>
      </c>
      <c r="U929">
        <v>0</v>
      </c>
      <c r="V929">
        <v>1</v>
      </c>
      <c r="W929">
        <v>0</v>
      </c>
      <c r="X929">
        <v>0</v>
      </c>
      <c r="Y929">
        <v>0</v>
      </c>
      <c r="Z929">
        <v>0</v>
      </c>
      <c r="AA929">
        <v>3</v>
      </c>
      <c r="AB929">
        <v>11</v>
      </c>
      <c r="AC929">
        <v>0</v>
      </c>
    </row>
    <row r="930" spans="1:29" x14ac:dyDescent="0.3">
      <c r="A930" s="1">
        <v>10037</v>
      </c>
      <c r="B930">
        <v>1993</v>
      </c>
      <c r="C930" t="s">
        <v>29</v>
      </c>
      <c r="D930" t="s">
        <v>30</v>
      </c>
      <c r="E930">
        <v>74293</v>
      </c>
      <c r="F930">
        <v>0</v>
      </c>
      <c r="G930">
        <v>0</v>
      </c>
      <c r="H930" t="s">
        <v>327</v>
      </c>
      <c r="I930">
        <v>66</v>
      </c>
      <c r="J930">
        <v>375</v>
      </c>
      <c r="K930">
        <v>152</v>
      </c>
      <c r="L930">
        <v>335</v>
      </c>
      <c r="M930">
        <v>93</v>
      </c>
      <c r="N930">
        <v>91</v>
      </c>
      <c r="O930">
        <v>81</v>
      </c>
      <c r="P930">
        <v>1</v>
      </c>
      <c r="Q930">
        <v>5</v>
      </c>
      <c r="R930">
        <v>4</v>
      </c>
      <c r="S930">
        <v>6</v>
      </c>
      <c r="T930">
        <v>2</v>
      </c>
      <c r="U930">
        <v>0</v>
      </c>
      <c r="V930">
        <v>0</v>
      </c>
      <c r="W930">
        <v>0</v>
      </c>
      <c r="X930">
        <v>0</v>
      </c>
      <c r="Y930">
        <v>0</v>
      </c>
      <c r="Z930">
        <v>0</v>
      </c>
      <c r="AA930">
        <v>3</v>
      </c>
      <c r="AB930">
        <v>11</v>
      </c>
      <c r="AC930">
        <v>0</v>
      </c>
    </row>
    <row r="931" spans="1:29" x14ac:dyDescent="0.3">
      <c r="A931" s="1">
        <v>10673</v>
      </c>
      <c r="B931">
        <v>1976</v>
      </c>
      <c r="C931" t="s">
        <v>36</v>
      </c>
      <c r="D931" t="s">
        <v>37</v>
      </c>
      <c r="E931">
        <v>68397</v>
      </c>
      <c r="F931">
        <v>0</v>
      </c>
      <c r="G931">
        <v>1</v>
      </c>
      <c r="H931" t="s">
        <v>537</v>
      </c>
      <c r="I931">
        <v>6</v>
      </c>
      <c r="J931">
        <v>760</v>
      </c>
      <c r="K931">
        <v>80</v>
      </c>
      <c r="L931">
        <v>466</v>
      </c>
      <c r="M931">
        <v>17</v>
      </c>
      <c r="N931">
        <v>13</v>
      </c>
      <c r="O931">
        <v>80</v>
      </c>
      <c r="P931">
        <v>1</v>
      </c>
      <c r="Q931">
        <v>6</v>
      </c>
      <c r="R931">
        <v>9</v>
      </c>
      <c r="S931">
        <v>5</v>
      </c>
      <c r="T931">
        <v>3</v>
      </c>
      <c r="U931">
        <v>0</v>
      </c>
      <c r="V931">
        <v>0</v>
      </c>
      <c r="W931">
        <v>0</v>
      </c>
      <c r="X931">
        <v>0</v>
      </c>
      <c r="Y931">
        <v>0</v>
      </c>
      <c r="Z931">
        <v>0</v>
      </c>
      <c r="AA931">
        <v>3</v>
      </c>
      <c r="AB931">
        <v>11</v>
      </c>
      <c r="AC931">
        <v>0</v>
      </c>
    </row>
    <row r="932" spans="1:29" x14ac:dyDescent="0.3">
      <c r="A932" s="1">
        <v>5303</v>
      </c>
      <c r="B932">
        <v>1974</v>
      </c>
      <c r="C932" t="s">
        <v>36</v>
      </c>
      <c r="D932" t="s">
        <v>33</v>
      </c>
      <c r="E932">
        <v>79632</v>
      </c>
      <c r="F932">
        <v>0</v>
      </c>
      <c r="G932">
        <v>0</v>
      </c>
      <c r="H932" t="s">
        <v>410</v>
      </c>
      <c r="I932">
        <v>42</v>
      </c>
      <c r="J932">
        <v>471</v>
      </c>
      <c r="K932">
        <v>0</v>
      </c>
      <c r="L932">
        <v>510</v>
      </c>
      <c r="M932">
        <v>99</v>
      </c>
      <c r="N932">
        <v>21</v>
      </c>
      <c r="O932">
        <v>12</v>
      </c>
      <c r="P932">
        <v>1</v>
      </c>
      <c r="Q932">
        <v>6</v>
      </c>
      <c r="R932">
        <v>4</v>
      </c>
      <c r="S932">
        <v>9</v>
      </c>
      <c r="T932">
        <v>2</v>
      </c>
      <c r="U932">
        <v>0</v>
      </c>
      <c r="V932">
        <v>0</v>
      </c>
      <c r="W932">
        <v>0</v>
      </c>
      <c r="X932">
        <v>0</v>
      </c>
      <c r="Y932">
        <v>0</v>
      </c>
      <c r="Z932">
        <v>0</v>
      </c>
      <c r="AA932">
        <v>3</v>
      </c>
      <c r="AB932">
        <v>11</v>
      </c>
      <c r="AC932">
        <v>0</v>
      </c>
    </row>
    <row r="933" spans="1:29" x14ac:dyDescent="0.3">
      <c r="A933" s="1">
        <v>538</v>
      </c>
      <c r="B933">
        <v>1989</v>
      </c>
      <c r="C933" t="s">
        <v>29</v>
      </c>
      <c r="D933" t="s">
        <v>30</v>
      </c>
      <c r="E933">
        <v>46107</v>
      </c>
      <c r="F933">
        <v>1</v>
      </c>
      <c r="G933">
        <v>0</v>
      </c>
      <c r="H933" t="s">
        <v>35</v>
      </c>
      <c r="I933">
        <v>78</v>
      </c>
      <c r="J933">
        <v>31</v>
      </c>
      <c r="K933">
        <v>9</v>
      </c>
      <c r="L933">
        <v>27</v>
      </c>
      <c r="M933">
        <v>16</v>
      </c>
      <c r="N933">
        <v>9</v>
      </c>
      <c r="O933">
        <v>33</v>
      </c>
      <c r="P933">
        <v>1</v>
      </c>
      <c r="Q933">
        <v>1</v>
      </c>
      <c r="R933">
        <v>1</v>
      </c>
      <c r="S933">
        <v>4</v>
      </c>
      <c r="T933">
        <v>3</v>
      </c>
      <c r="U933">
        <v>0</v>
      </c>
      <c r="V933">
        <v>0</v>
      </c>
      <c r="W933">
        <v>0</v>
      </c>
      <c r="X933">
        <v>0</v>
      </c>
      <c r="Y933">
        <v>0</v>
      </c>
      <c r="Z933">
        <v>0</v>
      </c>
      <c r="AA933">
        <v>3</v>
      </c>
      <c r="AB933">
        <v>11</v>
      </c>
      <c r="AC933">
        <v>0</v>
      </c>
    </row>
    <row r="934" spans="1:29" x14ac:dyDescent="0.3">
      <c r="A934" s="1">
        <v>7922</v>
      </c>
      <c r="B934">
        <v>1951</v>
      </c>
      <c r="C934" t="s">
        <v>36</v>
      </c>
      <c r="D934" t="s">
        <v>30</v>
      </c>
      <c r="E934">
        <v>64950</v>
      </c>
      <c r="F934">
        <v>0</v>
      </c>
      <c r="G934">
        <v>1</v>
      </c>
      <c r="H934" t="s">
        <v>396</v>
      </c>
      <c r="I934">
        <v>29</v>
      </c>
      <c r="J934">
        <v>819</v>
      </c>
      <c r="K934">
        <v>0</v>
      </c>
      <c r="L934">
        <v>72</v>
      </c>
      <c r="M934">
        <v>12</v>
      </c>
      <c r="N934">
        <v>0</v>
      </c>
      <c r="O934">
        <v>63</v>
      </c>
      <c r="P934">
        <v>2</v>
      </c>
      <c r="Q934">
        <v>11</v>
      </c>
      <c r="R934">
        <v>2</v>
      </c>
      <c r="S934">
        <v>10</v>
      </c>
      <c r="T934">
        <v>7</v>
      </c>
      <c r="U934">
        <v>0</v>
      </c>
      <c r="V934">
        <v>1</v>
      </c>
      <c r="W934">
        <v>0</v>
      </c>
      <c r="X934">
        <v>0</v>
      </c>
      <c r="Y934">
        <v>0</v>
      </c>
      <c r="Z934">
        <v>0</v>
      </c>
      <c r="AA934">
        <v>3</v>
      </c>
      <c r="AB934">
        <v>11</v>
      </c>
      <c r="AC934">
        <v>0</v>
      </c>
    </row>
    <row r="935" spans="1:29" x14ac:dyDescent="0.3">
      <c r="A935" s="1">
        <v>5692</v>
      </c>
      <c r="B935">
        <v>1989</v>
      </c>
      <c r="C935" t="s">
        <v>47</v>
      </c>
      <c r="D935" t="s">
        <v>37</v>
      </c>
      <c r="E935">
        <v>25443</v>
      </c>
      <c r="F935">
        <v>1</v>
      </c>
      <c r="G935">
        <v>0</v>
      </c>
      <c r="H935" t="s">
        <v>309</v>
      </c>
      <c r="I935">
        <v>82</v>
      </c>
      <c r="J935">
        <v>1</v>
      </c>
      <c r="K935">
        <v>4</v>
      </c>
      <c r="L935">
        <v>3</v>
      </c>
      <c r="M935">
        <v>8</v>
      </c>
      <c r="N935">
        <v>9</v>
      </c>
      <c r="O935">
        <v>7</v>
      </c>
      <c r="P935">
        <v>1</v>
      </c>
      <c r="Q935">
        <v>1</v>
      </c>
      <c r="R935">
        <v>0</v>
      </c>
      <c r="S935">
        <v>3</v>
      </c>
      <c r="T935">
        <v>8</v>
      </c>
      <c r="U935">
        <v>0</v>
      </c>
      <c r="V935">
        <v>0</v>
      </c>
      <c r="W935">
        <v>0</v>
      </c>
      <c r="X935">
        <v>0</v>
      </c>
      <c r="Y935">
        <v>0</v>
      </c>
      <c r="Z935">
        <v>0</v>
      </c>
      <c r="AA935">
        <v>3</v>
      </c>
      <c r="AB935">
        <v>11</v>
      </c>
      <c r="AC935">
        <v>0</v>
      </c>
    </row>
    <row r="936" spans="1:29" x14ac:dyDescent="0.3">
      <c r="A936" s="1">
        <v>4843</v>
      </c>
      <c r="B936">
        <v>1952</v>
      </c>
      <c r="C936" t="s">
        <v>29</v>
      </c>
      <c r="D936" t="s">
        <v>30</v>
      </c>
      <c r="E936">
        <v>75127</v>
      </c>
      <c r="F936">
        <v>0</v>
      </c>
      <c r="G936">
        <v>0</v>
      </c>
      <c r="H936" t="s">
        <v>65</v>
      </c>
      <c r="I936">
        <v>92</v>
      </c>
      <c r="J936">
        <v>203</v>
      </c>
      <c r="K936">
        <v>35</v>
      </c>
      <c r="L936">
        <v>305</v>
      </c>
      <c r="M936">
        <v>46</v>
      </c>
      <c r="N936">
        <v>17</v>
      </c>
      <c r="O936">
        <v>227</v>
      </c>
      <c r="P936">
        <v>1</v>
      </c>
      <c r="Q936">
        <v>2</v>
      </c>
      <c r="R936">
        <v>11</v>
      </c>
      <c r="S936">
        <v>5</v>
      </c>
      <c r="T936">
        <v>1</v>
      </c>
      <c r="U936">
        <v>0</v>
      </c>
      <c r="V936">
        <v>0</v>
      </c>
      <c r="W936">
        <v>0</v>
      </c>
      <c r="X936">
        <v>0</v>
      </c>
      <c r="Y936">
        <v>0</v>
      </c>
      <c r="Z936">
        <v>0</v>
      </c>
      <c r="AA936">
        <v>3</v>
      </c>
      <c r="AB936">
        <v>11</v>
      </c>
      <c r="AC936">
        <v>0</v>
      </c>
    </row>
    <row r="937" spans="1:29" x14ac:dyDescent="0.3">
      <c r="A937" s="1">
        <v>6383</v>
      </c>
      <c r="B937">
        <v>1971</v>
      </c>
      <c r="C937" t="s">
        <v>36</v>
      </c>
      <c r="D937" t="s">
        <v>33</v>
      </c>
      <c r="E937">
        <v>32892</v>
      </c>
      <c r="F937">
        <v>1</v>
      </c>
      <c r="G937">
        <v>0</v>
      </c>
      <c r="H937" t="s">
        <v>362</v>
      </c>
      <c r="I937">
        <v>78</v>
      </c>
      <c r="J937">
        <v>26</v>
      </c>
      <c r="K937">
        <v>0</v>
      </c>
      <c r="L937">
        <v>15</v>
      </c>
      <c r="M937">
        <v>2</v>
      </c>
      <c r="N937">
        <v>1</v>
      </c>
      <c r="O937">
        <v>2</v>
      </c>
      <c r="P937">
        <v>2</v>
      </c>
      <c r="Q937">
        <v>3</v>
      </c>
      <c r="R937">
        <v>0</v>
      </c>
      <c r="S937">
        <v>3</v>
      </c>
      <c r="T937">
        <v>8</v>
      </c>
      <c r="U937">
        <v>0</v>
      </c>
      <c r="V937">
        <v>0</v>
      </c>
      <c r="W937">
        <v>0</v>
      </c>
      <c r="X937">
        <v>0</v>
      </c>
      <c r="Y937">
        <v>0</v>
      </c>
      <c r="Z937">
        <v>0</v>
      </c>
      <c r="AA937">
        <v>3</v>
      </c>
      <c r="AB937">
        <v>11</v>
      </c>
      <c r="AC937">
        <v>0</v>
      </c>
    </row>
    <row r="938" spans="1:29" x14ac:dyDescent="0.3">
      <c r="A938" s="1">
        <v>1628</v>
      </c>
      <c r="B938">
        <v>1971</v>
      </c>
      <c r="C938" t="s">
        <v>29</v>
      </c>
      <c r="D938" t="s">
        <v>33</v>
      </c>
      <c r="E938">
        <v>71796</v>
      </c>
      <c r="F938">
        <v>0</v>
      </c>
      <c r="G938">
        <v>0</v>
      </c>
      <c r="H938" t="s">
        <v>463</v>
      </c>
      <c r="I938">
        <v>54</v>
      </c>
      <c r="J938">
        <v>354</v>
      </c>
      <c r="K938">
        <v>21</v>
      </c>
      <c r="L938">
        <v>311</v>
      </c>
      <c r="M938">
        <v>167</v>
      </c>
      <c r="N938">
        <v>75</v>
      </c>
      <c r="O938">
        <v>32</v>
      </c>
      <c r="P938">
        <v>1</v>
      </c>
      <c r="Q938">
        <v>9</v>
      </c>
      <c r="R938">
        <v>3</v>
      </c>
      <c r="S938">
        <v>4</v>
      </c>
      <c r="T938">
        <v>4</v>
      </c>
      <c r="U938">
        <v>0</v>
      </c>
      <c r="V938">
        <v>0</v>
      </c>
      <c r="W938">
        <v>0</v>
      </c>
      <c r="X938">
        <v>0</v>
      </c>
      <c r="Y938">
        <v>0</v>
      </c>
      <c r="Z938">
        <v>0</v>
      </c>
      <c r="AA938">
        <v>3</v>
      </c>
      <c r="AB938">
        <v>11</v>
      </c>
      <c r="AC938">
        <v>0</v>
      </c>
    </row>
    <row r="939" spans="1:29" x14ac:dyDescent="0.3">
      <c r="A939" s="1">
        <v>1204</v>
      </c>
      <c r="B939">
        <v>1970</v>
      </c>
      <c r="C939" t="s">
        <v>36</v>
      </c>
      <c r="D939" t="s">
        <v>37</v>
      </c>
      <c r="E939">
        <v>67536</v>
      </c>
      <c r="F939">
        <v>0</v>
      </c>
      <c r="G939">
        <v>1</v>
      </c>
      <c r="H939" t="s">
        <v>247</v>
      </c>
      <c r="I939">
        <v>45</v>
      </c>
      <c r="J939">
        <v>1253</v>
      </c>
      <c r="K939">
        <v>0</v>
      </c>
      <c r="L939">
        <v>447</v>
      </c>
      <c r="M939">
        <v>23</v>
      </c>
      <c r="N939">
        <v>71</v>
      </c>
      <c r="O939">
        <v>35</v>
      </c>
      <c r="P939">
        <v>3</v>
      </c>
      <c r="Q939">
        <v>11</v>
      </c>
      <c r="R939">
        <v>5</v>
      </c>
      <c r="S939">
        <v>11</v>
      </c>
      <c r="T939">
        <v>8</v>
      </c>
      <c r="U939">
        <v>0</v>
      </c>
      <c r="V939">
        <v>0</v>
      </c>
      <c r="W939">
        <v>0</v>
      </c>
      <c r="X939">
        <v>1</v>
      </c>
      <c r="Y939">
        <v>0</v>
      </c>
      <c r="Z939">
        <v>0</v>
      </c>
      <c r="AA939">
        <v>3</v>
      </c>
      <c r="AB939">
        <v>11</v>
      </c>
      <c r="AC939">
        <v>0</v>
      </c>
    </row>
    <row r="940" spans="1:29" x14ac:dyDescent="0.3">
      <c r="A940" s="1">
        <v>3673</v>
      </c>
      <c r="B940">
        <v>1971</v>
      </c>
      <c r="C940" t="s">
        <v>29</v>
      </c>
      <c r="D940" t="s">
        <v>30</v>
      </c>
      <c r="E940">
        <v>55239</v>
      </c>
      <c r="F940">
        <v>0</v>
      </c>
      <c r="G940">
        <v>1</v>
      </c>
      <c r="H940" t="s">
        <v>437</v>
      </c>
      <c r="I940">
        <v>59</v>
      </c>
      <c r="J940">
        <v>371</v>
      </c>
      <c r="K940">
        <v>17</v>
      </c>
      <c r="L940">
        <v>238</v>
      </c>
      <c r="M940">
        <v>23</v>
      </c>
      <c r="N940">
        <v>24</v>
      </c>
      <c r="O940">
        <v>106</v>
      </c>
      <c r="P940">
        <v>3</v>
      </c>
      <c r="Q940">
        <v>7</v>
      </c>
      <c r="R940">
        <v>5</v>
      </c>
      <c r="S940">
        <v>11</v>
      </c>
      <c r="T940">
        <v>5</v>
      </c>
      <c r="U940">
        <v>0</v>
      </c>
      <c r="V940">
        <v>0</v>
      </c>
      <c r="W940">
        <v>0</v>
      </c>
      <c r="X940">
        <v>0</v>
      </c>
      <c r="Y940">
        <v>0</v>
      </c>
      <c r="Z940">
        <v>0</v>
      </c>
      <c r="AA940">
        <v>3</v>
      </c>
      <c r="AB940">
        <v>11</v>
      </c>
      <c r="AC940">
        <v>0</v>
      </c>
    </row>
    <row r="941" spans="1:29" x14ac:dyDescent="0.3">
      <c r="A941" s="1">
        <v>760</v>
      </c>
      <c r="B941">
        <v>1975</v>
      </c>
      <c r="C941" t="s">
        <v>36</v>
      </c>
      <c r="D941" t="s">
        <v>41</v>
      </c>
      <c r="E941">
        <v>60554</v>
      </c>
      <c r="F941">
        <v>1</v>
      </c>
      <c r="G941">
        <v>0</v>
      </c>
      <c r="H941" t="s">
        <v>541</v>
      </c>
      <c r="I941">
        <v>8</v>
      </c>
      <c r="J941">
        <v>588</v>
      </c>
      <c r="K941">
        <v>7</v>
      </c>
      <c r="L941">
        <v>76</v>
      </c>
      <c r="M941">
        <v>110</v>
      </c>
      <c r="N941">
        <v>15</v>
      </c>
      <c r="O941">
        <v>15</v>
      </c>
      <c r="P941">
        <v>2</v>
      </c>
      <c r="Q941">
        <v>8</v>
      </c>
      <c r="R941">
        <v>4</v>
      </c>
      <c r="S941">
        <v>9</v>
      </c>
      <c r="T941">
        <v>6</v>
      </c>
      <c r="U941">
        <v>0</v>
      </c>
      <c r="V941">
        <v>0</v>
      </c>
      <c r="W941">
        <v>0</v>
      </c>
      <c r="X941">
        <v>0</v>
      </c>
      <c r="Y941">
        <v>0</v>
      </c>
      <c r="Z941">
        <v>0</v>
      </c>
      <c r="AA941">
        <v>3</v>
      </c>
      <c r="AB941">
        <v>11</v>
      </c>
      <c r="AC941">
        <v>0</v>
      </c>
    </row>
    <row r="942" spans="1:29" x14ac:dyDescent="0.3">
      <c r="A942" s="1">
        <v>8957</v>
      </c>
      <c r="B942">
        <v>1952</v>
      </c>
      <c r="C942" t="s">
        <v>53</v>
      </c>
      <c r="D942" t="s">
        <v>30</v>
      </c>
      <c r="E942">
        <v>64831</v>
      </c>
      <c r="F942">
        <v>1</v>
      </c>
      <c r="G942">
        <v>1</v>
      </c>
      <c r="H942" t="s">
        <v>542</v>
      </c>
      <c r="I942">
        <v>51</v>
      </c>
      <c r="J942">
        <v>480</v>
      </c>
      <c r="K942">
        <v>86</v>
      </c>
      <c r="L942">
        <v>249</v>
      </c>
      <c r="M942">
        <v>75</v>
      </c>
      <c r="N942">
        <v>86</v>
      </c>
      <c r="O942">
        <v>144</v>
      </c>
      <c r="P942">
        <v>8</v>
      </c>
      <c r="Q942">
        <v>6</v>
      </c>
      <c r="R942">
        <v>3</v>
      </c>
      <c r="S942">
        <v>5</v>
      </c>
      <c r="T942">
        <v>6</v>
      </c>
      <c r="U942">
        <v>0</v>
      </c>
      <c r="V942">
        <v>0</v>
      </c>
      <c r="W942">
        <v>0</v>
      </c>
      <c r="X942">
        <v>0</v>
      </c>
      <c r="Y942">
        <v>0</v>
      </c>
      <c r="Z942">
        <v>0</v>
      </c>
      <c r="AA942">
        <v>3</v>
      </c>
      <c r="AB942">
        <v>11</v>
      </c>
      <c r="AC942">
        <v>0</v>
      </c>
    </row>
    <row r="943" spans="1:29" x14ac:dyDescent="0.3">
      <c r="A943" s="1">
        <v>4128</v>
      </c>
      <c r="B943">
        <v>1962</v>
      </c>
      <c r="C943" t="s">
        <v>36</v>
      </c>
      <c r="D943" t="s">
        <v>33</v>
      </c>
      <c r="E943">
        <v>56067</v>
      </c>
      <c r="F943">
        <v>0</v>
      </c>
      <c r="G943">
        <v>1</v>
      </c>
      <c r="H943" t="s">
        <v>543</v>
      </c>
      <c r="I943">
        <v>51</v>
      </c>
      <c r="J943">
        <v>517</v>
      </c>
      <c r="K943">
        <v>12</v>
      </c>
      <c r="L943">
        <v>54</v>
      </c>
      <c r="M943">
        <v>16</v>
      </c>
      <c r="N943">
        <v>6</v>
      </c>
      <c r="O943">
        <v>120</v>
      </c>
      <c r="P943">
        <v>2</v>
      </c>
      <c r="Q943">
        <v>7</v>
      </c>
      <c r="R943">
        <v>4</v>
      </c>
      <c r="S943">
        <v>7</v>
      </c>
      <c r="T943">
        <v>5</v>
      </c>
      <c r="U943">
        <v>0</v>
      </c>
      <c r="V943">
        <v>0</v>
      </c>
      <c r="W943">
        <v>0</v>
      </c>
      <c r="X943">
        <v>0</v>
      </c>
      <c r="Y943">
        <v>0</v>
      </c>
      <c r="Z943">
        <v>0</v>
      </c>
      <c r="AA943">
        <v>3</v>
      </c>
      <c r="AB943">
        <v>11</v>
      </c>
      <c r="AC943">
        <v>0</v>
      </c>
    </row>
    <row r="944" spans="1:29" x14ac:dyDescent="0.3">
      <c r="A944" s="1">
        <v>6810</v>
      </c>
      <c r="B944">
        <v>1983</v>
      </c>
      <c r="C944" t="s">
        <v>29</v>
      </c>
      <c r="D944" t="s">
        <v>41</v>
      </c>
      <c r="E944">
        <v>82025</v>
      </c>
      <c r="F944">
        <v>0</v>
      </c>
      <c r="G944">
        <v>0</v>
      </c>
      <c r="H944" t="s">
        <v>544</v>
      </c>
      <c r="I944">
        <v>76</v>
      </c>
      <c r="J944">
        <v>267</v>
      </c>
      <c r="K944">
        <v>98</v>
      </c>
      <c r="L944">
        <v>606</v>
      </c>
      <c r="M944">
        <v>48</v>
      </c>
      <c r="N944">
        <v>70</v>
      </c>
      <c r="O944">
        <v>98</v>
      </c>
      <c r="P944">
        <v>1</v>
      </c>
      <c r="Q944">
        <v>3</v>
      </c>
      <c r="R944">
        <v>2</v>
      </c>
      <c r="S944">
        <v>6</v>
      </c>
      <c r="T944">
        <v>1</v>
      </c>
      <c r="U944">
        <v>0</v>
      </c>
      <c r="V944">
        <v>0</v>
      </c>
      <c r="W944">
        <v>1</v>
      </c>
      <c r="X944">
        <v>0</v>
      </c>
      <c r="Y944">
        <v>0</v>
      </c>
      <c r="Z944">
        <v>0</v>
      </c>
      <c r="AA944">
        <v>3</v>
      </c>
      <c r="AB944">
        <v>11</v>
      </c>
      <c r="AC944">
        <v>1</v>
      </c>
    </row>
    <row r="945" spans="1:29" x14ac:dyDescent="0.3">
      <c r="A945" s="1">
        <v>5386</v>
      </c>
      <c r="B945">
        <v>1953</v>
      </c>
      <c r="C945" t="s">
        <v>29</v>
      </c>
      <c r="D945" t="s">
        <v>33</v>
      </c>
      <c r="E945">
        <v>94384</v>
      </c>
      <c r="F945">
        <v>0</v>
      </c>
      <c r="G945">
        <v>0</v>
      </c>
      <c r="H945" t="s">
        <v>545</v>
      </c>
      <c r="I945">
        <v>62</v>
      </c>
      <c r="J945">
        <v>1111</v>
      </c>
      <c r="K945">
        <v>24</v>
      </c>
      <c r="L945">
        <v>790</v>
      </c>
      <c r="M945">
        <v>160</v>
      </c>
      <c r="N945">
        <v>45</v>
      </c>
      <c r="O945">
        <v>172</v>
      </c>
      <c r="P945">
        <v>0</v>
      </c>
      <c r="Q945">
        <v>5</v>
      </c>
      <c r="R945">
        <v>8</v>
      </c>
      <c r="S945">
        <v>5</v>
      </c>
      <c r="T945">
        <v>2</v>
      </c>
      <c r="U945">
        <v>0</v>
      </c>
      <c r="V945">
        <v>1</v>
      </c>
      <c r="W945">
        <v>1</v>
      </c>
      <c r="X945">
        <v>1</v>
      </c>
      <c r="Y945">
        <v>0</v>
      </c>
      <c r="Z945">
        <v>0</v>
      </c>
      <c r="AA945">
        <v>3</v>
      </c>
      <c r="AB945">
        <v>11</v>
      </c>
      <c r="AC945">
        <v>1</v>
      </c>
    </row>
    <row r="946" spans="1:29" x14ac:dyDescent="0.3">
      <c r="A946" s="1">
        <v>8700</v>
      </c>
      <c r="B946">
        <v>1986</v>
      </c>
      <c r="C946" t="s">
        <v>47</v>
      </c>
      <c r="D946" t="s">
        <v>30</v>
      </c>
      <c r="E946">
        <v>14906</v>
      </c>
      <c r="F946">
        <v>0</v>
      </c>
      <c r="G946">
        <v>0</v>
      </c>
      <c r="H946" t="s">
        <v>309</v>
      </c>
      <c r="I946">
        <v>86</v>
      </c>
      <c r="J946">
        <v>7</v>
      </c>
      <c r="K946">
        <v>7</v>
      </c>
      <c r="L946">
        <v>14</v>
      </c>
      <c r="M946">
        <v>7</v>
      </c>
      <c r="N946">
        <v>16</v>
      </c>
      <c r="O946">
        <v>15</v>
      </c>
      <c r="P946">
        <v>3</v>
      </c>
      <c r="Q946">
        <v>2</v>
      </c>
      <c r="R946">
        <v>1</v>
      </c>
      <c r="S946">
        <v>3</v>
      </c>
      <c r="T946">
        <v>7</v>
      </c>
      <c r="U946">
        <v>0</v>
      </c>
      <c r="V946">
        <v>0</v>
      </c>
      <c r="W946">
        <v>0</v>
      </c>
      <c r="X946">
        <v>0</v>
      </c>
      <c r="Y946">
        <v>0</v>
      </c>
      <c r="Z946">
        <v>0</v>
      </c>
      <c r="AA946">
        <v>3</v>
      </c>
      <c r="AB946">
        <v>11</v>
      </c>
      <c r="AC946">
        <v>0</v>
      </c>
    </row>
    <row r="947" spans="1:29" x14ac:dyDescent="0.3">
      <c r="A947" s="1">
        <v>3202</v>
      </c>
      <c r="B947">
        <v>1987</v>
      </c>
      <c r="C947" t="s">
        <v>36</v>
      </c>
      <c r="D947" t="s">
        <v>37</v>
      </c>
      <c r="E947">
        <v>51563</v>
      </c>
      <c r="F947">
        <v>0</v>
      </c>
      <c r="G947">
        <v>0</v>
      </c>
      <c r="H947" t="s">
        <v>546</v>
      </c>
      <c r="I947">
        <v>60</v>
      </c>
      <c r="J947">
        <v>1166</v>
      </c>
      <c r="K947">
        <v>0</v>
      </c>
      <c r="L947">
        <v>48</v>
      </c>
      <c r="M947">
        <v>0</v>
      </c>
      <c r="N947">
        <v>0</v>
      </c>
      <c r="O947">
        <v>36</v>
      </c>
      <c r="P947">
        <v>1</v>
      </c>
      <c r="Q947">
        <v>4</v>
      </c>
      <c r="R947">
        <v>4</v>
      </c>
      <c r="S947">
        <v>10</v>
      </c>
      <c r="T947">
        <v>8</v>
      </c>
      <c r="U947">
        <v>0</v>
      </c>
      <c r="V947">
        <v>1</v>
      </c>
      <c r="W947">
        <v>1</v>
      </c>
      <c r="X947">
        <v>0</v>
      </c>
      <c r="Y947">
        <v>0</v>
      </c>
      <c r="Z947">
        <v>0</v>
      </c>
      <c r="AA947">
        <v>3</v>
      </c>
      <c r="AB947">
        <v>11</v>
      </c>
      <c r="AC947">
        <v>0</v>
      </c>
    </row>
    <row r="948" spans="1:29" x14ac:dyDescent="0.3">
      <c r="A948" s="1">
        <v>1328</v>
      </c>
      <c r="B948">
        <v>1982</v>
      </c>
      <c r="C948" t="s">
        <v>53</v>
      </c>
      <c r="D948" t="s">
        <v>37</v>
      </c>
      <c r="E948">
        <v>57937</v>
      </c>
      <c r="F948">
        <v>0</v>
      </c>
      <c r="G948">
        <v>1</v>
      </c>
      <c r="H948" t="s">
        <v>224</v>
      </c>
      <c r="I948">
        <v>56</v>
      </c>
      <c r="J948">
        <v>261</v>
      </c>
      <c r="K948">
        <v>42</v>
      </c>
      <c r="L948">
        <v>144</v>
      </c>
      <c r="M948">
        <v>55</v>
      </c>
      <c r="N948">
        <v>48</v>
      </c>
      <c r="O948">
        <v>133</v>
      </c>
      <c r="P948">
        <v>3</v>
      </c>
      <c r="Q948">
        <v>4</v>
      </c>
      <c r="R948">
        <v>4</v>
      </c>
      <c r="S948">
        <v>9</v>
      </c>
      <c r="T948">
        <v>3</v>
      </c>
      <c r="U948">
        <v>0</v>
      </c>
      <c r="V948">
        <v>0</v>
      </c>
      <c r="W948">
        <v>0</v>
      </c>
      <c r="X948">
        <v>0</v>
      </c>
      <c r="Y948">
        <v>0</v>
      </c>
      <c r="Z948">
        <v>0</v>
      </c>
      <c r="AA948">
        <v>3</v>
      </c>
      <c r="AB948">
        <v>11</v>
      </c>
      <c r="AC948">
        <v>0</v>
      </c>
    </row>
    <row r="949" spans="1:29" x14ac:dyDescent="0.3">
      <c r="A949" s="1">
        <v>8405</v>
      </c>
      <c r="B949">
        <v>1979</v>
      </c>
      <c r="C949" t="s">
        <v>29</v>
      </c>
      <c r="D949" t="s">
        <v>41</v>
      </c>
      <c r="E949">
        <v>68274</v>
      </c>
      <c r="F949">
        <v>1</v>
      </c>
      <c r="G949">
        <v>1</v>
      </c>
      <c r="H949" t="s">
        <v>150</v>
      </c>
      <c r="I949">
        <v>83</v>
      </c>
      <c r="J949">
        <v>135</v>
      </c>
      <c r="K949">
        <v>25</v>
      </c>
      <c r="L949">
        <v>51</v>
      </c>
      <c r="M949">
        <v>23</v>
      </c>
      <c r="N949">
        <v>25</v>
      </c>
      <c r="O949">
        <v>46</v>
      </c>
      <c r="P949">
        <v>2</v>
      </c>
      <c r="Q949">
        <v>4</v>
      </c>
      <c r="R949">
        <v>2</v>
      </c>
      <c r="S949">
        <v>5</v>
      </c>
      <c r="T949">
        <v>3</v>
      </c>
      <c r="U949">
        <v>0</v>
      </c>
      <c r="V949">
        <v>0</v>
      </c>
      <c r="W949">
        <v>0</v>
      </c>
      <c r="X949">
        <v>0</v>
      </c>
      <c r="Y949">
        <v>0</v>
      </c>
      <c r="Z949">
        <v>0</v>
      </c>
      <c r="AA949">
        <v>3</v>
      </c>
      <c r="AB949">
        <v>11</v>
      </c>
      <c r="AC949">
        <v>0</v>
      </c>
    </row>
    <row r="950" spans="1:29" x14ac:dyDescent="0.3">
      <c r="A950" s="1">
        <v>6515</v>
      </c>
      <c r="B950">
        <v>1977</v>
      </c>
      <c r="C950" t="s">
        <v>29</v>
      </c>
      <c r="D950" t="s">
        <v>33</v>
      </c>
      <c r="E950">
        <v>39771</v>
      </c>
      <c r="F950">
        <v>1</v>
      </c>
      <c r="G950">
        <v>0</v>
      </c>
      <c r="H950" t="s">
        <v>96</v>
      </c>
      <c r="I950">
        <v>92</v>
      </c>
      <c r="J950">
        <v>6</v>
      </c>
      <c r="K950">
        <v>2</v>
      </c>
      <c r="L950">
        <v>18</v>
      </c>
      <c r="M950">
        <v>2</v>
      </c>
      <c r="N950">
        <v>8</v>
      </c>
      <c r="O950">
        <v>14</v>
      </c>
      <c r="P950">
        <v>1</v>
      </c>
      <c r="Q950">
        <v>2</v>
      </c>
      <c r="R950">
        <v>0</v>
      </c>
      <c r="S950">
        <v>3</v>
      </c>
      <c r="T950">
        <v>4</v>
      </c>
      <c r="U950">
        <v>0</v>
      </c>
      <c r="V950">
        <v>0</v>
      </c>
      <c r="W950">
        <v>0</v>
      </c>
      <c r="X950">
        <v>0</v>
      </c>
      <c r="Y950">
        <v>0</v>
      </c>
      <c r="Z950">
        <v>0</v>
      </c>
      <c r="AA950">
        <v>3</v>
      </c>
      <c r="AB950">
        <v>11</v>
      </c>
      <c r="AC950">
        <v>0</v>
      </c>
    </row>
    <row r="951" spans="1:29" x14ac:dyDescent="0.3">
      <c r="A951" s="1">
        <v>2882</v>
      </c>
      <c r="B951">
        <v>1975</v>
      </c>
      <c r="C951" t="s">
        <v>53</v>
      </c>
      <c r="D951" t="s">
        <v>41</v>
      </c>
      <c r="E951">
        <v>67893</v>
      </c>
      <c r="F951">
        <v>0</v>
      </c>
      <c r="G951">
        <v>1</v>
      </c>
      <c r="H951" t="s">
        <v>546</v>
      </c>
      <c r="I951">
        <v>31</v>
      </c>
      <c r="J951">
        <v>711</v>
      </c>
      <c r="K951">
        <v>28</v>
      </c>
      <c r="L951">
        <v>142</v>
      </c>
      <c r="M951">
        <v>49</v>
      </c>
      <c r="N951">
        <v>18</v>
      </c>
      <c r="O951">
        <v>47</v>
      </c>
      <c r="P951">
        <v>2</v>
      </c>
      <c r="Q951">
        <v>3</v>
      </c>
      <c r="R951">
        <v>2</v>
      </c>
      <c r="S951">
        <v>9</v>
      </c>
      <c r="T951">
        <v>8</v>
      </c>
      <c r="U951">
        <v>0</v>
      </c>
      <c r="V951">
        <v>0</v>
      </c>
      <c r="W951">
        <v>0</v>
      </c>
      <c r="X951">
        <v>0</v>
      </c>
      <c r="Y951">
        <v>0</v>
      </c>
      <c r="Z951">
        <v>0</v>
      </c>
      <c r="AA951">
        <v>3</v>
      </c>
      <c r="AB951">
        <v>11</v>
      </c>
      <c r="AC951">
        <v>0</v>
      </c>
    </row>
    <row r="952" spans="1:29" x14ac:dyDescent="0.3">
      <c r="A952" s="1">
        <v>7574</v>
      </c>
      <c r="B952">
        <v>1979</v>
      </c>
      <c r="C952" t="s">
        <v>36</v>
      </c>
      <c r="D952" t="s">
        <v>33</v>
      </c>
      <c r="E952">
        <v>27922</v>
      </c>
      <c r="F952">
        <v>1</v>
      </c>
      <c r="G952">
        <v>0</v>
      </c>
      <c r="H952" t="s">
        <v>149</v>
      </c>
      <c r="I952">
        <v>80</v>
      </c>
      <c r="J952">
        <v>11</v>
      </c>
      <c r="K952">
        <v>0</v>
      </c>
      <c r="L952">
        <v>13</v>
      </c>
      <c r="M952">
        <v>2</v>
      </c>
      <c r="N952">
        <v>4</v>
      </c>
      <c r="O952">
        <v>11</v>
      </c>
      <c r="P952">
        <v>1</v>
      </c>
      <c r="Q952">
        <v>2</v>
      </c>
      <c r="R952">
        <v>0</v>
      </c>
      <c r="S952">
        <v>3</v>
      </c>
      <c r="T952">
        <v>4</v>
      </c>
      <c r="U952">
        <v>0</v>
      </c>
      <c r="V952">
        <v>0</v>
      </c>
      <c r="W952">
        <v>0</v>
      </c>
      <c r="X952">
        <v>0</v>
      </c>
      <c r="Y952">
        <v>0</v>
      </c>
      <c r="Z952">
        <v>0</v>
      </c>
      <c r="AA952">
        <v>3</v>
      </c>
      <c r="AB952">
        <v>11</v>
      </c>
      <c r="AC952">
        <v>0</v>
      </c>
    </row>
    <row r="953" spans="1:29" x14ac:dyDescent="0.3">
      <c r="A953" s="1">
        <v>6387</v>
      </c>
      <c r="B953">
        <v>1976</v>
      </c>
      <c r="C953" t="s">
        <v>36</v>
      </c>
      <c r="D953" t="s">
        <v>33</v>
      </c>
      <c r="E953">
        <v>52190</v>
      </c>
      <c r="F953">
        <v>1</v>
      </c>
      <c r="G953">
        <v>1</v>
      </c>
      <c r="H953" t="s">
        <v>131</v>
      </c>
      <c r="I953">
        <v>39</v>
      </c>
      <c r="J953">
        <v>42</v>
      </c>
      <c r="K953">
        <v>0</v>
      </c>
      <c r="L953">
        <v>17</v>
      </c>
      <c r="M953">
        <v>0</v>
      </c>
      <c r="N953">
        <v>0</v>
      </c>
      <c r="O953">
        <v>18</v>
      </c>
      <c r="P953">
        <v>3</v>
      </c>
      <c r="Q953">
        <v>2</v>
      </c>
      <c r="R953">
        <v>1</v>
      </c>
      <c r="S953">
        <v>3</v>
      </c>
      <c r="T953">
        <v>5</v>
      </c>
      <c r="U953">
        <v>1</v>
      </c>
      <c r="V953">
        <v>0</v>
      </c>
      <c r="W953">
        <v>0</v>
      </c>
      <c r="X953">
        <v>0</v>
      </c>
      <c r="Y953">
        <v>0</v>
      </c>
      <c r="Z953">
        <v>0</v>
      </c>
      <c r="AA953">
        <v>3</v>
      </c>
      <c r="AB953">
        <v>11</v>
      </c>
      <c r="AC953">
        <v>0</v>
      </c>
    </row>
    <row r="954" spans="1:29" x14ac:dyDescent="0.3">
      <c r="A954" s="1">
        <v>5320</v>
      </c>
      <c r="B954">
        <v>1973</v>
      </c>
      <c r="C954" t="s">
        <v>39</v>
      </c>
      <c r="D954" t="s">
        <v>41</v>
      </c>
      <c r="E954">
        <v>44051</v>
      </c>
      <c r="F954">
        <v>1</v>
      </c>
      <c r="G954">
        <v>1</v>
      </c>
      <c r="H954" t="s">
        <v>262</v>
      </c>
      <c r="I954">
        <v>20</v>
      </c>
      <c r="J954">
        <v>79</v>
      </c>
      <c r="K954">
        <v>7</v>
      </c>
      <c r="L954">
        <v>58</v>
      </c>
      <c r="M954">
        <v>6</v>
      </c>
      <c r="N954">
        <v>3</v>
      </c>
      <c r="O954">
        <v>18</v>
      </c>
      <c r="P954">
        <v>4</v>
      </c>
      <c r="Q954">
        <v>3</v>
      </c>
      <c r="R954">
        <v>1</v>
      </c>
      <c r="S954">
        <v>4</v>
      </c>
      <c r="T954">
        <v>6</v>
      </c>
      <c r="U954">
        <v>0</v>
      </c>
      <c r="V954">
        <v>0</v>
      </c>
      <c r="W954">
        <v>0</v>
      </c>
      <c r="X954">
        <v>0</v>
      </c>
      <c r="Y954">
        <v>0</v>
      </c>
      <c r="Z954">
        <v>0</v>
      </c>
      <c r="AA954">
        <v>3</v>
      </c>
      <c r="AB954">
        <v>11</v>
      </c>
      <c r="AC954">
        <v>1</v>
      </c>
    </row>
    <row r="955" spans="1:29" x14ac:dyDescent="0.3">
      <c r="A955" s="1">
        <v>5048</v>
      </c>
      <c r="B955">
        <v>1971</v>
      </c>
      <c r="C955" t="s">
        <v>36</v>
      </c>
      <c r="D955" t="s">
        <v>30</v>
      </c>
      <c r="E955">
        <v>42767</v>
      </c>
      <c r="F955">
        <v>2</v>
      </c>
      <c r="G955">
        <v>0</v>
      </c>
      <c r="H955" t="s">
        <v>66</v>
      </c>
      <c r="I955">
        <v>53</v>
      </c>
      <c r="J955">
        <v>20</v>
      </c>
      <c r="K955">
        <v>6</v>
      </c>
      <c r="L955">
        <v>43</v>
      </c>
      <c r="M955">
        <v>19</v>
      </c>
      <c r="N955">
        <v>5</v>
      </c>
      <c r="O955">
        <v>38</v>
      </c>
      <c r="P955">
        <v>1</v>
      </c>
      <c r="Q955">
        <v>3</v>
      </c>
      <c r="R955">
        <v>1</v>
      </c>
      <c r="S955">
        <v>2</v>
      </c>
      <c r="T955">
        <v>8</v>
      </c>
      <c r="U955">
        <v>0</v>
      </c>
      <c r="V955">
        <v>0</v>
      </c>
      <c r="W955">
        <v>0</v>
      </c>
      <c r="X955">
        <v>0</v>
      </c>
      <c r="Y955">
        <v>0</v>
      </c>
      <c r="Z955">
        <v>0</v>
      </c>
      <c r="AA955">
        <v>3</v>
      </c>
      <c r="AB955">
        <v>11</v>
      </c>
      <c r="AC955">
        <v>0</v>
      </c>
    </row>
    <row r="956" spans="1:29" x14ac:dyDescent="0.3">
      <c r="A956" s="1">
        <v>8146</v>
      </c>
      <c r="B956">
        <v>1976</v>
      </c>
      <c r="C956" t="s">
        <v>39</v>
      </c>
      <c r="D956" t="s">
        <v>33</v>
      </c>
      <c r="E956">
        <v>46106</v>
      </c>
      <c r="F956">
        <v>1</v>
      </c>
      <c r="G956">
        <v>1</v>
      </c>
      <c r="H956" t="s">
        <v>98</v>
      </c>
      <c r="I956">
        <v>84</v>
      </c>
      <c r="J956">
        <v>30</v>
      </c>
      <c r="K956">
        <v>0</v>
      </c>
      <c r="L956">
        <v>8</v>
      </c>
      <c r="M956">
        <v>2</v>
      </c>
      <c r="N956">
        <v>0</v>
      </c>
      <c r="O956">
        <v>14</v>
      </c>
      <c r="P956">
        <v>1</v>
      </c>
      <c r="Q956">
        <v>1</v>
      </c>
      <c r="R956">
        <v>1</v>
      </c>
      <c r="S956">
        <v>2</v>
      </c>
      <c r="T956">
        <v>6</v>
      </c>
      <c r="U956">
        <v>0</v>
      </c>
      <c r="V956">
        <v>0</v>
      </c>
      <c r="W956">
        <v>0</v>
      </c>
      <c r="X956">
        <v>0</v>
      </c>
      <c r="Y956">
        <v>0</v>
      </c>
      <c r="Z956">
        <v>0</v>
      </c>
      <c r="AA956">
        <v>3</v>
      </c>
      <c r="AB956">
        <v>11</v>
      </c>
      <c r="AC956">
        <v>0</v>
      </c>
    </row>
    <row r="957" spans="1:29" x14ac:dyDescent="0.3">
      <c r="A957" s="1">
        <v>10031</v>
      </c>
      <c r="B957">
        <v>1976</v>
      </c>
      <c r="C957" t="s">
        <v>36</v>
      </c>
      <c r="D957" t="s">
        <v>37</v>
      </c>
      <c r="E957">
        <v>16927</v>
      </c>
      <c r="F957">
        <v>1</v>
      </c>
      <c r="G957">
        <v>1</v>
      </c>
      <c r="H957" t="s">
        <v>547</v>
      </c>
      <c r="I957">
        <v>50</v>
      </c>
      <c r="J957">
        <v>20</v>
      </c>
      <c r="K957">
        <v>2</v>
      </c>
      <c r="L957">
        <v>23</v>
      </c>
      <c r="M957">
        <v>3</v>
      </c>
      <c r="N957">
        <v>1</v>
      </c>
      <c r="O957">
        <v>4</v>
      </c>
      <c r="P957">
        <v>5</v>
      </c>
      <c r="Q957">
        <v>3</v>
      </c>
      <c r="R957">
        <v>0</v>
      </c>
      <c r="S957">
        <v>4</v>
      </c>
      <c r="T957">
        <v>8</v>
      </c>
      <c r="U957">
        <v>0</v>
      </c>
      <c r="V957">
        <v>0</v>
      </c>
      <c r="W957">
        <v>0</v>
      </c>
      <c r="X957">
        <v>0</v>
      </c>
      <c r="Y957">
        <v>0</v>
      </c>
      <c r="Z957">
        <v>0</v>
      </c>
      <c r="AA957">
        <v>3</v>
      </c>
      <c r="AB957">
        <v>11</v>
      </c>
      <c r="AC957">
        <v>0</v>
      </c>
    </row>
    <row r="958" spans="1:29" x14ac:dyDescent="0.3">
      <c r="A958" s="1">
        <v>5748</v>
      </c>
      <c r="B958">
        <v>1965</v>
      </c>
      <c r="C958" t="s">
        <v>29</v>
      </c>
      <c r="D958" t="s">
        <v>37</v>
      </c>
      <c r="E958">
        <v>59754</v>
      </c>
      <c r="F958">
        <v>0</v>
      </c>
      <c r="G958">
        <v>1</v>
      </c>
      <c r="H958" t="s">
        <v>318</v>
      </c>
      <c r="I958">
        <v>96</v>
      </c>
      <c r="J958">
        <v>115</v>
      </c>
      <c r="K958">
        <v>27</v>
      </c>
      <c r="L958">
        <v>44</v>
      </c>
      <c r="M958">
        <v>4</v>
      </c>
      <c r="N958">
        <v>146</v>
      </c>
      <c r="O958">
        <v>139</v>
      </c>
      <c r="P958">
        <v>3</v>
      </c>
      <c r="Q958">
        <v>5</v>
      </c>
      <c r="R958">
        <v>2</v>
      </c>
      <c r="S958">
        <v>6</v>
      </c>
      <c r="T958">
        <v>5</v>
      </c>
      <c r="U958">
        <v>0</v>
      </c>
      <c r="V958">
        <v>0</v>
      </c>
      <c r="W958">
        <v>0</v>
      </c>
      <c r="X958">
        <v>0</v>
      </c>
      <c r="Y958">
        <v>0</v>
      </c>
      <c r="Z958">
        <v>0</v>
      </c>
      <c r="AA958">
        <v>3</v>
      </c>
      <c r="AB958">
        <v>11</v>
      </c>
      <c r="AC958">
        <v>1</v>
      </c>
    </row>
    <row r="959" spans="1:29" x14ac:dyDescent="0.3">
      <c r="A959" s="1">
        <v>2134</v>
      </c>
      <c r="B959">
        <v>1952</v>
      </c>
      <c r="C959" t="s">
        <v>29</v>
      </c>
      <c r="D959" t="s">
        <v>30</v>
      </c>
      <c r="E959">
        <v>53700</v>
      </c>
      <c r="F959">
        <v>0</v>
      </c>
      <c r="G959">
        <v>1</v>
      </c>
      <c r="H959" t="s">
        <v>236</v>
      </c>
      <c r="I959">
        <v>94</v>
      </c>
      <c r="J959">
        <v>263</v>
      </c>
      <c r="K959">
        <v>5</v>
      </c>
      <c r="L959">
        <v>233</v>
      </c>
      <c r="M959">
        <v>69</v>
      </c>
      <c r="N959">
        <v>41</v>
      </c>
      <c r="O959">
        <v>83</v>
      </c>
      <c r="P959">
        <v>4</v>
      </c>
      <c r="Q959">
        <v>5</v>
      </c>
      <c r="R959">
        <v>5</v>
      </c>
      <c r="S959">
        <v>8</v>
      </c>
      <c r="T959">
        <v>5</v>
      </c>
      <c r="U959">
        <v>0</v>
      </c>
      <c r="V959">
        <v>0</v>
      </c>
      <c r="W959">
        <v>0</v>
      </c>
      <c r="X959">
        <v>0</v>
      </c>
      <c r="Y959">
        <v>0</v>
      </c>
      <c r="Z959">
        <v>0</v>
      </c>
      <c r="AA959">
        <v>3</v>
      </c>
      <c r="AB959">
        <v>11</v>
      </c>
      <c r="AC959">
        <v>0</v>
      </c>
    </row>
    <row r="960" spans="1:29" x14ac:dyDescent="0.3">
      <c r="A960" s="1">
        <v>1523</v>
      </c>
      <c r="B960">
        <v>1973</v>
      </c>
      <c r="C960" t="s">
        <v>29</v>
      </c>
      <c r="D960" t="s">
        <v>37</v>
      </c>
      <c r="E960">
        <v>59041</v>
      </c>
      <c r="F960">
        <v>1</v>
      </c>
      <c r="G960">
        <v>1</v>
      </c>
      <c r="H960" t="s">
        <v>431</v>
      </c>
      <c r="I960">
        <v>25</v>
      </c>
      <c r="J960">
        <v>69</v>
      </c>
      <c r="K960">
        <v>2</v>
      </c>
      <c r="L960">
        <v>15</v>
      </c>
      <c r="M960">
        <v>2</v>
      </c>
      <c r="N960">
        <v>2</v>
      </c>
      <c r="O960">
        <v>6</v>
      </c>
      <c r="P960">
        <v>2</v>
      </c>
      <c r="Q960">
        <v>2</v>
      </c>
      <c r="R960">
        <v>0</v>
      </c>
      <c r="S960">
        <v>4</v>
      </c>
      <c r="T960">
        <v>5</v>
      </c>
      <c r="U960">
        <v>0</v>
      </c>
      <c r="V960">
        <v>0</v>
      </c>
      <c r="W960">
        <v>0</v>
      </c>
      <c r="X960">
        <v>0</v>
      </c>
      <c r="Y960">
        <v>0</v>
      </c>
      <c r="Z960">
        <v>0</v>
      </c>
      <c r="AA960">
        <v>3</v>
      </c>
      <c r="AB960">
        <v>11</v>
      </c>
      <c r="AC960">
        <v>0</v>
      </c>
    </row>
    <row r="961" spans="1:29" x14ac:dyDescent="0.3">
      <c r="A961" s="1">
        <v>9665</v>
      </c>
      <c r="B961">
        <v>1957</v>
      </c>
      <c r="C961" t="s">
        <v>36</v>
      </c>
      <c r="D961" t="s">
        <v>41</v>
      </c>
      <c r="E961">
        <v>54237</v>
      </c>
      <c r="F961">
        <v>0</v>
      </c>
      <c r="G961">
        <v>1</v>
      </c>
      <c r="H961" t="s">
        <v>277</v>
      </c>
      <c r="I961">
        <v>48</v>
      </c>
      <c r="J961">
        <v>267</v>
      </c>
      <c r="K961">
        <v>3</v>
      </c>
      <c r="L961">
        <v>30</v>
      </c>
      <c r="M961">
        <v>4</v>
      </c>
      <c r="N961">
        <v>0</v>
      </c>
      <c r="O961">
        <v>57</v>
      </c>
      <c r="P961">
        <v>4</v>
      </c>
      <c r="Q961">
        <v>5</v>
      </c>
      <c r="R961">
        <v>2</v>
      </c>
      <c r="S961">
        <v>5</v>
      </c>
      <c r="T961">
        <v>6</v>
      </c>
      <c r="U961">
        <v>0</v>
      </c>
      <c r="V961">
        <v>0</v>
      </c>
      <c r="W961">
        <v>0</v>
      </c>
      <c r="X961">
        <v>0</v>
      </c>
      <c r="Y961">
        <v>0</v>
      </c>
      <c r="Z961">
        <v>0</v>
      </c>
      <c r="AA961">
        <v>3</v>
      </c>
      <c r="AB961">
        <v>11</v>
      </c>
      <c r="AC961">
        <v>0</v>
      </c>
    </row>
    <row r="962" spans="1:29" x14ac:dyDescent="0.3">
      <c r="A962" s="1">
        <v>4640</v>
      </c>
      <c r="B962">
        <v>1967</v>
      </c>
      <c r="C962" t="s">
        <v>29</v>
      </c>
      <c r="D962" t="s">
        <v>41</v>
      </c>
      <c r="E962">
        <v>70647</v>
      </c>
      <c r="F962">
        <v>0</v>
      </c>
      <c r="G962">
        <v>1</v>
      </c>
      <c r="H962" t="s">
        <v>441</v>
      </c>
      <c r="I962">
        <v>65</v>
      </c>
      <c r="J962">
        <v>561</v>
      </c>
      <c r="K962">
        <v>85</v>
      </c>
      <c r="L962">
        <v>171</v>
      </c>
      <c r="M962">
        <v>25</v>
      </c>
      <c r="N962">
        <v>123</v>
      </c>
      <c r="O962">
        <v>114</v>
      </c>
      <c r="P962">
        <v>2</v>
      </c>
      <c r="Q962">
        <v>4</v>
      </c>
      <c r="R962">
        <v>7</v>
      </c>
      <c r="S962">
        <v>13</v>
      </c>
      <c r="T962">
        <v>2</v>
      </c>
      <c r="U962">
        <v>0</v>
      </c>
      <c r="V962">
        <v>0</v>
      </c>
      <c r="W962">
        <v>0</v>
      </c>
      <c r="X962">
        <v>0</v>
      </c>
      <c r="Y962">
        <v>0</v>
      </c>
      <c r="Z962">
        <v>0</v>
      </c>
      <c r="AA962">
        <v>3</v>
      </c>
      <c r="AB962">
        <v>11</v>
      </c>
      <c r="AC962">
        <v>0</v>
      </c>
    </row>
    <row r="963" spans="1:29" x14ac:dyDescent="0.3">
      <c r="A963" s="1">
        <v>3635</v>
      </c>
      <c r="B963">
        <v>1962</v>
      </c>
      <c r="C963" t="s">
        <v>36</v>
      </c>
      <c r="D963" t="s">
        <v>30</v>
      </c>
      <c r="E963">
        <v>52597</v>
      </c>
      <c r="F963">
        <v>0</v>
      </c>
      <c r="G963">
        <v>1</v>
      </c>
      <c r="H963" t="s">
        <v>431</v>
      </c>
      <c r="I963">
        <v>69</v>
      </c>
      <c r="J963">
        <v>492</v>
      </c>
      <c r="K963">
        <v>0</v>
      </c>
      <c r="L963">
        <v>37</v>
      </c>
      <c r="M963">
        <v>7</v>
      </c>
      <c r="N963">
        <v>0</v>
      </c>
      <c r="O963">
        <v>42</v>
      </c>
      <c r="P963">
        <v>3</v>
      </c>
      <c r="Q963">
        <v>6</v>
      </c>
      <c r="R963">
        <v>3</v>
      </c>
      <c r="S963">
        <v>8</v>
      </c>
      <c r="T963">
        <v>5</v>
      </c>
      <c r="U963">
        <v>0</v>
      </c>
      <c r="V963">
        <v>0</v>
      </c>
      <c r="W963">
        <v>0</v>
      </c>
      <c r="X963">
        <v>0</v>
      </c>
      <c r="Y963">
        <v>0</v>
      </c>
      <c r="Z963">
        <v>0</v>
      </c>
      <c r="AA963">
        <v>3</v>
      </c>
      <c r="AB963">
        <v>11</v>
      </c>
      <c r="AC963">
        <v>0</v>
      </c>
    </row>
    <row r="964" spans="1:29" x14ac:dyDescent="0.3">
      <c r="A964" s="1">
        <v>3547</v>
      </c>
      <c r="B964">
        <v>1969</v>
      </c>
      <c r="C964" t="s">
        <v>39</v>
      </c>
      <c r="D964" t="s">
        <v>33</v>
      </c>
      <c r="E964">
        <v>41021</v>
      </c>
      <c r="F964">
        <v>1</v>
      </c>
      <c r="G964">
        <v>0</v>
      </c>
      <c r="H964" t="s">
        <v>323</v>
      </c>
      <c r="I964">
        <v>12</v>
      </c>
      <c r="J964">
        <v>14</v>
      </c>
      <c r="K964">
        <v>7</v>
      </c>
      <c r="L964">
        <v>9</v>
      </c>
      <c r="M964">
        <v>6</v>
      </c>
      <c r="N964">
        <v>16</v>
      </c>
      <c r="O964">
        <v>12</v>
      </c>
      <c r="P964">
        <v>2</v>
      </c>
      <c r="Q964">
        <v>2</v>
      </c>
      <c r="R964">
        <v>0</v>
      </c>
      <c r="S964">
        <v>3</v>
      </c>
      <c r="T964">
        <v>6</v>
      </c>
      <c r="U964">
        <v>0</v>
      </c>
      <c r="V964">
        <v>0</v>
      </c>
      <c r="W964">
        <v>0</v>
      </c>
      <c r="X964">
        <v>0</v>
      </c>
      <c r="Y964">
        <v>0</v>
      </c>
      <c r="Z964">
        <v>0</v>
      </c>
      <c r="AA964">
        <v>3</v>
      </c>
      <c r="AB964">
        <v>11</v>
      </c>
      <c r="AC964">
        <v>1</v>
      </c>
    </row>
    <row r="965" spans="1:29" x14ac:dyDescent="0.3">
      <c r="A965" s="1">
        <v>2456</v>
      </c>
      <c r="B965">
        <v>1975</v>
      </c>
      <c r="C965" t="s">
        <v>36</v>
      </c>
      <c r="D965" t="s">
        <v>37</v>
      </c>
      <c r="E965">
        <v>40233</v>
      </c>
      <c r="F965">
        <v>0</v>
      </c>
      <c r="G965">
        <v>1</v>
      </c>
      <c r="H965" t="s">
        <v>203</v>
      </c>
      <c r="I965">
        <v>84</v>
      </c>
      <c r="J965">
        <v>80</v>
      </c>
      <c r="K965">
        <v>4</v>
      </c>
      <c r="L965">
        <v>46</v>
      </c>
      <c r="M965">
        <v>0</v>
      </c>
      <c r="N965">
        <v>17</v>
      </c>
      <c r="O965">
        <v>2</v>
      </c>
      <c r="P965">
        <v>5</v>
      </c>
      <c r="Q965">
        <v>2</v>
      </c>
      <c r="R965">
        <v>1</v>
      </c>
      <c r="S965">
        <v>5</v>
      </c>
      <c r="T965">
        <v>6</v>
      </c>
      <c r="U965">
        <v>0</v>
      </c>
      <c r="V965">
        <v>0</v>
      </c>
      <c r="W965">
        <v>0</v>
      </c>
      <c r="X965">
        <v>0</v>
      </c>
      <c r="Y965">
        <v>0</v>
      </c>
      <c r="Z965">
        <v>0</v>
      </c>
      <c r="AA965">
        <v>3</v>
      </c>
      <c r="AB965">
        <v>11</v>
      </c>
      <c r="AC965">
        <v>0</v>
      </c>
    </row>
    <row r="966" spans="1:29" x14ac:dyDescent="0.3">
      <c r="A966" s="1">
        <v>5633</v>
      </c>
      <c r="B966">
        <v>1980</v>
      </c>
      <c r="C966" t="s">
        <v>29</v>
      </c>
      <c r="D966" t="s">
        <v>37</v>
      </c>
      <c r="E966">
        <v>50183</v>
      </c>
      <c r="F966">
        <v>1</v>
      </c>
      <c r="G966">
        <v>1</v>
      </c>
      <c r="H966" t="s">
        <v>138</v>
      </c>
      <c r="I966">
        <v>47</v>
      </c>
      <c r="J966">
        <v>97</v>
      </c>
      <c r="K966">
        <v>12</v>
      </c>
      <c r="L966">
        <v>84</v>
      </c>
      <c r="M966">
        <v>13</v>
      </c>
      <c r="N966">
        <v>10</v>
      </c>
      <c r="O966">
        <v>15</v>
      </c>
      <c r="P966">
        <v>7</v>
      </c>
      <c r="Q966">
        <v>3</v>
      </c>
      <c r="R966">
        <v>1</v>
      </c>
      <c r="S966">
        <v>6</v>
      </c>
      <c r="T966">
        <v>5</v>
      </c>
      <c r="U966">
        <v>0</v>
      </c>
      <c r="V966">
        <v>0</v>
      </c>
      <c r="W966">
        <v>0</v>
      </c>
      <c r="X966">
        <v>0</v>
      </c>
      <c r="Y966">
        <v>0</v>
      </c>
      <c r="Z966">
        <v>0</v>
      </c>
      <c r="AA966">
        <v>3</v>
      </c>
      <c r="AB966">
        <v>11</v>
      </c>
      <c r="AC966">
        <v>0</v>
      </c>
    </row>
    <row r="967" spans="1:29" x14ac:dyDescent="0.3">
      <c r="A967" s="1">
        <v>7801</v>
      </c>
      <c r="B967">
        <v>1959</v>
      </c>
      <c r="C967" t="s">
        <v>29</v>
      </c>
      <c r="D967" t="s">
        <v>33</v>
      </c>
      <c r="E967">
        <v>54753</v>
      </c>
      <c r="F967">
        <v>0</v>
      </c>
      <c r="G967">
        <v>1</v>
      </c>
      <c r="H967" t="s">
        <v>169</v>
      </c>
      <c r="I967">
        <v>87</v>
      </c>
      <c r="J967">
        <v>197</v>
      </c>
      <c r="K967">
        <v>107</v>
      </c>
      <c r="L967">
        <v>227</v>
      </c>
      <c r="M967">
        <v>7</v>
      </c>
      <c r="N967">
        <v>59</v>
      </c>
      <c r="O967">
        <v>131</v>
      </c>
      <c r="P967">
        <v>3</v>
      </c>
      <c r="Q967">
        <v>5</v>
      </c>
      <c r="R967">
        <v>2</v>
      </c>
      <c r="S967">
        <v>11</v>
      </c>
      <c r="T967">
        <v>4</v>
      </c>
      <c r="U967">
        <v>0</v>
      </c>
      <c r="V967">
        <v>0</v>
      </c>
      <c r="W967">
        <v>0</v>
      </c>
      <c r="X967">
        <v>0</v>
      </c>
      <c r="Y967">
        <v>0</v>
      </c>
      <c r="Z967">
        <v>0</v>
      </c>
      <c r="AA967">
        <v>3</v>
      </c>
      <c r="AB967">
        <v>11</v>
      </c>
      <c r="AC967">
        <v>0</v>
      </c>
    </row>
    <row r="968" spans="1:29" x14ac:dyDescent="0.3">
      <c r="A968" s="1">
        <v>10489</v>
      </c>
      <c r="B968">
        <v>1973</v>
      </c>
      <c r="C968" t="s">
        <v>29</v>
      </c>
      <c r="D968" t="s">
        <v>37</v>
      </c>
      <c r="E968">
        <v>92955</v>
      </c>
      <c r="F968">
        <v>0</v>
      </c>
      <c r="G968">
        <v>0</v>
      </c>
      <c r="H968" t="s">
        <v>432</v>
      </c>
      <c r="I968">
        <v>35</v>
      </c>
      <c r="J968">
        <v>693</v>
      </c>
      <c r="K968">
        <v>21</v>
      </c>
      <c r="L968">
        <v>925</v>
      </c>
      <c r="M968">
        <v>31</v>
      </c>
      <c r="N968">
        <v>24</v>
      </c>
      <c r="O968">
        <v>84</v>
      </c>
      <c r="P968">
        <v>1</v>
      </c>
      <c r="Q968">
        <v>6</v>
      </c>
      <c r="R968">
        <v>7</v>
      </c>
      <c r="S968">
        <v>9</v>
      </c>
      <c r="T968">
        <v>2</v>
      </c>
      <c r="U968">
        <v>0</v>
      </c>
      <c r="V968">
        <v>0</v>
      </c>
      <c r="W968">
        <v>1</v>
      </c>
      <c r="X968">
        <v>1</v>
      </c>
      <c r="Y968">
        <v>0</v>
      </c>
      <c r="Z968">
        <v>0</v>
      </c>
      <c r="AA968">
        <v>3</v>
      </c>
      <c r="AB968">
        <v>11</v>
      </c>
      <c r="AC968">
        <v>1</v>
      </c>
    </row>
    <row r="969" spans="1:29" x14ac:dyDescent="0.3">
      <c r="A969" s="1">
        <v>7011</v>
      </c>
      <c r="B969">
        <v>1973</v>
      </c>
      <c r="C969" t="s">
        <v>29</v>
      </c>
      <c r="D969" t="s">
        <v>37</v>
      </c>
      <c r="E969">
        <v>33471</v>
      </c>
      <c r="F969">
        <v>1</v>
      </c>
      <c r="G969">
        <v>0</v>
      </c>
      <c r="H969" t="s">
        <v>109</v>
      </c>
      <c r="I969">
        <v>47</v>
      </c>
      <c r="J969">
        <v>43</v>
      </c>
      <c r="K969">
        <v>2</v>
      </c>
      <c r="L969">
        <v>27</v>
      </c>
      <c r="M969">
        <v>0</v>
      </c>
      <c r="N969">
        <v>9</v>
      </c>
      <c r="O969">
        <v>12</v>
      </c>
      <c r="P969">
        <v>3</v>
      </c>
      <c r="Q969">
        <v>3</v>
      </c>
      <c r="R969">
        <v>0</v>
      </c>
      <c r="S969">
        <v>4</v>
      </c>
      <c r="T969">
        <v>7</v>
      </c>
      <c r="U969">
        <v>0</v>
      </c>
      <c r="V969">
        <v>0</v>
      </c>
      <c r="W969">
        <v>0</v>
      </c>
      <c r="X969">
        <v>0</v>
      </c>
      <c r="Y969">
        <v>0</v>
      </c>
      <c r="Z969">
        <v>0</v>
      </c>
      <c r="AA969">
        <v>3</v>
      </c>
      <c r="AB969">
        <v>11</v>
      </c>
      <c r="AC969">
        <v>0</v>
      </c>
    </row>
    <row r="970" spans="1:29" x14ac:dyDescent="0.3">
      <c r="A970" s="1">
        <v>2620</v>
      </c>
      <c r="B970">
        <v>1974</v>
      </c>
      <c r="C970" t="s">
        <v>36</v>
      </c>
      <c r="D970" t="s">
        <v>37</v>
      </c>
      <c r="E970">
        <v>34596</v>
      </c>
      <c r="F970">
        <v>1</v>
      </c>
      <c r="G970">
        <v>0</v>
      </c>
      <c r="H970" t="s">
        <v>344</v>
      </c>
      <c r="I970">
        <v>48</v>
      </c>
      <c r="J970">
        <v>14</v>
      </c>
      <c r="K970">
        <v>0</v>
      </c>
      <c r="L970">
        <v>2</v>
      </c>
      <c r="M970">
        <v>0</v>
      </c>
      <c r="N970">
        <v>0</v>
      </c>
      <c r="O970">
        <v>7</v>
      </c>
      <c r="P970">
        <v>1</v>
      </c>
      <c r="Q970">
        <v>1</v>
      </c>
      <c r="R970">
        <v>0</v>
      </c>
      <c r="S970">
        <v>2</v>
      </c>
      <c r="T970">
        <v>8</v>
      </c>
      <c r="U970">
        <v>0</v>
      </c>
      <c r="V970">
        <v>0</v>
      </c>
      <c r="W970">
        <v>0</v>
      </c>
      <c r="X970">
        <v>0</v>
      </c>
      <c r="Y970">
        <v>0</v>
      </c>
      <c r="Z970">
        <v>0</v>
      </c>
      <c r="AA970">
        <v>3</v>
      </c>
      <c r="AB970">
        <v>11</v>
      </c>
      <c r="AC970">
        <v>1</v>
      </c>
    </row>
    <row r="971" spans="1:29" x14ac:dyDescent="0.3">
      <c r="A971" s="1">
        <v>3933</v>
      </c>
      <c r="B971">
        <v>1980</v>
      </c>
      <c r="C971" t="s">
        <v>29</v>
      </c>
      <c r="D971" t="s">
        <v>33</v>
      </c>
      <c r="E971">
        <v>44010</v>
      </c>
      <c r="F971">
        <v>1</v>
      </c>
      <c r="G971">
        <v>0</v>
      </c>
      <c r="H971" t="s">
        <v>243</v>
      </c>
      <c r="I971">
        <v>46</v>
      </c>
      <c r="J971">
        <v>186</v>
      </c>
      <c r="K971">
        <v>36</v>
      </c>
      <c r="L971">
        <v>234</v>
      </c>
      <c r="M971">
        <v>86</v>
      </c>
      <c r="N971">
        <v>72</v>
      </c>
      <c r="O971">
        <v>48</v>
      </c>
      <c r="P971">
        <v>6</v>
      </c>
      <c r="Q971">
        <v>10</v>
      </c>
      <c r="R971">
        <v>2</v>
      </c>
      <c r="S971">
        <v>6</v>
      </c>
      <c r="T971">
        <v>9</v>
      </c>
      <c r="U971">
        <v>0</v>
      </c>
      <c r="V971">
        <v>0</v>
      </c>
      <c r="W971">
        <v>0</v>
      </c>
      <c r="X971">
        <v>0</v>
      </c>
      <c r="Y971">
        <v>0</v>
      </c>
      <c r="Z971">
        <v>0</v>
      </c>
      <c r="AA971">
        <v>3</v>
      </c>
      <c r="AB971">
        <v>11</v>
      </c>
      <c r="AC971">
        <v>0</v>
      </c>
    </row>
    <row r="972" spans="1:29" x14ac:dyDescent="0.3">
      <c r="A972" s="1">
        <v>10981</v>
      </c>
      <c r="B972">
        <v>1988</v>
      </c>
      <c r="C972" t="s">
        <v>29</v>
      </c>
      <c r="D972" t="s">
        <v>37</v>
      </c>
      <c r="E972">
        <v>84219</v>
      </c>
      <c r="F972">
        <v>0</v>
      </c>
      <c r="G972">
        <v>0</v>
      </c>
      <c r="H972" t="s">
        <v>348</v>
      </c>
      <c r="I972">
        <v>27</v>
      </c>
      <c r="J972">
        <v>434</v>
      </c>
      <c r="K972">
        <v>137</v>
      </c>
      <c r="L972">
        <v>400</v>
      </c>
      <c r="M972">
        <v>45</v>
      </c>
      <c r="N972">
        <v>137</v>
      </c>
      <c r="O972">
        <v>45</v>
      </c>
      <c r="P972">
        <v>1</v>
      </c>
      <c r="Q972">
        <v>3</v>
      </c>
      <c r="R972">
        <v>4</v>
      </c>
      <c r="S972">
        <v>10</v>
      </c>
      <c r="T972">
        <v>1</v>
      </c>
      <c r="U972">
        <v>0</v>
      </c>
      <c r="V972">
        <v>0</v>
      </c>
      <c r="W972">
        <v>0</v>
      </c>
      <c r="X972">
        <v>0</v>
      </c>
      <c r="Y972">
        <v>0</v>
      </c>
      <c r="Z972">
        <v>0</v>
      </c>
      <c r="AA972">
        <v>3</v>
      </c>
      <c r="AB972">
        <v>11</v>
      </c>
      <c r="AC972">
        <v>0</v>
      </c>
    </row>
    <row r="973" spans="1:29" x14ac:dyDescent="0.3">
      <c r="A973" s="1">
        <v>1734</v>
      </c>
      <c r="B973">
        <v>1968</v>
      </c>
      <c r="C973" t="s">
        <v>36</v>
      </c>
      <c r="D973" t="s">
        <v>33</v>
      </c>
      <c r="E973">
        <v>40706</v>
      </c>
      <c r="F973">
        <v>2</v>
      </c>
      <c r="G973">
        <v>1</v>
      </c>
      <c r="H973" t="s">
        <v>199</v>
      </c>
      <c r="I973">
        <v>37</v>
      </c>
      <c r="J973">
        <v>59</v>
      </c>
      <c r="K973">
        <v>0</v>
      </c>
      <c r="L973">
        <v>11</v>
      </c>
      <c r="M973">
        <v>4</v>
      </c>
      <c r="N973">
        <v>2</v>
      </c>
      <c r="O973">
        <v>5</v>
      </c>
      <c r="P973">
        <v>4</v>
      </c>
      <c r="Q973">
        <v>3</v>
      </c>
      <c r="R973">
        <v>0</v>
      </c>
      <c r="S973">
        <v>4</v>
      </c>
      <c r="T973">
        <v>7</v>
      </c>
      <c r="U973">
        <v>0</v>
      </c>
      <c r="V973">
        <v>0</v>
      </c>
      <c r="W973">
        <v>0</v>
      </c>
      <c r="X973">
        <v>0</v>
      </c>
      <c r="Y973">
        <v>0</v>
      </c>
      <c r="Z973">
        <v>0</v>
      </c>
      <c r="AA973">
        <v>3</v>
      </c>
      <c r="AB973">
        <v>11</v>
      </c>
      <c r="AC973">
        <v>0</v>
      </c>
    </row>
    <row r="974" spans="1:29" x14ac:dyDescent="0.3">
      <c r="A974" s="1">
        <v>10995</v>
      </c>
      <c r="B974">
        <v>1988</v>
      </c>
      <c r="C974" t="s">
        <v>53</v>
      </c>
      <c r="D974" t="s">
        <v>37</v>
      </c>
      <c r="E974">
        <v>15716</v>
      </c>
      <c r="F974">
        <v>1</v>
      </c>
      <c r="G974">
        <v>0</v>
      </c>
      <c r="H974" t="s">
        <v>299</v>
      </c>
      <c r="I974">
        <v>8</v>
      </c>
      <c r="J974">
        <v>16</v>
      </c>
      <c r="K974">
        <v>5</v>
      </c>
      <c r="L974">
        <v>30</v>
      </c>
      <c r="M974">
        <v>8</v>
      </c>
      <c r="N974">
        <v>7</v>
      </c>
      <c r="O974">
        <v>26</v>
      </c>
      <c r="P974">
        <v>3</v>
      </c>
      <c r="Q974">
        <v>3</v>
      </c>
      <c r="R974">
        <v>0</v>
      </c>
      <c r="S974">
        <v>4</v>
      </c>
      <c r="T974">
        <v>8</v>
      </c>
      <c r="U974">
        <v>0</v>
      </c>
      <c r="V974">
        <v>0</v>
      </c>
      <c r="W974">
        <v>0</v>
      </c>
      <c r="X974">
        <v>0</v>
      </c>
      <c r="Y974">
        <v>0</v>
      </c>
      <c r="Z974">
        <v>1</v>
      </c>
      <c r="AA974">
        <v>3</v>
      </c>
      <c r="AB974">
        <v>11</v>
      </c>
      <c r="AC974">
        <v>0</v>
      </c>
    </row>
    <row r="975" spans="1:29" x14ac:dyDescent="0.3">
      <c r="A975" s="1">
        <v>6357</v>
      </c>
      <c r="B975">
        <v>1959</v>
      </c>
      <c r="C975" t="s">
        <v>53</v>
      </c>
      <c r="D975" t="s">
        <v>41</v>
      </c>
      <c r="E975">
        <v>59052</v>
      </c>
      <c r="F975">
        <v>0</v>
      </c>
      <c r="G975">
        <v>1</v>
      </c>
      <c r="H975" t="s">
        <v>537</v>
      </c>
      <c r="I975">
        <v>29</v>
      </c>
      <c r="J975">
        <v>230</v>
      </c>
      <c r="K975">
        <v>35</v>
      </c>
      <c r="L975">
        <v>75</v>
      </c>
      <c r="M975">
        <v>63</v>
      </c>
      <c r="N975">
        <v>57</v>
      </c>
      <c r="O975">
        <v>31</v>
      </c>
      <c r="P975">
        <v>3</v>
      </c>
      <c r="Q975">
        <v>7</v>
      </c>
      <c r="R975">
        <v>1</v>
      </c>
      <c r="S975">
        <v>7</v>
      </c>
      <c r="T975">
        <v>5</v>
      </c>
      <c r="U975">
        <v>0</v>
      </c>
      <c r="V975">
        <v>0</v>
      </c>
      <c r="W975">
        <v>0</v>
      </c>
      <c r="X975">
        <v>0</v>
      </c>
      <c r="Y975">
        <v>0</v>
      </c>
      <c r="Z975">
        <v>0</v>
      </c>
      <c r="AA975">
        <v>3</v>
      </c>
      <c r="AB975">
        <v>11</v>
      </c>
      <c r="AC975">
        <v>0</v>
      </c>
    </row>
    <row r="976" spans="1:29" x14ac:dyDescent="0.3">
      <c r="A976" s="1">
        <v>9209</v>
      </c>
      <c r="B976">
        <v>1971</v>
      </c>
      <c r="C976" t="s">
        <v>39</v>
      </c>
      <c r="D976" t="s">
        <v>33</v>
      </c>
      <c r="E976">
        <v>80573</v>
      </c>
      <c r="F976">
        <v>0</v>
      </c>
      <c r="G976">
        <v>0</v>
      </c>
      <c r="H976" t="s">
        <v>548</v>
      </c>
      <c r="I976">
        <v>85</v>
      </c>
      <c r="J976">
        <v>829</v>
      </c>
      <c r="K976">
        <v>138</v>
      </c>
      <c r="L976">
        <v>430</v>
      </c>
      <c r="M976">
        <v>60</v>
      </c>
      <c r="N976">
        <v>92</v>
      </c>
      <c r="O976">
        <v>15</v>
      </c>
      <c r="P976">
        <v>1</v>
      </c>
      <c r="Q976">
        <v>4</v>
      </c>
      <c r="R976">
        <v>6</v>
      </c>
      <c r="S976">
        <v>13</v>
      </c>
      <c r="T976">
        <v>2</v>
      </c>
      <c r="U976">
        <v>0</v>
      </c>
      <c r="V976">
        <v>0</v>
      </c>
      <c r="W976">
        <v>0</v>
      </c>
      <c r="X976">
        <v>0</v>
      </c>
      <c r="Y976">
        <v>0</v>
      </c>
      <c r="Z976">
        <v>0</v>
      </c>
      <c r="AA976">
        <v>3</v>
      </c>
      <c r="AB976">
        <v>11</v>
      </c>
      <c r="AC976">
        <v>0</v>
      </c>
    </row>
    <row r="977" spans="1:29" x14ac:dyDescent="0.3">
      <c r="A977" s="1">
        <v>10286</v>
      </c>
      <c r="B977">
        <v>1962</v>
      </c>
      <c r="C977" t="s">
        <v>29</v>
      </c>
      <c r="D977" t="s">
        <v>37</v>
      </c>
      <c r="E977">
        <v>83715</v>
      </c>
      <c r="F977">
        <v>0</v>
      </c>
      <c r="G977">
        <v>0</v>
      </c>
      <c r="H977" t="s">
        <v>549</v>
      </c>
      <c r="I977">
        <v>2</v>
      </c>
      <c r="J977">
        <v>318</v>
      </c>
      <c r="K977">
        <v>8</v>
      </c>
      <c r="L977">
        <v>407</v>
      </c>
      <c r="M977">
        <v>150</v>
      </c>
      <c r="N977">
        <v>35</v>
      </c>
      <c r="O977">
        <v>8</v>
      </c>
      <c r="P977">
        <v>1</v>
      </c>
      <c r="Q977">
        <v>2</v>
      </c>
      <c r="R977">
        <v>8</v>
      </c>
      <c r="S977">
        <v>13</v>
      </c>
      <c r="T977">
        <v>0</v>
      </c>
      <c r="U977">
        <v>0</v>
      </c>
      <c r="V977">
        <v>0</v>
      </c>
      <c r="W977">
        <v>0</v>
      </c>
      <c r="X977">
        <v>0</v>
      </c>
      <c r="Y977">
        <v>0</v>
      </c>
      <c r="Z977">
        <v>0</v>
      </c>
      <c r="AA977">
        <v>3</v>
      </c>
      <c r="AB977">
        <v>11</v>
      </c>
      <c r="AC977">
        <v>0</v>
      </c>
    </row>
    <row r="978" spans="1:29" x14ac:dyDescent="0.3">
      <c r="A978" s="1">
        <v>2611</v>
      </c>
      <c r="B978">
        <v>1959</v>
      </c>
      <c r="C978" t="s">
        <v>39</v>
      </c>
      <c r="D978" t="s">
        <v>33</v>
      </c>
      <c r="E978">
        <v>82576</v>
      </c>
      <c r="F978">
        <v>0</v>
      </c>
      <c r="G978">
        <v>0</v>
      </c>
      <c r="H978" t="s">
        <v>478</v>
      </c>
      <c r="I978">
        <v>66</v>
      </c>
      <c r="J978">
        <v>1206</v>
      </c>
      <c r="K978">
        <v>55</v>
      </c>
      <c r="L978">
        <v>445</v>
      </c>
      <c r="M978">
        <v>168</v>
      </c>
      <c r="N978">
        <v>18</v>
      </c>
      <c r="O978">
        <v>18</v>
      </c>
      <c r="P978">
        <v>1</v>
      </c>
      <c r="Q978">
        <v>2</v>
      </c>
      <c r="R978">
        <v>4</v>
      </c>
      <c r="S978">
        <v>12</v>
      </c>
      <c r="T978">
        <v>1</v>
      </c>
      <c r="U978">
        <v>0</v>
      </c>
      <c r="V978">
        <v>0</v>
      </c>
      <c r="W978">
        <v>1</v>
      </c>
      <c r="X978">
        <v>0</v>
      </c>
      <c r="Y978">
        <v>0</v>
      </c>
      <c r="Z978">
        <v>0</v>
      </c>
      <c r="AA978">
        <v>3</v>
      </c>
      <c r="AB978">
        <v>11</v>
      </c>
      <c r="AC978">
        <v>0</v>
      </c>
    </row>
    <row r="979" spans="1:29" x14ac:dyDescent="0.3">
      <c r="A979" s="1">
        <v>1600</v>
      </c>
      <c r="B979">
        <v>1965</v>
      </c>
      <c r="C979" t="s">
        <v>39</v>
      </c>
      <c r="D979" t="s">
        <v>37</v>
      </c>
      <c r="E979">
        <v>56962</v>
      </c>
      <c r="F979">
        <v>2</v>
      </c>
      <c r="G979">
        <v>1</v>
      </c>
      <c r="H979" t="s">
        <v>480</v>
      </c>
      <c r="I979">
        <v>60</v>
      </c>
      <c r="J979">
        <v>292</v>
      </c>
      <c r="K979">
        <v>3</v>
      </c>
      <c r="L979">
        <v>77</v>
      </c>
      <c r="M979">
        <v>10</v>
      </c>
      <c r="N979">
        <v>3</v>
      </c>
      <c r="O979">
        <v>26</v>
      </c>
      <c r="P979">
        <v>7</v>
      </c>
      <c r="Q979">
        <v>6</v>
      </c>
      <c r="R979">
        <v>3</v>
      </c>
      <c r="S979">
        <v>5</v>
      </c>
      <c r="T979">
        <v>7</v>
      </c>
      <c r="U979">
        <v>0</v>
      </c>
      <c r="V979">
        <v>0</v>
      </c>
      <c r="W979">
        <v>0</v>
      </c>
      <c r="X979">
        <v>0</v>
      </c>
      <c r="Y979">
        <v>0</v>
      </c>
      <c r="Z979">
        <v>0</v>
      </c>
      <c r="AA979">
        <v>3</v>
      </c>
      <c r="AB979">
        <v>11</v>
      </c>
      <c r="AC979">
        <v>0</v>
      </c>
    </row>
    <row r="980" spans="1:29" x14ac:dyDescent="0.3">
      <c r="A980" s="1">
        <v>3308</v>
      </c>
      <c r="B980">
        <v>1952</v>
      </c>
      <c r="C980" t="s">
        <v>29</v>
      </c>
      <c r="D980" t="s">
        <v>37</v>
      </c>
      <c r="E980">
        <v>35704</v>
      </c>
      <c r="F980">
        <v>1</v>
      </c>
      <c r="G980">
        <v>1</v>
      </c>
      <c r="H980" t="s">
        <v>307</v>
      </c>
      <c r="I980">
        <v>54</v>
      </c>
      <c r="J980">
        <v>30</v>
      </c>
      <c r="K980">
        <v>9</v>
      </c>
      <c r="L980">
        <v>12</v>
      </c>
      <c r="M980">
        <v>2</v>
      </c>
      <c r="N980">
        <v>11</v>
      </c>
      <c r="O980">
        <v>30</v>
      </c>
      <c r="P980">
        <v>3</v>
      </c>
      <c r="Q980">
        <v>2</v>
      </c>
      <c r="R980">
        <v>0</v>
      </c>
      <c r="S980">
        <v>4</v>
      </c>
      <c r="T980">
        <v>4</v>
      </c>
      <c r="U980">
        <v>0</v>
      </c>
      <c r="V980">
        <v>0</v>
      </c>
      <c r="W980">
        <v>0</v>
      </c>
      <c r="X980">
        <v>0</v>
      </c>
      <c r="Y980">
        <v>0</v>
      </c>
      <c r="Z980">
        <v>0</v>
      </c>
      <c r="AA980">
        <v>3</v>
      </c>
      <c r="AB980">
        <v>11</v>
      </c>
      <c r="AC980">
        <v>0</v>
      </c>
    </row>
    <row r="981" spans="1:29" x14ac:dyDescent="0.3">
      <c r="A981" s="1">
        <v>5407</v>
      </c>
      <c r="B981">
        <v>1954</v>
      </c>
      <c r="C981" t="s">
        <v>29</v>
      </c>
      <c r="D981" t="s">
        <v>33</v>
      </c>
      <c r="E981">
        <v>53103</v>
      </c>
      <c r="F981">
        <v>0</v>
      </c>
      <c r="G981">
        <v>1</v>
      </c>
      <c r="H981" t="s">
        <v>169</v>
      </c>
      <c r="I981">
        <v>70</v>
      </c>
      <c r="J981">
        <v>729</v>
      </c>
      <c r="K981">
        <v>17</v>
      </c>
      <c r="L981">
        <v>133</v>
      </c>
      <c r="M981">
        <v>11</v>
      </c>
      <c r="N981">
        <v>0</v>
      </c>
      <c r="O981">
        <v>195</v>
      </c>
      <c r="P981">
        <v>5</v>
      </c>
      <c r="Q981">
        <v>10</v>
      </c>
      <c r="R981">
        <v>6</v>
      </c>
      <c r="S981">
        <v>7</v>
      </c>
      <c r="T981">
        <v>7</v>
      </c>
      <c r="U981">
        <v>1</v>
      </c>
      <c r="V981">
        <v>0</v>
      </c>
      <c r="W981">
        <v>0</v>
      </c>
      <c r="X981">
        <v>0</v>
      </c>
      <c r="Y981">
        <v>0</v>
      </c>
      <c r="Z981">
        <v>0</v>
      </c>
      <c r="AA981">
        <v>3</v>
      </c>
      <c r="AB981">
        <v>11</v>
      </c>
      <c r="AC981">
        <v>0</v>
      </c>
    </row>
    <row r="982" spans="1:29" x14ac:dyDescent="0.3">
      <c r="A982" s="1">
        <v>2166</v>
      </c>
      <c r="B982">
        <v>1960</v>
      </c>
      <c r="C982" t="s">
        <v>53</v>
      </c>
      <c r="D982" t="s">
        <v>71</v>
      </c>
      <c r="E982">
        <v>46779</v>
      </c>
      <c r="F982">
        <v>1</v>
      </c>
      <c r="G982">
        <v>1</v>
      </c>
      <c r="H982" t="s">
        <v>261</v>
      </c>
      <c r="I982">
        <v>55</v>
      </c>
      <c r="J982">
        <v>12</v>
      </c>
      <c r="K982">
        <v>1</v>
      </c>
      <c r="L982">
        <v>3</v>
      </c>
      <c r="M982">
        <v>0</v>
      </c>
      <c r="N982">
        <v>0</v>
      </c>
      <c r="O982">
        <v>7</v>
      </c>
      <c r="P982">
        <v>1</v>
      </c>
      <c r="Q982">
        <v>0</v>
      </c>
      <c r="R982">
        <v>1</v>
      </c>
      <c r="S982">
        <v>2</v>
      </c>
      <c r="T982">
        <v>4</v>
      </c>
      <c r="U982">
        <v>0</v>
      </c>
      <c r="V982">
        <v>0</v>
      </c>
      <c r="W982">
        <v>0</v>
      </c>
      <c r="X982">
        <v>0</v>
      </c>
      <c r="Y982">
        <v>0</v>
      </c>
      <c r="Z982">
        <v>0</v>
      </c>
      <c r="AA982">
        <v>3</v>
      </c>
      <c r="AB982">
        <v>11</v>
      </c>
      <c r="AC982">
        <v>0</v>
      </c>
    </row>
    <row r="983" spans="1:29" x14ac:dyDescent="0.3">
      <c r="A983" s="1">
        <v>3955</v>
      </c>
      <c r="B983">
        <v>1965</v>
      </c>
      <c r="C983" t="s">
        <v>29</v>
      </c>
      <c r="D983" t="s">
        <v>41</v>
      </c>
      <c r="E983">
        <v>4861</v>
      </c>
      <c r="F983">
        <v>0</v>
      </c>
      <c r="G983">
        <v>0</v>
      </c>
      <c r="H983" t="s">
        <v>550</v>
      </c>
      <c r="I983">
        <v>20</v>
      </c>
      <c r="J983">
        <v>2</v>
      </c>
      <c r="K983">
        <v>1</v>
      </c>
      <c r="L983">
        <v>1</v>
      </c>
      <c r="M983">
        <v>1</v>
      </c>
      <c r="N983">
        <v>0</v>
      </c>
      <c r="O983">
        <v>1</v>
      </c>
      <c r="P983">
        <v>0</v>
      </c>
      <c r="Q983">
        <v>0</v>
      </c>
      <c r="R983">
        <v>0</v>
      </c>
      <c r="S983">
        <v>0</v>
      </c>
      <c r="T983">
        <v>14</v>
      </c>
      <c r="U983">
        <v>0</v>
      </c>
      <c r="V983">
        <v>0</v>
      </c>
      <c r="W983">
        <v>0</v>
      </c>
      <c r="X983">
        <v>0</v>
      </c>
      <c r="Y983">
        <v>0</v>
      </c>
      <c r="Z983">
        <v>0</v>
      </c>
      <c r="AA983">
        <v>3</v>
      </c>
      <c r="AB983">
        <v>11</v>
      </c>
      <c r="AC983">
        <v>0</v>
      </c>
    </row>
    <row r="984" spans="1:29" x14ac:dyDescent="0.3">
      <c r="A984" s="1">
        <v>6634</v>
      </c>
      <c r="B984">
        <v>1979</v>
      </c>
      <c r="C984" t="s">
        <v>39</v>
      </c>
      <c r="D984" t="s">
        <v>41</v>
      </c>
      <c r="E984">
        <v>33462</v>
      </c>
      <c r="F984">
        <v>1</v>
      </c>
      <c r="G984">
        <v>0</v>
      </c>
      <c r="H984" t="s">
        <v>406</v>
      </c>
      <c r="I984">
        <v>78</v>
      </c>
      <c r="J984">
        <v>22</v>
      </c>
      <c r="K984">
        <v>3</v>
      </c>
      <c r="L984">
        <v>18</v>
      </c>
      <c r="M984">
        <v>0</v>
      </c>
      <c r="N984">
        <v>0</v>
      </c>
      <c r="O984">
        <v>11</v>
      </c>
      <c r="P984">
        <v>1</v>
      </c>
      <c r="Q984">
        <v>2</v>
      </c>
      <c r="R984">
        <v>0</v>
      </c>
      <c r="S984">
        <v>3</v>
      </c>
      <c r="T984">
        <v>7</v>
      </c>
      <c r="U984">
        <v>0</v>
      </c>
      <c r="V984">
        <v>0</v>
      </c>
      <c r="W984">
        <v>0</v>
      </c>
      <c r="X984">
        <v>0</v>
      </c>
      <c r="Y984">
        <v>0</v>
      </c>
      <c r="Z984">
        <v>0</v>
      </c>
      <c r="AA984">
        <v>3</v>
      </c>
      <c r="AB984">
        <v>11</v>
      </c>
      <c r="AC984">
        <v>0</v>
      </c>
    </row>
    <row r="985" spans="1:29" x14ac:dyDescent="0.3">
      <c r="A985" s="1">
        <v>3056</v>
      </c>
      <c r="B985">
        <v>1978</v>
      </c>
      <c r="C985" t="s">
        <v>29</v>
      </c>
      <c r="D985" t="s">
        <v>41</v>
      </c>
      <c r="E985">
        <v>63693</v>
      </c>
      <c r="F985">
        <v>0</v>
      </c>
      <c r="G985">
        <v>1</v>
      </c>
      <c r="H985" t="s">
        <v>203</v>
      </c>
      <c r="I985">
        <v>63</v>
      </c>
      <c r="J985">
        <v>587</v>
      </c>
      <c r="K985">
        <v>43</v>
      </c>
      <c r="L985">
        <v>337</v>
      </c>
      <c r="M985">
        <v>42</v>
      </c>
      <c r="N985">
        <v>87</v>
      </c>
      <c r="O985">
        <v>54</v>
      </c>
      <c r="P985">
        <v>3</v>
      </c>
      <c r="Q985">
        <v>11</v>
      </c>
      <c r="R985">
        <v>6</v>
      </c>
      <c r="S985">
        <v>9</v>
      </c>
      <c r="T985">
        <v>6</v>
      </c>
      <c r="U985">
        <v>0</v>
      </c>
      <c r="V985">
        <v>0</v>
      </c>
      <c r="W985">
        <v>0</v>
      </c>
      <c r="X985">
        <v>0</v>
      </c>
      <c r="Y985">
        <v>0</v>
      </c>
      <c r="Z985">
        <v>0</v>
      </c>
      <c r="AA985">
        <v>3</v>
      </c>
      <c r="AB985">
        <v>11</v>
      </c>
      <c r="AC985">
        <v>0</v>
      </c>
    </row>
    <row r="986" spans="1:29" x14ac:dyDescent="0.3">
      <c r="A986" s="1">
        <v>5718</v>
      </c>
      <c r="B986">
        <v>1950</v>
      </c>
      <c r="C986" t="s">
        <v>29</v>
      </c>
      <c r="D986" t="s">
        <v>37</v>
      </c>
      <c r="E986">
        <v>80763</v>
      </c>
      <c r="F986">
        <v>0</v>
      </c>
      <c r="G986">
        <v>0</v>
      </c>
      <c r="H986" t="s">
        <v>303</v>
      </c>
      <c r="I986">
        <v>17</v>
      </c>
      <c r="J986">
        <v>674</v>
      </c>
      <c r="K986">
        <v>168</v>
      </c>
      <c r="L986">
        <v>108</v>
      </c>
      <c r="M986">
        <v>192</v>
      </c>
      <c r="N986">
        <v>42</v>
      </c>
      <c r="O986">
        <v>231</v>
      </c>
      <c r="P986">
        <v>1</v>
      </c>
      <c r="Q986">
        <v>5</v>
      </c>
      <c r="R986">
        <v>11</v>
      </c>
      <c r="S986">
        <v>6</v>
      </c>
      <c r="T986">
        <v>3</v>
      </c>
      <c r="U986">
        <v>0</v>
      </c>
      <c r="V986">
        <v>0</v>
      </c>
      <c r="W986">
        <v>1</v>
      </c>
      <c r="X986">
        <v>1</v>
      </c>
      <c r="Y986">
        <v>0</v>
      </c>
      <c r="Z986">
        <v>0</v>
      </c>
      <c r="AA986">
        <v>3</v>
      </c>
      <c r="AB986">
        <v>11</v>
      </c>
      <c r="AC986">
        <v>1</v>
      </c>
    </row>
    <row r="987" spans="1:29" x14ac:dyDescent="0.3">
      <c r="A987" s="1">
        <v>6872</v>
      </c>
      <c r="B987">
        <v>1974</v>
      </c>
      <c r="C987" t="s">
        <v>36</v>
      </c>
      <c r="D987" t="s">
        <v>37</v>
      </c>
      <c r="E987">
        <v>65352</v>
      </c>
      <c r="F987">
        <v>0</v>
      </c>
      <c r="G987">
        <v>1</v>
      </c>
      <c r="H987" t="s">
        <v>34</v>
      </c>
      <c r="I987">
        <v>43</v>
      </c>
      <c r="J987">
        <v>284</v>
      </c>
      <c r="K987">
        <v>3</v>
      </c>
      <c r="L987">
        <v>84</v>
      </c>
      <c r="M987">
        <v>4</v>
      </c>
      <c r="N987">
        <v>7</v>
      </c>
      <c r="O987">
        <v>23</v>
      </c>
      <c r="P987">
        <v>2</v>
      </c>
      <c r="Q987">
        <v>4</v>
      </c>
      <c r="R987">
        <v>2</v>
      </c>
      <c r="S987">
        <v>8</v>
      </c>
      <c r="T987">
        <v>4</v>
      </c>
      <c r="U987">
        <v>0</v>
      </c>
      <c r="V987">
        <v>0</v>
      </c>
      <c r="W987">
        <v>0</v>
      </c>
      <c r="X987">
        <v>0</v>
      </c>
      <c r="Y987">
        <v>0</v>
      </c>
      <c r="Z987">
        <v>0</v>
      </c>
      <c r="AA987">
        <v>3</v>
      </c>
      <c r="AB987">
        <v>11</v>
      </c>
      <c r="AC987">
        <v>0</v>
      </c>
    </row>
    <row r="988" spans="1:29" x14ac:dyDescent="0.3">
      <c r="A988" s="1">
        <v>8164</v>
      </c>
      <c r="B988">
        <v>1978</v>
      </c>
      <c r="C988" t="s">
        <v>36</v>
      </c>
      <c r="D988" t="s">
        <v>37</v>
      </c>
      <c r="E988">
        <v>82170</v>
      </c>
      <c r="F988">
        <v>0</v>
      </c>
      <c r="G988">
        <v>0</v>
      </c>
      <c r="H988" t="s">
        <v>347</v>
      </c>
      <c r="I988">
        <v>13</v>
      </c>
      <c r="J988">
        <v>1023</v>
      </c>
      <c r="K988">
        <v>93</v>
      </c>
      <c r="L988">
        <v>651</v>
      </c>
      <c r="M988">
        <v>49</v>
      </c>
      <c r="N988">
        <v>55</v>
      </c>
      <c r="O988">
        <v>37</v>
      </c>
      <c r="P988">
        <v>1</v>
      </c>
      <c r="Q988">
        <v>5</v>
      </c>
      <c r="R988">
        <v>6</v>
      </c>
      <c r="S988">
        <v>7</v>
      </c>
      <c r="T988">
        <v>2</v>
      </c>
      <c r="U988">
        <v>0</v>
      </c>
      <c r="V988">
        <v>0</v>
      </c>
      <c r="W988">
        <v>0</v>
      </c>
      <c r="X988">
        <v>0</v>
      </c>
      <c r="Y988">
        <v>0</v>
      </c>
      <c r="Z988">
        <v>0</v>
      </c>
      <c r="AA988">
        <v>3</v>
      </c>
      <c r="AB988">
        <v>11</v>
      </c>
      <c r="AC988">
        <v>0</v>
      </c>
    </row>
    <row r="989" spans="1:29" x14ac:dyDescent="0.3">
      <c r="A989" s="1">
        <v>4580</v>
      </c>
      <c r="B989">
        <v>1969</v>
      </c>
      <c r="C989" t="s">
        <v>29</v>
      </c>
      <c r="D989" t="s">
        <v>37</v>
      </c>
      <c r="E989">
        <v>75759</v>
      </c>
      <c r="F989">
        <v>0</v>
      </c>
      <c r="G989">
        <v>0</v>
      </c>
      <c r="H989" t="s">
        <v>551</v>
      </c>
      <c r="I989">
        <v>46</v>
      </c>
      <c r="J989">
        <v>1394</v>
      </c>
      <c r="K989">
        <v>22</v>
      </c>
      <c r="L989">
        <v>708</v>
      </c>
      <c r="M989">
        <v>89</v>
      </c>
      <c r="N989">
        <v>91</v>
      </c>
      <c r="O989">
        <v>182</v>
      </c>
      <c r="P989">
        <v>1</v>
      </c>
      <c r="Q989">
        <v>9</v>
      </c>
      <c r="R989">
        <v>7</v>
      </c>
      <c r="S989">
        <v>9</v>
      </c>
      <c r="T989">
        <v>5</v>
      </c>
      <c r="U989">
        <v>1</v>
      </c>
      <c r="V989">
        <v>0</v>
      </c>
      <c r="W989">
        <v>1</v>
      </c>
      <c r="X989">
        <v>1</v>
      </c>
      <c r="Y989">
        <v>0</v>
      </c>
      <c r="Z989">
        <v>0</v>
      </c>
      <c r="AA989">
        <v>3</v>
      </c>
      <c r="AB989">
        <v>11</v>
      </c>
      <c r="AC989">
        <v>1</v>
      </c>
    </row>
    <row r="990" spans="1:29" x14ac:dyDescent="0.3">
      <c r="A990" s="1">
        <v>9305</v>
      </c>
      <c r="B990">
        <v>1976</v>
      </c>
      <c r="C990" t="s">
        <v>53</v>
      </c>
      <c r="D990" t="s">
        <v>30</v>
      </c>
      <c r="E990">
        <v>79689</v>
      </c>
      <c r="F990">
        <v>0</v>
      </c>
      <c r="G990">
        <v>0</v>
      </c>
      <c r="H990" t="s">
        <v>486</v>
      </c>
      <c r="I990">
        <v>65</v>
      </c>
      <c r="J990">
        <v>311</v>
      </c>
      <c r="K990">
        <v>26</v>
      </c>
      <c r="L990">
        <v>640</v>
      </c>
      <c r="M990">
        <v>180</v>
      </c>
      <c r="N990">
        <v>37</v>
      </c>
      <c r="O990">
        <v>121</v>
      </c>
      <c r="P990">
        <v>1</v>
      </c>
      <c r="Q990">
        <v>4</v>
      </c>
      <c r="R990">
        <v>9</v>
      </c>
      <c r="S990">
        <v>13</v>
      </c>
      <c r="T990">
        <v>2</v>
      </c>
      <c r="U990">
        <v>0</v>
      </c>
      <c r="V990">
        <v>0</v>
      </c>
      <c r="W990">
        <v>0</v>
      </c>
      <c r="X990">
        <v>0</v>
      </c>
      <c r="Y990">
        <v>0</v>
      </c>
      <c r="Z990">
        <v>0</v>
      </c>
      <c r="AA990">
        <v>3</v>
      </c>
      <c r="AB990">
        <v>11</v>
      </c>
      <c r="AC990">
        <v>0</v>
      </c>
    </row>
    <row r="991" spans="1:29" x14ac:dyDescent="0.3">
      <c r="A991" s="1">
        <v>453</v>
      </c>
      <c r="B991">
        <v>1956</v>
      </c>
      <c r="C991" t="s">
        <v>36</v>
      </c>
      <c r="D991" t="s">
        <v>71</v>
      </c>
      <c r="E991">
        <v>35340</v>
      </c>
      <c r="F991">
        <v>1</v>
      </c>
      <c r="G991">
        <v>1</v>
      </c>
      <c r="H991" t="s">
        <v>201</v>
      </c>
      <c r="I991">
        <v>1</v>
      </c>
      <c r="J991">
        <v>27</v>
      </c>
      <c r="K991">
        <v>0</v>
      </c>
      <c r="L991">
        <v>12</v>
      </c>
      <c r="M991">
        <v>0</v>
      </c>
      <c r="N991">
        <v>1</v>
      </c>
      <c r="O991">
        <v>5</v>
      </c>
      <c r="P991">
        <v>2</v>
      </c>
      <c r="Q991">
        <v>2</v>
      </c>
      <c r="R991">
        <v>0</v>
      </c>
      <c r="S991">
        <v>3</v>
      </c>
      <c r="T991">
        <v>5</v>
      </c>
      <c r="U991">
        <v>0</v>
      </c>
      <c r="V991">
        <v>0</v>
      </c>
      <c r="W991">
        <v>0</v>
      </c>
      <c r="X991">
        <v>0</v>
      </c>
      <c r="Y991">
        <v>0</v>
      </c>
      <c r="Z991">
        <v>0</v>
      </c>
      <c r="AA991">
        <v>3</v>
      </c>
      <c r="AB991">
        <v>11</v>
      </c>
      <c r="AC991">
        <v>0</v>
      </c>
    </row>
    <row r="992" spans="1:29" x14ac:dyDescent="0.3">
      <c r="A992" s="1">
        <v>8545</v>
      </c>
      <c r="B992">
        <v>1954</v>
      </c>
      <c r="C992" t="s">
        <v>29</v>
      </c>
      <c r="D992" t="s">
        <v>41</v>
      </c>
      <c r="E992">
        <v>85683</v>
      </c>
      <c r="F992">
        <v>0</v>
      </c>
      <c r="G992">
        <v>0</v>
      </c>
      <c r="H992" t="s">
        <v>517</v>
      </c>
      <c r="I992">
        <v>6</v>
      </c>
      <c r="J992">
        <v>1296</v>
      </c>
      <c r="K992">
        <v>17</v>
      </c>
      <c r="L992">
        <v>311</v>
      </c>
      <c r="M992">
        <v>45</v>
      </c>
      <c r="N992">
        <v>69</v>
      </c>
      <c r="O992">
        <v>51</v>
      </c>
      <c r="P992">
        <v>1</v>
      </c>
      <c r="Q992">
        <v>2</v>
      </c>
      <c r="R992">
        <v>4</v>
      </c>
      <c r="S992">
        <v>10</v>
      </c>
      <c r="T992">
        <v>1</v>
      </c>
      <c r="U992">
        <v>0</v>
      </c>
      <c r="V992">
        <v>1</v>
      </c>
      <c r="W992">
        <v>1</v>
      </c>
      <c r="X992">
        <v>1</v>
      </c>
      <c r="Y992">
        <v>1</v>
      </c>
      <c r="Z992">
        <v>0</v>
      </c>
      <c r="AA992">
        <v>3</v>
      </c>
      <c r="AB992">
        <v>11</v>
      </c>
      <c r="AC992">
        <v>1</v>
      </c>
    </row>
    <row r="993" spans="1:29" x14ac:dyDescent="0.3">
      <c r="A993" s="1">
        <v>9850</v>
      </c>
      <c r="B993">
        <v>1972</v>
      </c>
      <c r="C993" t="s">
        <v>53</v>
      </c>
      <c r="D993" t="s">
        <v>37</v>
      </c>
      <c r="E993">
        <v>24884</v>
      </c>
      <c r="F993">
        <v>1</v>
      </c>
      <c r="G993">
        <v>0</v>
      </c>
      <c r="H993" t="s">
        <v>519</v>
      </c>
      <c r="I993">
        <v>32</v>
      </c>
      <c r="J993">
        <v>3</v>
      </c>
      <c r="K993">
        <v>6</v>
      </c>
      <c r="L993">
        <v>7</v>
      </c>
      <c r="M993">
        <v>0</v>
      </c>
      <c r="N993">
        <v>0</v>
      </c>
      <c r="O993">
        <v>3</v>
      </c>
      <c r="P993">
        <v>1</v>
      </c>
      <c r="Q993">
        <v>0</v>
      </c>
      <c r="R993">
        <v>0</v>
      </c>
      <c r="S993">
        <v>3</v>
      </c>
      <c r="T993">
        <v>7</v>
      </c>
      <c r="U993">
        <v>0</v>
      </c>
      <c r="V993">
        <v>0</v>
      </c>
      <c r="W993">
        <v>0</v>
      </c>
      <c r="X993">
        <v>0</v>
      </c>
      <c r="Y993">
        <v>0</v>
      </c>
      <c r="Z993">
        <v>0</v>
      </c>
      <c r="AA993">
        <v>3</v>
      </c>
      <c r="AB993">
        <v>11</v>
      </c>
      <c r="AC993">
        <v>0</v>
      </c>
    </row>
    <row r="994" spans="1:29" x14ac:dyDescent="0.3">
      <c r="A994" s="1">
        <v>7378</v>
      </c>
      <c r="B994">
        <v>1981</v>
      </c>
      <c r="C994" t="s">
        <v>39</v>
      </c>
      <c r="D994" t="s">
        <v>33</v>
      </c>
      <c r="E994">
        <v>42021</v>
      </c>
      <c r="F994">
        <v>1</v>
      </c>
      <c r="G994">
        <v>0</v>
      </c>
      <c r="H994" t="s">
        <v>51</v>
      </c>
      <c r="I994">
        <v>34</v>
      </c>
      <c r="J994">
        <v>393</v>
      </c>
      <c r="K994">
        <v>5</v>
      </c>
      <c r="L994">
        <v>136</v>
      </c>
      <c r="M994">
        <v>7</v>
      </c>
      <c r="N994">
        <v>5</v>
      </c>
      <c r="O994">
        <v>27</v>
      </c>
      <c r="P994">
        <v>5</v>
      </c>
      <c r="Q994">
        <v>10</v>
      </c>
      <c r="R994">
        <v>1</v>
      </c>
      <c r="S994">
        <v>6</v>
      </c>
      <c r="T994">
        <v>9</v>
      </c>
      <c r="U994">
        <v>1</v>
      </c>
      <c r="V994">
        <v>0</v>
      </c>
      <c r="W994">
        <v>0</v>
      </c>
      <c r="X994">
        <v>0</v>
      </c>
      <c r="Y994">
        <v>0</v>
      </c>
      <c r="Z994">
        <v>0</v>
      </c>
      <c r="AA994">
        <v>3</v>
      </c>
      <c r="AB994">
        <v>11</v>
      </c>
      <c r="AC994">
        <v>0</v>
      </c>
    </row>
    <row r="995" spans="1:29" x14ac:dyDescent="0.3">
      <c r="A995" s="1">
        <v>7646</v>
      </c>
      <c r="B995">
        <v>1989</v>
      </c>
      <c r="C995" t="s">
        <v>29</v>
      </c>
      <c r="D995" t="s">
        <v>30</v>
      </c>
      <c r="E995">
        <v>64449</v>
      </c>
      <c r="F995">
        <v>1</v>
      </c>
      <c r="G995">
        <v>0</v>
      </c>
      <c r="H995" t="s">
        <v>552</v>
      </c>
      <c r="I995">
        <v>70</v>
      </c>
      <c r="J995">
        <v>218</v>
      </c>
      <c r="K995">
        <v>63</v>
      </c>
      <c r="L995">
        <v>282</v>
      </c>
      <c r="M995">
        <v>137</v>
      </c>
      <c r="N995">
        <v>35</v>
      </c>
      <c r="O995">
        <v>70</v>
      </c>
      <c r="P995">
        <v>4</v>
      </c>
      <c r="Q995">
        <v>5</v>
      </c>
      <c r="R995">
        <v>3</v>
      </c>
      <c r="S995">
        <v>12</v>
      </c>
      <c r="T995">
        <v>4</v>
      </c>
      <c r="U995">
        <v>0</v>
      </c>
      <c r="V995">
        <v>0</v>
      </c>
      <c r="W995">
        <v>0</v>
      </c>
      <c r="X995">
        <v>0</v>
      </c>
      <c r="Y995">
        <v>0</v>
      </c>
      <c r="Z995">
        <v>0</v>
      </c>
      <c r="AA995">
        <v>3</v>
      </c>
      <c r="AB995">
        <v>11</v>
      </c>
      <c r="AC995">
        <v>0</v>
      </c>
    </row>
    <row r="996" spans="1:29" x14ac:dyDescent="0.3">
      <c r="A996" s="1">
        <v>1640</v>
      </c>
      <c r="B996">
        <v>1954</v>
      </c>
      <c r="C996" t="s">
        <v>29</v>
      </c>
      <c r="D996" t="s">
        <v>41</v>
      </c>
      <c r="E996">
        <v>64587</v>
      </c>
      <c r="F996">
        <v>1</v>
      </c>
      <c r="G996">
        <v>1</v>
      </c>
      <c r="H996" t="s">
        <v>550</v>
      </c>
      <c r="I996">
        <v>49</v>
      </c>
      <c r="J996">
        <v>66</v>
      </c>
      <c r="K996">
        <v>0</v>
      </c>
      <c r="L996">
        <v>16</v>
      </c>
      <c r="M996">
        <v>0</v>
      </c>
      <c r="N996">
        <v>6</v>
      </c>
      <c r="O996">
        <v>20</v>
      </c>
      <c r="P996">
        <v>2</v>
      </c>
      <c r="Q996">
        <v>1</v>
      </c>
      <c r="R996">
        <v>1</v>
      </c>
      <c r="S996">
        <v>4</v>
      </c>
      <c r="T996">
        <v>3</v>
      </c>
      <c r="U996">
        <v>0</v>
      </c>
      <c r="V996">
        <v>0</v>
      </c>
      <c r="W996">
        <v>0</v>
      </c>
      <c r="X996">
        <v>0</v>
      </c>
      <c r="Y996">
        <v>0</v>
      </c>
      <c r="Z996">
        <v>0</v>
      </c>
      <c r="AA996">
        <v>3</v>
      </c>
      <c r="AB996">
        <v>11</v>
      </c>
      <c r="AC996">
        <v>0</v>
      </c>
    </row>
    <row r="997" spans="1:29" x14ac:dyDescent="0.3">
      <c r="A997" s="1">
        <v>5184</v>
      </c>
      <c r="B997">
        <v>1995</v>
      </c>
      <c r="C997" t="s">
        <v>29</v>
      </c>
      <c r="D997" t="s">
        <v>30</v>
      </c>
      <c r="E997">
        <v>34824</v>
      </c>
      <c r="F997">
        <v>0</v>
      </c>
      <c r="G997">
        <v>0</v>
      </c>
      <c r="H997" t="s">
        <v>469</v>
      </c>
      <c r="I997">
        <v>65</v>
      </c>
      <c r="J997">
        <v>4</v>
      </c>
      <c r="K997">
        <v>2</v>
      </c>
      <c r="L997">
        <v>11</v>
      </c>
      <c r="M997">
        <v>2</v>
      </c>
      <c r="N997">
        <v>0</v>
      </c>
      <c r="O997">
        <v>4</v>
      </c>
      <c r="P997">
        <v>1</v>
      </c>
      <c r="Q997">
        <v>1</v>
      </c>
      <c r="R997">
        <v>0</v>
      </c>
      <c r="S997">
        <v>2</v>
      </c>
      <c r="T997">
        <v>6</v>
      </c>
      <c r="U997">
        <v>0</v>
      </c>
      <c r="V997">
        <v>0</v>
      </c>
      <c r="W997">
        <v>0</v>
      </c>
      <c r="X997">
        <v>0</v>
      </c>
      <c r="Y997">
        <v>0</v>
      </c>
      <c r="Z997">
        <v>0</v>
      </c>
      <c r="AA997">
        <v>3</v>
      </c>
      <c r="AB997">
        <v>11</v>
      </c>
      <c r="AC997">
        <v>0</v>
      </c>
    </row>
    <row r="998" spans="1:29" x14ac:dyDescent="0.3">
      <c r="A998" s="1">
        <v>8492</v>
      </c>
      <c r="B998">
        <v>1978</v>
      </c>
      <c r="C998" t="s">
        <v>29</v>
      </c>
      <c r="D998" t="s">
        <v>33</v>
      </c>
      <c r="E998">
        <v>75437</v>
      </c>
      <c r="F998">
        <v>0</v>
      </c>
      <c r="G998">
        <v>0</v>
      </c>
      <c r="H998" t="s">
        <v>553</v>
      </c>
      <c r="I998">
        <v>25</v>
      </c>
      <c r="J998">
        <v>795</v>
      </c>
      <c r="K998">
        <v>0</v>
      </c>
      <c r="L998">
        <v>545</v>
      </c>
      <c r="M998">
        <v>95</v>
      </c>
      <c r="N998">
        <v>58</v>
      </c>
      <c r="O998">
        <v>0</v>
      </c>
      <c r="P998">
        <v>1</v>
      </c>
      <c r="Q998">
        <v>8</v>
      </c>
      <c r="R998">
        <v>4</v>
      </c>
      <c r="S998">
        <v>10</v>
      </c>
      <c r="T998">
        <v>6</v>
      </c>
      <c r="U998">
        <v>0</v>
      </c>
      <c r="V998">
        <v>0</v>
      </c>
      <c r="W998">
        <v>0</v>
      </c>
      <c r="X998">
        <v>1</v>
      </c>
      <c r="Y998">
        <v>0</v>
      </c>
      <c r="Z998">
        <v>0</v>
      </c>
      <c r="AA998">
        <v>3</v>
      </c>
      <c r="AB998">
        <v>11</v>
      </c>
      <c r="AC998">
        <v>0</v>
      </c>
    </row>
    <row r="999" spans="1:29" x14ac:dyDescent="0.3">
      <c r="A999" s="1">
        <v>11188</v>
      </c>
      <c r="B999">
        <v>1957</v>
      </c>
      <c r="C999" t="s">
        <v>29</v>
      </c>
      <c r="D999" t="s">
        <v>33</v>
      </c>
      <c r="E999">
        <v>26091</v>
      </c>
      <c r="F999">
        <v>1</v>
      </c>
      <c r="G999">
        <v>1</v>
      </c>
      <c r="H999" t="s">
        <v>114</v>
      </c>
      <c r="I999">
        <v>84</v>
      </c>
      <c r="J999">
        <v>15</v>
      </c>
      <c r="K999">
        <v>10</v>
      </c>
      <c r="L999">
        <v>19</v>
      </c>
      <c r="M999">
        <v>8</v>
      </c>
      <c r="N999">
        <v>17</v>
      </c>
      <c r="O999">
        <v>20</v>
      </c>
      <c r="P999">
        <v>3</v>
      </c>
      <c r="Q999">
        <v>2</v>
      </c>
      <c r="R999">
        <v>1</v>
      </c>
      <c r="S999">
        <v>3</v>
      </c>
      <c r="T999">
        <v>5</v>
      </c>
      <c r="U999">
        <v>0</v>
      </c>
      <c r="V999">
        <v>0</v>
      </c>
      <c r="W999">
        <v>0</v>
      </c>
      <c r="X999">
        <v>0</v>
      </c>
      <c r="Y999">
        <v>0</v>
      </c>
      <c r="Z999">
        <v>0</v>
      </c>
      <c r="AA999">
        <v>3</v>
      </c>
      <c r="AB999">
        <v>11</v>
      </c>
      <c r="AC999">
        <v>0</v>
      </c>
    </row>
    <row r="1000" spans="1:29" x14ac:dyDescent="0.3">
      <c r="A1000" s="1">
        <v>1212</v>
      </c>
      <c r="B1000">
        <v>1973</v>
      </c>
      <c r="C1000" t="s">
        <v>29</v>
      </c>
      <c r="D1000" t="s">
        <v>37</v>
      </c>
      <c r="E1000">
        <v>52845</v>
      </c>
      <c r="F1000">
        <v>1</v>
      </c>
      <c r="G1000">
        <v>0</v>
      </c>
      <c r="H1000" t="s">
        <v>554</v>
      </c>
      <c r="I1000">
        <v>7</v>
      </c>
      <c r="J1000">
        <v>384</v>
      </c>
      <c r="K1000">
        <v>25</v>
      </c>
      <c r="L1000">
        <v>292</v>
      </c>
      <c r="M1000">
        <v>130</v>
      </c>
      <c r="N1000">
        <v>41</v>
      </c>
      <c r="O1000">
        <v>64</v>
      </c>
      <c r="P1000">
        <v>3</v>
      </c>
      <c r="Q1000">
        <v>8</v>
      </c>
      <c r="R1000">
        <v>8</v>
      </c>
      <c r="S1000">
        <v>6</v>
      </c>
      <c r="T1000">
        <v>6</v>
      </c>
      <c r="U1000">
        <v>1</v>
      </c>
      <c r="V1000">
        <v>0</v>
      </c>
      <c r="W1000">
        <v>0</v>
      </c>
      <c r="X1000">
        <v>0</v>
      </c>
      <c r="Y1000">
        <v>0</v>
      </c>
      <c r="Z1000">
        <v>0</v>
      </c>
      <c r="AA1000">
        <v>3</v>
      </c>
      <c r="AB1000">
        <v>11</v>
      </c>
      <c r="AC1000">
        <v>0</v>
      </c>
    </row>
    <row r="1001" spans="1:29" x14ac:dyDescent="0.3">
      <c r="A1001" s="1">
        <v>9097</v>
      </c>
      <c r="B1001">
        <v>1956</v>
      </c>
      <c r="C1001" t="s">
        <v>29</v>
      </c>
      <c r="D1001" t="s">
        <v>41</v>
      </c>
      <c r="E1001">
        <v>46086</v>
      </c>
      <c r="F1001">
        <v>0</v>
      </c>
      <c r="G1001">
        <v>1</v>
      </c>
      <c r="H1001" t="s">
        <v>397</v>
      </c>
      <c r="I1001">
        <v>34</v>
      </c>
      <c r="J1001">
        <v>244</v>
      </c>
      <c r="K1001">
        <v>8</v>
      </c>
      <c r="L1001">
        <v>32</v>
      </c>
      <c r="M1001">
        <v>7</v>
      </c>
      <c r="N1001">
        <v>2</v>
      </c>
      <c r="O1001">
        <v>50</v>
      </c>
      <c r="P1001">
        <v>4</v>
      </c>
      <c r="Q1001">
        <v>3</v>
      </c>
      <c r="R1001">
        <v>1</v>
      </c>
      <c r="S1001">
        <v>8</v>
      </c>
      <c r="T1001">
        <v>4</v>
      </c>
      <c r="U1001">
        <v>0</v>
      </c>
      <c r="V1001">
        <v>0</v>
      </c>
      <c r="W1001">
        <v>0</v>
      </c>
      <c r="X1001">
        <v>0</v>
      </c>
      <c r="Y1001">
        <v>0</v>
      </c>
      <c r="Z1001">
        <v>0</v>
      </c>
      <c r="AA1001">
        <v>3</v>
      </c>
      <c r="AB1001">
        <v>11</v>
      </c>
      <c r="AC1001">
        <v>0</v>
      </c>
    </row>
    <row r="1002" spans="1:29" x14ac:dyDescent="0.3">
      <c r="A1002" s="1">
        <v>10473</v>
      </c>
      <c r="B1002">
        <v>1956</v>
      </c>
      <c r="C1002" t="s">
        <v>36</v>
      </c>
      <c r="D1002" t="s">
        <v>71</v>
      </c>
      <c r="E1002">
        <v>78028</v>
      </c>
      <c r="F1002">
        <v>0</v>
      </c>
      <c r="G1002">
        <v>1</v>
      </c>
      <c r="H1002" t="s">
        <v>208</v>
      </c>
      <c r="I1002">
        <v>38</v>
      </c>
      <c r="J1002">
        <v>158</v>
      </c>
      <c r="K1002">
        <v>19</v>
      </c>
      <c r="L1002">
        <v>288</v>
      </c>
      <c r="M1002">
        <v>25</v>
      </c>
      <c r="N1002">
        <v>0</v>
      </c>
      <c r="O1002">
        <v>38</v>
      </c>
      <c r="P1002">
        <v>1</v>
      </c>
      <c r="Q1002">
        <v>6</v>
      </c>
      <c r="R1002">
        <v>4</v>
      </c>
      <c r="S1002">
        <v>9</v>
      </c>
      <c r="T1002">
        <v>7</v>
      </c>
      <c r="U1002">
        <v>0</v>
      </c>
      <c r="V1002">
        <v>1</v>
      </c>
      <c r="W1002">
        <v>1</v>
      </c>
      <c r="X1002">
        <v>0</v>
      </c>
      <c r="Y1002">
        <v>0</v>
      </c>
      <c r="Z1002">
        <v>0</v>
      </c>
      <c r="AA1002">
        <v>3</v>
      </c>
      <c r="AB1002">
        <v>11</v>
      </c>
      <c r="AC1002">
        <v>1</v>
      </c>
    </row>
    <row r="1003" spans="1:29" x14ac:dyDescent="0.3">
      <c r="A1003" s="1">
        <v>7962</v>
      </c>
      <c r="B1003">
        <v>1987</v>
      </c>
      <c r="C1003" t="s">
        <v>36</v>
      </c>
      <c r="D1003" t="s">
        <v>30</v>
      </c>
      <c r="E1003">
        <v>95169</v>
      </c>
      <c r="F1003">
        <v>0</v>
      </c>
      <c r="G1003">
        <v>0</v>
      </c>
      <c r="H1003" t="s">
        <v>355</v>
      </c>
      <c r="I1003">
        <v>1</v>
      </c>
      <c r="J1003">
        <v>1285</v>
      </c>
      <c r="K1003">
        <v>21</v>
      </c>
      <c r="L1003">
        <v>449</v>
      </c>
      <c r="M1003">
        <v>106</v>
      </c>
      <c r="N1003">
        <v>20</v>
      </c>
      <c r="O1003">
        <v>20</v>
      </c>
      <c r="P1003">
        <v>1</v>
      </c>
      <c r="Q1003">
        <v>4</v>
      </c>
      <c r="R1003">
        <v>3</v>
      </c>
      <c r="S1003">
        <v>4</v>
      </c>
      <c r="T1003">
        <v>1</v>
      </c>
      <c r="U1003">
        <v>0</v>
      </c>
      <c r="V1003">
        <v>0</v>
      </c>
      <c r="W1003">
        <v>1</v>
      </c>
      <c r="X1003">
        <v>1</v>
      </c>
      <c r="Y1003">
        <v>0</v>
      </c>
      <c r="Z1003">
        <v>0</v>
      </c>
      <c r="AA1003">
        <v>3</v>
      </c>
      <c r="AB1003">
        <v>11</v>
      </c>
      <c r="AC1003">
        <v>1</v>
      </c>
    </row>
    <row r="1004" spans="1:29" x14ac:dyDescent="0.3">
      <c r="A1004" s="1">
        <v>9984</v>
      </c>
      <c r="B1004">
        <v>1981</v>
      </c>
      <c r="C1004" t="s">
        <v>53</v>
      </c>
      <c r="D1004" t="s">
        <v>37</v>
      </c>
      <c r="E1004">
        <v>56337</v>
      </c>
      <c r="F1004">
        <v>1</v>
      </c>
      <c r="G1004">
        <v>1</v>
      </c>
      <c r="H1004" t="s">
        <v>369</v>
      </c>
      <c r="I1004">
        <v>25</v>
      </c>
      <c r="J1004">
        <v>349</v>
      </c>
      <c r="K1004">
        <v>16</v>
      </c>
      <c r="L1004">
        <v>144</v>
      </c>
      <c r="M1004">
        <v>28</v>
      </c>
      <c r="N1004">
        <v>5</v>
      </c>
      <c r="O1004">
        <v>182</v>
      </c>
      <c r="P1004">
        <v>5</v>
      </c>
      <c r="Q1004">
        <v>8</v>
      </c>
      <c r="R1004">
        <v>5</v>
      </c>
      <c r="S1004">
        <v>4</v>
      </c>
      <c r="T1004">
        <v>8</v>
      </c>
      <c r="U1004">
        <v>1</v>
      </c>
      <c r="V1004">
        <v>0</v>
      </c>
      <c r="W1004">
        <v>0</v>
      </c>
      <c r="X1004">
        <v>1</v>
      </c>
      <c r="Y1004">
        <v>0</v>
      </c>
      <c r="Z1004">
        <v>0</v>
      </c>
      <c r="AA1004">
        <v>3</v>
      </c>
      <c r="AB1004">
        <v>11</v>
      </c>
      <c r="AC1004">
        <v>1</v>
      </c>
    </row>
    <row r="1005" spans="1:29" x14ac:dyDescent="0.3">
      <c r="A1005" s="1">
        <v>5527</v>
      </c>
      <c r="B1005">
        <v>1987</v>
      </c>
      <c r="C1005" t="s">
        <v>29</v>
      </c>
      <c r="D1005" t="s">
        <v>33</v>
      </c>
      <c r="E1005">
        <v>22434</v>
      </c>
      <c r="F1005">
        <v>1</v>
      </c>
      <c r="G1005">
        <v>0</v>
      </c>
      <c r="H1005" t="s">
        <v>292</v>
      </c>
      <c r="I1005">
        <v>25</v>
      </c>
      <c r="J1005">
        <v>4</v>
      </c>
      <c r="K1005">
        <v>12</v>
      </c>
      <c r="L1005">
        <v>11</v>
      </c>
      <c r="M1005">
        <v>3</v>
      </c>
      <c r="N1005">
        <v>13</v>
      </c>
      <c r="O1005">
        <v>15</v>
      </c>
      <c r="P1005">
        <v>2</v>
      </c>
      <c r="Q1005">
        <v>2</v>
      </c>
      <c r="R1005">
        <v>0</v>
      </c>
      <c r="S1005">
        <v>3</v>
      </c>
      <c r="T1005">
        <v>8</v>
      </c>
      <c r="U1005">
        <v>0</v>
      </c>
      <c r="V1005">
        <v>0</v>
      </c>
      <c r="W1005">
        <v>0</v>
      </c>
      <c r="X1005">
        <v>0</v>
      </c>
      <c r="Y1005">
        <v>0</v>
      </c>
      <c r="Z1005">
        <v>0</v>
      </c>
      <c r="AA1005">
        <v>3</v>
      </c>
      <c r="AB1005">
        <v>11</v>
      </c>
      <c r="AC1005">
        <v>0</v>
      </c>
    </row>
    <row r="1006" spans="1:29" x14ac:dyDescent="0.3">
      <c r="A1006" s="1">
        <v>6374</v>
      </c>
      <c r="B1006">
        <v>1954</v>
      </c>
      <c r="C1006" t="s">
        <v>36</v>
      </c>
      <c r="D1006" t="s">
        <v>37</v>
      </c>
      <c r="E1006">
        <v>36930</v>
      </c>
      <c r="F1006">
        <v>0</v>
      </c>
      <c r="G1006">
        <v>1</v>
      </c>
      <c r="H1006" t="s">
        <v>130</v>
      </c>
      <c r="I1006">
        <v>50</v>
      </c>
      <c r="J1006">
        <v>223</v>
      </c>
      <c r="K1006">
        <v>2</v>
      </c>
      <c r="L1006">
        <v>31</v>
      </c>
      <c r="M1006">
        <v>0</v>
      </c>
      <c r="N1006">
        <v>2</v>
      </c>
      <c r="O1006">
        <v>39</v>
      </c>
      <c r="P1006">
        <v>5</v>
      </c>
      <c r="Q1006">
        <v>5</v>
      </c>
      <c r="R1006">
        <v>2</v>
      </c>
      <c r="S1006">
        <v>4</v>
      </c>
      <c r="T1006">
        <v>8</v>
      </c>
      <c r="U1006">
        <v>0</v>
      </c>
      <c r="V1006">
        <v>0</v>
      </c>
      <c r="W1006">
        <v>0</v>
      </c>
      <c r="X1006">
        <v>0</v>
      </c>
      <c r="Y1006">
        <v>0</v>
      </c>
      <c r="Z1006">
        <v>0</v>
      </c>
      <c r="AA1006">
        <v>3</v>
      </c>
      <c r="AB1006">
        <v>11</v>
      </c>
      <c r="AC1006">
        <v>0</v>
      </c>
    </row>
    <row r="1007" spans="1:29" x14ac:dyDescent="0.3">
      <c r="A1007" s="1">
        <v>7453</v>
      </c>
      <c r="B1007">
        <v>1954</v>
      </c>
      <c r="C1007" t="s">
        <v>29</v>
      </c>
      <c r="D1007" t="s">
        <v>30</v>
      </c>
      <c r="E1007">
        <v>36130</v>
      </c>
      <c r="F1007">
        <v>0</v>
      </c>
      <c r="G1007">
        <v>1</v>
      </c>
      <c r="H1007" t="s">
        <v>134</v>
      </c>
      <c r="I1007">
        <v>46</v>
      </c>
      <c r="J1007">
        <v>157</v>
      </c>
      <c r="K1007">
        <v>43</v>
      </c>
      <c r="L1007">
        <v>127</v>
      </c>
      <c r="M1007">
        <v>68</v>
      </c>
      <c r="N1007">
        <v>56</v>
      </c>
      <c r="O1007">
        <v>37</v>
      </c>
      <c r="P1007">
        <v>6</v>
      </c>
      <c r="Q1007">
        <v>3</v>
      </c>
      <c r="R1007">
        <v>8</v>
      </c>
      <c r="S1007">
        <v>4</v>
      </c>
      <c r="T1007">
        <v>4</v>
      </c>
      <c r="U1007">
        <v>1</v>
      </c>
      <c r="V1007">
        <v>0</v>
      </c>
      <c r="W1007">
        <v>0</v>
      </c>
      <c r="X1007">
        <v>0</v>
      </c>
      <c r="Y1007">
        <v>0</v>
      </c>
      <c r="Z1007">
        <v>0</v>
      </c>
      <c r="AA1007">
        <v>3</v>
      </c>
      <c r="AB1007">
        <v>11</v>
      </c>
      <c r="AC1007">
        <v>1</v>
      </c>
    </row>
    <row r="1008" spans="1:29" x14ac:dyDescent="0.3">
      <c r="A1008" s="1">
        <v>8952</v>
      </c>
      <c r="B1008">
        <v>1953</v>
      </c>
      <c r="C1008" t="s">
        <v>39</v>
      </c>
      <c r="D1008" t="s">
        <v>37</v>
      </c>
      <c r="E1008">
        <v>65569</v>
      </c>
      <c r="F1008">
        <v>0</v>
      </c>
      <c r="G1008">
        <v>1</v>
      </c>
      <c r="H1008" t="s">
        <v>173</v>
      </c>
      <c r="I1008">
        <v>96</v>
      </c>
      <c r="J1008">
        <v>397</v>
      </c>
      <c r="K1008">
        <v>46</v>
      </c>
      <c r="L1008">
        <v>288</v>
      </c>
      <c r="M1008">
        <v>20</v>
      </c>
      <c r="N1008">
        <v>38</v>
      </c>
      <c r="O1008">
        <v>70</v>
      </c>
      <c r="P1008">
        <v>2</v>
      </c>
      <c r="Q1008">
        <v>6</v>
      </c>
      <c r="R1008">
        <v>5</v>
      </c>
      <c r="S1008">
        <v>10</v>
      </c>
      <c r="T1008">
        <v>3</v>
      </c>
      <c r="U1008">
        <v>0</v>
      </c>
      <c r="V1008">
        <v>0</v>
      </c>
      <c r="W1008">
        <v>0</v>
      </c>
      <c r="X1008">
        <v>0</v>
      </c>
      <c r="Y1008">
        <v>0</v>
      </c>
      <c r="Z1008">
        <v>0</v>
      </c>
      <c r="AA1008">
        <v>3</v>
      </c>
      <c r="AB1008">
        <v>11</v>
      </c>
      <c r="AC1008">
        <v>0</v>
      </c>
    </row>
    <row r="1009" spans="1:29" x14ac:dyDescent="0.3">
      <c r="A1009" s="1">
        <v>241</v>
      </c>
      <c r="B1009">
        <v>1952</v>
      </c>
      <c r="C1009" t="s">
        <v>29</v>
      </c>
      <c r="D1009" t="s">
        <v>33</v>
      </c>
      <c r="E1009">
        <v>83844</v>
      </c>
      <c r="F1009">
        <v>0</v>
      </c>
      <c r="G1009">
        <v>0</v>
      </c>
      <c r="H1009" t="s">
        <v>486</v>
      </c>
      <c r="I1009">
        <v>57</v>
      </c>
      <c r="J1009">
        <v>901</v>
      </c>
      <c r="K1009">
        <v>31</v>
      </c>
      <c r="L1009">
        <v>345</v>
      </c>
      <c r="M1009">
        <v>75</v>
      </c>
      <c r="N1009">
        <v>31</v>
      </c>
      <c r="O1009">
        <v>191</v>
      </c>
      <c r="P1009">
        <v>1</v>
      </c>
      <c r="Q1009">
        <v>4</v>
      </c>
      <c r="R1009">
        <v>4</v>
      </c>
      <c r="S1009">
        <v>11</v>
      </c>
      <c r="T1009">
        <v>1</v>
      </c>
      <c r="U1009">
        <v>0</v>
      </c>
      <c r="V1009">
        <v>0</v>
      </c>
      <c r="W1009">
        <v>1</v>
      </c>
      <c r="X1009">
        <v>0</v>
      </c>
      <c r="Y1009">
        <v>0</v>
      </c>
      <c r="Z1009">
        <v>0</v>
      </c>
      <c r="AA1009">
        <v>3</v>
      </c>
      <c r="AB1009">
        <v>11</v>
      </c>
      <c r="AC1009">
        <v>0</v>
      </c>
    </row>
    <row r="1010" spans="1:29" x14ac:dyDescent="0.3">
      <c r="A1010" s="1">
        <v>8975</v>
      </c>
      <c r="B1010">
        <v>1968</v>
      </c>
      <c r="C1010" t="s">
        <v>29</v>
      </c>
      <c r="D1010" t="s">
        <v>37</v>
      </c>
      <c r="E1010">
        <v>19514</v>
      </c>
      <c r="F1010">
        <v>1</v>
      </c>
      <c r="G1010">
        <v>1</v>
      </c>
      <c r="H1010" t="s">
        <v>379</v>
      </c>
      <c r="I1010">
        <v>47</v>
      </c>
      <c r="J1010">
        <v>14</v>
      </c>
      <c r="K1010">
        <v>3</v>
      </c>
      <c r="L1010">
        <v>21</v>
      </c>
      <c r="M1010">
        <v>2</v>
      </c>
      <c r="N1010">
        <v>1</v>
      </c>
      <c r="O1010">
        <v>28</v>
      </c>
      <c r="P1010">
        <v>4</v>
      </c>
      <c r="Q1010">
        <v>3</v>
      </c>
      <c r="R1010">
        <v>1</v>
      </c>
      <c r="S1010">
        <v>2</v>
      </c>
      <c r="T1010">
        <v>8</v>
      </c>
      <c r="U1010">
        <v>1</v>
      </c>
      <c r="V1010">
        <v>0</v>
      </c>
      <c r="W1010">
        <v>0</v>
      </c>
      <c r="X1010">
        <v>0</v>
      </c>
      <c r="Y1010">
        <v>0</v>
      </c>
      <c r="Z1010">
        <v>0</v>
      </c>
      <c r="AA1010">
        <v>3</v>
      </c>
      <c r="AB1010">
        <v>11</v>
      </c>
      <c r="AC1010">
        <v>0</v>
      </c>
    </row>
    <row r="1011" spans="1:29" x14ac:dyDescent="0.3">
      <c r="A1011" s="1">
        <v>6119</v>
      </c>
      <c r="B1011">
        <v>1963</v>
      </c>
      <c r="C1011" t="s">
        <v>36</v>
      </c>
      <c r="D1011" t="s">
        <v>30</v>
      </c>
      <c r="E1011">
        <v>36736</v>
      </c>
      <c r="F1011">
        <v>1</v>
      </c>
      <c r="G1011">
        <v>1</v>
      </c>
      <c r="H1011" t="s">
        <v>495</v>
      </c>
      <c r="I1011">
        <v>52</v>
      </c>
      <c r="J1011">
        <v>10</v>
      </c>
      <c r="K1011">
        <v>0</v>
      </c>
      <c r="L1011">
        <v>3</v>
      </c>
      <c r="M1011">
        <v>0</v>
      </c>
      <c r="N1011">
        <v>0</v>
      </c>
      <c r="O1011">
        <v>4</v>
      </c>
      <c r="P1011">
        <v>1</v>
      </c>
      <c r="Q1011">
        <v>1</v>
      </c>
      <c r="R1011">
        <v>0</v>
      </c>
      <c r="S1011">
        <v>2</v>
      </c>
      <c r="T1011">
        <v>6</v>
      </c>
      <c r="U1011">
        <v>0</v>
      </c>
      <c r="V1011">
        <v>0</v>
      </c>
      <c r="W1011">
        <v>0</v>
      </c>
      <c r="X1011">
        <v>0</v>
      </c>
      <c r="Y1011">
        <v>0</v>
      </c>
      <c r="Z1011">
        <v>0</v>
      </c>
      <c r="AA1011">
        <v>3</v>
      </c>
      <c r="AB1011">
        <v>11</v>
      </c>
      <c r="AC1011">
        <v>0</v>
      </c>
    </row>
    <row r="1012" spans="1:29" x14ac:dyDescent="0.3">
      <c r="A1012" s="1">
        <v>5236</v>
      </c>
      <c r="B1012">
        <v>1979</v>
      </c>
      <c r="C1012" t="s">
        <v>29</v>
      </c>
      <c r="D1012" t="s">
        <v>33</v>
      </c>
      <c r="E1012">
        <v>77568</v>
      </c>
      <c r="F1012">
        <v>0</v>
      </c>
      <c r="G1012">
        <v>1</v>
      </c>
      <c r="H1012" t="s">
        <v>555</v>
      </c>
      <c r="I1012">
        <v>30</v>
      </c>
      <c r="J1012">
        <v>1230</v>
      </c>
      <c r="K1012">
        <v>0</v>
      </c>
      <c r="L1012">
        <v>396</v>
      </c>
      <c r="M1012">
        <v>232</v>
      </c>
      <c r="N1012">
        <v>178</v>
      </c>
      <c r="O1012">
        <v>158</v>
      </c>
      <c r="P1012">
        <v>1</v>
      </c>
      <c r="Q1012">
        <v>10</v>
      </c>
      <c r="R1012">
        <v>2</v>
      </c>
      <c r="S1012">
        <v>8</v>
      </c>
      <c r="T1012">
        <v>5</v>
      </c>
      <c r="U1012">
        <v>0</v>
      </c>
      <c r="V1012">
        <v>1</v>
      </c>
      <c r="W1012">
        <v>1</v>
      </c>
      <c r="X1012">
        <v>1</v>
      </c>
      <c r="Y1012">
        <v>0</v>
      </c>
      <c r="Z1012">
        <v>0</v>
      </c>
      <c r="AA1012">
        <v>3</v>
      </c>
      <c r="AB1012">
        <v>11</v>
      </c>
      <c r="AC1012">
        <v>0</v>
      </c>
    </row>
    <row r="1013" spans="1:29" x14ac:dyDescent="0.3">
      <c r="A1013" s="1">
        <v>5723</v>
      </c>
      <c r="B1013">
        <v>1976</v>
      </c>
      <c r="C1013" t="s">
        <v>36</v>
      </c>
      <c r="D1013" t="s">
        <v>33</v>
      </c>
      <c r="E1013">
        <v>49187</v>
      </c>
      <c r="F1013">
        <v>0</v>
      </c>
      <c r="G1013">
        <v>1</v>
      </c>
      <c r="H1013" t="s">
        <v>58</v>
      </c>
      <c r="I1013">
        <v>63</v>
      </c>
      <c r="J1013">
        <v>81</v>
      </c>
      <c r="K1013">
        <v>1</v>
      </c>
      <c r="L1013">
        <v>31</v>
      </c>
      <c r="M1013">
        <v>2</v>
      </c>
      <c r="N1013">
        <v>1</v>
      </c>
      <c r="O1013">
        <v>0</v>
      </c>
      <c r="P1013">
        <v>1</v>
      </c>
      <c r="Q1013">
        <v>1</v>
      </c>
      <c r="R1013">
        <v>1</v>
      </c>
      <c r="S1013">
        <v>5</v>
      </c>
      <c r="T1013">
        <v>2</v>
      </c>
      <c r="U1013">
        <v>0</v>
      </c>
      <c r="V1013">
        <v>0</v>
      </c>
      <c r="W1013">
        <v>0</v>
      </c>
      <c r="X1013">
        <v>0</v>
      </c>
      <c r="Y1013">
        <v>0</v>
      </c>
      <c r="Z1013">
        <v>0</v>
      </c>
      <c r="AA1013">
        <v>3</v>
      </c>
      <c r="AB1013">
        <v>11</v>
      </c>
      <c r="AC1013">
        <v>0</v>
      </c>
    </row>
    <row r="1014" spans="1:29" x14ac:dyDescent="0.3">
      <c r="A1014" s="1">
        <v>1710</v>
      </c>
      <c r="B1014">
        <v>1978</v>
      </c>
      <c r="C1014" t="s">
        <v>29</v>
      </c>
      <c r="D1014" t="s">
        <v>30</v>
      </c>
      <c r="E1014">
        <v>30168</v>
      </c>
      <c r="F1014">
        <v>1</v>
      </c>
      <c r="G1014">
        <v>0</v>
      </c>
      <c r="H1014" t="s">
        <v>269</v>
      </c>
      <c r="I1014">
        <v>51</v>
      </c>
      <c r="J1014">
        <v>154</v>
      </c>
      <c r="K1014">
        <v>20</v>
      </c>
      <c r="L1014">
        <v>66</v>
      </c>
      <c r="M1014">
        <v>0</v>
      </c>
      <c r="N1014">
        <v>12</v>
      </c>
      <c r="O1014">
        <v>27</v>
      </c>
      <c r="P1014">
        <v>7</v>
      </c>
      <c r="Q1014">
        <v>6</v>
      </c>
      <c r="R1014">
        <v>1</v>
      </c>
      <c r="S1014">
        <v>4</v>
      </c>
      <c r="T1014">
        <v>9</v>
      </c>
      <c r="U1014">
        <v>0</v>
      </c>
      <c r="V1014">
        <v>0</v>
      </c>
      <c r="W1014">
        <v>0</v>
      </c>
      <c r="X1014">
        <v>0</v>
      </c>
      <c r="Y1014">
        <v>0</v>
      </c>
      <c r="Z1014">
        <v>0</v>
      </c>
      <c r="AA1014">
        <v>3</v>
      </c>
      <c r="AB1014">
        <v>11</v>
      </c>
      <c r="AC1014">
        <v>0</v>
      </c>
    </row>
    <row r="1015" spans="1:29" x14ac:dyDescent="0.3">
      <c r="A1015" s="1">
        <v>1970</v>
      </c>
      <c r="B1015">
        <v>1968</v>
      </c>
      <c r="C1015" t="s">
        <v>39</v>
      </c>
      <c r="D1015" t="s">
        <v>33</v>
      </c>
      <c r="E1015">
        <v>34053</v>
      </c>
      <c r="F1015">
        <v>0</v>
      </c>
      <c r="G1015">
        <v>1</v>
      </c>
      <c r="H1015" t="s">
        <v>208</v>
      </c>
      <c r="I1015">
        <v>14</v>
      </c>
      <c r="J1015">
        <v>63</v>
      </c>
      <c r="K1015">
        <v>0</v>
      </c>
      <c r="L1015">
        <v>21</v>
      </c>
      <c r="M1015">
        <v>7</v>
      </c>
      <c r="N1015">
        <v>0</v>
      </c>
      <c r="O1015">
        <v>12</v>
      </c>
      <c r="P1015">
        <v>1</v>
      </c>
      <c r="Q1015">
        <v>3</v>
      </c>
      <c r="R1015">
        <v>0</v>
      </c>
      <c r="S1015">
        <v>3</v>
      </c>
      <c r="T1015">
        <v>8</v>
      </c>
      <c r="U1015">
        <v>0</v>
      </c>
      <c r="V1015">
        <v>0</v>
      </c>
      <c r="W1015">
        <v>0</v>
      </c>
      <c r="X1015">
        <v>0</v>
      </c>
      <c r="Y1015">
        <v>0</v>
      </c>
      <c r="Z1015">
        <v>0</v>
      </c>
      <c r="AA1015">
        <v>3</v>
      </c>
      <c r="AB1015">
        <v>11</v>
      </c>
      <c r="AC1015">
        <v>0</v>
      </c>
    </row>
    <row r="1016" spans="1:29" x14ac:dyDescent="0.3">
      <c r="A1016" s="1">
        <v>5313</v>
      </c>
      <c r="B1016">
        <v>1971</v>
      </c>
      <c r="C1016" t="s">
        <v>39</v>
      </c>
      <c r="D1016" t="s">
        <v>37</v>
      </c>
      <c r="E1016">
        <v>38196</v>
      </c>
      <c r="F1016">
        <v>1</v>
      </c>
      <c r="G1016">
        <v>1</v>
      </c>
      <c r="H1016" t="s">
        <v>423</v>
      </c>
      <c r="I1016">
        <v>20</v>
      </c>
      <c r="J1016">
        <v>30</v>
      </c>
      <c r="K1016">
        <v>0</v>
      </c>
      <c r="L1016">
        <v>11</v>
      </c>
      <c r="M1016">
        <v>0</v>
      </c>
      <c r="N1016">
        <v>0</v>
      </c>
      <c r="O1016">
        <v>3</v>
      </c>
      <c r="P1016">
        <v>3</v>
      </c>
      <c r="Q1016">
        <v>2</v>
      </c>
      <c r="R1016">
        <v>0</v>
      </c>
      <c r="S1016">
        <v>4</v>
      </c>
      <c r="T1016">
        <v>5</v>
      </c>
      <c r="U1016">
        <v>0</v>
      </c>
      <c r="V1016">
        <v>0</v>
      </c>
      <c r="W1016">
        <v>0</v>
      </c>
      <c r="X1016">
        <v>0</v>
      </c>
      <c r="Y1016">
        <v>0</v>
      </c>
      <c r="Z1016">
        <v>0</v>
      </c>
      <c r="AA1016">
        <v>3</v>
      </c>
      <c r="AB1016">
        <v>11</v>
      </c>
      <c r="AC1016">
        <v>0</v>
      </c>
    </row>
    <row r="1017" spans="1:29" x14ac:dyDescent="0.3">
      <c r="A1017" s="1">
        <v>10634</v>
      </c>
      <c r="B1017">
        <v>1951</v>
      </c>
      <c r="C1017" t="s">
        <v>39</v>
      </c>
      <c r="D1017" t="s">
        <v>37</v>
      </c>
      <c r="E1017">
        <v>59412</v>
      </c>
      <c r="F1017">
        <v>0</v>
      </c>
      <c r="G1017">
        <v>0</v>
      </c>
      <c r="H1017" t="s">
        <v>556</v>
      </c>
      <c r="I1017">
        <v>56</v>
      </c>
      <c r="J1017">
        <v>90</v>
      </c>
      <c r="K1017">
        <v>67</v>
      </c>
      <c r="L1017">
        <v>165</v>
      </c>
      <c r="M1017">
        <v>30</v>
      </c>
      <c r="N1017">
        <v>43</v>
      </c>
      <c r="O1017">
        <v>11</v>
      </c>
      <c r="P1017">
        <v>1</v>
      </c>
      <c r="Q1017">
        <v>4</v>
      </c>
      <c r="R1017">
        <v>2</v>
      </c>
      <c r="S1017">
        <v>8</v>
      </c>
      <c r="T1017">
        <v>3</v>
      </c>
      <c r="U1017">
        <v>0</v>
      </c>
      <c r="V1017">
        <v>0</v>
      </c>
      <c r="W1017">
        <v>0</v>
      </c>
      <c r="X1017">
        <v>0</v>
      </c>
      <c r="Y1017">
        <v>0</v>
      </c>
      <c r="Z1017">
        <v>0</v>
      </c>
      <c r="AA1017">
        <v>3</v>
      </c>
      <c r="AB1017">
        <v>11</v>
      </c>
      <c r="AC1017">
        <v>0</v>
      </c>
    </row>
    <row r="1018" spans="1:29" x14ac:dyDescent="0.3">
      <c r="A1018" s="1">
        <v>7010</v>
      </c>
      <c r="B1018">
        <v>1965</v>
      </c>
      <c r="C1018" t="s">
        <v>53</v>
      </c>
      <c r="D1018" t="s">
        <v>37</v>
      </c>
      <c r="E1018">
        <v>70924</v>
      </c>
      <c r="F1018">
        <v>0</v>
      </c>
      <c r="G1018">
        <v>0</v>
      </c>
      <c r="H1018" t="s">
        <v>557</v>
      </c>
      <c r="I1018">
        <v>41</v>
      </c>
      <c r="J1018">
        <v>635</v>
      </c>
      <c r="K1018">
        <v>114</v>
      </c>
      <c r="L1018">
        <v>254</v>
      </c>
      <c r="M1018">
        <v>132</v>
      </c>
      <c r="N1018">
        <v>152</v>
      </c>
      <c r="O1018">
        <v>76</v>
      </c>
      <c r="P1018">
        <v>1</v>
      </c>
      <c r="Q1018">
        <v>6</v>
      </c>
      <c r="R1018">
        <v>6</v>
      </c>
      <c r="S1018">
        <v>7</v>
      </c>
      <c r="T1018">
        <v>3</v>
      </c>
      <c r="U1018">
        <v>0</v>
      </c>
      <c r="V1018">
        <v>0</v>
      </c>
      <c r="W1018">
        <v>1</v>
      </c>
      <c r="X1018">
        <v>0</v>
      </c>
      <c r="Y1018">
        <v>0</v>
      </c>
      <c r="Z1018">
        <v>0</v>
      </c>
      <c r="AA1018">
        <v>3</v>
      </c>
      <c r="AB1018">
        <v>11</v>
      </c>
      <c r="AC1018">
        <v>0</v>
      </c>
    </row>
    <row r="1019" spans="1:29" x14ac:dyDescent="0.3">
      <c r="A1019" s="1">
        <v>8562</v>
      </c>
      <c r="B1019">
        <v>1969</v>
      </c>
      <c r="C1019" t="s">
        <v>29</v>
      </c>
      <c r="D1019" t="s">
        <v>33</v>
      </c>
      <c r="E1019">
        <v>54165</v>
      </c>
      <c r="F1019">
        <v>0</v>
      </c>
      <c r="G1019">
        <v>0</v>
      </c>
      <c r="H1019" t="s">
        <v>544</v>
      </c>
      <c r="I1019">
        <v>72</v>
      </c>
      <c r="J1019">
        <v>127</v>
      </c>
      <c r="K1019">
        <v>4</v>
      </c>
      <c r="L1019">
        <v>73</v>
      </c>
      <c r="M1019">
        <v>15</v>
      </c>
      <c r="N1019">
        <v>6</v>
      </c>
      <c r="O1019">
        <v>11</v>
      </c>
      <c r="P1019">
        <v>1</v>
      </c>
      <c r="Q1019">
        <v>2</v>
      </c>
      <c r="R1019">
        <v>1</v>
      </c>
      <c r="S1019">
        <v>7</v>
      </c>
      <c r="T1019">
        <v>2</v>
      </c>
      <c r="U1019">
        <v>0</v>
      </c>
      <c r="V1019">
        <v>0</v>
      </c>
      <c r="W1019">
        <v>0</v>
      </c>
      <c r="X1019">
        <v>0</v>
      </c>
      <c r="Y1019">
        <v>0</v>
      </c>
      <c r="Z1019">
        <v>0</v>
      </c>
      <c r="AA1019">
        <v>3</v>
      </c>
      <c r="AB1019">
        <v>11</v>
      </c>
      <c r="AC1019">
        <v>0</v>
      </c>
    </row>
    <row r="1020" spans="1:29" x14ac:dyDescent="0.3">
      <c r="A1020" s="1">
        <v>3158</v>
      </c>
      <c r="B1020">
        <v>1973</v>
      </c>
      <c r="C1020" t="s">
        <v>29</v>
      </c>
      <c r="D1020" t="s">
        <v>37</v>
      </c>
      <c r="E1020">
        <v>32300</v>
      </c>
      <c r="F1020">
        <v>1</v>
      </c>
      <c r="G1020">
        <v>0</v>
      </c>
      <c r="H1020" t="s">
        <v>558</v>
      </c>
      <c r="I1020">
        <v>1</v>
      </c>
      <c r="J1020">
        <v>13</v>
      </c>
      <c r="K1020">
        <v>3</v>
      </c>
      <c r="L1020">
        <v>6</v>
      </c>
      <c r="M1020">
        <v>6</v>
      </c>
      <c r="N1020">
        <v>5</v>
      </c>
      <c r="O1020">
        <v>6</v>
      </c>
      <c r="P1020">
        <v>1</v>
      </c>
      <c r="Q1020">
        <v>1</v>
      </c>
      <c r="R1020">
        <v>0</v>
      </c>
      <c r="S1020">
        <v>3</v>
      </c>
      <c r="T1020">
        <v>8</v>
      </c>
      <c r="U1020">
        <v>0</v>
      </c>
      <c r="V1020">
        <v>0</v>
      </c>
      <c r="W1020">
        <v>0</v>
      </c>
      <c r="X1020">
        <v>0</v>
      </c>
      <c r="Y1020">
        <v>0</v>
      </c>
      <c r="Z1020">
        <v>0</v>
      </c>
      <c r="AA1020">
        <v>3</v>
      </c>
      <c r="AB1020">
        <v>11</v>
      </c>
      <c r="AC1020">
        <v>0</v>
      </c>
    </row>
    <row r="1021" spans="1:29" x14ac:dyDescent="0.3">
      <c r="A1021" s="1">
        <v>4436</v>
      </c>
      <c r="B1021">
        <v>1976</v>
      </c>
      <c r="C1021" t="s">
        <v>29</v>
      </c>
      <c r="D1021" t="s">
        <v>30</v>
      </c>
      <c r="E1021">
        <v>20180</v>
      </c>
      <c r="F1021">
        <v>0</v>
      </c>
      <c r="G1021">
        <v>0</v>
      </c>
      <c r="H1021" t="s">
        <v>62</v>
      </c>
      <c r="I1021">
        <v>27</v>
      </c>
      <c r="J1021">
        <v>18</v>
      </c>
      <c r="K1021">
        <v>42</v>
      </c>
      <c r="L1021">
        <v>24</v>
      </c>
      <c r="M1021">
        <v>15</v>
      </c>
      <c r="N1021">
        <v>20</v>
      </c>
      <c r="O1021">
        <v>18</v>
      </c>
      <c r="P1021">
        <v>1</v>
      </c>
      <c r="Q1021">
        <v>2</v>
      </c>
      <c r="R1021">
        <v>1</v>
      </c>
      <c r="S1021">
        <v>4</v>
      </c>
      <c r="T1021">
        <v>7</v>
      </c>
      <c r="U1021">
        <v>0</v>
      </c>
      <c r="V1021">
        <v>0</v>
      </c>
      <c r="W1021">
        <v>0</v>
      </c>
      <c r="X1021">
        <v>0</v>
      </c>
      <c r="Y1021">
        <v>0</v>
      </c>
      <c r="Z1021">
        <v>0</v>
      </c>
      <c r="AA1021">
        <v>3</v>
      </c>
      <c r="AB1021">
        <v>11</v>
      </c>
      <c r="AC1021">
        <v>0</v>
      </c>
    </row>
    <row r="1022" spans="1:29" x14ac:dyDescent="0.3">
      <c r="A1022" s="1">
        <v>5287</v>
      </c>
      <c r="B1022">
        <v>1973</v>
      </c>
      <c r="C1022" t="s">
        <v>29</v>
      </c>
      <c r="D1022" t="s">
        <v>37</v>
      </c>
      <c r="E1022">
        <v>34961</v>
      </c>
      <c r="F1022">
        <v>1</v>
      </c>
      <c r="G1022">
        <v>0</v>
      </c>
      <c r="H1022" t="s">
        <v>529</v>
      </c>
      <c r="I1022">
        <v>77</v>
      </c>
      <c r="J1022">
        <v>45</v>
      </c>
      <c r="K1022">
        <v>2</v>
      </c>
      <c r="L1022">
        <v>26</v>
      </c>
      <c r="M1022">
        <v>4</v>
      </c>
      <c r="N1022">
        <v>1</v>
      </c>
      <c r="O1022">
        <v>1</v>
      </c>
      <c r="P1022">
        <v>3</v>
      </c>
      <c r="Q1022">
        <v>3</v>
      </c>
      <c r="R1022">
        <v>1</v>
      </c>
      <c r="S1022">
        <v>3</v>
      </c>
      <c r="T1022">
        <v>7</v>
      </c>
      <c r="U1022">
        <v>0</v>
      </c>
      <c r="V1022">
        <v>0</v>
      </c>
      <c r="W1022">
        <v>0</v>
      </c>
      <c r="X1022">
        <v>0</v>
      </c>
      <c r="Y1022">
        <v>0</v>
      </c>
      <c r="Z1022">
        <v>0</v>
      </c>
      <c r="AA1022">
        <v>3</v>
      </c>
      <c r="AB1022">
        <v>11</v>
      </c>
      <c r="AC1022">
        <v>0</v>
      </c>
    </row>
    <row r="1023" spans="1:29" x14ac:dyDescent="0.3">
      <c r="A1023" s="1">
        <v>2445</v>
      </c>
      <c r="B1023">
        <v>1974</v>
      </c>
      <c r="C1023" t="s">
        <v>36</v>
      </c>
      <c r="D1023" t="s">
        <v>33</v>
      </c>
      <c r="E1023">
        <v>28440</v>
      </c>
      <c r="F1023">
        <v>1</v>
      </c>
      <c r="G1023">
        <v>0</v>
      </c>
      <c r="H1023" t="s">
        <v>153</v>
      </c>
      <c r="I1023">
        <v>87</v>
      </c>
      <c r="J1023">
        <v>38</v>
      </c>
      <c r="K1023">
        <v>1</v>
      </c>
      <c r="L1023">
        <v>24</v>
      </c>
      <c r="M1023">
        <v>0</v>
      </c>
      <c r="N1023">
        <v>0</v>
      </c>
      <c r="O1023">
        <v>0</v>
      </c>
      <c r="P1023">
        <v>1</v>
      </c>
      <c r="Q1023">
        <v>2</v>
      </c>
      <c r="R1023">
        <v>0</v>
      </c>
      <c r="S1023">
        <v>3</v>
      </c>
      <c r="T1023">
        <v>8</v>
      </c>
      <c r="U1023">
        <v>0</v>
      </c>
      <c r="V1023">
        <v>0</v>
      </c>
      <c r="W1023">
        <v>0</v>
      </c>
      <c r="X1023">
        <v>0</v>
      </c>
      <c r="Y1023">
        <v>0</v>
      </c>
      <c r="Z1023">
        <v>0</v>
      </c>
      <c r="AA1023">
        <v>3</v>
      </c>
      <c r="AB1023">
        <v>11</v>
      </c>
      <c r="AC1023">
        <v>0</v>
      </c>
    </row>
    <row r="1024" spans="1:29" x14ac:dyDescent="0.3">
      <c r="A1024" s="1">
        <v>6059</v>
      </c>
      <c r="B1024">
        <v>1953</v>
      </c>
      <c r="C1024" t="s">
        <v>36</v>
      </c>
      <c r="D1024" t="s">
        <v>33</v>
      </c>
      <c r="E1024">
        <v>64504</v>
      </c>
      <c r="F1024">
        <v>1</v>
      </c>
      <c r="G1024">
        <v>2</v>
      </c>
      <c r="H1024" t="s">
        <v>545</v>
      </c>
      <c r="I1024">
        <v>81</v>
      </c>
      <c r="J1024">
        <v>986</v>
      </c>
      <c r="K1024">
        <v>36</v>
      </c>
      <c r="L1024">
        <v>168</v>
      </c>
      <c r="M1024">
        <v>16</v>
      </c>
      <c r="N1024">
        <v>0</v>
      </c>
      <c r="O1024">
        <v>108</v>
      </c>
      <c r="P1024">
        <v>7</v>
      </c>
      <c r="Q1024">
        <v>11</v>
      </c>
      <c r="R1024">
        <v>3</v>
      </c>
      <c r="S1024">
        <v>4</v>
      </c>
      <c r="T1024">
        <v>7</v>
      </c>
      <c r="U1024">
        <v>0</v>
      </c>
      <c r="V1024">
        <v>0</v>
      </c>
      <c r="W1024">
        <v>0</v>
      </c>
      <c r="X1024">
        <v>0</v>
      </c>
      <c r="Y1024">
        <v>0</v>
      </c>
      <c r="Z1024">
        <v>0</v>
      </c>
      <c r="AA1024">
        <v>3</v>
      </c>
      <c r="AB1024">
        <v>11</v>
      </c>
      <c r="AC1024">
        <v>1</v>
      </c>
    </row>
    <row r="1025" spans="1:29" x14ac:dyDescent="0.3">
      <c r="A1025" s="1">
        <v>4550</v>
      </c>
      <c r="B1025">
        <v>1966</v>
      </c>
      <c r="C1025" t="s">
        <v>39</v>
      </c>
      <c r="D1025" t="s">
        <v>33</v>
      </c>
      <c r="E1025">
        <v>33564</v>
      </c>
      <c r="F1025">
        <v>0</v>
      </c>
      <c r="G1025">
        <v>1</v>
      </c>
      <c r="H1025" t="s">
        <v>186</v>
      </c>
      <c r="I1025">
        <v>51</v>
      </c>
      <c r="J1025">
        <v>61</v>
      </c>
      <c r="K1025">
        <v>0</v>
      </c>
      <c r="L1025">
        <v>3</v>
      </c>
      <c r="M1025">
        <v>0</v>
      </c>
      <c r="N1025">
        <v>0</v>
      </c>
      <c r="O1025">
        <v>7</v>
      </c>
      <c r="P1025">
        <v>1</v>
      </c>
      <c r="Q1025">
        <v>1</v>
      </c>
      <c r="R1025">
        <v>1</v>
      </c>
      <c r="S1025">
        <v>3</v>
      </c>
      <c r="T1025">
        <v>5</v>
      </c>
      <c r="U1025">
        <v>0</v>
      </c>
      <c r="V1025">
        <v>0</v>
      </c>
      <c r="W1025">
        <v>0</v>
      </c>
      <c r="X1025">
        <v>0</v>
      </c>
      <c r="Y1025">
        <v>0</v>
      </c>
      <c r="Z1025">
        <v>0</v>
      </c>
      <c r="AA1025">
        <v>3</v>
      </c>
      <c r="AB1025">
        <v>11</v>
      </c>
      <c r="AC1025">
        <v>0</v>
      </c>
    </row>
    <row r="1026" spans="1:29" x14ac:dyDescent="0.3">
      <c r="A1026" s="1">
        <v>4240</v>
      </c>
      <c r="B1026">
        <v>1978</v>
      </c>
      <c r="C1026" t="s">
        <v>29</v>
      </c>
      <c r="D1026" t="s">
        <v>37</v>
      </c>
      <c r="E1026">
        <v>17345</v>
      </c>
      <c r="F1026">
        <v>1</v>
      </c>
      <c r="G1026">
        <v>0</v>
      </c>
      <c r="H1026" t="s">
        <v>54</v>
      </c>
      <c r="I1026">
        <v>79</v>
      </c>
      <c r="J1026">
        <v>4</v>
      </c>
      <c r="K1026">
        <v>9</v>
      </c>
      <c r="L1026">
        <v>16</v>
      </c>
      <c r="M1026">
        <v>17</v>
      </c>
      <c r="N1026">
        <v>0</v>
      </c>
      <c r="O1026">
        <v>12</v>
      </c>
      <c r="P1026">
        <v>2</v>
      </c>
      <c r="Q1026">
        <v>2</v>
      </c>
      <c r="R1026">
        <v>1</v>
      </c>
      <c r="S1026">
        <v>2</v>
      </c>
      <c r="T1026">
        <v>8</v>
      </c>
      <c r="U1026">
        <v>0</v>
      </c>
      <c r="V1026">
        <v>0</v>
      </c>
      <c r="W1026">
        <v>0</v>
      </c>
      <c r="X1026">
        <v>0</v>
      </c>
      <c r="Y1026">
        <v>0</v>
      </c>
      <c r="Z1026">
        <v>0</v>
      </c>
      <c r="AA1026">
        <v>3</v>
      </c>
      <c r="AB1026">
        <v>11</v>
      </c>
      <c r="AC1026">
        <v>0</v>
      </c>
    </row>
    <row r="1027" spans="1:29" x14ac:dyDescent="0.3">
      <c r="A1027" s="1">
        <v>8911</v>
      </c>
      <c r="B1027">
        <v>1967</v>
      </c>
      <c r="C1027" t="s">
        <v>36</v>
      </c>
      <c r="D1027" t="s">
        <v>37</v>
      </c>
      <c r="E1027">
        <v>56320</v>
      </c>
      <c r="F1027">
        <v>0</v>
      </c>
      <c r="G1027">
        <v>1</v>
      </c>
      <c r="H1027" t="s">
        <v>101</v>
      </c>
      <c r="I1027">
        <v>11</v>
      </c>
      <c r="J1027">
        <v>201</v>
      </c>
      <c r="K1027">
        <v>53</v>
      </c>
      <c r="L1027">
        <v>172</v>
      </c>
      <c r="M1027">
        <v>116</v>
      </c>
      <c r="N1027">
        <v>77</v>
      </c>
      <c r="O1027">
        <v>83</v>
      </c>
      <c r="P1027">
        <v>3</v>
      </c>
      <c r="Q1027">
        <v>5</v>
      </c>
      <c r="R1027">
        <v>4</v>
      </c>
      <c r="S1027">
        <v>9</v>
      </c>
      <c r="T1027">
        <v>4</v>
      </c>
      <c r="U1027">
        <v>0</v>
      </c>
      <c r="V1027">
        <v>0</v>
      </c>
      <c r="W1027">
        <v>0</v>
      </c>
      <c r="X1027">
        <v>0</v>
      </c>
      <c r="Y1027">
        <v>0</v>
      </c>
      <c r="Z1027">
        <v>0</v>
      </c>
      <c r="AA1027">
        <v>3</v>
      </c>
      <c r="AB1027">
        <v>11</v>
      </c>
      <c r="AC1027">
        <v>0</v>
      </c>
    </row>
    <row r="1028" spans="1:29" x14ac:dyDescent="0.3">
      <c r="A1028" s="1">
        <v>3706</v>
      </c>
      <c r="B1028">
        <v>1978</v>
      </c>
      <c r="C1028" t="s">
        <v>29</v>
      </c>
      <c r="D1028" t="s">
        <v>30</v>
      </c>
      <c r="E1028">
        <v>28647</v>
      </c>
      <c r="F1028">
        <v>1</v>
      </c>
      <c r="G1028">
        <v>0</v>
      </c>
      <c r="H1028" t="s">
        <v>34</v>
      </c>
      <c r="I1028">
        <v>54</v>
      </c>
      <c r="J1028">
        <v>19</v>
      </c>
      <c r="K1028">
        <v>8</v>
      </c>
      <c r="L1028">
        <v>29</v>
      </c>
      <c r="M1028">
        <v>0</v>
      </c>
      <c r="N1028">
        <v>12</v>
      </c>
      <c r="O1028">
        <v>26</v>
      </c>
      <c r="P1028">
        <v>1</v>
      </c>
      <c r="Q1028">
        <v>2</v>
      </c>
      <c r="R1028">
        <v>2</v>
      </c>
      <c r="S1028">
        <v>2</v>
      </c>
      <c r="T1028">
        <v>7</v>
      </c>
      <c r="U1028">
        <v>1</v>
      </c>
      <c r="V1028">
        <v>0</v>
      </c>
      <c r="W1028">
        <v>0</v>
      </c>
      <c r="X1028">
        <v>0</v>
      </c>
      <c r="Y1028">
        <v>0</v>
      </c>
      <c r="Z1028">
        <v>0</v>
      </c>
      <c r="AA1028">
        <v>3</v>
      </c>
      <c r="AB1028">
        <v>11</v>
      </c>
      <c r="AC1028">
        <v>1</v>
      </c>
    </row>
    <row r="1029" spans="1:29" x14ac:dyDescent="0.3">
      <c r="A1029" s="1">
        <v>3628</v>
      </c>
      <c r="B1029">
        <v>1987</v>
      </c>
      <c r="C1029" t="s">
        <v>47</v>
      </c>
      <c r="D1029" t="s">
        <v>30</v>
      </c>
      <c r="E1029">
        <v>15038</v>
      </c>
      <c r="F1029">
        <v>1</v>
      </c>
      <c r="G1029">
        <v>0</v>
      </c>
      <c r="H1029" t="s">
        <v>262</v>
      </c>
      <c r="I1029">
        <v>93</v>
      </c>
      <c r="J1029">
        <v>4</v>
      </c>
      <c r="K1029">
        <v>8</v>
      </c>
      <c r="L1029">
        <v>11</v>
      </c>
      <c r="M1029">
        <v>19</v>
      </c>
      <c r="N1029">
        <v>12</v>
      </c>
      <c r="O1029">
        <v>26</v>
      </c>
      <c r="P1029">
        <v>2</v>
      </c>
      <c r="Q1029">
        <v>2</v>
      </c>
      <c r="R1029">
        <v>1</v>
      </c>
      <c r="S1029">
        <v>2</v>
      </c>
      <c r="T1029">
        <v>9</v>
      </c>
      <c r="U1029">
        <v>0</v>
      </c>
      <c r="V1029">
        <v>0</v>
      </c>
      <c r="W1029">
        <v>0</v>
      </c>
      <c r="X1029">
        <v>0</v>
      </c>
      <c r="Y1029">
        <v>0</v>
      </c>
      <c r="Z1029">
        <v>0</v>
      </c>
      <c r="AA1029">
        <v>3</v>
      </c>
      <c r="AB1029">
        <v>11</v>
      </c>
      <c r="AC1029">
        <v>0</v>
      </c>
    </row>
    <row r="1030" spans="1:29" x14ac:dyDescent="0.3">
      <c r="A1030" s="1">
        <v>10175</v>
      </c>
      <c r="B1030">
        <v>1958</v>
      </c>
      <c r="C1030" t="s">
        <v>36</v>
      </c>
      <c r="D1030" t="s">
        <v>41</v>
      </c>
      <c r="E1030">
        <v>32173</v>
      </c>
      <c r="F1030">
        <v>0</v>
      </c>
      <c r="G1030">
        <v>1</v>
      </c>
      <c r="H1030" t="s">
        <v>418</v>
      </c>
      <c r="I1030">
        <v>0</v>
      </c>
      <c r="J1030">
        <v>18</v>
      </c>
      <c r="K1030">
        <v>0</v>
      </c>
      <c r="L1030">
        <v>2</v>
      </c>
      <c r="M1030">
        <v>0</v>
      </c>
      <c r="N1030">
        <v>0</v>
      </c>
      <c r="O1030">
        <v>2</v>
      </c>
      <c r="P1030">
        <v>1</v>
      </c>
      <c r="Q1030">
        <v>1</v>
      </c>
      <c r="R1030">
        <v>0</v>
      </c>
      <c r="S1030">
        <v>3</v>
      </c>
      <c r="T1030">
        <v>4</v>
      </c>
      <c r="U1030">
        <v>0</v>
      </c>
      <c r="V1030">
        <v>0</v>
      </c>
      <c r="W1030">
        <v>0</v>
      </c>
      <c r="X1030">
        <v>0</v>
      </c>
      <c r="Y1030">
        <v>0</v>
      </c>
      <c r="Z1030">
        <v>0</v>
      </c>
      <c r="AA1030">
        <v>3</v>
      </c>
      <c r="AB1030">
        <v>11</v>
      </c>
      <c r="AC1030">
        <v>0</v>
      </c>
    </row>
    <row r="1031" spans="1:29" x14ac:dyDescent="0.3">
      <c r="A1031" s="1">
        <v>8985</v>
      </c>
      <c r="B1031">
        <v>1964</v>
      </c>
      <c r="C1031" t="s">
        <v>53</v>
      </c>
      <c r="D1031" t="s">
        <v>33</v>
      </c>
      <c r="E1031">
        <v>68316</v>
      </c>
      <c r="F1031">
        <v>0</v>
      </c>
      <c r="G1031">
        <v>1</v>
      </c>
      <c r="H1031" t="s">
        <v>559</v>
      </c>
      <c r="I1031">
        <v>54</v>
      </c>
      <c r="J1031">
        <v>806</v>
      </c>
      <c r="K1031">
        <v>80</v>
      </c>
      <c r="L1031">
        <v>161</v>
      </c>
      <c r="M1031">
        <v>120</v>
      </c>
      <c r="N1031">
        <v>11</v>
      </c>
      <c r="O1031">
        <v>33</v>
      </c>
      <c r="P1031">
        <v>5</v>
      </c>
      <c r="Q1031">
        <v>10</v>
      </c>
      <c r="R1031">
        <v>7</v>
      </c>
      <c r="S1031">
        <v>10</v>
      </c>
      <c r="T1031">
        <v>6</v>
      </c>
      <c r="U1031">
        <v>0</v>
      </c>
      <c r="V1031">
        <v>0</v>
      </c>
      <c r="W1031">
        <v>0</v>
      </c>
      <c r="X1031">
        <v>0</v>
      </c>
      <c r="Y1031">
        <v>0</v>
      </c>
      <c r="Z1031">
        <v>0</v>
      </c>
      <c r="AA1031">
        <v>3</v>
      </c>
      <c r="AB1031">
        <v>11</v>
      </c>
      <c r="AC1031">
        <v>0</v>
      </c>
    </row>
    <row r="1032" spans="1:29" x14ac:dyDescent="0.3">
      <c r="A1032" s="1">
        <v>5204</v>
      </c>
      <c r="B1032">
        <v>1971</v>
      </c>
      <c r="C1032" t="s">
        <v>29</v>
      </c>
      <c r="D1032" t="s">
        <v>33</v>
      </c>
      <c r="E1032">
        <v>74538</v>
      </c>
      <c r="F1032">
        <v>0</v>
      </c>
      <c r="G1032">
        <v>0</v>
      </c>
      <c r="H1032" t="s">
        <v>535</v>
      </c>
      <c r="I1032">
        <v>21</v>
      </c>
      <c r="J1032">
        <v>380</v>
      </c>
      <c r="K1032">
        <v>98</v>
      </c>
      <c r="L1032">
        <v>733</v>
      </c>
      <c r="M1032">
        <v>110</v>
      </c>
      <c r="N1032">
        <v>112</v>
      </c>
      <c r="O1032">
        <v>28</v>
      </c>
      <c r="P1032">
        <v>1</v>
      </c>
      <c r="Q1032">
        <v>8</v>
      </c>
      <c r="R1032">
        <v>8</v>
      </c>
      <c r="S1032">
        <v>5</v>
      </c>
      <c r="T1032">
        <v>3</v>
      </c>
      <c r="U1032">
        <v>0</v>
      </c>
      <c r="V1032">
        <v>0</v>
      </c>
      <c r="W1032">
        <v>1</v>
      </c>
      <c r="X1032">
        <v>0</v>
      </c>
      <c r="Y1032">
        <v>0</v>
      </c>
      <c r="Z1032">
        <v>0</v>
      </c>
      <c r="AA1032">
        <v>3</v>
      </c>
      <c r="AB1032">
        <v>11</v>
      </c>
      <c r="AC1032">
        <v>1</v>
      </c>
    </row>
    <row r="1033" spans="1:29" x14ac:dyDescent="0.3">
      <c r="A1033" s="1">
        <v>9220</v>
      </c>
      <c r="B1033">
        <v>1971</v>
      </c>
      <c r="C1033" t="s">
        <v>29</v>
      </c>
      <c r="D1033" t="s">
        <v>30</v>
      </c>
      <c r="E1033">
        <v>91700</v>
      </c>
      <c r="F1033">
        <v>0</v>
      </c>
      <c r="G1033">
        <v>0</v>
      </c>
      <c r="H1033" t="s">
        <v>199</v>
      </c>
      <c r="I1033">
        <v>58</v>
      </c>
      <c r="J1033">
        <v>576</v>
      </c>
      <c r="K1033">
        <v>172</v>
      </c>
      <c r="L1033">
        <v>961</v>
      </c>
      <c r="M1033">
        <v>125</v>
      </c>
      <c r="N1033">
        <v>115</v>
      </c>
      <c r="O1033">
        <v>19</v>
      </c>
      <c r="P1033">
        <v>1</v>
      </c>
      <c r="Q1033">
        <v>8</v>
      </c>
      <c r="R1033">
        <v>6</v>
      </c>
      <c r="S1033">
        <v>5</v>
      </c>
      <c r="T1033">
        <v>3</v>
      </c>
      <c r="U1033">
        <v>0</v>
      </c>
      <c r="V1033">
        <v>0</v>
      </c>
      <c r="W1033">
        <v>0</v>
      </c>
      <c r="X1033">
        <v>0</v>
      </c>
      <c r="Y1033">
        <v>0</v>
      </c>
      <c r="Z1033">
        <v>0</v>
      </c>
      <c r="AA1033">
        <v>3</v>
      </c>
      <c r="AB1033">
        <v>11</v>
      </c>
      <c r="AC1033">
        <v>1</v>
      </c>
    </row>
    <row r="1034" spans="1:29" x14ac:dyDescent="0.3">
      <c r="A1034" s="1">
        <v>9888</v>
      </c>
      <c r="B1034">
        <v>1969</v>
      </c>
      <c r="C1034" t="s">
        <v>29</v>
      </c>
      <c r="D1034" t="s">
        <v>33</v>
      </c>
      <c r="E1034">
        <v>68695</v>
      </c>
      <c r="F1034">
        <v>0</v>
      </c>
      <c r="G1034">
        <v>0</v>
      </c>
      <c r="H1034" t="s">
        <v>138</v>
      </c>
      <c r="I1034">
        <v>3</v>
      </c>
      <c r="J1034">
        <v>458</v>
      </c>
      <c r="K1034">
        <v>81</v>
      </c>
      <c r="L1034">
        <v>356</v>
      </c>
      <c r="M1034">
        <v>106</v>
      </c>
      <c r="N1034">
        <v>50</v>
      </c>
      <c r="O1034">
        <v>40</v>
      </c>
      <c r="P1034">
        <v>1</v>
      </c>
      <c r="Q1034">
        <v>4</v>
      </c>
      <c r="R1034">
        <v>4</v>
      </c>
      <c r="S1034">
        <v>7</v>
      </c>
      <c r="T1034">
        <v>2</v>
      </c>
      <c r="U1034">
        <v>0</v>
      </c>
      <c r="V1034">
        <v>0</v>
      </c>
      <c r="W1034">
        <v>0</v>
      </c>
      <c r="X1034">
        <v>0</v>
      </c>
      <c r="Y1034">
        <v>0</v>
      </c>
      <c r="Z1034">
        <v>0</v>
      </c>
      <c r="AA1034">
        <v>3</v>
      </c>
      <c r="AB1034">
        <v>11</v>
      </c>
      <c r="AC1034">
        <v>0</v>
      </c>
    </row>
    <row r="1035" spans="1:29" x14ac:dyDescent="0.3">
      <c r="A1035" s="1">
        <v>5263</v>
      </c>
      <c r="B1035">
        <v>1977</v>
      </c>
      <c r="C1035" t="s">
        <v>53</v>
      </c>
      <c r="D1035" t="s">
        <v>37</v>
      </c>
      <c r="E1035">
        <v>31056</v>
      </c>
      <c r="F1035">
        <v>1</v>
      </c>
      <c r="G1035">
        <v>0</v>
      </c>
      <c r="H1035" t="s">
        <v>560</v>
      </c>
      <c r="I1035">
        <v>99</v>
      </c>
      <c r="J1035">
        <v>5</v>
      </c>
      <c r="K1035">
        <v>10</v>
      </c>
      <c r="L1035">
        <v>13</v>
      </c>
      <c r="M1035">
        <v>3</v>
      </c>
      <c r="N1035">
        <v>8</v>
      </c>
      <c r="O1035">
        <v>16</v>
      </c>
      <c r="P1035">
        <v>1</v>
      </c>
      <c r="Q1035">
        <v>1</v>
      </c>
      <c r="R1035">
        <v>0</v>
      </c>
      <c r="S1035">
        <v>3</v>
      </c>
      <c r="T1035">
        <v>8</v>
      </c>
      <c r="U1035">
        <v>0</v>
      </c>
      <c r="V1035">
        <v>0</v>
      </c>
      <c r="W1035">
        <v>0</v>
      </c>
      <c r="X1035">
        <v>0</v>
      </c>
      <c r="Y1035">
        <v>0</v>
      </c>
      <c r="Z1035">
        <v>0</v>
      </c>
      <c r="AA1035">
        <v>3</v>
      </c>
      <c r="AB1035">
        <v>11</v>
      </c>
      <c r="AC1035">
        <v>0</v>
      </c>
    </row>
    <row r="1036" spans="1:29" x14ac:dyDescent="0.3">
      <c r="A1036" s="1">
        <v>1020</v>
      </c>
      <c r="B1036">
        <v>1973</v>
      </c>
      <c r="C1036" t="s">
        <v>29</v>
      </c>
      <c r="D1036" t="s">
        <v>37</v>
      </c>
      <c r="E1036">
        <v>79593</v>
      </c>
      <c r="F1036">
        <v>0</v>
      </c>
      <c r="G1036">
        <v>0</v>
      </c>
      <c r="H1036" t="s">
        <v>83</v>
      </c>
      <c r="I1036">
        <v>70</v>
      </c>
      <c r="J1036">
        <v>350</v>
      </c>
      <c r="K1036">
        <v>60</v>
      </c>
      <c r="L1036">
        <v>568</v>
      </c>
      <c r="M1036">
        <v>110</v>
      </c>
      <c r="N1036">
        <v>133</v>
      </c>
      <c r="O1036">
        <v>145</v>
      </c>
      <c r="P1036">
        <v>1</v>
      </c>
      <c r="Q1036">
        <v>5</v>
      </c>
      <c r="R1036">
        <v>6</v>
      </c>
      <c r="S1036">
        <v>7</v>
      </c>
      <c r="T1036">
        <v>2</v>
      </c>
      <c r="U1036">
        <v>0</v>
      </c>
      <c r="V1036">
        <v>0</v>
      </c>
      <c r="W1036">
        <v>1</v>
      </c>
      <c r="X1036">
        <v>0</v>
      </c>
      <c r="Y1036">
        <v>0</v>
      </c>
      <c r="Z1036">
        <v>0</v>
      </c>
      <c r="AA1036">
        <v>3</v>
      </c>
      <c r="AB1036">
        <v>11</v>
      </c>
      <c r="AC1036">
        <v>0</v>
      </c>
    </row>
    <row r="1037" spans="1:29" x14ac:dyDescent="0.3">
      <c r="A1037" s="1">
        <v>9503</v>
      </c>
      <c r="B1037">
        <v>1980</v>
      </c>
      <c r="C1037" t="s">
        <v>29</v>
      </c>
      <c r="D1037" t="s">
        <v>30</v>
      </c>
      <c r="E1037">
        <v>28071</v>
      </c>
      <c r="F1037">
        <v>0</v>
      </c>
      <c r="G1037">
        <v>0</v>
      </c>
      <c r="H1037" t="s">
        <v>111</v>
      </c>
      <c r="I1037">
        <v>65</v>
      </c>
      <c r="J1037">
        <v>39</v>
      </c>
      <c r="K1037">
        <v>33</v>
      </c>
      <c r="L1037">
        <v>130</v>
      </c>
      <c r="M1037">
        <v>41</v>
      </c>
      <c r="N1037">
        <v>26</v>
      </c>
      <c r="O1037">
        <v>44</v>
      </c>
      <c r="P1037">
        <v>2</v>
      </c>
      <c r="Q1037">
        <v>5</v>
      </c>
      <c r="R1037">
        <v>1</v>
      </c>
      <c r="S1037">
        <v>5</v>
      </c>
      <c r="T1037">
        <v>8</v>
      </c>
      <c r="U1037">
        <v>0</v>
      </c>
      <c r="V1037">
        <v>0</v>
      </c>
      <c r="W1037">
        <v>0</v>
      </c>
      <c r="X1037">
        <v>0</v>
      </c>
      <c r="Y1037">
        <v>0</v>
      </c>
      <c r="Z1037">
        <v>0</v>
      </c>
      <c r="AA1037">
        <v>3</v>
      </c>
      <c r="AB1037">
        <v>11</v>
      </c>
      <c r="AC1037">
        <v>0</v>
      </c>
    </row>
    <row r="1038" spans="1:29" x14ac:dyDescent="0.3">
      <c r="A1038" s="1">
        <v>10613</v>
      </c>
      <c r="B1038">
        <v>1958</v>
      </c>
      <c r="C1038" t="s">
        <v>36</v>
      </c>
      <c r="D1038" t="s">
        <v>33</v>
      </c>
      <c r="E1038">
        <v>37334</v>
      </c>
      <c r="F1038">
        <v>1</v>
      </c>
      <c r="G1038">
        <v>1</v>
      </c>
      <c r="H1038" t="s">
        <v>561</v>
      </c>
      <c r="I1038">
        <v>44</v>
      </c>
      <c r="J1038">
        <v>26</v>
      </c>
      <c r="K1038">
        <v>1</v>
      </c>
      <c r="L1038">
        <v>16</v>
      </c>
      <c r="M1038">
        <v>2</v>
      </c>
      <c r="N1038">
        <v>2</v>
      </c>
      <c r="O1038">
        <v>15</v>
      </c>
      <c r="P1038">
        <v>4</v>
      </c>
      <c r="Q1038">
        <v>3</v>
      </c>
      <c r="R1038">
        <v>0</v>
      </c>
      <c r="S1038">
        <v>4</v>
      </c>
      <c r="T1038">
        <v>4</v>
      </c>
      <c r="U1038">
        <v>0</v>
      </c>
      <c r="V1038">
        <v>0</v>
      </c>
      <c r="W1038">
        <v>0</v>
      </c>
      <c r="X1038">
        <v>0</v>
      </c>
      <c r="Y1038">
        <v>0</v>
      </c>
      <c r="Z1038">
        <v>0</v>
      </c>
      <c r="AA1038">
        <v>3</v>
      </c>
      <c r="AB1038">
        <v>11</v>
      </c>
      <c r="AC1038">
        <v>0</v>
      </c>
    </row>
    <row r="1039" spans="1:29" x14ac:dyDescent="0.3">
      <c r="A1039" s="1">
        <v>67</v>
      </c>
      <c r="B1039">
        <v>1972</v>
      </c>
      <c r="C1039" t="s">
        <v>39</v>
      </c>
      <c r="D1039" t="s">
        <v>30</v>
      </c>
      <c r="E1039">
        <v>46423</v>
      </c>
      <c r="F1039">
        <v>1</v>
      </c>
      <c r="G1039">
        <v>1</v>
      </c>
      <c r="H1039" t="s">
        <v>399</v>
      </c>
      <c r="I1039">
        <v>6</v>
      </c>
      <c r="J1039">
        <v>68</v>
      </c>
      <c r="K1039">
        <v>0</v>
      </c>
      <c r="L1039">
        <v>16</v>
      </c>
      <c r="M1039">
        <v>0</v>
      </c>
      <c r="N1039">
        <v>0</v>
      </c>
      <c r="O1039">
        <v>8</v>
      </c>
      <c r="P1039">
        <v>3</v>
      </c>
      <c r="Q1039">
        <v>2</v>
      </c>
      <c r="R1039">
        <v>0</v>
      </c>
      <c r="S1039">
        <v>4</v>
      </c>
      <c r="T1039">
        <v>7</v>
      </c>
      <c r="U1039">
        <v>0</v>
      </c>
      <c r="V1039">
        <v>0</v>
      </c>
      <c r="W1039">
        <v>0</v>
      </c>
      <c r="X1039">
        <v>0</v>
      </c>
      <c r="Y1039">
        <v>0</v>
      </c>
      <c r="Z1039">
        <v>0</v>
      </c>
      <c r="AA1039">
        <v>3</v>
      </c>
      <c r="AB1039">
        <v>11</v>
      </c>
      <c r="AC1039">
        <v>0</v>
      </c>
    </row>
    <row r="1040" spans="1:29" x14ac:dyDescent="0.3">
      <c r="A1040" s="1">
        <v>6019</v>
      </c>
      <c r="B1040">
        <v>1971</v>
      </c>
      <c r="C1040" t="s">
        <v>36</v>
      </c>
      <c r="D1040" t="s">
        <v>37</v>
      </c>
      <c r="E1040">
        <v>37126</v>
      </c>
      <c r="F1040">
        <v>1</v>
      </c>
      <c r="G1040">
        <v>0</v>
      </c>
      <c r="H1040" t="s">
        <v>128</v>
      </c>
      <c r="I1040">
        <v>9</v>
      </c>
      <c r="J1040">
        <v>45</v>
      </c>
      <c r="K1040">
        <v>3</v>
      </c>
      <c r="L1040">
        <v>9</v>
      </c>
      <c r="M1040">
        <v>4</v>
      </c>
      <c r="N1040">
        <v>4</v>
      </c>
      <c r="O1040">
        <v>7</v>
      </c>
      <c r="P1040">
        <v>1</v>
      </c>
      <c r="Q1040">
        <v>1</v>
      </c>
      <c r="R1040">
        <v>2</v>
      </c>
      <c r="S1040">
        <v>2</v>
      </c>
      <c r="T1040">
        <v>6</v>
      </c>
      <c r="U1040">
        <v>1</v>
      </c>
      <c r="V1040">
        <v>0</v>
      </c>
      <c r="W1040">
        <v>0</v>
      </c>
      <c r="X1040">
        <v>0</v>
      </c>
      <c r="Y1040">
        <v>0</v>
      </c>
      <c r="Z1040">
        <v>0</v>
      </c>
      <c r="AA1040">
        <v>3</v>
      </c>
      <c r="AB1040">
        <v>11</v>
      </c>
      <c r="AC1040">
        <v>1</v>
      </c>
    </row>
    <row r="1041" spans="1:29" x14ac:dyDescent="0.3">
      <c r="A1041" s="1">
        <v>5863</v>
      </c>
      <c r="B1041">
        <v>1953</v>
      </c>
      <c r="C1041" t="s">
        <v>29</v>
      </c>
      <c r="D1041" t="s">
        <v>37</v>
      </c>
      <c r="E1041">
        <v>47703</v>
      </c>
      <c r="F1041">
        <v>0</v>
      </c>
      <c r="G1041">
        <v>1</v>
      </c>
      <c r="H1041" t="s">
        <v>468</v>
      </c>
      <c r="I1041">
        <v>95</v>
      </c>
      <c r="J1041">
        <v>359</v>
      </c>
      <c r="K1041">
        <v>0</v>
      </c>
      <c r="L1041">
        <v>134</v>
      </c>
      <c r="M1041">
        <v>13</v>
      </c>
      <c r="N1041">
        <v>26</v>
      </c>
      <c r="O1041">
        <v>123</v>
      </c>
      <c r="P1041">
        <v>4</v>
      </c>
      <c r="Q1041">
        <v>6</v>
      </c>
      <c r="R1041">
        <v>3</v>
      </c>
      <c r="S1041">
        <v>8</v>
      </c>
      <c r="T1041">
        <v>5</v>
      </c>
      <c r="U1041">
        <v>0</v>
      </c>
      <c r="V1041">
        <v>0</v>
      </c>
      <c r="W1041">
        <v>0</v>
      </c>
      <c r="X1041">
        <v>0</v>
      </c>
      <c r="Y1041">
        <v>0</v>
      </c>
      <c r="Z1041">
        <v>0</v>
      </c>
      <c r="AA1041">
        <v>3</v>
      </c>
      <c r="AB1041">
        <v>11</v>
      </c>
      <c r="AC1041">
        <v>0</v>
      </c>
    </row>
    <row r="1042" spans="1:29" x14ac:dyDescent="0.3">
      <c r="A1042" s="1">
        <v>3717</v>
      </c>
      <c r="B1042">
        <v>1959</v>
      </c>
      <c r="C1042" t="s">
        <v>29</v>
      </c>
      <c r="D1042" t="s">
        <v>37</v>
      </c>
      <c r="E1042">
        <v>61180</v>
      </c>
      <c r="F1042">
        <v>0</v>
      </c>
      <c r="G1042">
        <v>1</v>
      </c>
      <c r="H1042" t="s">
        <v>562</v>
      </c>
      <c r="I1042">
        <v>70</v>
      </c>
      <c r="J1042">
        <v>403</v>
      </c>
      <c r="K1042">
        <v>24</v>
      </c>
      <c r="L1042">
        <v>29</v>
      </c>
      <c r="M1042">
        <v>6</v>
      </c>
      <c r="N1042">
        <v>24</v>
      </c>
      <c r="O1042">
        <v>218</v>
      </c>
      <c r="P1042">
        <v>2</v>
      </c>
      <c r="Q1042">
        <v>5</v>
      </c>
      <c r="R1042">
        <v>5</v>
      </c>
      <c r="S1042">
        <v>6</v>
      </c>
      <c r="T1042">
        <v>3</v>
      </c>
      <c r="U1042">
        <v>1</v>
      </c>
      <c r="V1042">
        <v>0</v>
      </c>
      <c r="W1042">
        <v>0</v>
      </c>
      <c r="X1042">
        <v>0</v>
      </c>
      <c r="Y1042">
        <v>0</v>
      </c>
      <c r="Z1042">
        <v>0</v>
      </c>
      <c r="AA1042">
        <v>3</v>
      </c>
      <c r="AB1042">
        <v>11</v>
      </c>
      <c r="AC1042">
        <v>0</v>
      </c>
    </row>
    <row r="1043" spans="1:29" x14ac:dyDescent="0.3">
      <c r="A1043" s="1">
        <v>6730</v>
      </c>
      <c r="B1043">
        <v>1954</v>
      </c>
      <c r="C1043" t="s">
        <v>29</v>
      </c>
      <c r="D1043" t="s">
        <v>37</v>
      </c>
      <c r="E1043">
        <v>38998</v>
      </c>
      <c r="F1043">
        <v>1</v>
      </c>
      <c r="G1043">
        <v>1</v>
      </c>
      <c r="H1043" t="s">
        <v>54</v>
      </c>
      <c r="I1043">
        <v>92</v>
      </c>
      <c r="J1043">
        <v>34</v>
      </c>
      <c r="K1043">
        <v>1</v>
      </c>
      <c r="L1043">
        <v>14</v>
      </c>
      <c r="M1043">
        <v>0</v>
      </c>
      <c r="N1043">
        <v>0</v>
      </c>
      <c r="O1043">
        <v>5</v>
      </c>
      <c r="P1043">
        <v>3</v>
      </c>
      <c r="Q1043">
        <v>2</v>
      </c>
      <c r="R1043">
        <v>0</v>
      </c>
      <c r="S1043">
        <v>3</v>
      </c>
      <c r="T1043">
        <v>8</v>
      </c>
      <c r="U1043">
        <v>0</v>
      </c>
      <c r="V1043">
        <v>0</v>
      </c>
      <c r="W1043">
        <v>0</v>
      </c>
      <c r="X1043">
        <v>0</v>
      </c>
      <c r="Y1043">
        <v>0</v>
      </c>
      <c r="Z1043">
        <v>1</v>
      </c>
      <c r="AA1043">
        <v>3</v>
      </c>
      <c r="AB1043">
        <v>11</v>
      </c>
      <c r="AC1043">
        <v>0</v>
      </c>
    </row>
    <row r="1044" spans="1:29" x14ac:dyDescent="0.3">
      <c r="A1044" s="1">
        <v>10749</v>
      </c>
      <c r="B1044">
        <v>1991</v>
      </c>
      <c r="C1044" t="s">
        <v>29</v>
      </c>
      <c r="D1044" t="s">
        <v>30</v>
      </c>
      <c r="E1044">
        <v>8028</v>
      </c>
      <c r="F1044">
        <v>0</v>
      </c>
      <c r="G1044">
        <v>0</v>
      </c>
      <c r="H1044" t="s">
        <v>275</v>
      </c>
      <c r="I1044">
        <v>62</v>
      </c>
      <c r="J1044">
        <v>73</v>
      </c>
      <c r="K1044">
        <v>18</v>
      </c>
      <c r="L1044">
        <v>66</v>
      </c>
      <c r="M1044">
        <v>7</v>
      </c>
      <c r="N1044">
        <v>12</v>
      </c>
      <c r="O1044">
        <v>2</v>
      </c>
      <c r="P1044">
        <v>15</v>
      </c>
      <c r="Q1044">
        <v>0</v>
      </c>
      <c r="R1044">
        <v>1</v>
      </c>
      <c r="S1044">
        <v>0</v>
      </c>
      <c r="T1044">
        <v>19</v>
      </c>
      <c r="U1044">
        <v>0</v>
      </c>
      <c r="V1044">
        <v>0</v>
      </c>
      <c r="W1044">
        <v>0</v>
      </c>
      <c r="X1044">
        <v>0</v>
      </c>
      <c r="Y1044">
        <v>0</v>
      </c>
      <c r="Z1044">
        <v>0</v>
      </c>
      <c r="AA1044">
        <v>3</v>
      </c>
      <c r="AB1044">
        <v>11</v>
      </c>
      <c r="AC1044">
        <v>0</v>
      </c>
    </row>
    <row r="1045" spans="1:29" x14ac:dyDescent="0.3">
      <c r="A1045" s="1">
        <v>4998</v>
      </c>
      <c r="B1045">
        <v>1962</v>
      </c>
      <c r="C1045" t="s">
        <v>29</v>
      </c>
      <c r="D1045" t="s">
        <v>33</v>
      </c>
      <c r="E1045">
        <v>76081</v>
      </c>
      <c r="F1045">
        <v>0</v>
      </c>
      <c r="G1045">
        <v>0</v>
      </c>
      <c r="H1045" t="s">
        <v>185</v>
      </c>
      <c r="I1045">
        <v>85</v>
      </c>
      <c r="J1045">
        <v>292</v>
      </c>
      <c r="K1045">
        <v>30</v>
      </c>
      <c r="L1045">
        <v>415</v>
      </c>
      <c r="M1045">
        <v>63</v>
      </c>
      <c r="N1045">
        <v>33</v>
      </c>
      <c r="O1045">
        <v>200</v>
      </c>
      <c r="P1045">
        <v>1</v>
      </c>
      <c r="Q1045">
        <v>4</v>
      </c>
      <c r="R1045">
        <v>5</v>
      </c>
      <c r="S1045">
        <v>4</v>
      </c>
      <c r="T1045">
        <v>2</v>
      </c>
      <c r="U1045">
        <v>0</v>
      </c>
      <c r="V1045">
        <v>0</v>
      </c>
      <c r="W1045">
        <v>0</v>
      </c>
      <c r="X1045">
        <v>1</v>
      </c>
      <c r="Y1045">
        <v>0</v>
      </c>
      <c r="Z1045">
        <v>0</v>
      </c>
      <c r="AA1045">
        <v>3</v>
      </c>
      <c r="AB1045">
        <v>11</v>
      </c>
      <c r="AC1045">
        <v>0</v>
      </c>
    </row>
    <row r="1046" spans="1:29" x14ac:dyDescent="0.3">
      <c r="A1046" s="1">
        <v>6287</v>
      </c>
      <c r="B1046">
        <v>1986</v>
      </c>
      <c r="C1046" t="s">
        <v>29</v>
      </c>
      <c r="D1046" t="s">
        <v>33</v>
      </c>
      <c r="E1046">
        <v>34728</v>
      </c>
      <c r="F1046">
        <v>1</v>
      </c>
      <c r="G1046">
        <v>0</v>
      </c>
      <c r="H1046" t="s">
        <v>563</v>
      </c>
      <c r="I1046">
        <v>2</v>
      </c>
      <c r="J1046">
        <v>14</v>
      </c>
      <c r="K1046">
        <v>0</v>
      </c>
      <c r="L1046">
        <v>16</v>
      </c>
      <c r="M1046">
        <v>0</v>
      </c>
      <c r="N1046">
        <v>0</v>
      </c>
      <c r="O1046">
        <v>6</v>
      </c>
      <c r="P1046">
        <v>1</v>
      </c>
      <c r="Q1046">
        <v>1</v>
      </c>
      <c r="R1046">
        <v>1</v>
      </c>
      <c r="S1046">
        <v>2</v>
      </c>
      <c r="T1046">
        <v>6</v>
      </c>
      <c r="U1046">
        <v>0</v>
      </c>
      <c r="V1046">
        <v>0</v>
      </c>
      <c r="W1046">
        <v>0</v>
      </c>
      <c r="X1046">
        <v>0</v>
      </c>
      <c r="Y1046">
        <v>0</v>
      </c>
      <c r="Z1046">
        <v>0</v>
      </c>
      <c r="AA1046">
        <v>3</v>
      </c>
      <c r="AB1046">
        <v>11</v>
      </c>
      <c r="AC1046">
        <v>1</v>
      </c>
    </row>
    <row r="1047" spans="1:29" x14ac:dyDescent="0.3">
      <c r="A1047" s="1">
        <v>5985</v>
      </c>
      <c r="B1047">
        <v>1965</v>
      </c>
      <c r="C1047" t="s">
        <v>39</v>
      </c>
      <c r="D1047" t="s">
        <v>30</v>
      </c>
      <c r="E1047">
        <v>33168</v>
      </c>
      <c r="F1047">
        <v>0</v>
      </c>
      <c r="G1047">
        <v>1</v>
      </c>
      <c r="H1047" t="s">
        <v>243</v>
      </c>
      <c r="I1047">
        <v>0</v>
      </c>
      <c r="J1047">
        <v>80</v>
      </c>
      <c r="K1047">
        <v>1</v>
      </c>
      <c r="L1047">
        <v>37</v>
      </c>
      <c r="M1047">
        <v>0</v>
      </c>
      <c r="N1047">
        <v>1</v>
      </c>
      <c r="O1047">
        <v>3</v>
      </c>
      <c r="P1047">
        <v>3</v>
      </c>
      <c r="Q1047">
        <v>2</v>
      </c>
      <c r="R1047">
        <v>1</v>
      </c>
      <c r="S1047">
        <v>4</v>
      </c>
      <c r="T1047">
        <v>7</v>
      </c>
      <c r="U1047">
        <v>0</v>
      </c>
      <c r="V1047">
        <v>0</v>
      </c>
      <c r="W1047">
        <v>0</v>
      </c>
      <c r="X1047">
        <v>0</v>
      </c>
      <c r="Y1047">
        <v>0</v>
      </c>
      <c r="Z1047">
        <v>0</v>
      </c>
      <c r="AA1047">
        <v>3</v>
      </c>
      <c r="AB1047">
        <v>11</v>
      </c>
      <c r="AC1047">
        <v>0</v>
      </c>
    </row>
    <row r="1048" spans="1:29" x14ac:dyDescent="0.3">
      <c r="A1048" s="1">
        <v>4754</v>
      </c>
      <c r="B1048">
        <v>1966</v>
      </c>
      <c r="C1048" t="s">
        <v>39</v>
      </c>
      <c r="D1048" t="s">
        <v>37</v>
      </c>
      <c r="E1048">
        <v>33585</v>
      </c>
      <c r="F1048">
        <v>0</v>
      </c>
      <c r="G1048">
        <v>1</v>
      </c>
      <c r="H1048" t="s">
        <v>456</v>
      </c>
      <c r="I1048">
        <v>91</v>
      </c>
      <c r="J1048">
        <v>30</v>
      </c>
      <c r="K1048">
        <v>11</v>
      </c>
      <c r="L1048">
        <v>33</v>
      </c>
      <c r="M1048">
        <v>13</v>
      </c>
      <c r="N1048">
        <v>6</v>
      </c>
      <c r="O1048">
        <v>29</v>
      </c>
      <c r="P1048">
        <v>1</v>
      </c>
      <c r="Q1048">
        <v>2</v>
      </c>
      <c r="R1048">
        <v>0</v>
      </c>
      <c r="S1048">
        <v>4</v>
      </c>
      <c r="T1048">
        <v>4</v>
      </c>
      <c r="U1048">
        <v>0</v>
      </c>
      <c r="V1048">
        <v>0</v>
      </c>
      <c r="W1048">
        <v>0</v>
      </c>
      <c r="X1048">
        <v>0</v>
      </c>
      <c r="Y1048">
        <v>0</v>
      </c>
      <c r="Z1048">
        <v>0</v>
      </c>
      <c r="AA1048">
        <v>3</v>
      </c>
      <c r="AB1048">
        <v>11</v>
      </c>
      <c r="AC1048">
        <v>0</v>
      </c>
    </row>
    <row r="1049" spans="1:29" x14ac:dyDescent="0.3">
      <c r="A1049" s="1">
        <v>4002</v>
      </c>
      <c r="B1049">
        <v>1960</v>
      </c>
      <c r="C1049" t="s">
        <v>36</v>
      </c>
      <c r="D1049" t="s">
        <v>37</v>
      </c>
      <c r="E1049">
        <v>77037</v>
      </c>
      <c r="F1049">
        <v>0</v>
      </c>
      <c r="G1049">
        <v>1</v>
      </c>
      <c r="H1049" t="s">
        <v>564</v>
      </c>
      <c r="I1049">
        <v>3</v>
      </c>
      <c r="J1049">
        <v>463</v>
      </c>
      <c r="K1049">
        <v>96</v>
      </c>
      <c r="L1049">
        <v>333</v>
      </c>
      <c r="M1049">
        <v>168</v>
      </c>
      <c r="N1049">
        <v>53</v>
      </c>
      <c r="O1049">
        <v>10</v>
      </c>
      <c r="P1049">
        <v>1</v>
      </c>
      <c r="Q1049">
        <v>7</v>
      </c>
      <c r="R1049">
        <v>7</v>
      </c>
      <c r="S1049">
        <v>12</v>
      </c>
      <c r="T1049">
        <v>3</v>
      </c>
      <c r="U1049">
        <v>0</v>
      </c>
      <c r="V1049">
        <v>0</v>
      </c>
      <c r="W1049">
        <v>0</v>
      </c>
      <c r="X1049">
        <v>0</v>
      </c>
      <c r="Y1049">
        <v>0</v>
      </c>
      <c r="Z1049">
        <v>0</v>
      </c>
      <c r="AA1049">
        <v>3</v>
      </c>
      <c r="AB1049">
        <v>11</v>
      </c>
      <c r="AC1049">
        <v>0</v>
      </c>
    </row>
    <row r="1050" spans="1:29" x14ac:dyDescent="0.3">
      <c r="A1050" s="1">
        <v>8870</v>
      </c>
      <c r="B1050">
        <v>1984</v>
      </c>
      <c r="C1050" t="s">
        <v>29</v>
      </c>
      <c r="D1050" t="s">
        <v>33</v>
      </c>
      <c r="E1050">
        <v>35196</v>
      </c>
      <c r="F1050">
        <v>1</v>
      </c>
      <c r="G1050">
        <v>0</v>
      </c>
      <c r="H1050" t="s">
        <v>42</v>
      </c>
      <c r="I1050">
        <v>68</v>
      </c>
      <c r="J1050">
        <v>75</v>
      </c>
      <c r="K1050">
        <v>12</v>
      </c>
      <c r="L1050">
        <v>141</v>
      </c>
      <c r="M1050">
        <v>43</v>
      </c>
      <c r="N1050">
        <v>39</v>
      </c>
      <c r="O1050">
        <v>187</v>
      </c>
      <c r="P1050">
        <v>6</v>
      </c>
      <c r="Q1050">
        <v>6</v>
      </c>
      <c r="R1050">
        <v>1</v>
      </c>
      <c r="S1050">
        <v>5</v>
      </c>
      <c r="T1050">
        <v>8</v>
      </c>
      <c r="U1050">
        <v>0</v>
      </c>
      <c r="V1050">
        <v>0</v>
      </c>
      <c r="W1050">
        <v>0</v>
      </c>
      <c r="X1050">
        <v>0</v>
      </c>
      <c r="Y1050">
        <v>0</v>
      </c>
      <c r="Z1050">
        <v>0</v>
      </c>
      <c r="AA1050">
        <v>3</v>
      </c>
      <c r="AB1050">
        <v>11</v>
      </c>
      <c r="AC1050">
        <v>1</v>
      </c>
    </row>
    <row r="1051" spans="1:29" x14ac:dyDescent="0.3">
      <c r="A1051" s="1">
        <v>966</v>
      </c>
      <c r="B1051">
        <v>1966</v>
      </c>
      <c r="C1051" t="s">
        <v>29</v>
      </c>
      <c r="D1051" t="s">
        <v>37</v>
      </c>
      <c r="E1051">
        <v>44529</v>
      </c>
      <c r="F1051">
        <v>0</v>
      </c>
      <c r="G1051">
        <v>1</v>
      </c>
      <c r="H1051" t="s">
        <v>288</v>
      </c>
      <c r="I1051">
        <v>98</v>
      </c>
      <c r="J1051">
        <v>538</v>
      </c>
      <c r="K1051">
        <v>13</v>
      </c>
      <c r="L1051">
        <v>91</v>
      </c>
      <c r="M1051">
        <v>17</v>
      </c>
      <c r="N1051">
        <v>6</v>
      </c>
      <c r="O1051">
        <v>26</v>
      </c>
      <c r="P1051">
        <v>6</v>
      </c>
      <c r="Q1051">
        <v>6</v>
      </c>
      <c r="R1051">
        <v>2</v>
      </c>
      <c r="S1051">
        <v>11</v>
      </c>
      <c r="T1051">
        <v>5</v>
      </c>
      <c r="U1051">
        <v>0</v>
      </c>
      <c r="V1051">
        <v>1</v>
      </c>
      <c r="W1051">
        <v>0</v>
      </c>
      <c r="X1051">
        <v>0</v>
      </c>
      <c r="Y1051">
        <v>0</v>
      </c>
      <c r="Z1051">
        <v>0</v>
      </c>
      <c r="AA1051">
        <v>3</v>
      </c>
      <c r="AB1051">
        <v>11</v>
      </c>
      <c r="AC1051">
        <v>0</v>
      </c>
    </row>
    <row r="1052" spans="1:29" x14ac:dyDescent="0.3">
      <c r="A1052" s="1">
        <v>4767</v>
      </c>
      <c r="B1052">
        <v>1965</v>
      </c>
      <c r="C1052" t="s">
        <v>53</v>
      </c>
      <c r="D1052" t="s">
        <v>37</v>
      </c>
      <c r="E1052">
        <v>70924</v>
      </c>
      <c r="F1052">
        <v>0</v>
      </c>
      <c r="G1052">
        <v>0</v>
      </c>
      <c r="H1052" t="s">
        <v>557</v>
      </c>
      <c r="I1052">
        <v>41</v>
      </c>
      <c r="J1052">
        <v>635</v>
      </c>
      <c r="K1052">
        <v>114</v>
      </c>
      <c r="L1052">
        <v>254</v>
      </c>
      <c r="M1052">
        <v>132</v>
      </c>
      <c r="N1052">
        <v>152</v>
      </c>
      <c r="O1052">
        <v>76</v>
      </c>
      <c r="P1052">
        <v>1</v>
      </c>
      <c r="Q1052">
        <v>6</v>
      </c>
      <c r="R1052">
        <v>6</v>
      </c>
      <c r="S1052">
        <v>7</v>
      </c>
      <c r="T1052">
        <v>3</v>
      </c>
      <c r="U1052">
        <v>0</v>
      </c>
      <c r="V1052">
        <v>0</v>
      </c>
      <c r="W1052">
        <v>1</v>
      </c>
      <c r="X1052">
        <v>0</v>
      </c>
      <c r="Y1052">
        <v>0</v>
      </c>
      <c r="Z1052">
        <v>0</v>
      </c>
      <c r="AA1052">
        <v>3</v>
      </c>
      <c r="AB1052">
        <v>11</v>
      </c>
      <c r="AC1052">
        <v>0</v>
      </c>
    </row>
    <row r="1053" spans="1:29" x14ac:dyDescent="0.3">
      <c r="A1053" s="1">
        <v>9725</v>
      </c>
      <c r="B1053">
        <v>1966</v>
      </c>
      <c r="C1053" t="s">
        <v>36</v>
      </c>
      <c r="D1053" t="s">
        <v>33</v>
      </c>
      <c r="E1053">
        <v>28764</v>
      </c>
      <c r="F1053">
        <v>1</v>
      </c>
      <c r="G1053">
        <v>1</v>
      </c>
      <c r="H1053" t="s">
        <v>237</v>
      </c>
      <c r="I1053">
        <v>16</v>
      </c>
      <c r="J1053">
        <v>8</v>
      </c>
      <c r="K1053">
        <v>0</v>
      </c>
      <c r="L1053">
        <v>3</v>
      </c>
      <c r="M1053">
        <v>0</v>
      </c>
      <c r="N1053">
        <v>0</v>
      </c>
      <c r="O1053">
        <v>1</v>
      </c>
      <c r="P1053">
        <v>1</v>
      </c>
      <c r="Q1053">
        <v>1</v>
      </c>
      <c r="R1053">
        <v>0</v>
      </c>
      <c r="S1053">
        <v>2</v>
      </c>
      <c r="T1053">
        <v>8</v>
      </c>
      <c r="U1053">
        <v>1</v>
      </c>
      <c r="V1053">
        <v>0</v>
      </c>
      <c r="W1053">
        <v>0</v>
      </c>
      <c r="X1053">
        <v>0</v>
      </c>
      <c r="Y1053">
        <v>0</v>
      </c>
      <c r="Z1053">
        <v>0</v>
      </c>
      <c r="AA1053">
        <v>3</v>
      </c>
      <c r="AB1053">
        <v>11</v>
      </c>
      <c r="AC1053">
        <v>0</v>
      </c>
    </row>
    <row r="1054" spans="1:29" x14ac:dyDescent="0.3">
      <c r="A1054" s="1">
        <v>4475</v>
      </c>
      <c r="B1054">
        <v>1949</v>
      </c>
      <c r="C1054" t="s">
        <v>36</v>
      </c>
      <c r="D1054" t="s">
        <v>37</v>
      </c>
      <c r="E1054">
        <v>69098</v>
      </c>
      <c r="F1054">
        <v>0</v>
      </c>
      <c r="G1054">
        <v>0</v>
      </c>
      <c r="H1054" t="s">
        <v>359</v>
      </c>
      <c r="I1054">
        <v>82</v>
      </c>
      <c r="J1054">
        <v>1315</v>
      </c>
      <c r="K1054">
        <v>22</v>
      </c>
      <c r="L1054">
        <v>780</v>
      </c>
      <c r="M1054">
        <v>145</v>
      </c>
      <c r="N1054">
        <v>0</v>
      </c>
      <c r="O1054">
        <v>178</v>
      </c>
      <c r="P1054">
        <v>1</v>
      </c>
      <c r="Q1054">
        <v>7</v>
      </c>
      <c r="R1054">
        <v>8</v>
      </c>
      <c r="S1054">
        <v>9</v>
      </c>
      <c r="T1054">
        <v>5</v>
      </c>
      <c r="U1054">
        <v>0</v>
      </c>
      <c r="V1054">
        <v>0</v>
      </c>
      <c r="W1054">
        <v>0</v>
      </c>
      <c r="X1054">
        <v>0</v>
      </c>
      <c r="Y1054">
        <v>0</v>
      </c>
      <c r="Z1054">
        <v>0</v>
      </c>
      <c r="AA1054">
        <v>3</v>
      </c>
      <c r="AB1054">
        <v>11</v>
      </c>
      <c r="AC1054">
        <v>0</v>
      </c>
    </row>
    <row r="1055" spans="1:29" x14ac:dyDescent="0.3">
      <c r="A1055" s="1">
        <v>5740</v>
      </c>
      <c r="B1055">
        <v>1970</v>
      </c>
      <c r="C1055" t="s">
        <v>53</v>
      </c>
      <c r="D1055" t="s">
        <v>41</v>
      </c>
      <c r="E1055">
        <v>25959</v>
      </c>
      <c r="F1055">
        <v>1</v>
      </c>
      <c r="G1055">
        <v>1</v>
      </c>
      <c r="H1055" t="s">
        <v>516</v>
      </c>
      <c r="I1055">
        <v>1</v>
      </c>
      <c r="J1055">
        <v>4</v>
      </c>
      <c r="K1055">
        <v>2</v>
      </c>
      <c r="L1055">
        <v>12</v>
      </c>
      <c r="M1055">
        <v>7</v>
      </c>
      <c r="N1055">
        <v>5</v>
      </c>
      <c r="O1055">
        <v>26</v>
      </c>
      <c r="P1055">
        <v>2</v>
      </c>
      <c r="Q1055">
        <v>1</v>
      </c>
      <c r="R1055">
        <v>2</v>
      </c>
      <c r="S1055">
        <v>2</v>
      </c>
      <c r="T1055">
        <v>6</v>
      </c>
      <c r="U1055">
        <v>0</v>
      </c>
      <c r="V1055">
        <v>0</v>
      </c>
      <c r="W1055">
        <v>0</v>
      </c>
      <c r="X1055">
        <v>0</v>
      </c>
      <c r="Y1055">
        <v>0</v>
      </c>
      <c r="Z1055">
        <v>0</v>
      </c>
      <c r="AA1055">
        <v>3</v>
      </c>
      <c r="AB1055">
        <v>11</v>
      </c>
      <c r="AC1055">
        <v>1</v>
      </c>
    </row>
    <row r="1056" spans="1:29" x14ac:dyDescent="0.3">
      <c r="A1056" s="1">
        <v>5731</v>
      </c>
      <c r="B1056">
        <v>1983</v>
      </c>
      <c r="C1056" t="s">
        <v>39</v>
      </c>
      <c r="D1056" t="s">
        <v>37</v>
      </c>
      <c r="E1056">
        <v>27100</v>
      </c>
      <c r="F1056">
        <v>1</v>
      </c>
      <c r="G1056">
        <v>0</v>
      </c>
      <c r="H1056" t="s">
        <v>105</v>
      </c>
      <c r="I1056">
        <v>64</v>
      </c>
      <c r="J1056">
        <v>12</v>
      </c>
      <c r="K1056">
        <v>0</v>
      </c>
      <c r="L1056">
        <v>13</v>
      </c>
      <c r="M1056">
        <v>2</v>
      </c>
      <c r="N1056">
        <v>0</v>
      </c>
      <c r="O1056">
        <v>10</v>
      </c>
      <c r="P1056">
        <v>1</v>
      </c>
      <c r="Q1056">
        <v>1</v>
      </c>
      <c r="R1056">
        <v>0</v>
      </c>
      <c r="S1056">
        <v>3</v>
      </c>
      <c r="T1056">
        <v>7</v>
      </c>
      <c r="U1056">
        <v>0</v>
      </c>
      <c r="V1056">
        <v>0</v>
      </c>
      <c r="W1056">
        <v>0</v>
      </c>
      <c r="X1056">
        <v>0</v>
      </c>
      <c r="Y1056">
        <v>0</v>
      </c>
      <c r="Z1056">
        <v>0</v>
      </c>
      <c r="AA1056">
        <v>3</v>
      </c>
      <c r="AB1056">
        <v>11</v>
      </c>
      <c r="AC1056">
        <v>0</v>
      </c>
    </row>
    <row r="1057" spans="1:29" x14ac:dyDescent="0.3">
      <c r="A1057" s="1">
        <v>7290</v>
      </c>
      <c r="B1057">
        <v>1985</v>
      </c>
      <c r="C1057" t="s">
        <v>29</v>
      </c>
      <c r="D1057" t="s">
        <v>30</v>
      </c>
      <c r="E1057">
        <v>70596</v>
      </c>
      <c r="F1057">
        <v>0</v>
      </c>
      <c r="G1057">
        <v>0</v>
      </c>
      <c r="H1057" t="s">
        <v>211</v>
      </c>
      <c r="I1057">
        <v>68</v>
      </c>
      <c r="J1057">
        <v>347</v>
      </c>
      <c r="K1057">
        <v>44</v>
      </c>
      <c r="L1057">
        <v>534</v>
      </c>
      <c r="M1057">
        <v>17</v>
      </c>
      <c r="N1057">
        <v>0</v>
      </c>
      <c r="O1057">
        <v>26</v>
      </c>
      <c r="P1057">
        <v>1</v>
      </c>
      <c r="Q1057">
        <v>3</v>
      </c>
      <c r="R1057">
        <v>5</v>
      </c>
      <c r="S1057">
        <v>12</v>
      </c>
      <c r="T1057">
        <v>2</v>
      </c>
      <c r="U1057">
        <v>0</v>
      </c>
      <c r="V1057">
        <v>0</v>
      </c>
      <c r="W1057">
        <v>0</v>
      </c>
      <c r="X1057">
        <v>0</v>
      </c>
      <c r="Y1057">
        <v>0</v>
      </c>
      <c r="Z1057">
        <v>0</v>
      </c>
      <c r="AA1057">
        <v>3</v>
      </c>
      <c r="AB1057">
        <v>11</v>
      </c>
      <c r="AC1057">
        <v>0</v>
      </c>
    </row>
    <row r="1058" spans="1:29" x14ac:dyDescent="0.3">
      <c r="A1058" s="1">
        <v>3846</v>
      </c>
      <c r="B1058">
        <v>1974</v>
      </c>
      <c r="C1058" t="s">
        <v>29</v>
      </c>
      <c r="D1058" t="s">
        <v>37</v>
      </c>
      <c r="E1058">
        <v>42557</v>
      </c>
      <c r="F1058">
        <v>0</v>
      </c>
      <c r="G1058">
        <v>1</v>
      </c>
      <c r="H1058" t="s">
        <v>111</v>
      </c>
      <c r="I1058">
        <v>98</v>
      </c>
      <c r="J1058">
        <v>192</v>
      </c>
      <c r="K1058">
        <v>5</v>
      </c>
      <c r="L1058">
        <v>53</v>
      </c>
      <c r="M1058">
        <v>0</v>
      </c>
      <c r="N1058">
        <v>5</v>
      </c>
      <c r="O1058">
        <v>15</v>
      </c>
      <c r="P1058">
        <v>4</v>
      </c>
      <c r="Q1058">
        <v>6</v>
      </c>
      <c r="R1058">
        <v>1</v>
      </c>
      <c r="S1058">
        <v>4</v>
      </c>
      <c r="T1058">
        <v>8</v>
      </c>
      <c r="U1058">
        <v>0</v>
      </c>
      <c r="V1058">
        <v>0</v>
      </c>
      <c r="W1058">
        <v>0</v>
      </c>
      <c r="X1058">
        <v>0</v>
      </c>
      <c r="Y1058">
        <v>0</v>
      </c>
      <c r="Z1058">
        <v>0</v>
      </c>
      <c r="AA1058">
        <v>3</v>
      </c>
      <c r="AB1058">
        <v>11</v>
      </c>
      <c r="AC1058">
        <v>0</v>
      </c>
    </row>
    <row r="1059" spans="1:29" x14ac:dyDescent="0.3">
      <c r="A1059" s="1">
        <v>8104</v>
      </c>
      <c r="B1059">
        <v>1951</v>
      </c>
      <c r="C1059" t="s">
        <v>36</v>
      </c>
      <c r="D1059" t="s">
        <v>37</v>
      </c>
      <c r="E1059">
        <v>53312</v>
      </c>
      <c r="F1059">
        <v>0</v>
      </c>
      <c r="G1059">
        <v>0</v>
      </c>
      <c r="H1059" t="s">
        <v>541</v>
      </c>
      <c r="I1059">
        <v>32</v>
      </c>
      <c r="J1059">
        <v>241</v>
      </c>
      <c r="K1059">
        <v>0</v>
      </c>
      <c r="L1059">
        <v>12</v>
      </c>
      <c r="M1059">
        <v>0</v>
      </c>
      <c r="N1059">
        <v>0</v>
      </c>
      <c r="O1059">
        <v>25</v>
      </c>
      <c r="P1059">
        <v>1</v>
      </c>
      <c r="Q1059">
        <v>5</v>
      </c>
      <c r="R1059">
        <v>1</v>
      </c>
      <c r="S1059">
        <v>5</v>
      </c>
      <c r="T1059">
        <v>7</v>
      </c>
      <c r="U1059">
        <v>0</v>
      </c>
      <c r="V1059">
        <v>0</v>
      </c>
      <c r="W1059">
        <v>0</v>
      </c>
      <c r="X1059">
        <v>0</v>
      </c>
      <c r="Y1059">
        <v>0</v>
      </c>
      <c r="Z1059">
        <v>0</v>
      </c>
      <c r="AA1059">
        <v>3</v>
      </c>
      <c r="AB1059">
        <v>11</v>
      </c>
      <c r="AC1059">
        <v>0</v>
      </c>
    </row>
    <row r="1060" spans="1:29" x14ac:dyDescent="0.3">
      <c r="A1060" s="1">
        <v>4507</v>
      </c>
      <c r="B1060">
        <v>1952</v>
      </c>
      <c r="C1060" t="s">
        <v>29</v>
      </c>
      <c r="D1060" t="s">
        <v>30</v>
      </c>
      <c r="E1060">
        <v>72228</v>
      </c>
      <c r="F1060">
        <v>0</v>
      </c>
      <c r="G1060">
        <v>0</v>
      </c>
      <c r="H1060" t="s">
        <v>565</v>
      </c>
      <c r="I1060">
        <v>87</v>
      </c>
      <c r="J1060">
        <v>631</v>
      </c>
      <c r="K1060">
        <v>28</v>
      </c>
      <c r="L1060">
        <v>491</v>
      </c>
      <c r="M1060">
        <v>30</v>
      </c>
      <c r="N1060">
        <v>14</v>
      </c>
      <c r="O1060">
        <v>56</v>
      </c>
      <c r="P1060">
        <v>1</v>
      </c>
      <c r="Q1060">
        <v>6</v>
      </c>
      <c r="R1060">
        <v>7</v>
      </c>
      <c r="S1060">
        <v>8</v>
      </c>
      <c r="T1060">
        <v>3</v>
      </c>
      <c r="U1060">
        <v>0</v>
      </c>
      <c r="V1060">
        <v>0</v>
      </c>
      <c r="W1060">
        <v>0</v>
      </c>
      <c r="X1060">
        <v>0</v>
      </c>
      <c r="Y1060">
        <v>0</v>
      </c>
      <c r="Z1060">
        <v>0</v>
      </c>
      <c r="AA1060">
        <v>3</v>
      </c>
      <c r="AB1060">
        <v>11</v>
      </c>
      <c r="AC1060">
        <v>0</v>
      </c>
    </row>
    <row r="1061" spans="1:29" x14ac:dyDescent="0.3">
      <c r="A1061" s="1">
        <v>11013</v>
      </c>
      <c r="B1061">
        <v>1987</v>
      </c>
      <c r="C1061" t="s">
        <v>29</v>
      </c>
      <c r="D1061" t="s">
        <v>33</v>
      </c>
      <c r="E1061">
        <v>67605</v>
      </c>
      <c r="F1061">
        <v>0</v>
      </c>
      <c r="G1061">
        <v>0</v>
      </c>
      <c r="H1061" t="s">
        <v>209</v>
      </c>
      <c r="I1061">
        <v>84</v>
      </c>
      <c r="J1061">
        <v>336</v>
      </c>
      <c r="K1061">
        <v>28</v>
      </c>
      <c r="L1061">
        <v>282</v>
      </c>
      <c r="M1061">
        <v>184</v>
      </c>
      <c r="N1061">
        <v>54</v>
      </c>
      <c r="O1061">
        <v>54</v>
      </c>
      <c r="P1061">
        <v>1</v>
      </c>
      <c r="Q1061">
        <v>2</v>
      </c>
      <c r="R1061">
        <v>8</v>
      </c>
      <c r="S1061">
        <v>6</v>
      </c>
      <c r="T1061">
        <v>1</v>
      </c>
      <c r="U1061">
        <v>0</v>
      </c>
      <c r="V1061">
        <v>0</v>
      </c>
      <c r="W1061">
        <v>0</v>
      </c>
      <c r="X1061">
        <v>0</v>
      </c>
      <c r="Y1061">
        <v>0</v>
      </c>
      <c r="Z1061">
        <v>0</v>
      </c>
      <c r="AA1061">
        <v>3</v>
      </c>
      <c r="AB1061">
        <v>11</v>
      </c>
      <c r="AC1061">
        <v>0</v>
      </c>
    </row>
    <row r="1062" spans="1:29" x14ac:dyDescent="0.3">
      <c r="A1062" s="1">
        <v>4491</v>
      </c>
      <c r="B1062">
        <v>1949</v>
      </c>
      <c r="C1062" t="s">
        <v>39</v>
      </c>
      <c r="D1062" t="s">
        <v>37</v>
      </c>
      <c r="E1062">
        <v>62845</v>
      </c>
      <c r="F1062">
        <v>1</v>
      </c>
      <c r="G1062">
        <v>1</v>
      </c>
      <c r="H1062" t="s">
        <v>546</v>
      </c>
      <c r="I1062">
        <v>3</v>
      </c>
      <c r="J1062">
        <v>1099</v>
      </c>
      <c r="K1062">
        <v>0</v>
      </c>
      <c r="L1062">
        <v>45</v>
      </c>
      <c r="M1062">
        <v>0</v>
      </c>
      <c r="N1062">
        <v>0</v>
      </c>
      <c r="O1062">
        <v>34</v>
      </c>
      <c r="P1062">
        <v>11</v>
      </c>
      <c r="Q1062">
        <v>3</v>
      </c>
      <c r="R1062">
        <v>4</v>
      </c>
      <c r="S1062">
        <v>10</v>
      </c>
      <c r="T1062">
        <v>8</v>
      </c>
      <c r="U1062">
        <v>0</v>
      </c>
      <c r="V1062">
        <v>1</v>
      </c>
      <c r="W1062">
        <v>0</v>
      </c>
      <c r="X1062">
        <v>0</v>
      </c>
      <c r="Y1062">
        <v>0</v>
      </c>
      <c r="Z1062">
        <v>0</v>
      </c>
      <c r="AA1062">
        <v>3</v>
      </c>
      <c r="AB1062">
        <v>11</v>
      </c>
      <c r="AC1062">
        <v>0</v>
      </c>
    </row>
    <row r="1063" spans="1:29" x14ac:dyDescent="0.3">
      <c r="A1063" s="1">
        <v>3759</v>
      </c>
      <c r="B1063">
        <v>1958</v>
      </c>
      <c r="C1063" t="s">
        <v>29</v>
      </c>
      <c r="D1063" t="s">
        <v>33</v>
      </c>
      <c r="E1063">
        <v>65196</v>
      </c>
      <c r="F1063">
        <v>0</v>
      </c>
      <c r="G1063">
        <v>2</v>
      </c>
      <c r="H1063" t="s">
        <v>462</v>
      </c>
      <c r="I1063">
        <v>34</v>
      </c>
      <c r="J1063">
        <v>743</v>
      </c>
      <c r="K1063">
        <v>19</v>
      </c>
      <c r="L1063">
        <v>181</v>
      </c>
      <c r="M1063">
        <v>12</v>
      </c>
      <c r="N1063">
        <v>0</v>
      </c>
      <c r="O1063">
        <v>200</v>
      </c>
      <c r="P1063">
        <v>2</v>
      </c>
      <c r="Q1063">
        <v>7</v>
      </c>
      <c r="R1063">
        <v>6</v>
      </c>
      <c r="S1063">
        <v>11</v>
      </c>
      <c r="T1063">
        <v>5</v>
      </c>
      <c r="U1063">
        <v>1</v>
      </c>
      <c r="V1063">
        <v>0</v>
      </c>
      <c r="W1063">
        <v>0</v>
      </c>
      <c r="X1063">
        <v>0</v>
      </c>
      <c r="Y1063">
        <v>0</v>
      </c>
      <c r="Z1063">
        <v>0</v>
      </c>
      <c r="AA1063">
        <v>3</v>
      </c>
      <c r="AB1063">
        <v>11</v>
      </c>
      <c r="AC1063">
        <v>0</v>
      </c>
    </row>
    <row r="1064" spans="1:29" x14ac:dyDescent="0.3">
      <c r="A1064" s="1">
        <v>1162</v>
      </c>
      <c r="B1064">
        <v>1987</v>
      </c>
      <c r="C1064" t="s">
        <v>36</v>
      </c>
      <c r="D1064" t="s">
        <v>30</v>
      </c>
      <c r="E1064">
        <v>42000</v>
      </c>
      <c r="F1064">
        <v>0</v>
      </c>
      <c r="G1064">
        <v>0</v>
      </c>
      <c r="H1064" t="s">
        <v>296</v>
      </c>
      <c r="I1064">
        <v>23</v>
      </c>
      <c r="J1064">
        <v>124</v>
      </c>
      <c r="K1064">
        <v>83</v>
      </c>
      <c r="L1064">
        <v>267</v>
      </c>
      <c r="M1064">
        <v>85</v>
      </c>
      <c r="N1064">
        <v>59</v>
      </c>
      <c r="O1064">
        <v>35</v>
      </c>
      <c r="P1064">
        <v>2</v>
      </c>
      <c r="Q1064">
        <v>5</v>
      </c>
      <c r="R1064">
        <v>2</v>
      </c>
      <c r="S1064">
        <v>11</v>
      </c>
      <c r="T1064">
        <v>5</v>
      </c>
      <c r="U1064">
        <v>0</v>
      </c>
      <c r="V1064">
        <v>0</v>
      </c>
      <c r="W1064">
        <v>0</v>
      </c>
      <c r="X1064">
        <v>0</v>
      </c>
      <c r="Y1064">
        <v>0</v>
      </c>
      <c r="Z1064">
        <v>0</v>
      </c>
      <c r="AA1064">
        <v>3</v>
      </c>
      <c r="AB1064">
        <v>11</v>
      </c>
      <c r="AC1064">
        <v>1</v>
      </c>
    </row>
    <row r="1065" spans="1:29" x14ac:dyDescent="0.3">
      <c r="A1065" s="1">
        <v>2055</v>
      </c>
      <c r="B1065">
        <v>1973</v>
      </c>
      <c r="C1065" t="s">
        <v>36</v>
      </c>
      <c r="D1065" t="s">
        <v>41</v>
      </c>
      <c r="E1065">
        <v>35860</v>
      </c>
      <c r="F1065">
        <v>1</v>
      </c>
      <c r="G1065">
        <v>1</v>
      </c>
      <c r="H1065" t="s">
        <v>154</v>
      </c>
      <c r="I1065">
        <v>37</v>
      </c>
      <c r="J1065">
        <v>15</v>
      </c>
      <c r="K1065">
        <v>0</v>
      </c>
      <c r="L1065">
        <v>8</v>
      </c>
      <c r="M1065">
        <v>4</v>
      </c>
      <c r="N1065">
        <v>2</v>
      </c>
      <c r="O1065">
        <v>20</v>
      </c>
      <c r="P1065">
        <v>2</v>
      </c>
      <c r="Q1065">
        <v>1</v>
      </c>
      <c r="R1065">
        <v>1</v>
      </c>
      <c r="S1065">
        <v>2</v>
      </c>
      <c r="T1065">
        <v>5</v>
      </c>
      <c r="U1065">
        <v>1</v>
      </c>
      <c r="V1065">
        <v>0</v>
      </c>
      <c r="W1065">
        <v>0</v>
      </c>
      <c r="X1065">
        <v>0</v>
      </c>
      <c r="Y1065">
        <v>0</v>
      </c>
      <c r="Z1065">
        <v>0</v>
      </c>
      <c r="AA1065">
        <v>3</v>
      </c>
      <c r="AB1065">
        <v>11</v>
      </c>
      <c r="AC1065">
        <v>0</v>
      </c>
    </row>
    <row r="1066" spans="1:29" x14ac:dyDescent="0.3">
      <c r="A1066" s="1">
        <v>10766</v>
      </c>
      <c r="B1066">
        <v>1964</v>
      </c>
      <c r="C1066" t="s">
        <v>36</v>
      </c>
      <c r="D1066" t="s">
        <v>37</v>
      </c>
      <c r="E1066">
        <v>65526</v>
      </c>
      <c r="F1066">
        <v>0</v>
      </c>
      <c r="G1066">
        <v>1</v>
      </c>
      <c r="H1066" t="s">
        <v>217</v>
      </c>
      <c r="I1066">
        <v>22</v>
      </c>
      <c r="J1066">
        <v>397</v>
      </c>
      <c r="K1066">
        <v>19</v>
      </c>
      <c r="L1066">
        <v>69</v>
      </c>
      <c r="M1066">
        <v>12</v>
      </c>
      <c r="N1066">
        <v>0</v>
      </c>
      <c r="O1066">
        <v>9</v>
      </c>
      <c r="P1066">
        <v>1</v>
      </c>
      <c r="Q1066">
        <v>4</v>
      </c>
      <c r="R1066">
        <v>4</v>
      </c>
      <c r="S1066">
        <v>8</v>
      </c>
      <c r="T1066">
        <v>2</v>
      </c>
      <c r="U1066">
        <v>0</v>
      </c>
      <c r="V1066">
        <v>0</v>
      </c>
      <c r="W1066">
        <v>0</v>
      </c>
      <c r="X1066">
        <v>0</v>
      </c>
      <c r="Y1066">
        <v>0</v>
      </c>
      <c r="Z1066">
        <v>0</v>
      </c>
      <c r="AA1066">
        <v>3</v>
      </c>
      <c r="AB1066">
        <v>11</v>
      </c>
      <c r="AC1066">
        <v>0</v>
      </c>
    </row>
    <row r="1067" spans="1:29" x14ac:dyDescent="0.3">
      <c r="A1067" s="1">
        <v>4415</v>
      </c>
      <c r="B1067">
        <v>1961</v>
      </c>
      <c r="C1067" t="s">
        <v>29</v>
      </c>
      <c r="D1067" t="s">
        <v>37</v>
      </c>
      <c r="E1067">
        <v>16860</v>
      </c>
      <c r="F1067">
        <v>1</v>
      </c>
      <c r="G1067">
        <v>1</v>
      </c>
      <c r="H1067" t="s">
        <v>183</v>
      </c>
      <c r="I1067">
        <v>19</v>
      </c>
      <c r="J1067">
        <v>10</v>
      </c>
      <c r="K1067">
        <v>4</v>
      </c>
      <c r="L1067">
        <v>4</v>
      </c>
      <c r="M1067">
        <v>3</v>
      </c>
      <c r="N1067">
        <v>3</v>
      </c>
      <c r="O1067">
        <v>14</v>
      </c>
      <c r="P1067">
        <v>3</v>
      </c>
      <c r="Q1067">
        <v>1</v>
      </c>
      <c r="R1067">
        <v>1</v>
      </c>
      <c r="S1067">
        <v>3</v>
      </c>
      <c r="T1067">
        <v>7</v>
      </c>
      <c r="U1067">
        <v>0</v>
      </c>
      <c r="V1067">
        <v>0</v>
      </c>
      <c r="W1067">
        <v>0</v>
      </c>
      <c r="X1067">
        <v>0</v>
      </c>
      <c r="Y1067">
        <v>0</v>
      </c>
      <c r="Z1067">
        <v>0</v>
      </c>
      <c r="AA1067">
        <v>3</v>
      </c>
      <c r="AB1067">
        <v>11</v>
      </c>
      <c r="AC1067">
        <v>0</v>
      </c>
    </row>
    <row r="1068" spans="1:29" x14ac:dyDescent="0.3">
      <c r="A1068" s="1">
        <v>3005</v>
      </c>
      <c r="B1068">
        <v>1992</v>
      </c>
      <c r="C1068" t="s">
        <v>29</v>
      </c>
      <c r="D1068" t="s">
        <v>30</v>
      </c>
      <c r="E1068">
        <v>83528</v>
      </c>
      <c r="F1068">
        <v>0</v>
      </c>
      <c r="G1068">
        <v>0</v>
      </c>
      <c r="H1068" t="s">
        <v>566</v>
      </c>
      <c r="I1068">
        <v>7</v>
      </c>
      <c r="J1068">
        <v>530</v>
      </c>
      <c r="K1068">
        <v>117</v>
      </c>
      <c r="L1068">
        <v>678</v>
      </c>
      <c r="M1068">
        <v>134</v>
      </c>
      <c r="N1068">
        <v>44</v>
      </c>
      <c r="O1068">
        <v>147</v>
      </c>
      <c r="P1068">
        <v>1</v>
      </c>
      <c r="Q1068">
        <v>4</v>
      </c>
      <c r="R1068">
        <v>10</v>
      </c>
      <c r="S1068">
        <v>8</v>
      </c>
      <c r="T1068">
        <v>1</v>
      </c>
      <c r="U1068">
        <v>1</v>
      </c>
      <c r="V1068">
        <v>0</v>
      </c>
      <c r="W1068">
        <v>0</v>
      </c>
      <c r="X1068">
        <v>1</v>
      </c>
      <c r="Y1068">
        <v>0</v>
      </c>
      <c r="Z1068">
        <v>0</v>
      </c>
      <c r="AA1068">
        <v>3</v>
      </c>
      <c r="AB1068">
        <v>11</v>
      </c>
      <c r="AC1068">
        <v>1</v>
      </c>
    </row>
    <row r="1069" spans="1:29" x14ac:dyDescent="0.3">
      <c r="A1069" s="1">
        <v>2223</v>
      </c>
      <c r="B1069">
        <v>1965</v>
      </c>
      <c r="C1069" t="s">
        <v>53</v>
      </c>
      <c r="D1069" t="s">
        <v>41</v>
      </c>
      <c r="E1069">
        <v>64176</v>
      </c>
      <c r="F1069">
        <v>0</v>
      </c>
      <c r="G1069">
        <v>1</v>
      </c>
      <c r="H1069" t="s">
        <v>450</v>
      </c>
      <c r="I1069">
        <v>52</v>
      </c>
      <c r="J1069">
        <v>1215</v>
      </c>
      <c r="K1069">
        <v>33</v>
      </c>
      <c r="L1069">
        <v>249</v>
      </c>
      <c r="M1069">
        <v>64</v>
      </c>
      <c r="N1069">
        <v>116</v>
      </c>
      <c r="O1069">
        <v>149</v>
      </c>
      <c r="P1069">
        <v>8</v>
      </c>
      <c r="Q1069">
        <v>8</v>
      </c>
      <c r="R1069">
        <v>9</v>
      </c>
      <c r="S1069">
        <v>8</v>
      </c>
      <c r="T1069">
        <v>6</v>
      </c>
      <c r="U1069">
        <v>0</v>
      </c>
      <c r="V1069">
        <v>0</v>
      </c>
      <c r="W1069">
        <v>0</v>
      </c>
      <c r="X1069">
        <v>0</v>
      </c>
      <c r="Y1069">
        <v>0</v>
      </c>
      <c r="Z1069">
        <v>0</v>
      </c>
      <c r="AA1069">
        <v>3</v>
      </c>
      <c r="AB1069">
        <v>11</v>
      </c>
      <c r="AC1069">
        <v>0</v>
      </c>
    </row>
    <row r="1070" spans="1:29" x14ac:dyDescent="0.3">
      <c r="A1070" s="1">
        <v>4817</v>
      </c>
      <c r="B1070">
        <v>1956</v>
      </c>
      <c r="C1070" t="s">
        <v>29</v>
      </c>
      <c r="D1070" t="s">
        <v>41</v>
      </c>
      <c r="E1070">
        <v>22304</v>
      </c>
      <c r="F1070">
        <v>0</v>
      </c>
      <c r="G1070">
        <v>0</v>
      </c>
      <c r="H1070" t="s">
        <v>371</v>
      </c>
      <c r="I1070">
        <v>91</v>
      </c>
      <c r="J1070">
        <v>3</v>
      </c>
      <c r="K1070">
        <v>2</v>
      </c>
      <c r="L1070">
        <v>7</v>
      </c>
      <c r="M1070">
        <v>0</v>
      </c>
      <c r="N1070">
        <v>4</v>
      </c>
      <c r="O1070">
        <v>2</v>
      </c>
      <c r="P1070">
        <v>1</v>
      </c>
      <c r="Q1070">
        <v>1</v>
      </c>
      <c r="R1070">
        <v>0</v>
      </c>
      <c r="S1070">
        <v>2</v>
      </c>
      <c r="T1070">
        <v>8</v>
      </c>
      <c r="U1070">
        <v>0</v>
      </c>
      <c r="V1070">
        <v>0</v>
      </c>
      <c r="W1070">
        <v>0</v>
      </c>
      <c r="X1070">
        <v>0</v>
      </c>
      <c r="Y1070">
        <v>0</v>
      </c>
      <c r="Z1070">
        <v>0</v>
      </c>
      <c r="AA1070">
        <v>3</v>
      </c>
      <c r="AB1070">
        <v>11</v>
      </c>
      <c r="AC1070">
        <v>0</v>
      </c>
    </row>
    <row r="1071" spans="1:29" x14ac:dyDescent="0.3">
      <c r="A1071" s="1">
        <v>2875</v>
      </c>
      <c r="B1071">
        <v>1978</v>
      </c>
      <c r="C1071" t="s">
        <v>29</v>
      </c>
      <c r="D1071" t="s">
        <v>37</v>
      </c>
      <c r="E1071">
        <v>67023</v>
      </c>
      <c r="F1071">
        <v>0</v>
      </c>
      <c r="G1071">
        <v>0</v>
      </c>
      <c r="H1071" t="s">
        <v>526</v>
      </c>
      <c r="I1071">
        <v>93</v>
      </c>
      <c r="J1071">
        <v>444</v>
      </c>
      <c r="K1071">
        <v>44</v>
      </c>
      <c r="L1071">
        <v>382</v>
      </c>
      <c r="M1071">
        <v>11</v>
      </c>
      <c r="N1071">
        <v>8</v>
      </c>
      <c r="O1071">
        <v>17</v>
      </c>
      <c r="P1071">
        <v>1</v>
      </c>
      <c r="Q1071">
        <v>3</v>
      </c>
      <c r="R1071">
        <v>7</v>
      </c>
      <c r="S1071">
        <v>13</v>
      </c>
      <c r="T1071">
        <v>2</v>
      </c>
      <c r="U1071">
        <v>0</v>
      </c>
      <c r="V1071">
        <v>0</v>
      </c>
      <c r="W1071">
        <v>0</v>
      </c>
      <c r="X1071">
        <v>0</v>
      </c>
      <c r="Y1071">
        <v>0</v>
      </c>
      <c r="Z1071">
        <v>1</v>
      </c>
      <c r="AA1071">
        <v>3</v>
      </c>
      <c r="AB1071">
        <v>11</v>
      </c>
      <c r="AC1071">
        <v>0</v>
      </c>
    </row>
    <row r="1072" spans="1:29" x14ac:dyDescent="0.3">
      <c r="A1072" s="1">
        <v>10536</v>
      </c>
      <c r="B1072">
        <v>1971</v>
      </c>
      <c r="C1072" t="s">
        <v>36</v>
      </c>
      <c r="D1072" t="s">
        <v>33</v>
      </c>
      <c r="E1072">
        <v>32892</v>
      </c>
      <c r="F1072">
        <v>1</v>
      </c>
      <c r="G1072">
        <v>0</v>
      </c>
      <c r="H1072" t="s">
        <v>362</v>
      </c>
      <c r="I1072">
        <v>78</v>
      </c>
      <c r="J1072">
        <v>26</v>
      </c>
      <c r="K1072">
        <v>0</v>
      </c>
      <c r="L1072">
        <v>15</v>
      </c>
      <c r="M1072">
        <v>2</v>
      </c>
      <c r="N1072">
        <v>1</v>
      </c>
      <c r="O1072">
        <v>2</v>
      </c>
      <c r="P1072">
        <v>2</v>
      </c>
      <c r="Q1072">
        <v>3</v>
      </c>
      <c r="R1072">
        <v>0</v>
      </c>
      <c r="S1072">
        <v>3</v>
      </c>
      <c r="T1072">
        <v>8</v>
      </c>
      <c r="U1072">
        <v>0</v>
      </c>
      <c r="V1072">
        <v>0</v>
      </c>
      <c r="W1072">
        <v>0</v>
      </c>
      <c r="X1072">
        <v>0</v>
      </c>
      <c r="Y1072">
        <v>0</v>
      </c>
      <c r="Z1072">
        <v>0</v>
      </c>
      <c r="AA1072">
        <v>3</v>
      </c>
      <c r="AB1072">
        <v>11</v>
      </c>
      <c r="AC1072">
        <v>0</v>
      </c>
    </row>
    <row r="1073" spans="1:29" x14ac:dyDescent="0.3">
      <c r="A1073" s="1">
        <v>11112</v>
      </c>
      <c r="B1073">
        <v>1966</v>
      </c>
      <c r="C1073" t="s">
        <v>29</v>
      </c>
      <c r="D1073" t="s">
        <v>33</v>
      </c>
      <c r="E1073">
        <v>70713</v>
      </c>
      <c r="F1073">
        <v>0</v>
      </c>
      <c r="G1073">
        <v>1</v>
      </c>
      <c r="H1073" t="s">
        <v>381</v>
      </c>
      <c r="I1073">
        <v>23</v>
      </c>
      <c r="J1073">
        <v>736</v>
      </c>
      <c r="K1073">
        <v>114</v>
      </c>
      <c r="L1073">
        <v>279</v>
      </c>
      <c r="M1073">
        <v>82</v>
      </c>
      <c r="N1073">
        <v>76</v>
      </c>
      <c r="O1073">
        <v>190</v>
      </c>
      <c r="P1073">
        <v>6</v>
      </c>
      <c r="Q1073">
        <v>5</v>
      </c>
      <c r="R1073">
        <v>6</v>
      </c>
      <c r="S1073">
        <v>8</v>
      </c>
      <c r="T1073">
        <v>3</v>
      </c>
      <c r="U1073">
        <v>0</v>
      </c>
      <c r="V1073">
        <v>0</v>
      </c>
      <c r="W1073">
        <v>0</v>
      </c>
      <c r="X1073">
        <v>0</v>
      </c>
      <c r="Y1073">
        <v>0</v>
      </c>
      <c r="Z1073">
        <v>0</v>
      </c>
      <c r="AA1073">
        <v>3</v>
      </c>
      <c r="AB1073">
        <v>11</v>
      </c>
      <c r="AC1073">
        <v>0</v>
      </c>
    </row>
    <row r="1074" spans="1:29" x14ac:dyDescent="0.3">
      <c r="A1074" s="1">
        <v>3807</v>
      </c>
      <c r="B1074">
        <v>1955</v>
      </c>
      <c r="C1074" t="s">
        <v>29</v>
      </c>
      <c r="D1074" t="s">
        <v>33</v>
      </c>
      <c r="E1074">
        <v>59925</v>
      </c>
      <c r="F1074">
        <v>0</v>
      </c>
      <c r="G1074">
        <v>1</v>
      </c>
      <c r="H1074" t="s">
        <v>567</v>
      </c>
      <c r="I1074">
        <v>83</v>
      </c>
      <c r="J1074">
        <v>473</v>
      </c>
      <c r="K1074">
        <v>21</v>
      </c>
      <c r="L1074">
        <v>176</v>
      </c>
      <c r="M1074">
        <v>19</v>
      </c>
      <c r="N1074">
        <v>21</v>
      </c>
      <c r="O1074">
        <v>56</v>
      </c>
      <c r="P1074">
        <v>3</v>
      </c>
      <c r="Q1074">
        <v>9</v>
      </c>
      <c r="R1074">
        <v>2</v>
      </c>
      <c r="S1074">
        <v>9</v>
      </c>
      <c r="T1074">
        <v>6</v>
      </c>
      <c r="U1074">
        <v>0</v>
      </c>
      <c r="V1074">
        <v>0</v>
      </c>
      <c r="W1074">
        <v>0</v>
      </c>
      <c r="X1074">
        <v>0</v>
      </c>
      <c r="Y1074">
        <v>0</v>
      </c>
      <c r="Z1074">
        <v>0</v>
      </c>
      <c r="AA1074">
        <v>3</v>
      </c>
      <c r="AB1074">
        <v>11</v>
      </c>
      <c r="AC1074">
        <v>0</v>
      </c>
    </row>
    <row r="1075" spans="1:29" x14ac:dyDescent="0.3">
      <c r="A1075" s="1">
        <v>9197</v>
      </c>
      <c r="B1075">
        <v>1953</v>
      </c>
      <c r="C1075" t="s">
        <v>29</v>
      </c>
      <c r="D1075" t="s">
        <v>37</v>
      </c>
      <c r="E1075">
        <v>39722</v>
      </c>
      <c r="F1075">
        <v>0</v>
      </c>
      <c r="G1075">
        <v>1</v>
      </c>
      <c r="H1075" t="s">
        <v>145</v>
      </c>
      <c r="I1075">
        <v>92</v>
      </c>
      <c r="J1075">
        <v>32</v>
      </c>
      <c r="K1075">
        <v>0</v>
      </c>
      <c r="L1075">
        <v>5</v>
      </c>
      <c r="M1075">
        <v>2</v>
      </c>
      <c r="N1075">
        <v>0</v>
      </c>
      <c r="O1075">
        <v>8</v>
      </c>
      <c r="P1075">
        <v>2</v>
      </c>
      <c r="Q1075">
        <v>2</v>
      </c>
      <c r="R1075">
        <v>0</v>
      </c>
      <c r="S1075">
        <v>3</v>
      </c>
      <c r="T1075">
        <v>5</v>
      </c>
      <c r="U1075">
        <v>0</v>
      </c>
      <c r="V1075">
        <v>0</v>
      </c>
      <c r="W1075">
        <v>0</v>
      </c>
      <c r="X1075">
        <v>0</v>
      </c>
      <c r="Y1075">
        <v>0</v>
      </c>
      <c r="Z1075">
        <v>0</v>
      </c>
      <c r="AA1075">
        <v>3</v>
      </c>
      <c r="AB1075">
        <v>11</v>
      </c>
      <c r="AC1075">
        <v>0</v>
      </c>
    </row>
    <row r="1076" spans="1:29" x14ac:dyDescent="0.3">
      <c r="A1076" s="1">
        <v>10832</v>
      </c>
      <c r="B1076">
        <v>1958</v>
      </c>
      <c r="C1076" t="s">
        <v>29</v>
      </c>
      <c r="D1076" t="s">
        <v>33</v>
      </c>
      <c r="E1076">
        <v>46610</v>
      </c>
      <c r="F1076">
        <v>0</v>
      </c>
      <c r="G1076">
        <v>0</v>
      </c>
      <c r="H1076" t="s">
        <v>433</v>
      </c>
      <c r="I1076">
        <v>4</v>
      </c>
      <c r="J1076">
        <v>288</v>
      </c>
      <c r="K1076">
        <v>10</v>
      </c>
      <c r="L1076">
        <v>30</v>
      </c>
      <c r="M1076">
        <v>4</v>
      </c>
      <c r="N1076">
        <v>10</v>
      </c>
      <c r="O1076">
        <v>125</v>
      </c>
      <c r="P1076">
        <v>1</v>
      </c>
      <c r="Q1076">
        <v>6</v>
      </c>
      <c r="R1076">
        <v>1</v>
      </c>
      <c r="S1076">
        <v>6</v>
      </c>
      <c r="T1076">
        <v>6</v>
      </c>
      <c r="U1076">
        <v>0</v>
      </c>
      <c r="V1076">
        <v>0</v>
      </c>
      <c r="W1076">
        <v>0</v>
      </c>
      <c r="X1076">
        <v>0</v>
      </c>
      <c r="Y1076">
        <v>0</v>
      </c>
      <c r="Z1076">
        <v>0</v>
      </c>
      <c r="AA1076">
        <v>3</v>
      </c>
      <c r="AB1076">
        <v>11</v>
      </c>
      <c r="AC1076">
        <v>0</v>
      </c>
    </row>
    <row r="1077" spans="1:29" x14ac:dyDescent="0.3">
      <c r="A1077" s="1">
        <v>6421</v>
      </c>
      <c r="B1077">
        <v>1961</v>
      </c>
      <c r="C1077" t="s">
        <v>29</v>
      </c>
      <c r="D1077" t="s">
        <v>33</v>
      </c>
      <c r="E1077">
        <v>88347</v>
      </c>
      <c r="F1077">
        <v>0</v>
      </c>
      <c r="G1077">
        <v>0</v>
      </c>
      <c r="H1077" t="s">
        <v>113</v>
      </c>
      <c r="I1077">
        <v>32</v>
      </c>
      <c r="J1077">
        <v>1050</v>
      </c>
      <c r="K1077">
        <v>178</v>
      </c>
      <c r="L1077">
        <v>555</v>
      </c>
      <c r="M1077">
        <v>77</v>
      </c>
      <c r="N1077">
        <v>138</v>
      </c>
      <c r="O1077">
        <v>118</v>
      </c>
      <c r="P1077">
        <v>1</v>
      </c>
      <c r="Q1077">
        <v>4</v>
      </c>
      <c r="R1077">
        <v>7</v>
      </c>
      <c r="S1077">
        <v>9</v>
      </c>
      <c r="T1077">
        <v>1</v>
      </c>
      <c r="U1077">
        <v>0</v>
      </c>
      <c r="V1077">
        <v>0</v>
      </c>
      <c r="W1077">
        <v>0</v>
      </c>
      <c r="X1077">
        <v>1</v>
      </c>
      <c r="Y1077">
        <v>0</v>
      </c>
      <c r="Z1077">
        <v>0</v>
      </c>
      <c r="AA1077">
        <v>3</v>
      </c>
      <c r="AB1077">
        <v>11</v>
      </c>
      <c r="AC1077">
        <v>0</v>
      </c>
    </row>
    <row r="1078" spans="1:29" x14ac:dyDescent="0.3">
      <c r="A1078" s="1">
        <v>4207</v>
      </c>
      <c r="B1078">
        <v>1981</v>
      </c>
      <c r="C1078" t="s">
        <v>36</v>
      </c>
      <c r="D1078" t="s">
        <v>37</v>
      </c>
      <c r="E1078">
        <v>87171</v>
      </c>
      <c r="F1078">
        <v>0</v>
      </c>
      <c r="G1078">
        <v>0</v>
      </c>
      <c r="H1078" t="s">
        <v>175</v>
      </c>
      <c r="I1078">
        <v>27</v>
      </c>
      <c r="J1078">
        <v>1001</v>
      </c>
      <c r="K1078">
        <v>44</v>
      </c>
      <c r="L1078">
        <v>107</v>
      </c>
      <c r="M1078">
        <v>58</v>
      </c>
      <c r="N1078">
        <v>44</v>
      </c>
      <c r="O1078">
        <v>44</v>
      </c>
      <c r="P1078">
        <v>1</v>
      </c>
      <c r="Q1078">
        <v>6</v>
      </c>
      <c r="R1078">
        <v>7</v>
      </c>
      <c r="S1078">
        <v>11</v>
      </c>
      <c r="T1078">
        <v>2</v>
      </c>
      <c r="U1078">
        <v>1</v>
      </c>
      <c r="V1078">
        <v>0</v>
      </c>
      <c r="W1078">
        <v>1</v>
      </c>
      <c r="X1078">
        <v>0</v>
      </c>
      <c r="Y1078">
        <v>0</v>
      </c>
      <c r="Z1078">
        <v>0</v>
      </c>
      <c r="AA1078">
        <v>3</v>
      </c>
      <c r="AB1078">
        <v>11</v>
      </c>
      <c r="AC1078">
        <v>0</v>
      </c>
    </row>
    <row r="1079" spans="1:29" x14ac:dyDescent="0.3">
      <c r="A1079" s="1">
        <v>577</v>
      </c>
      <c r="B1079">
        <v>1976</v>
      </c>
      <c r="C1079" t="s">
        <v>53</v>
      </c>
      <c r="D1079" t="s">
        <v>33</v>
      </c>
      <c r="E1079">
        <v>26907</v>
      </c>
      <c r="F1079">
        <v>1</v>
      </c>
      <c r="G1079">
        <v>1</v>
      </c>
      <c r="H1079" t="s">
        <v>171</v>
      </c>
      <c r="I1079">
        <v>10</v>
      </c>
      <c r="J1079">
        <v>9</v>
      </c>
      <c r="K1079">
        <v>1</v>
      </c>
      <c r="L1079">
        <v>7</v>
      </c>
      <c r="M1079">
        <v>0</v>
      </c>
      <c r="N1079">
        <v>3</v>
      </c>
      <c r="O1079">
        <v>2</v>
      </c>
      <c r="P1079">
        <v>2</v>
      </c>
      <c r="Q1079">
        <v>1</v>
      </c>
      <c r="R1079">
        <v>0</v>
      </c>
      <c r="S1079">
        <v>3</v>
      </c>
      <c r="T1079">
        <v>7</v>
      </c>
      <c r="U1079">
        <v>0</v>
      </c>
      <c r="V1079">
        <v>0</v>
      </c>
      <c r="W1079">
        <v>0</v>
      </c>
      <c r="X1079">
        <v>0</v>
      </c>
      <c r="Y1079">
        <v>0</v>
      </c>
      <c r="Z1079">
        <v>0</v>
      </c>
      <c r="AA1079">
        <v>3</v>
      </c>
      <c r="AB1079">
        <v>11</v>
      </c>
      <c r="AC1079">
        <v>0</v>
      </c>
    </row>
    <row r="1080" spans="1:29" x14ac:dyDescent="0.3">
      <c r="A1080" s="1">
        <v>10855</v>
      </c>
      <c r="B1080">
        <v>1968</v>
      </c>
      <c r="C1080" t="s">
        <v>39</v>
      </c>
      <c r="D1080" t="s">
        <v>30</v>
      </c>
      <c r="E1080">
        <v>50014</v>
      </c>
      <c r="F1080">
        <v>1</v>
      </c>
      <c r="G1080">
        <v>0</v>
      </c>
      <c r="H1080" t="s">
        <v>188</v>
      </c>
      <c r="I1080">
        <v>9</v>
      </c>
      <c r="J1080">
        <v>234</v>
      </c>
      <c r="K1080">
        <v>14</v>
      </c>
      <c r="L1080">
        <v>77</v>
      </c>
      <c r="M1080">
        <v>19</v>
      </c>
      <c r="N1080">
        <v>10</v>
      </c>
      <c r="O1080">
        <v>42</v>
      </c>
      <c r="P1080">
        <v>2</v>
      </c>
      <c r="Q1080">
        <v>4</v>
      </c>
      <c r="R1080">
        <v>1</v>
      </c>
      <c r="S1080">
        <v>8</v>
      </c>
      <c r="T1080">
        <v>5</v>
      </c>
      <c r="U1080">
        <v>0</v>
      </c>
      <c r="V1080">
        <v>0</v>
      </c>
      <c r="W1080">
        <v>0</v>
      </c>
      <c r="X1080">
        <v>0</v>
      </c>
      <c r="Y1080">
        <v>0</v>
      </c>
      <c r="Z1080">
        <v>0</v>
      </c>
      <c r="AA1080">
        <v>3</v>
      </c>
      <c r="AB1080">
        <v>11</v>
      </c>
      <c r="AC1080">
        <v>0</v>
      </c>
    </row>
    <row r="1081" spans="1:29" x14ac:dyDescent="0.3">
      <c r="A1081" s="1">
        <v>3081</v>
      </c>
      <c r="B1081">
        <v>1978</v>
      </c>
      <c r="C1081" t="s">
        <v>36</v>
      </c>
      <c r="D1081" t="s">
        <v>37</v>
      </c>
      <c r="E1081">
        <v>41014</v>
      </c>
      <c r="F1081">
        <v>1</v>
      </c>
      <c r="G1081">
        <v>0</v>
      </c>
      <c r="H1081" t="s">
        <v>146</v>
      </c>
      <c r="I1081">
        <v>65</v>
      </c>
      <c r="J1081">
        <v>7</v>
      </c>
      <c r="K1081">
        <v>2</v>
      </c>
      <c r="L1081">
        <v>6</v>
      </c>
      <c r="M1081">
        <v>2</v>
      </c>
      <c r="N1081">
        <v>0</v>
      </c>
      <c r="O1081">
        <v>3</v>
      </c>
      <c r="P1081">
        <v>1</v>
      </c>
      <c r="Q1081">
        <v>1</v>
      </c>
      <c r="R1081">
        <v>0</v>
      </c>
      <c r="S1081">
        <v>2</v>
      </c>
      <c r="T1081">
        <v>7</v>
      </c>
      <c r="U1081">
        <v>0</v>
      </c>
      <c r="V1081">
        <v>0</v>
      </c>
      <c r="W1081">
        <v>0</v>
      </c>
      <c r="X1081">
        <v>0</v>
      </c>
      <c r="Y1081">
        <v>0</v>
      </c>
      <c r="Z1081">
        <v>0</v>
      </c>
      <c r="AA1081">
        <v>3</v>
      </c>
      <c r="AB1081">
        <v>11</v>
      </c>
      <c r="AC1081">
        <v>0</v>
      </c>
    </row>
    <row r="1082" spans="1:29" x14ac:dyDescent="0.3">
      <c r="A1082" s="1">
        <v>3535</v>
      </c>
      <c r="B1082">
        <v>1965</v>
      </c>
      <c r="C1082" t="s">
        <v>29</v>
      </c>
      <c r="D1082" t="s">
        <v>30</v>
      </c>
      <c r="E1082">
        <v>66294</v>
      </c>
      <c r="F1082">
        <v>0</v>
      </c>
      <c r="G1082">
        <v>0</v>
      </c>
      <c r="H1082" t="s">
        <v>272</v>
      </c>
      <c r="I1082">
        <v>68</v>
      </c>
      <c r="J1082">
        <v>251</v>
      </c>
      <c r="K1082">
        <v>108</v>
      </c>
      <c r="L1082">
        <v>334</v>
      </c>
      <c r="M1082">
        <v>65</v>
      </c>
      <c r="N1082">
        <v>92</v>
      </c>
      <c r="O1082">
        <v>117</v>
      </c>
      <c r="P1082">
        <v>1</v>
      </c>
      <c r="Q1082">
        <v>4</v>
      </c>
      <c r="R1082">
        <v>3</v>
      </c>
      <c r="S1082">
        <v>5</v>
      </c>
      <c r="T1082">
        <v>2</v>
      </c>
      <c r="U1082">
        <v>0</v>
      </c>
      <c r="V1082">
        <v>0</v>
      </c>
      <c r="W1082">
        <v>0</v>
      </c>
      <c r="X1082">
        <v>0</v>
      </c>
      <c r="Y1082">
        <v>0</v>
      </c>
      <c r="Z1082">
        <v>0</v>
      </c>
      <c r="AA1082">
        <v>3</v>
      </c>
      <c r="AB1082">
        <v>11</v>
      </c>
      <c r="AC1082">
        <v>0</v>
      </c>
    </row>
    <row r="1083" spans="1:29" x14ac:dyDescent="0.3">
      <c r="A1083" s="1">
        <v>247</v>
      </c>
      <c r="B1083">
        <v>1971</v>
      </c>
      <c r="C1083" t="s">
        <v>29</v>
      </c>
      <c r="D1083" t="s">
        <v>37</v>
      </c>
      <c r="E1083">
        <v>36715</v>
      </c>
      <c r="F1083">
        <v>1</v>
      </c>
      <c r="G1083">
        <v>0</v>
      </c>
      <c r="H1083" t="s">
        <v>317</v>
      </c>
      <c r="I1083">
        <v>16</v>
      </c>
      <c r="J1083">
        <v>172</v>
      </c>
      <c r="K1083">
        <v>10</v>
      </c>
      <c r="L1083">
        <v>125</v>
      </c>
      <c r="M1083">
        <v>21</v>
      </c>
      <c r="N1083">
        <v>13</v>
      </c>
      <c r="O1083">
        <v>16</v>
      </c>
      <c r="P1083">
        <v>6</v>
      </c>
      <c r="Q1083">
        <v>7</v>
      </c>
      <c r="R1083">
        <v>2</v>
      </c>
      <c r="S1083">
        <v>4</v>
      </c>
      <c r="T1083">
        <v>9</v>
      </c>
      <c r="U1083">
        <v>0</v>
      </c>
      <c r="V1083">
        <v>0</v>
      </c>
      <c r="W1083">
        <v>0</v>
      </c>
      <c r="X1083">
        <v>0</v>
      </c>
      <c r="Y1083">
        <v>0</v>
      </c>
      <c r="Z1083">
        <v>0</v>
      </c>
      <c r="AA1083">
        <v>3</v>
      </c>
      <c r="AB1083">
        <v>11</v>
      </c>
      <c r="AC1083">
        <v>1</v>
      </c>
    </row>
    <row r="1084" spans="1:29" x14ac:dyDescent="0.3">
      <c r="A1084" s="1">
        <v>8707</v>
      </c>
      <c r="B1084">
        <v>1956</v>
      </c>
      <c r="C1084" t="s">
        <v>29</v>
      </c>
      <c r="D1084" t="s">
        <v>37</v>
      </c>
      <c r="E1084">
        <v>79456</v>
      </c>
      <c r="F1084">
        <v>0</v>
      </c>
      <c r="G1084">
        <v>0</v>
      </c>
      <c r="H1084" t="s">
        <v>162</v>
      </c>
      <c r="I1084">
        <v>12</v>
      </c>
      <c r="J1084">
        <v>565</v>
      </c>
      <c r="K1084">
        <v>42</v>
      </c>
      <c r="L1084">
        <v>548</v>
      </c>
      <c r="M1084">
        <v>64</v>
      </c>
      <c r="N1084">
        <v>83</v>
      </c>
      <c r="O1084">
        <v>99</v>
      </c>
      <c r="P1084">
        <v>1</v>
      </c>
      <c r="Q1084">
        <v>5</v>
      </c>
      <c r="R1084">
        <v>6</v>
      </c>
      <c r="S1084">
        <v>4</v>
      </c>
      <c r="T1084">
        <v>3</v>
      </c>
      <c r="U1084">
        <v>0</v>
      </c>
      <c r="V1084">
        <v>0</v>
      </c>
      <c r="W1084">
        <v>0</v>
      </c>
      <c r="X1084">
        <v>0</v>
      </c>
      <c r="Y1084">
        <v>0</v>
      </c>
      <c r="Z1084">
        <v>0</v>
      </c>
      <c r="AA1084">
        <v>3</v>
      </c>
      <c r="AB1084">
        <v>11</v>
      </c>
      <c r="AC1084">
        <v>1</v>
      </c>
    </row>
    <row r="1085" spans="1:29" x14ac:dyDescent="0.3">
      <c r="A1085" s="1">
        <v>9523</v>
      </c>
      <c r="B1085">
        <v>1982</v>
      </c>
      <c r="C1085" t="s">
        <v>29</v>
      </c>
      <c r="D1085" t="s">
        <v>33</v>
      </c>
      <c r="E1085">
        <v>40479</v>
      </c>
      <c r="F1085">
        <v>1</v>
      </c>
      <c r="G1085">
        <v>0</v>
      </c>
      <c r="H1085" t="s">
        <v>568</v>
      </c>
      <c r="I1085">
        <v>95</v>
      </c>
      <c r="J1085">
        <v>5</v>
      </c>
      <c r="K1085">
        <v>0</v>
      </c>
      <c r="L1085">
        <v>8</v>
      </c>
      <c r="M1085">
        <v>2</v>
      </c>
      <c r="N1085">
        <v>0</v>
      </c>
      <c r="O1085">
        <v>0</v>
      </c>
      <c r="P1085">
        <v>1</v>
      </c>
      <c r="Q1085">
        <v>0</v>
      </c>
      <c r="R1085">
        <v>0</v>
      </c>
      <c r="S1085">
        <v>3</v>
      </c>
      <c r="T1085">
        <v>4</v>
      </c>
      <c r="U1085">
        <v>0</v>
      </c>
      <c r="V1085">
        <v>0</v>
      </c>
      <c r="W1085">
        <v>0</v>
      </c>
      <c r="X1085">
        <v>0</v>
      </c>
      <c r="Y1085">
        <v>0</v>
      </c>
      <c r="Z1085">
        <v>0</v>
      </c>
      <c r="AA1085">
        <v>3</v>
      </c>
      <c r="AB1085">
        <v>11</v>
      </c>
      <c r="AC1085">
        <v>0</v>
      </c>
    </row>
    <row r="1086" spans="1:29" x14ac:dyDescent="0.3">
      <c r="A1086" s="1">
        <v>6072</v>
      </c>
      <c r="B1086">
        <v>1970</v>
      </c>
      <c r="C1086" t="s">
        <v>39</v>
      </c>
      <c r="D1086" t="s">
        <v>30</v>
      </c>
      <c r="E1086">
        <v>75345</v>
      </c>
      <c r="F1086">
        <v>0</v>
      </c>
      <c r="G1086">
        <v>0</v>
      </c>
      <c r="H1086" t="s">
        <v>134</v>
      </c>
      <c r="I1086">
        <v>16</v>
      </c>
      <c r="J1086">
        <v>918</v>
      </c>
      <c r="K1086">
        <v>57</v>
      </c>
      <c r="L1086">
        <v>842</v>
      </c>
      <c r="M1086">
        <v>99</v>
      </c>
      <c r="N1086">
        <v>38</v>
      </c>
      <c r="O1086">
        <v>133</v>
      </c>
      <c r="P1086">
        <v>1</v>
      </c>
      <c r="Q1086">
        <v>5</v>
      </c>
      <c r="R1086">
        <v>8</v>
      </c>
      <c r="S1086">
        <v>6</v>
      </c>
      <c r="T1086">
        <v>3</v>
      </c>
      <c r="U1086">
        <v>0</v>
      </c>
      <c r="V1086">
        <v>0</v>
      </c>
      <c r="W1086">
        <v>0</v>
      </c>
      <c r="X1086">
        <v>1</v>
      </c>
      <c r="Y1086">
        <v>0</v>
      </c>
      <c r="Z1086">
        <v>0</v>
      </c>
      <c r="AA1086">
        <v>3</v>
      </c>
      <c r="AB1086">
        <v>11</v>
      </c>
      <c r="AC1086">
        <v>1</v>
      </c>
    </row>
    <row r="1087" spans="1:29" x14ac:dyDescent="0.3">
      <c r="A1087" s="1">
        <v>6295</v>
      </c>
      <c r="B1087">
        <v>1977</v>
      </c>
      <c r="C1087" t="s">
        <v>29</v>
      </c>
      <c r="D1087" t="s">
        <v>37</v>
      </c>
      <c r="E1087">
        <v>54233</v>
      </c>
      <c r="F1087">
        <v>0</v>
      </c>
      <c r="G1087">
        <v>1</v>
      </c>
      <c r="H1087" t="s">
        <v>514</v>
      </c>
      <c r="I1087">
        <v>46</v>
      </c>
      <c r="J1087">
        <v>652</v>
      </c>
      <c r="K1087">
        <v>8</v>
      </c>
      <c r="L1087">
        <v>158</v>
      </c>
      <c r="M1087">
        <v>21</v>
      </c>
      <c r="N1087">
        <v>0</v>
      </c>
      <c r="O1087">
        <v>142</v>
      </c>
      <c r="P1087">
        <v>4</v>
      </c>
      <c r="Q1087">
        <v>11</v>
      </c>
      <c r="R1087">
        <v>6</v>
      </c>
      <c r="S1087">
        <v>5</v>
      </c>
      <c r="T1087">
        <v>8</v>
      </c>
      <c r="U1087">
        <v>0</v>
      </c>
      <c r="V1087">
        <v>0</v>
      </c>
      <c r="W1087">
        <v>0</v>
      </c>
      <c r="X1087">
        <v>0</v>
      </c>
      <c r="Y1087">
        <v>0</v>
      </c>
      <c r="Z1087">
        <v>0</v>
      </c>
      <c r="AA1087">
        <v>3</v>
      </c>
      <c r="AB1087">
        <v>11</v>
      </c>
      <c r="AC1087">
        <v>0</v>
      </c>
    </row>
    <row r="1088" spans="1:29" x14ac:dyDescent="0.3">
      <c r="A1088" s="1">
        <v>10914</v>
      </c>
      <c r="B1088">
        <v>1970</v>
      </c>
      <c r="C1088" t="s">
        <v>29</v>
      </c>
      <c r="D1088" t="s">
        <v>30</v>
      </c>
      <c r="E1088">
        <v>24163</v>
      </c>
      <c r="F1088">
        <v>1</v>
      </c>
      <c r="G1088">
        <v>1</v>
      </c>
      <c r="H1088" t="s">
        <v>273</v>
      </c>
      <c r="I1088">
        <v>3</v>
      </c>
      <c r="J1088">
        <v>4</v>
      </c>
      <c r="K1088">
        <v>1</v>
      </c>
      <c r="L1088">
        <v>7</v>
      </c>
      <c r="M1088">
        <v>2</v>
      </c>
      <c r="N1088">
        <v>1</v>
      </c>
      <c r="O1088">
        <v>2</v>
      </c>
      <c r="P1088">
        <v>2</v>
      </c>
      <c r="Q1088">
        <v>1</v>
      </c>
      <c r="R1088">
        <v>0</v>
      </c>
      <c r="S1088">
        <v>3</v>
      </c>
      <c r="T1088">
        <v>4</v>
      </c>
      <c r="U1088">
        <v>0</v>
      </c>
      <c r="V1088">
        <v>0</v>
      </c>
      <c r="W1088">
        <v>0</v>
      </c>
      <c r="X1088">
        <v>0</v>
      </c>
      <c r="Y1088">
        <v>0</v>
      </c>
      <c r="Z1088">
        <v>0</v>
      </c>
      <c r="AA1088">
        <v>3</v>
      </c>
      <c r="AB1088">
        <v>11</v>
      </c>
      <c r="AC1088">
        <v>0</v>
      </c>
    </row>
    <row r="1089" spans="1:29" x14ac:dyDescent="0.3">
      <c r="A1089" s="1">
        <v>1509</v>
      </c>
      <c r="B1089">
        <v>1958</v>
      </c>
      <c r="C1089" t="s">
        <v>36</v>
      </c>
      <c r="D1089" t="s">
        <v>33</v>
      </c>
      <c r="E1089">
        <v>84460</v>
      </c>
      <c r="F1089">
        <v>0</v>
      </c>
      <c r="G1089">
        <v>0</v>
      </c>
      <c r="H1089" t="s">
        <v>569</v>
      </c>
      <c r="I1089">
        <v>80</v>
      </c>
      <c r="J1089">
        <v>152</v>
      </c>
      <c r="K1089">
        <v>27</v>
      </c>
      <c r="L1089">
        <v>103</v>
      </c>
      <c r="M1089">
        <v>106</v>
      </c>
      <c r="N1089">
        <v>54</v>
      </c>
      <c r="O1089">
        <v>81</v>
      </c>
      <c r="P1089">
        <v>0</v>
      </c>
      <c r="Q1089">
        <v>9</v>
      </c>
      <c r="R1089">
        <v>9</v>
      </c>
      <c r="S1089">
        <v>4</v>
      </c>
      <c r="T1089">
        <v>5</v>
      </c>
      <c r="U1089">
        <v>0</v>
      </c>
      <c r="V1089">
        <v>1</v>
      </c>
      <c r="W1089">
        <v>1</v>
      </c>
      <c r="X1089">
        <v>1</v>
      </c>
      <c r="Y1089">
        <v>1</v>
      </c>
      <c r="Z1089">
        <v>0</v>
      </c>
      <c r="AA1089">
        <v>3</v>
      </c>
      <c r="AB1089">
        <v>11</v>
      </c>
      <c r="AC1089">
        <v>1</v>
      </c>
    </row>
    <row r="1090" spans="1:29" x14ac:dyDescent="0.3">
      <c r="A1090" s="1">
        <v>5577</v>
      </c>
      <c r="B1090">
        <v>1983</v>
      </c>
      <c r="C1090" t="s">
        <v>29</v>
      </c>
      <c r="D1090" t="s">
        <v>33</v>
      </c>
      <c r="E1090">
        <v>43776</v>
      </c>
      <c r="F1090">
        <v>1</v>
      </c>
      <c r="G1090">
        <v>0</v>
      </c>
      <c r="H1090" t="s">
        <v>570</v>
      </c>
      <c r="I1090">
        <v>77</v>
      </c>
      <c r="J1090">
        <v>8</v>
      </c>
      <c r="K1090">
        <v>0</v>
      </c>
      <c r="L1090">
        <v>9</v>
      </c>
      <c r="M1090">
        <v>2</v>
      </c>
      <c r="N1090">
        <v>1</v>
      </c>
      <c r="O1090">
        <v>3</v>
      </c>
      <c r="P1090">
        <v>1</v>
      </c>
      <c r="Q1090">
        <v>1</v>
      </c>
      <c r="R1090">
        <v>0</v>
      </c>
      <c r="S1090">
        <v>2</v>
      </c>
      <c r="T1090">
        <v>6</v>
      </c>
      <c r="U1090">
        <v>0</v>
      </c>
      <c r="V1090">
        <v>0</v>
      </c>
      <c r="W1090">
        <v>0</v>
      </c>
      <c r="X1090">
        <v>0</v>
      </c>
      <c r="Y1090">
        <v>0</v>
      </c>
      <c r="Z1090">
        <v>0</v>
      </c>
      <c r="AA1090">
        <v>3</v>
      </c>
      <c r="AB1090">
        <v>11</v>
      </c>
      <c r="AC1090">
        <v>0</v>
      </c>
    </row>
    <row r="1091" spans="1:29" x14ac:dyDescent="0.3">
      <c r="A1091" s="1">
        <v>7348</v>
      </c>
      <c r="B1091">
        <v>1958</v>
      </c>
      <c r="C1091" t="s">
        <v>36</v>
      </c>
      <c r="D1091" t="s">
        <v>30</v>
      </c>
      <c r="E1091">
        <v>71691</v>
      </c>
      <c r="F1091">
        <v>0</v>
      </c>
      <c r="G1091">
        <v>0</v>
      </c>
      <c r="H1091" t="s">
        <v>272</v>
      </c>
      <c r="I1091">
        <v>0</v>
      </c>
      <c r="J1091">
        <v>336</v>
      </c>
      <c r="K1091">
        <v>130</v>
      </c>
      <c r="L1091">
        <v>411</v>
      </c>
      <c r="M1091">
        <v>240</v>
      </c>
      <c r="N1091">
        <v>32</v>
      </c>
      <c r="O1091">
        <v>43</v>
      </c>
      <c r="P1091">
        <v>1</v>
      </c>
      <c r="Q1091">
        <v>4</v>
      </c>
      <c r="R1091">
        <v>7</v>
      </c>
      <c r="S1091">
        <v>5</v>
      </c>
      <c r="T1091">
        <v>2</v>
      </c>
      <c r="U1091">
        <v>0</v>
      </c>
      <c r="V1091">
        <v>0</v>
      </c>
      <c r="W1091">
        <v>0</v>
      </c>
      <c r="X1091">
        <v>0</v>
      </c>
      <c r="Y1091">
        <v>0</v>
      </c>
      <c r="Z1091">
        <v>0</v>
      </c>
      <c r="AA1091">
        <v>3</v>
      </c>
      <c r="AB1091">
        <v>11</v>
      </c>
      <c r="AC1091">
        <v>1</v>
      </c>
    </row>
    <row r="1092" spans="1:29" x14ac:dyDescent="0.3">
      <c r="A1092" s="1">
        <v>1127</v>
      </c>
      <c r="B1092">
        <v>1973</v>
      </c>
      <c r="C1092" t="s">
        <v>36</v>
      </c>
      <c r="D1092" t="s">
        <v>37</v>
      </c>
      <c r="E1092">
        <v>85844</v>
      </c>
      <c r="F1092">
        <v>0</v>
      </c>
      <c r="G1092">
        <v>0</v>
      </c>
      <c r="H1092" t="s">
        <v>504</v>
      </c>
      <c r="I1092">
        <v>62</v>
      </c>
      <c r="J1092">
        <v>938</v>
      </c>
      <c r="K1092">
        <v>19</v>
      </c>
      <c r="L1092">
        <v>843</v>
      </c>
      <c r="M1092">
        <v>25</v>
      </c>
      <c r="N1092">
        <v>95</v>
      </c>
      <c r="O1092">
        <v>38</v>
      </c>
      <c r="P1092">
        <v>1</v>
      </c>
      <c r="Q1092">
        <v>6</v>
      </c>
      <c r="R1092">
        <v>6</v>
      </c>
      <c r="S1092">
        <v>7</v>
      </c>
      <c r="T1092">
        <v>2</v>
      </c>
      <c r="U1092">
        <v>0</v>
      </c>
      <c r="V1092">
        <v>0</v>
      </c>
      <c r="W1092">
        <v>1</v>
      </c>
      <c r="X1092">
        <v>0</v>
      </c>
      <c r="Y1092">
        <v>0</v>
      </c>
      <c r="Z1092">
        <v>0</v>
      </c>
      <c r="AA1092">
        <v>3</v>
      </c>
      <c r="AB1092">
        <v>11</v>
      </c>
      <c r="AC1092">
        <v>0</v>
      </c>
    </row>
    <row r="1093" spans="1:29" x14ac:dyDescent="0.3">
      <c r="A1093" s="1">
        <v>1833</v>
      </c>
      <c r="B1093">
        <v>1974</v>
      </c>
      <c r="C1093" t="s">
        <v>36</v>
      </c>
      <c r="D1093" t="s">
        <v>30</v>
      </c>
      <c r="E1093">
        <v>39190</v>
      </c>
      <c r="F1093">
        <v>1</v>
      </c>
      <c r="G1093">
        <v>0</v>
      </c>
      <c r="H1093" t="s">
        <v>571</v>
      </c>
      <c r="I1093">
        <v>91</v>
      </c>
      <c r="J1093">
        <v>68</v>
      </c>
      <c r="K1093">
        <v>8</v>
      </c>
      <c r="L1093">
        <v>18</v>
      </c>
      <c r="M1093">
        <v>19</v>
      </c>
      <c r="N1093">
        <v>8</v>
      </c>
      <c r="O1093">
        <v>12</v>
      </c>
      <c r="P1093">
        <v>2</v>
      </c>
      <c r="Q1093">
        <v>2</v>
      </c>
      <c r="R1093">
        <v>1</v>
      </c>
      <c r="S1093">
        <v>4</v>
      </c>
      <c r="T1093">
        <v>5</v>
      </c>
      <c r="U1093">
        <v>0</v>
      </c>
      <c r="V1093">
        <v>0</v>
      </c>
      <c r="W1093">
        <v>0</v>
      </c>
      <c r="X1093">
        <v>0</v>
      </c>
      <c r="Y1093">
        <v>0</v>
      </c>
      <c r="Z1093">
        <v>0</v>
      </c>
      <c r="AA1093">
        <v>3</v>
      </c>
      <c r="AB1093">
        <v>11</v>
      </c>
      <c r="AC1093">
        <v>0</v>
      </c>
    </row>
    <row r="1094" spans="1:29" x14ac:dyDescent="0.3">
      <c r="A1094" s="1">
        <v>4944</v>
      </c>
      <c r="B1094">
        <v>1959</v>
      </c>
      <c r="C1094" t="s">
        <v>29</v>
      </c>
      <c r="D1094" t="s">
        <v>33</v>
      </c>
      <c r="E1094">
        <v>71367</v>
      </c>
      <c r="F1094">
        <v>0</v>
      </c>
      <c r="G1094">
        <v>0</v>
      </c>
      <c r="H1094" t="s">
        <v>284</v>
      </c>
      <c r="I1094">
        <v>24</v>
      </c>
      <c r="J1094">
        <v>227</v>
      </c>
      <c r="K1094">
        <v>23</v>
      </c>
      <c r="L1094">
        <v>389</v>
      </c>
      <c r="M1094">
        <v>42</v>
      </c>
      <c r="N1094">
        <v>21</v>
      </c>
      <c r="O1094">
        <v>75</v>
      </c>
      <c r="P1094">
        <v>1</v>
      </c>
      <c r="Q1094">
        <v>4</v>
      </c>
      <c r="R1094">
        <v>5</v>
      </c>
      <c r="S1094">
        <v>7</v>
      </c>
      <c r="T1094">
        <v>2</v>
      </c>
      <c r="U1094">
        <v>0</v>
      </c>
      <c r="V1094">
        <v>0</v>
      </c>
      <c r="W1094">
        <v>0</v>
      </c>
      <c r="X1094">
        <v>0</v>
      </c>
      <c r="Y1094">
        <v>0</v>
      </c>
      <c r="Z1094">
        <v>0</v>
      </c>
      <c r="AA1094">
        <v>3</v>
      </c>
      <c r="AB1094">
        <v>11</v>
      </c>
      <c r="AC1094">
        <v>0</v>
      </c>
    </row>
    <row r="1095" spans="1:29" x14ac:dyDescent="0.3">
      <c r="A1095" s="1">
        <v>9080</v>
      </c>
      <c r="B1095">
        <v>1972</v>
      </c>
      <c r="C1095" t="s">
        <v>36</v>
      </c>
      <c r="D1095" t="s">
        <v>30</v>
      </c>
      <c r="E1095">
        <v>38578</v>
      </c>
      <c r="F1095">
        <v>1</v>
      </c>
      <c r="G1095">
        <v>1</v>
      </c>
      <c r="H1095" t="s">
        <v>321</v>
      </c>
      <c r="I1095">
        <v>2</v>
      </c>
      <c r="J1095">
        <v>38</v>
      </c>
      <c r="K1095">
        <v>4</v>
      </c>
      <c r="L1095">
        <v>22</v>
      </c>
      <c r="M1095">
        <v>3</v>
      </c>
      <c r="N1095">
        <v>3</v>
      </c>
      <c r="O1095">
        <v>3</v>
      </c>
      <c r="P1095">
        <v>3</v>
      </c>
      <c r="Q1095">
        <v>3</v>
      </c>
      <c r="R1095">
        <v>0</v>
      </c>
      <c r="S1095">
        <v>3</v>
      </c>
      <c r="T1095">
        <v>8</v>
      </c>
      <c r="U1095">
        <v>0</v>
      </c>
      <c r="V1095">
        <v>0</v>
      </c>
      <c r="W1095">
        <v>0</v>
      </c>
      <c r="X1095">
        <v>0</v>
      </c>
      <c r="Y1095">
        <v>0</v>
      </c>
      <c r="Z1095">
        <v>0</v>
      </c>
      <c r="AA1095">
        <v>3</v>
      </c>
      <c r="AB1095">
        <v>11</v>
      </c>
      <c r="AC1095">
        <v>0</v>
      </c>
    </row>
    <row r="1096" spans="1:29" x14ac:dyDescent="0.3">
      <c r="A1096" s="1">
        <v>6466</v>
      </c>
      <c r="B1096">
        <v>1965</v>
      </c>
      <c r="C1096" t="s">
        <v>36</v>
      </c>
      <c r="D1096" t="s">
        <v>37</v>
      </c>
      <c r="E1096">
        <v>57236</v>
      </c>
      <c r="F1096">
        <v>1</v>
      </c>
      <c r="G1096">
        <v>1</v>
      </c>
      <c r="H1096" t="s">
        <v>471</v>
      </c>
      <c r="I1096">
        <v>22</v>
      </c>
      <c r="J1096">
        <v>105</v>
      </c>
      <c r="K1096">
        <v>0</v>
      </c>
      <c r="L1096">
        <v>9</v>
      </c>
      <c r="M1096">
        <v>2</v>
      </c>
      <c r="N1096">
        <v>1</v>
      </c>
      <c r="O1096">
        <v>4</v>
      </c>
      <c r="P1096">
        <v>3</v>
      </c>
      <c r="Q1096">
        <v>2</v>
      </c>
      <c r="R1096">
        <v>1</v>
      </c>
      <c r="S1096">
        <v>4</v>
      </c>
      <c r="T1096">
        <v>3</v>
      </c>
      <c r="U1096">
        <v>0</v>
      </c>
      <c r="V1096">
        <v>0</v>
      </c>
      <c r="W1096">
        <v>0</v>
      </c>
      <c r="X1096">
        <v>0</v>
      </c>
      <c r="Y1096">
        <v>0</v>
      </c>
      <c r="Z1096">
        <v>0</v>
      </c>
      <c r="AA1096">
        <v>3</v>
      </c>
      <c r="AB1096">
        <v>11</v>
      </c>
      <c r="AC1096">
        <v>0</v>
      </c>
    </row>
    <row r="1097" spans="1:29" x14ac:dyDescent="0.3">
      <c r="A1097" s="1">
        <v>9964</v>
      </c>
      <c r="B1097">
        <v>1979</v>
      </c>
      <c r="C1097" t="s">
        <v>29</v>
      </c>
      <c r="D1097" t="s">
        <v>30</v>
      </c>
      <c r="E1097">
        <v>61825</v>
      </c>
      <c r="F1097">
        <v>0</v>
      </c>
      <c r="G1097">
        <v>1</v>
      </c>
      <c r="H1097" t="s">
        <v>406</v>
      </c>
      <c r="I1097">
        <v>56</v>
      </c>
      <c r="J1097">
        <v>162</v>
      </c>
      <c r="K1097">
        <v>50</v>
      </c>
      <c r="L1097">
        <v>100</v>
      </c>
      <c r="M1097">
        <v>55</v>
      </c>
      <c r="N1097">
        <v>30</v>
      </c>
      <c r="O1097">
        <v>27</v>
      </c>
      <c r="P1097">
        <v>1</v>
      </c>
      <c r="Q1097">
        <v>4</v>
      </c>
      <c r="R1097">
        <v>2</v>
      </c>
      <c r="S1097">
        <v>8</v>
      </c>
      <c r="T1097">
        <v>4</v>
      </c>
      <c r="U1097">
        <v>0</v>
      </c>
      <c r="V1097">
        <v>0</v>
      </c>
      <c r="W1097">
        <v>0</v>
      </c>
      <c r="X1097">
        <v>0</v>
      </c>
      <c r="Y1097">
        <v>0</v>
      </c>
      <c r="Z1097">
        <v>0</v>
      </c>
      <c r="AA1097">
        <v>3</v>
      </c>
      <c r="AB1097">
        <v>11</v>
      </c>
      <c r="AC1097">
        <v>0</v>
      </c>
    </row>
    <row r="1098" spans="1:29" x14ac:dyDescent="0.3">
      <c r="A1098" s="1">
        <v>4790</v>
      </c>
      <c r="B1098">
        <v>1958</v>
      </c>
      <c r="C1098" t="s">
        <v>29</v>
      </c>
      <c r="D1098" t="s">
        <v>41</v>
      </c>
      <c r="E1098">
        <v>79803</v>
      </c>
      <c r="F1098">
        <v>0</v>
      </c>
      <c r="G1098">
        <v>1</v>
      </c>
      <c r="H1098" t="s">
        <v>572</v>
      </c>
      <c r="I1098">
        <v>54</v>
      </c>
      <c r="J1098">
        <v>574</v>
      </c>
      <c r="K1098">
        <v>8</v>
      </c>
      <c r="L1098">
        <v>216</v>
      </c>
      <c r="M1098">
        <v>21</v>
      </c>
      <c r="N1098">
        <v>16</v>
      </c>
      <c r="O1098">
        <v>33</v>
      </c>
      <c r="P1098">
        <v>1</v>
      </c>
      <c r="Q1098">
        <v>4</v>
      </c>
      <c r="R1098">
        <v>3</v>
      </c>
      <c r="S1098">
        <v>5</v>
      </c>
      <c r="T1098">
        <v>1</v>
      </c>
      <c r="U1098">
        <v>0</v>
      </c>
      <c r="V1098">
        <v>0</v>
      </c>
      <c r="W1098">
        <v>0</v>
      </c>
      <c r="X1098">
        <v>0</v>
      </c>
      <c r="Y1098">
        <v>0</v>
      </c>
      <c r="Z1098">
        <v>0</v>
      </c>
      <c r="AA1098">
        <v>3</v>
      </c>
      <c r="AB1098">
        <v>11</v>
      </c>
      <c r="AC1098">
        <v>0</v>
      </c>
    </row>
    <row r="1099" spans="1:29" x14ac:dyDescent="0.3">
      <c r="A1099" s="1">
        <v>10245</v>
      </c>
      <c r="B1099">
        <v>1986</v>
      </c>
      <c r="C1099" t="s">
        <v>53</v>
      </c>
      <c r="D1099" t="s">
        <v>30</v>
      </c>
      <c r="E1099">
        <v>80910</v>
      </c>
      <c r="F1099">
        <v>0</v>
      </c>
      <c r="G1099">
        <v>0</v>
      </c>
      <c r="H1099" t="s">
        <v>266</v>
      </c>
      <c r="I1099">
        <v>71</v>
      </c>
      <c r="J1099">
        <v>160</v>
      </c>
      <c r="K1099">
        <v>80</v>
      </c>
      <c r="L1099">
        <v>369</v>
      </c>
      <c r="M1099">
        <v>67</v>
      </c>
      <c r="N1099">
        <v>39</v>
      </c>
      <c r="O1099">
        <v>41</v>
      </c>
      <c r="P1099">
        <v>1</v>
      </c>
      <c r="Q1099">
        <v>3</v>
      </c>
      <c r="R1099">
        <v>3</v>
      </c>
      <c r="S1099">
        <v>8</v>
      </c>
      <c r="T1099">
        <v>1</v>
      </c>
      <c r="U1099">
        <v>0</v>
      </c>
      <c r="V1099">
        <v>0</v>
      </c>
      <c r="W1099">
        <v>0</v>
      </c>
      <c r="X1099">
        <v>0</v>
      </c>
      <c r="Y1099">
        <v>0</v>
      </c>
      <c r="Z1099">
        <v>0</v>
      </c>
      <c r="AA1099">
        <v>3</v>
      </c>
      <c r="AB1099">
        <v>11</v>
      </c>
      <c r="AC1099">
        <v>0</v>
      </c>
    </row>
    <row r="1100" spans="1:29" x14ac:dyDescent="0.3">
      <c r="A1100" s="1">
        <v>1109</v>
      </c>
      <c r="B1100">
        <v>1982</v>
      </c>
      <c r="C1100" t="s">
        <v>39</v>
      </c>
      <c r="D1100" t="s">
        <v>33</v>
      </c>
      <c r="E1100">
        <v>27590</v>
      </c>
      <c r="F1100">
        <v>1</v>
      </c>
      <c r="G1100">
        <v>0</v>
      </c>
      <c r="H1100" t="s">
        <v>366</v>
      </c>
      <c r="I1100">
        <v>38</v>
      </c>
      <c r="J1100">
        <v>6</v>
      </c>
      <c r="K1100">
        <v>0</v>
      </c>
      <c r="L1100">
        <v>5</v>
      </c>
      <c r="M1100">
        <v>0</v>
      </c>
      <c r="N1100">
        <v>0</v>
      </c>
      <c r="O1100">
        <v>1</v>
      </c>
      <c r="P1100">
        <v>1</v>
      </c>
      <c r="Q1100">
        <v>1</v>
      </c>
      <c r="R1100">
        <v>0</v>
      </c>
      <c r="S1100">
        <v>2</v>
      </c>
      <c r="T1100">
        <v>7</v>
      </c>
      <c r="U1100">
        <v>0</v>
      </c>
      <c r="V1100">
        <v>0</v>
      </c>
      <c r="W1100">
        <v>0</v>
      </c>
      <c r="X1100">
        <v>0</v>
      </c>
      <c r="Y1100">
        <v>0</v>
      </c>
      <c r="Z1100">
        <v>0</v>
      </c>
      <c r="AA1100">
        <v>3</v>
      </c>
      <c r="AB1100">
        <v>11</v>
      </c>
      <c r="AC1100">
        <v>0</v>
      </c>
    </row>
    <row r="1101" spans="1:29" x14ac:dyDescent="0.3">
      <c r="A1101" s="1">
        <v>6001</v>
      </c>
      <c r="B1101">
        <v>1979</v>
      </c>
      <c r="C1101" t="s">
        <v>29</v>
      </c>
      <c r="D1101" t="s">
        <v>37</v>
      </c>
      <c r="E1101">
        <v>56775</v>
      </c>
      <c r="F1101">
        <v>0</v>
      </c>
      <c r="G1101">
        <v>1</v>
      </c>
      <c r="H1101" t="s">
        <v>60</v>
      </c>
      <c r="I1101">
        <v>62</v>
      </c>
      <c r="J1101">
        <v>614</v>
      </c>
      <c r="K1101">
        <v>35</v>
      </c>
      <c r="L1101">
        <v>160</v>
      </c>
      <c r="M1101">
        <v>58</v>
      </c>
      <c r="N1101">
        <v>35</v>
      </c>
      <c r="O1101">
        <v>35</v>
      </c>
      <c r="P1101">
        <v>2</v>
      </c>
      <c r="Q1101">
        <v>5</v>
      </c>
      <c r="R1101">
        <v>8</v>
      </c>
      <c r="S1101">
        <v>10</v>
      </c>
      <c r="T1101">
        <v>5</v>
      </c>
      <c r="U1101">
        <v>0</v>
      </c>
      <c r="V1101">
        <v>0</v>
      </c>
      <c r="W1101">
        <v>0</v>
      </c>
      <c r="X1101">
        <v>0</v>
      </c>
      <c r="Y1101">
        <v>0</v>
      </c>
      <c r="Z1101">
        <v>0</v>
      </c>
      <c r="AA1101">
        <v>3</v>
      </c>
      <c r="AB1101">
        <v>11</v>
      </c>
      <c r="AC1101">
        <v>0</v>
      </c>
    </row>
    <row r="1102" spans="1:29" x14ac:dyDescent="0.3">
      <c r="A1102" s="1">
        <v>5538</v>
      </c>
      <c r="B1102">
        <v>1975</v>
      </c>
      <c r="C1102" t="s">
        <v>29</v>
      </c>
      <c r="D1102" t="s">
        <v>41</v>
      </c>
      <c r="E1102">
        <v>83829</v>
      </c>
      <c r="F1102">
        <v>0</v>
      </c>
      <c r="G1102">
        <v>0</v>
      </c>
      <c r="H1102" t="s">
        <v>311</v>
      </c>
      <c r="I1102">
        <v>78</v>
      </c>
      <c r="J1102">
        <v>897</v>
      </c>
      <c r="K1102">
        <v>161</v>
      </c>
      <c r="L1102">
        <v>430</v>
      </c>
      <c r="M1102">
        <v>186</v>
      </c>
      <c r="N1102">
        <v>161</v>
      </c>
      <c r="O1102">
        <v>27</v>
      </c>
      <c r="P1102">
        <v>0</v>
      </c>
      <c r="Q1102">
        <v>4</v>
      </c>
      <c r="R1102">
        <v>7</v>
      </c>
      <c r="S1102">
        <v>6</v>
      </c>
      <c r="T1102">
        <v>1</v>
      </c>
      <c r="U1102">
        <v>1</v>
      </c>
      <c r="V1102">
        <v>0</v>
      </c>
      <c r="W1102">
        <v>1</v>
      </c>
      <c r="X1102">
        <v>1</v>
      </c>
      <c r="Y1102">
        <v>0</v>
      </c>
      <c r="Z1102">
        <v>0</v>
      </c>
      <c r="AA1102">
        <v>3</v>
      </c>
      <c r="AB1102">
        <v>11</v>
      </c>
      <c r="AC1102">
        <v>1</v>
      </c>
    </row>
    <row r="1103" spans="1:29" x14ac:dyDescent="0.3">
      <c r="A1103" s="1">
        <v>10552</v>
      </c>
      <c r="B1103">
        <v>1979</v>
      </c>
      <c r="C1103" t="s">
        <v>53</v>
      </c>
      <c r="D1103" t="s">
        <v>37</v>
      </c>
      <c r="E1103">
        <v>54210</v>
      </c>
      <c r="F1103">
        <v>0</v>
      </c>
      <c r="G1103">
        <v>1</v>
      </c>
      <c r="H1103" t="s">
        <v>238</v>
      </c>
      <c r="I1103">
        <v>18</v>
      </c>
      <c r="J1103">
        <v>70</v>
      </c>
      <c r="K1103">
        <v>54</v>
      </c>
      <c r="L1103">
        <v>109</v>
      </c>
      <c r="M1103">
        <v>80</v>
      </c>
      <c r="N1103">
        <v>9</v>
      </c>
      <c r="O1103">
        <v>45</v>
      </c>
      <c r="P1103">
        <v>2</v>
      </c>
      <c r="Q1103">
        <v>4</v>
      </c>
      <c r="R1103">
        <v>1</v>
      </c>
      <c r="S1103">
        <v>7</v>
      </c>
      <c r="T1103">
        <v>5</v>
      </c>
      <c r="U1103">
        <v>0</v>
      </c>
      <c r="V1103">
        <v>0</v>
      </c>
      <c r="W1103">
        <v>0</v>
      </c>
      <c r="X1103">
        <v>0</v>
      </c>
      <c r="Y1103">
        <v>0</v>
      </c>
      <c r="Z1103">
        <v>0</v>
      </c>
      <c r="AA1103">
        <v>3</v>
      </c>
      <c r="AB1103">
        <v>11</v>
      </c>
      <c r="AC1103">
        <v>0</v>
      </c>
    </row>
    <row r="1104" spans="1:29" x14ac:dyDescent="0.3">
      <c r="A1104" s="1">
        <v>1545</v>
      </c>
      <c r="B1104">
        <v>1986</v>
      </c>
      <c r="C1104" t="s">
        <v>29</v>
      </c>
      <c r="D1104" t="s">
        <v>37</v>
      </c>
      <c r="E1104">
        <v>38508</v>
      </c>
      <c r="F1104">
        <v>1</v>
      </c>
      <c r="G1104">
        <v>0</v>
      </c>
      <c r="H1104" t="s">
        <v>191</v>
      </c>
      <c r="I1104">
        <v>95</v>
      </c>
      <c r="J1104">
        <v>120</v>
      </c>
      <c r="K1104">
        <v>19</v>
      </c>
      <c r="L1104">
        <v>206</v>
      </c>
      <c r="M1104">
        <v>25</v>
      </c>
      <c r="N1104">
        <v>19</v>
      </c>
      <c r="O1104">
        <v>54</v>
      </c>
      <c r="P1104">
        <v>6</v>
      </c>
      <c r="Q1104">
        <v>7</v>
      </c>
      <c r="R1104">
        <v>2</v>
      </c>
      <c r="S1104">
        <v>5</v>
      </c>
      <c r="T1104">
        <v>8</v>
      </c>
      <c r="U1104">
        <v>0</v>
      </c>
      <c r="V1104">
        <v>0</v>
      </c>
      <c r="W1104">
        <v>0</v>
      </c>
      <c r="X1104">
        <v>0</v>
      </c>
      <c r="Y1104">
        <v>0</v>
      </c>
      <c r="Z1104">
        <v>0</v>
      </c>
      <c r="AA1104">
        <v>3</v>
      </c>
      <c r="AB1104">
        <v>11</v>
      </c>
      <c r="AC1104">
        <v>0</v>
      </c>
    </row>
    <row r="1105" spans="1:29" x14ac:dyDescent="0.3">
      <c r="A1105" s="1">
        <v>7409</v>
      </c>
      <c r="B1105">
        <v>1970</v>
      </c>
      <c r="C1105" t="s">
        <v>29</v>
      </c>
      <c r="D1105" t="s">
        <v>33</v>
      </c>
      <c r="E1105">
        <v>53187</v>
      </c>
      <c r="F1105">
        <v>1</v>
      </c>
      <c r="G1105">
        <v>0</v>
      </c>
      <c r="H1105" t="s">
        <v>573</v>
      </c>
      <c r="I1105">
        <v>66</v>
      </c>
      <c r="J1105">
        <v>211</v>
      </c>
      <c r="K1105">
        <v>2</v>
      </c>
      <c r="L1105">
        <v>30</v>
      </c>
      <c r="M1105">
        <v>7</v>
      </c>
      <c r="N1105">
        <v>7</v>
      </c>
      <c r="O1105">
        <v>10</v>
      </c>
      <c r="P1105">
        <v>2</v>
      </c>
      <c r="Q1105">
        <v>4</v>
      </c>
      <c r="R1105">
        <v>1</v>
      </c>
      <c r="S1105">
        <v>6</v>
      </c>
      <c r="T1105">
        <v>5</v>
      </c>
      <c r="U1105">
        <v>0</v>
      </c>
      <c r="V1105">
        <v>0</v>
      </c>
      <c r="W1105">
        <v>0</v>
      </c>
      <c r="X1105">
        <v>0</v>
      </c>
      <c r="Y1105">
        <v>0</v>
      </c>
      <c r="Z1105">
        <v>0</v>
      </c>
      <c r="AA1105">
        <v>3</v>
      </c>
      <c r="AB1105">
        <v>11</v>
      </c>
      <c r="AC1105">
        <v>0</v>
      </c>
    </row>
    <row r="1106" spans="1:29" x14ac:dyDescent="0.3">
      <c r="A1106" s="1">
        <v>4444</v>
      </c>
      <c r="B1106">
        <v>1972</v>
      </c>
      <c r="C1106" t="s">
        <v>29</v>
      </c>
      <c r="D1106" t="s">
        <v>37</v>
      </c>
      <c r="E1106">
        <v>30023</v>
      </c>
      <c r="F1106">
        <v>1</v>
      </c>
      <c r="G1106">
        <v>0</v>
      </c>
      <c r="H1106" t="s">
        <v>574</v>
      </c>
      <c r="I1106">
        <v>28</v>
      </c>
      <c r="J1106">
        <v>11</v>
      </c>
      <c r="K1106">
        <v>0</v>
      </c>
      <c r="L1106">
        <v>16</v>
      </c>
      <c r="M1106">
        <v>7</v>
      </c>
      <c r="N1106">
        <v>6</v>
      </c>
      <c r="O1106">
        <v>21</v>
      </c>
      <c r="P1106">
        <v>1</v>
      </c>
      <c r="Q1106">
        <v>2</v>
      </c>
      <c r="R1106">
        <v>0</v>
      </c>
      <c r="S1106">
        <v>3</v>
      </c>
      <c r="T1106">
        <v>8</v>
      </c>
      <c r="U1106">
        <v>0</v>
      </c>
      <c r="V1106">
        <v>0</v>
      </c>
      <c r="W1106">
        <v>0</v>
      </c>
      <c r="X1106">
        <v>0</v>
      </c>
      <c r="Y1106">
        <v>0</v>
      </c>
      <c r="Z1106">
        <v>0</v>
      </c>
      <c r="AA1106">
        <v>3</v>
      </c>
      <c r="AB1106">
        <v>11</v>
      </c>
      <c r="AC1106">
        <v>0</v>
      </c>
    </row>
    <row r="1107" spans="1:29" x14ac:dyDescent="0.3">
      <c r="A1107" s="1">
        <v>146</v>
      </c>
      <c r="B1107">
        <v>1960</v>
      </c>
      <c r="C1107" t="s">
        <v>36</v>
      </c>
      <c r="D1107" t="s">
        <v>30</v>
      </c>
      <c r="E1107">
        <v>76045</v>
      </c>
      <c r="F1107">
        <v>0</v>
      </c>
      <c r="G1107">
        <v>0</v>
      </c>
      <c r="H1107" t="s">
        <v>46</v>
      </c>
      <c r="I1107">
        <v>78</v>
      </c>
      <c r="J1107">
        <v>760</v>
      </c>
      <c r="K1107">
        <v>53</v>
      </c>
      <c r="L1107">
        <v>400</v>
      </c>
      <c r="M1107">
        <v>17</v>
      </c>
      <c r="N1107">
        <v>93</v>
      </c>
      <c r="O1107">
        <v>0</v>
      </c>
      <c r="P1107">
        <v>1</v>
      </c>
      <c r="Q1107">
        <v>4</v>
      </c>
      <c r="R1107">
        <v>5</v>
      </c>
      <c r="S1107">
        <v>11</v>
      </c>
      <c r="T1107">
        <v>2</v>
      </c>
      <c r="U1107">
        <v>0</v>
      </c>
      <c r="V1107">
        <v>0</v>
      </c>
      <c r="W1107">
        <v>0</v>
      </c>
      <c r="X1107">
        <v>1</v>
      </c>
      <c r="Y1107">
        <v>0</v>
      </c>
      <c r="Z1107">
        <v>0</v>
      </c>
      <c r="AA1107">
        <v>3</v>
      </c>
      <c r="AB1107">
        <v>11</v>
      </c>
      <c r="AC1107">
        <v>0</v>
      </c>
    </row>
    <row r="1108" spans="1:29" x14ac:dyDescent="0.3">
      <c r="A1108" s="1">
        <v>6271</v>
      </c>
      <c r="B1108">
        <v>1952</v>
      </c>
      <c r="C1108" t="s">
        <v>36</v>
      </c>
      <c r="D1108" t="s">
        <v>37</v>
      </c>
      <c r="E1108">
        <v>50870</v>
      </c>
      <c r="F1108">
        <v>0</v>
      </c>
      <c r="G1108">
        <v>1</v>
      </c>
      <c r="H1108" t="s">
        <v>529</v>
      </c>
      <c r="I1108">
        <v>13</v>
      </c>
      <c r="J1108">
        <v>53</v>
      </c>
      <c r="K1108">
        <v>0</v>
      </c>
      <c r="L1108">
        <v>8</v>
      </c>
      <c r="M1108">
        <v>0</v>
      </c>
      <c r="N1108">
        <v>0</v>
      </c>
      <c r="O1108">
        <v>2</v>
      </c>
      <c r="P1108">
        <v>1</v>
      </c>
      <c r="Q1108">
        <v>2</v>
      </c>
      <c r="R1108">
        <v>0</v>
      </c>
      <c r="S1108">
        <v>3</v>
      </c>
      <c r="T1108">
        <v>5</v>
      </c>
      <c r="U1108">
        <v>0</v>
      </c>
      <c r="V1108">
        <v>0</v>
      </c>
      <c r="W1108">
        <v>0</v>
      </c>
      <c r="X1108">
        <v>0</v>
      </c>
      <c r="Y1108">
        <v>0</v>
      </c>
      <c r="Z1108">
        <v>0</v>
      </c>
      <c r="AA1108">
        <v>3</v>
      </c>
      <c r="AB1108">
        <v>11</v>
      </c>
      <c r="AC1108">
        <v>0</v>
      </c>
    </row>
    <row r="1109" spans="1:29" x14ac:dyDescent="0.3">
      <c r="A1109" s="1">
        <v>10065</v>
      </c>
      <c r="B1109">
        <v>1970</v>
      </c>
      <c r="C1109" t="s">
        <v>53</v>
      </c>
      <c r="D1109" t="s">
        <v>37</v>
      </c>
      <c r="E1109">
        <v>15315</v>
      </c>
      <c r="F1109">
        <v>0</v>
      </c>
      <c r="G1109">
        <v>0</v>
      </c>
      <c r="H1109" t="s">
        <v>414</v>
      </c>
      <c r="I1109">
        <v>27</v>
      </c>
      <c r="J1109">
        <v>7</v>
      </c>
      <c r="K1109">
        <v>4</v>
      </c>
      <c r="L1109">
        <v>13</v>
      </c>
      <c r="M1109">
        <v>15</v>
      </c>
      <c r="N1109">
        <v>8</v>
      </c>
      <c r="O1109">
        <v>17</v>
      </c>
      <c r="P1109">
        <v>2</v>
      </c>
      <c r="Q1109">
        <v>2</v>
      </c>
      <c r="R1109">
        <v>0</v>
      </c>
      <c r="S1109">
        <v>4</v>
      </c>
      <c r="T1109">
        <v>5</v>
      </c>
      <c r="U1109">
        <v>0</v>
      </c>
      <c r="V1109">
        <v>0</v>
      </c>
      <c r="W1109">
        <v>0</v>
      </c>
      <c r="X1109">
        <v>0</v>
      </c>
      <c r="Y1109">
        <v>0</v>
      </c>
      <c r="Z1109">
        <v>0</v>
      </c>
      <c r="AA1109">
        <v>3</v>
      </c>
      <c r="AB1109">
        <v>11</v>
      </c>
      <c r="AC1109">
        <v>0</v>
      </c>
    </row>
    <row r="1110" spans="1:29" x14ac:dyDescent="0.3">
      <c r="A1110" s="1">
        <v>4741</v>
      </c>
      <c r="B1110">
        <v>1974</v>
      </c>
      <c r="C1110" t="s">
        <v>53</v>
      </c>
      <c r="D1110" t="s">
        <v>37</v>
      </c>
      <c r="E1110">
        <v>65463</v>
      </c>
      <c r="F1110">
        <v>1</v>
      </c>
      <c r="G1110">
        <v>0</v>
      </c>
      <c r="H1110" t="s">
        <v>181</v>
      </c>
      <c r="I1110">
        <v>17</v>
      </c>
      <c r="J1110">
        <v>391</v>
      </c>
      <c r="K1110">
        <v>32</v>
      </c>
      <c r="L1110">
        <v>70</v>
      </c>
      <c r="M1110">
        <v>21</v>
      </c>
      <c r="N1110">
        <v>32</v>
      </c>
      <c r="O1110">
        <v>16</v>
      </c>
      <c r="P1110">
        <v>2</v>
      </c>
      <c r="Q1110">
        <v>6</v>
      </c>
      <c r="R1110">
        <v>2</v>
      </c>
      <c r="S1110">
        <v>9</v>
      </c>
      <c r="T1110">
        <v>5</v>
      </c>
      <c r="U1110">
        <v>0</v>
      </c>
      <c r="V1110">
        <v>1</v>
      </c>
      <c r="W1110">
        <v>0</v>
      </c>
      <c r="X1110">
        <v>0</v>
      </c>
      <c r="Y1110">
        <v>0</v>
      </c>
      <c r="Z1110">
        <v>0</v>
      </c>
      <c r="AA1110">
        <v>3</v>
      </c>
      <c r="AB1110">
        <v>11</v>
      </c>
      <c r="AC1110">
        <v>0</v>
      </c>
    </row>
    <row r="1111" spans="1:29" x14ac:dyDescent="0.3">
      <c r="A1111" s="1">
        <v>246</v>
      </c>
      <c r="B1111">
        <v>1965</v>
      </c>
      <c r="C1111" t="s">
        <v>29</v>
      </c>
      <c r="D1111" t="s">
        <v>37</v>
      </c>
      <c r="E1111">
        <v>66480</v>
      </c>
      <c r="F1111">
        <v>1</v>
      </c>
      <c r="G1111">
        <v>1</v>
      </c>
      <c r="H1111" t="s">
        <v>513</v>
      </c>
      <c r="I1111">
        <v>71</v>
      </c>
      <c r="J1111">
        <v>199</v>
      </c>
      <c r="K1111">
        <v>9</v>
      </c>
      <c r="L1111">
        <v>57</v>
      </c>
      <c r="M1111">
        <v>20</v>
      </c>
      <c r="N1111">
        <v>21</v>
      </c>
      <c r="O1111">
        <v>6</v>
      </c>
      <c r="P1111">
        <v>7</v>
      </c>
      <c r="Q1111">
        <v>4</v>
      </c>
      <c r="R1111">
        <v>1</v>
      </c>
      <c r="S1111">
        <v>7</v>
      </c>
      <c r="T1111">
        <v>4</v>
      </c>
      <c r="U1111">
        <v>0</v>
      </c>
      <c r="V1111">
        <v>0</v>
      </c>
      <c r="W1111">
        <v>0</v>
      </c>
      <c r="X1111">
        <v>0</v>
      </c>
      <c r="Y1111">
        <v>0</v>
      </c>
      <c r="Z1111">
        <v>0</v>
      </c>
      <c r="AA1111">
        <v>3</v>
      </c>
      <c r="AB1111">
        <v>11</v>
      </c>
      <c r="AC1111">
        <v>0</v>
      </c>
    </row>
    <row r="1112" spans="1:29" x14ac:dyDescent="0.3">
      <c r="A1112" s="1">
        <v>375</v>
      </c>
      <c r="B1112">
        <v>1954</v>
      </c>
      <c r="C1112" t="s">
        <v>29</v>
      </c>
      <c r="D1112" t="s">
        <v>41</v>
      </c>
      <c r="E1112">
        <v>76773</v>
      </c>
      <c r="F1112">
        <v>0</v>
      </c>
      <c r="G1112">
        <v>0</v>
      </c>
      <c r="H1112" t="s">
        <v>575</v>
      </c>
      <c r="I1112">
        <v>79</v>
      </c>
      <c r="J1112">
        <v>516</v>
      </c>
      <c r="K1112">
        <v>56</v>
      </c>
      <c r="L1112">
        <v>449</v>
      </c>
      <c r="M1112">
        <v>86</v>
      </c>
      <c r="N1112">
        <v>33</v>
      </c>
      <c r="O1112">
        <v>16</v>
      </c>
      <c r="P1112">
        <v>1</v>
      </c>
      <c r="Q1112">
        <v>2</v>
      </c>
      <c r="R1112">
        <v>2</v>
      </c>
      <c r="S1112">
        <v>11</v>
      </c>
      <c r="T1112">
        <v>1</v>
      </c>
      <c r="U1112">
        <v>0</v>
      </c>
      <c r="V1112">
        <v>0</v>
      </c>
      <c r="W1112">
        <v>0</v>
      </c>
      <c r="X1112">
        <v>0</v>
      </c>
      <c r="Y1112">
        <v>0</v>
      </c>
      <c r="Z1112">
        <v>0</v>
      </c>
      <c r="AA1112">
        <v>3</v>
      </c>
      <c r="AB1112">
        <v>11</v>
      </c>
      <c r="AC1112">
        <v>0</v>
      </c>
    </row>
    <row r="1113" spans="1:29" x14ac:dyDescent="0.3">
      <c r="A1113" s="1">
        <v>1524</v>
      </c>
      <c r="B1113">
        <v>1983</v>
      </c>
      <c r="C1113" t="s">
        <v>53</v>
      </c>
      <c r="D1113" t="s">
        <v>30</v>
      </c>
      <c r="E1113">
        <v>81698</v>
      </c>
      <c r="F1113">
        <v>0</v>
      </c>
      <c r="G1113">
        <v>0</v>
      </c>
      <c r="H1113" t="s">
        <v>413</v>
      </c>
      <c r="I1113">
        <v>1</v>
      </c>
      <c r="J1113">
        <v>709</v>
      </c>
      <c r="K1113">
        <v>45</v>
      </c>
      <c r="L1113">
        <v>115</v>
      </c>
      <c r="M1113">
        <v>30</v>
      </c>
      <c r="N1113">
        <v>160</v>
      </c>
      <c r="O1113">
        <v>45</v>
      </c>
      <c r="P1113">
        <v>1</v>
      </c>
      <c r="Q1113">
        <v>8</v>
      </c>
      <c r="R1113">
        <v>2</v>
      </c>
      <c r="S1113">
        <v>5</v>
      </c>
      <c r="T1113">
        <v>5</v>
      </c>
      <c r="U1113">
        <v>0</v>
      </c>
      <c r="V1113">
        <v>0</v>
      </c>
      <c r="W1113">
        <v>0</v>
      </c>
      <c r="X1113">
        <v>1</v>
      </c>
      <c r="Y1113">
        <v>0</v>
      </c>
      <c r="Z1113">
        <v>0</v>
      </c>
      <c r="AA1113">
        <v>3</v>
      </c>
      <c r="AB1113">
        <v>11</v>
      </c>
      <c r="AC1113">
        <v>1</v>
      </c>
    </row>
    <row r="1114" spans="1:29" x14ac:dyDescent="0.3">
      <c r="A1114" s="1">
        <v>10022</v>
      </c>
      <c r="B1114">
        <v>1973</v>
      </c>
      <c r="C1114" t="s">
        <v>36</v>
      </c>
      <c r="D1114" t="s">
        <v>30</v>
      </c>
      <c r="E1114">
        <v>54466</v>
      </c>
      <c r="F1114">
        <v>1</v>
      </c>
      <c r="G1114">
        <v>1</v>
      </c>
      <c r="H1114" t="s">
        <v>285</v>
      </c>
      <c r="I1114">
        <v>78</v>
      </c>
      <c r="J1114">
        <v>12</v>
      </c>
      <c r="K1114">
        <v>0</v>
      </c>
      <c r="L1114">
        <v>4</v>
      </c>
      <c r="M1114">
        <v>0</v>
      </c>
      <c r="N1114">
        <v>0</v>
      </c>
      <c r="O1114">
        <v>0</v>
      </c>
      <c r="P1114">
        <v>1</v>
      </c>
      <c r="Q1114">
        <v>1</v>
      </c>
      <c r="R1114">
        <v>0</v>
      </c>
      <c r="S1114">
        <v>2</v>
      </c>
      <c r="T1114">
        <v>5</v>
      </c>
      <c r="U1114">
        <v>0</v>
      </c>
      <c r="V1114">
        <v>0</v>
      </c>
      <c r="W1114">
        <v>0</v>
      </c>
      <c r="X1114">
        <v>0</v>
      </c>
      <c r="Y1114">
        <v>0</v>
      </c>
      <c r="Z1114">
        <v>0</v>
      </c>
      <c r="AA1114">
        <v>3</v>
      </c>
      <c r="AB1114">
        <v>11</v>
      </c>
      <c r="AC1114">
        <v>0</v>
      </c>
    </row>
    <row r="1115" spans="1:29" x14ac:dyDescent="0.3">
      <c r="A1115" s="1">
        <v>7451</v>
      </c>
      <c r="B1115">
        <v>1960</v>
      </c>
      <c r="C1115" t="s">
        <v>39</v>
      </c>
      <c r="D1115" t="s">
        <v>30</v>
      </c>
      <c r="E1115">
        <v>98777</v>
      </c>
      <c r="F1115">
        <v>0</v>
      </c>
      <c r="G1115">
        <v>0</v>
      </c>
      <c r="H1115" t="s">
        <v>449</v>
      </c>
      <c r="I1115">
        <v>23</v>
      </c>
      <c r="J1115">
        <v>1000</v>
      </c>
      <c r="K1115">
        <v>19</v>
      </c>
      <c r="L1115">
        <v>711</v>
      </c>
      <c r="M1115">
        <v>125</v>
      </c>
      <c r="N1115">
        <v>115</v>
      </c>
      <c r="O1115">
        <v>38</v>
      </c>
      <c r="P1115">
        <v>0</v>
      </c>
      <c r="Q1115">
        <v>4</v>
      </c>
      <c r="R1115">
        <v>6</v>
      </c>
      <c r="S1115">
        <v>9</v>
      </c>
      <c r="T1115">
        <v>1</v>
      </c>
      <c r="U1115">
        <v>0</v>
      </c>
      <c r="V1115">
        <v>1</v>
      </c>
      <c r="W1115">
        <v>0</v>
      </c>
      <c r="X1115">
        <v>0</v>
      </c>
      <c r="Y1115">
        <v>0</v>
      </c>
      <c r="Z1115">
        <v>0</v>
      </c>
      <c r="AA1115">
        <v>3</v>
      </c>
      <c r="AB1115">
        <v>11</v>
      </c>
      <c r="AC1115">
        <v>0</v>
      </c>
    </row>
    <row r="1116" spans="1:29" x14ac:dyDescent="0.3">
      <c r="A1116" s="1">
        <v>11010</v>
      </c>
      <c r="B1116">
        <v>1984</v>
      </c>
      <c r="C1116" t="s">
        <v>36</v>
      </c>
      <c r="D1116" t="s">
        <v>30</v>
      </c>
      <c r="E1116">
        <v>16269</v>
      </c>
      <c r="F1116">
        <v>1</v>
      </c>
      <c r="G1116">
        <v>0</v>
      </c>
      <c r="H1116" t="s">
        <v>501</v>
      </c>
      <c r="I1116">
        <v>75</v>
      </c>
      <c r="J1116">
        <v>19</v>
      </c>
      <c r="K1116">
        <v>3</v>
      </c>
      <c r="L1116">
        <v>18</v>
      </c>
      <c r="M1116">
        <v>3</v>
      </c>
      <c r="N1116">
        <v>1</v>
      </c>
      <c r="O1116">
        <v>0</v>
      </c>
      <c r="P1116">
        <v>3</v>
      </c>
      <c r="Q1116">
        <v>3</v>
      </c>
      <c r="R1116">
        <v>0</v>
      </c>
      <c r="S1116">
        <v>3</v>
      </c>
      <c r="T1116">
        <v>8</v>
      </c>
      <c r="U1116">
        <v>0</v>
      </c>
      <c r="V1116">
        <v>0</v>
      </c>
      <c r="W1116">
        <v>0</v>
      </c>
      <c r="X1116">
        <v>0</v>
      </c>
      <c r="Y1116">
        <v>0</v>
      </c>
      <c r="Z1116">
        <v>0</v>
      </c>
      <c r="AA1116">
        <v>3</v>
      </c>
      <c r="AB1116">
        <v>11</v>
      </c>
      <c r="AC1116">
        <v>0</v>
      </c>
    </row>
    <row r="1117" spans="1:29" x14ac:dyDescent="0.3">
      <c r="A1117" s="1">
        <v>4356</v>
      </c>
      <c r="B1117">
        <v>1971</v>
      </c>
      <c r="C1117" t="s">
        <v>29</v>
      </c>
      <c r="D1117" t="s">
        <v>33</v>
      </c>
      <c r="E1117">
        <v>71819</v>
      </c>
      <c r="F1117">
        <v>0</v>
      </c>
      <c r="G1117">
        <v>1</v>
      </c>
      <c r="H1117" t="s">
        <v>158</v>
      </c>
      <c r="I1117">
        <v>70</v>
      </c>
      <c r="J1117">
        <v>1224</v>
      </c>
      <c r="K1117">
        <v>28</v>
      </c>
      <c r="L1117">
        <v>140</v>
      </c>
      <c r="M1117">
        <v>0</v>
      </c>
      <c r="N1117">
        <v>14</v>
      </c>
      <c r="O1117">
        <v>168</v>
      </c>
      <c r="P1117">
        <v>3</v>
      </c>
      <c r="Q1117">
        <v>3</v>
      </c>
      <c r="R1117">
        <v>3</v>
      </c>
      <c r="S1117">
        <v>5</v>
      </c>
      <c r="T1117">
        <v>6</v>
      </c>
      <c r="U1117">
        <v>0</v>
      </c>
      <c r="V1117">
        <v>1</v>
      </c>
      <c r="W1117">
        <v>1</v>
      </c>
      <c r="X1117">
        <v>0</v>
      </c>
      <c r="Y1117">
        <v>0</v>
      </c>
      <c r="Z1117">
        <v>0</v>
      </c>
      <c r="AA1117">
        <v>3</v>
      </c>
      <c r="AB1117">
        <v>11</v>
      </c>
      <c r="AC1117">
        <v>0</v>
      </c>
    </row>
    <row r="1118" spans="1:29" x14ac:dyDescent="0.3">
      <c r="A1118" s="1">
        <v>3885</v>
      </c>
      <c r="B1118">
        <v>1983</v>
      </c>
      <c r="C1118" t="s">
        <v>36</v>
      </c>
      <c r="D1118" t="s">
        <v>37</v>
      </c>
      <c r="E1118">
        <v>33569</v>
      </c>
      <c r="F1118">
        <v>1</v>
      </c>
      <c r="G1118">
        <v>0</v>
      </c>
      <c r="H1118" t="s">
        <v>325</v>
      </c>
      <c r="I1118">
        <v>10</v>
      </c>
      <c r="J1118">
        <v>16</v>
      </c>
      <c r="K1118">
        <v>2</v>
      </c>
      <c r="L1118">
        <v>18</v>
      </c>
      <c r="M1118">
        <v>3</v>
      </c>
      <c r="N1118">
        <v>0</v>
      </c>
      <c r="O1118">
        <v>24</v>
      </c>
      <c r="P1118">
        <v>1</v>
      </c>
      <c r="Q1118">
        <v>1</v>
      </c>
      <c r="R1118">
        <v>1</v>
      </c>
      <c r="S1118">
        <v>2</v>
      </c>
      <c r="T1118">
        <v>8</v>
      </c>
      <c r="U1118">
        <v>1</v>
      </c>
      <c r="V1118">
        <v>0</v>
      </c>
      <c r="W1118">
        <v>0</v>
      </c>
      <c r="X1118">
        <v>0</v>
      </c>
      <c r="Y1118">
        <v>0</v>
      </c>
      <c r="Z1118">
        <v>0</v>
      </c>
      <c r="AA1118">
        <v>3</v>
      </c>
      <c r="AB1118">
        <v>11</v>
      </c>
      <c r="AC1118">
        <v>1</v>
      </c>
    </row>
    <row r="1119" spans="1:29" x14ac:dyDescent="0.3">
      <c r="A1119" s="1">
        <v>1175</v>
      </c>
      <c r="B1119">
        <v>1983</v>
      </c>
      <c r="C1119" t="s">
        <v>39</v>
      </c>
      <c r="D1119" t="s">
        <v>37</v>
      </c>
      <c r="E1119">
        <v>36262</v>
      </c>
      <c r="F1119">
        <v>0</v>
      </c>
      <c r="G1119">
        <v>0</v>
      </c>
      <c r="H1119" t="s">
        <v>576</v>
      </c>
      <c r="I1119">
        <v>24</v>
      </c>
      <c r="J1119">
        <v>88</v>
      </c>
      <c r="K1119">
        <v>39</v>
      </c>
      <c r="L1119">
        <v>54</v>
      </c>
      <c r="M1119">
        <v>64</v>
      </c>
      <c r="N1119">
        <v>28</v>
      </c>
      <c r="O1119">
        <v>153</v>
      </c>
      <c r="P1119">
        <v>1</v>
      </c>
      <c r="Q1119">
        <v>3</v>
      </c>
      <c r="R1119">
        <v>5</v>
      </c>
      <c r="S1119">
        <v>3</v>
      </c>
      <c r="T1119">
        <v>6</v>
      </c>
      <c r="U1119">
        <v>1</v>
      </c>
      <c r="V1119">
        <v>0</v>
      </c>
      <c r="W1119">
        <v>0</v>
      </c>
      <c r="X1119">
        <v>0</v>
      </c>
      <c r="Y1119">
        <v>0</v>
      </c>
      <c r="Z1119">
        <v>0</v>
      </c>
      <c r="AA1119">
        <v>3</v>
      </c>
      <c r="AB1119">
        <v>11</v>
      </c>
      <c r="AC1119">
        <v>1</v>
      </c>
    </row>
    <row r="1120" spans="1:29" x14ac:dyDescent="0.3">
      <c r="A1120" s="1">
        <v>880</v>
      </c>
      <c r="B1120">
        <v>1966</v>
      </c>
      <c r="C1120" t="s">
        <v>47</v>
      </c>
      <c r="D1120" t="s">
        <v>33</v>
      </c>
      <c r="E1120">
        <v>22634</v>
      </c>
      <c r="F1120">
        <v>0</v>
      </c>
      <c r="G1120">
        <v>0</v>
      </c>
      <c r="H1120" t="s">
        <v>577</v>
      </c>
      <c r="I1120">
        <v>47</v>
      </c>
      <c r="J1120">
        <v>2</v>
      </c>
      <c r="K1120">
        <v>23</v>
      </c>
      <c r="L1120">
        <v>11</v>
      </c>
      <c r="M1120">
        <v>8</v>
      </c>
      <c r="N1120">
        <v>6</v>
      </c>
      <c r="O1120">
        <v>46</v>
      </c>
      <c r="P1120">
        <v>1</v>
      </c>
      <c r="Q1120">
        <v>2</v>
      </c>
      <c r="R1120">
        <v>1</v>
      </c>
      <c r="S1120">
        <v>2</v>
      </c>
      <c r="T1120">
        <v>8</v>
      </c>
      <c r="U1120">
        <v>0</v>
      </c>
      <c r="V1120">
        <v>0</v>
      </c>
      <c r="W1120">
        <v>0</v>
      </c>
      <c r="X1120">
        <v>0</v>
      </c>
      <c r="Y1120">
        <v>0</v>
      </c>
      <c r="Z1120">
        <v>0</v>
      </c>
      <c r="AA1120">
        <v>3</v>
      </c>
      <c r="AB1120">
        <v>11</v>
      </c>
      <c r="AC1120">
        <v>0</v>
      </c>
    </row>
    <row r="1121" spans="1:29" x14ac:dyDescent="0.3">
      <c r="A1121" s="1">
        <v>2320</v>
      </c>
      <c r="B1121">
        <v>1978</v>
      </c>
      <c r="C1121" t="s">
        <v>53</v>
      </c>
      <c r="D1121" t="s">
        <v>37</v>
      </c>
      <c r="E1121">
        <v>47025</v>
      </c>
      <c r="F1121">
        <v>0</v>
      </c>
      <c r="G1121">
        <v>1</v>
      </c>
      <c r="H1121" t="s">
        <v>169</v>
      </c>
      <c r="I1121">
        <v>98</v>
      </c>
      <c r="J1121">
        <v>508</v>
      </c>
      <c r="K1121">
        <v>11</v>
      </c>
      <c r="L1121">
        <v>59</v>
      </c>
      <c r="M1121">
        <v>23</v>
      </c>
      <c r="N1121">
        <v>5</v>
      </c>
      <c r="O1121">
        <v>29</v>
      </c>
      <c r="P1121">
        <v>5</v>
      </c>
      <c r="Q1121">
        <v>11</v>
      </c>
      <c r="R1121">
        <v>1</v>
      </c>
      <c r="S1121">
        <v>6</v>
      </c>
      <c r="T1121">
        <v>9</v>
      </c>
      <c r="U1121">
        <v>0</v>
      </c>
      <c r="V1121">
        <v>0</v>
      </c>
      <c r="W1121">
        <v>0</v>
      </c>
      <c r="X1121">
        <v>0</v>
      </c>
      <c r="Y1121">
        <v>0</v>
      </c>
      <c r="Z1121">
        <v>0</v>
      </c>
      <c r="AA1121">
        <v>3</v>
      </c>
      <c r="AB1121">
        <v>11</v>
      </c>
      <c r="AC1121">
        <v>0</v>
      </c>
    </row>
    <row r="1122" spans="1:29" x14ac:dyDescent="0.3">
      <c r="A1122" s="1">
        <v>850</v>
      </c>
      <c r="B1122">
        <v>1968</v>
      </c>
      <c r="C1122" t="s">
        <v>29</v>
      </c>
      <c r="D1122" t="s">
        <v>30</v>
      </c>
      <c r="E1122">
        <v>70566</v>
      </c>
      <c r="F1122">
        <v>0</v>
      </c>
      <c r="G1122">
        <v>1</v>
      </c>
      <c r="H1122" t="s">
        <v>329</v>
      </c>
      <c r="I1122">
        <v>4</v>
      </c>
      <c r="J1122">
        <v>381</v>
      </c>
      <c r="K1122">
        <v>28</v>
      </c>
      <c r="L1122">
        <v>215</v>
      </c>
      <c r="M1122">
        <v>84</v>
      </c>
      <c r="N1122">
        <v>28</v>
      </c>
      <c r="O1122">
        <v>21</v>
      </c>
      <c r="P1122">
        <v>2</v>
      </c>
      <c r="Q1122">
        <v>6</v>
      </c>
      <c r="R1122">
        <v>5</v>
      </c>
      <c r="S1122">
        <v>9</v>
      </c>
      <c r="T1122">
        <v>3</v>
      </c>
      <c r="U1122">
        <v>0</v>
      </c>
      <c r="V1122">
        <v>0</v>
      </c>
      <c r="W1122">
        <v>0</v>
      </c>
      <c r="X1122">
        <v>0</v>
      </c>
      <c r="Y1122">
        <v>0</v>
      </c>
      <c r="Z1122">
        <v>0</v>
      </c>
      <c r="AA1122">
        <v>3</v>
      </c>
      <c r="AB1122">
        <v>11</v>
      </c>
      <c r="AC1122">
        <v>0</v>
      </c>
    </row>
    <row r="1123" spans="1:29" x14ac:dyDescent="0.3">
      <c r="A1123" s="1">
        <v>4713</v>
      </c>
      <c r="B1123">
        <v>1979</v>
      </c>
      <c r="C1123" t="s">
        <v>36</v>
      </c>
      <c r="D1123" t="s">
        <v>37</v>
      </c>
      <c r="E1123">
        <v>31605</v>
      </c>
      <c r="F1123">
        <v>1</v>
      </c>
      <c r="G1123">
        <v>0</v>
      </c>
      <c r="H1123" t="s">
        <v>123</v>
      </c>
      <c r="I1123">
        <v>15</v>
      </c>
      <c r="J1123">
        <v>74</v>
      </c>
      <c r="K1123">
        <v>0</v>
      </c>
      <c r="L1123">
        <v>42</v>
      </c>
      <c r="M1123">
        <v>2</v>
      </c>
      <c r="N1123">
        <v>1</v>
      </c>
      <c r="O1123">
        <v>6</v>
      </c>
      <c r="P1123">
        <v>2</v>
      </c>
      <c r="Q1123">
        <v>2</v>
      </c>
      <c r="R1123">
        <v>1</v>
      </c>
      <c r="S1123">
        <v>4</v>
      </c>
      <c r="T1123">
        <v>7</v>
      </c>
      <c r="U1123">
        <v>0</v>
      </c>
      <c r="V1123">
        <v>0</v>
      </c>
      <c r="W1123">
        <v>0</v>
      </c>
      <c r="X1123">
        <v>0</v>
      </c>
      <c r="Y1123">
        <v>0</v>
      </c>
      <c r="Z1123">
        <v>0</v>
      </c>
      <c r="AA1123">
        <v>3</v>
      </c>
      <c r="AB1123">
        <v>11</v>
      </c>
      <c r="AC1123">
        <v>0</v>
      </c>
    </row>
    <row r="1124" spans="1:29" x14ac:dyDescent="0.3">
      <c r="A1124" s="1">
        <v>675</v>
      </c>
      <c r="B1124">
        <v>1973</v>
      </c>
      <c r="C1124" t="s">
        <v>39</v>
      </c>
      <c r="D1124" t="s">
        <v>41</v>
      </c>
      <c r="E1124">
        <v>52034</v>
      </c>
      <c r="F1124">
        <v>1</v>
      </c>
      <c r="G1124">
        <v>1</v>
      </c>
      <c r="H1124" t="s">
        <v>130</v>
      </c>
      <c r="I1124">
        <v>67</v>
      </c>
      <c r="J1124">
        <v>146</v>
      </c>
      <c r="K1124">
        <v>0</v>
      </c>
      <c r="L1124">
        <v>93</v>
      </c>
      <c r="M1124">
        <v>7</v>
      </c>
      <c r="N1124">
        <v>13</v>
      </c>
      <c r="O1124">
        <v>73</v>
      </c>
      <c r="P1124">
        <v>5</v>
      </c>
      <c r="Q1124">
        <v>4</v>
      </c>
      <c r="R1124">
        <v>2</v>
      </c>
      <c r="S1124">
        <v>5</v>
      </c>
      <c r="T1124">
        <v>7</v>
      </c>
      <c r="U1124">
        <v>0</v>
      </c>
      <c r="V1124">
        <v>0</v>
      </c>
      <c r="W1124">
        <v>0</v>
      </c>
      <c r="X1124">
        <v>0</v>
      </c>
      <c r="Y1124">
        <v>0</v>
      </c>
      <c r="Z1124">
        <v>0</v>
      </c>
      <c r="AA1124">
        <v>3</v>
      </c>
      <c r="AB1124">
        <v>11</v>
      </c>
      <c r="AC1124">
        <v>0</v>
      </c>
    </row>
    <row r="1125" spans="1:29" x14ac:dyDescent="0.3">
      <c r="A1125" s="1">
        <v>5025</v>
      </c>
      <c r="B1125">
        <v>1979</v>
      </c>
      <c r="C1125" t="s">
        <v>29</v>
      </c>
      <c r="D1125" t="s">
        <v>30</v>
      </c>
      <c r="E1125">
        <v>48526</v>
      </c>
      <c r="F1125">
        <v>1</v>
      </c>
      <c r="G1125">
        <v>0</v>
      </c>
      <c r="H1125" t="s">
        <v>578</v>
      </c>
      <c r="I1125">
        <v>32</v>
      </c>
      <c r="J1125">
        <v>23</v>
      </c>
      <c r="K1125">
        <v>17</v>
      </c>
      <c r="L1125">
        <v>23</v>
      </c>
      <c r="M1125">
        <v>43</v>
      </c>
      <c r="N1125">
        <v>20</v>
      </c>
      <c r="O1125">
        <v>9</v>
      </c>
      <c r="P1125">
        <v>1</v>
      </c>
      <c r="Q1125">
        <v>2</v>
      </c>
      <c r="R1125">
        <v>1</v>
      </c>
      <c r="S1125">
        <v>4</v>
      </c>
      <c r="T1125">
        <v>3</v>
      </c>
      <c r="U1125">
        <v>0</v>
      </c>
      <c r="V1125">
        <v>0</v>
      </c>
      <c r="W1125">
        <v>0</v>
      </c>
      <c r="X1125">
        <v>0</v>
      </c>
      <c r="Y1125">
        <v>0</v>
      </c>
      <c r="Z1125">
        <v>0</v>
      </c>
      <c r="AA1125">
        <v>3</v>
      </c>
      <c r="AB1125">
        <v>11</v>
      </c>
      <c r="AC1125">
        <v>0</v>
      </c>
    </row>
    <row r="1126" spans="1:29" x14ac:dyDescent="0.3">
      <c r="A1126" s="1">
        <v>2308</v>
      </c>
      <c r="B1126">
        <v>1954</v>
      </c>
      <c r="C1126" t="s">
        <v>29</v>
      </c>
      <c r="D1126" t="s">
        <v>37</v>
      </c>
      <c r="E1126">
        <v>46734</v>
      </c>
      <c r="F1126">
        <v>0</v>
      </c>
      <c r="G1126">
        <v>1</v>
      </c>
      <c r="H1126" t="s">
        <v>579</v>
      </c>
      <c r="I1126">
        <v>40</v>
      </c>
      <c r="J1126">
        <v>110</v>
      </c>
      <c r="K1126">
        <v>5</v>
      </c>
      <c r="L1126">
        <v>137</v>
      </c>
      <c r="M1126">
        <v>26</v>
      </c>
      <c r="N1126">
        <v>23</v>
      </c>
      <c r="O1126">
        <v>29</v>
      </c>
      <c r="P1126">
        <v>2</v>
      </c>
      <c r="Q1126">
        <v>6</v>
      </c>
      <c r="R1126">
        <v>1</v>
      </c>
      <c r="S1126">
        <v>5</v>
      </c>
      <c r="T1126">
        <v>7</v>
      </c>
      <c r="U1126">
        <v>0</v>
      </c>
      <c r="V1126">
        <v>0</v>
      </c>
      <c r="W1126">
        <v>0</v>
      </c>
      <c r="X1126">
        <v>0</v>
      </c>
      <c r="Y1126">
        <v>0</v>
      </c>
      <c r="Z1126">
        <v>0</v>
      </c>
      <c r="AA1126">
        <v>3</v>
      </c>
      <c r="AB1126">
        <v>11</v>
      </c>
      <c r="AC1126">
        <v>0</v>
      </c>
    </row>
    <row r="1127" spans="1:29" x14ac:dyDescent="0.3">
      <c r="A1127" s="1">
        <v>5995</v>
      </c>
      <c r="B1127">
        <v>1962</v>
      </c>
      <c r="C1127" t="s">
        <v>29</v>
      </c>
      <c r="D1127" t="s">
        <v>41</v>
      </c>
      <c r="E1127">
        <v>39552</v>
      </c>
      <c r="F1127">
        <v>1</v>
      </c>
      <c r="G1127">
        <v>1</v>
      </c>
      <c r="H1127" t="s">
        <v>443</v>
      </c>
      <c r="I1127">
        <v>54</v>
      </c>
      <c r="J1127">
        <v>165</v>
      </c>
      <c r="K1127">
        <v>3</v>
      </c>
      <c r="L1127">
        <v>147</v>
      </c>
      <c r="M1127">
        <v>4</v>
      </c>
      <c r="N1127">
        <v>24</v>
      </c>
      <c r="O1127">
        <v>41</v>
      </c>
      <c r="P1127">
        <v>7</v>
      </c>
      <c r="Q1127">
        <v>6</v>
      </c>
      <c r="R1127">
        <v>2</v>
      </c>
      <c r="S1127">
        <v>5</v>
      </c>
      <c r="T1127">
        <v>8</v>
      </c>
      <c r="U1127">
        <v>0</v>
      </c>
      <c r="V1127">
        <v>0</v>
      </c>
      <c r="W1127">
        <v>0</v>
      </c>
      <c r="X1127">
        <v>0</v>
      </c>
      <c r="Y1127">
        <v>0</v>
      </c>
      <c r="Z1127">
        <v>0</v>
      </c>
      <c r="AA1127">
        <v>3</v>
      </c>
      <c r="AB1127">
        <v>11</v>
      </c>
      <c r="AC1127">
        <v>1</v>
      </c>
    </row>
    <row r="1128" spans="1:29" x14ac:dyDescent="0.3">
      <c r="A1128" s="1">
        <v>6749</v>
      </c>
      <c r="B1128">
        <v>1966</v>
      </c>
      <c r="C1128" t="s">
        <v>29</v>
      </c>
      <c r="D1128" t="s">
        <v>30</v>
      </c>
      <c r="E1128">
        <v>86358</v>
      </c>
      <c r="F1128">
        <v>1</v>
      </c>
      <c r="G1128">
        <v>1</v>
      </c>
      <c r="H1128" t="s">
        <v>55</v>
      </c>
      <c r="I1128">
        <v>78</v>
      </c>
      <c r="J1128">
        <v>957</v>
      </c>
      <c r="K1128">
        <v>47</v>
      </c>
      <c r="L1128">
        <v>494</v>
      </c>
      <c r="M1128">
        <v>82</v>
      </c>
      <c r="N1128">
        <v>47</v>
      </c>
      <c r="O1128">
        <v>95</v>
      </c>
      <c r="P1128">
        <v>4</v>
      </c>
      <c r="Q1128">
        <v>5</v>
      </c>
      <c r="R1128">
        <v>3</v>
      </c>
      <c r="S1128">
        <v>6</v>
      </c>
      <c r="T1128">
        <v>8</v>
      </c>
      <c r="U1128">
        <v>0</v>
      </c>
      <c r="V1128">
        <v>0</v>
      </c>
      <c r="W1128">
        <v>0</v>
      </c>
      <c r="X1128">
        <v>0</v>
      </c>
      <c r="Y1128">
        <v>0</v>
      </c>
      <c r="Z1128">
        <v>0</v>
      </c>
      <c r="AA1128">
        <v>3</v>
      </c>
      <c r="AB1128">
        <v>11</v>
      </c>
      <c r="AC1128">
        <v>0</v>
      </c>
    </row>
    <row r="1129" spans="1:29" x14ac:dyDescent="0.3">
      <c r="A1129" s="1">
        <v>1010</v>
      </c>
      <c r="B1129">
        <v>1977</v>
      </c>
      <c r="C1129" t="s">
        <v>29</v>
      </c>
      <c r="D1129" t="s">
        <v>33</v>
      </c>
      <c r="E1129">
        <v>46931</v>
      </c>
      <c r="F1129">
        <v>2</v>
      </c>
      <c r="G1129">
        <v>1</v>
      </c>
      <c r="H1129" t="s">
        <v>164</v>
      </c>
      <c r="I1129">
        <v>94</v>
      </c>
      <c r="J1129">
        <v>41</v>
      </c>
      <c r="K1129">
        <v>0</v>
      </c>
      <c r="L1129">
        <v>17</v>
      </c>
      <c r="M1129">
        <v>3</v>
      </c>
      <c r="N1129">
        <v>1</v>
      </c>
      <c r="O1129">
        <v>16</v>
      </c>
      <c r="P1129">
        <v>2</v>
      </c>
      <c r="Q1129">
        <v>1</v>
      </c>
      <c r="R1129">
        <v>1</v>
      </c>
      <c r="S1129">
        <v>3</v>
      </c>
      <c r="T1129">
        <v>3</v>
      </c>
      <c r="U1129">
        <v>0</v>
      </c>
      <c r="V1129">
        <v>0</v>
      </c>
      <c r="W1129">
        <v>0</v>
      </c>
      <c r="X1129">
        <v>0</v>
      </c>
      <c r="Y1129">
        <v>0</v>
      </c>
      <c r="Z1129">
        <v>0</v>
      </c>
      <c r="AA1129">
        <v>3</v>
      </c>
      <c r="AB1129">
        <v>11</v>
      </c>
      <c r="AC1129">
        <v>0</v>
      </c>
    </row>
    <row r="1130" spans="1:29" x14ac:dyDescent="0.3">
      <c r="A1130" s="1">
        <v>8977</v>
      </c>
      <c r="B1130">
        <v>1985</v>
      </c>
      <c r="C1130" t="s">
        <v>47</v>
      </c>
      <c r="D1130" t="s">
        <v>30</v>
      </c>
      <c r="E1130">
        <v>16581</v>
      </c>
      <c r="F1130">
        <v>0</v>
      </c>
      <c r="G1130">
        <v>0</v>
      </c>
      <c r="H1130" t="s">
        <v>271</v>
      </c>
      <c r="I1130">
        <v>51</v>
      </c>
      <c r="J1130">
        <v>1</v>
      </c>
      <c r="K1130">
        <v>3</v>
      </c>
      <c r="L1130">
        <v>4</v>
      </c>
      <c r="M1130">
        <v>2</v>
      </c>
      <c r="N1130">
        <v>3</v>
      </c>
      <c r="O1130">
        <v>11</v>
      </c>
      <c r="P1130">
        <v>1</v>
      </c>
      <c r="Q1130">
        <v>0</v>
      </c>
      <c r="R1130">
        <v>0</v>
      </c>
      <c r="S1130">
        <v>3</v>
      </c>
      <c r="T1130">
        <v>4</v>
      </c>
      <c r="U1130">
        <v>0</v>
      </c>
      <c r="V1130">
        <v>0</v>
      </c>
      <c r="W1130">
        <v>0</v>
      </c>
      <c r="X1130">
        <v>0</v>
      </c>
      <c r="Y1130">
        <v>0</v>
      </c>
      <c r="Z1130">
        <v>0</v>
      </c>
      <c r="AA1130">
        <v>3</v>
      </c>
      <c r="AB1130">
        <v>11</v>
      </c>
      <c r="AC1130">
        <v>0</v>
      </c>
    </row>
    <row r="1131" spans="1:29" x14ac:dyDescent="0.3">
      <c r="A1131" s="1">
        <v>4756</v>
      </c>
      <c r="B1131">
        <v>1952</v>
      </c>
      <c r="C1131" t="s">
        <v>53</v>
      </c>
      <c r="D1131" t="s">
        <v>41</v>
      </c>
      <c r="E1131">
        <v>63998</v>
      </c>
      <c r="F1131">
        <v>0</v>
      </c>
      <c r="G1131">
        <v>0</v>
      </c>
      <c r="H1131" t="s">
        <v>353</v>
      </c>
      <c r="I1131">
        <v>42</v>
      </c>
      <c r="J1131">
        <v>176</v>
      </c>
      <c r="K1131">
        <v>29</v>
      </c>
      <c r="L1131">
        <v>818</v>
      </c>
      <c r="M1131">
        <v>0</v>
      </c>
      <c r="N1131">
        <v>33</v>
      </c>
      <c r="O1131">
        <v>112</v>
      </c>
      <c r="P1131">
        <v>1</v>
      </c>
      <c r="Q1131">
        <v>7</v>
      </c>
      <c r="R1131">
        <v>6</v>
      </c>
      <c r="S1131">
        <v>11</v>
      </c>
      <c r="T1131">
        <v>4</v>
      </c>
      <c r="U1131">
        <v>0</v>
      </c>
      <c r="V1131">
        <v>0</v>
      </c>
      <c r="W1131">
        <v>0</v>
      </c>
      <c r="X1131">
        <v>0</v>
      </c>
      <c r="Y1131">
        <v>0</v>
      </c>
      <c r="Z1131">
        <v>0</v>
      </c>
      <c r="AA1131">
        <v>3</v>
      </c>
      <c r="AB1131">
        <v>11</v>
      </c>
      <c r="AC1131">
        <v>1</v>
      </c>
    </row>
    <row r="1132" spans="1:29" x14ac:dyDescent="0.3">
      <c r="A1132" s="1">
        <v>3412</v>
      </c>
      <c r="B1132">
        <v>1951</v>
      </c>
      <c r="C1132" t="s">
        <v>39</v>
      </c>
      <c r="D1132" t="s">
        <v>37</v>
      </c>
      <c r="E1132">
        <v>67381</v>
      </c>
      <c r="F1132">
        <v>0</v>
      </c>
      <c r="G1132">
        <v>1</v>
      </c>
      <c r="H1132" t="s">
        <v>505</v>
      </c>
      <c r="I1132">
        <v>67</v>
      </c>
      <c r="J1132">
        <v>815</v>
      </c>
      <c r="K1132">
        <v>8</v>
      </c>
      <c r="L1132">
        <v>53</v>
      </c>
      <c r="M1132">
        <v>11</v>
      </c>
      <c r="N1132">
        <v>0</v>
      </c>
      <c r="O1132">
        <v>70</v>
      </c>
      <c r="P1132">
        <v>4</v>
      </c>
      <c r="Q1132">
        <v>2</v>
      </c>
      <c r="R1132">
        <v>2</v>
      </c>
      <c r="S1132">
        <v>9</v>
      </c>
      <c r="T1132">
        <v>7</v>
      </c>
      <c r="U1132">
        <v>0</v>
      </c>
      <c r="V1132">
        <v>1</v>
      </c>
      <c r="W1132">
        <v>0</v>
      </c>
      <c r="X1132">
        <v>0</v>
      </c>
      <c r="Y1132">
        <v>0</v>
      </c>
      <c r="Z1132">
        <v>0</v>
      </c>
      <c r="AA1132">
        <v>3</v>
      </c>
      <c r="AB1132">
        <v>11</v>
      </c>
      <c r="AC1132">
        <v>0</v>
      </c>
    </row>
    <row r="1133" spans="1:29" x14ac:dyDescent="0.3">
      <c r="A1133" s="1">
        <v>606</v>
      </c>
      <c r="B1133">
        <v>1967</v>
      </c>
      <c r="C1133" t="s">
        <v>29</v>
      </c>
      <c r="D1133" t="s">
        <v>30</v>
      </c>
      <c r="E1133">
        <v>25930</v>
      </c>
      <c r="F1133">
        <v>1</v>
      </c>
      <c r="G1133">
        <v>1</v>
      </c>
      <c r="H1133" t="s">
        <v>370</v>
      </c>
      <c r="I1133">
        <v>87</v>
      </c>
      <c r="J1133">
        <v>6</v>
      </c>
      <c r="K1133">
        <v>1</v>
      </c>
      <c r="L1133">
        <v>2</v>
      </c>
      <c r="M1133">
        <v>2</v>
      </c>
      <c r="N1133">
        <v>0</v>
      </c>
      <c r="O1133">
        <v>4</v>
      </c>
      <c r="P1133">
        <v>1</v>
      </c>
      <c r="Q1133">
        <v>1</v>
      </c>
      <c r="R1133">
        <v>0</v>
      </c>
      <c r="S1133">
        <v>2</v>
      </c>
      <c r="T1133">
        <v>7</v>
      </c>
      <c r="U1133">
        <v>0</v>
      </c>
      <c r="V1133">
        <v>0</v>
      </c>
      <c r="W1133">
        <v>0</v>
      </c>
      <c r="X1133">
        <v>0</v>
      </c>
      <c r="Y1133">
        <v>0</v>
      </c>
      <c r="Z1133">
        <v>0</v>
      </c>
      <c r="AA1133">
        <v>3</v>
      </c>
      <c r="AB1133">
        <v>11</v>
      </c>
      <c r="AC1133">
        <v>0</v>
      </c>
    </row>
    <row r="1134" spans="1:29" x14ac:dyDescent="0.3">
      <c r="A1134" s="1">
        <v>5961</v>
      </c>
      <c r="B1134">
        <v>1978</v>
      </c>
      <c r="C1134" t="s">
        <v>29</v>
      </c>
      <c r="D1134" t="s">
        <v>37</v>
      </c>
      <c r="E1134">
        <v>42693</v>
      </c>
      <c r="F1134">
        <v>1</v>
      </c>
      <c r="G1134">
        <v>0</v>
      </c>
      <c r="H1134" t="s">
        <v>85</v>
      </c>
      <c r="I1134">
        <v>29</v>
      </c>
      <c r="J1134">
        <v>8</v>
      </c>
      <c r="K1134">
        <v>4</v>
      </c>
      <c r="L1134">
        <v>20</v>
      </c>
      <c r="M1134">
        <v>6</v>
      </c>
      <c r="N1134">
        <v>3</v>
      </c>
      <c r="O1134">
        <v>16</v>
      </c>
      <c r="P1134">
        <v>1</v>
      </c>
      <c r="Q1134">
        <v>1</v>
      </c>
      <c r="R1134">
        <v>0</v>
      </c>
      <c r="S1134">
        <v>3</v>
      </c>
      <c r="T1134">
        <v>5</v>
      </c>
      <c r="U1134">
        <v>0</v>
      </c>
      <c r="V1134">
        <v>0</v>
      </c>
      <c r="W1134">
        <v>0</v>
      </c>
      <c r="X1134">
        <v>0</v>
      </c>
      <c r="Y1134">
        <v>0</v>
      </c>
      <c r="Z1134">
        <v>0</v>
      </c>
      <c r="AA1134">
        <v>3</v>
      </c>
      <c r="AB1134">
        <v>11</v>
      </c>
      <c r="AC1134">
        <v>0</v>
      </c>
    </row>
    <row r="1135" spans="1:29" x14ac:dyDescent="0.3">
      <c r="A1135" s="1">
        <v>2975</v>
      </c>
      <c r="B1135">
        <v>1976</v>
      </c>
      <c r="C1135" t="s">
        <v>29</v>
      </c>
      <c r="D1135" t="s">
        <v>33</v>
      </c>
      <c r="E1135">
        <v>85606</v>
      </c>
      <c r="F1135">
        <v>0</v>
      </c>
      <c r="G1135">
        <v>1</v>
      </c>
      <c r="H1135" t="s">
        <v>299</v>
      </c>
      <c r="I1135">
        <v>89</v>
      </c>
      <c r="J1135">
        <v>717</v>
      </c>
      <c r="K1135">
        <v>42</v>
      </c>
      <c r="L1135">
        <v>864</v>
      </c>
      <c r="M1135">
        <v>219</v>
      </c>
      <c r="N1135">
        <v>30</v>
      </c>
      <c r="O1135">
        <v>84</v>
      </c>
      <c r="P1135">
        <v>2</v>
      </c>
      <c r="Q1135">
        <v>6</v>
      </c>
      <c r="R1135">
        <v>7</v>
      </c>
      <c r="S1135">
        <v>9</v>
      </c>
      <c r="T1135">
        <v>3</v>
      </c>
      <c r="U1135">
        <v>0</v>
      </c>
      <c r="V1135">
        <v>0</v>
      </c>
      <c r="W1135">
        <v>0</v>
      </c>
      <c r="X1135">
        <v>1</v>
      </c>
      <c r="Y1135">
        <v>0</v>
      </c>
      <c r="Z1135">
        <v>0</v>
      </c>
      <c r="AA1135">
        <v>3</v>
      </c>
      <c r="AB1135">
        <v>11</v>
      </c>
      <c r="AC1135">
        <v>0</v>
      </c>
    </row>
    <row r="1136" spans="1:29" x14ac:dyDescent="0.3">
      <c r="A1136" s="1">
        <v>2894</v>
      </c>
      <c r="B1136">
        <v>1985</v>
      </c>
      <c r="C1136" t="s">
        <v>29</v>
      </c>
      <c r="D1136" t="s">
        <v>30</v>
      </c>
      <c r="E1136">
        <v>72903</v>
      </c>
      <c r="F1136">
        <v>0</v>
      </c>
      <c r="G1136">
        <v>0</v>
      </c>
      <c r="H1136" t="s">
        <v>506</v>
      </c>
      <c r="I1136">
        <v>74</v>
      </c>
      <c r="J1136">
        <v>1067</v>
      </c>
      <c r="K1136">
        <v>138</v>
      </c>
      <c r="L1136">
        <v>750</v>
      </c>
      <c r="M1136">
        <v>0</v>
      </c>
      <c r="N1136">
        <v>19</v>
      </c>
      <c r="O1136">
        <v>39</v>
      </c>
      <c r="P1136">
        <v>1</v>
      </c>
      <c r="Q1136">
        <v>7</v>
      </c>
      <c r="R1136">
        <v>5</v>
      </c>
      <c r="S1136">
        <v>8</v>
      </c>
      <c r="T1136">
        <v>4</v>
      </c>
      <c r="U1136">
        <v>0</v>
      </c>
      <c r="V1136">
        <v>1</v>
      </c>
      <c r="W1136">
        <v>1</v>
      </c>
      <c r="X1136">
        <v>1</v>
      </c>
      <c r="Y1136">
        <v>0</v>
      </c>
      <c r="Z1136">
        <v>0</v>
      </c>
      <c r="AA1136">
        <v>3</v>
      </c>
      <c r="AB1136">
        <v>11</v>
      </c>
      <c r="AC1136">
        <v>1</v>
      </c>
    </row>
    <row r="1137" spans="1:29" x14ac:dyDescent="0.3">
      <c r="A1137" s="1">
        <v>7613</v>
      </c>
      <c r="B1137">
        <v>1974</v>
      </c>
      <c r="C1137" t="s">
        <v>53</v>
      </c>
      <c r="D1137" t="s">
        <v>33</v>
      </c>
      <c r="E1137">
        <v>49669</v>
      </c>
      <c r="F1137">
        <v>1</v>
      </c>
      <c r="G1137">
        <v>0</v>
      </c>
      <c r="H1137" t="s">
        <v>122</v>
      </c>
      <c r="I1137">
        <v>97</v>
      </c>
      <c r="J1137">
        <v>166</v>
      </c>
      <c r="K1137">
        <v>5</v>
      </c>
      <c r="L1137">
        <v>107</v>
      </c>
      <c r="M1137">
        <v>11</v>
      </c>
      <c r="N1137">
        <v>8</v>
      </c>
      <c r="O1137">
        <v>29</v>
      </c>
      <c r="P1137">
        <v>2</v>
      </c>
      <c r="Q1137">
        <v>5</v>
      </c>
      <c r="R1137">
        <v>1</v>
      </c>
      <c r="S1137">
        <v>6</v>
      </c>
      <c r="T1137">
        <v>6</v>
      </c>
      <c r="U1137">
        <v>0</v>
      </c>
      <c r="V1137">
        <v>0</v>
      </c>
      <c r="W1137">
        <v>0</v>
      </c>
      <c r="X1137">
        <v>0</v>
      </c>
      <c r="Y1137">
        <v>0</v>
      </c>
      <c r="Z1137">
        <v>0</v>
      </c>
      <c r="AA1137">
        <v>3</v>
      </c>
      <c r="AB1137">
        <v>11</v>
      </c>
      <c r="AC1137">
        <v>0</v>
      </c>
    </row>
    <row r="1138" spans="1:29" x14ac:dyDescent="0.3">
      <c r="A1138" s="1">
        <v>10542</v>
      </c>
      <c r="B1138">
        <v>1968</v>
      </c>
      <c r="C1138" t="s">
        <v>36</v>
      </c>
      <c r="D1138" t="s">
        <v>37</v>
      </c>
      <c r="E1138">
        <v>36778</v>
      </c>
      <c r="F1138">
        <v>1</v>
      </c>
      <c r="G1138">
        <v>1</v>
      </c>
      <c r="H1138" t="s">
        <v>580</v>
      </c>
      <c r="I1138">
        <v>63</v>
      </c>
      <c r="J1138">
        <v>29</v>
      </c>
      <c r="K1138">
        <v>4</v>
      </c>
      <c r="L1138">
        <v>34</v>
      </c>
      <c r="M1138">
        <v>2</v>
      </c>
      <c r="N1138">
        <v>4</v>
      </c>
      <c r="O1138">
        <v>4</v>
      </c>
      <c r="P1138">
        <v>3</v>
      </c>
      <c r="Q1138">
        <v>3</v>
      </c>
      <c r="R1138">
        <v>0</v>
      </c>
      <c r="S1138">
        <v>3</v>
      </c>
      <c r="T1138">
        <v>9</v>
      </c>
      <c r="U1138">
        <v>0</v>
      </c>
      <c r="V1138">
        <v>0</v>
      </c>
      <c r="W1138">
        <v>0</v>
      </c>
      <c r="X1138">
        <v>0</v>
      </c>
      <c r="Y1138">
        <v>0</v>
      </c>
      <c r="Z1138">
        <v>0</v>
      </c>
      <c r="AA1138">
        <v>3</v>
      </c>
      <c r="AB1138">
        <v>11</v>
      </c>
      <c r="AC1138">
        <v>0</v>
      </c>
    </row>
    <row r="1139" spans="1:29" x14ac:dyDescent="0.3">
      <c r="A1139" s="1">
        <v>8015</v>
      </c>
      <c r="B1139">
        <v>1962</v>
      </c>
      <c r="C1139" t="s">
        <v>36</v>
      </c>
      <c r="D1139" t="s">
        <v>41</v>
      </c>
      <c r="E1139">
        <v>85696</v>
      </c>
      <c r="F1139">
        <v>0</v>
      </c>
      <c r="G1139">
        <v>0</v>
      </c>
      <c r="H1139" t="s">
        <v>581</v>
      </c>
      <c r="I1139">
        <v>88</v>
      </c>
      <c r="J1139">
        <v>714</v>
      </c>
      <c r="K1139">
        <v>76</v>
      </c>
      <c r="L1139">
        <v>395</v>
      </c>
      <c r="M1139">
        <v>116</v>
      </c>
      <c r="N1139">
        <v>0</v>
      </c>
      <c r="O1139">
        <v>12</v>
      </c>
      <c r="P1139">
        <v>1</v>
      </c>
      <c r="Q1139">
        <v>4</v>
      </c>
      <c r="R1139">
        <v>6</v>
      </c>
      <c r="S1139">
        <v>9</v>
      </c>
      <c r="T1139">
        <v>1</v>
      </c>
      <c r="U1139">
        <v>0</v>
      </c>
      <c r="V1139">
        <v>0</v>
      </c>
      <c r="W1139">
        <v>0</v>
      </c>
      <c r="X1139">
        <v>0</v>
      </c>
      <c r="Y1139">
        <v>0</v>
      </c>
      <c r="Z1139">
        <v>0</v>
      </c>
      <c r="AA1139">
        <v>3</v>
      </c>
      <c r="AB1139">
        <v>11</v>
      </c>
      <c r="AC1139">
        <v>1</v>
      </c>
    </row>
    <row r="1140" spans="1:29" x14ac:dyDescent="0.3">
      <c r="A1140" s="1">
        <v>10617</v>
      </c>
      <c r="B1140">
        <v>1989</v>
      </c>
      <c r="C1140" t="s">
        <v>39</v>
      </c>
      <c r="D1140" t="s">
        <v>41</v>
      </c>
      <c r="E1140">
        <v>10979</v>
      </c>
      <c r="F1140">
        <v>0</v>
      </c>
      <c r="G1140">
        <v>0</v>
      </c>
      <c r="H1140" t="s">
        <v>65</v>
      </c>
      <c r="I1140">
        <v>34</v>
      </c>
      <c r="J1140">
        <v>8</v>
      </c>
      <c r="K1140">
        <v>4</v>
      </c>
      <c r="L1140">
        <v>10</v>
      </c>
      <c r="M1140">
        <v>2</v>
      </c>
      <c r="N1140">
        <v>2</v>
      </c>
      <c r="O1140">
        <v>4</v>
      </c>
      <c r="P1140">
        <v>2</v>
      </c>
      <c r="Q1140">
        <v>3</v>
      </c>
      <c r="R1140">
        <v>0</v>
      </c>
      <c r="S1140">
        <v>3</v>
      </c>
      <c r="T1140">
        <v>5</v>
      </c>
      <c r="U1140">
        <v>0</v>
      </c>
      <c r="V1140">
        <v>0</v>
      </c>
      <c r="W1140">
        <v>0</v>
      </c>
      <c r="X1140">
        <v>0</v>
      </c>
      <c r="Y1140">
        <v>0</v>
      </c>
      <c r="Z1140">
        <v>0</v>
      </c>
      <c r="AA1140">
        <v>3</v>
      </c>
      <c r="AB1140">
        <v>11</v>
      </c>
      <c r="AC1140">
        <v>0</v>
      </c>
    </row>
    <row r="1141" spans="1:29" x14ac:dyDescent="0.3">
      <c r="A1141" s="1">
        <v>11166</v>
      </c>
      <c r="B1141">
        <v>1961</v>
      </c>
      <c r="C1141" t="s">
        <v>29</v>
      </c>
      <c r="D1141" t="s">
        <v>37</v>
      </c>
      <c r="E1141">
        <v>49678</v>
      </c>
      <c r="F1141">
        <v>0</v>
      </c>
      <c r="G1141">
        <v>1</v>
      </c>
      <c r="H1141" t="s">
        <v>134</v>
      </c>
      <c r="I1141">
        <v>81</v>
      </c>
      <c r="J1141">
        <v>229</v>
      </c>
      <c r="K1141">
        <v>5</v>
      </c>
      <c r="L1141">
        <v>56</v>
      </c>
      <c r="M1141">
        <v>3</v>
      </c>
      <c r="N1141">
        <v>2</v>
      </c>
      <c r="O1141">
        <v>20</v>
      </c>
      <c r="P1141">
        <v>2</v>
      </c>
      <c r="Q1141">
        <v>6</v>
      </c>
      <c r="R1141">
        <v>2</v>
      </c>
      <c r="S1141">
        <v>4</v>
      </c>
      <c r="T1141">
        <v>7</v>
      </c>
      <c r="U1141">
        <v>0</v>
      </c>
      <c r="V1141">
        <v>0</v>
      </c>
      <c r="W1141">
        <v>0</v>
      </c>
      <c r="X1141">
        <v>0</v>
      </c>
      <c r="Y1141">
        <v>0</v>
      </c>
      <c r="Z1141">
        <v>0</v>
      </c>
      <c r="AA1141">
        <v>3</v>
      </c>
      <c r="AB1141">
        <v>11</v>
      </c>
      <c r="AC1141">
        <v>0</v>
      </c>
    </row>
    <row r="1142" spans="1:29" x14ac:dyDescent="0.3">
      <c r="A1142" s="1">
        <v>849</v>
      </c>
      <c r="B1142">
        <v>1953</v>
      </c>
      <c r="C1142" t="s">
        <v>39</v>
      </c>
      <c r="D1142" t="s">
        <v>33</v>
      </c>
      <c r="E1142">
        <v>56129</v>
      </c>
      <c r="F1142">
        <v>0</v>
      </c>
      <c r="G1142">
        <v>1</v>
      </c>
      <c r="H1142" t="s">
        <v>126</v>
      </c>
      <c r="I1142">
        <v>65</v>
      </c>
      <c r="J1142">
        <v>320</v>
      </c>
      <c r="K1142">
        <v>48</v>
      </c>
      <c r="L1142">
        <v>133</v>
      </c>
      <c r="M1142">
        <v>39</v>
      </c>
      <c r="N1142">
        <v>72</v>
      </c>
      <c r="O1142">
        <v>48</v>
      </c>
      <c r="P1142">
        <v>4</v>
      </c>
      <c r="Q1142">
        <v>6</v>
      </c>
      <c r="R1142">
        <v>2</v>
      </c>
      <c r="S1142">
        <v>10</v>
      </c>
      <c r="T1142">
        <v>4</v>
      </c>
      <c r="U1142">
        <v>0</v>
      </c>
      <c r="V1142">
        <v>0</v>
      </c>
      <c r="W1142">
        <v>0</v>
      </c>
      <c r="X1142">
        <v>0</v>
      </c>
      <c r="Y1142">
        <v>0</v>
      </c>
      <c r="Z1142">
        <v>0</v>
      </c>
      <c r="AA1142">
        <v>3</v>
      </c>
      <c r="AB1142">
        <v>11</v>
      </c>
      <c r="AC1142">
        <v>0</v>
      </c>
    </row>
    <row r="1143" spans="1:29" x14ac:dyDescent="0.3">
      <c r="A1143" s="1">
        <v>523</v>
      </c>
      <c r="B1143">
        <v>1989</v>
      </c>
      <c r="C1143" t="s">
        <v>29</v>
      </c>
      <c r="D1143" t="s">
        <v>37</v>
      </c>
      <c r="E1143">
        <v>37155</v>
      </c>
      <c r="F1143">
        <v>1</v>
      </c>
      <c r="G1143">
        <v>0</v>
      </c>
      <c r="H1143" t="s">
        <v>419</v>
      </c>
      <c r="I1143">
        <v>51</v>
      </c>
      <c r="J1143">
        <v>23</v>
      </c>
      <c r="K1143">
        <v>0</v>
      </c>
      <c r="L1143">
        <v>26</v>
      </c>
      <c r="M1143">
        <v>7</v>
      </c>
      <c r="N1143">
        <v>15</v>
      </c>
      <c r="O1143">
        <v>3</v>
      </c>
      <c r="P1143">
        <v>1</v>
      </c>
      <c r="Q1143">
        <v>2</v>
      </c>
      <c r="R1143">
        <v>0</v>
      </c>
      <c r="S1143">
        <v>4</v>
      </c>
      <c r="T1143">
        <v>5</v>
      </c>
      <c r="U1143">
        <v>0</v>
      </c>
      <c r="V1143">
        <v>0</v>
      </c>
      <c r="W1143">
        <v>0</v>
      </c>
      <c r="X1143">
        <v>0</v>
      </c>
      <c r="Y1143">
        <v>0</v>
      </c>
      <c r="Z1143">
        <v>0</v>
      </c>
      <c r="AA1143">
        <v>3</v>
      </c>
      <c r="AB1143">
        <v>11</v>
      </c>
      <c r="AC1143">
        <v>0</v>
      </c>
    </row>
    <row r="1144" spans="1:29" x14ac:dyDescent="0.3">
      <c r="A1144" s="1">
        <v>4066</v>
      </c>
      <c r="B1144">
        <v>1978</v>
      </c>
      <c r="C1144" t="s">
        <v>53</v>
      </c>
      <c r="D1144" t="s">
        <v>41</v>
      </c>
      <c r="E1144">
        <v>21282</v>
      </c>
      <c r="F1144">
        <v>1</v>
      </c>
      <c r="G1144">
        <v>0</v>
      </c>
      <c r="H1144" t="s">
        <v>98</v>
      </c>
      <c r="I1144">
        <v>76</v>
      </c>
      <c r="J1144">
        <v>1</v>
      </c>
      <c r="K1144">
        <v>5</v>
      </c>
      <c r="L1144">
        <v>8</v>
      </c>
      <c r="M1144">
        <v>4</v>
      </c>
      <c r="N1144">
        <v>8</v>
      </c>
      <c r="O1144">
        <v>20</v>
      </c>
      <c r="P1144">
        <v>2</v>
      </c>
      <c r="Q1144">
        <v>2</v>
      </c>
      <c r="R1144">
        <v>1</v>
      </c>
      <c r="S1144">
        <v>2</v>
      </c>
      <c r="T1144">
        <v>6</v>
      </c>
      <c r="U1144">
        <v>0</v>
      </c>
      <c r="V1144">
        <v>0</v>
      </c>
      <c r="W1144">
        <v>0</v>
      </c>
      <c r="X1144">
        <v>0</v>
      </c>
      <c r="Y1144">
        <v>0</v>
      </c>
      <c r="Z1144">
        <v>0</v>
      </c>
      <c r="AA1144">
        <v>3</v>
      </c>
      <c r="AB1144">
        <v>11</v>
      </c>
      <c r="AC1144">
        <v>0</v>
      </c>
    </row>
    <row r="1145" spans="1:29" x14ac:dyDescent="0.3">
      <c r="A1145" s="1">
        <v>8414</v>
      </c>
      <c r="B1145">
        <v>1962</v>
      </c>
      <c r="C1145" t="s">
        <v>36</v>
      </c>
      <c r="D1145" t="s">
        <v>30</v>
      </c>
      <c r="E1145">
        <v>33419</v>
      </c>
      <c r="F1145">
        <v>0</v>
      </c>
      <c r="G1145">
        <v>1</v>
      </c>
      <c r="H1145" t="s">
        <v>568</v>
      </c>
      <c r="I1145">
        <v>76</v>
      </c>
      <c r="J1145">
        <v>56</v>
      </c>
      <c r="K1145">
        <v>0</v>
      </c>
      <c r="L1145">
        <v>12</v>
      </c>
      <c r="M1145">
        <v>0</v>
      </c>
      <c r="N1145">
        <v>0</v>
      </c>
      <c r="O1145">
        <v>18</v>
      </c>
      <c r="P1145">
        <v>2</v>
      </c>
      <c r="Q1145">
        <v>2</v>
      </c>
      <c r="R1145">
        <v>0</v>
      </c>
      <c r="S1145">
        <v>4</v>
      </c>
      <c r="T1145">
        <v>7</v>
      </c>
      <c r="U1145">
        <v>0</v>
      </c>
      <c r="V1145">
        <v>0</v>
      </c>
      <c r="W1145">
        <v>0</v>
      </c>
      <c r="X1145">
        <v>0</v>
      </c>
      <c r="Y1145">
        <v>0</v>
      </c>
      <c r="Z1145">
        <v>0</v>
      </c>
      <c r="AA1145">
        <v>3</v>
      </c>
      <c r="AB1145">
        <v>11</v>
      </c>
      <c r="AC1145">
        <v>0</v>
      </c>
    </row>
    <row r="1146" spans="1:29" x14ac:dyDescent="0.3">
      <c r="A1146" s="1">
        <v>819</v>
      </c>
      <c r="B1146">
        <v>1945</v>
      </c>
      <c r="C1146" t="s">
        <v>29</v>
      </c>
      <c r="D1146" t="s">
        <v>71</v>
      </c>
      <c r="E1146">
        <v>63285</v>
      </c>
      <c r="F1146">
        <v>0</v>
      </c>
      <c r="G1146">
        <v>0</v>
      </c>
      <c r="H1146" t="s">
        <v>76</v>
      </c>
      <c r="I1146">
        <v>84</v>
      </c>
      <c r="J1146">
        <v>508</v>
      </c>
      <c r="K1146">
        <v>124</v>
      </c>
      <c r="L1146">
        <v>249</v>
      </c>
      <c r="M1146">
        <v>50</v>
      </c>
      <c r="N1146">
        <v>38</v>
      </c>
      <c r="O1146">
        <v>134</v>
      </c>
      <c r="P1146">
        <v>1</v>
      </c>
      <c r="Q1146">
        <v>6</v>
      </c>
      <c r="R1146">
        <v>5</v>
      </c>
      <c r="S1146">
        <v>13</v>
      </c>
      <c r="T1146">
        <v>3</v>
      </c>
      <c r="U1146">
        <v>0</v>
      </c>
      <c r="V1146">
        <v>0</v>
      </c>
      <c r="W1146">
        <v>0</v>
      </c>
      <c r="X1146">
        <v>0</v>
      </c>
      <c r="Y1146">
        <v>0</v>
      </c>
      <c r="Z1146">
        <v>0</v>
      </c>
      <c r="AA1146">
        <v>3</v>
      </c>
      <c r="AB1146">
        <v>11</v>
      </c>
      <c r="AC1146">
        <v>0</v>
      </c>
    </row>
    <row r="1147" spans="1:29" x14ac:dyDescent="0.3">
      <c r="A1147" s="1">
        <v>4961</v>
      </c>
      <c r="B1147">
        <v>1974</v>
      </c>
      <c r="C1147" t="s">
        <v>39</v>
      </c>
      <c r="D1147" t="s">
        <v>33</v>
      </c>
      <c r="E1147">
        <v>21255</v>
      </c>
      <c r="F1147">
        <v>1</v>
      </c>
      <c r="G1147">
        <v>0</v>
      </c>
      <c r="H1147" t="s">
        <v>118</v>
      </c>
      <c r="I1147">
        <v>56</v>
      </c>
      <c r="J1147">
        <v>29</v>
      </c>
      <c r="K1147">
        <v>0</v>
      </c>
      <c r="L1147">
        <v>25</v>
      </c>
      <c r="M1147">
        <v>2</v>
      </c>
      <c r="N1147">
        <v>2</v>
      </c>
      <c r="O1147">
        <v>3</v>
      </c>
      <c r="P1147">
        <v>4</v>
      </c>
      <c r="Q1147">
        <v>2</v>
      </c>
      <c r="R1147">
        <v>1</v>
      </c>
      <c r="S1147">
        <v>4</v>
      </c>
      <c r="T1147">
        <v>4</v>
      </c>
      <c r="U1147">
        <v>0</v>
      </c>
      <c r="V1147">
        <v>0</v>
      </c>
      <c r="W1147">
        <v>0</v>
      </c>
      <c r="X1147">
        <v>0</v>
      </c>
      <c r="Y1147">
        <v>0</v>
      </c>
      <c r="Z1147">
        <v>0</v>
      </c>
      <c r="AA1147">
        <v>3</v>
      </c>
      <c r="AB1147">
        <v>11</v>
      </c>
      <c r="AC1147">
        <v>0</v>
      </c>
    </row>
    <row r="1148" spans="1:29" x14ac:dyDescent="0.3">
      <c r="A1148" s="1">
        <v>749</v>
      </c>
      <c r="B1148">
        <v>1981</v>
      </c>
      <c r="C1148" t="s">
        <v>29</v>
      </c>
      <c r="D1148" t="s">
        <v>33</v>
      </c>
      <c r="E1148">
        <v>42162</v>
      </c>
      <c r="F1148">
        <v>1</v>
      </c>
      <c r="G1148">
        <v>0</v>
      </c>
      <c r="H1148" t="s">
        <v>444</v>
      </c>
      <c r="I1148">
        <v>31</v>
      </c>
      <c r="J1148">
        <v>46</v>
      </c>
      <c r="K1148">
        <v>7</v>
      </c>
      <c r="L1148">
        <v>59</v>
      </c>
      <c r="M1148">
        <v>2</v>
      </c>
      <c r="N1148">
        <v>4</v>
      </c>
      <c r="O1148">
        <v>27</v>
      </c>
      <c r="P1148">
        <v>2</v>
      </c>
      <c r="Q1148">
        <v>3</v>
      </c>
      <c r="R1148">
        <v>1</v>
      </c>
      <c r="S1148">
        <v>3</v>
      </c>
      <c r="T1148">
        <v>6</v>
      </c>
      <c r="U1148">
        <v>1</v>
      </c>
      <c r="V1148">
        <v>0</v>
      </c>
      <c r="W1148">
        <v>0</v>
      </c>
      <c r="X1148">
        <v>0</v>
      </c>
      <c r="Y1148">
        <v>0</v>
      </c>
      <c r="Z1148">
        <v>0</v>
      </c>
      <c r="AA1148">
        <v>3</v>
      </c>
      <c r="AB1148">
        <v>11</v>
      </c>
      <c r="AC1148">
        <v>1</v>
      </c>
    </row>
    <row r="1149" spans="1:29" x14ac:dyDescent="0.3">
      <c r="A1149" s="1">
        <v>5430</v>
      </c>
      <c r="B1149">
        <v>1956</v>
      </c>
      <c r="C1149" t="s">
        <v>29</v>
      </c>
      <c r="D1149" t="s">
        <v>33</v>
      </c>
      <c r="E1149">
        <v>54450</v>
      </c>
      <c r="F1149">
        <v>1</v>
      </c>
      <c r="G1149">
        <v>1</v>
      </c>
      <c r="H1149" t="s">
        <v>103</v>
      </c>
      <c r="I1149">
        <v>0</v>
      </c>
      <c r="J1149">
        <v>454</v>
      </c>
      <c r="K1149">
        <v>0</v>
      </c>
      <c r="L1149">
        <v>171</v>
      </c>
      <c r="M1149">
        <v>8</v>
      </c>
      <c r="N1149">
        <v>19</v>
      </c>
      <c r="O1149">
        <v>32</v>
      </c>
      <c r="P1149">
        <v>12</v>
      </c>
      <c r="Q1149">
        <v>9</v>
      </c>
      <c r="R1149">
        <v>2</v>
      </c>
      <c r="S1149">
        <v>8</v>
      </c>
      <c r="T1149">
        <v>8</v>
      </c>
      <c r="U1149">
        <v>0</v>
      </c>
      <c r="V1149">
        <v>0</v>
      </c>
      <c r="W1149">
        <v>0</v>
      </c>
      <c r="X1149">
        <v>0</v>
      </c>
      <c r="Y1149">
        <v>0</v>
      </c>
      <c r="Z1149">
        <v>0</v>
      </c>
      <c r="AA1149">
        <v>3</v>
      </c>
      <c r="AB1149">
        <v>11</v>
      </c>
      <c r="AC1149">
        <v>0</v>
      </c>
    </row>
    <row r="1150" spans="1:29" x14ac:dyDescent="0.3">
      <c r="A1150" s="1">
        <v>7755</v>
      </c>
      <c r="B1150">
        <v>1954</v>
      </c>
      <c r="C1150" t="s">
        <v>36</v>
      </c>
      <c r="D1150" t="s">
        <v>37</v>
      </c>
      <c r="E1150">
        <v>57744</v>
      </c>
      <c r="F1150">
        <v>0</v>
      </c>
      <c r="G1150">
        <v>1</v>
      </c>
      <c r="H1150" t="s">
        <v>582</v>
      </c>
      <c r="I1150">
        <v>91</v>
      </c>
      <c r="J1150">
        <v>350</v>
      </c>
      <c r="K1150">
        <v>3</v>
      </c>
      <c r="L1150">
        <v>39</v>
      </c>
      <c r="M1150">
        <v>0</v>
      </c>
      <c r="N1150">
        <v>0</v>
      </c>
      <c r="O1150">
        <v>19</v>
      </c>
      <c r="P1150">
        <v>2</v>
      </c>
      <c r="Q1150">
        <v>9</v>
      </c>
      <c r="R1150">
        <v>1</v>
      </c>
      <c r="S1150">
        <v>4</v>
      </c>
      <c r="T1150">
        <v>8</v>
      </c>
      <c r="U1150">
        <v>0</v>
      </c>
      <c r="V1150">
        <v>0</v>
      </c>
      <c r="W1150">
        <v>0</v>
      </c>
      <c r="X1150">
        <v>0</v>
      </c>
      <c r="Y1150">
        <v>0</v>
      </c>
      <c r="Z1150">
        <v>0</v>
      </c>
      <c r="AA1150">
        <v>3</v>
      </c>
      <c r="AB1150">
        <v>11</v>
      </c>
      <c r="AC1150">
        <v>0</v>
      </c>
    </row>
    <row r="1151" spans="1:29" x14ac:dyDescent="0.3">
      <c r="A1151" s="1">
        <v>10525</v>
      </c>
      <c r="B1151">
        <v>1986</v>
      </c>
      <c r="C1151" t="s">
        <v>29</v>
      </c>
      <c r="D1151" t="s">
        <v>30</v>
      </c>
      <c r="E1151">
        <v>26576</v>
      </c>
      <c r="F1151">
        <v>1</v>
      </c>
      <c r="G1151">
        <v>0</v>
      </c>
      <c r="H1151" t="s">
        <v>243</v>
      </c>
      <c r="I1151">
        <v>40</v>
      </c>
      <c r="J1151">
        <v>10</v>
      </c>
      <c r="K1151">
        <v>0</v>
      </c>
      <c r="L1151">
        <v>8</v>
      </c>
      <c r="M1151">
        <v>0</v>
      </c>
      <c r="N1151">
        <v>0</v>
      </c>
      <c r="O1151">
        <v>9</v>
      </c>
      <c r="P1151">
        <v>1</v>
      </c>
      <c r="Q1151">
        <v>1</v>
      </c>
      <c r="R1151">
        <v>0</v>
      </c>
      <c r="S1151">
        <v>2</v>
      </c>
      <c r="T1151">
        <v>9</v>
      </c>
      <c r="U1151">
        <v>1</v>
      </c>
      <c r="V1151">
        <v>0</v>
      </c>
      <c r="W1151">
        <v>0</v>
      </c>
      <c r="X1151">
        <v>0</v>
      </c>
      <c r="Y1151">
        <v>0</v>
      </c>
      <c r="Z1151">
        <v>0</v>
      </c>
      <c r="AA1151">
        <v>3</v>
      </c>
      <c r="AB1151">
        <v>11</v>
      </c>
      <c r="AC1151">
        <v>1</v>
      </c>
    </row>
    <row r="1152" spans="1:29" x14ac:dyDescent="0.3">
      <c r="A1152" s="1">
        <v>1453</v>
      </c>
      <c r="B1152">
        <v>1943</v>
      </c>
      <c r="C1152" t="s">
        <v>36</v>
      </c>
      <c r="D1152" t="s">
        <v>71</v>
      </c>
      <c r="E1152">
        <v>57513</v>
      </c>
      <c r="F1152">
        <v>0</v>
      </c>
      <c r="G1152">
        <v>0</v>
      </c>
      <c r="H1152" t="s">
        <v>583</v>
      </c>
      <c r="I1152">
        <v>59</v>
      </c>
      <c r="J1152">
        <v>735</v>
      </c>
      <c r="K1152">
        <v>40</v>
      </c>
      <c r="L1152">
        <v>183</v>
      </c>
      <c r="M1152">
        <v>52</v>
      </c>
      <c r="N1152">
        <v>20</v>
      </c>
      <c r="O1152">
        <v>30</v>
      </c>
      <c r="P1152">
        <v>2</v>
      </c>
      <c r="Q1152">
        <v>9</v>
      </c>
      <c r="R1152">
        <v>3</v>
      </c>
      <c r="S1152">
        <v>13</v>
      </c>
      <c r="T1152">
        <v>6</v>
      </c>
      <c r="U1152">
        <v>0</v>
      </c>
      <c r="V1152">
        <v>0</v>
      </c>
      <c r="W1152">
        <v>0</v>
      </c>
      <c r="X1152">
        <v>0</v>
      </c>
      <c r="Y1152">
        <v>0</v>
      </c>
      <c r="Z1152">
        <v>0</v>
      </c>
      <c r="AA1152">
        <v>3</v>
      </c>
      <c r="AB1152">
        <v>11</v>
      </c>
      <c r="AC1152">
        <v>0</v>
      </c>
    </row>
    <row r="1153" spans="1:29" x14ac:dyDescent="0.3">
      <c r="A1153" s="1">
        <v>8310</v>
      </c>
      <c r="B1153">
        <v>1964</v>
      </c>
      <c r="C1153" t="s">
        <v>29</v>
      </c>
      <c r="D1153" t="s">
        <v>33</v>
      </c>
      <c r="E1153">
        <v>68142</v>
      </c>
      <c r="F1153">
        <v>0</v>
      </c>
      <c r="G1153">
        <v>1</v>
      </c>
      <c r="H1153" t="s">
        <v>111</v>
      </c>
      <c r="I1153">
        <v>96</v>
      </c>
      <c r="J1153">
        <v>897</v>
      </c>
      <c r="K1153">
        <v>126</v>
      </c>
      <c r="L1153">
        <v>196</v>
      </c>
      <c r="M1153">
        <v>91</v>
      </c>
      <c r="N1153">
        <v>112</v>
      </c>
      <c r="O1153">
        <v>37</v>
      </c>
      <c r="P1153">
        <v>3</v>
      </c>
      <c r="Q1153">
        <v>10</v>
      </c>
      <c r="R1153">
        <v>4</v>
      </c>
      <c r="S1153">
        <v>7</v>
      </c>
      <c r="T1153">
        <v>6</v>
      </c>
      <c r="U1153">
        <v>0</v>
      </c>
      <c r="V1153">
        <v>0</v>
      </c>
      <c r="W1153">
        <v>0</v>
      </c>
      <c r="X1153">
        <v>0</v>
      </c>
      <c r="Y1153">
        <v>0</v>
      </c>
      <c r="Z1153">
        <v>0</v>
      </c>
      <c r="AA1153">
        <v>3</v>
      </c>
      <c r="AB1153">
        <v>11</v>
      </c>
      <c r="AC1153">
        <v>0</v>
      </c>
    </row>
    <row r="1154" spans="1:29" x14ac:dyDescent="0.3">
      <c r="A1154" s="1">
        <v>10710</v>
      </c>
      <c r="B1154">
        <v>1979</v>
      </c>
      <c r="C1154" t="s">
        <v>29</v>
      </c>
      <c r="D1154" t="s">
        <v>37</v>
      </c>
      <c r="E1154">
        <v>7500</v>
      </c>
      <c r="F1154">
        <v>0</v>
      </c>
      <c r="G1154">
        <v>1</v>
      </c>
      <c r="H1154" t="s">
        <v>111</v>
      </c>
      <c r="I1154">
        <v>61</v>
      </c>
      <c r="J1154">
        <v>5</v>
      </c>
      <c r="K1154">
        <v>2</v>
      </c>
      <c r="L1154">
        <v>3</v>
      </c>
      <c r="M1154">
        <v>3</v>
      </c>
      <c r="N1154">
        <v>0</v>
      </c>
      <c r="O1154">
        <v>5</v>
      </c>
      <c r="P1154">
        <v>1</v>
      </c>
      <c r="Q1154">
        <v>1</v>
      </c>
      <c r="R1154">
        <v>0</v>
      </c>
      <c r="S1154">
        <v>2</v>
      </c>
      <c r="T1154">
        <v>8</v>
      </c>
      <c r="U1154">
        <v>0</v>
      </c>
      <c r="V1154">
        <v>0</v>
      </c>
      <c r="W1154">
        <v>0</v>
      </c>
      <c r="X1154">
        <v>0</v>
      </c>
      <c r="Y1154">
        <v>0</v>
      </c>
      <c r="Z1154">
        <v>0</v>
      </c>
      <c r="AA1154">
        <v>3</v>
      </c>
      <c r="AB1154">
        <v>11</v>
      </c>
      <c r="AC1154">
        <v>0</v>
      </c>
    </row>
    <row r="1155" spans="1:29" x14ac:dyDescent="0.3">
      <c r="A1155" s="1">
        <v>5031</v>
      </c>
      <c r="B1155">
        <v>1974</v>
      </c>
      <c r="C1155" t="s">
        <v>29</v>
      </c>
      <c r="D1155" t="s">
        <v>33</v>
      </c>
      <c r="E1155">
        <v>83145</v>
      </c>
      <c r="F1155">
        <v>0</v>
      </c>
      <c r="G1155">
        <v>0</v>
      </c>
      <c r="H1155" t="s">
        <v>242</v>
      </c>
      <c r="I1155">
        <v>14</v>
      </c>
      <c r="J1155">
        <v>777</v>
      </c>
      <c r="K1155">
        <v>35</v>
      </c>
      <c r="L1155">
        <v>731</v>
      </c>
      <c r="M1155">
        <v>39</v>
      </c>
      <c r="N1155">
        <v>137</v>
      </c>
      <c r="O1155">
        <v>114</v>
      </c>
      <c r="P1155">
        <v>1</v>
      </c>
      <c r="Q1155">
        <v>5</v>
      </c>
      <c r="R1155">
        <v>9</v>
      </c>
      <c r="S1155">
        <v>11</v>
      </c>
      <c r="T1155">
        <v>2</v>
      </c>
      <c r="U1155">
        <v>0</v>
      </c>
      <c r="V1155">
        <v>0</v>
      </c>
      <c r="W1155">
        <v>1</v>
      </c>
      <c r="X1155">
        <v>0</v>
      </c>
      <c r="Y1155">
        <v>0</v>
      </c>
      <c r="Z1155">
        <v>0</v>
      </c>
      <c r="AA1155">
        <v>3</v>
      </c>
      <c r="AB1155">
        <v>11</v>
      </c>
      <c r="AC1155">
        <v>1</v>
      </c>
    </row>
    <row r="1156" spans="1:29" x14ac:dyDescent="0.3">
      <c r="A1156" s="1">
        <v>2613</v>
      </c>
      <c r="B1156">
        <v>1960</v>
      </c>
      <c r="C1156" t="s">
        <v>39</v>
      </c>
      <c r="D1156" t="s">
        <v>37</v>
      </c>
      <c r="E1156">
        <v>54197</v>
      </c>
      <c r="F1156">
        <v>0</v>
      </c>
      <c r="G1156">
        <v>1</v>
      </c>
      <c r="H1156" t="s">
        <v>422</v>
      </c>
      <c r="I1156">
        <v>16</v>
      </c>
      <c r="J1156">
        <v>162</v>
      </c>
      <c r="K1156">
        <v>6</v>
      </c>
      <c r="L1156">
        <v>37</v>
      </c>
      <c r="M1156">
        <v>6</v>
      </c>
      <c r="N1156">
        <v>13</v>
      </c>
      <c r="O1156">
        <v>13</v>
      </c>
      <c r="P1156">
        <v>2</v>
      </c>
      <c r="Q1156">
        <v>1</v>
      </c>
      <c r="R1156">
        <v>3</v>
      </c>
      <c r="S1156">
        <v>6</v>
      </c>
      <c r="T1156">
        <v>1</v>
      </c>
      <c r="U1156">
        <v>0</v>
      </c>
      <c r="V1156">
        <v>0</v>
      </c>
      <c r="W1156">
        <v>0</v>
      </c>
      <c r="X1156">
        <v>0</v>
      </c>
      <c r="Y1156">
        <v>0</v>
      </c>
      <c r="Z1156">
        <v>0</v>
      </c>
      <c r="AA1156">
        <v>3</v>
      </c>
      <c r="AB1156">
        <v>11</v>
      </c>
      <c r="AC1156">
        <v>0</v>
      </c>
    </row>
    <row r="1157" spans="1:29" x14ac:dyDescent="0.3">
      <c r="A1157" s="1">
        <v>213</v>
      </c>
      <c r="B1157">
        <v>1963</v>
      </c>
      <c r="C1157" t="s">
        <v>36</v>
      </c>
      <c r="D1157" t="s">
        <v>30</v>
      </c>
      <c r="E1157">
        <v>23091</v>
      </c>
      <c r="F1157">
        <v>1</v>
      </c>
      <c r="G1157">
        <v>1</v>
      </c>
      <c r="H1157" t="s">
        <v>117</v>
      </c>
      <c r="I1157">
        <v>98</v>
      </c>
      <c r="J1157">
        <v>35</v>
      </c>
      <c r="K1157">
        <v>0</v>
      </c>
      <c r="L1157">
        <v>11</v>
      </c>
      <c r="M1157">
        <v>0</v>
      </c>
      <c r="N1157">
        <v>0</v>
      </c>
      <c r="O1157">
        <v>2</v>
      </c>
      <c r="P1157">
        <v>4</v>
      </c>
      <c r="Q1157">
        <v>2</v>
      </c>
      <c r="R1157">
        <v>1</v>
      </c>
      <c r="S1157">
        <v>3</v>
      </c>
      <c r="T1157">
        <v>7</v>
      </c>
      <c r="U1157">
        <v>0</v>
      </c>
      <c r="V1157">
        <v>0</v>
      </c>
      <c r="W1157">
        <v>0</v>
      </c>
      <c r="X1157">
        <v>0</v>
      </c>
      <c r="Y1157">
        <v>0</v>
      </c>
      <c r="Z1157">
        <v>0</v>
      </c>
      <c r="AA1157">
        <v>3</v>
      </c>
      <c r="AB1157">
        <v>11</v>
      </c>
      <c r="AC1157">
        <v>0</v>
      </c>
    </row>
    <row r="1158" spans="1:29" x14ac:dyDescent="0.3">
      <c r="A1158" s="1">
        <v>967</v>
      </c>
      <c r="B1158">
        <v>1976</v>
      </c>
      <c r="C1158" t="s">
        <v>29</v>
      </c>
      <c r="D1158" t="s">
        <v>37</v>
      </c>
      <c r="E1158">
        <v>46049</v>
      </c>
      <c r="F1158">
        <v>1</v>
      </c>
      <c r="G1158">
        <v>1</v>
      </c>
      <c r="H1158" t="s">
        <v>584</v>
      </c>
      <c r="I1158">
        <v>11</v>
      </c>
      <c r="J1158">
        <v>342</v>
      </c>
      <c r="K1158">
        <v>9</v>
      </c>
      <c r="L1158">
        <v>112</v>
      </c>
      <c r="M1158">
        <v>19</v>
      </c>
      <c r="N1158">
        <v>14</v>
      </c>
      <c r="O1158">
        <v>19</v>
      </c>
      <c r="P1158">
        <v>10</v>
      </c>
      <c r="Q1158">
        <v>5</v>
      </c>
      <c r="R1158">
        <v>2</v>
      </c>
      <c r="S1158">
        <v>9</v>
      </c>
      <c r="T1158">
        <v>7</v>
      </c>
      <c r="U1158">
        <v>0</v>
      </c>
      <c r="V1158">
        <v>0</v>
      </c>
      <c r="W1158">
        <v>0</v>
      </c>
      <c r="X1158">
        <v>0</v>
      </c>
      <c r="Y1158">
        <v>0</v>
      </c>
      <c r="Z1158">
        <v>0</v>
      </c>
      <c r="AA1158">
        <v>3</v>
      </c>
      <c r="AB1158">
        <v>11</v>
      </c>
      <c r="AC1158">
        <v>1</v>
      </c>
    </row>
    <row r="1159" spans="1:29" x14ac:dyDescent="0.3">
      <c r="A1159" s="1">
        <v>1077</v>
      </c>
      <c r="B1159">
        <v>1974</v>
      </c>
      <c r="C1159" t="s">
        <v>29</v>
      </c>
      <c r="D1159" t="s">
        <v>33</v>
      </c>
      <c r="E1159">
        <v>56715</v>
      </c>
      <c r="F1159">
        <v>0</v>
      </c>
      <c r="G1159">
        <v>0</v>
      </c>
      <c r="H1159" t="s">
        <v>190</v>
      </c>
      <c r="I1159">
        <v>52</v>
      </c>
      <c r="J1159">
        <v>258</v>
      </c>
      <c r="K1159">
        <v>105</v>
      </c>
      <c r="L1159">
        <v>239</v>
      </c>
      <c r="M1159">
        <v>237</v>
      </c>
      <c r="N1159">
        <v>172</v>
      </c>
      <c r="O1159">
        <v>9</v>
      </c>
      <c r="P1159">
        <v>1</v>
      </c>
      <c r="Q1159">
        <v>7</v>
      </c>
      <c r="R1159">
        <v>3</v>
      </c>
      <c r="S1159">
        <v>4</v>
      </c>
      <c r="T1159">
        <v>4</v>
      </c>
      <c r="U1159">
        <v>0</v>
      </c>
      <c r="V1159">
        <v>0</v>
      </c>
      <c r="W1159">
        <v>0</v>
      </c>
      <c r="X1159">
        <v>0</v>
      </c>
      <c r="Y1159">
        <v>0</v>
      </c>
      <c r="Z1159">
        <v>0</v>
      </c>
      <c r="AA1159">
        <v>3</v>
      </c>
      <c r="AB1159">
        <v>11</v>
      </c>
      <c r="AC1159">
        <v>0</v>
      </c>
    </row>
    <row r="1160" spans="1:29" x14ac:dyDescent="0.3">
      <c r="A1160" s="1">
        <v>7959</v>
      </c>
      <c r="B1160">
        <v>1961</v>
      </c>
      <c r="C1160" t="s">
        <v>29</v>
      </c>
      <c r="D1160" t="s">
        <v>37</v>
      </c>
      <c r="E1160">
        <v>79410</v>
      </c>
      <c r="F1160">
        <v>0</v>
      </c>
      <c r="G1160">
        <v>0</v>
      </c>
      <c r="H1160" t="s">
        <v>504</v>
      </c>
      <c r="I1160">
        <v>19</v>
      </c>
      <c r="J1160">
        <v>658</v>
      </c>
      <c r="K1160">
        <v>80</v>
      </c>
      <c r="L1160">
        <v>483</v>
      </c>
      <c r="M1160">
        <v>123</v>
      </c>
      <c r="N1160">
        <v>13</v>
      </c>
      <c r="O1160">
        <v>13</v>
      </c>
      <c r="P1160">
        <v>1</v>
      </c>
      <c r="Q1160">
        <v>3</v>
      </c>
      <c r="R1160">
        <v>2</v>
      </c>
      <c r="S1160">
        <v>5</v>
      </c>
      <c r="T1160">
        <v>1</v>
      </c>
      <c r="U1160">
        <v>0</v>
      </c>
      <c r="V1160">
        <v>0</v>
      </c>
      <c r="W1160">
        <v>0</v>
      </c>
      <c r="X1160">
        <v>0</v>
      </c>
      <c r="Y1160">
        <v>0</v>
      </c>
      <c r="Z1160">
        <v>0</v>
      </c>
      <c r="AA1160">
        <v>3</v>
      </c>
      <c r="AB1160">
        <v>11</v>
      </c>
      <c r="AC1160">
        <v>0</v>
      </c>
    </row>
    <row r="1161" spans="1:29" x14ac:dyDescent="0.3">
      <c r="A1161" s="1">
        <v>640</v>
      </c>
      <c r="B1161">
        <v>1951</v>
      </c>
      <c r="C1161" t="s">
        <v>29</v>
      </c>
      <c r="D1161" t="s">
        <v>37</v>
      </c>
      <c r="E1161">
        <v>57304</v>
      </c>
      <c r="F1161">
        <v>0</v>
      </c>
      <c r="G1161">
        <v>1</v>
      </c>
      <c r="H1161" t="s">
        <v>332</v>
      </c>
      <c r="I1161">
        <v>61</v>
      </c>
      <c r="J1161">
        <v>356</v>
      </c>
      <c r="K1161">
        <v>80</v>
      </c>
      <c r="L1161">
        <v>329</v>
      </c>
      <c r="M1161">
        <v>138</v>
      </c>
      <c r="N1161">
        <v>17</v>
      </c>
      <c r="O1161">
        <v>106</v>
      </c>
      <c r="P1161">
        <v>2</v>
      </c>
      <c r="Q1161">
        <v>7</v>
      </c>
      <c r="R1161">
        <v>6</v>
      </c>
      <c r="S1161">
        <v>10</v>
      </c>
      <c r="T1161">
        <v>5</v>
      </c>
      <c r="U1161">
        <v>0</v>
      </c>
      <c r="V1161">
        <v>0</v>
      </c>
      <c r="W1161">
        <v>0</v>
      </c>
      <c r="X1161">
        <v>0</v>
      </c>
      <c r="Y1161">
        <v>0</v>
      </c>
      <c r="Z1161">
        <v>0</v>
      </c>
      <c r="AA1161">
        <v>3</v>
      </c>
      <c r="AB1161">
        <v>11</v>
      </c>
      <c r="AC1161">
        <v>0</v>
      </c>
    </row>
    <row r="1162" spans="1:29" x14ac:dyDescent="0.3">
      <c r="A1162" s="1">
        <v>4252</v>
      </c>
      <c r="B1162">
        <v>1965</v>
      </c>
      <c r="C1162" t="s">
        <v>29</v>
      </c>
      <c r="D1162" t="s">
        <v>37</v>
      </c>
      <c r="E1162">
        <v>44375</v>
      </c>
      <c r="F1162">
        <v>0</v>
      </c>
      <c r="G1162">
        <v>1</v>
      </c>
      <c r="H1162" t="s">
        <v>121</v>
      </c>
      <c r="I1162">
        <v>73</v>
      </c>
      <c r="J1162">
        <v>213</v>
      </c>
      <c r="K1162">
        <v>5</v>
      </c>
      <c r="L1162">
        <v>28</v>
      </c>
      <c r="M1162">
        <v>7</v>
      </c>
      <c r="N1162">
        <v>7</v>
      </c>
      <c r="O1162">
        <v>41</v>
      </c>
      <c r="P1162">
        <v>1</v>
      </c>
      <c r="Q1162">
        <v>4</v>
      </c>
      <c r="R1162">
        <v>1</v>
      </c>
      <c r="S1162">
        <v>6</v>
      </c>
      <c r="T1162">
        <v>5</v>
      </c>
      <c r="U1162">
        <v>0</v>
      </c>
      <c r="V1162">
        <v>0</v>
      </c>
      <c r="W1162">
        <v>0</v>
      </c>
      <c r="X1162">
        <v>0</v>
      </c>
      <c r="Y1162">
        <v>0</v>
      </c>
      <c r="Z1162">
        <v>0</v>
      </c>
      <c r="AA1162">
        <v>3</v>
      </c>
      <c r="AB1162">
        <v>11</v>
      </c>
      <c r="AC1162">
        <v>0</v>
      </c>
    </row>
    <row r="1163" spans="1:29" x14ac:dyDescent="0.3">
      <c r="A1163" s="1">
        <v>8432</v>
      </c>
      <c r="B1163">
        <v>1956</v>
      </c>
      <c r="C1163" t="s">
        <v>29</v>
      </c>
      <c r="D1163" t="s">
        <v>33</v>
      </c>
      <c r="E1163">
        <v>54450</v>
      </c>
      <c r="F1163">
        <v>1</v>
      </c>
      <c r="G1163">
        <v>1</v>
      </c>
      <c r="H1163" t="s">
        <v>103</v>
      </c>
      <c r="I1163">
        <v>0</v>
      </c>
      <c r="J1163">
        <v>454</v>
      </c>
      <c r="K1163">
        <v>0</v>
      </c>
      <c r="L1163">
        <v>171</v>
      </c>
      <c r="M1163">
        <v>8</v>
      </c>
      <c r="N1163">
        <v>19</v>
      </c>
      <c r="O1163">
        <v>32</v>
      </c>
      <c r="P1163">
        <v>12</v>
      </c>
      <c r="Q1163">
        <v>9</v>
      </c>
      <c r="R1163">
        <v>2</v>
      </c>
      <c r="S1163">
        <v>8</v>
      </c>
      <c r="T1163">
        <v>8</v>
      </c>
      <c r="U1163">
        <v>0</v>
      </c>
      <c r="V1163">
        <v>0</v>
      </c>
      <c r="W1163">
        <v>0</v>
      </c>
      <c r="X1163">
        <v>0</v>
      </c>
      <c r="Y1163">
        <v>0</v>
      </c>
      <c r="Z1163">
        <v>0</v>
      </c>
      <c r="AA1163">
        <v>3</v>
      </c>
      <c r="AB1163">
        <v>11</v>
      </c>
      <c r="AC1163">
        <v>0</v>
      </c>
    </row>
    <row r="1164" spans="1:29" x14ac:dyDescent="0.3">
      <c r="A1164" s="1">
        <v>6218</v>
      </c>
      <c r="B1164">
        <v>1965</v>
      </c>
      <c r="C1164" t="s">
        <v>29</v>
      </c>
      <c r="D1164" t="s">
        <v>37</v>
      </c>
      <c r="E1164">
        <v>59594</v>
      </c>
      <c r="F1164">
        <v>0</v>
      </c>
      <c r="G1164">
        <v>1</v>
      </c>
      <c r="H1164" t="s">
        <v>585</v>
      </c>
      <c r="I1164">
        <v>74</v>
      </c>
      <c r="J1164">
        <v>457</v>
      </c>
      <c r="K1164">
        <v>4</v>
      </c>
      <c r="L1164">
        <v>29</v>
      </c>
      <c r="M1164">
        <v>0</v>
      </c>
      <c r="N1164">
        <v>0</v>
      </c>
      <c r="O1164">
        <v>9</v>
      </c>
      <c r="P1164">
        <v>1</v>
      </c>
      <c r="Q1164">
        <v>8</v>
      </c>
      <c r="R1164">
        <v>1</v>
      </c>
      <c r="S1164">
        <v>7</v>
      </c>
      <c r="T1164">
        <v>7</v>
      </c>
      <c r="U1164">
        <v>0</v>
      </c>
      <c r="V1164">
        <v>1</v>
      </c>
      <c r="W1164">
        <v>0</v>
      </c>
      <c r="X1164">
        <v>0</v>
      </c>
      <c r="Y1164">
        <v>0</v>
      </c>
      <c r="Z1164">
        <v>0</v>
      </c>
      <c r="AA1164">
        <v>3</v>
      </c>
      <c r="AB1164">
        <v>11</v>
      </c>
      <c r="AC1164">
        <v>0</v>
      </c>
    </row>
    <row r="1165" spans="1:29" x14ac:dyDescent="0.3">
      <c r="A1165" s="1">
        <v>6905</v>
      </c>
      <c r="B1165">
        <v>1994</v>
      </c>
      <c r="C1165" t="s">
        <v>29</v>
      </c>
      <c r="D1165" t="s">
        <v>33</v>
      </c>
      <c r="E1165">
        <v>80685</v>
      </c>
      <c r="F1165">
        <v>0</v>
      </c>
      <c r="G1165">
        <v>0</v>
      </c>
      <c r="H1165" t="s">
        <v>162</v>
      </c>
      <c r="I1165">
        <v>55</v>
      </c>
      <c r="J1165">
        <v>241</v>
      </c>
      <c r="K1165">
        <v>45</v>
      </c>
      <c r="L1165">
        <v>604</v>
      </c>
      <c r="M1165">
        <v>34</v>
      </c>
      <c r="N1165">
        <v>26</v>
      </c>
      <c r="O1165">
        <v>54</v>
      </c>
      <c r="P1165">
        <v>1</v>
      </c>
      <c r="Q1165">
        <v>6</v>
      </c>
      <c r="R1165">
        <v>4</v>
      </c>
      <c r="S1165">
        <v>10</v>
      </c>
      <c r="T1165">
        <v>2</v>
      </c>
      <c r="U1165">
        <v>0</v>
      </c>
      <c r="V1165">
        <v>0</v>
      </c>
      <c r="W1165">
        <v>0</v>
      </c>
      <c r="X1165">
        <v>0</v>
      </c>
      <c r="Y1165">
        <v>0</v>
      </c>
      <c r="Z1165">
        <v>0</v>
      </c>
      <c r="AA1165">
        <v>3</v>
      </c>
      <c r="AB1165">
        <v>11</v>
      </c>
      <c r="AC1165">
        <v>0</v>
      </c>
    </row>
    <row r="1166" spans="1:29" x14ac:dyDescent="0.3">
      <c r="A1166" s="1">
        <v>5922</v>
      </c>
      <c r="B1166">
        <v>1974</v>
      </c>
      <c r="C1166" t="s">
        <v>36</v>
      </c>
      <c r="D1166" t="s">
        <v>37</v>
      </c>
      <c r="E1166">
        <v>40344</v>
      </c>
      <c r="F1166">
        <v>0</v>
      </c>
      <c r="G1166">
        <v>1</v>
      </c>
      <c r="H1166" t="s">
        <v>564</v>
      </c>
      <c r="I1166">
        <v>48</v>
      </c>
      <c r="J1166">
        <v>210</v>
      </c>
      <c r="K1166">
        <v>0</v>
      </c>
      <c r="L1166">
        <v>6</v>
      </c>
      <c r="M1166">
        <v>0</v>
      </c>
      <c r="N1166">
        <v>0</v>
      </c>
      <c r="O1166">
        <v>2</v>
      </c>
      <c r="P1166">
        <v>2</v>
      </c>
      <c r="Q1166">
        <v>4</v>
      </c>
      <c r="R1166">
        <v>1</v>
      </c>
      <c r="S1166">
        <v>5</v>
      </c>
      <c r="T1166">
        <v>7</v>
      </c>
      <c r="U1166">
        <v>0</v>
      </c>
      <c r="V1166">
        <v>0</v>
      </c>
      <c r="W1166">
        <v>0</v>
      </c>
      <c r="X1166">
        <v>0</v>
      </c>
      <c r="Y1166">
        <v>0</v>
      </c>
      <c r="Z1166">
        <v>0</v>
      </c>
      <c r="AA1166">
        <v>3</v>
      </c>
      <c r="AB1166">
        <v>11</v>
      </c>
      <c r="AC1166">
        <v>0</v>
      </c>
    </row>
    <row r="1167" spans="1:29" x14ac:dyDescent="0.3">
      <c r="A1167" s="1">
        <v>3598</v>
      </c>
      <c r="B1167">
        <v>1972</v>
      </c>
      <c r="C1167" t="s">
        <v>29</v>
      </c>
      <c r="D1167" t="s">
        <v>37</v>
      </c>
      <c r="E1167">
        <v>62710</v>
      </c>
      <c r="F1167">
        <v>0</v>
      </c>
      <c r="G1167">
        <v>1</v>
      </c>
      <c r="H1167" t="s">
        <v>586</v>
      </c>
      <c r="I1167">
        <v>53</v>
      </c>
      <c r="J1167">
        <v>441</v>
      </c>
      <c r="K1167">
        <v>35</v>
      </c>
      <c r="L1167">
        <v>83</v>
      </c>
      <c r="M1167">
        <v>7</v>
      </c>
      <c r="N1167">
        <v>29</v>
      </c>
      <c r="O1167">
        <v>11</v>
      </c>
      <c r="P1167">
        <v>4</v>
      </c>
      <c r="Q1167">
        <v>4</v>
      </c>
      <c r="R1167">
        <v>2</v>
      </c>
      <c r="S1167">
        <v>12</v>
      </c>
      <c r="T1167">
        <v>4</v>
      </c>
      <c r="U1167">
        <v>0</v>
      </c>
      <c r="V1167">
        <v>0</v>
      </c>
      <c r="W1167">
        <v>0</v>
      </c>
      <c r="X1167">
        <v>0</v>
      </c>
      <c r="Y1167">
        <v>0</v>
      </c>
      <c r="Z1167">
        <v>0</v>
      </c>
      <c r="AA1167">
        <v>3</v>
      </c>
      <c r="AB1167">
        <v>11</v>
      </c>
      <c r="AC1167">
        <v>0</v>
      </c>
    </row>
    <row r="1168" spans="1:29" x14ac:dyDescent="0.3">
      <c r="A1168" s="1">
        <v>6116</v>
      </c>
      <c r="B1168">
        <v>1968</v>
      </c>
      <c r="C1168" t="s">
        <v>53</v>
      </c>
      <c r="D1168" t="s">
        <v>37</v>
      </c>
      <c r="E1168">
        <v>48985</v>
      </c>
      <c r="F1168">
        <v>0</v>
      </c>
      <c r="G1168">
        <v>1</v>
      </c>
      <c r="H1168" t="s">
        <v>288</v>
      </c>
      <c r="I1168">
        <v>13</v>
      </c>
      <c r="J1168">
        <v>19</v>
      </c>
      <c r="K1168">
        <v>13</v>
      </c>
      <c r="L1168">
        <v>18</v>
      </c>
      <c r="M1168">
        <v>10</v>
      </c>
      <c r="N1168">
        <v>7</v>
      </c>
      <c r="O1168">
        <v>8</v>
      </c>
      <c r="P1168">
        <v>1</v>
      </c>
      <c r="Q1168">
        <v>1</v>
      </c>
      <c r="R1168">
        <v>1</v>
      </c>
      <c r="S1168">
        <v>3</v>
      </c>
      <c r="T1168">
        <v>3</v>
      </c>
      <c r="U1168">
        <v>0</v>
      </c>
      <c r="V1168">
        <v>0</v>
      </c>
      <c r="W1168">
        <v>0</v>
      </c>
      <c r="X1168">
        <v>0</v>
      </c>
      <c r="Y1168">
        <v>0</v>
      </c>
      <c r="Z1168">
        <v>0</v>
      </c>
      <c r="AA1168">
        <v>3</v>
      </c>
      <c r="AB1168">
        <v>11</v>
      </c>
      <c r="AC1168">
        <v>0</v>
      </c>
    </row>
    <row r="1169" spans="1:29" x14ac:dyDescent="0.3">
      <c r="A1169" s="1">
        <v>6263</v>
      </c>
      <c r="B1169">
        <v>1968</v>
      </c>
      <c r="C1169" t="s">
        <v>29</v>
      </c>
      <c r="D1169" t="s">
        <v>33</v>
      </c>
      <c r="E1169">
        <v>35322</v>
      </c>
      <c r="F1169">
        <v>1</v>
      </c>
      <c r="G1169">
        <v>2</v>
      </c>
      <c r="H1169" t="s">
        <v>162</v>
      </c>
      <c r="I1169">
        <v>34</v>
      </c>
      <c r="J1169">
        <v>28</v>
      </c>
      <c r="K1169">
        <v>9</v>
      </c>
      <c r="L1169">
        <v>37</v>
      </c>
      <c r="M1169">
        <v>12</v>
      </c>
      <c r="N1169">
        <v>7</v>
      </c>
      <c r="O1169">
        <v>13</v>
      </c>
      <c r="P1169">
        <v>3</v>
      </c>
      <c r="Q1169">
        <v>2</v>
      </c>
      <c r="R1169">
        <v>0</v>
      </c>
      <c r="S1169">
        <v>4</v>
      </c>
      <c r="T1169">
        <v>8</v>
      </c>
      <c r="U1169">
        <v>0</v>
      </c>
      <c r="V1169">
        <v>0</v>
      </c>
      <c r="W1169">
        <v>0</v>
      </c>
      <c r="X1169">
        <v>0</v>
      </c>
      <c r="Y1169">
        <v>0</v>
      </c>
      <c r="Z1169">
        <v>0</v>
      </c>
      <c r="AA1169">
        <v>3</v>
      </c>
      <c r="AB1169">
        <v>11</v>
      </c>
      <c r="AC1169">
        <v>0</v>
      </c>
    </row>
    <row r="1170" spans="1:29" x14ac:dyDescent="0.3">
      <c r="A1170" s="1">
        <v>10486</v>
      </c>
      <c r="B1170">
        <v>1948</v>
      </c>
      <c r="C1170" t="s">
        <v>29</v>
      </c>
      <c r="D1170" t="s">
        <v>37</v>
      </c>
      <c r="E1170">
        <v>77142</v>
      </c>
      <c r="F1170">
        <v>0</v>
      </c>
      <c r="G1170">
        <v>0</v>
      </c>
      <c r="H1170" t="s">
        <v>468</v>
      </c>
      <c r="I1170">
        <v>54</v>
      </c>
      <c r="J1170">
        <v>476</v>
      </c>
      <c r="K1170">
        <v>75</v>
      </c>
      <c r="L1170">
        <v>162</v>
      </c>
      <c r="M1170">
        <v>29</v>
      </c>
      <c r="N1170">
        <v>151</v>
      </c>
      <c r="O1170">
        <v>97</v>
      </c>
      <c r="P1170">
        <v>1</v>
      </c>
      <c r="Q1170">
        <v>4</v>
      </c>
      <c r="R1170">
        <v>4</v>
      </c>
      <c r="S1170">
        <v>8</v>
      </c>
      <c r="T1170">
        <v>2</v>
      </c>
      <c r="U1170">
        <v>0</v>
      </c>
      <c r="V1170">
        <v>0</v>
      </c>
      <c r="W1170">
        <v>0</v>
      </c>
      <c r="X1170">
        <v>0</v>
      </c>
      <c r="Y1170">
        <v>0</v>
      </c>
      <c r="Z1170">
        <v>0</v>
      </c>
      <c r="AA1170">
        <v>3</v>
      </c>
      <c r="AB1170">
        <v>11</v>
      </c>
      <c r="AC1170">
        <v>0</v>
      </c>
    </row>
    <row r="1171" spans="1:29" x14ac:dyDescent="0.3">
      <c r="A1171" s="1">
        <v>2410</v>
      </c>
      <c r="B1171">
        <v>1969</v>
      </c>
      <c r="C1171" t="s">
        <v>29</v>
      </c>
      <c r="D1171" t="s">
        <v>30</v>
      </c>
      <c r="E1171">
        <v>81657</v>
      </c>
      <c r="F1171">
        <v>0</v>
      </c>
      <c r="G1171">
        <v>0</v>
      </c>
      <c r="H1171" t="s">
        <v>188</v>
      </c>
      <c r="I1171">
        <v>69</v>
      </c>
      <c r="J1171">
        <v>364</v>
      </c>
      <c r="K1171">
        <v>40</v>
      </c>
      <c r="L1171">
        <v>425</v>
      </c>
      <c r="M1171">
        <v>158</v>
      </c>
      <c r="N1171">
        <v>60</v>
      </c>
      <c r="O1171">
        <v>50</v>
      </c>
      <c r="P1171">
        <v>1</v>
      </c>
      <c r="Q1171">
        <v>3</v>
      </c>
      <c r="R1171">
        <v>4</v>
      </c>
      <c r="S1171">
        <v>8</v>
      </c>
      <c r="T1171">
        <v>1</v>
      </c>
      <c r="U1171">
        <v>0</v>
      </c>
      <c r="V1171">
        <v>0</v>
      </c>
      <c r="W1171">
        <v>0</v>
      </c>
      <c r="X1171">
        <v>0</v>
      </c>
      <c r="Y1171">
        <v>0</v>
      </c>
      <c r="Z1171">
        <v>0</v>
      </c>
      <c r="AA1171">
        <v>3</v>
      </c>
      <c r="AB1171">
        <v>11</v>
      </c>
      <c r="AC1171">
        <v>0</v>
      </c>
    </row>
    <row r="1172" spans="1:29" x14ac:dyDescent="0.3">
      <c r="A1172" s="1">
        <v>193</v>
      </c>
      <c r="B1172">
        <v>1996</v>
      </c>
      <c r="C1172" t="s">
        <v>47</v>
      </c>
      <c r="D1172" t="s">
        <v>37</v>
      </c>
      <c r="E1172">
        <v>14421</v>
      </c>
      <c r="F1172">
        <v>0</v>
      </c>
      <c r="G1172">
        <v>0</v>
      </c>
      <c r="H1172" t="s">
        <v>449</v>
      </c>
      <c r="I1172">
        <v>81</v>
      </c>
      <c r="J1172">
        <v>0</v>
      </c>
      <c r="K1172">
        <v>0</v>
      </c>
      <c r="L1172">
        <v>2</v>
      </c>
      <c r="M1172">
        <v>3</v>
      </c>
      <c r="N1172">
        <v>3</v>
      </c>
      <c r="O1172">
        <v>8</v>
      </c>
      <c r="P1172">
        <v>1</v>
      </c>
      <c r="Q1172">
        <v>1</v>
      </c>
      <c r="R1172">
        <v>0</v>
      </c>
      <c r="S1172">
        <v>2</v>
      </c>
      <c r="T1172">
        <v>5</v>
      </c>
      <c r="U1172">
        <v>1</v>
      </c>
      <c r="V1172">
        <v>0</v>
      </c>
      <c r="W1172">
        <v>0</v>
      </c>
      <c r="X1172">
        <v>0</v>
      </c>
      <c r="Y1172">
        <v>0</v>
      </c>
      <c r="Z1172">
        <v>0</v>
      </c>
      <c r="AA1172">
        <v>3</v>
      </c>
      <c r="AB1172">
        <v>11</v>
      </c>
      <c r="AC1172">
        <v>0</v>
      </c>
    </row>
    <row r="1173" spans="1:29" x14ac:dyDescent="0.3">
      <c r="A1173" s="1">
        <v>3363</v>
      </c>
      <c r="B1173">
        <v>1974</v>
      </c>
      <c r="C1173" t="s">
        <v>53</v>
      </c>
      <c r="D1173" t="s">
        <v>37</v>
      </c>
      <c r="E1173">
        <v>20130</v>
      </c>
      <c r="F1173">
        <v>0</v>
      </c>
      <c r="G1173">
        <v>0</v>
      </c>
      <c r="H1173" t="s">
        <v>272</v>
      </c>
      <c r="I1173">
        <v>99</v>
      </c>
      <c r="J1173">
        <v>0</v>
      </c>
      <c r="K1173">
        <v>6</v>
      </c>
      <c r="L1173">
        <v>3</v>
      </c>
      <c r="M1173">
        <v>7</v>
      </c>
      <c r="N1173">
        <v>6</v>
      </c>
      <c r="O1173">
        <v>12</v>
      </c>
      <c r="P1173">
        <v>1</v>
      </c>
      <c r="Q1173">
        <v>1</v>
      </c>
      <c r="R1173">
        <v>0</v>
      </c>
      <c r="S1173">
        <v>3</v>
      </c>
      <c r="T1173">
        <v>8</v>
      </c>
      <c r="U1173">
        <v>0</v>
      </c>
      <c r="V1173">
        <v>0</v>
      </c>
      <c r="W1173">
        <v>0</v>
      </c>
      <c r="X1173">
        <v>0</v>
      </c>
      <c r="Y1173">
        <v>0</v>
      </c>
      <c r="Z1173">
        <v>0</v>
      </c>
      <c r="AA1173">
        <v>3</v>
      </c>
      <c r="AB1173">
        <v>11</v>
      </c>
      <c r="AC1173">
        <v>0</v>
      </c>
    </row>
    <row r="1174" spans="1:29" x14ac:dyDescent="0.3">
      <c r="A1174" s="1">
        <v>8278</v>
      </c>
      <c r="B1174">
        <v>1990</v>
      </c>
      <c r="C1174" t="s">
        <v>36</v>
      </c>
      <c r="D1174" t="s">
        <v>37</v>
      </c>
      <c r="E1174">
        <v>74214</v>
      </c>
      <c r="F1174">
        <v>0</v>
      </c>
      <c r="G1174">
        <v>0</v>
      </c>
      <c r="H1174" t="s">
        <v>587</v>
      </c>
      <c r="I1174">
        <v>3</v>
      </c>
      <c r="J1174">
        <v>863</v>
      </c>
      <c r="K1174">
        <v>83</v>
      </c>
      <c r="L1174">
        <v>547</v>
      </c>
      <c r="M1174">
        <v>86</v>
      </c>
      <c r="N1174">
        <v>99</v>
      </c>
      <c r="O1174">
        <v>33</v>
      </c>
      <c r="P1174">
        <v>1</v>
      </c>
      <c r="Q1174">
        <v>8</v>
      </c>
      <c r="R1174">
        <v>2</v>
      </c>
      <c r="S1174">
        <v>5</v>
      </c>
      <c r="T1174">
        <v>5</v>
      </c>
      <c r="U1174">
        <v>0</v>
      </c>
      <c r="V1174">
        <v>0</v>
      </c>
      <c r="W1174">
        <v>0</v>
      </c>
      <c r="X1174">
        <v>0</v>
      </c>
      <c r="Y1174">
        <v>0</v>
      </c>
      <c r="Z1174">
        <v>0</v>
      </c>
      <c r="AA1174">
        <v>3</v>
      </c>
      <c r="AB1174">
        <v>11</v>
      </c>
      <c r="AC1174">
        <v>0</v>
      </c>
    </row>
    <row r="1175" spans="1:29" x14ac:dyDescent="0.3">
      <c r="A1175" s="1">
        <v>10660</v>
      </c>
      <c r="B1175">
        <v>1957</v>
      </c>
      <c r="C1175" t="s">
        <v>39</v>
      </c>
      <c r="D1175" t="s">
        <v>37</v>
      </c>
      <c r="E1175">
        <v>66726</v>
      </c>
      <c r="F1175">
        <v>1</v>
      </c>
      <c r="G1175">
        <v>1</v>
      </c>
      <c r="H1175" t="s">
        <v>588</v>
      </c>
      <c r="I1175">
        <v>61</v>
      </c>
      <c r="J1175">
        <v>349</v>
      </c>
      <c r="K1175">
        <v>7</v>
      </c>
      <c r="L1175">
        <v>35</v>
      </c>
      <c r="M1175">
        <v>0</v>
      </c>
      <c r="N1175">
        <v>0</v>
      </c>
      <c r="O1175">
        <v>47</v>
      </c>
      <c r="P1175">
        <v>3</v>
      </c>
      <c r="Q1175">
        <v>8</v>
      </c>
      <c r="R1175">
        <v>2</v>
      </c>
      <c r="S1175">
        <v>4</v>
      </c>
      <c r="T1175">
        <v>7</v>
      </c>
      <c r="U1175">
        <v>0</v>
      </c>
      <c r="V1175">
        <v>1</v>
      </c>
      <c r="W1175">
        <v>0</v>
      </c>
      <c r="X1175">
        <v>0</v>
      </c>
      <c r="Y1175">
        <v>0</v>
      </c>
      <c r="Z1175">
        <v>0</v>
      </c>
      <c r="AA1175">
        <v>3</v>
      </c>
      <c r="AB1175">
        <v>11</v>
      </c>
      <c r="AC1175">
        <v>0</v>
      </c>
    </row>
    <row r="1176" spans="1:29" x14ac:dyDescent="0.3">
      <c r="A1176" s="1">
        <v>8686</v>
      </c>
      <c r="B1176">
        <v>1979</v>
      </c>
      <c r="C1176" t="s">
        <v>47</v>
      </c>
      <c r="D1176" t="s">
        <v>33</v>
      </c>
      <c r="E1176">
        <v>23724</v>
      </c>
      <c r="F1176">
        <v>1</v>
      </c>
      <c r="G1176">
        <v>0</v>
      </c>
      <c r="H1176" t="s">
        <v>263</v>
      </c>
      <c r="I1176">
        <v>65</v>
      </c>
      <c r="J1176">
        <v>5</v>
      </c>
      <c r="K1176">
        <v>23</v>
      </c>
      <c r="L1176">
        <v>15</v>
      </c>
      <c r="M1176">
        <v>0</v>
      </c>
      <c r="N1176">
        <v>18</v>
      </c>
      <c r="O1176">
        <v>14</v>
      </c>
      <c r="P1176">
        <v>2</v>
      </c>
      <c r="Q1176">
        <v>2</v>
      </c>
      <c r="R1176">
        <v>0</v>
      </c>
      <c r="S1176">
        <v>3</v>
      </c>
      <c r="T1176">
        <v>8</v>
      </c>
      <c r="U1176">
        <v>0</v>
      </c>
      <c r="V1176">
        <v>0</v>
      </c>
      <c r="W1176">
        <v>0</v>
      </c>
      <c r="X1176">
        <v>0</v>
      </c>
      <c r="Y1176">
        <v>0</v>
      </c>
      <c r="Z1176">
        <v>0</v>
      </c>
      <c r="AA1176">
        <v>3</v>
      </c>
      <c r="AB1176">
        <v>11</v>
      </c>
      <c r="AC1176">
        <v>0</v>
      </c>
    </row>
    <row r="1177" spans="1:29" x14ac:dyDescent="0.3">
      <c r="A1177" s="1">
        <v>1604</v>
      </c>
      <c r="B1177">
        <v>1960</v>
      </c>
      <c r="C1177" t="s">
        <v>39</v>
      </c>
      <c r="D1177" t="s">
        <v>37</v>
      </c>
      <c r="E1177">
        <v>47353</v>
      </c>
      <c r="F1177">
        <v>0</v>
      </c>
      <c r="G1177">
        <v>1</v>
      </c>
      <c r="H1177" t="s">
        <v>177</v>
      </c>
      <c r="I1177">
        <v>93</v>
      </c>
      <c r="J1177">
        <v>184</v>
      </c>
      <c r="K1177">
        <v>2</v>
      </c>
      <c r="L1177">
        <v>19</v>
      </c>
      <c r="M1177">
        <v>8</v>
      </c>
      <c r="N1177">
        <v>8</v>
      </c>
      <c r="O1177">
        <v>4</v>
      </c>
      <c r="P1177">
        <v>3</v>
      </c>
      <c r="Q1177">
        <v>2</v>
      </c>
      <c r="R1177">
        <v>2</v>
      </c>
      <c r="S1177">
        <v>6</v>
      </c>
      <c r="T1177">
        <v>5</v>
      </c>
      <c r="U1177">
        <v>0</v>
      </c>
      <c r="V1177">
        <v>0</v>
      </c>
      <c r="W1177">
        <v>0</v>
      </c>
      <c r="X1177">
        <v>0</v>
      </c>
      <c r="Y1177">
        <v>0</v>
      </c>
      <c r="Z1177">
        <v>0</v>
      </c>
      <c r="AA1177">
        <v>3</v>
      </c>
      <c r="AB1177">
        <v>11</v>
      </c>
      <c r="AC1177">
        <v>0</v>
      </c>
    </row>
    <row r="1178" spans="1:29" x14ac:dyDescent="0.3">
      <c r="A1178" s="1">
        <v>5907</v>
      </c>
      <c r="B1178">
        <v>1952</v>
      </c>
      <c r="C1178" t="s">
        <v>39</v>
      </c>
      <c r="D1178" t="s">
        <v>37</v>
      </c>
      <c r="E1178">
        <v>33444</v>
      </c>
      <c r="F1178">
        <v>1</v>
      </c>
      <c r="G1178">
        <v>1</v>
      </c>
      <c r="H1178" t="s">
        <v>54</v>
      </c>
      <c r="I1178">
        <v>24</v>
      </c>
      <c r="J1178">
        <v>8</v>
      </c>
      <c r="K1178">
        <v>0</v>
      </c>
      <c r="L1178">
        <v>8</v>
      </c>
      <c r="M1178">
        <v>0</v>
      </c>
      <c r="N1178">
        <v>0</v>
      </c>
      <c r="O1178">
        <v>2</v>
      </c>
      <c r="P1178">
        <v>1</v>
      </c>
      <c r="Q1178">
        <v>1</v>
      </c>
      <c r="R1178">
        <v>0</v>
      </c>
      <c r="S1178">
        <v>2</v>
      </c>
      <c r="T1178">
        <v>8</v>
      </c>
      <c r="U1178">
        <v>0</v>
      </c>
      <c r="V1178">
        <v>0</v>
      </c>
      <c r="W1178">
        <v>0</v>
      </c>
      <c r="X1178">
        <v>0</v>
      </c>
      <c r="Y1178">
        <v>0</v>
      </c>
      <c r="Z1178">
        <v>0</v>
      </c>
      <c r="AA1178">
        <v>3</v>
      </c>
      <c r="AB1178">
        <v>11</v>
      </c>
      <c r="AC1178">
        <v>0</v>
      </c>
    </row>
    <row r="1179" spans="1:29" x14ac:dyDescent="0.3">
      <c r="A1179" s="1">
        <v>10669</v>
      </c>
      <c r="B1179">
        <v>1981</v>
      </c>
      <c r="C1179" t="s">
        <v>29</v>
      </c>
      <c r="D1179" t="s">
        <v>37</v>
      </c>
      <c r="E1179">
        <v>54386</v>
      </c>
      <c r="F1179">
        <v>0</v>
      </c>
      <c r="G1179">
        <v>1</v>
      </c>
      <c r="H1179" t="s">
        <v>130</v>
      </c>
      <c r="I1179">
        <v>8</v>
      </c>
      <c r="J1179">
        <v>277</v>
      </c>
      <c r="K1179">
        <v>21</v>
      </c>
      <c r="L1179">
        <v>64</v>
      </c>
      <c r="M1179">
        <v>62</v>
      </c>
      <c r="N1179">
        <v>21</v>
      </c>
      <c r="O1179">
        <v>25</v>
      </c>
      <c r="P1179">
        <v>2</v>
      </c>
      <c r="Q1179">
        <v>3</v>
      </c>
      <c r="R1179">
        <v>2</v>
      </c>
      <c r="S1179">
        <v>10</v>
      </c>
      <c r="T1179">
        <v>3</v>
      </c>
      <c r="U1179">
        <v>0</v>
      </c>
      <c r="V1179">
        <v>0</v>
      </c>
      <c r="W1179">
        <v>0</v>
      </c>
      <c r="X1179">
        <v>0</v>
      </c>
      <c r="Y1179">
        <v>0</v>
      </c>
      <c r="Z1179">
        <v>0</v>
      </c>
      <c r="AA1179">
        <v>3</v>
      </c>
      <c r="AB1179">
        <v>11</v>
      </c>
      <c r="AC1179">
        <v>0</v>
      </c>
    </row>
    <row r="1180" spans="1:29" x14ac:dyDescent="0.3">
      <c r="A1180" s="1">
        <v>2918</v>
      </c>
      <c r="B1180">
        <v>1981</v>
      </c>
      <c r="C1180" t="s">
        <v>29</v>
      </c>
      <c r="D1180" t="s">
        <v>41</v>
      </c>
      <c r="E1180">
        <v>28510</v>
      </c>
      <c r="F1180">
        <v>1</v>
      </c>
      <c r="G1180">
        <v>1</v>
      </c>
      <c r="H1180" t="s">
        <v>344</v>
      </c>
      <c r="I1180">
        <v>72</v>
      </c>
      <c r="J1180">
        <v>44</v>
      </c>
      <c r="K1180">
        <v>5</v>
      </c>
      <c r="L1180">
        <v>19</v>
      </c>
      <c r="M1180">
        <v>0</v>
      </c>
      <c r="N1180">
        <v>4</v>
      </c>
      <c r="O1180">
        <v>19</v>
      </c>
      <c r="P1180">
        <v>3</v>
      </c>
      <c r="Q1180">
        <v>2</v>
      </c>
      <c r="R1180">
        <v>0</v>
      </c>
      <c r="S1180">
        <v>4</v>
      </c>
      <c r="T1180">
        <v>5</v>
      </c>
      <c r="U1180">
        <v>0</v>
      </c>
      <c r="V1180">
        <v>0</v>
      </c>
      <c r="W1180">
        <v>0</v>
      </c>
      <c r="X1180">
        <v>0</v>
      </c>
      <c r="Y1180">
        <v>0</v>
      </c>
      <c r="Z1180">
        <v>0</v>
      </c>
      <c r="AA1180">
        <v>3</v>
      </c>
      <c r="AB1180">
        <v>11</v>
      </c>
      <c r="AC1180">
        <v>0</v>
      </c>
    </row>
    <row r="1181" spans="1:29" x14ac:dyDescent="0.3">
      <c r="A1181" s="1">
        <v>5735</v>
      </c>
      <c r="B1181">
        <v>1991</v>
      </c>
      <c r="C1181" t="s">
        <v>39</v>
      </c>
      <c r="D1181" t="s">
        <v>30</v>
      </c>
      <c r="E1181">
        <v>90638</v>
      </c>
      <c r="F1181">
        <v>0</v>
      </c>
      <c r="G1181">
        <v>0</v>
      </c>
      <c r="H1181" t="s">
        <v>589</v>
      </c>
      <c r="I1181">
        <v>29</v>
      </c>
      <c r="J1181">
        <v>1156</v>
      </c>
      <c r="K1181">
        <v>120</v>
      </c>
      <c r="L1181">
        <v>915</v>
      </c>
      <c r="M1181">
        <v>94</v>
      </c>
      <c r="N1181">
        <v>144</v>
      </c>
      <c r="O1181">
        <v>96</v>
      </c>
      <c r="P1181">
        <v>1</v>
      </c>
      <c r="Q1181">
        <v>3</v>
      </c>
      <c r="R1181">
        <v>4</v>
      </c>
      <c r="S1181">
        <v>10</v>
      </c>
      <c r="T1181">
        <v>1</v>
      </c>
      <c r="U1181">
        <v>0</v>
      </c>
      <c r="V1181">
        <v>0</v>
      </c>
      <c r="W1181">
        <v>1</v>
      </c>
      <c r="X1181">
        <v>0</v>
      </c>
      <c r="Y1181">
        <v>0</v>
      </c>
      <c r="Z1181">
        <v>0</v>
      </c>
      <c r="AA1181">
        <v>3</v>
      </c>
      <c r="AB1181">
        <v>11</v>
      </c>
      <c r="AC1181">
        <v>0</v>
      </c>
    </row>
    <row r="1182" spans="1:29" x14ac:dyDescent="0.3">
      <c r="A1182" s="1">
        <v>359</v>
      </c>
      <c r="B1182">
        <v>1950</v>
      </c>
      <c r="C1182" t="s">
        <v>29</v>
      </c>
      <c r="D1182" t="s">
        <v>33</v>
      </c>
      <c r="E1182">
        <v>48070</v>
      </c>
      <c r="F1182">
        <v>0</v>
      </c>
      <c r="G1182">
        <v>1</v>
      </c>
      <c r="H1182" t="s">
        <v>270</v>
      </c>
      <c r="I1182">
        <v>33</v>
      </c>
      <c r="J1182">
        <v>373</v>
      </c>
      <c r="K1182">
        <v>14</v>
      </c>
      <c r="L1182">
        <v>83</v>
      </c>
      <c r="M1182">
        <v>6</v>
      </c>
      <c r="N1182">
        <v>9</v>
      </c>
      <c r="O1182">
        <v>19</v>
      </c>
      <c r="P1182">
        <v>3</v>
      </c>
      <c r="Q1182">
        <v>8</v>
      </c>
      <c r="R1182">
        <v>2</v>
      </c>
      <c r="S1182">
        <v>6</v>
      </c>
      <c r="T1182">
        <v>7</v>
      </c>
      <c r="U1182">
        <v>0</v>
      </c>
      <c r="V1182">
        <v>0</v>
      </c>
      <c r="W1182">
        <v>0</v>
      </c>
      <c r="X1182">
        <v>0</v>
      </c>
      <c r="Y1182">
        <v>0</v>
      </c>
      <c r="Z1182">
        <v>1</v>
      </c>
      <c r="AA1182">
        <v>3</v>
      </c>
      <c r="AB1182">
        <v>11</v>
      </c>
      <c r="AC1182">
        <v>0</v>
      </c>
    </row>
    <row r="1183" spans="1:29" x14ac:dyDescent="0.3">
      <c r="A1183" s="1">
        <v>8387</v>
      </c>
      <c r="B1183">
        <v>1957</v>
      </c>
      <c r="C1183" t="s">
        <v>29</v>
      </c>
      <c r="D1183" t="s">
        <v>37</v>
      </c>
      <c r="E1183">
        <v>43140</v>
      </c>
      <c r="F1183">
        <v>0</v>
      </c>
      <c r="G1183">
        <v>1</v>
      </c>
      <c r="H1183" t="s">
        <v>219</v>
      </c>
      <c r="I1183">
        <v>68</v>
      </c>
      <c r="J1183">
        <v>134</v>
      </c>
      <c r="K1183">
        <v>8</v>
      </c>
      <c r="L1183">
        <v>76</v>
      </c>
      <c r="M1183">
        <v>6</v>
      </c>
      <c r="N1183">
        <v>0</v>
      </c>
      <c r="O1183">
        <v>11</v>
      </c>
      <c r="P1183">
        <v>1</v>
      </c>
      <c r="Q1183">
        <v>4</v>
      </c>
      <c r="R1183">
        <v>1</v>
      </c>
      <c r="S1183">
        <v>5</v>
      </c>
      <c r="T1183">
        <v>6</v>
      </c>
      <c r="U1183">
        <v>0</v>
      </c>
      <c r="V1183">
        <v>0</v>
      </c>
      <c r="W1183">
        <v>0</v>
      </c>
      <c r="X1183">
        <v>0</v>
      </c>
      <c r="Y1183">
        <v>0</v>
      </c>
      <c r="Z1183">
        <v>0</v>
      </c>
      <c r="AA1183">
        <v>3</v>
      </c>
      <c r="AB1183">
        <v>11</v>
      </c>
      <c r="AC1183">
        <v>0</v>
      </c>
    </row>
    <row r="1184" spans="1:29" x14ac:dyDescent="0.3">
      <c r="A1184" s="1">
        <v>1829</v>
      </c>
      <c r="B1184">
        <v>1961</v>
      </c>
      <c r="C1184" t="s">
        <v>36</v>
      </c>
      <c r="D1184" t="s">
        <v>41</v>
      </c>
      <c r="E1184">
        <v>54959</v>
      </c>
      <c r="F1184">
        <v>0</v>
      </c>
      <c r="G1184">
        <v>1</v>
      </c>
      <c r="H1184" t="s">
        <v>509</v>
      </c>
      <c r="I1184">
        <v>55</v>
      </c>
      <c r="J1184">
        <v>1148</v>
      </c>
      <c r="K1184">
        <v>0</v>
      </c>
      <c r="L1184">
        <v>60</v>
      </c>
      <c r="M1184">
        <v>0</v>
      </c>
      <c r="N1184">
        <v>0</v>
      </c>
      <c r="O1184">
        <v>24</v>
      </c>
      <c r="P1184">
        <v>3</v>
      </c>
      <c r="Q1184">
        <v>9</v>
      </c>
      <c r="R1184">
        <v>5</v>
      </c>
      <c r="S1184">
        <v>4</v>
      </c>
      <c r="T1184">
        <v>7</v>
      </c>
      <c r="U1184">
        <v>0</v>
      </c>
      <c r="V1184">
        <v>1</v>
      </c>
      <c r="W1184">
        <v>0</v>
      </c>
      <c r="X1184">
        <v>0</v>
      </c>
      <c r="Y1184">
        <v>0</v>
      </c>
      <c r="Z1184">
        <v>0</v>
      </c>
      <c r="AA1184">
        <v>3</v>
      </c>
      <c r="AB1184">
        <v>11</v>
      </c>
      <c r="AC1184">
        <v>1</v>
      </c>
    </row>
    <row r="1185" spans="1:29" x14ac:dyDescent="0.3">
      <c r="A1185" s="1">
        <v>3839</v>
      </c>
      <c r="B1185">
        <v>1958</v>
      </c>
      <c r="C1185" t="s">
        <v>47</v>
      </c>
      <c r="D1185" t="s">
        <v>30</v>
      </c>
      <c r="E1185">
        <v>15056</v>
      </c>
      <c r="F1185">
        <v>1</v>
      </c>
      <c r="G1185">
        <v>1</v>
      </c>
      <c r="H1185" t="s">
        <v>581</v>
      </c>
      <c r="I1185">
        <v>76</v>
      </c>
      <c r="J1185">
        <v>6</v>
      </c>
      <c r="K1185">
        <v>12</v>
      </c>
      <c r="L1185">
        <v>3</v>
      </c>
      <c r="M1185">
        <v>21</v>
      </c>
      <c r="N1185">
        <v>6</v>
      </c>
      <c r="O1185">
        <v>40</v>
      </c>
      <c r="P1185">
        <v>5</v>
      </c>
      <c r="Q1185">
        <v>2</v>
      </c>
      <c r="R1185">
        <v>2</v>
      </c>
      <c r="S1185">
        <v>3</v>
      </c>
      <c r="T1185">
        <v>5</v>
      </c>
      <c r="U1185">
        <v>0</v>
      </c>
      <c r="V1185">
        <v>0</v>
      </c>
      <c r="W1185">
        <v>0</v>
      </c>
      <c r="X1185">
        <v>0</v>
      </c>
      <c r="Y1185">
        <v>0</v>
      </c>
      <c r="Z1185">
        <v>0</v>
      </c>
      <c r="AA1185">
        <v>3</v>
      </c>
      <c r="AB1185">
        <v>11</v>
      </c>
      <c r="AC1185">
        <v>0</v>
      </c>
    </row>
    <row r="1186" spans="1:29" x14ac:dyDescent="0.3">
      <c r="A1186" s="1">
        <v>9392</v>
      </c>
      <c r="B1186">
        <v>1971</v>
      </c>
      <c r="C1186" t="s">
        <v>29</v>
      </c>
      <c r="D1186" t="s">
        <v>30</v>
      </c>
      <c r="E1186">
        <v>26954</v>
      </c>
      <c r="F1186">
        <v>1</v>
      </c>
      <c r="G1186">
        <v>0</v>
      </c>
      <c r="H1186" t="s">
        <v>131</v>
      </c>
      <c r="I1186">
        <v>17</v>
      </c>
      <c r="J1186">
        <v>4</v>
      </c>
      <c r="K1186">
        <v>1</v>
      </c>
      <c r="L1186">
        <v>11</v>
      </c>
      <c r="M1186">
        <v>0</v>
      </c>
      <c r="N1186">
        <v>0</v>
      </c>
      <c r="O1186">
        <v>1</v>
      </c>
      <c r="P1186">
        <v>1</v>
      </c>
      <c r="Q1186">
        <v>1</v>
      </c>
      <c r="R1186">
        <v>0</v>
      </c>
      <c r="S1186">
        <v>2</v>
      </c>
      <c r="T1186">
        <v>7</v>
      </c>
      <c r="U1186">
        <v>0</v>
      </c>
      <c r="V1186">
        <v>0</v>
      </c>
      <c r="W1186">
        <v>0</v>
      </c>
      <c r="X1186">
        <v>0</v>
      </c>
      <c r="Y1186">
        <v>0</v>
      </c>
      <c r="Z1186">
        <v>0</v>
      </c>
      <c r="AA1186">
        <v>3</v>
      </c>
      <c r="AB1186">
        <v>11</v>
      </c>
      <c r="AC1186">
        <v>0</v>
      </c>
    </row>
    <row r="1187" spans="1:29" x14ac:dyDescent="0.3">
      <c r="A1187" s="1">
        <v>2292</v>
      </c>
      <c r="B1187">
        <v>1985</v>
      </c>
      <c r="C1187" t="s">
        <v>29</v>
      </c>
      <c r="D1187" t="s">
        <v>30</v>
      </c>
      <c r="E1187">
        <v>22327</v>
      </c>
      <c r="F1187">
        <v>1</v>
      </c>
      <c r="G1187">
        <v>0</v>
      </c>
      <c r="H1187" t="s">
        <v>191</v>
      </c>
      <c r="I1187">
        <v>94</v>
      </c>
      <c r="J1187">
        <v>5</v>
      </c>
      <c r="K1187">
        <v>4</v>
      </c>
      <c r="L1187">
        <v>8</v>
      </c>
      <c r="M1187">
        <v>2</v>
      </c>
      <c r="N1187">
        <v>0</v>
      </c>
      <c r="O1187">
        <v>5</v>
      </c>
      <c r="P1187">
        <v>1</v>
      </c>
      <c r="Q1187">
        <v>1</v>
      </c>
      <c r="R1187">
        <v>0</v>
      </c>
      <c r="S1187">
        <v>3</v>
      </c>
      <c r="T1187">
        <v>5</v>
      </c>
      <c r="U1187">
        <v>0</v>
      </c>
      <c r="V1187">
        <v>0</v>
      </c>
      <c r="W1187">
        <v>0</v>
      </c>
      <c r="X1187">
        <v>0</v>
      </c>
      <c r="Y1187">
        <v>0</v>
      </c>
      <c r="Z1187">
        <v>0</v>
      </c>
      <c r="AA1187">
        <v>3</v>
      </c>
      <c r="AB1187">
        <v>11</v>
      </c>
      <c r="AC1187">
        <v>0</v>
      </c>
    </row>
    <row r="1188" spans="1:29" x14ac:dyDescent="0.3">
      <c r="A1188" s="1">
        <v>10466</v>
      </c>
      <c r="B1188">
        <v>1965</v>
      </c>
      <c r="C1188" t="s">
        <v>29</v>
      </c>
      <c r="D1188" t="s">
        <v>37</v>
      </c>
      <c r="E1188">
        <v>44393</v>
      </c>
      <c r="F1188">
        <v>1</v>
      </c>
      <c r="G1188">
        <v>1</v>
      </c>
      <c r="H1188" t="s">
        <v>352</v>
      </c>
      <c r="I1188">
        <v>86</v>
      </c>
      <c r="J1188">
        <v>24</v>
      </c>
      <c r="K1188">
        <v>2</v>
      </c>
      <c r="L1188">
        <v>20</v>
      </c>
      <c r="M1188">
        <v>2</v>
      </c>
      <c r="N1188">
        <v>2</v>
      </c>
      <c r="O1188">
        <v>10</v>
      </c>
      <c r="P1188">
        <v>2</v>
      </c>
      <c r="Q1188">
        <v>1</v>
      </c>
      <c r="R1188">
        <v>0</v>
      </c>
      <c r="S1188">
        <v>4</v>
      </c>
      <c r="T1188">
        <v>4</v>
      </c>
      <c r="U1188">
        <v>0</v>
      </c>
      <c r="V1188">
        <v>0</v>
      </c>
      <c r="W1188">
        <v>0</v>
      </c>
      <c r="X1188">
        <v>0</v>
      </c>
      <c r="Y1188">
        <v>0</v>
      </c>
      <c r="Z1188">
        <v>0</v>
      </c>
      <c r="AA1188">
        <v>3</v>
      </c>
      <c r="AB1188">
        <v>11</v>
      </c>
      <c r="AC1188">
        <v>0</v>
      </c>
    </row>
    <row r="1189" spans="1:29" x14ac:dyDescent="0.3">
      <c r="A1189" s="1">
        <v>9855</v>
      </c>
      <c r="B1189">
        <v>1952</v>
      </c>
      <c r="C1189" t="s">
        <v>36</v>
      </c>
      <c r="D1189" t="s">
        <v>30</v>
      </c>
      <c r="E1189">
        <v>62000</v>
      </c>
      <c r="F1189">
        <v>0</v>
      </c>
      <c r="G1189">
        <v>1</v>
      </c>
      <c r="H1189" t="s">
        <v>467</v>
      </c>
      <c r="I1189">
        <v>25</v>
      </c>
      <c r="J1189">
        <v>899</v>
      </c>
      <c r="K1189">
        <v>0</v>
      </c>
      <c r="L1189">
        <v>101</v>
      </c>
      <c r="M1189">
        <v>0</v>
      </c>
      <c r="N1189">
        <v>0</v>
      </c>
      <c r="O1189">
        <v>20</v>
      </c>
      <c r="P1189">
        <v>1</v>
      </c>
      <c r="Q1189">
        <v>6</v>
      </c>
      <c r="R1189">
        <v>6</v>
      </c>
      <c r="S1189">
        <v>13</v>
      </c>
      <c r="T1189">
        <v>4</v>
      </c>
      <c r="U1189">
        <v>0</v>
      </c>
      <c r="V1189">
        <v>0</v>
      </c>
      <c r="W1189">
        <v>0</v>
      </c>
      <c r="X1189">
        <v>1</v>
      </c>
      <c r="Y1189">
        <v>0</v>
      </c>
      <c r="Z1189">
        <v>0</v>
      </c>
      <c r="AA1189">
        <v>3</v>
      </c>
      <c r="AB1189">
        <v>11</v>
      </c>
      <c r="AC1189">
        <v>0</v>
      </c>
    </row>
    <row r="1190" spans="1:29" x14ac:dyDescent="0.3">
      <c r="A1190" s="1">
        <v>4088</v>
      </c>
      <c r="B1190">
        <v>1962</v>
      </c>
      <c r="C1190" t="s">
        <v>36</v>
      </c>
      <c r="D1190" t="s">
        <v>33</v>
      </c>
      <c r="E1190">
        <v>31497</v>
      </c>
      <c r="F1190">
        <v>0</v>
      </c>
      <c r="G1190">
        <v>1</v>
      </c>
      <c r="H1190" t="s">
        <v>298</v>
      </c>
      <c r="I1190">
        <v>22</v>
      </c>
      <c r="J1190">
        <v>108</v>
      </c>
      <c r="K1190">
        <v>1</v>
      </c>
      <c r="L1190">
        <v>28</v>
      </c>
      <c r="M1190">
        <v>13</v>
      </c>
      <c r="N1190">
        <v>1</v>
      </c>
      <c r="O1190">
        <v>4</v>
      </c>
      <c r="P1190">
        <v>2</v>
      </c>
      <c r="Q1190">
        <v>3</v>
      </c>
      <c r="R1190">
        <v>1</v>
      </c>
      <c r="S1190">
        <v>4</v>
      </c>
      <c r="T1190">
        <v>8</v>
      </c>
      <c r="U1190">
        <v>0</v>
      </c>
      <c r="V1190">
        <v>0</v>
      </c>
      <c r="W1190">
        <v>0</v>
      </c>
      <c r="X1190">
        <v>0</v>
      </c>
      <c r="Y1190">
        <v>0</v>
      </c>
      <c r="Z1190">
        <v>0</v>
      </c>
      <c r="AA1190">
        <v>3</v>
      </c>
      <c r="AB1190">
        <v>11</v>
      </c>
      <c r="AC1190">
        <v>0</v>
      </c>
    </row>
    <row r="1191" spans="1:29" x14ac:dyDescent="0.3">
      <c r="A1191" s="1">
        <v>5231</v>
      </c>
      <c r="B1191">
        <v>1974</v>
      </c>
      <c r="C1191" t="s">
        <v>53</v>
      </c>
      <c r="D1191" t="s">
        <v>37</v>
      </c>
      <c r="E1191">
        <v>45894</v>
      </c>
      <c r="F1191">
        <v>0</v>
      </c>
      <c r="G1191">
        <v>2</v>
      </c>
      <c r="H1191" t="s">
        <v>590</v>
      </c>
      <c r="I1191">
        <v>15</v>
      </c>
      <c r="J1191">
        <v>27</v>
      </c>
      <c r="K1191">
        <v>2</v>
      </c>
      <c r="L1191">
        <v>7</v>
      </c>
      <c r="M1191">
        <v>0</v>
      </c>
      <c r="N1191">
        <v>2</v>
      </c>
      <c r="O1191">
        <v>13</v>
      </c>
      <c r="P1191">
        <v>1</v>
      </c>
      <c r="Q1191">
        <v>1</v>
      </c>
      <c r="R1191">
        <v>0</v>
      </c>
      <c r="S1191">
        <v>3</v>
      </c>
      <c r="T1191">
        <v>5</v>
      </c>
      <c r="U1191">
        <v>0</v>
      </c>
      <c r="V1191">
        <v>0</v>
      </c>
      <c r="W1191">
        <v>0</v>
      </c>
      <c r="X1191">
        <v>0</v>
      </c>
      <c r="Y1191">
        <v>0</v>
      </c>
      <c r="Z1191">
        <v>0</v>
      </c>
      <c r="AA1191">
        <v>3</v>
      </c>
      <c r="AB1191">
        <v>11</v>
      </c>
      <c r="AC1191">
        <v>0</v>
      </c>
    </row>
    <row r="1192" spans="1:29" x14ac:dyDescent="0.3">
      <c r="A1192" s="1">
        <v>590</v>
      </c>
      <c r="B1192">
        <v>1970</v>
      </c>
      <c r="C1192" t="s">
        <v>39</v>
      </c>
      <c r="D1192" t="s">
        <v>41</v>
      </c>
      <c r="E1192">
        <v>78579</v>
      </c>
      <c r="F1192">
        <v>0</v>
      </c>
      <c r="G1192">
        <v>0</v>
      </c>
      <c r="H1192" t="s">
        <v>309</v>
      </c>
      <c r="I1192">
        <v>35</v>
      </c>
      <c r="J1192">
        <v>816</v>
      </c>
      <c r="K1192">
        <v>66</v>
      </c>
      <c r="L1192">
        <v>549</v>
      </c>
      <c r="M1192">
        <v>216</v>
      </c>
      <c r="N1192">
        <v>66</v>
      </c>
      <c r="O1192">
        <v>99</v>
      </c>
      <c r="P1192">
        <v>1</v>
      </c>
      <c r="Q1192">
        <v>5</v>
      </c>
      <c r="R1192">
        <v>6</v>
      </c>
      <c r="S1192">
        <v>4</v>
      </c>
      <c r="T1192">
        <v>3</v>
      </c>
      <c r="U1192">
        <v>0</v>
      </c>
      <c r="V1192">
        <v>0</v>
      </c>
      <c r="W1192">
        <v>0</v>
      </c>
      <c r="X1192">
        <v>0</v>
      </c>
      <c r="Y1192">
        <v>0</v>
      </c>
      <c r="Z1192">
        <v>0</v>
      </c>
      <c r="AA1192">
        <v>3</v>
      </c>
      <c r="AB1192">
        <v>11</v>
      </c>
      <c r="AC1192">
        <v>1</v>
      </c>
    </row>
    <row r="1193" spans="1:29" x14ac:dyDescent="0.3">
      <c r="A1193" s="1">
        <v>8732</v>
      </c>
      <c r="B1193">
        <v>1969</v>
      </c>
      <c r="C1193" t="s">
        <v>39</v>
      </c>
      <c r="D1193" t="s">
        <v>71</v>
      </c>
      <c r="E1193">
        <v>67369</v>
      </c>
      <c r="F1193">
        <v>0</v>
      </c>
      <c r="G1193">
        <v>1</v>
      </c>
      <c r="H1193" t="s">
        <v>317</v>
      </c>
      <c r="I1193">
        <v>81</v>
      </c>
      <c r="J1193">
        <v>1298</v>
      </c>
      <c r="K1193">
        <v>0</v>
      </c>
      <c r="L1193">
        <v>70</v>
      </c>
      <c r="M1193">
        <v>37</v>
      </c>
      <c r="N1193">
        <v>14</v>
      </c>
      <c r="O1193">
        <v>42</v>
      </c>
      <c r="P1193">
        <v>4</v>
      </c>
      <c r="Q1193">
        <v>7</v>
      </c>
      <c r="R1193">
        <v>4</v>
      </c>
      <c r="S1193">
        <v>10</v>
      </c>
      <c r="T1193">
        <v>4</v>
      </c>
      <c r="U1193">
        <v>0</v>
      </c>
      <c r="V1193">
        <v>1</v>
      </c>
      <c r="W1193">
        <v>1</v>
      </c>
      <c r="X1193">
        <v>0</v>
      </c>
      <c r="Y1193">
        <v>0</v>
      </c>
      <c r="Z1193">
        <v>0</v>
      </c>
      <c r="AA1193">
        <v>3</v>
      </c>
      <c r="AB1193">
        <v>11</v>
      </c>
      <c r="AC1193">
        <v>1</v>
      </c>
    </row>
    <row r="1194" spans="1:29" x14ac:dyDescent="0.3">
      <c r="A1194" s="1">
        <v>2315</v>
      </c>
      <c r="B1194">
        <v>1960</v>
      </c>
      <c r="C1194" t="s">
        <v>29</v>
      </c>
      <c r="D1194" t="s">
        <v>41</v>
      </c>
      <c r="E1194">
        <v>58401</v>
      </c>
      <c r="F1194">
        <v>0</v>
      </c>
      <c r="G1194">
        <v>1</v>
      </c>
      <c r="H1194" t="s">
        <v>591</v>
      </c>
      <c r="I1194">
        <v>55</v>
      </c>
      <c r="J1194">
        <v>10</v>
      </c>
      <c r="K1194">
        <v>0</v>
      </c>
      <c r="L1194">
        <v>11</v>
      </c>
      <c r="M1194">
        <v>17</v>
      </c>
      <c r="N1194">
        <v>29</v>
      </c>
      <c r="O1194">
        <v>29</v>
      </c>
      <c r="P1194">
        <v>1</v>
      </c>
      <c r="Q1194">
        <v>1</v>
      </c>
      <c r="R1194">
        <v>2</v>
      </c>
      <c r="S1194">
        <v>2</v>
      </c>
      <c r="T1194">
        <v>4</v>
      </c>
      <c r="U1194">
        <v>0</v>
      </c>
      <c r="V1194">
        <v>0</v>
      </c>
      <c r="W1194">
        <v>0</v>
      </c>
      <c r="X1194">
        <v>0</v>
      </c>
      <c r="Y1194">
        <v>0</v>
      </c>
      <c r="Z1194">
        <v>0</v>
      </c>
      <c r="AA1194">
        <v>3</v>
      </c>
      <c r="AB1194">
        <v>11</v>
      </c>
      <c r="AC1194">
        <v>0</v>
      </c>
    </row>
    <row r="1195" spans="1:29" x14ac:dyDescent="0.3">
      <c r="A1195" s="1">
        <v>3515</v>
      </c>
      <c r="B1195">
        <v>1952</v>
      </c>
      <c r="C1195" t="s">
        <v>29</v>
      </c>
      <c r="D1195" t="s">
        <v>30</v>
      </c>
      <c r="E1195">
        <v>62307</v>
      </c>
      <c r="F1195">
        <v>0</v>
      </c>
      <c r="G1195">
        <v>1</v>
      </c>
      <c r="H1195" t="s">
        <v>449</v>
      </c>
      <c r="I1195">
        <v>94</v>
      </c>
      <c r="J1195">
        <v>87</v>
      </c>
      <c r="K1195">
        <v>13</v>
      </c>
      <c r="L1195">
        <v>34</v>
      </c>
      <c r="M1195">
        <v>10</v>
      </c>
      <c r="N1195">
        <v>6</v>
      </c>
      <c r="O1195">
        <v>10</v>
      </c>
      <c r="P1195">
        <v>1</v>
      </c>
      <c r="Q1195">
        <v>4</v>
      </c>
      <c r="R1195">
        <v>0</v>
      </c>
      <c r="S1195">
        <v>4</v>
      </c>
      <c r="T1195">
        <v>5</v>
      </c>
      <c r="U1195">
        <v>0</v>
      </c>
      <c r="V1195">
        <v>0</v>
      </c>
      <c r="W1195">
        <v>0</v>
      </c>
      <c r="X1195">
        <v>0</v>
      </c>
      <c r="Y1195">
        <v>0</v>
      </c>
      <c r="Z1195">
        <v>0</v>
      </c>
      <c r="AA1195">
        <v>3</v>
      </c>
      <c r="AB1195">
        <v>11</v>
      </c>
      <c r="AC1195">
        <v>0</v>
      </c>
    </row>
    <row r="1196" spans="1:29" x14ac:dyDescent="0.3">
      <c r="A1196" s="1">
        <v>2245</v>
      </c>
      <c r="B1196">
        <v>1969</v>
      </c>
      <c r="C1196" t="s">
        <v>39</v>
      </c>
      <c r="D1196" t="s">
        <v>37</v>
      </c>
      <c r="E1196">
        <v>43641</v>
      </c>
      <c r="F1196">
        <v>1</v>
      </c>
      <c r="G1196">
        <v>1</v>
      </c>
      <c r="H1196" t="s">
        <v>146</v>
      </c>
      <c r="I1196">
        <v>50</v>
      </c>
      <c r="J1196">
        <v>57</v>
      </c>
      <c r="K1196">
        <v>2</v>
      </c>
      <c r="L1196">
        <v>51</v>
      </c>
      <c r="M1196">
        <v>4</v>
      </c>
      <c r="N1196">
        <v>2</v>
      </c>
      <c r="O1196">
        <v>23</v>
      </c>
      <c r="P1196">
        <v>3</v>
      </c>
      <c r="Q1196">
        <v>2</v>
      </c>
      <c r="R1196">
        <v>1</v>
      </c>
      <c r="S1196">
        <v>4</v>
      </c>
      <c r="T1196">
        <v>6</v>
      </c>
      <c r="U1196">
        <v>0</v>
      </c>
      <c r="V1196">
        <v>0</v>
      </c>
      <c r="W1196">
        <v>0</v>
      </c>
      <c r="X1196">
        <v>0</v>
      </c>
      <c r="Y1196">
        <v>0</v>
      </c>
      <c r="Z1196">
        <v>0</v>
      </c>
      <c r="AA1196">
        <v>3</v>
      </c>
      <c r="AB1196">
        <v>11</v>
      </c>
      <c r="AC1196">
        <v>0</v>
      </c>
    </row>
    <row r="1197" spans="1:29" x14ac:dyDescent="0.3">
      <c r="A1197" s="1">
        <v>6283</v>
      </c>
      <c r="B1197">
        <v>1968</v>
      </c>
      <c r="C1197" t="s">
        <v>39</v>
      </c>
      <c r="D1197" t="s">
        <v>41</v>
      </c>
      <c r="E1197">
        <v>63841</v>
      </c>
      <c r="F1197">
        <v>0</v>
      </c>
      <c r="G1197">
        <v>1</v>
      </c>
      <c r="H1197" t="s">
        <v>147</v>
      </c>
      <c r="I1197">
        <v>64</v>
      </c>
      <c r="J1197">
        <v>635</v>
      </c>
      <c r="K1197">
        <v>15</v>
      </c>
      <c r="L1197">
        <v>100</v>
      </c>
      <c r="M1197">
        <v>20</v>
      </c>
      <c r="N1197">
        <v>7</v>
      </c>
      <c r="O1197">
        <v>131</v>
      </c>
      <c r="P1197">
        <v>1</v>
      </c>
      <c r="Q1197">
        <v>9</v>
      </c>
      <c r="R1197">
        <v>3</v>
      </c>
      <c r="S1197">
        <v>9</v>
      </c>
      <c r="T1197">
        <v>6</v>
      </c>
      <c r="U1197">
        <v>0</v>
      </c>
      <c r="V1197">
        <v>0</v>
      </c>
      <c r="W1197">
        <v>0</v>
      </c>
      <c r="X1197">
        <v>0</v>
      </c>
      <c r="Y1197">
        <v>0</v>
      </c>
      <c r="Z1197">
        <v>0</v>
      </c>
      <c r="AA1197">
        <v>3</v>
      </c>
      <c r="AB1197">
        <v>11</v>
      </c>
      <c r="AC1197">
        <v>0</v>
      </c>
    </row>
    <row r="1198" spans="1:29" x14ac:dyDescent="0.3">
      <c r="A1198" s="1">
        <v>2246</v>
      </c>
      <c r="B1198">
        <v>1965</v>
      </c>
      <c r="C1198" t="s">
        <v>53</v>
      </c>
      <c r="D1198" t="s">
        <v>37</v>
      </c>
      <c r="E1198">
        <v>46891</v>
      </c>
      <c r="F1198">
        <v>0</v>
      </c>
      <c r="G1198">
        <v>1</v>
      </c>
      <c r="H1198" t="s">
        <v>497</v>
      </c>
      <c r="I1198">
        <v>91</v>
      </c>
      <c r="J1198">
        <v>43</v>
      </c>
      <c r="K1198">
        <v>12</v>
      </c>
      <c r="L1198">
        <v>23</v>
      </c>
      <c r="M1198">
        <v>29</v>
      </c>
      <c r="N1198">
        <v>15</v>
      </c>
      <c r="O1198">
        <v>61</v>
      </c>
      <c r="P1198">
        <v>1</v>
      </c>
      <c r="Q1198">
        <v>2</v>
      </c>
      <c r="R1198">
        <v>1</v>
      </c>
      <c r="S1198">
        <v>4</v>
      </c>
      <c r="T1198">
        <v>4</v>
      </c>
      <c r="U1198">
        <v>0</v>
      </c>
      <c r="V1198">
        <v>0</v>
      </c>
      <c r="W1198">
        <v>0</v>
      </c>
      <c r="X1198">
        <v>0</v>
      </c>
      <c r="Y1198">
        <v>0</v>
      </c>
      <c r="Z1198">
        <v>0</v>
      </c>
      <c r="AA1198">
        <v>3</v>
      </c>
      <c r="AB1198">
        <v>11</v>
      </c>
      <c r="AC1198">
        <v>0</v>
      </c>
    </row>
    <row r="1199" spans="1:29" x14ac:dyDescent="0.3">
      <c r="A1199" s="1">
        <v>6606</v>
      </c>
      <c r="B1199">
        <v>1969</v>
      </c>
      <c r="C1199" t="s">
        <v>39</v>
      </c>
      <c r="D1199" t="s">
        <v>37</v>
      </c>
      <c r="E1199">
        <v>70091</v>
      </c>
      <c r="F1199">
        <v>1</v>
      </c>
      <c r="G1199">
        <v>0</v>
      </c>
      <c r="H1199" t="s">
        <v>209</v>
      </c>
      <c r="I1199">
        <v>11</v>
      </c>
      <c r="J1199">
        <v>964</v>
      </c>
      <c r="K1199">
        <v>34</v>
      </c>
      <c r="L1199">
        <v>137</v>
      </c>
      <c r="M1199">
        <v>15</v>
      </c>
      <c r="N1199">
        <v>0</v>
      </c>
      <c r="O1199">
        <v>11</v>
      </c>
      <c r="P1199">
        <v>2</v>
      </c>
      <c r="Q1199">
        <v>5</v>
      </c>
      <c r="R1199">
        <v>2</v>
      </c>
      <c r="S1199">
        <v>10</v>
      </c>
      <c r="T1199">
        <v>8</v>
      </c>
      <c r="U1199">
        <v>0</v>
      </c>
      <c r="V1199">
        <v>1</v>
      </c>
      <c r="W1199">
        <v>0</v>
      </c>
      <c r="X1199">
        <v>0</v>
      </c>
      <c r="Y1199">
        <v>0</v>
      </c>
      <c r="Z1199">
        <v>0</v>
      </c>
      <c r="AA1199">
        <v>3</v>
      </c>
      <c r="AB1199">
        <v>11</v>
      </c>
      <c r="AC1199">
        <v>0</v>
      </c>
    </row>
    <row r="1200" spans="1:29" x14ac:dyDescent="0.3">
      <c r="A1200" s="1">
        <v>5545</v>
      </c>
      <c r="B1200">
        <v>1972</v>
      </c>
      <c r="C1200" t="s">
        <v>36</v>
      </c>
      <c r="D1200" t="s">
        <v>37</v>
      </c>
      <c r="E1200">
        <v>78075</v>
      </c>
      <c r="F1200">
        <v>0</v>
      </c>
      <c r="G1200">
        <v>0</v>
      </c>
      <c r="H1200" t="s">
        <v>345</v>
      </c>
      <c r="I1200">
        <v>72</v>
      </c>
      <c r="J1200">
        <v>572</v>
      </c>
      <c r="K1200">
        <v>8</v>
      </c>
      <c r="L1200">
        <v>259</v>
      </c>
      <c r="M1200">
        <v>34</v>
      </c>
      <c r="N1200">
        <v>35</v>
      </c>
      <c r="O1200">
        <v>80</v>
      </c>
      <c r="P1200">
        <v>1</v>
      </c>
      <c r="Q1200">
        <v>3</v>
      </c>
      <c r="R1200">
        <v>5</v>
      </c>
      <c r="S1200">
        <v>5</v>
      </c>
      <c r="T1200">
        <v>1</v>
      </c>
      <c r="U1200">
        <v>0</v>
      </c>
      <c r="V1200">
        <v>0</v>
      </c>
      <c r="W1200">
        <v>0</v>
      </c>
      <c r="X1200">
        <v>0</v>
      </c>
      <c r="Y1200">
        <v>0</v>
      </c>
      <c r="Z1200">
        <v>0</v>
      </c>
      <c r="AA1200">
        <v>3</v>
      </c>
      <c r="AB1200">
        <v>11</v>
      </c>
      <c r="AC1200">
        <v>0</v>
      </c>
    </row>
    <row r="1201" spans="1:29" x14ac:dyDescent="0.3">
      <c r="A1201" s="1">
        <v>7342</v>
      </c>
      <c r="B1201">
        <v>1961</v>
      </c>
      <c r="C1201" t="s">
        <v>53</v>
      </c>
      <c r="D1201" t="s">
        <v>71</v>
      </c>
      <c r="E1201">
        <v>59184</v>
      </c>
      <c r="F1201">
        <v>0</v>
      </c>
      <c r="G1201">
        <v>1</v>
      </c>
      <c r="H1201" t="s">
        <v>193</v>
      </c>
      <c r="I1201">
        <v>6</v>
      </c>
      <c r="J1201">
        <v>341</v>
      </c>
      <c r="K1201">
        <v>142</v>
      </c>
      <c r="L1201">
        <v>113</v>
      </c>
      <c r="M1201">
        <v>259</v>
      </c>
      <c r="N1201">
        <v>151</v>
      </c>
      <c r="O1201">
        <v>66</v>
      </c>
      <c r="P1201">
        <v>3</v>
      </c>
      <c r="Q1201">
        <v>6</v>
      </c>
      <c r="R1201">
        <v>6</v>
      </c>
      <c r="S1201">
        <v>12</v>
      </c>
      <c r="T1201">
        <v>5</v>
      </c>
      <c r="U1201">
        <v>0</v>
      </c>
      <c r="V1201">
        <v>0</v>
      </c>
      <c r="W1201">
        <v>0</v>
      </c>
      <c r="X1201">
        <v>0</v>
      </c>
      <c r="Y1201">
        <v>0</v>
      </c>
      <c r="Z1201">
        <v>0</v>
      </c>
      <c r="AA1201">
        <v>3</v>
      </c>
      <c r="AB1201">
        <v>11</v>
      </c>
      <c r="AC1201">
        <v>0</v>
      </c>
    </row>
    <row r="1202" spans="1:29" x14ac:dyDescent="0.3">
      <c r="A1202" s="1">
        <v>837</v>
      </c>
      <c r="B1202">
        <v>1977</v>
      </c>
      <c r="C1202" t="s">
        <v>29</v>
      </c>
      <c r="D1202" t="s">
        <v>37</v>
      </c>
      <c r="E1202">
        <v>54809</v>
      </c>
      <c r="F1202">
        <v>1</v>
      </c>
      <c r="G1202">
        <v>1</v>
      </c>
      <c r="H1202" t="s">
        <v>294</v>
      </c>
      <c r="I1202">
        <v>0</v>
      </c>
      <c r="J1202">
        <v>63</v>
      </c>
      <c r="K1202">
        <v>6</v>
      </c>
      <c r="L1202">
        <v>57</v>
      </c>
      <c r="M1202">
        <v>13</v>
      </c>
      <c r="N1202">
        <v>13</v>
      </c>
      <c r="O1202">
        <v>22</v>
      </c>
      <c r="P1202">
        <v>4</v>
      </c>
      <c r="Q1202">
        <v>2</v>
      </c>
      <c r="R1202">
        <v>1</v>
      </c>
      <c r="S1202">
        <v>5</v>
      </c>
      <c r="T1202">
        <v>4</v>
      </c>
      <c r="U1202">
        <v>0</v>
      </c>
      <c r="V1202">
        <v>0</v>
      </c>
      <c r="W1202">
        <v>0</v>
      </c>
      <c r="X1202">
        <v>0</v>
      </c>
      <c r="Y1202">
        <v>0</v>
      </c>
      <c r="Z1202">
        <v>0</v>
      </c>
      <c r="AA1202">
        <v>3</v>
      </c>
      <c r="AB1202">
        <v>11</v>
      </c>
      <c r="AC1202">
        <v>0</v>
      </c>
    </row>
    <row r="1203" spans="1:29" x14ac:dyDescent="0.3">
      <c r="A1203" s="1">
        <v>9500</v>
      </c>
      <c r="B1203">
        <v>1959</v>
      </c>
      <c r="C1203" t="s">
        <v>29</v>
      </c>
      <c r="D1203" t="s">
        <v>37</v>
      </c>
      <c r="E1203">
        <v>58113</v>
      </c>
      <c r="F1203">
        <v>0</v>
      </c>
      <c r="G1203">
        <v>1</v>
      </c>
      <c r="H1203" t="s">
        <v>536</v>
      </c>
      <c r="I1203">
        <v>66</v>
      </c>
      <c r="J1203">
        <v>221</v>
      </c>
      <c r="K1203">
        <v>104</v>
      </c>
      <c r="L1203">
        <v>169</v>
      </c>
      <c r="M1203">
        <v>102</v>
      </c>
      <c r="N1203">
        <v>78</v>
      </c>
      <c r="O1203">
        <v>84</v>
      </c>
      <c r="P1203">
        <v>3</v>
      </c>
      <c r="Q1203">
        <v>9</v>
      </c>
      <c r="R1203">
        <v>2</v>
      </c>
      <c r="S1203">
        <v>8</v>
      </c>
      <c r="T1203">
        <v>7</v>
      </c>
      <c r="U1203">
        <v>0</v>
      </c>
      <c r="V1203">
        <v>0</v>
      </c>
      <c r="W1203">
        <v>0</v>
      </c>
      <c r="X1203">
        <v>0</v>
      </c>
      <c r="Y1203">
        <v>0</v>
      </c>
      <c r="Z1203">
        <v>1</v>
      </c>
      <c r="AA1203">
        <v>3</v>
      </c>
      <c r="AB1203">
        <v>11</v>
      </c>
      <c r="AC1203">
        <v>0</v>
      </c>
    </row>
    <row r="1204" spans="1:29" x14ac:dyDescent="0.3">
      <c r="A1204" s="1">
        <v>3602</v>
      </c>
      <c r="B1204">
        <v>1958</v>
      </c>
      <c r="C1204" t="s">
        <v>39</v>
      </c>
      <c r="D1204" t="s">
        <v>37</v>
      </c>
      <c r="E1204">
        <v>51412</v>
      </c>
      <c r="F1204">
        <v>0</v>
      </c>
      <c r="G1204">
        <v>1</v>
      </c>
      <c r="H1204" t="s">
        <v>69</v>
      </c>
      <c r="I1204">
        <v>42</v>
      </c>
      <c r="J1204">
        <v>140</v>
      </c>
      <c r="K1204">
        <v>3</v>
      </c>
      <c r="L1204">
        <v>29</v>
      </c>
      <c r="M1204">
        <v>4</v>
      </c>
      <c r="N1204">
        <v>5</v>
      </c>
      <c r="O1204">
        <v>14</v>
      </c>
      <c r="P1204">
        <v>2</v>
      </c>
      <c r="Q1204">
        <v>3</v>
      </c>
      <c r="R1204">
        <v>2</v>
      </c>
      <c r="S1204">
        <v>4</v>
      </c>
      <c r="T1204">
        <v>4</v>
      </c>
      <c r="U1204">
        <v>0</v>
      </c>
      <c r="V1204">
        <v>0</v>
      </c>
      <c r="W1204">
        <v>0</v>
      </c>
      <c r="X1204">
        <v>0</v>
      </c>
      <c r="Y1204">
        <v>0</v>
      </c>
      <c r="Z1204">
        <v>0</v>
      </c>
      <c r="AA1204">
        <v>3</v>
      </c>
      <c r="AB1204">
        <v>11</v>
      </c>
      <c r="AC1204">
        <v>0</v>
      </c>
    </row>
    <row r="1205" spans="1:29" x14ac:dyDescent="0.3">
      <c r="A1205" s="1">
        <v>234</v>
      </c>
      <c r="B1205">
        <v>1979</v>
      </c>
      <c r="C1205" t="s">
        <v>29</v>
      </c>
      <c r="D1205" t="s">
        <v>41</v>
      </c>
      <c r="E1205">
        <v>15287</v>
      </c>
      <c r="F1205">
        <v>1</v>
      </c>
      <c r="G1205">
        <v>0</v>
      </c>
      <c r="H1205" t="s">
        <v>48</v>
      </c>
      <c r="I1205">
        <v>60</v>
      </c>
      <c r="J1205">
        <v>1</v>
      </c>
      <c r="K1205">
        <v>2</v>
      </c>
      <c r="L1205">
        <v>8</v>
      </c>
      <c r="M1205">
        <v>4</v>
      </c>
      <c r="N1205">
        <v>3</v>
      </c>
      <c r="O1205">
        <v>13</v>
      </c>
      <c r="P1205">
        <v>2</v>
      </c>
      <c r="Q1205">
        <v>1</v>
      </c>
      <c r="R1205">
        <v>1</v>
      </c>
      <c r="S1205">
        <v>2</v>
      </c>
      <c r="T1205">
        <v>7</v>
      </c>
      <c r="U1205">
        <v>1</v>
      </c>
      <c r="V1205">
        <v>0</v>
      </c>
      <c r="W1205">
        <v>0</v>
      </c>
      <c r="X1205">
        <v>0</v>
      </c>
      <c r="Y1205">
        <v>0</v>
      </c>
      <c r="Z1205">
        <v>0</v>
      </c>
      <c r="AA1205">
        <v>3</v>
      </c>
      <c r="AB1205">
        <v>11</v>
      </c>
      <c r="AC1205">
        <v>1</v>
      </c>
    </row>
    <row r="1206" spans="1:29" x14ac:dyDescent="0.3">
      <c r="A1206" s="1">
        <v>2995</v>
      </c>
      <c r="B1206">
        <v>1957</v>
      </c>
      <c r="C1206" t="s">
        <v>39</v>
      </c>
      <c r="D1206" t="s">
        <v>33</v>
      </c>
      <c r="E1206">
        <v>66636</v>
      </c>
      <c r="F1206">
        <v>0</v>
      </c>
      <c r="G1206">
        <v>0</v>
      </c>
      <c r="H1206" t="s">
        <v>568</v>
      </c>
      <c r="I1206">
        <v>64</v>
      </c>
      <c r="J1206">
        <v>291</v>
      </c>
      <c r="K1206">
        <v>10</v>
      </c>
      <c r="L1206">
        <v>689</v>
      </c>
      <c r="M1206">
        <v>84</v>
      </c>
      <c r="N1206">
        <v>10</v>
      </c>
      <c r="O1206">
        <v>0</v>
      </c>
      <c r="P1206">
        <v>1</v>
      </c>
      <c r="Q1206">
        <v>3</v>
      </c>
      <c r="R1206">
        <v>4</v>
      </c>
      <c r="S1206">
        <v>9</v>
      </c>
      <c r="T1206">
        <v>1</v>
      </c>
      <c r="U1206">
        <v>0</v>
      </c>
      <c r="V1206">
        <v>0</v>
      </c>
      <c r="W1206">
        <v>0</v>
      </c>
      <c r="X1206">
        <v>0</v>
      </c>
      <c r="Y1206">
        <v>0</v>
      </c>
      <c r="Z1206">
        <v>0</v>
      </c>
      <c r="AA1206">
        <v>3</v>
      </c>
      <c r="AB1206">
        <v>11</v>
      </c>
      <c r="AC1206">
        <v>0</v>
      </c>
    </row>
    <row r="1207" spans="1:29" x14ac:dyDescent="0.3">
      <c r="A1207" s="1">
        <v>1118</v>
      </c>
      <c r="B1207">
        <v>1956</v>
      </c>
      <c r="C1207" t="s">
        <v>39</v>
      </c>
      <c r="D1207" t="s">
        <v>37</v>
      </c>
      <c r="E1207">
        <v>50965</v>
      </c>
      <c r="F1207">
        <v>0</v>
      </c>
      <c r="G1207">
        <v>1</v>
      </c>
      <c r="H1207" t="s">
        <v>62</v>
      </c>
      <c r="I1207">
        <v>87</v>
      </c>
      <c r="J1207">
        <v>544</v>
      </c>
      <c r="K1207">
        <v>13</v>
      </c>
      <c r="L1207">
        <v>85</v>
      </c>
      <c r="M1207">
        <v>8</v>
      </c>
      <c r="N1207">
        <v>6</v>
      </c>
      <c r="O1207">
        <v>29</v>
      </c>
      <c r="P1207">
        <v>3</v>
      </c>
      <c r="Q1207">
        <v>10</v>
      </c>
      <c r="R1207">
        <v>4</v>
      </c>
      <c r="S1207">
        <v>5</v>
      </c>
      <c r="T1207">
        <v>8</v>
      </c>
      <c r="U1207">
        <v>1</v>
      </c>
      <c r="V1207">
        <v>0</v>
      </c>
      <c r="W1207">
        <v>0</v>
      </c>
      <c r="X1207">
        <v>0</v>
      </c>
      <c r="Y1207">
        <v>0</v>
      </c>
      <c r="Z1207">
        <v>0</v>
      </c>
      <c r="AA1207">
        <v>3</v>
      </c>
      <c r="AB1207">
        <v>11</v>
      </c>
      <c r="AC1207">
        <v>0</v>
      </c>
    </row>
    <row r="1208" spans="1:29" x14ac:dyDescent="0.3">
      <c r="A1208" s="1">
        <v>7789</v>
      </c>
      <c r="B1208">
        <v>1965</v>
      </c>
      <c r="C1208" t="s">
        <v>36</v>
      </c>
      <c r="D1208" t="s">
        <v>37</v>
      </c>
      <c r="E1208">
        <v>84618</v>
      </c>
      <c r="F1208">
        <v>0</v>
      </c>
      <c r="G1208">
        <v>0</v>
      </c>
      <c r="H1208" t="s">
        <v>64</v>
      </c>
      <c r="I1208">
        <v>96</v>
      </c>
      <c r="J1208">
        <v>684</v>
      </c>
      <c r="K1208">
        <v>100</v>
      </c>
      <c r="L1208">
        <v>801</v>
      </c>
      <c r="M1208">
        <v>21</v>
      </c>
      <c r="N1208">
        <v>66</v>
      </c>
      <c r="O1208">
        <v>0</v>
      </c>
      <c r="P1208">
        <v>1</v>
      </c>
      <c r="Q1208">
        <v>6</v>
      </c>
      <c r="R1208">
        <v>9</v>
      </c>
      <c r="S1208">
        <v>10</v>
      </c>
      <c r="T1208">
        <v>2</v>
      </c>
      <c r="U1208">
        <v>0</v>
      </c>
      <c r="V1208">
        <v>0</v>
      </c>
      <c r="W1208">
        <v>1</v>
      </c>
      <c r="X1208">
        <v>0</v>
      </c>
      <c r="Y1208">
        <v>0</v>
      </c>
      <c r="Z1208">
        <v>0</v>
      </c>
      <c r="AA1208">
        <v>3</v>
      </c>
      <c r="AB1208">
        <v>11</v>
      </c>
      <c r="AC1208">
        <v>0</v>
      </c>
    </row>
    <row r="1209" spans="1:29" x14ac:dyDescent="0.3">
      <c r="A1209" s="1">
        <v>3068</v>
      </c>
      <c r="B1209">
        <v>1990</v>
      </c>
      <c r="C1209" t="s">
        <v>29</v>
      </c>
      <c r="D1209" t="s">
        <v>37</v>
      </c>
      <c r="E1209">
        <v>18351</v>
      </c>
      <c r="F1209">
        <v>0</v>
      </c>
      <c r="G1209">
        <v>0</v>
      </c>
      <c r="H1209" t="s">
        <v>506</v>
      </c>
      <c r="I1209">
        <v>1</v>
      </c>
      <c r="J1209">
        <v>1</v>
      </c>
      <c r="K1209">
        <v>12</v>
      </c>
      <c r="L1209">
        <v>9</v>
      </c>
      <c r="M1209">
        <v>0</v>
      </c>
      <c r="N1209">
        <v>14</v>
      </c>
      <c r="O1209">
        <v>7</v>
      </c>
      <c r="P1209">
        <v>1</v>
      </c>
      <c r="Q1209">
        <v>2</v>
      </c>
      <c r="R1209">
        <v>0</v>
      </c>
      <c r="S1209">
        <v>3</v>
      </c>
      <c r="T1209">
        <v>7</v>
      </c>
      <c r="U1209">
        <v>0</v>
      </c>
      <c r="V1209">
        <v>0</v>
      </c>
      <c r="W1209">
        <v>0</v>
      </c>
      <c r="X1209">
        <v>0</v>
      </c>
      <c r="Y1209">
        <v>0</v>
      </c>
      <c r="Z1209">
        <v>0</v>
      </c>
      <c r="AA1209">
        <v>3</v>
      </c>
      <c r="AB1209">
        <v>11</v>
      </c>
      <c r="AC1209">
        <v>0</v>
      </c>
    </row>
    <row r="1210" spans="1:29" x14ac:dyDescent="0.3">
      <c r="A1210" s="1">
        <v>8955</v>
      </c>
      <c r="B1210">
        <v>1957</v>
      </c>
      <c r="C1210" t="s">
        <v>36</v>
      </c>
      <c r="D1210" t="s">
        <v>33</v>
      </c>
      <c r="E1210">
        <v>40451</v>
      </c>
      <c r="F1210">
        <v>0</v>
      </c>
      <c r="G1210">
        <v>2</v>
      </c>
      <c r="H1210" t="s">
        <v>224</v>
      </c>
      <c r="I1210">
        <v>54</v>
      </c>
      <c r="J1210">
        <v>35</v>
      </c>
      <c r="K1210">
        <v>0</v>
      </c>
      <c r="L1210">
        <v>4</v>
      </c>
      <c r="M1210">
        <v>0</v>
      </c>
      <c r="N1210">
        <v>0</v>
      </c>
      <c r="O1210">
        <v>10</v>
      </c>
      <c r="P1210">
        <v>1</v>
      </c>
      <c r="Q1210">
        <v>1</v>
      </c>
      <c r="R1210">
        <v>1</v>
      </c>
      <c r="S1210">
        <v>2</v>
      </c>
      <c r="T1210">
        <v>5</v>
      </c>
      <c r="U1210">
        <v>1</v>
      </c>
      <c r="V1210">
        <v>0</v>
      </c>
      <c r="W1210">
        <v>0</v>
      </c>
      <c r="X1210">
        <v>0</v>
      </c>
      <c r="Y1210">
        <v>0</v>
      </c>
      <c r="Z1210">
        <v>0</v>
      </c>
      <c r="AA1210">
        <v>3</v>
      </c>
      <c r="AB1210">
        <v>11</v>
      </c>
      <c r="AC1210">
        <v>0</v>
      </c>
    </row>
    <row r="1211" spans="1:29" x14ac:dyDescent="0.3">
      <c r="A1211" s="1">
        <v>945</v>
      </c>
      <c r="B1211">
        <v>1965</v>
      </c>
      <c r="C1211" t="s">
        <v>29</v>
      </c>
      <c r="D1211" t="s">
        <v>33</v>
      </c>
      <c r="E1211">
        <v>36317</v>
      </c>
      <c r="F1211">
        <v>0</v>
      </c>
      <c r="G1211">
        <v>1</v>
      </c>
      <c r="H1211" t="s">
        <v>247</v>
      </c>
      <c r="I1211">
        <v>53</v>
      </c>
      <c r="J1211">
        <v>87</v>
      </c>
      <c r="K1211">
        <v>3</v>
      </c>
      <c r="L1211">
        <v>25</v>
      </c>
      <c r="M1211">
        <v>3</v>
      </c>
      <c r="N1211">
        <v>2</v>
      </c>
      <c r="O1211">
        <v>13</v>
      </c>
      <c r="P1211">
        <v>2</v>
      </c>
      <c r="Q1211">
        <v>3</v>
      </c>
      <c r="R1211">
        <v>0</v>
      </c>
      <c r="S1211">
        <v>4</v>
      </c>
      <c r="T1211">
        <v>7</v>
      </c>
      <c r="U1211">
        <v>0</v>
      </c>
      <c r="V1211">
        <v>0</v>
      </c>
      <c r="W1211">
        <v>0</v>
      </c>
      <c r="X1211">
        <v>0</v>
      </c>
      <c r="Y1211">
        <v>0</v>
      </c>
      <c r="Z1211">
        <v>0</v>
      </c>
      <c r="AA1211">
        <v>3</v>
      </c>
      <c r="AB1211">
        <v>11</v>
      </c>
      <c r="AC1211">
        <v>0</v>
      </c>
    </row>
    <row r="1212" spans="1:29" x14ac:dyDescent="0.3">
      <c r="A1212" s="1">
        <v>5644</v>
      </c>
      <c r="B1212">
        <v>1957</v>
      </c>
      <c r="C1212" t="s">
        <v>29</v>
      </c>
      <c r="D1212" t="s">
        <v>33</v>
      </c>
      <c r="E1212">
        <v>42213</v>
      </c>
      <c r="F1212">
        <v>0</v>
      </c>
      <c r="G1212">
        <v>1</v>
      </c>
      <c r="H1212" t="s">
        <v>273</v>
      </c>
      <c r="I1212">
        <v>96</v>
      </c>
      <c r="J1212">
        <v>309</v>
      </c>
      <c r="K1212">
        <v>3</v>
      </c>
      <c r="L1212">
        <v>24</v>
      </c>
      <c r="M1212">
        <v>4</v>
      </c>
      <c r="N1212">
        <v>3</v>
      </c>
      <c r="O1212">
        <v>20</v>
      </c>
      <c r="P1212">
        <v>2</v>
      </c>
      <c r="Q1212">
        <v>5</v>
      </c>
      <c r="R1212">
        <v>1</v>
      </c>
      <c r="S1212">
        <v>7</v>
      </c>
      <c r="T1212">
        <v>7</v>
      </c>
      <c r="U1212">
        <v>0</v>
      </c>
      <c r="V1212">
        <v>1</v>
      </c>
      <c r="W1212">
        <v>0</v>
      </c>
      <c r="X1212">
        <v>0</v>
      </c>
      <c r="Y1212">
        <v>0</v>
      </c>
      <c r="Z1212">
        <v>0</v>
      </c>
      <c r="AA1212">
        <v>3</v>
      </c>
      <c r="AB1212">
        <v>11</v>
      </c>
      <c r="AC1212">
        <v>0</v>
      </c>
    </row>
    <row r="1213" spans="1:29" x14ac:dyDescent="0.3">
      <c r="A1213" s="1">
        <v>7192</v>
      </c>
      <c r="B1213">
        <v>1955</v>
      </c>
      <c r="C1213" t="s">
        <v>29</v>
      </c>
      <c r="D1213" t="s">
        <v>33</v>
      </c>
      <c r="E1213">
        <v>65748</v>
      </c>
      <c r="F1213">
        <v>0</v>
      </c>
      <c r="G1213">
        <v>1</v>
      </c>
      <c r="H1213" t="s">
        <v>421</v>
      </c>
      <c r="I1213">
        <v>58</v>
      </c>
      <c r="J1213">
        <v>172</v>
      </c>
      <c r="K1213">
        <v>73</v>
      </c>
      <c r="L1213">
        <v>93</v>
      </c>
      <c r="M1213">
        <v>95</v>
      </c>
      <c r="N1213">
        <v>78</v>
      </c>
      <c r="O1213">
        <v>34</v>
      </c>
      <c r="P1213">
        <v>2</v>
      </c>
      <c r="Q1213">
        <v>2</v>
      </c>
      <c r="R1213">
        <v>4</v>
      </c>
      <c r="S1213">
        <v>10</v>
      </c>
      <c r="T1213">
        <v>1</v>
      </c>
      <c r="U1213">
        <v>0</v>
      </c>
      <c r="V1213">
        <v>0</v>
      </c>
      <c r="W1213">
        <v>0</v>
      </c>
      <c r="X1213">
        <v>0</v>
      </c>
      <c r="Y1213">
        <v>0</v>
      </c>
      <c r="Z1213">
        <v>1</v>
      </c>
      <c r="AA1213">
        <v>3</v>
      </c>
      <c r="AB1213">
        <v>11</v>
      </c>
      <c r="AC1213">
        <v>0</v>
      </c>
    </row>
    <row r="1214" spans="1:29" x14ac:dyDescent="0.3">
      <c r="A1214" s="1">
        <v>2324</v>
      </c>
      <c r="B1214">
        <v>1972</v>
      </c>
      <c r="C1214" t="s">
        <v>29</v>
      </c>
      <c r="D1214" t="s">
        <v>33</v>
      </c>
      <c r="E1214">
        <v>77044</v>
      </c>
      <c r="F1214">
        <v>0</v>
      </c>
      <c r="G1214">
        <v>1</v>
      </c>
      <c r="H1214" t="s">
        <v>241</v>
      </c>
      <c r="I1214">
        <v>12</v>
      </c>
      <c r="J1214">
        <v>625</v>
      </c>
      <c r="K1214">
        <v>38</v>
      </c>
      <c r="L1214">
        <v>242</v>
      </c>
      <c r="M1214">
        <v>50</v>
      </c>
      <c r="N1214">
        <v>34</v>
      </c>
      <c r="O1214">
        <v>76</v>
      </c>
      <c r="P1214">
        <v>2</v>
      </c>
      <c r="Q1214">
        <v>7</v>
      </c>
      <c r="R1214">
        <v>11</v>
      </c>
      <c r="S1214">
        <v>11</v>
      </c>
      <c r="T1214">
        <v>4</v>
      </c>
      <c r="U1214">
        <v>1</v>
      </c>
      <c r="V1214">
        <v>0</v>
      </c>
      <c r="W1214">
        <v>0</v>
      </c>
      <c r="X1214">
        <v>0</v>
      </c>
      <c r="Y1214">
        <v>0</v>
      </c>
      <c r="Z1214">
        <v>0</v>
      </c>
      <c r="AA1214">
        <v>3</v>
      </c>
      <c r="AB1214">
        <v>11</v>
      </c>
      <c r="AC1214">
        <v>0</v>
      </c>
    </row>
    <row r="1215" spans="1:29" x14ac:dyDescent="0.3">
      <c r="A1215" s="1">
        <v>697</v>
      </c>
      <c r="B1215">
        <v>1969</v>
      </c>
      <c r="C1215" t="s">
        <v>29</v>
      </c>
      <c r="D1215" t="s">
        <v>33</v>
      </c>
      <c r="E1215">
        <v>74918</v>
      </c>
      <c r="F1215">
        <v>0</v>
      </c>
      <c r="G1215">
        <v>0</v>
      </c>
      <c r="H1215" t="s">
        <v>75</v>
      </c>
      <c r="I1215">
        <v>78</v>
      </c>
      <c r="J1215">
        <v>972</v>
      </c>
      <c r="K1215">
        <v>59</v>
      </c>
      <c r="L1215">
        <v>913</v>
      </c>
      <c r="M1215">
        <v>25</v>
      </c>
      <c r="N1215">
        <v>19</v>
      </c>
      <c r="O1215">
        <v>59</v>
      </c>
      <c r="P1215">
        <v>1</v>
      </c>
      <c r="Q1215">
        <v>5</v>
      </c>
      <c r="R1215">
        <v>9</v>
      </c>
      <c r="S1215">
        <v>6</v>
      </c>
      <c r="T1215">
        <v>3</v>
      </c>
      <c r="U1215">
        <v>0</v>
      </c>
      <c r="V1215">
        <v>0</v>
      </c>
      <c r="W1215">
        <v>1</v>
      </c>
      <c r="X1215">
        <v>0</v>
      </c>
      <c r="Y1215">
        <v>0</v>
      </c>
      <c r="Z1215">
        <v>0</v>
      </c>
      <c r="AA1215">
        <v>3</v>
      </c>
      <c r="AB1215">
        <v>11</v>
      </c>
      <c r="AC1215">
        <v>0</v>
      </c>
    </row>
    <row r="1216" spans="1:29" x14ac:dyDescent="0.3">
      <c r="A1216" s="1">
        <v>3439</v>
      </c>
      <c r="B1216">
        <v>1972</v>
      </c>
      <c r="C1216" t="s">
        <v>29</v>
      </c>
      <c r="D1216" t="s">
        <v>37</v>
      </c>
      <c r="E1216">
        <v>56721</v>
      </c>
      <c r="F1216">
        <v>1</v>
      </c>
      <c r="G1216">
        <v>1</v>
      </c>
      <c r="H1216" t="s">
        <v>266</v>
      </c>
      <c r="I1216">
        <v>64</v>
      </c>
      <c r="J1216">
        <v>157</v>
      </c>
      <c r="K1216">
        <v>6</v>
      </c>
      <c r="L1216">
        <v>39</v>
      </c>
      <c r="M1216">
        <v>6</v>
      </c>
      <c r="N1216">
        <v>13</v>
      </c>
      <c r="O1216">
        <v>75</v>
      </c>
      <c r="P1216">
        <v>5</v>
      </c>
      <c r="Q1216">
        <v>4</v>
      </c>
      <c r="R1216">
        <v>1</v>
      </c>
      <c r="S1216">
        <v>5</v>
      </c>
      <c r="T1216">
        <v>6</v>
      </c>
      <c r="U1216">
        <v>0</v>
      </c>
      <c r="V1216">
        <v>0</v>
      </c>
      <c r="W1216">
        <v>0</v>
      </c>
      <c r="X1216">
        <v>0</v>
      </c>
      <c r="Y1216">
        <v>0</v>
      </c>
      <c r="Z1216">
        <v>0</v>
      </c>
      <c r="AA1216">
        <v>3</v>
      </c>
      <c r="AB1216">
        <v>11</v>
      </c>
      <c r="AC1216">
        <v>0</v>
      </c>
    </row>
    <row r="1217" spans="1:29" x14ac:dyDescent="0.3">
      <c r="A1217" s="1">
        <v>1506</v>
      </c>
      <c r="B1217">
        <v>1975</v>
      </c>
      <c r="C1217" t="s">
        <v>29</v>
      </c>
      <c r="D1217" t="s">
        <v>30</v>
      </c>
      <c r="E1217">
        <v>42160</v>
      </c>
      <c r="F1217">
        <v>1</v>
      </c>
      <c r="G1217">
        <v>1</v>
      </c>
      <c r="H1217" t="s">
        <v>592</v>
      </c>
      <c r="I1217">
        <v>26</v>
      </c>
      <c r="J1217">
        <v>48</v>
      </c>
      <c r="K1217">
        <v>9</v>
      </c>
      <c r="L1217">
        <v>45</v>
      </c>
      <c r="M1217">
        <v>3</v>
      </c>
      <c r="N1217">
        <v>15</v>
      </c>
      <c r="O1217">
        <v>20</v>
      </c>
      <c r="P1217">
        <v>4</v>
      </c>
      <c r="Q1217">
        <v>2</v>
      </c>
      <c r="R1217">
        <v>1</v>
      </c>
      <c r="S1217">
        <v>4</v>
      </c>
      <c r="T1217">
        <v>6</v>
      </c>
      <c r="U1217">
        <v>0</v>
      </c>
      <c r="V1217">
        <v>0</v>
      </c>
      <c r="W1217">
        <v>0</v>
      </c>
      <c r="X1217">
        <v>0</v>
      </c>
      <c r="Y1217">
        <v>0</v>
      </c>
      <c r="Z1217">
        <v>0</v>
      </c>
      <c r="AA1217">
        <v>3</v>
      </c>
      <c r="AB1217">
        <v>11</v>
      </c>
      <c r="AC1217">
        <v>1</v>
      </c>
    </row>
    <row r="1218" spans="1:29" x14ac:dyDescent="0.3">
      <c r="A1218" s="1">
        <v>232</v>
      </c>
      <c r="B1218">
        <v>1965</v>
      </c>
      <c r="C1218" t="s">
        <v>29</v>
      </c>
      <c r="D1218" t="s">
        <v>30</v>
      </c>
      <c r="E1218">
        <v>61559</v>
      </c>
      <c r="F1218">
        <v>0</v>
      </c>
      <c r="G1218">
        <v>1</v>
      </c>
      <c r="H1218" t="s">
        <v>205</v>
      </c>
      <c r="I1218">
        <v>8</v>
      </c>
      <c r="J1218">
        <v>279</v>
      </c>
      <c r="K1218">
        <v>83</v>
      </c>
      <c r="L1218">
        <v>88</v>
      </c>
      <c r="M1218">
        <v>32</v>
      </c>
      <c r="N1218">
        <v>14</v>
      </c>
      <c r="O1218">
        <v>34</v>
      </c>
      <c r="P1218">
        <v>1</v>
      </c>
      <c r="Q1218">
        <v>4</v>
      </c>
      <c r="R1218">
        <v>2</v>
      </c>
      <c r="S1218">
        <v>10</v>
      </c>
      <c r="T1218">
        <v>3</v>
      </c>
      <c r="U1218">
        <v>0</v>
      </c>
      <c r="V1218">
        <v>0</v>
      </c>
      <c r="W1218">
        <v>0</v>
      </c>
      <c r="X1218">
        <v>0</v>
      </c>
      <c r="Y1218">
        <v>0</v>
      </c>
      <c r="Z1218">
        <v>0</v>
      </c>
      <c r="AA1218">
        <v>3</v>
      </c>
      <c r="AB1218">
        <v>11</v>
      </c>
      <c r="AC1218">
        <v>0</v>
      </c>
    </row>
    <row r="1219" spans="1:29" x14ac:dyDescent="0.3">
      <c r="A1219" s="1">
        <v>8876</v>
      </c>
      <c r="B1219">
        <v>1963</v>
      </c>
      <c r="C1219" t="s">
        <v>36</v>
      </c>
      <c r="D1219" t="s">
        <v>33</v>
      </c>
      <c r="E1219">
        <v>33629</v>
      </c>
      <c r="F1219">
        <v>1</v>
      </c>
      <c r="G1219">
        <v>1</v>
      </c>
      <c r="H1219" t="s">
        <v>55</v>
      </c>
      <c r="I1219">
        <v>49</v>
      </c>
      <c r="J1219">
        <v>132</v>
      </c>
      <c r="K1219">
        <v>0</v>
      </c>
      <c r="L1219">
        <v>16</v>
      </c>
      <c r="M1219">
        <v>0</v>
      </c>
      <c r="N1219">
        <v>0</v>
      </c>
      <c r="O1219">
        <v>4</v>
      </c>
      <c r="P1219">
        <v>5</v>
      </c>
      <c r="Q1219">
        <v>3</v>
      </c>
      <c r="R1219">
        <v>1</v>
      </c>
      <c r="S1219">
        <v>4</v>
      </c>
      <c r="T1219">
        <v>9</v>
      </c>
      <c r="U1219">
        <v>0</v>
      </c>
      <c r="V1219">
        <v>0</v>
      </c>
      <c r="W1219">
        <v>0</v>
      </c>
      <c r="X1219">
        <v>0</v>
      </c>
      <c r="Y1219">
        <v>0</v>
      </c>
      <c r="Z1219">
        <v>0</v>
      </c>
      <c r="AA1219">
        <v>3</v>
      </c>
      <c r="AB1219">
        <v>11</v>
      </c>
      <c r="AC1219">
        <v>0</v>
      </c>
    </row>
    <row r="1220" spans="1:29" x14ac:dyDescent="0.3">
      <c r="A1220" s="1">
        <v>4500</v>
      </c>
      <c r="B1220">
        <v>1991</v>
      </c>
      <c r="C1220" t="s">
        <v>36</v>
      </c>
      <c r="D1220" t="s">
        <v>33</v>
      </c>
      <c r="E1220">
        <v>68682</v>
      </c>
      <c r="F1220">
        <v>0</v>
      </c>
      <c r="G1220">
        <v>0</v>
      </c>
      <c r="H1220" t="s">
        <v>329</v>
      </c>
      <c r="I1220">
        <v>56</v>
      </c>
      <c r="J1220">
        <v>919</v>
      </c>
      <c r="K1220">
        <v>0</v>
      </c>
      <c r="L1220">
        <v>505</v>
      </c>
      <c r="M1220">
        <v>99</v>
      </c>
      <c r="N1220">
        <v>30</v>
      </c>
      <c r="O1220">
        <v>45</v>
      </c>
      <c r="P1220">
        <v>1</v>
      </c>
      <c r="Q1220">
        <v>4</v>
      </c>
      <c r="R1220">
        <v>9</v>
      </c>
      <c r="S1220">
        <v>10</v>
      </c>
      <c r="T1220">
        <v>2</v>
      </c>
      <c r="U1220">
        <v>0</v>
      </c>
      <c r="V1220">
        <v>0</v>
      </c>
      <c r="W1220">
        <v>0</v>
      </c>
      <c r="X1220">
        <v>0</v>
      </c>
      <c r="Y1220">
        <v>0</v>
      </c>
      <c r="Z1220">
        <v>0</v>
      </c>
      <c r="AA1220">
        <v>3</v>
      </c>
      <c r="AB1220">
        <v>11</v>
      </c>
      <c r="AC1220">
        <v>0</v>
      </c>
    </row>
    <row r="1221" spans="1:29" x14ac:dyDescent="0.3">
      <c r="A1221" s="1">
        <v>9739</v>
      </c>
      <c r="B1221">
        <v>1963</v>
      </c>
      <c r="C1221" t="s">
        <v>29</v>
      </c>
      <c r="D1221" t="s">
        <v>30</v>
      </c>
      <c r="E1221">
        <v>34377</v>
      </c>
      <c r="F1221">
        <v>0</v>
      </c>
      <c r="G1221">
        <v>1</v>
      </c>
      <c r="H1221" t="s">
        <v>509</v>
      </c>
      <c r="I1221">
        <v>55</v>
      </c>
      <c r="J1221">
        <v>62</v>
      </c>
      <c r="K1221">
        <v>0</v>
      </c>
      <c r="L1221">
        <v>22</v>
      </c>
      <c r="M1221">
        <v>3</v>
      </c>
      <c r="N1221">
        <v>1</v>
      </c>
      <c r="O1221">
        <v>26</v>
      </c>
      <c r="P1221">
        <v>2</v>
      </c>
      <c r="Q1221">
        <v>2</v>
      </c>
      <c r="R1221">
        <v>2</v>
      </c>
      <c r="S1221">
        <v>2</v>
      </c>
      <c r="T1221">
        <v>7</v>
      </c>
      <c r="U1221">
        <v>0</v>
      </c>
      <c r="V1221">
        <v>0</v>
      </c>
      <c r="W1221">
        <v>0</v>
      </c>
      <c r="X1221">
        <v>0</v>
      </c>
      <c r="Y1221">
        <v>0</v>
      </c>
      <c r="Z1221">
        <v>0</v>
      </c>
      <c r="AA1221">
        <v>3</v>
      </c>
      <c r="AB1221">
        <v>11</v>
      </c>
      <c r="AC1221">
        <v>0</v>
      </c>
    </row>
    <row r="1222" spans="1:29" x14ac:dyDescent="0.3">
      <c r="A1222" s="1">
        <v>10395</v>
      </c>
      <c r="B1222">
        <v>1986</v>
      </c>
      <c r="C1222" t="s">
        <v>47</v>
      </c>
      <c r="D1222" t="s">
        <v>30</v>
      </c>
      <c r="E1222">
        <v>8940</v>
      </c>
      <c r="F1222">
        <v>1</v>
      </c>
      <c r="G1222">
        <v>0</v>
      </c>
      <c r="H1222" t="s">
        <v>162</v>
      </c>
      <c r="I1222">
        <v>25</v>
      </c>
      <c r="J1222">
        <v>1</v>
      </c>
      <c r="K1222">
        <v>45</v>
      </c>
      <c r="L1222">
        <v>3</v>
      </c>
      <c r="M1222">
        <v>4</v>
      </c>
      <c r="N1222">
        <v>6</v>
      </c>
      <c r="O1222">
        <v>42</v>
      </c>
      <c r="P1222">
        <v>3</v>
      </c>
      <c r="Q1222">
        <v>3</v>
      </c>
      <c r="R1222">
        <v>1</v>
      </c>
      <c r="S1222">
        <v>3</v>
      </c>
      <c r="T1222">
        <v>8</v>
      </c>
      <c r="U1222">
        <v>0</v>
      </c>
      <c r="V1222">
        <v>0</v>
      </c>
      <c r="W1222">
        <v>0</v>
      </c>
      <c r="X1222">
        <v>0</v>
      </c>
      <c r="Y1222">
        <v>0</v>
      </c>
      <c r="Z1222">
        <v>0</v>
      </c>
      <c r="AA1222">
        <v>3</v>
      </c>
      <c r="AB1222">
        <v>11</v>
      </c>
      <c r="AC1222">
        <v>0</v>
      </c>
    </row>
    <row r="1223" spans="1:29" x14ac:dyDescent="0.3">
      <c r="A1223" s="1">
        <v>1176</v>
      </c>
      <c r="B1223">
        <v>1973</v>
      </c>
      <c r="C1223" t="s">
        <v>29</v>
      </c>
      <c r="D1223" t="s">
        <v>37</v>
      </c>
      <c r="E1223">
        <v>26228</v>
      </c>
      <c r="F1223">
        <v>1</v>
      </c>
      <c r="G1223">
        <v>0</v>
      </c>
      <c r="H1223" t="s">
        <v>364</v>
      </c>
      <c r="I1223">
        <v>50</v>
      </c>
      <c r="J1223">
        <v>2</v>
      </c>
      <c r="K1223">
        <v>6</v>
      </c>
      <c r="L1223">
        <v>4</v>
      </c>
      <c r="M1223">
        <v>3</v>
      </c>
      <c r="N1223">
        <v>1</v>
      </c>
      <c r="O1223">
        <v>9</v>
      </c>
      <c r="P1223">
        <v>1</v>
      </c>
      <c r="Q1223">
        <v>1</v>
      </c>
      <c r="R1223">
        <v>0</v>
      </c>
      <c r="S1223">
        <v>2</v>
      </c>
      <c r="T1223">
        <v>8</v>
      </c>
      <c r="U1223">
        <v>0</v>
      </c>
      <c r="V1223">
        <v>0</v>
      </c>
      <c r="W1223">
        <v>0</v>
      </c>
      <c r="X1223">
        <v>0</v>
      </c>
      <c r="Y1223">
        <v>0</v>
      </c>
      <c r="Z1223">
        <v>0</v>
      </c>
      <c r="AA1223">
        <v>3</v>
      </c>
      <c r="AB1223">
        <v>11</v>
      </c>
      <c r="AC1223">
        <v>0</v>
      </c>
    </row>
    <row r="1224" spans="1:29" x14ac:dyDescent="0.3">
      <c r="A1224" s="1">
        <v>1627</v>
      </c>
      <c r="B1224">
        <v>1957</v>
      </c>
      <c r="C1224" t="s">
        <v>53</v>
      </c>
      <c r="D1224" t="s">
        <v>41</v>
      </c>
      <c r="E1224">
        <v>77297</v>
      </c>
      <c r="F1224">
        <v>0</v>
      </c>
      <c r="G1224">
        <v>0</v>
      </c>
      <c r="H1224" t="s">
        <v>430</v>
      </c>
      <c r="I1224">
        <v>84</v>
      </c>
      <c r="J1224">
        <v>408</v>
      </c>
      <c r="K1224">
        <v>61</v>
      </c>
      <c r="L1224">
        <v>109</v>
      </c>
      <c r="M1224">
        <v>48</v>
      </c>
      <c r="N1224">
        <v>122</v>
      </c>
      <c r="O1224">
        <v>41</v>
      </c>
      <c r="P1224">
        <v>1</v>
      </c>
      <c r="Q1224">
        <v>5</v>
      </c>
      <c r="R1224">
        <v>7</v>
      </c>
      <c r="S1224">
        <v>9</v>
      </c>
      <c r="T1224">
        <v>4</v>
      </c>
      <c r="U1224">
        <v>0</v>
      </c>
      <c r="V1224">
        <v>0</v>
      </c>
      <c r="W1224">
        <v>0</v>
      </c>
      <c r="X1224">
        <v>1</v>
      </c>
      <c r="Y1224">
        <v>0</v>
      </c>
      <c r="Z1224">
        <v>0</v>
      </c>
      <c r="AA1224">
        <v>3</v>
      </c>
      <c r="AB1224">
        <v>11</v>
      </c>
      <c r="AC1224">
        <v>0</v>
      </c>
    </row>
    <row r="1225" spans="1:29" x14ac:dyDescent="0.3">
      <c r="A1225" s="1">
        <v>938</v>
      </c>
      <c r="B1225">
        <v>1981</v>
      </c>
      <c r="C1225" t="s">
        <v>29</v>
      </c>
      <c r="D1225" t="s">
        <v>37</v>
      </c>
      <c r="E1225">
        <v>40211</v>
      </c>
      <c r="F1225">
        <v>1</v>
      </c>
      <c r="G1225">
        <v>1</v>
      </c>
      <c r="H1225" t="s">
        <v>563</v>
      </c>
      <c r="I1225">
        <v>30</v>
      </c>
      <c r="J1225">
        <v>51</v>
      </c>
      <c r="K1225">
        <v>1</v>
      </c>
      <c r="L1225">
        <v>7</v>
      </c>
      <c r="M1225">
        <v>2</v>
      </c>
      <c r="N1225">
        <v>1</v>
      </c>
      <c r="O1225">
        <v>25</v>
      </c>
      <c r="P1225">
        <v>2</v>
      </c>
      <c r="Q1225">
        <v>2</v>
      </c>
      <c r="R1225">
        <v>1</v>
      </c>
      <c r="S1225">
        <v>2</v>
      </c>
      <c r="T1225">
        <v>8</v>
      </c>
      <c r="U1225">
        <v>1</v>
      </c>
      <c r="V1225">
        <v>0</v>
      </c>
      <c r="W1225">
        <v>0</v>
      </c>
      <c r="X1225">
        <v>0</v>
      </c>
      <c r="Y1225">
        <v>0</v>
      </c>
      <c r="Z1225">
        <v>0</v>
      </c>
      <c r="AA1225">
        <v>3</v>
      </c>
      <c r="AB1225">
        <v>11</v>
      </c>
      <c r="AC1225">
        <v>0</v>
      </c>
    </row>
    <row r="1226" spans="1:29" x14ac:dyDescent="0.3">
      <c r="A1226" s="1">
        <v>2740</v>
      </c>
      <c r="B1226">
        <v>1958</v>
      </c>
      <c r="C1226" t="s">
        <v>36</v>
      </c>
      <c r="D1226" t="s">
        <v>71</v>
      </c>
      <c r="E1226">
        <v>33438</v>
      </c>
      <c r="F1226">
        <v>1</v>
      </c>
      <c r="G1226">
        <v>1</v>
      </c>
      <c r="H1226" t="s">
        <v>364</v>
      </c>
      <c r="I1226">
        <v>81</v>
      </c>
      <c r="J1226">
        <v>62</v>
      </c>
      <c r="K1226">
        <v>1</v>
      </c>
      <c r="L1226">
        <v>16</v>
      </c>
      <c r="M1226">
        <v>3</v>
      </c>
      <c r="N1226">
        <v>2</v>
      </c>
      <c r="O1226">
        <v>6</v>
      </c>
      <c r="P1226">
        <v>4</v>
      </c>
      <c r="Q1226">
        <v>2</v>
      </c>
      <c r="R1226">
        <v>1</v>
      </c>
      <c r="S1226">
        <v>4</v>
      </c>
      <c r="T1226">
        <v>5</v>
      </c>
      <c r="U1226">
        <v>0</v>
      </c>
      <c r="V1226">
        <v>0</v>
      </c>
      <c r="W1226">
        <v>0</v>
      </c>
      <c r="X1226">
        <v>0</v>
      </c>
      <c r="Y1226">
        <v>0</v>
      </c>
      <c r="Z1226">
        <v>0</v>
      </c>
      <c r="AA1226">
        <v>3</v>
      </c>
      <c r="AB1226">
        <v>11</v>
      </c>
      <c r="AC1226">
        <v>0</v>
      </c>
    </row>
    <row r="1227" spans="1:29" x14ac:dyDescent="0.3">
      <c r="A1227" s="1">
        <v>257</v>
      </c>
      <c r="B1227">
        <v>1959</v>
      </c>
      <c r="C1227" t="s">
        <v>36</v>
      </c>
      <c r="D1227" t="s">
        <v>37</v>
      </c>
      <c r="E1227">
        <v>75032</v>
      </c>
      <c r="F1227">
        <v>0</v>
      </c>
      <c r="G1227">
        <v>1</v>
      </c>
      <c r="H1227" t="s">
        <v>593</v>
      </c>
      <c r="I1227">
        <v>74</v>
      </c>
      <c r="J1227">
        <v>952</v>
      </c>
      <c r="K1227">
        <v>12</v>
      </c>
      <c r="L1227">
        <v>180</v>
      </c>
      <c r="M1227">
        <v>47</v>
      </c>
      <c r="N1227">
        <v>12</v>
      </c>
      <c r="O1227">
        <v>12</v>
      </c>
      <c r="P1227">
        <v>2</v>
      </c>
      <c r="Q1227">
        <v>5</v>
      </c>
      <c r="R1227">
        <v>4</v>
      </c>
      <c r="S1227">
        <v>9</v>
      </c>
      <c r="T1227">
        <v>3</v>
      </c>
      <c r="U1227">
        <v>0</v>
      </c>
      <c r="V1227">
        <v>0</v>
      </c>
      <c r="W1227">
        <v>0</v>
      </c>
      <c r="X1227">
        <v>0</v>
      </c>
      <c r="Y1227">
        <v>0</v>
      </c>
      <c r="Z1227">
        <v>0</v>
      </c>
      <c r="AA1227">
        <v>3</v>
      </c>
      <c r="AB1227">
        <v>11</v>
      </c>
      <c r="AC1227">
        <v>0</v>
      </c>
    </row>
    <row r="1228" spans="1:29" x14ac:dyDescent="0.3">
      <c r="A1228" s="1">
        <v>4058</v>
      </c>
      <c r="B1228">
        <v>1955</v>
      </c>
      <c r="C1228" t="s">
        <v>36</v>
      </c>
      <c r="D1228" t="s">
        <v>30</v>
      </c>
      <c r="E1228">
        <v>61284</v>
      </c>
      <c r="F1228">
        <v>0</v>
      </c>
      <c r="G1228">
        <v>0</v>
      </c>
      <c r="H1228" t="s">
        <v>273</v>
      </c>
      <c r="I1228">
        <v>76</v>
      </c>
      <c r="J1228">
        <v>618</v>
      </c>
      <c r="K1228">
        <v>15</v>
      </c>
      <c r="L1228">
        <v>106</v>
      </c>
      <c r="M1228">
        <v>20</v>
      </c>
      <c r="N1228">
        <v>7</v>
      </c>
      <c r="O1228">
        <v>45</v>
      </c>
      <c r="P1228">
        <v>1</v>
      </c>
      <c r="Q1228">
        <v>11</v>
      </c>
      <c r="R1228">
        <v>2</v>
      </c>
      <c r="S1228">
        <v>8</v>
      </c>
      <c r="T1228">
        <v>6</v>
      </c>
      <c r="U1228">
        <v>0</v>
      </c>
      <c r="V1228">
        <v>1</v>
      </c>
      <c r="W1228">
        <v>0</v>
      </c>
      <c r="X1228">
        <v>0</v>
      </c>
      <c r="Y1228">
        <v>0</v>
      </c>
      <c r="Z1228">
        <v>0</v>
      </c>
      <c r="AA1228">
        <v>3</v>
      </c>
      <c r="AB1228">
        <v>11</v>
      </c>
      <c r="AC1228">
        <v>0</v>
      </c>
    </row>
    <row r="1229" spans="1:29" x14ac:dyDescent="0.3">
      <c r="A1229" s="1">
        <v>7736</v>
      </c>
      <c r="B1229">
        <v>1986</v>
      </c>
      <c r="C1229" t="s">
        <v>29</v>
      </c>
      <c r="D1229" t="s">
        <v>37</v>
      </c>
      <c r="E1229">
        <v>22518</v>
      </c>
      <c r="F1229">
        <v>1</v>
      </c>
      <c r="G1229">
        <v>0</v>
      </c>
      <c r="H1229" t="s">
        <v>245</v>
      </c>
      <c r="I1229">
        <v>36</v>
      </c>
      <c r="J1229">
        <v>11</v>
      </c>
      <c r="K1229">
        <v>7</v>
      </c>
      <c r="L1229">
        <v>12</v>
      </c>
      <c r="M1229">
        <v>2</v>
      </c>
      <c r="N1229">
        <v>2</v>
      </c>
      <c r="O1229">
        <v>27</v>
      </c>
      <c r="P1229">
        <v>2</v>
      </c>
      <c r="Q1229">
        <v>2</v>
      </c>
      <c r="R1229">
        <v>1</v>
      </c>
      <c r="S1229">
        <v>2</v>
      </c>
      <c r="T1229">
        <v>5</v>
      </c>
      <c r="U1229">
        <v>1</v>
      </c>
      <c r="V1229">
        <v>0</v>
      </c>
      <c r="W1229">
        <v>0</v>
      </c>
      <c r="X1229">
        <v>0</v>
      </c>
      <c r="Y1229">
        <v>0</v>
      </c>
      <c r="Z1229">
        <v>0</v>
      </c>
      <c r="AA1229">
        <v>3</v>
      </c>
      <c r="AB1229">
        <v>11</v>
      </c>
      <c r="AC1229">
        <v>1</v>
      </c>
    </row>
    <row r="1230" spans="1:29" x14ac:dyDescent="0.3">
      <c r="A1230" s="1">
        <v>8210</v>
      </c>
      <c r="B1230">
        <v>1975</v>
      </c>
      <c r="C1230" t="s">
        <v>39</v>
      </c>
      <c r="D1230" t="s">
        <v>37</v>
      </c>
      <c r="E1230">
        <v>54730</v>
      </c>
      <c r="F1230">
        <v>0</v>
      </c>
      <c r="G1230">
        <v>1</v>
      </c>
      <c r="H1230" t="s">
        <v>303</v>
      </c>
      <c r="I1230">
        <v>64</v>
      </c>
      <c r="J1230">
        <v>318</v>
      </c>
      <c r="K1230">
        <v>3</v>
      </c>
      <c r="L1230">
        <v>17</v>
      </c>
      <c r="M1230">
        <v>4</v>
      </c>
      <c r="N1230">
        <v>7</v>
      </c>
      <c r="O1230">
        <v>56</v>
      </c>
      <c r="P1230">
        <v>5</v>
      </c>
      <c r="Q1230">
        <v>4</v>
      </c>
      <c r="R1230">
        <v>1</v>
      </c>
      <c r="S1230">
        <v>8</v>
      </c>
      <c r="T1230">
        <v>4</v>
      </c>
      <c r="U1230">
        <v>0</v>
      </c>
      <c r="V1230">
        <v>0</v>
      </c>
      <c r="W1230">
        <v>0</v>
      </c>
      <c r="X1230">
        <v>0</v>
      </c>
      <c r="Y1230">
        <v>0</v>
      </c>
      <c r="Z1230">
        <v>0</v>
      </c>
      <c r="AA1230">
        <v>3</v>
      </c>
      <c r="AB1230">
        <v>11</v>
      </c>
      <c r="AC1230">
        <v>0</v>
      </c>
    </row>
    <row r="1231" spans="1:29" x14ac:dyDescent="0.3">
      <c r="A1231" s="1">
        <v>833</v>
      </c>
      <c r="B1231">
        <v>1955</v>
      </c>
      <c r="C1231" t="s">
        <v>39</v>
      </c>
      <c r="D1231" t="s">
        <v>37</v>
      </c>
      <c r="E1231">
        <v>38452</v>
      </c>
      <c r="F1231">
        <v>1</v>
      </c>
      <c r="G1231">
        <v>1</v>
      </c>
      <c r="H1231" t="s">
        <v>128</v>
      </c>
      <c r="I1231">
        <v>62</v>
      </c>
      <c r="J1231">
        <v>56</v>
      </c>
      <c r="K1231">
        <v>0</v>
      </c>
      <c r="L1231">
        <v>14</v>
      </c>
      <c r="M1231">
        <v>0</v>
      </c>
      <c r="N1231">
        <v>0</v>
      </c>
      <c r="O1231">
        <v>2</v>
      </c>
      <c r="P1231">
        <v>3</v>
      </c>
      <c r="Q1231">
        <v>3</v>
      </c>
      <c r="R1231">
        <v>0</v>
      </c>
      <c r="S1231">
        <v>3</v>
      </c>
      <c r="T1231">
        <v>7</v>
      </c>
      <c r="U1231">
        <v>0</v>
      </c>
      <c r="V1231">
        <v>0</v>
      </c>
      <c r="W1231">
        <v>0</v>
      </c>
      <c r="X1231">
        <v>0</v>
      </c>
      <c r="Y1231">
        <v>0</v>
      </c>
      <c r="Z1231">
        <v>0</v>
      </c>
      <c r="AA1231">
        <v>3</v>
      </c>
      <c r="AB1231">
        <v>11</v>
      </c>
      <c r="AC1231">
        <v>0</v>
      </c>
    </row>
    <row r="1232" spans="1:29" x14ac:dyDescent="0.3">
      <c r="A1232" s="1">
        <v>6230</v>
      </c>
      <c r="B1232">
        <v>1971</v>
      </c>
      <c r="C1232" t="s">
        <v>29</v>
      </c>
      <c r="D1232" t="s">
        <v>41</v>
      </c>
      <c r="E1232">
        <v>44421</v>
      </c>
      <c r="F1232">
        <v>1</v>
      </c>
      <c r="G1232">
        <v>1</v>
      </c>
      <c r="H1232" t="s">
        <v>398</v>
      </c>
      <c r="I1232">
        <v>53</v>
      </c>
      <c r="J1232">
        <v>110</v>
      </c>
      <c r="K1232">
        <v>5</v>
      </c>
      <c r="L1232">
        <v>59</v>
      </c>
      <c r="M1232">
        <v>7</v>
      </c>
      <c r="N1232">
        <v>1</v>
      </c>
      <c r="O1232">
        <v>7</v>
      </c>
      <c r="P1232">
        <v>5</v>
      </c>
      <c r="Q1232">
        <v>5</v>
      </c>
      <c r="R1232">
        <v>0</v>
      </c>
      <c r="S1232">
        <v>4</v>
      </c>
      <c r="T1232">
        <v>8</v>
      </c>
      <c r="U1232">
        <v>0</v>
      </c>
      <c r="V1232">
        <v>0</v>
      </c>
      <c r="W1232">
        <v>0</v>
      </c>
      <c r="X1232">
        <v>0</v>
      </c>
      <c r="Y1232">
        <v>0</v>
      </c>
      <c r="Z1232">
        <v>0</v>
      </c>
      <c r="AA1232">
        <v>3</v>
      </c>
      <c r="AB1232">
        <v>11</v>
      </c>
      <c r="AC1232">
        <v>0</v>
      </c>
    </row>
    <row r="1233" spans="1:29" x14ac:dyDescent="0.3">
      <c r="A1233" s="1">
        <v>7325</v>
      </c>
      <c r="B1233">
        <v>1986</v>
      </c>
      <c r="C1233" t="s">
        <v>36</v>
      </c>
      <c r="D1233" t="s">
        <v>33</v>
      </c>
      <c r="E1233">
        <v>38197</v>
      </c>
      <c r="F1233">
        <v>1</v>
      </c>
      <c r="G1233">
        <v>0</v>
      </c>
      <c r="H1233" t="s">
        <v>535</v>
      </c>
      <c r="I1233">
        <v>86</v>
      </c>
      <c r="J1233">
        <v>23</v>
      </c>
      <c r="K1233">
        <v>0</v>
      </c>
      <c r="L1233">
        <v>11</v>
      </c>
      <c r="M1233">
        <v>2</v>
      </c>
      <c r="N1233">
        <v>1</v>
      </c>
      <c r="O1233">
        <v>3</v>
      </c>
      <c r="P1233">
        <v>1</v>
      </c>
      <c r="Q1233">
        <v>1</v>
      </c>
      <c r="R1233">
        <v>0</v>
      </c>
      <c r="S1233">
        <v>3</v>
      </c>
      <c r="T1233">
        <v>5</v>
      </c>
      <c r="U1233">
        <v>0</v>
      </c>
      <c r="V1233">
        <v>0</v>
      </c>
      <c r="W1233">
        <v>0</v>
      </c>
      <c r="X1233">
        <v>0</v>
      </c>
      <c r="Y1233">
        <v>0</v>
      </c>
      <c r="Z1233">
        <v>0</v>
      </c>
      <c r="AA1233">
        <v>3</v>
      </c>
      <c r="AB1233">
        <v>11</v>
      </c>
      <c r="AC1233">
        <v>0</v>
      </c>
    </row>
    <row r="1234" spans="1:29" x14ac:dyDescent="0.3">
      <c r="A1234" s="1">
        <v>1307</v>
      </c>
      <c r="B1234">
        <v>1978</v>
      </c>
      <c r="C1234" t="s">
        <v>29</v>
      </c>
      <c r="D1234" t="s">
        <v>41</v>
      </c>
      <c r="E1234">
        <v>41986</v>
      </c>
      <c r="F1234">
        <v>0</v>
      </c>
      <c r="G1234">
        <v>1</v>
      </c>
      <c r="H1234" t="s">
        <v>285</v>
      </c>
      <c r="I1234">
        <v>15</v>
      </c>
      <c r="J1234">
        <v>27</v>
      </c>
      <c r="K1234">
        <v>5</v>
      </c>
      <c r="L1234">
        <v>8</v>
      </c>
      <c r="M1234">
        <v>8</v>
      </c>
      <c r="N1234">
        <v>3</v>
      </c>
      <c r="O1234">
        <v>12</v>
      </c>
      <c r="P1234">
        <v>3</v>
      </c>
      <c r="Q1234">
        <v>3</v>
      </c>
      <c r="R1234">
        <v>0</v>
      </c>
      <c r="S1234">
        <v>4</v>
      </c>
      <c r="T1234">
        <v>4</v>
      </c>
      <c r="U1234">
        <v>0</v>
      </c>
      <c r="V1234">
        <v>0</v>
      </c>
      <c r="W1234">
        <v>0</v>
      </c>
      <c r="X1234">
        <v>0</v>
      </c>
      <c r="Y1234">
        <v>0</v>
      </c>
      <c r="Z1234">
        <v>0</v>
      </c>
      <c r="AA1234">
        <v>3</v>
      </c>
      <c r="AB1234">
        <v>11</v>
      </c>
      <c r="AC1234">
        <v>0</v>
      </c>
    </row>
    <row r="1235" spans="1:29" x14ac:dyDescent="0.3">
      <c r="A1235" s="1">
        <v>1502</v>
      </c>
      <c r="B1235">
        <v>1983</v>
      </c>
      <c r="C1235" t="s">
        <v>29</v>
      </c>
      <c r="D1235" t="s">
        <v>33</v>
      </c>
      <c r="E1235">
        <v>28427</v>
      </c>
      <c r="F1235">
        <v>1</v>
      </c>
      <c r="G1235">
        <v>0</v>
      </c>
      <c r="H1235" t="s">
        <v>594</v>
      </c>
      <c r="I1235">
        <v>67</v>
      </c>
      <c r="J1235">
        <v>18</v>
      </c>
      <c r="K1235">
        <v>3</v>
      </c>
      <c r="L1235">
        <v>19</v>
      </c>
      <c r="M1235">
        <v>3</v>
      </c>
      <c r="N1235">
        <v>3</v>
      </c>
      <c r="O1235">
        <v>6</v>
      </c>
      <c r="P1235">
        <v>2</v>
      </c>
      <c r="Q1235">
        <v>2</v>
      </c>
      <c r="R1235">
        <v>0</v>
      </c>
      <c r="S1235">
        <v>3</v>
      </c>
      <c r="T1235">
        <v>8</v>
      </c>
      <c r="U1235">
        <v>0</v>
      </c>
      <c r="V1235">
        <v>0</v>
      </c>
      <c r="W1235">
        <v>0</v>
      </c>
      <c r="X1235">
        <v>0</v>
      </c>
      <c r="Y1235">
        <v>0</v>
      </c>
      <c r="Z1235">
        <v>0</v>
      </c>
      <c r="AA1235">
        <v>3</v>
      </c>
      <c r="AB1235">
        <v>11</v>
      </c>
      <c r="AC1235">
        <v>0</v>
      </c>
    </row>
    <row r="1236" spans="1:29" x14ac:dyDescent="0.3">
      <c r="A1236" s="1">
        <v>6211</v>
      </c>
      <c r="B1236">
        <v>1976</v>
      </c>
      <c r="C1236" t="s">
        <v>36</v>
      </c>
      <c r="D1236" t="s">
        <v>33</v>
      </c>
      <c r="E1236">
        <v>37395</v>
      </c>
      <c r="F1236">
        <v>1</v>
      </c>
      <c r="G1236">
        <v>0</v>
      </c>
      <c r="H1236" t="s">
        <v>492</v>
      </c>
      <c r="I1236">
        <v>47</v>
      </c>
      <c r="J1236">
        <v>18</v>
      </c>
      <c r="K1236">
        <v>0</v>
      </c>
      <c r="L1236">
        <v>9</v>
      </c>
      <c r="M1236">
        <v>0</v>
      </c>
      <c r="N1236">
        <v>1</v>
      </c>
      <c r="O1236">
        <v>11</v>
      </c>
      <c r="P1236">
        <v>1</v>
      </c>
      <c r="Q1236">
        <v>1</v>
      </c>
      <c r="R1236">
        <v>0</v>
      </c>
      <c r="S1236">
        <v>3</v>
      </c>
      <c r="T1236">
        <v>6</v>
      </c>
      <c r="U1236">
        <v>0</v>
      </c>
      <c r="V1236">
        <v>0</v>
      </c>
      <c r="W1236">
        <v>0</v>
      </c>
      <c r="X1236">
        <v>0</v>
      </c>
      <c r="Y1236">
        <v>0</v>
      </c>
      <c r="Z1236">
        <v>0</v>
      </c>
      <c r="AA1236">
        <v>3</v>
      </c>
      <c r="AB1236">
        <v>11</v>
      </c>
      <c r="AC1236">
        <v>0</v>
      </c>
    </row>
    <row r="1237" spans="1:29" x14ac:dyDescent="0.3">
      <c r="A1237" s="1">
        <v>843</v>
      </c>
      <c r="B1237">
        <v>1971</v>
      </c>
      <c r="C1237" t="s">
        <v>29</v>
      </c>
      <c r="D1237" t="s">
        <v>37</v>
      </c>
      <c r="E1237">
        <v>64722</v>
      </c>
      <c r="F1237">
        <v>1</v>
      </c>
      <c r="G1237">
        <v>0</v>
      </c>
      <c r="H1237" t="s">
        <v>525</v>
      </c>
      <c r="I1237">
        <v>47</v>
      </c>
      <c r="J1237">
        <v>303</v>
      </c>
      <c r="K1237">
        <v>0</v>
      </c>
      <c r="L1237">
        <v>280</v>
      </c>
      <c r="M1237">
        <v>60</v>
      </c>
      <c r="N1237">
        <v>147</v>
      </c>
      <c r="O1237">
        <v>15</v>
      </c>
      <c r="P1237">
        <v>4</v>
      </c>
      <c r="Q1237">
        <v>8</v>
      </c>
      <c r="R1237">
        <v>2</v>
      </c>
      <c r="S1237">
        <v>11</v>
      </c>
      <c r="T1237">
        <v>6</v>
      </c>
      <c r="U1237">
        <v>0</v>
      </c>
      <c r="V1237">
        <v>0</v>
      </c>
      <c r="W1237">
        <v>0</v>
      </c>
      <c r="X1237">
        <v>0</v>
      </c>
      <c r="Y1237">
        <v>0</v>
      </c>
      <c r="Z1237">
        <v>0</v>
      </c>
      <c r="AA1237">
        <v>3</v>
      </c>
      <c r="AB1237">
        <v>11</v>
      </c>
      <c r="AC1237">
        <v>0</v>
      </c>
    </row>
    <row r="1238" spans="1:29" x14ac:dyDescent="0.3">
      <c r="A1238" s="1">
        <v>4174</v>
      </c>
      <c r="B1238">
        <v>1956</v>
      </c>
      <c r="C1238" t="s">
        <v>39</v>
      </c>
      <c r="D1238" t="s">
        <v>33</v>
      </c>
      <c r="E1238">
        <v>55249</v>
      </c>
      <c r="F1238">
        <v>0</v>
      </c>
      <c r="G1238">
        <v>1</v>
      </c>
      <c r="H1238" t="s">
        <v>260</v>
      </c>
      <c r="I1238">
        <v>81</v>
      </c>
      <c r="J1238">
        <v>97</v>
      </c>
      <c r="K1238">
        <v>1</v>
      </c>
      <c r="L1238">
        <v>19</v>
      </c>
      <c r="M1238">
        <v>2</v>
      </c>
      <c r="N1238">
        <v>0</v>
      </c>
      <c r="O1238">
        <v>11</v>
      </c>
      <c r="P1238">
        <v>1</v>
      </c>
      <c r="Q1238">
        <v>2</v>
      </c>
      <c r="R1238">
        <v>1</v>
      </c>
      <c r="S1238">
        <v>4</v>
      </c>
      <c r="T1238">
        <v>3</v>
      </c>
      <c r="U1238">
        <v>0</v>
      </c>
      <c r="V1238">
        <v>0</v>
      </c>
      <c r="W1238">
        <v>0</v>
      </c>
      <c r="X1238">
        <v>0</v>
      </c>
      <c r="Y1238">
        <v>0</v>
      </c>
      <c r="Z1238">
        <v>0</v>
      </c>
      <c r="AA1238">
        <v>3</v>
      </c>
      <c r="AB1238">
        <v>11</v>
      </c>
      <c r="AC1238">
        <v>0</v>
      </c>
    </row>
    <row r="1239" spans="1:29" x14ac:dyDescent="0.3">
      <c r="A1239" s="1">
        <v>9757</v>
      </c>
      <c r="B1239">
        <v>1972</v>
      </c>
      <c r="C1239" t="s">
        <v>29</v>
      </c>
      <c r="D1239" t="s">
        <v>33</v>
      </c>
      <c r="E1239">
        <v>84906</v>
      </c>
      <c r="F1239">
        <v>0</v>
      </c>
      <c r="G1239">
        <v>0</v>
      </c>
      <c r="H1239" t="s">
        <v>230</v>
      </c>
      <c r="I1239">
        <v>98</v>
      </c>
      <c r="J1239">
        <v>997</v>
      </c>
      <c r="K1239">
        <v>15</v>
      </c>
      <c r="L1239">
        <v>414</v>
      </c>
      <c r="M1239">
        <v>99</v>
      </c>
      <c r="N1239">
        <v>30</v>
      </c>
      <c r="O1239">
        <v>76</v>
      </c>
      <c r="P1239">
        <v>1</v>
      </c>
      <c r="Q1239">
        <v>5</v>
      </c>
      <c r="R1239">
        <v>6</v>
      </c>
      <c r="S1239">
        <v>12</v>
      </c>
      <c r="T1239">
        <v>2</v>
      </c>
      <c r="U1239">
        <v>0</v>
      </c>
      <c r="V1239">
        <v>1</v>
      </c>
      <c r="W1239">
        <v>1</v>
      </c>
      <c r="X1239">
        <v>0</v>
      </c>
      <c r="Y1239">
        <v>1</v>
      </c>
      <c r="Z1239">
        <v>0</v>
      </c>
      <c r="AA1239">
        <v>3</v>
      </c>
      <c r="AB1239">
        <v>11</v>
      </c>
      <c r="AC1239">
        <v>0</v>
      </c>
    </row>
    <row r="1240" spans="1:29" x14ac:dyDescent="0.3">
      <c r="A1240" s="1">
        <v>6918</v>
      </c>
      <c r="B1240">
        <v>1989</v>
      </c>
      <c r="C1240" t="s">
        <v>29</v>
      </c>
      <c r="D1240" t="s">
        <v>37</v>
      </c>
      <c r="E1240">
        <v>28691</v>
      </c>
      <c r="F1240">
        <v>1</v>
      </c>
      <c r="G1240">
        <v>0</v>
      </c>
      <c r="H1240" t="s">
        <v>92</v>
      </c>
      <c r="I1240">
        <v>56</v>
      </c>
      <c r="J1240">
        <v>5</v>
      </c>
      <c r="K1240">
        <v>4</v>
      </c>
      <c r="L1240">
        <v>13</v>
      </c>
      <c r="M1240">
        <v>8</v>
      </c>
      <c r="N1240">
        <v>0</v>
      </c>
      <c r="O1240">
        <v>4</v>
      </c>
      <c r="P1240">
        <v>1</v>
      </c>
      <c r="Q1240">
        <v>1</v>
      </c>
      <c r="R1240">
        <v>0</v>
      </c>
      <c r="S1240">
        <v>3</v>
      </c>
      <c r="T1240">
        <v>8</v>
      </c>
      <c r="U1240">
        <v>0</v>
      </c>
      <c r="V1240">
        <v>0</v>
      </c>
      <c r="W1240">
        <v>0</v>
      </c>
      <c r="X1240">
        <v>0</v>
      </c>
      <c r="Y1240">
        <v>0</v>
      </c>
      <c r="Z1240">
        <v>0</v>
      </c>
      <c r="AA1240">
        <v>3</v>
      </c>
      <c r="AB1240">
        <v>11</v>
      </c>
      <c r="AC1240">
        <v>0</v>
      </c>
    </row>
    <row r="1241" spans="1:29" x14ac:dyDescent="0.3">
      <c r="A1241" s="1">
        <v>286</v>
      </c>
      <c r="B1241">
        <v>1952</v>
      </c>
      <c r="C1241" t="s">
        <v>29</v>
      </c>
      <c r="D1241" t="s">
        <v>30</v>
      </c>
      <c r="E1241">
        <v>44213</v>
      </c>
      <c r="F1241">
        <v>1</v>
      </c>
      <c r="G1241">
        <v>1</v>
      </c>
      <c r="H1241" t="s">
        <v>310</v>
      </c>
      <c r="I1241">
        <v>48</v>
      </c>
      <c r="J1241">
        <v>95</v>
      </c>
      <c r="K1241">
        <v>11</v>
      </c>
      <c r="L1241">
        <v>35</v>
      </c>
      <c r="M1241">
        <v>0</v>
      </c>
      <c r="N1241">
        <v>4</v>
      </c>
      <c r="O1241">
        <v>7</v>
      </c>
      <c r="P1241">
        <v>4</v>
      </c>
      <c r="Q1241">
        <v>2</v>
      </c>
      <c r="R1241">
        <v>1</v>
      </c>
      <c r="S1241">
        <v>5</v>
      </c>
      <c r="T1241">
        <v>6</v>
      </c>
      <c r="U1241">
        <v>0</v>
      </c>
      <c r="V1241">
        <v>0</v>
      </c>
      <c r="W1241">
        <v>0</v>
      </c>
      <c r="X1241">
        <v>0</v>
      </c>
      <c r="Y1241">
        <v>0</v>
      </c>
      <c r="Z1241">
        <v>0</v>
      </c>
      <c r="AA1241">
        <v>3</v>
      </c>
      <c r="AB1241">
        <v>11</v>
      </c>
      <c r="AC1241">
        <v>0</v>
      </c>
    </row>
    <row r="1242" spans="1:29" x14ac:dyDescent="0.3">
      <c r="A1242" s="1">
        <v>11086</v>
      </c>
      <c r="B1242">
        <v>1984</v>
      </c>
      <c r="C1242" t="s">
        <v>47</v>
      </c>
      <c r="D1242" t="s">
        <v>30</v>
      </c>
      <c r="E1242">
        <v>25707</v>
      </c>
      <c r="F1242">
        <v>1</v>
      </c>
      <c r="G1242">
        <v>0</v>
      </c>
      <c r="H1242" t="s">
        <v>278</v>
      </c>
      <c r="I1242">
        <v>18</v>
      </c>
      <c r="J1242">
        <v>1</v>
      </c>
      <c r="K1242">
        <v>6</v>
      </c>
      <c r="L1242">
        <v>2</v>
      </c>
      <c r="M1242">
        <v>3</v>
      </c>
      <c r="N1242">
        <v>6</v>
      </c>
      <c r="O1242">
        <v>3</v>
      </c>
      <c r="P1242">
        <v>1</v>
      </c>
      <c r="Q1242">
        <v>1</v>
      </c>
      <c r="R1242">
        <v>0</v>
      </c>
      <c r="S1242">
        <v>3</v>
      </c>
      <c r="T1242">
        <v>7</v>
      </c>
      <c r="U1242">
        <v>0</v>
      </c>
      <c r="V1242">
        <v>0</v>
      </c>
      <c r="W1242">
        <v>0</v>
      </c>
      <c r="X1242">
        <v>0</v>
      </c>
      <c r="Y1242">
        <v>0</v>
      </c>
      <c r="Z1242">
        <v>0</v>
      </c>
      <c r="AA1242">
        <v>3</v>
      </c>
      <c r="AB1242">
        <v>11</v>
      </c>
      <c r="AC1242">
        <v>0</v>
      </c>
    </row>
    <row r="1243" spans="1:29" x14ac:dyDescent="0.3">
      <c r="A1243" s="1">
        <v>1921</v>
      </c>
      <c r="B1243">
        <v>1967</v>
      </c>
      <c r="C1243" t="s">
        <v>36</v>
      </c>
      <c r="D1243" t="s">
        <v>37</v>
      </c>
      <c r="E1243">
        <v>59062</v>
      </c>
      <c r="F1243">
        <v>2</v>
      </c>
      <c r="G1243">
        <v>1</v>
      </c>
      <c r="H1243" t="s">
        <v>490</v>
      </c>
      <c r="I1243">
        <v>74</v>
      </c>
      <c r="J1243">
        <v>46</v>
      </c>
      <c r="K1243">
        <v>1</v>
      </c>
      <c r="L1243">
        <v>12</v>
      </c>
      <c r="M1243">
        <v>3</v>
      </c>
      <c r="N1243">
        <v>0</v>
      </c>
      <c r="O1243">
        <v>9</v>
      </c>
      <c r="P1243">
        <v>2</v>
      </c>
      <c r="Q1243">
        <v>2</v>
      </c>
      <c r="R1243">
        <v>0</v>
      </c>
      <c r="S1243">
        <v>3</v>
      </c>
      <c r="T1243">
        <v>4</v>
      </c>
      <c r="U1243">
        <v>0</v>
      </c>
      <c r="V1243">
        <v>0</v>
      </c>
      <c r="W1243">
        <v>0</v>
      </c>
      <c r="X1243">
        <v>0</v>
      </c>
      <c r="Y1243">
        <v>0</v>
      </c>
      <c r="Z1243">
        <v>0</v>
      </c>
      <c r="AA1243">
        <v>3</v>
      </c>
      <c r="AB1243">
        <v>11</v>
      </c>
      <c r="AC1243">
        <v>0</v>
      </c>
    </row>
    <row r="1244" spans="1:29" x14ac:dyDescent="0.3">
      <c r="A1244" s="1">
        <v>4138</v>
      </c>
      <c r="B1244">
        <v>1962</v>
      </c>
      <c r="C1244" t="s">
        <v>29</v>
      </c>
      <c r="D1244" t="s">
        <v>30</v>
      </c>
      <c r="E1244">
        <v>76624</v>
      </c>
      <c r="F1244">
        <v>0</v>
      </c>
      <c r="G1244">
        <v>1</v>
      </c>
      <c r="H1244" t="s">
        <v>122</v>
      </c>
      <c r="I1244">
        <v>68</v>
      </c>
      <c r="J1244">
        <v>411</v>
      </c>
      <c r="K1244">
        <v>106</v>
      </c>
      <c r="L1244">
        <v>147</v>
      </c>
      <c r="M1244">
        <v>54</v>
      </c>
      <c r="N1244">
        <v>115</v>
      </c>
      <c r="O1244">
        <v>66</v>
      </c>
      <c r="P1244">
        <v>1</v>
      </c>
      <c r="Q1244">
        <v>5</v>
      </c>
      <c r="R1244">
        <v>10</v>
      </c>
      <c r="S1244">
        <v>7</v>
      </c>
      <c r="T1244">
        <v>1</v>
      </c>
      <c r="U1244">
        <v>1</v>
      </c>
      <c r="V1244">
        <v>0</v>
      </c>
      <c r="W1244">
        <v>0</v>
      </c>
      <c r="X1244">
        <v>0</v>
      </c>
      <c r="Y1244">
        <v>0</v>
      </c>
      <c r="Z1244">
        <v>0</v>
      </c>
      <c r="AA1244">
        <v>3</v>
      </c>
      <c r="AB1244">
        <v>11</v>
      </c>
      <c r="AC1244">
        <v>0</v>
      </c>
    </row>
    <row r="1245" spans="1:29" x14ac:dyDescent="0.3">
      <c r="A1245" s="1">
        <v>7718</v>
      </c>
      <c r="B1245">
        <v>1947</v>
      </c>
      <c r="C1245" t="s">
        <v>39</v>
      </c>
      <c r="D1245" t="s">
        <v>33</v>
      </c>
      <c r="E1245">
        <v>66000</v>
      </c>
      <c r="F1245">
        <v>0</v>
      </c>
      <c r="G1245">
        <v>0</v>
      </c>
      <c r="H1245" t="s">
        <v>591</v>
      </c>
      <c r="I1245">
        <v>36</v>
      </c>
      <c r="J1245">
        <v>244</v>
      </c>
      <c r="K1245">
        <v>51</v>
      </c>
      <c r="L1245">
        <v>270</v>
      </c>
      <c r="M1245">
        <v>101</v>
      </c>
      <c r="N1245">
        <v>0</v>
      </c>
      <c r="O1245">
        <v>45</v>
      </c>
      <c r="P1245">
        <v>1</v>
      </c>
      <c r="Q1245">
        <v>1</v>
      </c>
      <c r="R1245">
        <v>3</v>
      </c>
      <c r="S1245">
        <v>5</v>
      </c>
      <c r="T1245">
        <v>1</v>
      </c>
      <c r="U1245">
        <v>0</v>
      </c>
      <c r="V1245">
        <v>0</v>
      </c>
      <c r="W1245">
        <v>0</v>
      </c>
      <c r="X1245">
        <v>0</v>
      </c>
      <c r="Y1245">
        <v>0</v>
      </c>
      <c r="Z1245">
        <v>0</v>
      </c>
      <c r="AA1245">
        <v>3</v>
      </c>
      <c r="AB1245">
        <v>11</v>
      </c>
      <c r="AC1245">
        <v>0</v>
      </c>
    </row>
    <row r="1246" spans="1:29" x14ac:dyDescent="0.3">
      <c r="A1246" s="1">
        <v>1291</v>
      </c>
      <c r="B1246">
        <v>1978</v>
      </c>
      <c r="C1246" t="s">
        <v>36</v>
      </c>
      <c r="D1246" t="s">
        <v>33</v>
      </c>
      <c r="E1246">
        <v>27683</v>
      </c>
      <c r="F1246">
        <v>1</v>
      </c>
      <c r="G1246">
        <v>0</v>
      </c>
      <c r="H1246" t="s">
        <v>371</v>
      </c>
      <c r="I1246">
        <v>90</v>
      </c>
      <c r="J1246">
        <v>152</v>
      </c>
      <c r="K1246">
        <v>9</v>
      </c>
      <c r="L1246">
        <v>121</v>
      </c>
      <c r="M1246">
        <v>12</v>
      </c>
      <c r="N1246">
        <v>12</v>
      </c>
      <c r="O1246">
        <v>45</v>
      </c>
      <c r="P1246">
        <v>4</v>
      </c>
      <c r="Q1246">
        <v>6</v>
      </c>
      <c r="R1246">
        <v>2</v>
      </c>
      <c r="S1246">
        <v>4</v>
      </c>
      <c r="T1246">
        <v>8</v>
      </c>
      <c r="U1246">
        <v>0</v>
      </c>
      <c r="V1246">
        <v>0</v>
      </c>
      <c r="W1246">
        <v>0</v>
      </c>
      <c r="X1246">
        <v>0</v>
      </c>
      <c r="Y1246">
        <v>0</v>
      </c>
      <c r="Z1246">
        <v>0</v>
      </c>
      <c r="AA1246">
        <v>3</v>
      </c>
      <c r="AB1246">
        <v>11</v>
      </c>
      <c r="AC1246">
        <v>0</v>
      </c>
    </row>
    <row r="1247" spans="1:29" x14ac:dyDescent="0.3">
      <c r="A1247" s="1">
        <v>6862</v>
      </c>
      <c r="B1247">
        <v>1971</v>
      </c>
      <c r="C1247" t="s">
        <v>29</v>
      </c>
      <c r="D1247" t="s">
        <v>41</v>
      </c>
      <c r="E1247">
        <v>1730</v>
      </c>
      <c r="F1247">
        <v>0</v>
      </c>
      <c r="G1247">
        <v>0</v>
      </c>
      <c r="H1247" t="s">
        <v>372</v>
      </c>
      <c r="I1247">
        <v>65</v>
      </c>
      <c r="J1247">
        <v>1</v>
      </c>
      <c r="K1247">
        <v>1</v>
      </c>
      <c r="L1247">
        <v>3</v>
      </c>
      <c r="M1247">
        <v>1</v>
      </c>
      <c r="N1247">
        <v>1</v>
      </c>
      <c r="O1247">
        <v>1</v>
      </c>
      <c r="P1247">
        <v>15</v>
      </c>
      <c r="Q1247">
        <v>0</v>
      </c>
      <c r="R1247">
        <v>0</v>
      </c>
      <c r="S1247">
        <v>0</v>
      </c>
      <c r="T1247">
        <v>20</v>
      </c>
      <c r="U1247">
        <v>0</v>
      </c>
      <c r="V1247">
        <v>0</v>
      </c>
      <c r="W1247">
        <v>0</v>
      </c>
      <c r="X1247">
        <v>0</v>
      </c>
      <c r="Y1247">
        <v>0</v>
      </c>
      <c r="Z1247">
        <v>0</v>
      </c>
      <c r="AA1247">
        <v>3</v>
      </c>
      <c r="AB1247">
        <v>11</v>
      </c>
      <c r="AC1247">
        <v>0</v>
      </c>
    </row>
    <row r="1248" spans="1:29" x14ac:dyDescent="0.3">
      <c r="A1248" s="1">
        <v>4136</v>
      </c>
      <c r="B1248">
        <v>1992</v>
      </c>
      <c r="C1248" t="s">
        <v>47</v>
      </c>
      <c r="D1248" t="s">
        <v>30</v>
      </c>
      <c r="E1248">
        <v>7500</v>
      </c>
      <c r="F1248">
        <v>1</v>
      </c>
      <c r="G1248">
        <v>0</v>
      </c>
      <c r="H1248" t="s">
        <v>381</v>
      </c>
      <c r="I1248">
        <v>63</v>
      </c>
      <c r="J1248">
        <v>10</v>
      </c>
      <c r="K1248">
        <v>17</v>
      </c>
      <c r="L1248">
        <v>18</v>
      </c>
      <c r="M1248">
        <v>8</v>
      </c>
      <c r="N1248">
        <v>26</v>
      </c>
      <c r="O1248">
        <v>40</v>
      </c>
      <c r="P1248">
        <v>4</v>
      </c>
      <c r="Q1248">
        <v>3</v>
      </c>
      <c r="R1248">
        <v>2</v>
      </c>
      <c r="S1248">
        <v>2</v>
      </c>
      <c r="T1248">
        <v>9</v>
      </c>
      <c r="U1248">
        <v>0</v>
      </c>
      <c r="V1248">
        <v>0</v>
      </c>
      <c r="W1248">
        <v>0</v>
      </c>
      <c r="X1248">
        <v>0</v>
      </c>
      <c r="Y1248">
        <v>0</v>
      </c>
      <c r="Z1248">
        <v>0</v>
      </c>
      <c r="AA1248">
        <v>3</v>
      </c>
      <c r="AB1248">
        <v>11</v>
      </c>
      <c r="AC1248">
        <v>0</v>
      </c>
    </row>
    <row r="1249" spans="1:29" x14ac:dyDescent="0.3">
      <c r="A1249" s="1">
        <v>803</v>
      </c>
      <c r="B1249">
        <v>1968</v>
      </c>
      <c r="C1249" t="s">
        <v>29</v>
      </c>
      <c r="D1249" t="s">
        <v>33</v>
      </c>
      <c r="E1249">
        <v>40521</v>
      </c>
      <c r="F1249">
        <v>1</v>
      </c>
      <c r="G1249">
        <v>1</v>
      </c>
      <c r="H1249" t="s">
        <v>105</v>
      </c>
      <c r="I1249">
        <v>82</v>
      </c>
      <c r="J1249">
        <v>12</v>
      </c>
      <c r="K1249">
        <v>0</v>
      </c>
      <c r="L1249">
        <v>5</v>
      </c>
      <c r="M1249">
        <v>0</v>
      </c>
      <c r="N1249">
        <v>0</v>
      </c>
      <c r="O1249">
        <v>4</v>
      </c>
      <c r="P1249">
        <v>1</v>
      </c>
      <c r="Q1249">
        <v>0</v>
      </c>
      <c r="R1249">
        <v>1</v>
      </c>
      <c r="S1249">
        <v>2</v>
      </c>
      <c r="T1249">
        <v>5</v>
      </c>
      <c r="U1249">
        <v>0</v>
      </c>
      <c r="V1249">
        <v>0</v>
      </c>
      <c r="W1249">
        <v>0</v>
      </c>
      <c r="X1249">
        <v>0</v>
      </c>
      <c r="Y1249">
        <v>0</v>
      </c>
      <c r="Z1249">
        <v>0</v>
      </c>
      <c r="AA1249">
        <v>3</v>
      </c>
      <c r="AB1249">
        <v>11</v>
      </c>
      <c r="AC1249">
        <v>0</v>
      </c>
    </row>
    <row r="1250" spans="1:29" x14ac:dyDescent="0.3">
      <c r="A1250" s="1">
        <v>4298</v>
      </c>
      <c r="B1250">
        <v>1973</v>
      </c>
      <c r="C1250" t="s">
        <v>36</v>
      </c>
      <c r="D1250" t="s">
        <v>33</v>
      </c>
      <c r="E1250">
        <v>20427</v>
      </c>
      <c r="F1250">
        <v>1</v>
      </c>
      <c r="G1250">
        <v>0</v>
      </c>
      <c r="H1250" t="s">
        <v>574</v>
      </c>
      <c r="I1250">
        <v>63</v>
      </c>
      <c r="J1250">
        <v>5</v>
      </c>
      <c r="K1250">
        <v>0</v>
      </c>
      <c r="L1250">
        <v>4</v>
      </c>
      <c r="M1250">
        <v>0</v>
      </c>
      <c r="N1250">
        <v>0</v>
      </c>
      <c r="O1250">
        <v>1</v>
      </c>
      <c r="P1250">
        <v>1</v>
      </c>
      <c r="Q1250">
        <v>1</v>
      </c>
      <c r="R1250">
        <v>0</v>
      </c>
      <c r="S1250">
        <v>2</v>
      </c>
      <c r="T1250">
        <v>8</v>
      </c>
      <c r="U1250">
        <v>0</v>
      </c>
      <c r="V1250">
        <v>0</v>
      </c>
      <c r="W1250">
        <v>0</v>
      </c>
      <c r="X1250">
        <v>0</v>
      </c>
      <c r="Y1250">
        <v>0</v>
      </c>
      <c r="Z1250">
        <v>0</v>
      </c>
      <c r="AA1250">
        <v>3</v>
      </c>
      <c r="AB1250">
        <v>11</v>
      </c>
      <c r="AC1250">
        <v>0</v>
      </c>
    </row>
    <row r="1251" spans="1:29" x14ac:dyDescent="0.3">
      <c r="A1251" s="1">
        <v>10833</v>
      </c>
      <c r="B1251">
        <v>1975</v>
      </c>
      <c r="C1251" t="s">
        <v>29</v>
      </c>
      <c r="D1251" t="s">
        <v>37</v>
      </c>
      <c r="E1251">
        <v>65106</v>
      </c>
      <c r="F1251">
        <v>0</v>
      </c>
      <c r="G1251">
        <v>1</v>
      </c>
      <c r="H1251" t="s">
        <v>122</v>
      </c>
      <c r="I1251">
        <v>55</v>
      </c>
      <c r="J1251">
        <v>790</v>
      </c>
      <c r="K1251">
        <v>19</v>
      </c>
      <c r="L1251">
        <v>133</v>
      </c>
      <c r="M1251">
        <v>12</v>
      </c>
      <c r="N1251">
        <v>0</v>
      </c>
      <c r="O1251">
        <v>19</v>
      </c>
      <c r="P1251">
        <v>3</v>
      </c>
      <c r="Q1251">
        <v>8</v>
      </c>
      <c r="R1251">
        <v>3</v>
      </c>
      <c r="S1251">
        <v>13</v>
      </c>
      <c r="T1251">
        <v>6</v>
      </c>
      <c r="U1251">
        <v>0</v>
      </c>
      <c r="V1251">
        <v>1</v>
      </c>
      <c r="W1251">
        <v>0</v>
      </c>
      <c r="X1251">
        <v>0</v>
      </c>
      <c r="Y1251">
        <v>0</v>
      </c>
      <c r="Z1251">
        <v>0</v>
      </c>
      <c r="AA1251">
        <v>3</v>
      </c>
      <c r="AB1251">
        <v>11</v>
      </c>
      <c r="AC1251">
        <v>0</v>
      </c>
    </row>
    <row r="1252" spans="1:29" x14ac:dyDescent="0.3">
      <c r="A1252" s="1">
        <v>9606</v>
      </c>
      <c r="B1252">
        <v>1965</v>
      </c>
      <c r="C1252" t="s">
        <v>36</v>
      </c>
      <c r="D1252" t="s">
        <v>37</v>
      </c>
      <c r="E1252">
        <v>69969</v>
      </c>
      <c r="F1252">
        <v>0</v>
      </c>
      <c r="G1252">
        <v>0</v>
      </c>
      <c r="H1252" t="s">
        <v>595</v>
      </c>
      <c r="I1252">
        <v>64</v>
      </c>
      <c r="J1252">
        <v>882</v>
      </c>
      <c r="K1252">
        <v>29</v>
      </c>
      <c r="L1252">
        <v>514</v>
      </c>
      <c r="M1252">
        <v>38</v>
      </c>
      <c r="N1252">
        <v>29</v>
      </c>
      <c r="O1252">
        <v>44</v>
      </c>
      <c r="P1252">
        <v>1</v>
      </c>
      <c r="Q1252">
        <v>4</v>
      </c>
      <c r="R1252">
        <v>2</v>
      </c>
      <c r="S1252">
        <v>6</v>
      </c>
      <c r="T1252">
        <v>3</v>
      </c>
      <c r="U1252">
        <v>0</v>
      </c>
      <c r="V1252">
        <v>0</v>
      </c>
      <c r="W1252">
        <v>1</v>
      </c>
      <c r="X1252">
        <v>1</v>
      </c>
      <c r="Y1252">
        <v>0</v>
      </c>
      <c r="Z1252">
        <v>0</v>
      </c>
      <c r="AA1252">
        <v>3</v>
      </c>
      <c r="AB1252">
        <v>11</v>
      </c>
      <c r="AC1252">
        <v>1</v>
      </c>
    </row>
    <row r="1253" spans="1:29" x14ac:dyDescent="0.3">
      <c r="A1253" s="1">
        <v>8534</v>
      </c>
      <c r="B1253">
        <v>1952</v>
      </c>
      <c r="C1253" t="s">
        <v>29</v>
      </c>
      <c r="D1253" t="s">
        <v>37</v>
      </c>
      <c r="E1253">
        <v>67433</v>
      </c>
      <c r="F1253">
        <v>0</v>
      </c>
      <c r="G1253">
        <v>2</v>
      </c>
      <c r="H1253" t="s">
        <v>116</v>
      </c>
      <c r="I1253">
        <v>51</v>
      </c>
      <c r="J1253">
        <v>615</v>
      </c>
      <c r="K1253">
        <v>28</v>
      </c>
      <c r="L1253">
        <v>259</v>
      </c>
      <c r="M1253">
        <v>12</v>
      </c>
      <c r="N1253">
        <v>48</v>
      </c>
      <c r="O1253">
        <v>30</v>
      </c>
      <c r="P1253">
        <v>4</v>
      </c>
      <c r="Q1253">
        <v>6</v>
      </c>
      <c r="R1253">
        <v>5</v>
      </c>
      <c r="S1253">
        <v>13</v>
      </c>
      <c r="T1253">
        <v>4</v>
      </c>
      <c r="U1253">
        <v>0</v>
      </c>
      <c r="V1253">
        <v>1</v>
      </c>
      <c r="W1253">
        <v>0</v>
      </c>
      <c r="X1253">
        <v>0</v>
      </c>
      <c r="Y1253">
        <v>0</v>
      </c>
      <c r="Z1253">
        <v>0</v>
      </c>
      <c r="AA1253">
        <v>3</v>
      </c>
      <c r="AB1253">
        <v>11</v>
      </c>
      <c r="AC1253">
        <v>0</v>
      </c>
    </row>
    <row r="1254" spans="1:29" x14ac:dyDescent="0.3">
      <c r="A1254" s="1">
        <v>5153</v>
      </c>
      <c r="B1254">
        <v>1967</v>
      </c>
      <c r="C1254" t="s">
        <v>36</v>
      </c>
      <c r="D1254" t="s">
        <v>37</v>
      </c>
      <c r="E1254">
        <v>77766</v>
      </c>
      <c r="F1254">
        <v>0</v>
      </c>
      <c r="G1254">
        <v>1</v>
      </c>
      <c r="H1254" t="s">
        <v>341</v>
      </c>
      <c r="I1254">
        <v>97</v>
      </c>
      <c r="J1254">
        <v>1004</v>
      </c>
      <c r="K1254">
        <v>59</v>
      </c>
      <c r="L1254">
        <v>265</v>
      </c>
      <c r="M1254">
        <v>115</v>
      </c>
      <c r="N1254">
        <v>59</v>
      </c>
      <c r="O1254">
        <v>27</v>
      </c>
      <c r="P1254">
        <v>2</v>
      </c>
      <c r="Q1254">
        <v>11</v>
      </c>
      <c r="R1254">
        <v>10</v>
      </c>
      <c r="S1254">
        <v>11</v>
      </c>
      <c r="T1254">
        <v>6</v>
      </c>
      <c r="U1254">
        <v>1</v>
      </c>
      <c r="V1254">
        <v>0</v>
      </c>
      <c r="W1254">
        <v>0</v>
      </c>
      <c r="X1254">
        <v>0</v>
      </c>
      <c r="Y1254">
        <v>0</v>
      </c>
      <c r="Z1254">
        <v>0</v>
      </c>
      <c r="AA1254">
        <v>3</v>
      </c>
      <c r="AB1254">
        <v>11</v>
      </c>
      <c r="AC1254">
        <v>1</v>
      </c>
    </row>
    <row r="1255" spans="1:29" x14ac:dyDescent="0.3">
      <c r="A1255" s="1">
        <v>961</v>
      </c>
      <c r="B1255">
        <v>1972</v>
      </c>
      <c r="C1255" t="s">
        <v>29</v>
      </c>
      <c r="D1255" t="s">
        <v>37</v>
      </c>
      <c r="E1255">
        <v>74716</v>
      </c>
      <c r="F1255">
        <v>0</v>
      </c>
      <c r="G1255">
        <v>1</v>
      </c>
      <c r="H1255" t="s">
        <v>169</v>
      </c>
      <c r="I1255">
        <v>92</v>
      </c>
      <c r="J1255">
        <v>133</v>
      </c>
      <c r="K1255">
        <v>27</v>
      </c>
      <c r="L1255">
        <v>421</v>
      </c>
      <c r="M1255">
        <v>13</v>
      </c>
      <c r="N1255">
        <v>195</v>
      </c>
      <c r="O1255">
        <v>71</v>
      </c>
      <c r="P1255">
        <v>2</v>
      </c>
      <c r="Q1255">
        <v>7</v>
      </c>
      <c r="R1255">
        <v>3</v>
      </c>
      <c r="S1255">
        <v>5</v>
      </c>
      <c r="T1255">
        <v>4</v>
      </c>
      <c r="U1255">
        <v>0</v>
      </c>
      <c r="V1255">
        <v>0</v>
      </c>
      <c r="W1255">
        <v>0</v>
      </c>
      <c r="X1255">
        <v>0</v>
      </c>
      <c r="Y1255">
        <v>0</v>
      </c>
      <c r="Z1255">
        <v>0</v>
      </c>
      <c r="AA1255">
        <v>3</v>
      </c>
      <c r="AB1255">
        <v>11</v>
      </c>
      <c r="AC1255">
        <v>0</v>
      </c>
    </row>
    <row r="1256" spans="1:29" x14ac:dyDescent="0.3">
      <c r="A1256" s="1">
        <v>5011</v>
      </c>
      <c r="B1256">
        <v>1963</v>
      </c>
      <c r="C1256" t="s">
        <v>29</v>
      </c>
      <c r="D1256" t="s">
        <v>41</v>
      </c>
      <c r="E1256">
        <v>68118</v>
      </c>
      <c r="F1256">
        <v>0</v>
      </c>
      <c r="G1256">
        <v>1</v>
      </c>
      <c r="H1256" t="s">
        <v>461</v>
      </c>
      <c r="I1256">
        <v>51</v>
      </c>
      <c r="J1256">
        <v>595</v>
      </c>
      <c r="K1256">
        <v>23</v>
      </c>
      <c r="L1256">
        <v>123</v>
      </c>
      <c r="M1256">
        <v>10</v>
      </c>
      <c r="N1256">
        <v>23</v>
      </c>
      <c r="O1256">
        <v>154</v>
      </c>
      <c r="P1256">
        <v>2</v>
      </c>
      <c r="Q1256">
        <v>8</v>
      </c>
      <c r="R1256">
        <v>9</v>
      </c>
      <c r="S1256">
        <v>4</v>
      </c>
      <c r="T1256">
        <v>6</v>
      </c>
      <c r="U1256">
        <v>0</v>
      </c>
      <c r="V1256">
        <v>0</v>
      </c>
      <c r="W1256">
        <v>0</v>
      </c>
      <c r="X1256">
        <v>0</v>
      </c>
      <c r="Y1256">
        <v>0</v>
      </c>
      <c r="Z1256">
        <v>0</v>
      </c>
      <c r="AA1256">
        <v>3</v>
      </c>
      <c r="AB1256">
        <v>11</v>
      </c>
      <c r="AC1256">
        <v>0</v>
      </c>
    </row>
    <row r="1257" spans="1:29" x14ac:dyDescent="0.3">
      <c r="A1257" s="1">
        <v>6653</v>
      </c>
      <c r="B1257">
        <v>1970</v>
      </c>
      <c r="C1257" t="s">
        <v>36</v>
      </c>
      <c r="D1257" t="s">
        <v>37</v>
      </c>
      <c r="E1257">
        <v>55158</v>
      </c>
      <c r="F1257">
        <v>1</v>
      </c>
      <c r="G1257">
        <v>1</v>
      </c>
      <c r="H1257" t="s">
        <v>596</v>
      </c>
      <c r="I1257">
        <v>72</v>
      </c>
      <c r="J1257">
        <v>293</v>
      </c>
      <c r="K1257">
        <v>0</v>
      </c>
      <c r="L1257">
        <v>87</v>
      </c>
      <c r="M1257">
        <v>4</v>
      </c>
      <c r="N1257">
        <v>11</v>
      </c>
      <c r="O1257">
        <v>23</v>
      </c>
      <c r="P1257">
        <v>4</v>
      </c>
      <c r="Q1257">
        <v>7</v>
      </c>
      <c r="R1257">
        <v>2</v>
      </c>
      <c r="S1257">
        <v>5</v>
      </c>
      <c r="T1257">
        <v>7</v>
      </c>
      <c r="U1257">
        <v>0</v>
      </c>
      <c r="V1257">
        <v>0</v>
      </c>
      <c r="W1257">
        <v>0</v>
      </c>
      <c r="X1257">
        <v>0</v>
      </c>
      <c r="Y1257">
        <v>0</v>
      </c>
      <c r="Z1257">
        <v>0</v>
      </c>
      <c r="AA1257">
        <v>3</v>
      </c>
      <c r="AB1257">
        <v>11</v>
      </c>
      <c r="AC1257">
        <v>1</v>
      </c>
    </row>
    <row r="1258" spans="1:29" x14ac:dyDescent="0.3">
      <c r="A1258" s="1">
        <v>9094</v>
      </c>
      <c r="B1258">
        <v>1955</v>
      </c>
      <c r="C1258" t="s">
        <v>53</v>
      </c>
      <c r="D1258" t="s">
        <v>37</v>
      </c>
      <c r="E1258">
        <v>62972</v>
      </c>
      <c r="F1258">
        <v>0</v>
      </c>
      <c r="G1258">
        <v>1</v>
      </c>
      <c r="H1258" t="s">
        <v>450</v>
      </c>
      <c r="I1258">
        <v>39</v>
      </c>
      <c r="J1258">
        <v>313</v>
      </c>
      <c r="K1258">
        <v>15</v>
      </c>
      <c r="L1258">
        <v>47</v>
      </c>
      <c r="M1258">
        <v>20</v>
      </c>
      <c r="N1258">
        <v>0</v>
      </c>
      <c r="O1258">
        <v>192</v>
      </c>
      <c r="P1258">
        <v>2</v>
      </c>
      <c r="Q1258">
        <v>7</v>
      </c>
      <c r="R1258">
        <v>4</v>
      </c>
      <c r="S1258">
        <v>3</v>
      </c>
      <c r="T1258">
        <v>6</v>
      </c>
      <c r="U1258">
        <v>0</v>
      </c>
      <c r="V1258">
        <v>0</v>
      </c>
      <c r="W1258">
        <v>0</v>
      </c>
      <c r="X1258">
        <v>0</v>
      </c>
      <c r="Y1258">
        <v>0</v>
      </c>
      <c r="Z1258">
        <v>0</v>
      </c>
      <c r="AA1258">
        <v>3</v>
      </c>
      <c r="AB1258">
        <v>11</v>
      </c>
      <c r="AC1258">
        <v>1</v>
      </c>
    </row>
    <row r="1259" spans="1:29" x14ac:dyDescent="0.3">
      <c r="A1259" s="1">
        <v>810</v>
      </c>
      <c r="B1259">
        <v>1975</v>
      </c>
      <c r="C1259" t="s">
        <v>29</v>
      </c>
      <c r="D1259" t="s">
        <v>37</v>
      </c>
      <c r="E1259">
        <v>74190</v>
      </c>
      <c r="F1259">
        <v>0</v>
      </c>
      <c r="G1259">
        <v>1</v>
      </c>
      <c r="H1259" t="s">
        <v>83</v>
      </c>
      <c r="I1259">
        <v>49</v>
      </c>
      <c r="J1259">
        <v>151</v>
      </c>
      <c r="K1259">
        <v>81</v>
      </c>
      <c r="L1259">
        <v>86</v>
      </c>
      <c r="M1259">
        <v>168</v>
      </c>
      <c r="N1259">
        <v>91</v>
      </c>
      <c r="O1259">
        <v>64</v>
      </c>
      <c r="P1259">
        <v>2</v>
      </c>
      <c r="Q1259">
        <v>4</v>
      </c>
      <c r="R1259">
        <v>2</v>
      </c>
      <c r="S1259">
        <v>11</v>
      </c>
      <c r="T1259">
        <v>2</v>
      </c>
      <c r="U1259">
        <v>0</v>
      </c>
      <c r="V1259">
        <v>0</v>
      </c>
      <c r="W1259">
        <v>0</v>
      </c>
      <c r="X1259">
        <v>0</v>
      </c>
      <c r="Y1259">
        <v>0</v>
      </c>
      <c r="Z1259">
        <v>0</v>
      </c>
      <c r="AA1259">
        <v>3</v>
      </c>
      <c r="AB1259">
        <v>11</v>
      </c>
      <c r="AC1259">
        <v>0</v>
      </c>
    </row>
    <row r="1260" spans="1:29" x14ac:dyDescent="0.3">
      <c r="A1260" s="1">
        <v>5493</v>
      </c>
      <c r="B1260">
        <v>1976</v>
      </c>
      <c r="C1260" t="s">
        <v>29</v>
      </c>
      <c r="D1260" t="s">
        <v>37</v>
      </c>
      <c r="E1260">
        <v>39356</v>
      </c>
      <c r="F1260">
        <v>1</v>
      </c>
      <c r="G1260">
        <v>1</v>
      </c>
      <c r="H1260" t="s">
        <v>99</v>
      </c>
      <c r="I1260">
        <v>21</v>
      </c>
      <c r="J1260">
        <v>15</v>
      </c>
      <c r="K1260">
        <v>0</v>
      </c>
      <c r="L1260">
        <v>2</v>
      </c>
      <c r="M1260">
        <v>0</v>
      </c>
      <c r="N1260">
        <v>0</v>
      </c>
      <c r="O1260">
        <v>6</v>
      </c>
      <c r="P1260">
        <v>1</v>
      </c>
      <c r="Q1260">
        <v>1</v>
      </c>
      <c r="R1260">
        <v>0</v>
      </c>
      <c r="S1260">
        <v>2</v>
      </c>
      <c r="T1260">
        <v>6</v>
      </c>
      <c r="U1260">
        <v>1</v>
      </c>
      <c r="V1260">
        <v>0</v>
      </c>
      <c r="W1260">
        <v>0</v>
      </c>
      <c r="X1260">
        <v>0</v>
      </c>
      <c r="Y1260">
        <v>0</v>
      </c>
      <c r="Z1260">
        <v>0</v>
      </c>
      <c r="AA1260">
        <v>3</v>
      </c>
      <c r="AB1260">
        <v>11</v>
      </c>
      <c r="AC1260">
        <v>0</v>
      </c>
    </row>
    <row r="1261" spans="1:29" x14ac:dyDescent="0.3">
      <c r="A1261" s="1">
        <v>2147</v>
      </c>
      <c r="B1261">
        <v>1969</v>
      </c>
      <c r="C1261" t="s">
        <v>29</v>
      </c>
      <c r="D1261" t="s">
        <v>33</v>
      </c>
      <c r="E1261">
        <v>76653</v>
      </c>
      <c r="F1261">
        <v>0</v>
      </c>
      <c r="G1261">
        <v>0</v>
      </c>
      <c r="H1261" t="s">
        <v>393</v>
      </c>
      <c r="I1261">
        <v>91</v>
      </c>
      <c r="J1261">
        <v>736</v>
      </c>
      <c r="K1261">
        <v>63</v>
      </c>
      <c r="L1261">
        <v>946</v>
      </c>
      <c r="M1261">
        <v>219</v>
      </c>
      <c r="N1261">
        <v>189</v>
      </c>
      <c r="O1261">
        <v>126</v>
      </c>
      <c r="P1261">
        <v>1</v>
      </c>
      <c r="Q1261">
        <v>4</v>
      </c>
      <c r="R1261">
        <v>7</v>
      </c>
      <c r="S1261">
        <v>11</v>
      </c>
      <c r="T1261">
        <v>2</v>
      </c>
      <c r="U1261">
        <v>0</v>
      </c>
      <c r="V1261">
        <v>0</v>
      </c>
      <c r="W1261">
        <v>1</v>
      </c>
      <c r="X1261">
        <v>1</v>
      </c>
      <c r="Y1261">
        <v>0</v>
      </c>
      <c r="Z1261">
        <v>0</v>
      </c>
      <c r="AA1261">
        <v>3</v>
      </c>
      <c r="AB1261">
        <v>11</v>
      </c>
      <c r="AC1261">
        <v>0</v>
      </c>
    </row>
    <row r="1262" spans="1:29" x14ac:dyDescent="0.3">
      <c r="A1262" s="1">
        <v>5107</v>
      </c>
      <c r="B1262">
        <v>1973</v>
      </c>
      <c r="C1262" t="s">
        <v>36</v>
      </c>
      <c r="D1262" t="s">
        <v>41</v>
      </c>
      <c r="E1262">
        <v>35860</v>
      </c>
      <c r="F1262">
        <v>1</v>
      </c>
      <c r="G1262">
        <v>1</v>
      </c>
      <c r="H1262" t="s">
        <v>154</v>
      </c>
      <c r="I1262">
        <v>37</v>
      </c>
      <c r="J1262">
        <v>15</v>
      </c>
      <c r="K1262">
        <v>0</v>
      </c>
      <c r="L1262">
        <v>8</v>
      </c>
      <c r="M1262">
        <v>4</v>
      </c>
      <c r="N1262">
        <v>2</v>
      </c>
      <c r="O1262">
        <v>20</v>
      </c>
      <c r="P1262">
        <v>2</v>
      </c>
      <c r="Q1262">
        <v>1</v>
      </c>
      <c r="R1262">
        <v>1</v>
      </c>
      <c r="S1262">
        <v>2</v>
      </c>
      <c r="T1262">
        <v>5</v>
      </c>
      <c r="U1262">
        <v>1</v>
      </c>
      <c r="V1262">
        <v>0</v>
      </c>
      <c r="W1262">
        <v>0</v>
      </c>
      <c r="X1262">
        <v>0</v>
      </c>
      <c r="Y1262">
        <v>0</v>
      </c>
      <c r="Z1262">
        <v>0</v>
      </c>
      <c r="AA1262">
        <v>3</v>
      </c>
      <c r="AB1262">
        <v>11</v>
      </c>
      <c r="AC1262">
        <v>0</v>
      </c>
    </row>
    <row r="1263" spans="1:29" x14ac:dyDescent="0.3">
      <c r="A1263" s="1">
        <v>3979</v>
      </c>
      <c r="B1263">
        <v>1983</v>
      </c>
      <c r="C1263" t="s">
        <v>36</v>
      </c>
      <c r="D1263" t="s">
        <v>41</v>
      </c>
      <c r="E1263">
        <v>90687</v>
      </c>
      <c r="F1263">
        <v>0</v>
      </c>
      <c r="G1263">
        <v>0</v>
      </c>
      <c r="H1263" t="s">
        <v>247</v>
      </c>
      <c r="I1263">
        <v>98</v>
      </c>
      <c r="J1263">
        <v>982</v>
      </c>
      <c r="K1263">
        <v>17</v>
      </c>
      <c r="L1263">
        <v>672</v>
      </c>
      <c r="M1263">
        <v>23</v>
      </c>
      <c r="N1263">
        <v>34</v>
      </c>
      <c r="O1263">
        <v>51</v>
      </c>
      <c r="P1263">
        <v>1</v>
      </c>
      <c r="Q1263">
        <v>6</v>
      </c>
      <c r="R1263">
        <v>2</v>
      </c>
      <c r="S1263">
        <v>8</v>
      </c>
      <c r="T1263">
        <v>2</v>
      </c>
      <c r="U1263">
        <v>0</v>
      </c>
      <c r="V1263">
        <v>0</v>
      </c>
      <c r="W1263">
        <v>1</v>
      </c>
      <c r="X1263">
        <v>0</v>
      </c>
      <c r="Y1263">
        <v>0</v>
      </c>
      <c r="Z1263">
        <v>0</v>
      </c>
      <c r="AA1263">
        <v>3</v>
      </c>
      <c r="AB1263">
        <v>11</v>
      </c>
      <c r="AC1263">
        <v>1</v>
      </c>
    </row>
    <row r="1264" spans="1:29" x14ac:dyDescent="0.3">
      <c r="A1264" s="1">
        <v>6049</v>
      </c>
      <c r="B1264">
        <v>1982</v>
      </c>
      <c r="C1264" t="s">
        <v>39</v>
      </c>
      <c r="D1264" t="s">
        <v>33</v>
      </c>
      <c r="E1264">
        <v>73450</v>
      </c>
      <c r="F1264">
        <v>0</v>
      </c>
      <c r="G1264">
        <v>0</v>
      </c>
      <c r="H1264" t="s">
        <v>597</v>
      </c>
      <c r="I1264">
        <v>85</v>
      </c>
      <c r="J1264">
        <v>1142</v>
      </c>
      <c r="K1264">
        <v>51</v>
      </c>
      <c r="L1264">
        <v>415</v>
      </c>
      <c r="M1264">
        <v>90</v>
      </c>
      <c r="N1264">
        <v>69</v>
      </c>
      <c r="O1264">
        <v>37</v>
      </c>
      <c r="P1264">
        <v>1</v>
      </c>
      <c r="Q1264">
        <v>7</v>
      </c>
      <c r="R1264">
        <v>8</v>
      </c>
      <c r="S1264">
        <v>11</v>
      </c>
      <c r="T1264">
        <v>3</v>
      </c>
      <c r="U1264">
        <v>1</v>
      </c>
      <c r="V1264">
        <v>0</v>
      </c>
      <c r="W1264">
        <v>0</v>
      </c>
      <c r="X1264">
        <v>1</v>
      </c>
      <c r="Y1264">
        <v>0</v>
      </c>
      <c r="Z1264">
        <v>0</v>
      </c>
      <c r="AA1264">
        <v>3</v>
      </c>
      <c r="AB1264">
        <v>11</v>
      </c>
      <c r="AC1264">
        <v>0</v>
      </c>
    </row>
    <row r="1265" spans="1:29" x14ac:dyDescent="0.3">
      <c r="A1265" s="1">
        <v>8147</v>
      </c>
      <c r="B1265">
        <v>1960</v>
      </c>
      <c r="C1265" t="s">
        <v>29</v>
      </c>
      <c r="D1265" t="s">
        <v>37</v>
      </c>
      <c r="E1265">
        <v>31454</v>
      </c>
      <c r="F1265">
        <v>1</v>
      </c>
      <c r="G1265">
        <v>1</v>
      </c>
      <c r="H1265" t="s">
        <v>583</v>
      </c>
      <c r="I1265">
        <v>40</v>
      </c>
      <c r="J1265">
        <v>28</v>
      </c>
      <c r="K1265">
        <v>0</v>
      </c>
      <c r="L1265">
        <v>11</v>
      </c>
      <c r="M1265">
        <v>0</v>
      </c>
      <c r="N1265">
        <v>0</v>
      </c>
      <c r="O1265">
        <v>9</v>
      </c>
      <c r="P1265">
        <v>3</v>
      </c>
      <c r="Q1265">
        <v>2</v>
      </c>
      <c r="R1265">
        <v>0</v>
      </c>
      <c r="S1265">
        <v>3</v>
      </c>
      <c r="T1265">
        <v>8</v>
      </c>
      <c r="U1265">
        <v>0</v>
      </c>
      <c r="V1265">
        <v>0</v>
      </c>
      <c r="W1265">
        <v>0</v>
      </c>
      <c r="X1265">
        <v>0</v>
      </c>
      <c r="Y1265">
        <v>0</v>
      </c>
      <c r="Z1265">
        <v>0</v>
      </c>
      <c r="AA1265">
        <v>3</v>
      </c>
      <c r="AB1265">
        <v>11</v>
      </c>
      <c r="AC1265">
        <v>0</v>
      </c>
    </row>
    <row r="1266" spans="1:29" x14ac:dyDescent="0.3">
      <c r="A1266" s="1">
        <v>1857</v>
      </c>
      <c r="B1266">
        <v>1952</v>
      </c>
      <c r="C1266" t="s">
        <v>29</v>
      </c>
      <c r="D1266" t="s">
        <v>30</v>
      </c>
      <c r="E1266">
        <v>47139</v>
      </c>
      <c r="F1266">
        <v>1</v>
      </c>
      <c r="G1266">
        <v>1</v>
      </c>
      <c r="H1266" t="s">
        <v>367</v>
      </c>
      <c r="I1266">
        <v>2</v>
      </c>
      <c r="J1266">
        <v>46</v>
      </c>
      <c r="K1266">
        <v>0</v>
      </c>
      <c r="L1266">
        <v>12</v>
      </c>
      <c r="M1266">
        <v>0</v>
      </c>
      <c r="N1266">
        <v>2</v>
      </c>
      <c r="O1266">
        <v>23</v>
      </c>
      <c r="P1266">
        <v>2</v>
      </c>
      <c r="Q1266">
        <v>2</v>
      </c>
      <c r="R1266">
        <v>1</v>
      </c>
      <c r="S1266">
        <v>2</v>
      </c>
      <c r="T1266">
        <v>7</v>
      </c>
      <c r="U1266">
        <v>0</v>
      </c>
      <c r="V1266">
        <v>0</v>
      </c>
      <c r="W1266">
        <v>0</v>
      </c>
      <c r="X1266">
        <v>0</v>
      </c>
      <c r="Y1266">
        <v>0</v>
      </c>
      <c r="Z1266">
        <v>0</v>
      </c>
      <c r="AA1266">
        <v>3</v>
      </c>
      <c r="AB1266">
        <v>11</v>
      </c>
      <c r="AC1266">
        <v>1</v>
      </c>
    </row>
    <row r="1267" spans="1:29" x14ac:dyDescent="0.3">
      <c r="A1267" s="1">
        <v>3910</v>
      </c>
      <c r="B1267">
        <v>1975</v>
      </c>
      <c r="C1267" t="s">
        <v>29</v>
      </c>
      <c r="D1267" t="s">
        <v>41</v>
      </c>
      <c r="E1267">
        <v>83829</v>
      </c>
      <c r="F1267">
        <v>0</v>
      </c>
      <c r="G1267">
        <v>0</v>
      </c>
      <c r="H1267" t="s">
        <v>311</v>
      </c>
      <c r="I1267">
        <v>78</v>
      </c>
      <c r="J1267">
        <v>897</v>
      </c>
      <c r="K1267">
        <v>161</v>
      </c>
      <c r="L1267">
        <v>430</v>
      </c>
      <c r="M1267">
        <v>186</v>
      </c>
      <c r="N1267">
        <v>161</v>
      </c>
      <c r="O1267">
        <v>27</v>
      </c>
      <c r="P1267">
        <v>0</v>
      </c>
      <c r="Q1267">
        <v>4</v>
      </c>
      <c r="R1267">
        <v>7</v>
      </c>
      <c r="S1267">
        <v>6</v>
      </c>
      <c r="T1267">
        <v>1</v>
      </c>
      <c r="U1267">
        <v>1</v>
      </c>
      <c r="V1267">
        <v>0</v>
      </c>
      <c r="W1267">
        <v>1</v>
      </c>
      <c r="X1267">
        <v>1</v>
      </c>
      <c r="Y1267">
        <v>0</v>
      </c>
      <c r="Z1267">
        <v>0</v>
      </c>
      <c r="AA1267">
        <v>3</v>
      </c>
      <c r="AB1267">
        <v>11</v>
      </c>
      <c r="AC1267">
        <v>1</v>
      </c>
    </row>
    <row r="1268" spans="1:29" x14ac:dyDescent="0.3">
      <c r="A1268" s="1">
        <v>5207</v>
      </c>
      <c r="B1268">
        <v>1963</v>
      </c>
      <c r="C1268" t="s">
        <v>36</v>
      </c>
      <c r="D1268" t="s">
        <v>37</v>
      </c>
      <c r="E1268">
        <v>53378</v>
      </c>
      <c r="F1268">
        <v>1</v>
      </c>
      <c r="G1268">
        <v>1</v>
      </c>
      <c r="H1268" t="s">
        <v>380</v>
      </c>
      <c r="I1268">
        <v>41</v>
      </c>
      <c r="J1268">
        <v>489</v>
      </c>
      <c r="K1268">
        <v>6</v>
      </c>
      <c r="L1268">
        <v>152</v>
      </c>
      <c r="M1268">
        <v>8</v>
      </c>
      <c r="N1268">
        <v>6</v>
      </c>
      <c r="O1268">
        <v>132</v>
      </c>
      <c r="P1268">
        <v>10</v>
      </c>
      <c r="Q1268">
        <v>9</v>
      </c>
      <c r="R1268">
        <v>4</v>
      </c>
      <c r="S1268">
        <v>6</v>
      </c>
      <c r="T1268">
        <v>8</v>
      </c>
      <c r="U1268">
        <v>0</v>
      </c>
      <c r="V1268">
        <v>0</v>
      </c>
      <c r="W1268">
        <v>0</v>
      </c>
      <c r="X1268">
        <v>0</v>
      </c>
      <c r="Y1268">
        <v>0</v>
      </c>
      <c r="Z1268">
        <v>0</v>
      </c>
      <c r="AA1268">
        <v>3</v>
      </c>
      <c r="AB1268">
        <v>11</v>
      </c>
      <c r="AC1268">
        <v>1</v>
      </c>
    </row>
    <row r="1269" spans="1:29" x14ac:dyDescent="0.3">
      <c r="A1269" s="1">
        <v>11114</v>
      </c>
      <c r="B1269">
        <v>1970</v>
      </c>
      <c r="C1269" t="s">
        <v>29</v>
      </c>
      <c r="D1269" t="s">
        <v>33</v>
      </c>
      <c r="E1269">
        <v>19656</v>
      </c>
      <c r="F1269">
        <v>1</v>
      </c>
      <c r="G1269">
        <v>0</v>
      </c>
      <c r="H1269" t="s">
        <v>598</v>
      </c>
      <c r="I1269">
        <v>94</v>
      </c>
      <c r="J1269">
        <v>25</v>
      </c>
      <c r="K1269">
        <v>4</v>
      </c>
      <c r="L1269">
        <v>9</v>
      </c>
      <c r="M1269">
        <v>6</v>
      </c>
      <c r="N1269">
        <v>8</v>
      </c>
      <c r="O1269">
        <v>32</v>
      </c>
      <c r="P1269">
        <v>3</v>
      </c>
      <c r="Q1269">
        <v>2</v>
      </c>
      <c r="R1269">
        <v>1</v>
      </c>
      <c r="S1269">
        <v>3</v>
      </c>
      <c r="T1269">
        <v>7</v>
      </c>
      <c r="U1269">
        <v>0</v>
      </c>
      <c r="V1269">
        <v>0</v>
      </c>
      <c r="W1269">
        <v>0</v>
      </c>
      <c r="X1269">
        <v>0</v>
      </c>
      <c r="Y1269">
        <v>0</v>
      </c>
      <c r="Z1269">
        <v>0</v>
      </c>
      <c r="AA1269">
        <v>3</v>
      </c>
      <c r="AB1269">
        <v>11</v>
      </c>
      <c r="AC1269">
        <v>0</v>
      </c>
    </row>
    <row r="1270" spans="1:29" x14ac:dyDescent="0.3">
      <c r="A1270" s="1">
        <v>5429</v>
      </c>
      <c r="B1270">
        <v>1948</v>
      </c>
      <c r="C1270" t="s">
        <v>36</v>
      </c>
      <c r="D1270" t="s">
        <v>37</v>
      </c>
      <c r="E1270">
        <v>45579</v>
      </c>
      <c r="F1270">
        <v>0</v>
      </c>
      <c r="G1270">
        <v>1</v>
      </c>
      <c r="H1270" t="s">
        <v>171</v>
      </c>
      <c r="I1270">
        <v>10</v>
      </c>
      <c r="J1270">
        <v>145</v>
      </c>
      <c r="K1270">
        <v>1</v>
      </c>
      <c r="L1270">
        <v>33</v>
      </c>
      <c r="M1270">
        <v>2</v>
      </c>
      <c r="N1270">
        <v>1</v>
      </c>
      <c r="O1270">
        <v>1</v>
      </c>
      <c r="P1270">
        <v>1</v>
      </c>
      <c r="Q1270">
        <v>4</v>
      </c>
      <c r="R1270">
        <v>1</v>
      </c>
      <c r="S1270">
        <v>4</v>
      </c>
      <c r="T1270">
        <v>6</v>
      </c>
      <c r="U1270">
        <v>0</v>
      </c>
      <c r="V1270">
        <v>0</v>
      </c>
      <c r="W1270">
        <v>0</v>
      </c>
      <c r="X1270">
        <v>0</v>
      </c>
      <c r="Y1270">
        <v>0</v>
      </c>
      <c r="Z1270">
        <v>0</v>
      </c>
      <c r="AA1270">
        <v>3</v>
      </c>
      <c r="AB1270">
        <v>11</v>
      </c>
      <c r="AC1270">
        <v>0</v>
      </c>
    </row>
    <row r="1271" spans="1:29" x14ac:dyDescent="0.3">
      <c r="A1271" s="1">
        <v>9400</v>
      </c>
      <c r="B1271">
        <v>1958</v>
      </c>
      <c r="C1271" t="s">
        <v>53</v>
      </c>
      <c r="D1271" t="s">
        <v>30</v>
      </c>
      <c r="E1271">
        <v>85485</v>
      </c>
      <c r="F1271">
        <v>0</v>
      </c>
      <c r="G1271">
        <v>0</v>
      </c>
      <c r="H1271" t="s">
        <v>163</v>
      </c>
      <c r="I1271">
        <v>73</v>
      </c>
      <c r="J1271">
        <v>630</v>
      </c>
      <c r="K1271">
        <v>26</v>
      </c>
      <c r="L1271">
        <v>611</v>
      </c>
      <c r="M1271">
        <v>44</v>
      </c>
      <c r="N1271">
        <v>18</v>
      </c>
      <c r="O1271">
        <v>54</v>
      </c>
      <c r="P1271">
        <v>1</v>
      </c>
      <c r="Q1271">
        <v>6</v>
      </c>
      <c r="R1271">
        <v>6</v>
      </c>
      <c r="S1271">
        <v>6</v>
      </c>
      <c r="T1271">
        <v>2</v>
      </c>
      <c r="U1271">
        <v>0</v>
      </c>
      <c r="V1271">
        <v>0</v>
      </c>
      <c r="W1271">
        <v>0</v>
      </c>
      <c r="X1271">
        <v>0</v>
      </c>
      <c r="Y1271">
        <v>0</v>
      </c>
      <c r="Z1271">
        <v>0</v>
      </c>
      <c r="AA1271">
        <v>3</v>
      </c>
      <c r="AB1271">
        <v>11</v>
      </c>
      <c r="AC1271">
        <v>0</v>
      </c>
    </row>
    <row r="1272" spans="1:29" x14ac:dyDescent="0.3">
      <c r="A1272" s="1">
        <v>1740</v>
      </c>
      <c r="B1272">
        <v>1944</v>
      </c>
      <c r="C1272" t="s">
        <v>29</v>
      </c>
      <c r="D1272" t="s">
        <v>37</v>
      </c>
      <c r="E1272">
        <v>55956</v>
      </c>
      <c r="F1272">
        <v>0</v>
      </c>
      <c r="G1272">
        <v>0</v>
      </c>
      <c r="H1272" t="s">
        <v>557</v>
      </c>
      <c r="I1272">
        <v>22</v>
      </c>
      <c r="J1272">
        <v>760</v>
      </c>
      <c r="K1272">
        <v>38</v>
      </c>
      <c r="L1272">
        <v>104</v>
      </c>
      <c r="M1272">
        <v>50</v>
      </c>
      <c r="N1272">
        <v>9</v>
      </c>
      <c r="O1272">
        <v>38</v>
      </c>
      <c r="P1272">
        <v>2</v>
      </c>
      <c r="Q1272">
        <v>7</v>
      </c>
      <c r="R1272">
        <v>3</v>
      </c>
      <c r="S1272">
        <v>4</v>
      </c>
      <c r="T1272">
        <v>4</v>
      </c>
      <c r="U1272">
        <v>0</v>
      </c>
      <c r="V1272">
        <v>1</v>
      </c>
      <c r="W1272">
        <v>0</v>
      </c>
      <c r="X1272">
        <v>0</v>
      </c>
      <c r="Y1272">
        <v>0</v>
      </c>
      <c r="Z1272">
        <v>0</v>
      </c>
      <c r="AA1272">
        <v>3</v>
      </c>
      <c r="AB1272">
        <v>11</v>
      </c>
      <c r="AC1272">
        <v>0</v>
      </c>
    </row>
    <row r="1273" spans="1:29" x14ac:dyDescent="0.3">
      <c r="A1273" s="1">
        <v>7488</v>
      </c>
      <c r="B1273">
        <v>1963</v>
      </c>
      <c r="C1273" t="s">
        <v>39</v>
      </c>
      <c r="D1273" t="s">
        <v>30</v>
      </c>
      <c r="E1273">
        <v>64191</v>
      </c>
      <c r="F1273">
        <v>0</v>
      </c>
      <c r="G1273">
        <v>1</v>
      </c>
      <c r="H1273" t="s">
        <v>560</v>
      </c>
      <c r="I1273">
        <v>30</v>
      </c>
      <c r="J1273">
        <v>420</v>
      </c>
      <c r="K1273">
        <v>15</v>
      </c>
      <c r="L1273">
        <v>186</v>
      </c>
      <c r="M1273">
        <v>151</v>
      </c>
      <c r="N1273">
        <v>38</v>
      </c>
      <c r="O1273">
        <v>15</v>
      </c>
      <c r="P1273">
        <v>3</v>
      </c>
      <c r="Q1273">
        <v>5</v>
      </c>
      <c r="R1273">
        <v>3</v>
      </c>
      <c r="S1273">
        <v>13</v>
      </c>
      <c r="T1273">
        <v>3</v>
      </c>
      <c r="U1273">
        <v>0</v>
      </c>
      <c r="V1273">
        <v>0</v>
      </c>
      <c r="W1273">
        <v>0</v>
      </c>
      <c r="X1273">
        <v>0</v>
      </c>
      <c r="Y1273">
        <v>0</v>
      </c>
      <c r="Z1273">
        <v>0</v>
      </c>
      <c r="AA1273">
        <v>3</v>
      </c>
      <c r="AB1273">
        <v>11</v>
      </c>
      <c r="AC1273">
        <v>0</v>
      </c>
    </row>
    <row r="1274" spans="1:29" x14ac:dyDescent="0.3">
      <c r="A1274" s="1">
        <v>195</v>
      </c>
      <c r="B1274">
        <v>1972</v>
      </c>
      <c r="C1274" t="s">
        <v>29</v>
      </c>
      <c r="D1274" t="s">
        <v>30</v>
      </c>
      <c r="E1274">
        <v>38808</v>
      </c>
      <c r="F1274">
        <v>1</v>
      </c>
      <c r="G1274">
        <v>0</v>
      </c>
      <c r="H1274" t="s">
        <v>587</v>
      </c>
      <c r="I1274">
        <v>21</v>
      </c>
      <c r="J1274">
        <v>125</v>
      </c>
      <c r="K1274">
        <v>17</v>
      </c>
      <c r="L1274">
        <v>52</v>
      </c>
      <c r="M1274">
        <v>3</v>
      </c>
      <c r="N1274">
        <v>19</v>
      </c>
      <c r="O1274">
        <v>30</v>
      </c>
      <c r="P1274">
        <v>4</v>
      </c>
      <c r="Q1274">
        <v>5</v>
      </c>
      <c r="R1274">
        <v>1</v>
      </c>
      <c r="S1274">
        <v>4</v>
      </c>
      <c r="T1274">
        <v>8</v>
      </c>
      <c r="U1274">
        <v>1</v>
      </c>
      <c r="V1274">
        <v>0</v>
      </c>
      <c r="W1274">
        <v>0</v>
      </c>
      <c r="X1274">
        <v>0</v>
      </c>
      <c r="Y1274">
        <v>0</v>
      </c>
      <c r="Z1274">
        <v>0</v>
      </c>
      <c r="AA1274">
        <v>3</v>
      </c>
      <c r="AB1274">
        <v>11</v>
      </c>
      <c r="AC1274">
        <v>1</v>
      </c>
    </row>
    <row r="1275" spans="1:29" x14ac:dyDescent="0.3">
      <c r="A1275" s="1">
        <v>635</v>
      </c>
      <c r="B1275">
        <v>1966</v>
      </c>
      <c r="C1275" t="s">
        <v>39</v>
      </c>
      <c r="D1275" t="s">
        <v>37</v>
      </c>
      <c r="E1275">
        <v>57183</v>
      </c>
      <c r="F1275">
        <v>1</v>
      </c>
      <c r="G1275">
        <v>1</v>
      </c>
      <c r="H1275" t="s">
        <v>159</v>
      </c>
      <c r="I1275">
        <v>51</v>
      </c>
      <c r="J1275">
        <v>464</v>
      </c>
      <c r="K1275">
        <v>5</v>
      </c>
      <c r="L1275">
        <v>64</v>
      </c>
      <c r="M1275">
        <v>7</v>
      </c>
      <c r="N1275">
        <v>0</v>
      </c>
      <c r="O1275">
        <v>70</v>
      </c>
      <c r="P1275">
        <v>8</v>
      </c>
      <c r="Q1275">
        <v>9</v>
      </c>
      <c r="R1275">
        <v>1</v>
      </c>
      <c r="S1275">
        <v>7</v>
      </c>
      <c r="T1275">
        <v>8</v>
      </c>
      <c r="U1275">
        <v>0</v>
      </c>
      <c r="V1275">
        <v>0</v>
      </c>
      <c r="W1275">
        <v>0</v>
      </c>
      <c r="X1275">
        <v>0</v>
      </c>
      <c r="Y1275">
        <v>0</v>
      </c>
      <c r="Z1275">
        <v>0</v>
      </c>
      <c r="AA1275">
        <v>3</v>
      </c>
      <c r="AB1275">
        <v>11</v>
      </c>
      <c r="AC1275">
        <v>0</v>
      </c>
    </row>
    <row r="1276" spans="1:29" x14ac:dyDescent="0.3">
      <c r="A1276" s="1">
        <v>7527</v>
      </c>
      <c r="B1276">
        <v>1968</v>
      </c>
      <c r="C1276" t="s">
        <v>39</v>
      </c>
      <c r="D1276" t="s">
        <v>41</v>
      </c>
      <c r="E1276">
        <v>23748</v>
      </c>
      <c r="F1276">
        <v>1</v>
      </c>
      <c r="G1276">
        <v>0</v>
      </c>
      <c r="H1276" t="s">
        <v>599</v>
      </c>
      <c r="I1276">
        <v>97</v>
      </c>
      <c r="J1276">
        <v>6</v>
      </c>
      <c r="K1276">
        <v>6</v>
      </c>
      <c r="L1276">
        <v>29</v>
      </c>
      <c r="M1276">
        <v>12</v>
      </c>
      <c r="N1276">
        <v>15</v>
      </c>
      <c r="O1276">
        <v>8</v>
      </c>
      <c r="P1276">
        <v>3</v>
      </c>
      <c r="Q1276">
        <v>2</v>
      </c>
      <c r="R1276">
        <v>1</v>
      </c>
      <c r="S1276">
        <v>3</v>
      </c>
      <c r="T1276">
        <v>8</v>
      </c>
      <c r="U1276">
        <v>0</v>
      </c>
      <c r="V1276">
        <v>0</v>
      </c>
      <c r="W1276">
        <v>0</v>
      </c>
      <c r="X1276">
        <v>0</v>
      </c>
      <c r="Y1276">
        <v>0</v>
      </c>
      <c r="Z1276">
        <v>0</v>
      </c>
      <c r="AA1276">
        <v>3</v>
      </c>
      <c r="AB1276">
        <v>11</v>
      </c>
      <c r="AC1276">
        <v>0</v>
      </c>
    </row>
    <row r="1277" spans="1:29" x14ac:dyDescent="0.3">
      <c r="A1277" s="1">
        <v>10319</v>
      </c>
      <c r="B1277">
        <v>1971</v>
      </c>
      <c r="C1277" t="s">
        <v>29</v>
      </c>
      <c r="D1277" t="s">
        <v>37</v>
      </c>
      <c r="E1277">
        <v>66303</v>
      </c>
      <c r="F1277">
        <v>0</v>
      </c>
      <c r="G1277">
        <v>1</v>
      </c>
      <c r="H1277" t="s">
        <v>600</v>
      </c>
      <c r="I1277">
        <v>56</v>
      </c>
      <c r="J1277">
        <v>1090</v>
      </c>
      <c r="K1277">
        <v>12</v>
      </c>
      <c r="L1277">
        <v>96</v>
      </c>
      <c r="M1277">
        <v>16</v>
      </c>
      <c r="N1277">
        <v>12</v>
      </c>
      <c r="O1277">
        <v>60</v>
      </c>
      <c r="P1277">
        <v>4</v>
      </c>
      <c r="Q1277">
        <v>3</v>
      </c>
      <c r="R1277">
        <v>4</v>
      </c>
      <c r="S1277">
        <v>11</v>
      </c>
      <c r="T1277">
        <v>8</v>
      </c>
      <c r="U1277">
        <v>0</v>
      </c>
      <c r="V1277">
        <v>1</v>
      </c>
      <c r="W1277">
        <v>0</v>
      </c>
      <c r="X1277">
        <v>0</v>
      </c>
      <c r="Y1277">
        <v>0</v>
      </c>
      <c r="Z1277">
        <v>0</v>
      </c>
      <c r="AA1277">
        <v>3</v>
      </c>
      <c r="AB1277">
        <v>11</v>
      </c>
      <c r="AC1277">
        <v>0</v>
      </c>
    </row>
    <row r="1278" spans="1:29" x14ac:dyDescent="0.3">
      <c r="A1278" s="1">
        <v>2296</v>
      </c>
      <c r="B1278">
        <v>1975</v>
      </c>
      <c r="C1278" t="s">
        <v>39</v>
      </c>
      <c r="D1278" t="s">
        <v>37</v>
      </c>
      <c r="E1278">
        <v>37368</v>
      </c>
      <c r="F1278">
        <v>1</v>
      </c>
      <c r="G1278">
        <v>0</v>
      </c>
      <c r="H1278" t="s">
        <v>458</v>
      </c>
      <c r="I1278">
        <v>4</v>
      </c>
      <c r="J1278">
        <v>3</v>
      </c>
      <c r="K1278">
        <v>2</v>
      </c>
      <c r="L1278">
        <v>11</v>
      </c>
      <c r="M1278">
        <v>2</v>
      </c>
      <c r="N1278">
        <v>2</v>
      </c>
      <c r="O1278">
        <v>10</v>
      </c>
      <c r="P1278">
        <v>1</v>
      </c>
      <c r="Q1278">
        <v>1</v>
      </c>
      <c r="R1278">
        <v>0</v>
      </c>
      <c r="S1278">
        <v>2</v>
      </c>
      <c r="T1278">
        <v>6</v>
      </c>
      <c r="U1278">
        <v>1</v>
      </c>
      <c r="V1278">
        <v>0</v>
      </c>
      <c r="W1278">
        <v>0</v>
      </c>
      <c r="X1278">
        <v>0</v>
      </c>
      <c r="Y1278">
        <v>0</v>
      </c>
      <c r="Z1278">
        <v>0</v>
      </c>
      <c r="AA1278">
        <v>3</v>
      </c>
      <c r="AB1278">
        <v>11</v>
      </c>
      <c r="AC1278">
        <v>0</v>
      </c>
    </row>
    <row r="1279" spans="1:29" x14ac:dyDescent="0.3">
      <c r="A1279" s="1">
        <v>10637</v>
      </c>
      <c r="B1279">
        <v>1964</v>
      </c>
      <c r="C1279" t="s">
        <v>29</v>
      </c>
      <c r="D1279" t="s">
        <v>37</v>
      </c>
      <c r="E1279">
        <v>40800</v>
      </c>
      <c r="F1279">
        <v>1</v>
      </c>
      <c r="G1279">
        <v>2</v>
      </c>
      <c r="H1279" t="s">
        <v>454</v>
      </c>
      <c r="I1279">
        <v>77</v>
      </c>
      <c r="J1279">
        <v>24</v>
      </c>
      <c r="K1279">
        <v>0</v>
      </c>
      <c r="L1279">
        <v>27</v>
      </c>
      <c r="M1279">
        <v>8</v>
      </c>
      <c r="N1279">
        <v>30</v>
      </c>
      <c r="O1279">
        <v>10</v>
      </c>
      <c r="P1279">
        <v>2</v>
      </c>
      <c r="Q1279">
        <v>3</v>
      </c>
      <c r="R1279">
        <v>0</v>
      </c>
      <c r="S1279">
        <v>3</v>
      </c>
      <c r="T1279">
        <v>7</v>
      </c>
      <c r="U1279">
        <v>0</v>
      </c>
      <c r="V1279">
        <v>0</v>
      </c>
      <c r="W1279">
        <v>0</v>
      </c>
      <c r="X1279">
        <v>0</v>
      </c>
      <c r="Y1279">
        <v>0</v>
      </c>
      <c r="Z1279">
        <v>1</v>
      </c>
      <c r="AA1279">
        <v>3</v>
      </c>
      <c r="AB1279">
        <v>11</v>
      </c>
      <c r="AC1279">
        <v>0</v>
      </c>
    </row>
    <row r="1280" spans="1:29" x14ac:dyDescent="0.3">
      <c r="A1280" s="1">
        <v>2931</v>
      </c>
      <c r="B1280">
        <v>1978</v>
      </c>
      <c r="C1280" t="s">
        <v>29</v>
      </c>
      <c r="D1280" t="s">
        <v>41</v>
      </c>
      <c r="E1280">
        <v>71847</v>
      </c>
      <c r="F1280">
        <v>0</v>
      </c>
      <c r="G1280">
        <v>0</v>
      </c>
      <c r="H1280" t="s">
        <v>441</v>
      </c>
      <c r="I1280">
        <v>95</v>
      </c>
      <c r="J1280">
        <v>737</v>
      </c>
      <c r="K1280">
        <v>21</v>
      </c>
      <c r="L1280">
        <v>106</v>
      </c>
      <c r="M1280">
        <v>55</v>
      </c>
      <c r="N1280">
        <v>63</v>
      </c>
      <c r="O1280">
        <v>210</v>
      </c>
      <c r="P1280">
        <v>0</v>
      </c>
      <c r="Q1280">
        <v>6</v>
      </c>
      <c r="R1280">
        <v>7</v>
      </c>
      <c r="S1280">
        <v>9</v>
      </c>
      <c r="T1280">
        <v>3</v>
      </c>
      <c r="U1280">
        <v>0</v>
      </c>
      <c r="V1280">
        <v>0</v>
      </c>
      <c r="W1280">
        <v>0</v>
      </c>
      <c r="X1280">
        <v>1</v>
      </c>
      <c r="Y1280">
        <v>0</v>
      </c>
      <c r="Z1280">
        <v>0</v>
      </c>
      <c r="AA1280">
        <v>3</v>
      </c>
      <c r="AB1280">
        <v>11</v>
      </c>
      <c r="AC1280">
        <v>0</v>
      </c>
    </row>
    <row r="1281" spans="1:29" x14ac:dyDescent="0.3">
      <c r="A1281" s="1">
        <v>907</v>
      </c>
      <c r="B1281">
        <v>1975</v>
      </c>
      <c r="C1281" t="s">
        <v>29</v>
      </c>
      <c r="D1281" t="s">
        <v>37</v>
      </c>
      <c r="E1281">
        <v>46149</v>
      </c>
      <c r="F1281">
        <v>0</v>
      </c>
      <c r="G1281">
        <v>1</v>
      </c>
      <c r="H1281" t="s">
        <v>310</v>
      </c>
      <c r="I1281">
        <v>36</v>
      </c>
      <c r="J1281">
        <v>254</v>
      </c>
      <c r="K1281">
        <v>6</v>
      </c>
      <c r="L1281">
        <v>71</v>
      </c>
      <c r="M1281">
        <v>4</v>
      </c>
      <c r="N1281">
        <v>0</v>
      </c>
      <c r="O1281">
        <v>27</v>
      </c>
      <c r="P1281">
        <v>5</v>
      </c>
      <c r="Q1281">
        <v>5</v>
      </c>
      <c r="R1281">
        <v>1</v>
      </c>
      <c r="S1281">
        <v>7</v>
      </c>
      <c r="T1281">
        <v>5</v>
      </c>
      <c r="U1281">
        <v>0</v>
      </c>
      <c r="V1281">
        <v>0</v>
      </c>
      <c r="W1281">
        <v>0</v>
      </c>
      <c r="X1281">
        <v>0</v>
      </c>
      <c r="Y1281">
        <v>0</v>
      </c>
      <c r="Z1281">
        <v>0</v>
      </c>
      <c r="AA1281">
        <v>3</v>
      </c>
      <c r="AB1281">
        <v>11</v>
      </c>
      <c r="AC1281">
        <v>0</v>
      </c>
    </row>
    <row r="1282" spans="1:29" x14ac:dyDescent="0.3">
      <c r="A1282" s="1">
        <v>3698</v>
      </c>
      <c r="B1282">
        <v>1983</v>
      </c>
      <c r="C1282" t="s">
        <v>29</v>
      </c>
      <c r="D1282" t="s">
        <v>33</v>
      </c>
      <c r="E1282">
        <v>78687</v>
      </c>
      <c r="F1282">
        <v>0</v>
      </c>
      <c r="G1282">
        <v>0</v>
      </c>
      <c r="H1282" t="s">
        <v>484</v>
      </c>
      <c r="I1282">
        <v>13</v>
      </c>
      <c r="J1282">
        <v>817</v>
      </c>
      <c r="K1282">
        <v>185</v>
      </c>
      <c r="L1282">
        <v>687</v>
      </c>
      <c r="M1282">
        <v>145</v>
      </c>
      <c r="N1282">
        <v>55</v>
      </c>
      <c r="O1282">
        <v>241</v>
      </c>
      <c r="P1282">
        <v>1</v>
      </c>
      <c r="Q1282">
        <v>4</v>
      </c>
      <c r="R1282">
        <v>6</v>
      </c>
      <c r="S1282">
        <v>8</v>
      </c>
      <c r="T1282">
        <v>2</v>
      </c>
      <c r="U1282">
        <v>0</v>
      </c>
      <c r="V1282">
        <v>0</v>
      </c>
      <c r="W1282">
        <v>1</v>
      </c>
      <c r="X1282">
        <v>0</v>
      </c>
      <c r="Y1282">
        <v>0</v>
      </c>
      <c r="Z1282">
        <v>0</v>
      </c>
      <c r="AA1282">
        <v>3</v>
      </c>
      <c r="AB1282">
        <v>11</v>
      </c>
      <c r="AC1282">
        <v>1</v>
      </c>
    </row>
    <row r="1283" spans="1:29" x14ac:dyDescent="0.3">
      <c r="A1283" s="1">
        <v>9516</v>
      </c>
      <c r="B1283">
        <v>1971</v>
      </c>
      <c r="C1283" t="s">
        <v>53</v>
      </c>
      <c r="D1283" t="s">
        <v>41</v>
      </c>
      <c r="E1283">
        <v>49118</v>
      </c>
      <c r="F1283">
        <v>0</v>
      </c>
      <c r="G1283">
        <v>0</v>
      </c>
      <c r="H1283" t="s">
        <v>322</v>
      </c>
      <c r="I1283">
        <v>90</v>
      </c>
      <c r="J1283">
        <v>620</v>
      </c>
      <c r="K1283">
        <v>54</v>
      </c>
      <c r="L1283">
        <v>239</v>
      </c>
      <c r="M1283">
        <v>99</v>
      </c>
      <c r="N1283">
        <v>98</v>
      </c>
      <c r="O1283">
        <v>119</v>
      </c>
      <c r="P1283">
        <v>2</v>
      </c>
      <c r="Q1283">
        <v>9</v>
      </c>
      <c r="R1283">
        <v>7</v>
      </c>
      <c r="S1283">
        <v>10</v>
      </c>
      <c r="T1283">
        <v>7</v>
      </c>
      <c r="U1283">
        <v>0</v>
      </c>
      <c r="V1283">
        <v>1</v>
      </c>
      <c r="W1283">
        <v>0</v>
      </c>
      <c r="X1283">
        <v>0</v>
      </c>
      <c r="Y1283">
        <v>1</v>
      </c>
      <c r="Z1283">
        <v>0</v>
      </c>
      <c r="AA1283">
        <v>3</v>
      </c>
      <c r="AB1283">
        <v>11</v>
      </c>
      <c r="AC1283">
        <v>1</v>
      </c>
    </row>
    <row r="1284" spans="1:29" x14ac:dyDescent="0.3">
      <c r="A1284" s="1">
        <v>679</v>
      </c>
      <c r="B1284">
        <v>1957</v>
      </c>
      <c r="C1284" t="s">
        <v>36</v>
      </c>
      <c r="D1284" t="s">
        <v>37</v>
      </c>
      <c r="E1284">
        <v>37633</v>
      </c>
      <c r="F1284">
        <v>1</v>
      </c>
      <c r="G1284">
        <v>1</v>
      </c>
      <c r="H1284" t="s">
        <v>601</v>
      </c>
      <c r="I1284">
        <v>49</v>
      </c>
      <c r="J1284">
        <v>13</v>
      </c>
      <c r="K1284">
        <v>4</v>
      </c>
      <c r="L1284">
        <v>20</v>
      </c>
      <c r="M1284">
        <v>0</v>
      </c>
      <c r="N1284">
        <v>0</v>
      </c>
      <c r="O1284">
        <v>1</v>
      </c>
      <c r="P1284">
        <v>2</v>
      </c>
      <c r="Q1284">
        <v>1</v>
      </c>
      <c r="R1284">
        <v>0</v>
      </c>
      <c r="S1284">
        <v>3</v>
      </c>
      <c r="T1284">
        <v>9</v>
      </c>
      <c r="U1284">
        <v>0</v>
      </c>
      <c r="V1284">
        <v>0</v>
      </c>
      <c r="W1284">
        <v>0</v>
      </c>
      <c r="X1284">
        <v>0</v>
      </c>
      <c r="Y1284">
        <v>0</v>
      </c>
      <c r="Z1284">
        <v>0</v>
      </c>
      <c r="AA1284">
        <v>3</v>
      </c>
      <c r="AB1284">
        <v>11</v>
      </c>
      <c r="AC1284">
        <v>0</v>
      </c>
    </row>
    <row r="1285" spans="1:29" x14ac:dyDescent="0.3">
      <c r="A1285" s="1">
        <v>7384</v>
      </c>
      <c r="B1285">
        <v>1951</v>
      </c>
      <c r="C1285" t="s">
        <v>39</v>
      </c>
      <c r="D1285" t="s">
        <v>33</v>
      </c>
      <c r="E1285">
        <v>39767</v>
      </c>
      <c r="F1285">
        <v>0</v>
      </c>
      <c r="G1285">
        <v>0</v>
      </c>
      <c r="H1285" t="s">
        <v>584</v>
      </c>
      <c r="I1285">
        <v>18</v>
      </c>
      <c r="J1285">
        <v>113</v>
      </c>
      <c r="K1285">
        <v>61</v>
      </c>
      <c r="L1285">
        <v>204</v>
      </c>
      <c r="M1285">
        <v>34</v>
      </c>
      <c r="N1285">
        <v>26</v>
      </c>
      <c r="O1285">
        <v>47</v>
      </c>
      <c r="P1285">
        <v>2</v>
      </c>
      <c r="Q1285">
        <v>7</v>
      </c>
      <c r="R1285">
        <v>1</v>
      </c>
      <c r="S1285">
        <v>7</v>
      </c>
      <c r="T1285">
        <v>8</v>
      </c>
      <c r="U1285">
        <v>0</v>
      </c>
      <c r="V1285">
        <v>0</v>
      </c>
      <c r="W1285">
        <v>0</v>
      </c>
      <c r="X1285">
        <v>0</v>
      </c>
      <c r="Y1285">
        <v>0</v>
      </c>
      <c r="Z1285">
        <v>0</v>
      </c>
      <c r="AA1285">
        <v>3</v>
      </c>
      <c r="AB1285">
        <v>11</v>
      </c>
      <c r="AC1285">
        <v>0</v>
      </c>
    </row>
    <row r="1286" spans="1:29" x14ac:dyDescent="0.3">
      <c r="A1286" s="1">
        <v>5043</v>
      </c>
      <c r="B1286">
        <v>1951</v>
      </c>
      <c r="C1286" t="s">
        <v>47</v>
      </c>
      <c r="D1286" t="s">
        <v>37</v>
      </c>
      <c r="E1286">
        <v>26997</v>
      </c>
      <c r="F1286">
        <v>0</v>
      </c>
      <c r="G1286">
        <v>0</v>
      </c>
      <c r="H1286" t="s">
        <v>173</v>
      </c>
      <c r="I1286">
        <v>89</v>
      </c>
      <c r="J1286">
        <v>7</v>
      </c>
      <c r="K1286">
        <v>23</v>
      </c>
      <c r="L1286">
        <v>78</v>
      </c>
      <c r="M1286">
        <v>133</v>
      </c>
      <c r="N1286">
        <v>49</v>
      </c>
      <c r="O1286">
        <v>144</v>
      </c>
      <c r="P1286">
        <v>2</v>
      </c>
      <c r="Q1286">
        <v>4</v>
      </c>
      <c r="R1286">
        <v>2</v>
      </c>
      <c r="S1286">
        <v>5</v>
      </c>
      <c r="T1286">
        <v>7</v>
      </c>
      <c r="U1286">
        <v>0</v>
      </c>
      <c r="V1286">
        <v>0</v>
      </c>
      <c r="W1286">
        <v>0</v>
      </c>
      <c r="X1286">
        <v>0</v>
      </c>
      <c r="Y1286">
        <v>0</v>
      </c>
      <c r="Z1286">
        <v>0</v>
      </c>
      <c r="AA1286">
        <v>3</v>
      </c>
      <c r="AB1286">
        <v>11</v>
      </c>
      <c r="AC1286">
        <v>0</v>
      </c>
    </row>
    <row r="1287" spans="1:29" x14ac:dyDescent="0.3">
      <c r="A1287" s="1">
        <v>5267</v>
      </c>
      <c r="B1287">
        <v>1970</v>
      </c>
      <c r="C1287" t="s">
        <v>29</v>
      </c>
      <c r="D1287" t="s">
        <v>41</v>
      </c>
      <c r="E1287">
        <v>33986</v>
      </c>
      <c r="F1287">
        <v>1</v>
      </c>
      <c r="G1287">
        <v>0</v>
      </c>
      <c r="H1287" t="s">
        <v>251</v>
      </c>
      <c r="I1287">
        <v>43</v>
      </c>
      <c r="J1287">
        <v>16</v>
      </c>
      <c r="K1287">
        <v>2</v>
      </c>
      <c r="L1287">
        <v>18</v>
      </c>
      <c r="M1287">
        <v>2</v>
      </c>
      <c r="N1287">
        <v>1</v>
      </c>
      <c r="O1287">
        <v>5</v>
      </c>
      <c r="P1287">
        <v>1</v>
      </c>
      <c r="Q1287">
        <v>1</v>
      </c>
      <c r="R1287">
        <v>0</v>
      </c>
      <c r="S1287">
        <v>3</v>
      </c>
      <c r="T1287">
        <v>7</v>
      </c>
      <c r="U1287">
        <v>0</v>
      </c>
      <c r="V1287">
        <v>0</v>
      </c>
      <c r="W1287">
        <v>0</v>
      </c>
      <c r="X1287">
        <v>0</v>
      </c>
      <c r="Y1287">
        <v>0</v>
      </c>
      <c r="Z1287">
        <v>0</v>
      </c>
      <c r="AA1287">
        <v>3</v>
      </c>
      <c r="AB1287">
        <v>11</v>
      </c>
      <c r="AC1287">
        <v>0</v>
      </c>
    </row>
    <row r="1288" spans="1:29" x14ac:dyDescent="0.3">
      <c r="A1288" s="1">
        <v>339</v>
      </c>
      <c r="B1288">
        <v>1972</v>
      </c>
      <c r="C1288" t="s">
        <v>36</v>
      </c>
      <c r="D1288" t="s">
        <v>37</v>
      </c>
      <c r="E1288">
        <v>57091</v>
      </c>
      <c r="F1288">
        <v>0</v>
      </c>
      <c r="G1288">
        <v>1</v>
      </c>
      <c r="H1288" t="s">
        <v>249</v>
      </c>
      <c r="I1288">
        <v>82</v>
      </c>
      <c r="J1288">
        <v>462</v>
      </c>
      <c r="K1288">
        <v>0</v>
      </c>
      <c r="L1288">
        <v>24</v>
      </c>
      <c r="M1288">
        <v>6</v>
      </c>
      <c r="N1288">
        <v>0</v>
      </c>
      <c r="O1288">
        <v>4</v>
      </c>
      <c r="P1288">
        <v>2</v>
      </c>
      <c r="Q1288">
        <v>9</v>
      </c>
      <c r="R1288">
        <v>2</v>
      </c>
      <c r="S1288">
        <v>5</v>
      </c>
      <c r="T1288">
        <v>7</v>
      </c>
      <c r="U1288">
        <v>0</v>
      </c>
      <c r="V1288">
        <v>1</v>
      </c>
      <c r="W1288">
        <v>0</v>
      </c>
      <c r="X1288">
        <v>0</v>
      </c>
      <c r="Y1288">
        <v>0</v>
      </c>
      <c r="Z1288">
        <v>0</v>
      </c>
      <c r="AA1288">
        <v>3</v>
      </c>
      <c r="AB1288">
        <v>11</v>
      </c>
      <c r="AC1288">
        <v>1</v>
      </c>
    </row>
    <row r="1289" spans="1:29" x14ac:dyDescent="0.3">
      <c r="A1289" s="1">
        <v>2516</v>
      </c>
      <c r="B1289">
        <v>1969</v>
      </c>
      <c r="C1289" t="s">
        <v>53</v>
      </c>
      <c r="D1289" t="s">
        <v>37</v>
      </c>
      <c r="E1289">
        <v>46831</v>
      </c>
      <c r="F1289">
        <v>1</v>
      </c>
      <c r="G1289">
        <v>1</v>
      </c>
      <c r="H1289" t="s">
        <v>602</v>
      </c>
      <c r="I1289">
        <v>84</v>
      </c>
      <c r="J1289">
        <v>22</v>
      </c>
      <c r="K1289">
        <v>2</v>
      </c>
      <c r="L1289">
        <v>10</v>
      </c>
      <c r="M1289">
        <v>6</v>
      </c>
      <c r="N1289">
        <v>4</v>
      </c>
      <c r="O1289">
        <v>34</v>
      </c>
      <c r="P1289">
        <v>2</v>
      </c>
      <c r="Q1289">
        <v>1</v>
      </c>
      <c r="R1289">
        <v>2</v>
      </c>
      <c r="S1289">
        <v>2</v>
      </c>
      <c r="T1289">
        <v>4</v>
      </c>
      <c r="U1289">
        <v>0</v>
      </c>
      <c r="V1289">
        <v>0</v>
      </c>
      <c r="W1289">
        <v>0</v>
      </c>
      <c r="X1289">
        <v>0</v>
      </c>
      <c r="Y1289">
        <v>0</v>
      </c>
      <c r="Z1289">
        <v>0</v>
      </c>
      <c r="AA1289">
        <v>3</v>
      </c>
      <c r="AB1289">
        <v>11</v>
      </c>
      <c r="AC1289">
        <v>0</v>
      </c>
    </row>
    <row r="1290" spans="1:29" x14ac:dyDescent="0.3">
      <c r="A1290" s="1">
        <v>9010</v>
      </c>
      <c r="B1290">
        <v>1972</v>
      </c>
      <c r="C1290" t="s">
        <v>39</v>
      </c>
      <c r="D1290" t="s">
        <v>37</v>
      </c>
      <c r="E1290">
        <v>83151</v>
      </c>
      <c r="F1290">
        <v>0</v>
      </c>
      <c r="G1290">
        <v>0</v>
      </c>
      <c r="H1290" t="s">
        <v>547</v>
      </c>
      <c r="I1290">
        <v>80</v>
      </c>
      <c r="J1290">
        <v>968</v>
      </c>
      <c r="K1290">
        <v>147</v>
      </c>
      <c r="L1290">
        <v>842</v>
      </c>
      <c r="M1290">
        <v>137</v>
      </c>
      <c r="N1290">
        <v>42</v>
      </c>
      <c r="O1290">
        <v>210</v>
      </c>
      <c r="P1290">
        <v>1</v>
      </c>
      <c r="Q1290">
        <v>5</v>
      </c>
      <c r="R1290">
        <v>7</v>
      </c>
      <c r="S1290">
        <v>10</v>
      </c>
      <c r="T1290">
        <v>2</v>
      </c>
      <c r="U1290">
        <v>1</v>
      </c>
      <c r="V1290">
        <v>0</v>
      </c>
      <c r="W1290">
        <v>1</v>
      </c>
      <c r="X1290">
        <v>1</v>
      </c>
      <c r="Y1290">
        <v>0</v>
      </c>
      <c r="Z1290">
        <v>0</v>
      </c>
      <c r="AA1290">
        <v>3</v>
      </c>
      <c r="AB1290">
        <v>11</v>
      </c>
      <c r="AC1290">
        <v>1</v>
      </c>
    </row>
    <row r="1291" spans="1:29" x14ac:dyDescent="0.3">
      <c r="A1291" s="1">
        <v>378</v>
      </c>
      <c r="B1291">
        <v>1971</v>
      </c>
      <c r="C1291" t="s">
        <v>29</v>
      </c>
      <c r="D1291" t="s">
        <v>37</v>
      </c>
      <c r="E1291">
        <v>52531</v>
      </c>
      <c r="F1291">
        <v>0</v>
      </c>
      <c r="G1291">
        <v>0</v>
      </c>
      <c r="H1291" t="s">
        <v>323</v>
      </c>
      <c r="I1291">
        <v>68</v>
      </c>
      <c r="J1291">
        <v>283</v>
      </c>
      <c r="K1291">
        <v>112</v>
      </c>
      <c r="L1291">
        <v>151</v>
      </c>
      <c r="M1291">
        <v>51</v>
      </c>
      <c r="N1291">
        <v>72</v>
      </c>
      <c r="O1291">
        <v>125</v>
      </c>
      <c r="P1291">
        <v>2</v>
      </c>
      <c r="Q1291">
        <v>7</v>
      </c>
      <c r="R1291">
        <v>2</v>
      </c>
      <c r="S1291">
        <v>10</v>
      </c>
      <c r="T1291">
        <v>6</v>
      </c>
      <c r="U1291">
        <v>0</v>
      </c>
      <c r="V1291">
        <v>0</v>
      </c>
      <c r="W1291">
        <v>0</v>
      </c>
      <c r="X1291">
        <v>0</v>
      </c>
      <c r="Y1291">
        <v>0</v>
      </c>
      <c r="Z1291">
        <v>0</v>
      </c>
      <c r="AA1291">
        <v>3</v>
      </c>
      <c r="AB1291">
        <v>11</v>
      </c>
      <c r="AC1291">
        <v>0</v>
      </c>
    </row>
    <row r="1292" spans="1:29" x14ac:dyDescent="0.3">
      <c r="A1292" s="1">
        <v>4808</v>
      </c>
      <c r="B1292">
        <v>1956</v>
      </c>
      <c r="C1292" t="s">
        <v>29</v>
      </c>
      <c r="D1292" t="s">
        <v>37</v>
      </c>
      <c r="E1292">
        <v>15759</v>
      </c>
      <c r="F1292">
        <v>0</v>
      </c>
      <c r="G1292">
        <v>0</v>
      </c>
      <c r="H1292" t="s">
        <v>603</v>
      </c>
      <c r="I1292">
        <v>12</v>
      </c>
      <c r="J1292">
        <v>1</v>
      </c>
      <c r="K1292">
        <v>2</v>
      </c>
      <c r="L1292">
        <v>5</v>
      </c>
      <c r="M1292">
        <v>6</v>
      </c>
      <c r="N1292">
        <v>0</v>
      </c>
      <c r="O1292">
        <v>3</v>
      </c>
      <c r="P1292">
        <v>1</v>
      </c>
      <c r="Q1292">
        <v>1</v>
      </c>
      <c r="R1292">
        <v>0</v>
      </c>
      <c r="S1292">
        <v>2</v>
      </c>
      <c r="T1292">
        <v>7</v>
      </c>
      <c r="U1292">
        <v>0</v>
      </c>
      <c r="V1292">
        <v>0</v>
      </c>
      <c r="W1292">
        <v>0</v>
      </c>
      <c r="X1292">
        <v>0</v>
      </c>
      <c r="Y1292">
        <v>0</v>
      </c>
      <c r="Z1292">
        <v>0</v>
      </c>
      <c r="AA1292">
        <v>3</v>
      </c>
      <c r="AB1292">
        <v>11</v>
      </c>
      <c r="AC1292">
        <v>0</v>
      </c>
    </row>
    <row r="1293" spans="1:29" x14ac:dyDescent="0.3">
      <c r="A1293" s="1">
        <v>5068</v>
      </c>
      <c r="B1293">
        <v>1971</v>
      </c>
      <c r="C1293" t="s">
        <v>29</v>
      </c>
      <c r="D1293" t="s">
        <v>30</v>
      </c>
      <c r="E1293">
        <v>22804</v>
      </c>
      <c r="F1293">
        <v>1</v>
      </c>
      <c r="G1293">
        <v>0</v>
      </c>
      <c r="H1293" t="s">
        <v>234</v>
      </c>
      <c r="I1293">
        <v>75</v>
      </c>
      <c r="J1293">
        <v>14</v>
      </c>
      <c r="K1293">
        <v>1</v>
      </c>
      <c r="L1293">
        <v>7</v>
      </c>
      <c r="M1293">
        <v>2</v>
      </c>
      <c r="N1293">
        <v>1</v>
      </c>
      <c r="O1293">
        <v>1</v>
      </c>
      <c r="P1293">
        <v>1</v>
      </c>
      <c r="Q1293">
        <v>2</v>
      </c>
      <c r="R1293">
        <v>0</v>
      </c>
      <c r="S1293">
        <v>2</v>
      </c>
      <c r="T1293">
        <v>9</v>
      </c>
      <c r="U1293">
        <v>0</v>
      </c>
      <c r="V1293">
        <v>0</v>
      </c>
      <c r="W1293">
        <v>0</v>
      </c>
      <c r="X1293">
        <v>0</v>
      </c>
      <c r="Y1293">
        <v>0</v>
      </c>
      <c r="Z1293">
        <v>0</v>
      </c>
      <c r="AA1293">
        <v>3</v>
      </c>
      <c r="AB1293">
        <v>11</v>
      </c>
      <c r="AC1293">
        <v>0</v>
      </c>
    </row>
    <row r="1294" spans="1:29" x14ac:dyDescent="0.3">
      <c r="A1294" s="1">
        <v>7628</v>
      </c>
      <c r="B1294">
        <v>1973</v>
      </c>
      <c r="C1294" t="s">
        <v>53</v>
      </c>
      <c r="D1294" t="s">
        <v>37</v>
      </c>
      <c r="E1294">
        <v>43050</v>
      </c>
      <c r="F1294">
        <v>1</v>
      </c>
      <c r="G1294">
        <v>0</v>
      </c>
      <c r="H1294" t="s">
        <v>210</v>
      </c>
      <c r="I1294">
        <v>10</v>
      </c>
      <c r="J1294">
        <v>30</v>
      </c>
      <c r="K1294">
        <v>5</v>
      </c>
      <c r="L1294">
        <v>24</v>
      </c>
      <c r="M1294">
        <v>6</v>
      </c>
      <c r="N1294">
        <v>3</v>
      </c>
      <c r="O1294">
        <v>8</v>
      </c>
      <c r="P1294">
        <v>2</v>
      </c>
      <c r="Q1294">
        <v>2</v>
      </c>
      <c r="R1294">
        <v>0</v>
      </c>
      <c r="S1294">
        <v>4</v>
      </c>
      <c r="T1294">
        <v>5</v>
      </c>
      <c r="U1294">
        <v>0</v>
      </c>
      <c r="V1294">
        <v>0</v>
      </c>
      <c r="W1294">
        <v>0</v>
      </c>
      <c r="X1294">
        <v>0</v>
      </c>
      <c r="Y1294">
        <v>0</v>
      </c>
      <c r="Z1294">
        <v>0</v>
      </c>
      <c r="AA1294">
        <v>3</v>
      </c>
      <c r="AB1294">
        <v>11</v>
      </c>
      <c r="AC1294">
        <v>0</v>
      </c>
    </row>
    <row r="1295" spans="1:29" x14ac:dyDescent="0.3">
      <c r="A1295" s="1">
        <v>7128</v>
      </c>
      <c r="B1295">
        <v>1977</v>
      </c>
      <c r="C1295" t="s">
        <v>36</v>
      </c>
      <c r="D1295" t="s">
        <v>30</v>
      </c>
      <c r="E1295">
        <v>42997</v>
      </c>
      <c r="F1295">
        <v>1</v>
      </c>
      <c r="G1295">
        <v>1</v>
      </c>
      <c r="H1295" t="s">
        <v>302</v>
      </c>
      <c r="I1295">
        <v>91</v>
      </c>
      <c r="J1295">
        <v>4</v>
      </c>
      <c r="K1295">
        <v>0</v>
      </c>
      <c r="L1295">
        <v>5</v>
      </c>
      <c r="M1295">
        <v>0</v>
      </c>
      <c r="N1295">
        <v>1</v>
      </c>
      <c r="O1295">
        <v>5</v>
      </c>
      <c r="P1295">
        <v>1</v>
      </c>
      <c r="Q1295">
        <v>1</v>
      </c>
      <c r="R1295">
        <v>0</v>
      </c>
      <c r="S1295">
        <v>2</v>
      </c>
      <c r="T1295">
        <v>7</v>
      </c>
      <c r="U1295">
        <v>0</v>
      </c>
      <c r="V1295">
        <v>0</v>
      </c>
      <c r="W1295">
        <v>0</v>
      </c>
      <c r="X1295">
        <v>0</v>
      </c>
      <c r="Y1295">
        <v>0</v>
      </c>
      <c r="Z1295">
        <v>0</v>
      </c>
      <c r="AA1295">
        <v>3</v>
      </c>
      <c r="AB1295">
        <v>11</v>
      </c>
      <c r="AC1295">
        <v>0</v>
      </c>
    </row>
    <row r="1296" spans="1:29" x14ac:dyDescent="0.3">
      <c r="A1296" s="1">
        <v>2811</v>
      </c>
      <c r="B1296">
        <v>1963</v>
      </c>
      <c r="C1296" t="s">
        <v>36</v>
      </c>
      <c r="D1296" t="s">
        <v>30</v>
      </c>
      <c r="E1296">
        <v>48918</v>
      </c>
      <c r="F1296">
        <v>1</v>
      </c>
      <c r="G1296">
        <v>1</v>
      </c>
      <c r="H1296" t="s">
        <v>604</v>
      </c>
      <c r="I1296">
        <v>21</v>
      </c>
      <c r="J1296">
        <v>52</v>
      </c>
      <c r="K1296">
        <v>0</v>
      </c>
      <c r="L1296">
        <v>9</v>
      </c>
      <c r="M1296">
        <v>0</v>
      </c>
      <c r="N1296">
        <v>0</v>
      </c>
      <c r="O1296">
        <v>1</v>
      </c>
      <c r="P1296">
        <v>2</v>
      </c>
      <c r="Q1296">
        <v>1</v>
      </c>
      <c r="R1296">
        <v>0</v>
      </c>
      <c r="S1296">
        <v>4</v>
      </c>
      <c r="T1296">
        <v>4</v>
      </c>
      <c r="U1296">
        <v>0</v>
      </c>
      <c r="V1296">
        <v>0</v>
      </c>
      <c r="W1296">
        <v>0</v>
      </c>
      <c r="X1296">
        <v>0</v>
      </c>
      <c r="Y1296">
        <v>0</v>
      </c>
      <c r="Z1296">
        <v>0</v>
      </c>
      <c r="AA1296">
        <v>3</v>
      </c>
      <c r="AB1296">
        <v>11</v>
      </c>
      <c r="AC1296">
        <v>0</v>
      </c>
    </row>
    <row r="1297" spans="1:29" x14ac:dyDescent="0.3">
      <c r="A1297" s="1">
        <v>3551</v>
      </c>
      <c r="B1297">
        <v>1954</v>
      </c>
      <c r="C1297" t="s">
        <v>39</v>
      </c>
      <c r="D1297" t="s">
        <v>33</v>
      </c>
      <c r="E1297">
        <v>60033</v>
      </c>
      <c r="F1297">
        <v>0</v>
      </c>
      <c r="G1297">
        <v>1</v>
      </c>
      <c r="H1297" t="s">
        <v>409</v>
      </c>
      <c r="I1297">
        <v>28</v>
      </c>
      <c r="J1297">
        <v>62</v>
      </c>
      <c r="K1297">
        <v>1</v>
      </c>
      <c r="L1297">
        <v>57</v>
      </c>
      <c r="M1297">
        <v>19</v>
      </c>
      <c r="N1297">
        <v>11</v>
      </c>
      <c r="O1297">
        <v>48</v>
      </c>
      <c r="P1297">
        <v>2</v>
      </c>
      <c r="Q1297">
        <v>2</v>
      </c>
      <c r="R1297">
        <v>1</v>
      </c>
      <c r="S1297">
        <v>5</v>
      </c>
      <c r="T1297">
        <v>2</v>
      </c>
      <c r="U1297">
        <v>0</v>
      </c>
      <c r="V1297">
        <v>0</v>
      </c>
      <c r="W1297">
        <v>0</v>
      </c>
      <c r="X1297">
        <v>0</v>
      </c>
      <c r="Y1297">
        <v>0</v>
      </c>
      <c r="Z1297">
        <v>0</v>
      </c>
      <c r="AA1297">
        <v>3</v>
      </c>
      <c r="AB1297">
        <v>11</v>
      </c>
      <c r="AC1297">
        <v>0</v>
      </c>
    </row>
    <row r="1298" spans="1:29" x14ac:dyDescent="0.3">
      <c r="A1298" s="1">
        <v>1663</v>
      </c>
      <c r="B1298">
        <v>1978</v>
      </c>
      <c r="C1298" t="s">
        <v>36</v>
      </c>
      <c r="D1298" t="s">
        <v>33</v>
      </c>
      <c r="E1298">
        <v>34043</v>
      </c>
      <c r="F1298">
        <v>1</v>
      </c>
      <c r="G1298">
        <v>0</v>
      </c>
      <c r="H1298" t="s">
        <v>551</v>
      </c>
      <c r="I1298">
        <v>97</v>
      </c>
      <c r="J1298">
        <v>20</v>
      </c>
      <c r="K1298">
        <v>2</v>
      </c>
      <c r="L1298">
        <v>14</v>
      </c>
      <c r="M1298">
        <v>3</v>
      </c>
      <c r="N1298">
        <v>0</v>
      </c>
      <c r="O1298">
        <v>10</v>
      </c>
      <c r="P1298">
        <v>1</v>
      </c>
      <c r="Q1298">
        <v>2</v>
      </c>
      <c r="R1298">
        <v>0</v>
      </c>
      <c r="S1298">
        <v>2</v>
      </c>
      <c r="T1298">
        <v>9</v>
      </c>
      <c r="U1298">
        <v>0</v>
      </c>
      <c r="V1298">
        <v>0</v>
      </c>
      <c r="W1298">
        <v>0</v>
      </c>
      <c r="X1298">
        <v>0</v>
      </c>
      <c r="Y1298">
        <v>0</v>
      </c>
      <c r="Z1298">
        <v>0</v>
      </c>
      <c r="AA1298">
        <v>3</v>
      </c>
      <c r="AB1298">
        <v>11</v>
      </c>
      <c r="AC1298">
        <v>0</v>
      </c>
    </row>
    <row r="1299" spans="1:29" x14ac:dyDescent="0.3">
      <c r="A1299" s="1">
        <v>5543</v>
      </c>
      <c r="B1299">
        <v>1966</v>
      </c>
      <c r="C1299" t="s">
        <v>29</v>
      </c>
      <c r="D1299" t="s">
        <v>33</v>
      </c>
      <c r="E1299">
        <v>57811</v>
      </c>
      <c r="F1299">
        <v>0</v>
      </c>
      <c r="G1299">
        <v>1</v>
      </c>
      <c r="H1299" t="s">
        <v>605</v>
      </c>
      <c r="I1299">
        <v>49</v>
      </c>
      <c r="J1299">
        <v>545</v>
      </c>
      <c r="K1299">
        <v>7</v>
      </c>
      <c r="L1299">
        <v>114</v>
      </c>
      <c r="M1299">
        <v>37</v>
      </c>
      <c r="N1299">
        <v>21</v>
      </c>
      <c r="O1299">
        <v>78</v>
      </c>
      <c r="P1299">
        <v>5</v>
      </c>
      <c r="Q1299">
        <v>7</v>
      </c>
      <c r="R1299">
        <v>2</v>
      </c>
      <c r="S1299">
        <v>11</v>
      </c>
      <c r="T1299">
        <v>5</v>
      </c>
      <c r="U1299">
        <v>0</v>
      </c>
      <c r="V1299">
        <v>1</v>
      </c>
      <c r="W1299">
        <v>0</v>
      </c>
      <c r="X1299">
        <v>0</v>
      </c>
      <c r="Y1299">
        <v>0</v>
      </c>
      <c r="Z1299">
        <v>0</v>
      </c>
      <c r="AA1299">
        <v>3</v>
      </c>
      <c r="AB1299">
        <v>11</v>
      </c>
      <c r="AC1299">
        <v>0</v>
      </c>
    </row>
    <row r="1300" spans="1:29" x14ac:dyDescent="0.3">
      <c r="A1300" s="1">
        <v>1577</v>
      </c>
      <c r="B1300">
        <v>1946</v>
      </c>
      <c r="C1300" t="s">
        <v>29</v>
      </c>
      <c r="D1300" t="s">
        <v>37</v>
      </c>
      <c r="E1300">
        <v>78569</v>
      </c>
      <c r="F1300">
        <v>0</v>
      </c>
      <c r="G1300">
        <v>0</v>
      </c>
      <c r="H1300" t="s">
        <v>606</v>
      </c>
      <c r="I1300">
        <v>14</v>
      </c>
      <c r="J1300">
        <v>558</v>
      </c>
      <c r="K1300">
        <v>79</v>
      </c>
      <c r="L1300">
        <v>622</v>
      </c>
      <c r="M1300">
        <v>207</v>
      </c>
      <c r="N1300">
        <v>175</v>
      </c>
      <c r="O1300">
        <v>95</v>
      </c>
      <c r="P1300">
        <v>1</v>
      </c>
      <c r="Q1300">
        <v>4</v>
      </c>
      <c r="R1300">
        <v>6</v>
      </c>
      <c r="S1300">
        <v>4</v>
      </c>
      <c r="T1300">
        <v>1</v>
      </c>
      <c r="U1300">
        <v>0</v>
      </c>
      <c r="V1300">
        <v>0</v>
      </c>
      <c r="W1300">
        <v>1</v>
      </c>
      <c r="X1300">
        <v>0</v>
      </c>
      <c r="Y1300">
        <v>0</v>
      </c>
      <c r="Z1300">
        <v>0</v>
      </c>
      <c r="AA1300">
        <v>3</v>
      </c>
      <c r="AB1300">
        <v>11</v>
      </c>
      <c r="AC1300">
        <v>1</v>
      </c>
    </row>
    <row r="1301" spans="1:29" x14ac:dyDescent="0.3">
      <c r="A1301" s="1">
        <v>10641</v>
      </c>
      <c r="B1301">
        <v>1978</v>
      </c>
      <c r="C1301" t="s">
        <v>29</v>
      </c>
      <c r="D1301" t="s">
        <v>30</v>
      </c>
      <c r="E1301">
        <v>7500</v>
      </c>
      <c r="F1301">
        <v>1</v>
      </c>
      <c r="G1301">
        <v>1</v>
      </c>
      <c r="H1301" t="s">
        <v>607</v>
      </c>
      <c r="I1301">
        <v>5</v>
      </c>
      <c r="J1301">
        <v>6</v>
      </c>
      <c r="K1301">
        <v>5</v>
      </c>
      <c r="L1301">
        <v>4</v>
      </c>
      <c r="M1301">
        <v>13</v>
      </c>
      <c r="N1301">
        <v>4</v>
      </c>
      <c r="O1301">
        <v>25</v>
      </c>
      <c r="P1301">
        <v>4</v>
      </c>
      <c r="Q1301">
        <v>2</v>
      </c>
      <c r="R1301">
        <v>1</v>
      </c>
      <c r="S1301">
        <v>3</v>
      </c>
      <c r="T1301">
        <v>6</v>
      </c>
      <c r="U1301">
        <v>0</v>
      </c>
      <c r="V1301">
        <v>0</v>
      </c>
      <c r="W1301">
        <v>0</v>
      </c>
      <c r="X1301">
        <v>0</v>
      </c>
      <c r="Y1301">
        <v>0</v>
      </c>
      <c r="Z1301">
        <v>0</v>
      </c>
      <c r="AA1301">
        <v>3</v>
      </c>
      <c r="AB1301">
        <v>11</v>
      </c>
      <c r="AC1301">
        <v>0</v>
      </c>
    </row>
    <row r="1302" spans="1:29" x14ac:dyDescent="0.3">
      <c r="A1302" s="1">
        <v>5336</v>
      </c>
      <c r="B1302">
        <v>1971</v>
      </c>
      <c r="C1302" t="s">
        <v>39</v>
      </c>
      <c r="D1302" t="s">
        <v>33</v>
      </c>
      <c r="E1302">
        <v>157733</v>
      </c>
      <c r="F1302">
        <v>1</v>
      </c>
      <c r="G1302">
        <v>0</v>
      </c>
      <c r="H1302" t="s">
        <v>246</v>
      </c>
      <c r="I1302">
        <v>37</v>
      </c>
      <c r="J1302">
        <v>39</v>
      </c>
      <c r="K1302">
        <v>1</v>
      </c>
      <c r="L1302">
        <v>9</v>
      </c>
      <c r="M1302">
        <v>2</v>
      </c>
      <c r="N1302">
        <v>0</v>
      </c>
      <c r="O1302">
        <v>8</v>
      </c>
      <c r="P1302">
        <v>0</v>
      </c>
      <c r="Q1302">
        <v>1</v>
      </c>
      <c r="R1302">
        <v>0</v>
      </c>
      <c r="S1302">
        <v>1</v>
      </c>
      <c r="T1302">
        <v>1</v>
      </c>
      <c r="U1302">
        <v>0</v>
      </c>
      <c r="V1302">
        <v>0</v>
      </c>
      <c r="W1302">
        <v>0</v>
      </c>
      <c r="X1302">
        <v>0</v>
      </c>
      <c r="Y1302">
        <v>0</v>
      </c>
      <c r="Z1302">
        <v>0</v>
      </c>
      <c r="AA1302">
        <v>3</v>
      </c>
      <c r="AB1302">
        <v>11</v>
      </c>
      <c r="AC1302">
        <v>0</v>
      </c>
    </row>
    <row r="1303" spans="1:29" x14ac:dyDescent="0.3">
      <c r="A1303" s="1">
        <v>6024</v>
      </c>
      <c r="B1303">
        <v>1953</v>
      </c>
      <c r="C1303" t="s">
        <v>29</v>
      </c>
      <c r="D1303" t="s">
        <v>33</v>
      </c>
      <c r="E1303">
        <v>94384</v>
      </c>
      <c r="F1303">
        <v>0</v>
      </c>
      <c r="G1303">
        <v>0</v>
      </c>
      <c r="H1303" t="s">
        <v>545</v>
      </c>
      <c r="I1303">
        <v>62</v>
      </c>
      <c r="J1303">
        <v>1111</v>
      </c>
      <c r="K1303">
        <v>24</v>
      </c>
      <c r="L1303">
        <v>790</v>
      </c>
      <c r="M1303">
        <v>160</v>
      </c>
      <c r="N1303">
        <v>45</v>
      </c>
      <c r="O1303">
        <v>172</v>
      </c>
      <c r="P1303">
        <v>0</v>
      </c>
      <c r="Q1303">
        <v>5</v>
      </c>
      <c r="R1303">
        <v>8</v>
      </c>
      <c r="S1303">
        <v>5</v>
      </c>
      <c r="T1303">
        <v>2</v>
      </c>
      <c r="U1303">
        <v>0</v>
      </c>
      <c r="V1303">
        <v>1</v>
      </c>
      <c r="W1303">
        <v>1</v>
      </c>
      <c r="X1303">
        <v>1</v>
      </c>
      <c r="Y1303">
        <v>0</v>
      </c>
      <c r="Z1303">
        <v>0</v>
      </c>
      <c r="AA1303">
        <v>3</v>
      </c>
      <c r="AB1303">
        <v>11</v>
      </c>
      <c r="AC1303">
        <v>1</v>
      </c>
    </row>
    <row r="1304" spans="1:29" x14ac:dyDescent="0.3">
      <c r="A1304" s="1">
        <v>1878</v>
      </c>
      <c r="B1304">
        <v>1985</v>
      </c>
      <c r="C1304" t="s">
        <v>53</v>
      </c>
      <c r="D1304" t="s">
        <v>37</v>
      </c>
      <c r="E1304">
        <v>23148</v>
      </c>
      <c r="F1304">
        <v>0</v>
      </c>
      <c r="G1304">
        <v>0</v>
      </c>
      <c r="H1304" t="s">
        <v>552</v>
      </c>
      <c r="I1304">
        <v>83</v>
      </c>
      <c r="J1304">
        <v>4</v>
      </c>
      <c r="K1304">
        <v>6</v>
      </c>
      <c r="L1304">
        <v>8</v>
      </c>
      <c r="M1304">
        <v>6</v>
      </c>
      <c r="N1304">
        <v>3</v>
      </c>
      <c r="O1304">
        <v>10</v>
      </c>
      <c r="P1304">
        <v>1</v>
      </c>
      <c r="Q1304">
        <v>2</v>
      </c>
      <c r="R1304">
        <v>0</v>
      </c>
      <c r="S1304">
        <v>3</v>
      </c>
      <c r="T1304">
        <v>7</v>
      </c>
      <c r="U1304">
        <v>0</v>
      </c>
      <c r="V1304">
        <v>0</v>
      </c>
      <c r="W1304">
        <v>0</v>
      </c>
      <c r="X1304">
        <v>0</v>
      </c>
      <c r="Y1304">
        <v>0</v>
      </c>
      <c r="Z1304">
        <v>0</v>
      </c>
      <c r="AA1304">
        <v>3</v>
      </c>
      <c r="AB1304">
        <v>11</v>
      </c>
      <c r="AC1304">
        <v>0</v>
      </c>
    </row>
    <row r="1305" spans="1:29" x14ac:dyDescent="0.3">
      <c r="A1305" s="1">
        <v>3099</v>
      </c>
      <c r="B1305">
        <v>1970</v>
      </c>
      <c r="C1305" t="s">
        <v>29</v>
      </c>
      <c r="D1305" t="s">
        <v>41</v>
      </c>
      <c r="E1305">
        <v>44267</v>
      </c>
      <c r="F1305">
        <v>1</v>
      </c>
      <c r="G1305">
        <v>1</v>
      </c>
      <c r="H1305" t="s">
        <v>575</v>
      </c>
      <c r="I1305">
        <v>48</v>
      </c>
      <c r="J1305">
        <v>183</v>
      </c>
      <c r="K1305">
        <v>5</v>
      </c>
      <c r="L1305">
        <v>65</v>
      </c>
      <c r="M1305">
        <v>3</v>
      </c>
      <c r="N1305">
        <v>5</v>
      </c>
      <c r="O1305">
        <v>49</v>
      </c>
      <c r="P1305">
        <v>5</v>
      </c>
      <c r="Q1305">
        <v>5</v>
      </c>
      <c r="R1305">
        <v>2</v>
      </c>
      <c r="S1305">
        <v>4</v>
      </c>
      <c r="T1305">
        <v>9</v>
      </c>
      <c r="U1305">
        <v>0</v>
      </c>
      <c r="V1305">
        <v>0</v>
      </c>
      <c r="W1305">
        <v>0</v>
      </c>
      <c r="X1305">
        <v>0</v>
      </c>
      <c r="Y1305">
        <v>0</v>
      </c>
      <c r="Z1305">
        <v>0</v>
      </c>
      <c r="AA1305">
        <v>3</v>
      </c>
      <c r="AB1305">
        <v>11</v>
      </c>
      <c r="AC1305">
        <v>0</v>
      </c>
    </row>
    <row r="1306" spans="1:29" x14ac:dyDescent="0.3">
      <c r="A1306" s="1">
        <v>6055</v>
      </c>
      <c r="B1306">
        <v>1979</v>
      </c>
      <c r="C1306" t="s">
        <v>29</v>
      </c>
      <c r="D1306" t="s">
        <v>37</v>
      </c>
      <c r="E1306">
        <v>71626</v>
      </c>
      <c r="F1306">
        <v>0</v>
      </c>
      <c r="G1306">
        <v>0</v>
      </c>
      <c r="H1306" t="s">
        <v>608</v>
      </c>
      <c r="I1306">
        <v>94</v>
      </c>
      <c r="J1306">
        <v>546</v>
      </c>
      <c r="K1306">
        <v>72</v>
      </c>
      <c r="L1306">
        <v>376</v>
      </c>
      <c r="M1306">
        <v>94</v>
      </c>
      <c r="N1306">
        <v>145</v>
      </c>
      <c r="O1306">
        <v>72</v>
      </c>
      <c r="P1306">
        <v>1</v>
      </c>
      <c r="Q1306">
        <v>5</v>
      </c>
      <c r="R1306">
        <v>5</v>
      </c>
      <c r="S1306">
        <v>8</v>
      </c>
      <c r="T1306">
        <v>3</v>
      </c>
      <c r="U1306">
        <v>0</v>
      </c>
      <c r="V1306">
        <v>1</v>
      </c>
      <c r="W1306">
        <v>0</v>
      </c>
      <c r="X1306">
        <v>0</v>
      </c>
      <c r="Y1306">
        <v>0</v>
      </c>
      <c r="Z1306">
        <v>0</v>
      </c>
      <c r="AA1306">
        <v>3</v>
      </c>
      <c r="AB1306">
        <v>11</v>
      </c>
      <c r="AC1306">
        <v>0</v>
      </c>
    </row>
    <row r="1307" spans="1:29" x14ac:dyDescent="0.3">
      <c r="A1307" s="1">
        <v>5841</v>
      </c>
      <c r="B1307">
        <v>1966</v>
      </c>
      <c r="C1307" t="s">
        <v>29</v>
      </c>
      <c r="D1307" t="s">
        <v>33</v>
      </c>
      <c r="E1307">
        <v>60894</v>
      </c>
      <c r="F1307">
        <v>0</v>
      </c>
      <c r="G1307">
        <v>1</v>
      </c>
      <c r="H1307" t="s">
        <v>592</v>
      </c>
      <c r="I1307">
        <v>61</v>
      </c>
      <c r="J1307">
        <v>606</v>
      </c>
      <c r="K1307">
        <v>7</v>
      </c>
      <c r="L1307">
        <v>155</v>
      </c>
      <c r="M1307">
        <v>10</v>
      </c>
      <c r="N1307">
        <v>0</v>
      </c>
      <c r="O1307">
        <v>54</v>
      </c>
      <c r="P1307">
        <v>5</v>
      </c>
      <c r="Q1307">
        <v>10</v>
      </c>
      <c r="R1307">
        <v>3</v>
      </c>
      <c r="S1307">
        <v>8</v>
      </c>
      <c r="T1307">
        <v>7</v>
      </c>
      <c r="U1307">
        <v>0</v>
      </c>
      <c r="V1307">
        <v>0</v>
      </c>
      <c r="W1307">
        <v>0</v>
      </c>
      <c r="X1307">
        <v>0</v>
      </c>
      <c r="Y1307">
        <v>0</v>
      </c>
      <c r="Z1307">
        <v>0</v>
      </c>
      <c r="AA1307">
        <v>3</v>
      </c>
      <c r="AB1307">
        <v>11</v>
      </c>
      <c r="AC1307">
        <v>0</v>
      </c>
    </row>
    <row r="1308" spans="1:29" x14ac:dyDescent="0.3">
      <c r="A1308" s="1">
        <v>3972</v>
      </c>
      <c r="B1308">
        <v>1976</v>
      </c>
      <c r="C1308" t="s">
        <v>29</v>
      </c>
      <c r="D1308" t="s">
        <v>33</v>
      </c>
      <c r="E1308">
        <v>50200</v>
      </c>
      <c r="F1308">
        <v>1</v>
      </c>
      <c r="G1308">
        <v>1</v>
      </c>
      <c r="H1308" t="s">
        <v>295</v>
      </c>
      <c r="I1308">
        <v>70</v>
      </c>
      <c r="J1308">
        <v>266</v>
      </c>
      <c r="K1308">
        <v>6</v>
      </c>
      <c r="L1308">
        <v>51</v>
      </c>
      <c r="M1308">
        <v>8</v>
      </c>
      <c r="N1308">
        <v>6</v>
      </c>
      <c r="O1308">
        <v>64</v>
      </c>
      <c r="P1308">
        <v>6</v>
      </c>
      <c r="Q1308">
        <v>7</v>
      </c>
      <c r="R1308">
        <v>1</v>
      </c>
      <c r="S1308">
        <v>5</v>
      </c>
      <c r="T1308">
        <v>8</v>
      </c>
      <c r="U1308">
        <v>0</v>
      </c>
      <c r="V1308">
        <v>0</v>
      </c>
      <c r="W1308">
        <v>0</v>
      </c>
      <c r="X1308">
        <v>0</v>
      </c>
      <c r="Y1308">
        <v>0</v>
      </c>
      <c r="Z1308">
        <v>0</v>
      </c>
      <c r="AA1308">
        <v>3</v>
      </c>
      <c r="AB1308">
        <v>11</v>
      </c>
      <c r="AC1308">
        <v>0</v>
      </c>
    </row>
    <row r="1309" spans="1:29" x14ac:dyDescent="0.3">
      <c r="A1309" s="1">
        <v>4394</v>
      </c>
      <c r="B1309">
        <v>1965</v>
      </c>
      <c r="C1309" t="s">
        <v>36</v>
      </c>
      <c r="D1309" t="s">
        <v>37</v>
      </c>
      <c r="E1309">
        <v>81051</v>
      </c>
      <c r="F1309">
        <v>0</v>
      </c>
      <c r="G1309">
        <v>0</v>
      </c>
      <c r="H1309" t="s">
        <v>185</v>
      </c>
      <c r="I1309">
        <v>43</v>
      </c>
      <c r="J1309">
        <v>1142</v>
      </c>
      <c r="K1309">
        <v>29</v>
      </c>
      <c r="L1309">
        <v>249</v>
      </c>
      <c r="M1309">
        <v>38</v>
      </c>
      <c r="N1309">
        <v>29</v>
      </c>
      <c r="O1309">
        <v>14</v>
      </c>
      <c r="P1309">
        <v>1</v>
      </c>
      <c r="Q1309">
        <v>5</v>
      </c>
      <c r="R1309">
        <v>5</v>
      </c>
      <c r="S1309">
        <v>12</v>
      </c>
      <c r="T1309">
        <v>2</v>
      </c>
      <c r="U1309">
        <v>0</v>
      </c>
      <c r="V1309">
        <v>1</v>
      </c>
      <c r="W1309">
        <v>1</v>
      </c>
      <c r="X1309">
        <v>0</v>
      </c>
      <c r="Y1309">
        <v>0</v>
      </c>
      <c r="Z1309">
        <v>0</v>
      </c>
      <c r="AA1309">
        <v>3</v>
      </c>
      <c r="AB1309">
        <v>11</v>
      </c>
      <c r="AC1309">
        <v>0</v>
      </c>
    </row>
    <row r="1310" spans="1:29" x14ac:dyDescent="0.3">
      <c r="A1310" s="1">
        <v>5758</v>
      </c>
      <c r="B1310">
        <v>1982</v>
      </c>
      <c r="C1310" t="s">
        <v>29</v>
      </c>
      <c r="D1310" t="s">
        <v>37</v>
      </c>
      <c r="E1310">
        <v>65169</v>
      </c>
      <c r="F1310">
        <v>0</v>
      </c>
      <c r="G1310">
        <v>0</v>
      </c>
      <c r="H1310" t="s">
        <v>532</v>
      </c>
      <c r="I1310">
        <v>23</v>
      </c>
      <c r="J1310">
        <v>1074</v>
      </c>
      <c r="K1310">
        <v>0</v>
      </c>
      <c r="L1310">
        <v>69</v>
      </c>
      <c r="M1310">
        <v>0</v>
      </c>
      <c r="N1310">
        <v>0</v>
      </c>
      <c r="O1310">
        <v>46</v>
      </c>
      <c r="P1310">
        <v>1</v>
      </c>
      <c r="Q1310">
        <v>10</v>
      </c>
      <c r="R1310">
        <v>4</v>
      </c>
      <c r="S1310">
        <v>13</v>
      </c>
      <c r="T1310">
        <v>6</v>
      </c>
      <c r="U1310">
        <v>1</v>
      </c>
      <c r="V1310">
        <v>0</v>
      </c>
      <c r="W1310">
        <v>1</v>
      </c>
      <c r="X1310">
        <v>1</v>
      </c>
      <c r="Y1310">
        <v>1</v>
      </c>
      <c r="Z1310">
        <v>0</v>
      </c>
      <c r="AA1310">
        <v>3</v>
      </c>
      <c r="AB1310">
        <v>11</v>
      </c>
      <c r="AC1310">
        <v>1</v>
      </c>
    </row>
    <row r="1311" spans="1:29" x14ac:dyDescent="0.3">
      <c r="A1311" s="1">
        <v>6658</v>
      </c>
      <c r="B1311">
        <v>1972</v>
      </c>
      <c r="C1311" t="s">
        <v>29</v>
      </c>
      <c r="D1311" t="s">
        <v>33</v>
      </c>
      <c r="E1311">
        <v>59868</v>
      </c>
      <c r="F1311">
        <v>0</v>
      </c>
      <c r="G1311">
        <v>1</v>
      </c>
      <c r="H1311" t="s">
        <v>609</v>
      </c>
      <c r="I1311">
        <v>37</v>
      </c>
      <c r="J1311">
        <v>771</v>
      </c>
      <c r="K1311">
        <v>51</v>
      </c>
      <c r="L1311">
        <v>154</v>
      </c>
      <c r="M1311">
        <v>54</v>
      </c>
      <c r="N1311">
        <v>10</v>
      </c>
      <c r="O1311">
        <v>154</v>
      </c>
      <c r="P1311">
        <v>7</v>
      </c>
      <c r="Q1311">
        <v>11</v>
      </c>
      <c r="R1311">
        <v>2</v>
      </c>
      <c r="S1311">
        <v>12</v>
      </c>
      <c r="T1311">
        <v>6</v>
      </c>
      <c r="U1311">
        <v>0</v>
      </c>
      <c r="V1311">
        <v>0</v>
      </c>
      <c r="W1311">
        <v>0</v>
      </c>
      <c r="X1311">
        <v>0</v>
      </c>
      <c r="Y1311">
        <v>0</v>
      </c>
      <c r="Z1311">
        <v>0</v>
      </c>
      <c r="AA1311">
        <v>3</v>
      </c>
      <c r="AB1311">
        <v>11</v>
      </c>
      <c r="AC1311">
        <v>0</v>
      </c>
    </row>
    <row r="1312" spans="1:29" x14ac:dyDescent="0.3">
      <c r="A1312" s="1">
        <v>4603</v>
      </c>
      <c r="B1312">
        <v>1960</v>
      </c>
      <c r="C1312" t="s">
        <v>36</v>
      </c>
      <c r="D1312" t="s">
        <v>37</v>
      </c>
      <c r="E1312">
        <v>65695</v>
      </c>
      <c r="F1312">
        <v>0</v>
      </c>
      <c r="G1312">
        <v>1</v>
      </c>
      <c r="H1312" t="s">
        <v>610</v>
      </c>
      <c r="I1312">
        <v>50</v>
      </c>
      <c r="J1312">
        <v>371</v>
      </c>
      <c r="K1312">
        <v>32</v>
      </c>
      <c r="L1312">
        <v>189</v>
      </c>
      <c r="M1312">
        <v>0</v>
      </c>
      <c r="N1312">
        <v>58</v>
      </c>
      <c r="O1312">
        <v>6</v>
      </c>
      <c r="P1312">
        <v>2</v>
      </c>
      <c r="Q1312">
        <v>5</v>
      </c>
      <c r="R1312">
        <v>4</v>
      </c>
      <c r="S1312">
        <v>10</v>
      </c>
      <c r="T1312">
        <v>4</v>
      </c>
      <c r="U1312">
        <v>0</v>
      </c>
      <c r="V1312">
        <v>0</v>
      </c>
      <c r="W1312">
        <v>0</v>
      </c>
      <c r="X1312">
        <v>0</v>
      </c>
      <c r="Y1312">
        <v>0</v>
      </c>
      <c r="Z1312">
        <v>0</v>
      </c>
      <c r="AA1312">
        <v>3</v>
      </c>
      <c r="AB1312">
        <v>11</v>
      </c>
      <c r="AC1312">
        <v>0</v>
      </c>
    </row>
    <row r="1313" spans="1:29" x14ac:dyDescent="0.3">
      <c r="A1313" s="1">
        <v>8427</v>
      </c>
      <c r="B1313">
        <v>1956</v>
      </c>
      <c r="C1313" t="s">
        <v>39</v>
      </c>
      <c r="D1313" t="s">
        <v>30</v>
      </c>
      <c r="E1313">
        <v>64857</v>
      </c>
      <c r="F1313">
        <v>0</v>
      </c>
      <c r="G1313">
        <v>0</v>
      </c>
      <c r="H1313" t="s">
        <v>249</v>
      </c>
      <c r="I1313">
        <v>78</v>
      </c>
      <c r="J1313">
        <v>556</v>
      </c>
      <c r="K1313">
        <v>14</v>
      </c>
      <c r="L1313">
        <v>717</v>
      </c>
      <c r="M1313">
        <v>210</v>
      </c>
      <c r="N1313">
        <v>0</v>
      </c>
      <c r="O1313">
        <v>43</v>
      </c>
      <c r="P1313">
        <v>1</v>
      </c>
      <c r="Q1313">
        <v>7</v>
      </c>
      <c r="R1313">
        <v>5</v>
      </c>
      <c r="S1313">
        <v>10</v>
      </c>
      <c r="T1313">
        <v>4</v>
      </c>
      <c r="U1313">
        <v>0</v>
      </c>
      <c r="V1313">
        <v>0</v>
      </c>
      <c r="W1313">
        <v>0</v>
      </c>
      <c r="X1313">
        <v>0</v>
      </c>
      <c r="Y1313">
        <v>0</v>
      </c>
      <c r="Z1313">
        <v>0</v>
      </c>
      <c r="AA1313">
        <v>3</v>
      </c>
      <c r="AB1313">
        <v>11</v>
      </c>
      <c r="AC1313">
        <v>0</v>
      </c>
    </row>
    <row r="1314" spans="1:29" x14ac:dyDescent="0.3">
      <c r="A1314" s="1">
        <v>10260</v>
      </c>
      <c r="B1314">
        <v>1965</v>
      </c>
      <c r="C1314" t="s">
        <v>39</v>
      </c>
      <c r="D1314" t="s">
        <v>33</v>
      </c>
      <c r="E1314">
        <v>45143</v>
      </c>
      <c r="F1314">
        <v>0</v>
      </c>
      <c r="G1314">
        <v>1</v>
      </c>
      <c r="H1314" t="s">
        <v>611</v>
      </c>
      <c r="I1314">
        <v>74</v>
      </c>
      <c r="J1314">
        <v>202</v>
      </c>
      <c r="K1314">
        <v>5</v>
      </c>
      <c r="L1314">
        <v>74</v>
      </c>
      <c r="M1314">
        <v>11</v>
      </c>
      <c r="N1314">
        <v>5</v>
      </c>
      <c r="O1314">
        <v>14</v>
      </c>
      <c r="P1314">
        <v>3</v>
      </c>
      <c r="Q1314">
        <v>6</v>
      </c>
      <c r="R1314">
        <v>1</v>
      </c>
      <c r="S1314">
        <v>5</v>
      </c>
      <c r="T1314">
        <v>7</v>
      </c>
      <c r="U1314">
        <v>0</v>
      </c>
      <c r="V1314">
        <v>0</v>
      </c>
      <c r="W1314">
        <v>0</v>
      </c>
      <c r="X1314">
        <v>0</v>
      </c>
      <c r="Y1314">
        <v>0</v>
      </c>
      <c r="Z1314">
        <v>0</v>
      </c>
      <c r="AA1314">
        <v>3</v>
      </c>
      <c r="AB1314">
        <v>11</v>
      </c>
      <c r="AC1314">
        <v>0</v>
      </c>
    </row>
    <row r="1315" spans="1:29" x14ac:dyDescent="0.3">
      <c r="A1315" s="1">
        <v>7143</v>
      </c>
      <c r="B1315">
        <v>1955</v>
      </c>
      <c r="C1315" t="s">
        <v>53</v>
      </c>
      <c r="D1315" t="s">
        <v>33</v>
      </c>
      <c r="E1315">
        <v>74805</v>
      </c>
      <c r="F1315">
        <v>0</v>
      </c>
      <c r="G1315">
        <v>1</v>
      </c>
      <c r="H1315" t="s">
        <v>412</v>
      </c>
      <c r="I1315">
        <v>14</v>
      </c>
      <c r="J1315">
        <v>209</v>
      </c>
      <c r="K1315">
        <v>162</v>
      </c>
      <c r="L1315">
        <v>209</v>
      </c>
      <c r="M1315">
        <v>41</v>
      </c>
      <c r="N1315">
        <v>162</v>
      </c>
      <c r="O1315">
        <v>37</v>
      </c>
      <c r="P1315">
        <v>5</v>
      </c>
      <c r="Q1315">
        <v>4</v>
      </c>
      <c r="R1315">
        <v>7</v>
      </c>
      <c r="S1315">
        <v>10</v>
      </c>
      <c r="T1315">
        <v>2</v>
      </c>
      <c r="U1315">
        <v>0</v>
      </c>
      <c r="V1315">
        <v>0</v>
      </c>
      <c r="W1315">
        <v>0</v>
      </c>
      <c r="X1315">
        <v>0</v>
      </c>
      <c r="Y1315">
        <v>0</v>
      </c>
      <c r="Z1315">
        <v>0</v>
      </c>
      <c r="AA1315">
        <v>3</v>
      </c>
      <c r="AB1315">
        <v>11</v>
      </c>
      <c r="AC1315">
        <v>0</v>
      </c>
    </row>
    <row r="1316" spans="1:29" x14ac:dyDescent="0.3">
      <c r="A1316" s="1">
        <v>8789</v>
      </c>
      <c r="B1316">
        <v>1989</v>
      </c>
      <c r="C1316" t="s">
        <v>53</v>
      </c>
      <c r="D1316" t="s">
        <v>37</v>
      </c>
      <c r="E1316">
        <v>59060</v>
      </c>
      <c r="F1316">
        <v>1</v>
      </c>
      <c r="G1316">
        <v>0</v>
      </c>
      <c r="H1316" t="s">
        <v>58</v>
      </c>
      <c r="I1316">
        <v>77</v>
      </c>
      <c r="J1316">
        <v>35</v>
      </c>
      <c r="K1316">
        <v>40</v>
      </c>
      <c r="L1316">
        <v>111</v>
      </c>
      <c r="M1316">
        <v>36</v>
      </c>
      <c r="N1316">
        <v>40</v>
      </c>
      <c r="O1316">
        <v>12</v>
      </c>
      <c r="P1316">
        <v>3</v>
      </c>
      <c r="Q1316">
        <v>3</v>
      </c>
      <c r="R1316">
        <v>1</v>
      </c>
      <c r="S1316">
        <v>7</v>
      </c>
      <c r="T1316">
        <v>4</v>
      </c>
      <c r="U1316">
        <v>0</v>
      </c>
      <c r="V1316">
        <v>0</v>
      </c>
      <c r="W1316">
        <v>0</v>
      </c>
      <c r="X1316">
        <v>0</v>
      </c>
      <c r="Y1316">
        <v>0</v>
      </c>
      <c r="Z1316">
        <v>0</v>
      </c>
      <c r="AA1316">
        <v>3</v>
      </c>
      <c r="AB1316">
        <v>11</v>
      </c>
      <c r="AC1316">
        <v>0</v>
      </c>
    </row>
    <row r="1317" spans="1:29" x14ac:dyDescent="0.3">
      <c r="A1317" s="1">
        <v>6197</v>
      </c>
      <c r="B1317">
        <v>1962</v>
      </c>
      <c r="C1317" t="s">
        <v>36</v>
      </c>
      <c r="D1317" t="s">
        <v>30</v>
      </c>
      <c r="E1317">
        <v>27238</v>
      </c>
      <c r="F1317">
        <v>1</v>
      </c>
      <c r="G1317">
        <v>1</v>
      </c>
      <c r="H1317" t="s">
        <v>129</v>
      </c>
      <c r="I1317">
        <v>39</v>
      </c>
      <c r="J1317">
        <v>37</v>
      </c>
      <c r="K1317">
        <v>0</v>
      </c>
      <c r="L1317">
        <v>17</v>
      </c>
      <c r="M1317">
        <v>0</v>
      </c>
      <c r="N1317">
        <v>0</v>
      </c>
      <c r="O1317">
        <v>3</v>
      </c>
      <c r="P1317">
        <v>3</v>
      </c>
      <c r="Q1317">
        <v>3</v>
      </c>
      <c r="R1317">
        <v>0</v>
      </c>
      <c r="S1317">
        <v>3</v>
      </c>
      <c r="T1317">
        <v>9</v>
      </c>
      <c r="U1317">
        <v>0</v>
      </c>
      <c r="V1317">
        <v>0</v>
      </c>
      <c r="W1317">
        <v>0</v>
      </c>
      <c r="X1317">
        <v>0</v>
      </c>
      <c r="Y1317">
        <v>0</v>
      </c>
      <c r="Z1317">
        <v>0</v>
      </c>
      <c r="AA1317">
        <v>3</v>
      </c>
      <c r="AB1317">
        <v>11</v>
      </c>
      <c r="AC1317">
        <v>0</v>
      </c>
    </row>
    <row r="1318" spans="1:29" x14ac:dyDescent="0.3">
      <c r="A1318" s="1">
        <v>4554</v>
      </c>
      <c r="B1318">
        <v>1965</v>
      </c>
      <c r="C1318" t="s">
        <v>29</v>
      </c>
      <c r="D1318" t="s">
        <v>33</v>
      </c>
      <c r="E1318">
        <v>47009</v>
      </c>
      <c r="F1318">
        <v>0</v>
      </c>
      <c r="G1318">
        <v>1</v>
      </c>
      <c r="H1318" t="s">
        <v>612</v>
      </c>
      <c r="I1318">
        <v>89</v>
      </c>
      <c r="J1318">
        <v>171</v>
      </c>
      <c r="K1318">
        <v>45</v>
      </c>
      <c r="L1318">
        <v>73</v>
      </c>
      <c r="M1318">
        <v>59</v>
      </c>
      <c r="N1318">
        <v>10</v>
      </c>
      <c r="O1318">
        <v>90</v>
      </c>
      <c r="P1318">
        <v>4</v>
      </c>
      <c r="Q1318">
        <v>3</v>
      </c>
      <c r="R1318">
        <v>2</v>
      </c>
      <c r="S1318">
        <v>8</v>
      </c>
      <c r="T1318">
        <v>4</v>
      </c>
      <c r="U1318">
        <v>0</v>
      </c>
      <c r="V1318">
        <v>0</v>
      </c>
      <c r="W1318">
        <v>0</v>
      </c>
      <c r="X1318">
        <v>0</v>
      </c>
      <c r="Y1318">
        <v>0</v>
      </c>
      <c r="Z1318">
        <v>0</v>
      </c>
      <c r="AA1318">
        <v>3</v>
      </c>
      <c r="AB1318">
        <v>11</v>
      </c>
      <c r="AC1318">
        <v>0</v>
      </c>
    </row>
    <row r="1319" spans="1:29" x14ac:dyDescent="0.3">
      <c r="A1319" s="1">
        <v>4937</v>
      </c>
      <c r="B1319">
        <v>1973</v>
      </c>
      <c r="C1319" t="s">
        <v>53</v>
      </c>
      <c r="D1319" t="s">
        <v>37</v>
      </c>
      <c r="E1319">
        <v>46094</v>
      </c>
      <c r="F1319">
        <v>1</v>
      </c>
      <c r="G1319">
        <v>1</v>
      </c>
      <c r="H1319" t="s">
        <v>613</v>
      </c>
      <c r="I1319">
        <v>62</v>
      </c>
      <c r="J1319">
        <v>12</v>
      </c>
      <c r="K1319">
        <v>2</v>
      </c>
      <c r="L1319">
        <v>20</v>
      </c>
      <c r="M1319">
        <v>3</v>
      </c>
      <c r="N1319">
        <v>2</v>
      </c>
      <c r="O1319">
        <v>5</v>
      </c>
      <c r="P1319">
        <v>1</v>
      </c>
      <c r="Q1319">
        <v>1</v>
      </c>
      <c r="R1319">
        <v>0</v>
      </c>
      <c r="S1319">
        <v>3</v>
      </c>
      <c r="T1319">
        <v>7</v>
      </c>
      <c r="U1319">
        <v>0</v>
      </c>
      <c r="V1319">
        <v>0</v>
      </c>
      <c r="W1319">
        <v>0</v>
      </c>
      <c r="X1319">
        <v>0</v>
      </c>
      <c r="Y1319">
        <v>0</v>
      </c>
      <c r="Z1319">
        <v>0</v>
      </c>
      <c r="AA1319">
        <v>3</v>
      </c>
      <c r="AB1319">
        <v>11</v>
      </c>
      <c r="AC1319">
        <v>0</v>
      </c>
    </row>
    <row r="1320" spans="1:29" x14ac:dyDescent="0.3">
      <c r="A1320" s="1">
        <v>1920</v>
      </c>
      <c r="B1320">
        <v>1972</v>
      </c>
      <c r="C1320" t="s">
        <v>29</v>
      </c>
      <c r="D1320" t="s">
        <v>37</v>
      </c>
      <c r="E1320">
        <v>40321</v>
      </c>
      <c r="F1320">
        <v>1</v>
      </c>
      <c r="G1320">
        <v>1</v>
      </c>
      <c r="H1320" t="s">
        <v>282</v>
      </c>
      <c r="I1320">
        <v>59</v>
      </c>
      <c r="J1320">
        <v>44</v>
      </c>
      <c r="K1320">
        <v>4</v>
      </c>
      <c r="L1320">
        <v>21</v>
      </c>
      <c r="M1320">
        <v>6</v>
      </c>
      <c r="N1320">
        <v>0</v>
      </c>
      <c r="O1320">
        <v>27</v>
      </c>
      <c r="P1320">
        <v>2</v>
      </c>
      <c r="Q1320">
        <v>3</v>
      </c>
      <c r="R1320">
        <v>0</v>
      </c>
      <c r="S1320">
        <v>3</v>
      </c>
      <c r="T1320">
        <v>7</v>
      </c>
      <c r="U1320">
        <v>0</v>
      </c>
      <c r="V1320">
        <v>0</v>
      </c>
      <c r="W1320">
        <v>0</v>
      </c>
      <c r="X1320">
        <v>0</v>
      </c>
      <c r="Y1320">
        <v>0</v>
      </c>
      <c r="Z1320">
        <v>0</v>
      </c>
      <c r="AA1320">
        <v>3</v>
      </c>
      <c r="AB1320">
        <v>11</v>
      </c>
      <c r="AC1320">
        <v>0</v>
      </c>
    </row>
    <row r="1321" spans="1:29" x14ac:dyDescent="0.3">
      <c r="A1321" s="1">
        <v>8749</v>
      </c>
      <c r="B1321">
        <v>1984</v>
      </c>
      <c r="C1321" t="s">
        <v>29</v>
      </c>
      <c r="D1321" t="s">
        <v>33</v>
      </c>
      <c r="E1321">
        <v>37235</v>
      </c>
      <c r="F1321">
        <v>1</v>
      </c>
      <c r="G1321">
        <v>0</v>
      </c>
      <c r="H1321" t="s">
        <v>614</v>
      </c>
      <c r="I1321">
        <v>68</v>
      </c>
      <c r="J1321">
        <v>20</v>
      </c>
      <c r="K1321">
        <v>2</v>
      </c>
      <c r="L1321">
        <v>9</v>
      </c>
      <c r="M1321">
        <v>4</v>
      </c>
      <c r="N1321">
        <v>6</v>
      </c>
      <c r="O1321">
        <v>20</v>
      </c>
      <c r="P1321">
        <v>1</v>
      </c>
      <c r="Q1321">
        <v>1</v>
      </c>
      <c r="R1321">
        <v>1</v>
      </c>
      <c r="S1321">
        <v>2</v>
      </c>
      <c r="T1321">
        <v>4</v>
      </c>
      <c r="U1321">
        <v>0</v>
      </c>
      <c r="V1321">
        <v>0</v>
      </c>
      <c r="W1321">
        <v>0</v>
      </c>
      <c r="X1321">
        <v>0</v>
      </c>
      <c r="Y1321">
        <v>0</v>
      </c>
      <c r="Z1321">
        <v>0</v>
      </c>
      <c r="AA1321">
        <v>3</v>
      </c>
      <c r="AB1321">
        <v>11</v>
      </c>
      <c r="AC1321">
        <v>0</v>
      </c>
    </row>
    <row r="1322" spans="1:29" x14ac:dyDescent="0.3">
      <c r="A1322" s="1">
        <v>1650</v>
      </c>
      <c r="B1322">
        <v>1960</v>
      </c>
      <c r="C1322" t="s">
        <v>39</v>
      </c>
      <c r="D1322" t="s">
        <v>37</v>
      </c>
      <c r="E1322">
        <v>81843</v>
      </c>
      <c r="F1322">
        <v>0</v>
      </c>
      <c r="G1322">
        <v>0</v>
      </c>
      <c r="H1322" t="s">
        <v>146</v>
      </c>
      <c r="I1322">
        <v>13</v>
      </c>
      <c r="J1322">
        <v>779</v>
      </c>
      <c r="K1322">
        <v>86</v>
      </c>
      <c r="L1322">
        <v>537</v>
      </c>
      <c r="M1322">
        <v>34</v>
      </c>
      <c r="N1322">
        <v>69</v>
      </c>
      <c r="O1322">
        <v>138</v>
      </c>
      <c r="P1322">
        <v>1</v>
      </c>
      <c r="Q1322">
        <v>5</v>
      </c>
      <c r="R1322">
        <v>9</v>
      </c>
      <c r="S1322">
        <v>12</v>
      </c>
      <c r="T1322">
        <v>3</v>
      </c>
      <c r="U1322">
        <v>0</v>
      </c>
      <c r="V1322">
        <v>0</v>
      </c>
      <c r="W1322">
        <v>0</v>
      </c>
      <c r="X1322">
        <v>0</v>
      </c>
      <c r="Y1322">
        <v>0</v>
      </c>
      <c r="Z1322">
        <v>0</v>
      </c>
      <c r="AA1322">
        <v>3</v>
      </c>
      <c r="AB1322">
        <v>11</v>
      </c>
      <c r="AC1322">
        <v>0</v>
      </c>
    </row>
    <row r="1323" spans="1:29" x14ac:dyDescent="0.3">
      <c r="A1323" s="1">
        <v>10377</v>
      </c>
      <c r="B1323">
        <v>1958</v>
      </c>
      <c r="C1323" t="s">
        <v>39</v>
      </c>
      <c r="D1323" t="s">
        <v>33</v>
      </c>
      <c r="E1323">
        <v>46692</v>
      </c>
      <c r="F1323">
        <v>0</v>
      </c>
      <c r="G1323">
        <v>1</v>
      </c>
      <c r="H1323" t="s">
        <v>44</v>
      </c>
      <c r="I1323">
        <v>37</v>
      </c>
      <c r="J1323">
        <v>170</v>
      </c>
      <c r="K1323">
        <v>6</v>
      </c>
      <c r="L1323">
        <v>97</v>
      </c>
      <c r="M1323">
        <v>24</v>
      </c>
      <c r="N1323">
        <v>12</v>
      </c>
      <c r="O1323">
        <v>88</v>
      </c>
      <c r="P1323">
        <v>3</v>
      </c>
      <c r="Q1323">
        <v>6</v>
      </c>
      <c r="R1323">
        <v>1</v>
      </c>
      <c r="S1323">
        <v>5</v>
      </c>
      <c r="T1323">
        <v>6</v>
      </c>
      <c r="U1323">
        <v>0</v>
      </c>
      <c r="V1323">
        <v>0</v>
      </c>
      <c r="W1323">
        <v>0</v>
      </c>
      <c r="X1323">
        <v>0</v>
      </c>
      <c r="Y1323">
        <v>0</v>
      </c>
      <c r="Z1323">
        <v>0</v>
      </c>
      <c r="AA1323">
        <v>3</v>
      </c>
      <c r="AB1323">
        <v>11</v>
      </c>
      <c r="AC1323">
        <v>0</v>
      </c>
    </row>
    <row r="1324" spans="1:29" x14ac:dyDescent="0.3">
      <c r="A1324" s="1">
        <v>9206</v>
      </c>
      <c r="B1324">
        <v>1968</v>
      </c>
      <c r="C1324" t="s">
        <v>29</v>
      </c>
      <c r="D1324" t="s">
        <v>33</v>
      </c>
      <c r="E1324">
        <v>77382</v>
      </c>
      <c r="F1324">
        <v>0</v>
      </c>
      <c r="G1324">
        <v>1</v>
      </c>
      <c r="H1324" t="s">
        <v>407</v>
      </c>
      <c r="I1324">
        <v>36</v>
      </c>
      <c r="J1324">
        <v>491</v>
      </c>
      <c r="K1324">
        <v>48</v>
      </c>
      <c r="L1324">
        <v>231</v>
      </c>
      <c r="M1324">
        <v>112</v>
      </c>
      <c r="N1324">
        <v>105</v>
      </c>
      <c r="O1324">
        <v>134</v>
      </c>
      <c r="P1324">
        <v>2</v>
      </c>
      <c r="Q1324">
        <v>5</v>
      </c>
      <c r="R1324">
        <v>7</v>
      </c>
      <c r="S1324">
        <v>12</v>
      </c>
      <c r="T1324">
        <v>1</v>
      </c>
      <c r="U1324">
        <v>0</v>
      </c>
      <c r="V1324">
        <v>0</v>
      </c>
      <c r="W1324">
        <v>1</v>
      </c>
      <c r="X1324">
        <v>0</v>
      </c>
      <c r="Y1324">
        <v>0</v>
      </c>
      <c r="Z1324">
        <v>0</v>
      </c>
      <c r="AA1324">
        <v>3</v>
      </c>
      <c r="AB1324">
        <v>11</v>
      </c>
      <c r="AC1324">
        <v>0</v>
      </c>
    </row>
    <row r="1325" spans="1:29" x14ac:dyDescent="0.3">
      <c r="A1325" s="1">
        <v>10971</v>
      </c>
      <c r="B1325">
        <v>1977</v>
      </c>
      <c r="C1325" t="s">
        <v>29</v>
      </c>
      <c r="D1325" t="s">
        <v>30</v>
      </c>
      <c r="E1325">
        <v>37774</v>
      </c>
      <c r="F1325">
        <v>2</v>
      </c>
      <c r="G1325">
        <v>0</v>
      </c>
      <c r="H1325" t="s">
        <v>615</v>
      </c>
      <c r="I1325">
        <v>28</v>
      </c>
      <c r="J1325">
        <v>173</v>
      </c>
      <c r="K1325">
        <v>8</v>
      </c>
      <c r="L1325">
        <v>107</v>
      </c>
      <c r="M1325">
        <v>7</v>
      </c>
      <c r="N1325">
        <v>2</v>
      </c>
      <c r="O1325">
        <v>176</v>
      </c>
      <c r="P1325">
        <v>4</v>
      </c>
      <c r="Q1325">
        <v>7</v>
      </c>
      <c r="R1325">
        <v>2</v>
      </c>
      <c r="S1325">
        <v>3</v>
      </c>
      <c r="T1325">
        <v>9</v>
      </c>
      <c r="U1325">
        <v>1</v>
      </c>
      <c r="V1325">
        <v>0</v>
      </c>
      <c r="W1325">
        <v>0</v>
      </c>
      <c r="X1325">
        <v>0</v>
      </c>
      <c r="Y1325">
        <v>0</v>
      </c>
      <c r="Z1325">
        <v>1</v>
      </c>
      <c r="AA1325">
        <v>3</v>
      </c>
      <c r="AB1325">
        <v>11</v>
      </c>
      <c r="AC1325">
        <v>1</v>
      </c>
    </row>
    <row r="1326" spans="1:29" x14ac:dyDescent="0.3">
      <c r="A1326" s="1">
        <v>6398</v>
      </c>
      <c r="B1326">
        <v>1974</v>
      </c>
      <c r="C1326" t="s">
        <v>47</v>
      </c>
      <c r="D1326" t="s">
        <v>37</v>
      </c>
      <c r="E1326">
        <v>18393</v>
      </c>
      <c r="F1326">
        <v>1</v>
      </c>
      <c r="G1326">
        <v>0</v>
      </c>
      <c r="H1326" t="s">
        <v>409</v>
      </c>
      <c r="I1326">
        <v>2</v>
      </c>
      <c r="J1326">
        <v>7</v>
      </c>
      <c r="K1326">
        <v>10</v>
      </c>
      <c r="L1326">
        <v>13</v>
      </c>
      <c r="M1326">
        <v>16</v>
      </c>
      <c r="N1326">
        <v>0</v>
      </c>
      <c r="O1326">
        <v>4</v>
      </c>
      <c r="P1326">
        <v>2</v>
      </c>
      <c r="Q1326">
        <v>3</v>
      </c>
      <c r="R1326">
        <v>0</v>
      </c>
      <c r="S1326">
        <v>3</v>
      </c>
      <c r="T1326">
        <v>8</v>
      </c>
      <c r="U1326">
        <v>0</v>
      </c>
      <c r="V1326">
        <v>0</v>
      </c>
      <c r="W1326">
        <v>0</v>
      </c>
      <c r="X1326">
        <v>0</v>
      </c>
      <c r="Y1326">
        <v>0</v>
      </c>
      <c r="Z1326">
        <v>0</v>
      </c>
      <c r="AA1326">
        <v>3</v>
      </c>
      <c r="AB1326">
        <v>11</v>
      </c>
      <c r="AC1326">
        <v>0</v>
      </c>
    </row>
    <row r="1327" spans="1:29" x14ac:dyDescent="0.3">
      <c r="A1327" s="1">
        <v>9212</v>
      </c>
      <c r="B1327">
        <v>1962</v>
      </c>
      <c r="C1327" t="s">
        <v>39</v>
      </c>
      <c r="D1327" t="s">
        <v>37</v>
      </c>
      <c r="E1327">
        <v>72828</v>
      </c>
      <c r="F1327">
        <v>0</v>
      </c>
      <c r="G1327">
        <v>1</v>
      </c>
      <c r="H1327" t="s">
        <v>516</v>
      </c>
      <c r="I1327">
        <v>17</v>
      </c>
      <c r="J1327">
        <v>1205</v>
      </c>
      <c r="K1327">
        <v>0</v>
      </c>
      <c r="L1327">
        <v>235</v>
      </c>
      <c r="M1327">
        <v>19</v>
      </c>
      <c r="N1327">
        <v>14</v>
      </c>
      <c r="O1327">
        <v>205</v>
      </c>
      <c r="P1327">
        <v>6</v>
      </c>
      <c r="Q1327">
        <v>6</v>
      </c>
      <c r="R1327">
        <v>3</v>
      </c>
      <c r="S1327">
        <v>13</v>
      </c>
      <c r="T1327">
        <v>7</v>
      </c>
      <c r="U1327">
        <v>0</v>
      </c>
      <c r="V1327">
        <v>0</v>
      </c>
      <c r="W1327">
        <v>0</v>
      </c>
      <c r="X1327">
        <v>0</v>
      </c>
      <c r="Y1327">
        <v>0</v>
      </c>
      <c r="Z1327">
        <v>0</v>
      </c>
      <c r="AA1327">
        <v>3</v>
      </c>
      <c r="AB1327">
        <v>11</v>
      </c>
      <c r="AC1327">
        <v>0</v>
      </c>
    </row>
    <row r="1328" spans="1:29" x14ac:dyDescent="0.3">
      <c r="A1328" s="1">
        <v>7937</v>
      </c>
      <c r="B1328">
        <v>1982</v>
      </c>
      <c r="C1328" t="s">
        <v>29</v>
      </c>
      <c r="D1328" t="s">
        <v>37</v>
      </c>
      <c r="E1328">
        <v>24711</v>
      </c>
      <c r="F1328">
        <v>0</v>
      </c>
      <c r="G1328">
        <v>0</v>
      </c>
      <c r="H1328" t="s">
        <v>423</v>
      </c>
      <c r="I1328">
        <v>86</v>
      </c>
      <c r="J1328">
        <v>10</v>
      </c>
      <c r="K1328">
        <v>7</v>
      </c>
      <c r="L1328">
        <v>25</v>
      </c>
      <c r="M1328">
        <v>6</v>
      </c>
      <c r="N1328">
        <v>3</v>
      </c>
      <c r="O1328">
        <v>7</v>
      </c>
      <c r="P1328">
        <v>1</v>
      </c>
      <c r="Q1328">
        <v>3</v>
      </c>
      <c r="R1328">
        <v>0</v>
      </c>
      <c r="S1328">
        <v>3</v>
      </c>
      <c r="T1328">
        <v>7</v>
      </c>
      <c r="U1328">
        <v>0</v>
      </c>
      <c r="V1328">
        <v>0</v>
      </c>
      <c r="W1328">
        <v>0</v>
      </c>
      <c r="X1328">
        <v>0</v>
      </c>
      <c r="Y1328">
        <v>0</v>
      </c>
      <c r="Z1328">
        <v>0</v>
      </c>
      <c r="AA1328">
        <v>3</v>
      </c>
      <c r="AB1328">
        <v>11</v>
      </c>
      <c r="AC1328">
        <v>0</v>
      </c>
    </row>
    <row r="1329" spans="1:29" x14ac:dyDescent="0.3">
      <c r="A1329" s="1">
        <v>839</v>
      </c>
      <c r="B1329">
        <v>1975</v>
      </c>
      <c r="C1329" t="s">
        <v>36</v>
      </c>
      <c r="D1329" t="s">
        <v>37</v>
      </c>
      <c r="E1329">
        <v>45503</v>
      </c>
      <c r="F1329">
        <v>1</v>
      </c>
      <c r="G1329">
        <v>0</v>
      </c>
      <c r="H1329" t="s">
        <v>456</v>
      </c>
      <c r="I1329">
        <v>54</v>
      </c>
      <c r="J1329">
        <v>97</v>
      </c>
      <c r="K1329">
        <v>4</v>
      </c>
      <c r="L1329">
        <v>44</v>
      </c>
      <c r="M1329">
        <v>6</v>
      </c>
      <c r="N1329">
        <v>1</v>
      </c>
      <c r="O1329">
        <v>18</v>
      </c>
      <c r="P1329">
        <v>1</v>
      </c>
      <c r="Q1329">
        <v>3</v>
      </c>
      <c r="R1329">
        <v>1</v>
      </c>
      <c r="S1329">
        <v>4</v>
      </c>
      <c r="T1329">
        <v>5</v>
      </c>
      <c r="U1329">
        <v>0</v>
      </c>
      <c r="V1329">
        <v>0</v>
      </c>
      <c r="W1329">
        <v>0</v>
      </c>
      <c r="X1329">
        <v>0</v>
      </c>
      <c r="Y1329">
        <v>0</v>
      </c>
      <c r="Z1329">
        <v>0</v>
      </c>
      <c r="AA1329">
        <v>3</v>
      </c>
      <c r="AB1329">
        <v>11</v>
      </c>
      <c r="AC1329">
        <v>0</v>
      </c>
    </row>
    <row r="1330" spans="1:29" x14ac:dyDescent="0.3">
      <c r="A1330" s="1">
        <v>4246</v>
      </c>
      <c r="B1330">
        <v>1982</v>
      </c>
      <c r="C1330" t="s">
        <v>39</v>
      </c>
      <c r="D1330" t="s">
        <v>30</v>
      </c>
      <c r="E1330">
        <v>6560</v>
      </c>
      <c r="F1330">
        <v>0</v>
      </c>
      <c r="G1330">
        <v>0</v>
      </c>
      <c r="H1330" t="s">
        <v>499</v>
      </c>
      <c r="I1330">
        <v>2</v>
      </c>
      <c r="J1330">
        <v>67</v>
      </c>
      <c r="K1330">
        <v>11</v>
      </c>
      <c r="L1330">
        <v>26</v>
      </c>
      <c r="M1330">
        <v>4</v>
      </c>
      <c r="N1330">
        <v>3</v>
      </c>
      <c r="O1330">
        <v>262</v>
      </c>
      <c r="P1330">
        <v>0</v>
      </c>
      <c r="Q1330">
        <v>1</v>
      </c>
      <c r="R1330">
        <v>0</v>
      </c>
      <c r="S1330">
        <v>1</v>
      </c>
      <c r="T1330">
        <v>17</v>
      </c>
      <c r="U1330">
        <v>0</v>
      </c>
      <c r="V1330">
        <v>0</v>
      </c>
      <c r="W1330">
        <v>0</v>
      </c>
      <c r="X1330">
        <v>0</v>
      </c>
      <c r="Y1330">
        <v>0</v>
      </c>
      <c r="Z1330">
        <v>0</v>
      </c>
      <c r="AA1330">
        <v>3</v>
      </c>
      <c r="AB1330">
        <v>11</v>
      </c>
      <c r="AC1330">
        <v>0</v>
      </c>
    </row>
    <row r="1331" spans="1:29" x14ac:dyDescent="0.3">
      <c r="A1331" s="1">
        <v>158</v>
      </c>
      <c r="B1331">
        <v>1945</v>
      </c>
      <c r="C1331" t="s">
        <v>36</v>
      </c>
      <c r="D1331" t="s">
        <v>33</v>
      </c>
      <c r="E1331">
        <v>71604</v>
      </c>
      <c r="F1331">
        <v>0</v>
      </c>
      <c r="G1331">
        <v>0</v>
      </c>
      <c r="H1331" t="s">
        <v>537</v>
      </c>
      <c r="I1331">
        <v>3</v>
      </c>
      <c r="J1331">
        <v>345</v>
      </c>
      <c r="K1331">
        <v>53</v>
      </c>
      <c r="L1331">
        <v>528</v>
      </c>
      <c r="M1331">
        <v>98</v>
      </c>
      <c r="N1331">
        <v>75</v>
      </c>
      <c r="O1331">
        <v>97</v>
      </c>
      <c r="P1331">
        <v>1</v>
      </c>
      <c r="Q1331">
        <v>8</v>
      </c>
      <c r="R1331">
        <v>3</v>
      </c>
      <c r="S1331">
        <v>5</v>
      </c>
      <c r="T1331">
        <v>4</v>
      </c>
      <c r="U1331">
        <v>1</v>
      </c>
      <c r="V1331">
        <v>0</v>
      </c>
      <c r="W1331">
        <v>0</v>
      </c>
      <c r="X1331">
        <v>0</v>
      </c>
      <c r="Y1331">
        <v>0</v>
      </c>
      <c r="Z1331">
        <v>0</v>
      </c>
      <c r="AA1331">
        <v>3</v>
      </c>
      <c r="AB1331">
        <v>11</v>
      </c>
      <c r="AC1331">
        <v>1</v>
      </c>
    </row>
    <row r="1332" spans="1:29" x14ac:dyDescent="0.3">
      <c r="A1332" s="1">
        <v>4832</v>
      </c>
      <c r="B1332">
        <v>1979</v>
      </c>
      <c r="C1332" t="s">
        <v>29</v>
      </c>
      <c r="D1332" t="s">
        <v>37</v>
      </c>
      <c r="E1332">
        <v>27244</v>
      </c>
      <c r="F1332">
        <v>1</v>
      </c>
      <c r="G1332">
        <v>0</v>
      </c>
      <c r="H1332" t="s">
        <v>165</v>
      </c>
      <c r="I1332">
        <v>84</v>
      </c>
      <c r="J1332">
        <v>6</v>
      </c>
      <c r="K1332">
        <v>5</v>
      </c>
      <c r="L1332">
        <v>17</v>
      </c>
      <c r="M1332">
        <v>3</v>
      </c>
      <c r="N1332">
        <v>24</v>
      </c>
      <c r="O1332">
        <v>46</v>
      </c>
      <c r="P1332">
        <v>2</v>
      </c>
      <c r="Q1332">
        <v>2</v>
      </c>
      <c r="R1332">
        <v>2</v>
      </c>
      <c r="S1332">
        <v>2</v>
      </c>
      <c r="T1332">
        <v>7</v>
      </c>
      <c r="U1332">
        <v>0</v>
      </c>
      <c r="V1332">
        <v>0</v>
      </c>
      <c r="W1332">
        <v>0</v>
      </c>
      <c r="X1332">
        <v>0</v>
      </c>
      <c r="Y1332">
        <v>0</v>
      </c>
      <c r="Z1332">
        <v>0</v>
      </c>
      <c r="AA1332">
        <v>3</v>
      </c>
      <c r="AB1332">
        <v>11</v>
      </c>
      <c r="AC1332">
        <v>0</v>
      </c>
    </row>
    <row r="1333" spans="1:29" x14ac:dyDescent="0.3">
      <c r="A1333" s="1">
        <v>5621</v>
      </c>
      <c r="B1333">
        <v>1969</v>
      </c>
      <c r="C1333" t="s">
        <v>29</v>
      </c>
      <c r="D1333" t="s">
        <v>37</v>
      </c>
      <c r="E1333">
        <v>48752</v>
      </c>
      <c r="F1333">
        <v>1</v>
      </c>
      <c r="G1333">
        <v>1</v>
      </c>
      <c r="H1333" t="s">
        <v>139</v>
      </c>
      <c r="I1333">
        <v>8</v>
      </c>
      <c r="J1333">
        <v>73</v>
      </c>
      <c r="K1333">
        <v>57</v>
      </c>
      <c r="L1333">
        <v>100</v>
      </c>
      <c r="M1333">
        <v>71</v>
      </c>
      <c r="N1333">
        <v>15</v>
      </c>
      <c r="O1333">
        <v>0</v>
      </c>
      <c r="P1333">
        <v>5</v>
      </c>
      <c r="Q1333">
        <v>6</v>
      </c>
      <c r="R1333">
        <v>1</v>
      </c>
      <c r="S1333">
        <v>5</v>
      </c>
      <c r="T1333">
        <v>9</v>
      </c>
      <c r="U1333">
        <v>0</v>
      </c>
      <c r="V1333">
        <v>0</v>
      </c>
      <c r="W1333">
        <v>0</v>
      </c>
      <c r="X1333">
        <v>0</v>
      </c>
      <c r="Y1333">
        <v>0</v>
      </c>
      <c r="Z1333">
        <v>0</v>
      </c>
      <c r="AA1333">
        <v>3</v>
      </c>
      <c r="AB1333">
        <v>11</v>
      </c>
      <c r="AC1333">
        <v>1</v>
      </c>
    </row>
    <row r="1334" spans="1:29" x14ac:dyDescent="0.3">
      <c r="A1334" s="1">
        <v>1945</v>
      </c>
      <c r="B1334">
        <v>1962</v>
      </c>
      <c r="C1334" t="s">
        <v>29</v>
      </c>
      <c r="D1334" t="s">
        <v>37</v>
      </c>
      <c r="E1334">
        <v>71434</v>
      </c>
      <c r="F1334">
        <v>0</v>
      </c>
      <c r="G1334">
        <v>1</v>
      </c>
      <c r="H1334" t="s">
        <v>399</v>
      </c>
      <c r="I1334">
        <v>4</v>
      </c>
      <c r="J1334">
        <v>711</v>
      </c>
      <c r="K1334">
        <v>36</v>
      </c>
      <c r="L1334">
        <v>217</v>
      </c>
      <c r="M1334">
        <v>172</v>
      </c>
      <c r="N1334">
        <v>96</v>
      </c>
      <c r="O1334">
        <v>168</v>
      </c>
      <c r="P1334">
        <v>3</v>
      </c>
      <c r="Q1334">
        <v>7</v>
      </c>
      <c r="R1334">
        <v>4</v>
      </c>
      <c r="S1334">
        <v>7</v>
      </c>
      <c r="T1334">
        <v>4</v>
      </c>
      <c r="U1334">
        <v>0</v>
      </c>
      <c r="V1334">
        <v>1</v>
      </c>
      <c r="W1334">
        <v>0</v>
      </c>
      <c r="X1334">
        <v>1</v>
      </c>
      <c r="Y1334">
        <v>0</v>
      </c>
      <c r="Z1334">
        <v>0</v>
      </c>
      <c r="AA1334">
        <v>3</v>
      </c>
      <c r="AB1334">
        <v>11</v>
      </c>
      <c r="AC1334">
        <v>0</v>
      </c>
    </row>
    <row r="1335" spans="1:29" x14ac:dyDescent="0.3">
      <c r="A1335" s="1">
        <v>5147</v>
      </c>
      <c r="B1335">
        <v>1948</v>
      </c>
      <c r="C1335" t="s">
        <v>29</v>
      </c>
      <c r="D1335" t="s">
        <v>30</v>
      </c>
      <c r="E1335">
        <v>90842</v>
      </c>
      <c r="F1335">
        <v>0</v>
      </c>
      <c r="G1335">
        <v>0</v>
      </c>
      <c r="H1335" t="s">
        <v>282</v>
      </c>
      <c r="I1335">
        <v>57</v>
      </c>
      <c r="J1335">
        <v>774</v>
      </c>
      <c r="K1335">
        <v>70</v>
      </c>
      <c r="L1335">
        <v>118</v>
      </c>
      <c r="M1335">
        <v>182</v>
      </c>
      <c r="N1335">
        <v>187</v>
      </c>
      <c r="O1335">
        <v>93</v>
      </c>
      <c r="P1335">
        <v>1</v>
      </c>
      <c r="Q1335">
        <v>4</v>
      </c>
      <c r="R1335">
        <v>9</v>
      </c>
      <c r="S1335">
        <v>13</v>
      </c>
      <c r="T1335">
        <v>1</v>
      </c>
      <c r="U1335">
        <v>0</v>
      </c>
      <c r="V1335">
        <v>0</v>
      </c>
      <c r="W1335">
        <v>0</v>
      </c>
      <c r="X1335">
        <v>0</v>
      </c>
      <c r="Y1335">
        <v>0</v>
      </c>
      <c r="Z1335">
        <v>0</v>
      </c>
      <c r="AA1335">
        <v>3</v>
      </c>
      <c r="AB1335">
        <v>11</v>
      </c>
      <c r="AC1335">
        <v>0</v>
      </c>
    </row>
    <row r="1336" spans="1:29" x14ac:dyDescent="0.3">
      <c r="A1336" s="1">
        <v>2535</v>
      </c>
      <c r="B1336">
        <v>1978</v>
      </c>
      <c r="C1336" t="s">
        <v>39</v>
      </c>
      <c r="D1336" t="s">
        <v>37</v>
      </c>
      <c r="E1336">
        <v>88097</v>
      </c>
      <c r="F1336">
        <v>1</v>
      </c>
      <c r="G1336">
        <v>0</v>
      </c>
      <c r="H1336" t="s">
        <v>322</v>
      </c>
      <c r="I1336">
        <v>24</v>
      </c>
      <c r="J1336">
        <v>163</v>
      </c>
      <c r="K1336">
        <v>0</v>
      </c>
      <c r="L1336">
        <v>480</v>
      </c>
      <c r="M1336">
        <v>0</v>
      </c>
      <c r="N1336">
        <v>126</v>
      </c>
      <c r="O1336">
        <v>75</v>
      </c>
      <c r="P1336">
        <v>1</v>
      </c>
      <c r="Q1336">
        <v>6</v>
      </c>
      <c r="R1336">
        <v>5</v>
      </c>
      <c r="S1336">
        <v>8</v>
      </c>
      <c r="T1336">
        <v>9</v>
      </c>
      <c r="U1336">
        <v>0</v>
      </c>
      <c r="V1336">
        <v>1</v>
      </c>
      <c r="W1336">
        <v>1</v>
      </c>
      <c r="X1336">
        <v>1</v>
      </c>
      <c r="Y1336">
        <v>0</v>
      </c>
      <c r="Z1336">
        <v>0</v>
      </c>
      <c r="AA1336">
        <v>3</v>
      </c>
      <c r="AB1336">
        <v>11</v>
      </c>
      <c r="AC1336">
        <v>1</v>
      </c>
    </row>
    <row r="1337" spans="1:29" x14ac:dyDescent="0.3">
      <c r="A1337" s="1">
        <v>11039</v>
      </c>
      <c r="B1337">
        <v>1975</v>
      </c>
      <c r="C1337" t="s">
        <v>29</v>
      </c>
      <c r="D1337" t="s">
        <v>37</v>
      </c>
      <c r="E1337">
        <v>51948</v>
      </c>
      <c r="F1337">
        <v>0</v>
      </c>
      <c r="G1337">
        <v>1</v>
      </c>
      <c r="H1337" t="s">
        <v>429</v>
      </c>
      <c r="I1337">
        <v>51</v>
      </c>
      <c r="J1337">
        <v>82</v>
      </c>
      <c r="K1337">
        <v>33</v>
      </c>
      <c r="L1337">
        <v>54</v>
      </c>
      <c r="M1337">
        <v>71</v>
      </c>
      <c r="N1337">
        <v>30</v>
      </c>
      <c r="O1337">
        <v>41</v>
      </c>
      <c r="P1337">
        <v>2</v>
      </c>
      <c r="Q1337">
        <v>5</v>
      </c>
      <c r="R1337">
        <v>2</v>
      </c>
      <c r="S1337">
        <v>4</v>
      </c>
      <c r="T1337">
        <v>5</v>
      </c>
      <c r="U1337">
        <v>0</v>
      </c>
      <c r="V1337">
        <v>0</v>
      </c>
      <c r="W1337">
        <v>0</v>
      </c>
      <c r="X1337">
        <v>0</v>
      </c>
      <c r="Y1337">
        <v>0</v>
      </c>
      <c r="Z1337">
        <v>0</v>
      </c>
      <c r="AA1337">
        <v>3</v>
      </c>
      <c r="AB1337">
        <v>11</v>
      </c>
      <c r="AC1337">
        <v>0</v>
      </c>
    </row>
    <row r="1338" spans="1:29" x14ac:dyDescent="0.3">
      <c r="A1338" s="1">
        <v>9495</v>
      </c>
      <c r="B1338">
        <v>1982</v>
      </c>
      <c r="C1338" t="s">
        <v>29</v>
      </c>
      <c r="D1338" t="s">
        <v>33</v>
      </c>
      <c r="E1338">
        <v>71853</v>
      </c>
      <c r="F1338">
        <v>0</v>
      </c>
      <c r="G1338">
        <v>0</v>
      </c>
      <c r="H1338" t="s">
        <v>43</v>
      </c>
      <c r="I1338">
        <v>29</v>
      </c>
      <c r="J1338">
        <v>358</v>
      </c>
      <c r="K1338">
        <v>108</v>
      </c>
      <c r="L1338">
        <v>413</v>
      </c>
      <c r="M1338">
        <v>141</v>
      </c>
      <c r="N1338">
        <v>97</v>
      </c>
      <c r="O1338">
        <v>32</v>
      </c>
      <c r="P1338">
        <v>1</v>
      </c>
      <c r="Q1338">
        <v>2</v>
      </c>
      <c r="R1338">
        <v>8</v>
      </c>
      <c r="S1338">
        <v>6</v>
      </c>
      <c r="T1338">
        <v>1</v>
      </c>
      <c r="U1338">
        <v>0</v>
      </c>
      <c r="V1338">
        <v>0</v>
      </c>
      <c r="W1338">
        <v>0</v>
      </c>
      <c r="X1338">
        <v>0</v>
      </c>
      <c r="Y1338">
        <v>0</v>
      </c>
      <c r="Z1338">
        <v>0</v>
      </c>
      <c r="AA1338">
        <v>3</v>
      </c>
      <c r="AB1338">
        <v>11</v>
      </c>
      <c r="AC1338">
        <v>0</v>
      </c>
    </row>
    <row r="1339" spans="1:29" x14ac:dyDescent="0.3">
      <c r="A1339" s="1">
        <v>9635</v>
      </c>
      <c r="B1339">
        <v>1983</v>
      </c>
      <c r="C1339" t="s">
        <v>39</v>
      </c>
      <c r="D1339" t="s">
        <v>37</v>
      </c>
      <c r="E1339">
        <v>35876</v>
      </c>
      <c r="F1339">
        <v>0</v>
      </c>
      <c r="G1339">
        <v>0</v>
      </c>
      <c r="H1339" t="s">
        <v>591</v>
      </c>
      <c r="I1339">
        <v>13</v>
      </c>
      <c r="J1339">
        <v>66</v>
      </c>
      <c r="K1339">
        <v>2</v>
      </c>
      <c r="L1339">
        <v>40</v>
      </c>
      <c r="M1339">
        <v>4</v>
      </c>
      <c r="N1339">
        <v>3</v>
      </c>
      <c r="O1339">
        <v>14</v>
      </c>
      <c r="P1339">
        <v>1</v>
      </c>
      <c r="Q1339">
        <v>3</v>
      </c>
      <c r="R1339">
        <v>1</v>
      </c>
      <c r="S1339">
        <v>3</v>
      </c>
      <c r="T1339">
        <v>6</v>
      </c>
      <c r="U1339">
        <v>0</v>
      </c>
      <c r="V1339">
        <v>0</v>
      </c>
      <c r="W1339">
        <v>0</v>
      </c>
      <c r="X1339">
        <v>0</v>
      </c>
      <c r="Y1339">
        <v>0</v>
      </c>
      <c r="Z1339">
        <v>0</v>
      </c>
      <c r="AA1339">
        <v>3</v>
      </c>
      <c r="AB1339">
        <v>11</v>
      </c>
      <c r="AC1339">
        <v>0</v>
      </c>
    </row>
    <row r="1340" spans="1:29" x14ac:dyDescent="0.3">
      <c r="A1340" s="1">
        <v>2173</v>
      </c>
      <c r="B1340">
        <v>1952</v>
      </c>
      <c r="C1340" t="s">
        <v>29</v>
      </c>
      <c r="D1340" t="s">
        <v>71</v>
      </c>
      <c r="E1340">
        <v>40049</v>
      </c>
      <c r="F1340">
        <v>0</v>
      </c>
      <c r="G1340">
        <v>1</v>
      </c>
      <c r="H1340" t="s">
        <v>325</v>
      </c>
      <c r="I1340">
        <v>23</v>
      </c>
      <c r="J1340">
        <v>13</v>
      </c>
      <c r="K1340">
        <v>6</v>
      </c>
      <c r="L1340">
        <v>7</v>
      </c>
      <c r="M1340">
        <v>0</v>
      </c>
      <c r="N1340">
        <v>3</v>
      </c>
      <c r="O1340">
        <v>3</v>
      </c>
      <c r="P1340">
        <v>1</v>
      </c>
      <c r="Q1340">
        <v>1</v>
      </c>
      <c r="R1340">
        <v>0</v>
      </c>
      <c r="S1340">
        <v>3</v>
      </c>
      <c r="T1340">
        <v>6</v>
      </c>
      <c r="U1340">
        <v>0</v>
      </c>
      <c r="V1340">
        <v>0</v>
      </c>
      <c r="W1340">
        <v>0</v>
      </c>
      <c r="X1340">
        <v>0</v>
      </c>
      <c r="Y1340">
        <v>0</v>
      </c>
      <c r="Z1340">
        <v>0</v>
      </c>
      <c r="AA1340">
        <v>3</v>
      </c>
      <c r="AB1340">
        <v>11</v>
      </c>
      <c r="AC1340">
        <v>0</v>
      </c>
    </row>
    <row r="1341" spans="1:29" x14ac:dyDescent="0.3">
      <c r="A1341" s="1">
        <v>942</v>
      </c>
      <c r="B1341">
        <v>1982</v>
      </c>
      <c r="C1341" t="s">
        <v>29</v>
      </c>
      <c r="D1341" t="s">
        <v>30</v>
      </c>
      <c r="E1341">
        <v>39660</v>
      </c>
      <c r="F1341">
        <v>1</v>
      </c>
      <c r="G1341">
        <v>0</v>
      </c>
      <c r="H1341" t="s">
        <v>55</v>
      </c>
      <c r="I1341">
        <v>36</v>
      </c>
      <c r="J1341">
        <v>139</v>
      </c>
      <c r="K1341">
        <v>13</v>
      </c>
      <c r="L1341">
        <v>78</v>
      </c>
      <c r="M1341">
        <v>20</v>
      </c>
      <c r="N1341">
        <v>13</v>
      </c>
      <c r="O1341">
        <v>36</v>
      </c>
      <c r="P1341">
        <v>3</v>
      </c>
      <c r="Q1341">
        <v>7</v>
      </c>
      <c r="R1341">
        <v>1</v>
      </c>
      <c r="S1341">
        <v>3</v>
      </c>
      <c r="T1341">
        <v>9</v>
      </c>
      <c r="U1341">
        <v>0</v>
      </c>
      <c r="V1341">
        <v>0</v>
      </c>
      <c r="W1341">
        <v>0</v>
      </c>
      <c r="X1341">
        <v>0</v>
      </c>
      <c r="Y1341">
        <v>0</v>
      </c>
      <c r="Z1341">
        <v>0</v>
      </c>
      <c r="AA1341">
        <v>3</v>
      </c>
      <c r="AB1341">
        <v>11</v>
      </c>
      <c r="AC1341">
        <v>1</v>
      </c>
    </row>
    <row r="1342" spans="1:29" x14ac:dyDescent="0.3">
      <c r="A1342" s="1">
        <v>9386</v>
      </c>
      <c r="B1342">
        <v>1962</v>
      </c>
      <c r="C1342" t="s">
        <v>29</v>
      </c>
      <c r="D1342" t="s">
        <v>33</v>
      </c>
      <c r="E1342">
        <v>50127</v>
      </c>
      <c r="F1342">
        <v>0</v>
      </c>
      <c r="G1342">
        <v>1</v>
      </c>
      <c r="H1342" t="s">
        <v>504</v>
      </c>
      <c r="I1342">
        <v>88</v>
      </c>
      <c r="J1342">
        <v>274</v>
      </c>
      <c r="K1342">
        <v>0</v>
      </c>
      <c r="L1342">
        <v>21</v>
      </c>
      <c r="M1342">
        <v>4</v>
      </c>
      <c r="N1342">
        <v>6</v>
      </c>
      <c r="O1342">
        <v>15</v>
      </c>
      <c r="P1342">
        <v>1</v>
      </c>
      <c r="Q1342">
        <v>5</v>
      </c>
      <c r="R1342">
        <v>1</v>
      </c>
      <c r="S1342">
        <v>6</v>
      </c>
      <c r="T1342">
        <v>6</v>
      </c>
      <c r="U1342">
        <v>0</v>
      </c>
      <c r="V1342">
        <v>1</v>
      </c>
      <c r="W1342">
        <v>0</v>
      </c>
      <c r="X1342">
        <v>0</v>
      </c>
      <c r="Y1342">
        <v>0</v>
      </c>
      <c r="Z1342">
        <v>0</v>
      </c>
      <c r="AA1342">
        <v>3</v>
      </c>
      <c r="AB1342">
        <v>11</v>
      </c>
      <c r="AC1342">
        <v>0</v>
      </c>
    </row>
    <row r="1343" spans="1:29" x14ac:dyDescent="0.3">
      <c r="A1343" s="1">
        <v>5510</v>
      </c>
      <c r="B1343">
        <v>1977</v>
      </c>
      <c r="C1343" t="s">
        <v>39</v>
      </c>
      <c r="D1343" t="s">
        <v>37</v>
      </c>
      <c r="E1343">
        <v>43263</v>
      </c>
      <c r="F1343">
        <v>0</v>
      </c>
      <c r="G1343">
        <v>1</v>
      </c>
      <c r="H1343" t="s">
        <v>599</v>
      </c>
      <c r="I1343">
        <v>2</v>
      </c>
      <c r="J1343">
        <v>262</v>
      </c>
      <c r="K1343">
        <v>6</v>
      </c>
      <c r="L1343">
        <v>61</v>
      </c>
      <c r="M1343">
        <v>0</v>
      </c>
      <c r="N1343">
        <v>10</v>
      </c>
      <c r="O1343">
        <v>102</v>
      </c>
      <c r="P1343">
        <v>3</v>
      </c>
      <c r="Q1343">
        <v>5</v>
      </c>
      <c r="R1343">
        <v>2</v>
      </c>
      <c r="S1343">
        <v>6</v>
      </c>
      <c r="T1343">
        <v>5</v>
      </c>
      <c r="U1343">
        <v>0</v>
      </c>
      <c r="V1343">
        <v>0</v>
      </c>
      <c r="W1343">
        <v>0</v>
      </c>
      <c r="X1343">
        <v>0</v>
      </c>
      <c r="Y1343">
        <v>0</v>
      </c>
      <c r="Z1343">
        <v>0</v>
      </c>
      <c r="AA1343">
        <v>3</v>
      </c>
      <c r="AB1343">
        <v>11</v>
      </c>
      <c r="AC1343">
        <v>0</v>
      </c>
    </row>
    <row r="1344" spans="1:29" x14ac:dyDescent="0.3">
      <c r="A1344" s="1">
        <v>873</v>
      </c>
      <c r="B1344">
        <v>1949</v>
      </c>
      <c r="C1344" t="s">
        <v>39</v>
      </c>
      <c r="D1344" t="s">
        <v>37</v>
      </c>
      <c r="E1344">
        <v>62845</v>
      </c>
      <c r="F1344">
        <v>1</v>
      </c>
      <c r="G1344">
        <v>1</v>
      </c>
      <c r="H1344" t="s">
        <v>546</v>
      </c>
      <c r="I1344">
        <v>3</v>
      </c>
      <c r="J1344">
        <v>1099</v>
      </c>
      <c r="K1344">
        <v>0</v>
      </c>
      <c r="L1344">
        <v>45</v>
      </c>
      <c r="M1344">
        <v>0</v>
      </c>
      <c r="N1344">
        <v>0</v>
      </c>
      <c r="O1344">
        <v>34</v>
      </c>
      <c r="P1344">
        <v>11</v>
      </c>
      <c r="Q1344">
        <v>3</v>
      </c>
      <c r="R1344">
        <v>4</v>
      </c>
      <c r="S1344">
        <v>10</v>
      </c>
      <c r="T1344">
        <v>8</v>
      </c>
      <c r="U1344">
        <v>0</v>
      </c>
      <c r="V1344">
        <v>1</v>
      </c>
      <c r="W1344">
        <v>0</v>
      </c>
      <c r="X1344">
        <v>0</v>
      </c>
      <c r="Y1344">
        <v>0</v>
      </c>
      <c r="Z1344">
        <v>0</v>
      </c>
      <c r="AA1344">
        <v>3</v>
      </c>
      <c r="AB1344">
        <v>11</v>
      </c>
      <c r="AC1344">
        <v>1</v>
      </c>
    </row>
    <row r="1345" spans="1:29" x14ac:dyDescent="0.3">
      <c r="A1345" s="1">
        <v>2253</v>
      </c>
      <c r="B1345">
        <v>1990</v>
      </c>
      <c r="C1345" t="s">
        <v>29</v>
      </c>
      <c r="D1345" t="s">
        <v>37</v>
      </c>
      <c r="E1345">
        <v>18929</v>
      </c>
      <c r="F1345">
        <v>0</v>
      </c>
      <c r="G1345">
        <v>0</v>
      </c>
      <c r="H1345" t="s">
        <v>359</v>
      </c>
      <c r="I1345">
        <v>15</v>
      </c>
      <c r="J1345">
        <v>32</v>
      </c>
      <c r="K1345">
        <v>0</v>
      </c>
      <c r="L1345">
        <v>8</v>
      </c>
      <c r="M1345">
        <v>23</v>
      </c>
      <c r="N1345">
        <v>4</v>
      </c>
      <c r="O1345">
        <v>18</v>
      </c>
      <c r="P1345">
        <v>1</v>
      </c>
      <c r="Q1345">
        <v>1</v>
      </c>
      <c r="R1345">
        <v>0</v>
      </c>
      <c r="S1345">
        <v>4</v>
      </c>
      <c r="T1345">
        <v>6</v>
      </c>
      <c r="U1345">
        <v>0</v>
      </c>
      <c r="V1345">
        <v>0</v>
      </c>
      <c r="W1345">
        <v>0</v>
      </c>
      <c r="X1345">
        <v>0</v>
      </c>
      <c r="Y1345">
        <v>0</v>
      </c>
      <c r="Z1345">
        <v>0</v>
      </c>
      <c r="AA1345">
        <v>3</v>
      </c>
      <c r="AB1345">
        <v>11</v>
      </c>
      <c r="AC1345">
        <v>0</v>
      </c>
    </row>
    <row r="1346" spans="1:29" x14ac:dyDescent="0.3">
      <c r="A1346" s="1">
        <v>5181</v>
      </c>
      <c r="B1346">
        <v>1982</v>
      </c>
      <c r="C1346" t="s">
        <v>47</v>
      </c>
      <c r="D1346" t="s">
        <v>30</v>
      </c>
      <c r="E1346">
        <v>24367</v>
      </c>
      <c r="F1346">
        <v>1</v>
      </c>
      <c r="G1346">
        <v>0</v>
      </c>
      <c r="H1346" t="s">
        <v>225</v>
      </c>
      <c r="I1346">
        <v>58</v>
      </c>
      <c r="J1346">
        <v>2</v>
      </c>
      <c r="K1346">
        <v>4</v>
      </c>
      <c r="L1346">
        <v>2</v>
      </c>
      <c r="M1346">
        <v>0</v>
      </c>
      <c r="N1346">
        <v>11</v>
      </c>
      <c r="O1346">
        <v>5</v>
      </c>
      <c r="P1346">
        <v>1</v>
      </c>
      <c r="Q1346">
        <v>1</v>
      </c>
      <c r="R1346">
        <v>0</v>
      </c>
      <c r="S1346">
        <v>2</v>
      </c>
      <c r="T1346">
        <v>9</v>
      </c>
      <c r="U1346">
        <v>0</v>
      </c>
      <c r="V1346">
        <v>0</v>
      </c>
      <c r="W1346">
        <v>0</v>
      </c>
      <c r="X1346">
        <v>0</v>
      </c>
      <c r="Y1346">
        <v>0</v>
      </c>
      <c r="Z1346">
        <v>0</v>
      </c>
      <c r="AA1346">
        <v>3</v>
      </c>
      <c r="AB1346">
        <v>11</v>
      </c>
      <c r="AC1346">
        <v>0</v>
      </c>
    </row>
    <row r="1347" spans="1:29" x14ac:dyDescent="0.3">
      <c r="A1347" s="1">
        <v>979</v>
      </c>
      <c r="B1347">
        <v>1975</v>
      </c>
      <c r="C1347" t="s">
        <v>29</v>
      </c>
      <c r="D1347" t="s">
        <v>30</v>
      </c>
      <c r="E1347">
        <v>33249</v>
      </c>
      <c r="F1347">
        <v>1</v>
      </c>
      <c r="G1347">
        <v>0</v>
      </c>
      <c r="H1347" t="s">
        <v>62</v>
      </c>
      <c r="I1347">
        <v>11</v>
      </c>
      <c r="J1347">
        <v>6</v>
      </c>
      <c r="K1347">
        <v>10</v>
      </c>
      <c r="L1347">
        <v>21</v>
      </c>
      <c r="M1347">
        <v>19</v>
      </c>
      <c r="N1347">
        <v>14</v>
      </c>
      <c r="O1347">
        <v>42</v>
      </c>
      <c r="P1347">
        <v>2</v>
      </c>
      <c r="Q1347">
        <v>2</v>
      </c>
      <c r="R1347">
        <v>1</v>
      </c>
      <c r="S1347">
        <v>3</v>
      </c>
      <c r="T1347">
        <v>6</v>
      </c>
      <c r="U1347">
        <v>0</v>
      </c>
      <c r="V1347">
        <v>0</v>
      </c>
      <c r="W1347">
        <v>0</v>
      </c>
      <c r="X1347">
        <v>0</v>
      </c>
      <c r="Y1347">
        <v>0</v>
      </c>
      <c r="Z1347">
        <v>0</v>
      </c>
      <c r="AA1347">
        <v>3</v>
      </c>
      <c r="AB1347">
        <v>11</v>
      </c>
      <c r="AC1347">
        <v>0</v>
      </c>
    </row>
    <row r="1348" spans="1:29" x14ac:dyDescent="0.3">
      <c r="A1348" s="1">
        <v>10390</v>
      </c>
      <c r="B1348">
        <v>1959</v>
      </c>
      <c r="C1348" t="s">
        <v>53</v>
      </c>
      <c r="D1348" t="s">
        <v>37</v>
      </c>
      <c r="E1348">
        <v>26887</v>
      </c>
      <c r="F1348">
        <v>0</v>
      </c>
      <c r="G1348">
        <v>1</v>
      </c>
      <c r="H1348" t="s">
        <v>547</v>
      </c>
      <c r="I1348">
        <v>27</v>
      </c>
      <c r="J1348">
        <v>6</v>
      </c>
      <c r="K1348">
        <v>7</v>
      </c>
      <c r="L1348">
        <v>4</v>
      </c>
      <c r="M1348">
        <v>3</v>
      </c>
      <c r="N1348">
        <v>4</v>
      </c>
      <c r="O1348">
        <v>6</v>
      </c>
      <c r="P1348">
        <v>1</v>
      </c>
      <c r="Q1348">
        <v>1</v>
      </c>
      <c r="R1348">
        <v>0</v>
      </c>
      <c r="S1348">
        <v>3</v>
      </c>
      <c r="T1348">
        <v>6</v>
      </c>
      <c r="U1348">
        <v>0</v>
      </c>
      <c r="V1348">
        <v>0</v>
      </c>
      <c r="W1348">
        <v>0</v>
      </c>
      <c r="X1348">
        <v>0</v>
      </c>
      <c r="Y1348">
        <v>0</v>
      </c>
      <c r="Z1348">
        <v>0</v>
      </c>
      <c r="AA1348">
        <v>3</v>
      </c>
      <c r="AB1348">
        <v>11</v>
      </c>
      <c r="AC1348">
        <v>0</v>
      </c>
    </row>
    <row r="1349" spans="1:29" x14ac:dyDescent="0.3">
      <c r="A1349" s="1">
        <v>4698</v>
      </c>
      <c r="B1349">
        <v>1983</v>
      </c>
      <c r="C1349" t="s">
        <v>36</v>
      </c>
      <c r="D1349" t="s">
        <v>37</v>
      </c>
      <c r="E1349">
        <v>50150</v>
      </c>
      <c r="F1349">
        <v>0</v>
      </c>
      <c r="G1349">
        <v>0</v>
      </c>
      <c r="H1349" t="s">
        <v>126</v>
      </c>
      <c r="I1349">
        <v>32</v>
      </c>
      <c r="J1349">
        <v>135</v>
      </c>
      <c r="K1349">
        <v>46</v>
      </c>
      <c r="L1349">
        <v>92</v>
      </c>
      <c r="M1349">
        <v>65</v>
      </c>
      <c r="N1349">
        <v>61</v>
      </c>
      <c r="O1349">
        <v>11</v>
      </c>
      <c r="P1349">
        <v>2</v>
      </c>
      <c r="Q1349">
        <v>5</v>
      </c>
      <c r="R1349">
        <v>2</v>
      </c>
      <c r="S1349">
        <v>7</v>
      </c>
      <c r="T1349">
        <v>5</v>
      </c>
      <c r="U1349">
        <v>0</v>
      </c>
      <c r="V1349">
        <v>0</v>
      </c>
      <c r="W1349">
        <v>0</v>
      </c>
      <c r="X1349">
        <v>0</v>
      </c>
      <c r="Y1349">
        <v>0</v>
      </c>
      <c r="Z1349">
        <v>0</v>
      </c>
      <c r="AA1349">
        <v>3</v>
      </c>
      <c r="AB1349">
        <v>11</v>
      </c>
      <c r="AC1349">
        <v>0</v>
      </c>
    </row>
    <row r="1350" spans="1:29" x14ac:dyDescent="0.3">
      <c r="A1350" s="1">
        <v>7793</v>
      </c>
      <c r="B1350">
        <v>1976</v>
      </c>
      <c r="C1350" t="s">
        <v>29</v>
      </c>
      <c r="D1350" t="s">
        <v>33</v>
      </c>
      <c r="E1350">
        <v>62061</v>
      </c>
      <c r="F1350">
        <v>0</v>
      </c>
      <c r="G1350">
        <v>1</v>
      </c>
      <c r="H1350" t="s">
        <v>215</v>
      </c>
      <c r="I1350">
        <v>12</v>
      </c>
      <c r="J1350">
        <v>641</v>
      </c>
      <c r="K1350">
        <v>7</v>
      </c>
      <c r="L1350">
        <v>84</v>
      </c>
      <c r="M1350">
        <v>0</v>
      </c>
      <c r="N1350">
        <v>30</v>
      </c>
      <c r="O1350">
        <v>38</v>
      </c>
      <c r="P1350">
        <v>3</v>
      </c>
      <c r="Q1350">
        <v>10</v>
      </c>
      <c r="R1350">
        <v>4</v>
      </c>
      <c r="S1350">
        <v>7</v>
      </c>
      <c r="T1350">
        <v>6</v>
      </c>
      <c r="U1350">
        <v>0</v>
      </c>
      <c r="V1350">
        <v>1</v>
      </c>
      <c r="W1350">
        <v>0</v>
      </c>
      <c r="X1350">
        <v>0</v>
      </c>
      <c r="Y1350">
        <v>0</v>
      </c>
      <c r="Z1350">
        <v>0</v>
      </c>
      <c r="AA1350">
        <v>3</v>
      </c>
      <c r="AB1350">
        <v>11</v>
      </c>
      <c r="AC1350">
        <v>0</v>
      </c>
    </row>
    <row r="1351" spans="1:29" x14ac:dyDescent="0.3">
      <c r="A1351" s="1">
        <v>1745</v>
      </c>
      <c r="B1351">
        <v>1962</v>
      </c>
      <c r="C1351" t="s">
        <v>36</v>
      </c>
      <c r="D1351" t="s">
        <v>41</v>
      </c>
      <c r="E1351">
        <v>85696</v>
      </c>
      <c r="F1351">
        <v>0</v>
      </c>
      <c r="G1351">
        <v>0</v>
      </c>
      <c r="H1351" t="s">
        <v>581</v>
      </c>
      <c r="I1351">
        <v>88</v>
      </c>
      <c r="J1351">
        <v>714</v>
      </c>
      <c r="K1351">
        <v>76</v>
      </c>
      <c r="L1351">
        <v>395</v>
      </c>
      <c r="M1351">
        <v>116</v>
      </c>
      <c r="N1351">
        <v>0</v>
      </c>
      <c r="O1351">
        <v>12</v>
      </c>
      <c r="P1351">
        <v>1</v>
      </c>
      <c r="Q1351">
        <v>4</v>
      </c>
      <c r="R1351">
        <v>6</v>
      </c>
      <c r="S1351">
        <v>9</v>
      </c>
      <c r="T1351">
        <v>1</v>
      </c>
      <c r="U1351">
        <v>0</v>
      </c>
      <c r="V1351">
        <v>0</v>
      </c>
      <c r="W1351">
        <v>0</v>
      </c>
      <c r="X1351">
        <v>0</v>
      </c>
      <c r="Y1351">
        <v>0</v>
      </c>
      <c r="Z1351">
        <v>0</v>
      </c>
      <c r="AA1351">
        <v>3</v>
      </c>
      <c r="AB1351">
        <v>11</v>
      </c>
      <c r="AC1351">
        <v>1</v>
      </c>
    </row>
    <row r="1352" spans="1:29" x14ac:dyDescent="0.3">
      <c r="A1352" s="1">
        <v>10590</v>
      </c>
      <c r="B1352">
        <v>1956</v>
      </c>
      <c r="C1352" t="s">
        <v>36</v>
      </c>
      <c r="D1352" t="s">
        <v>33</v>
      </c>
      <c r="E1352">
        <v>76542</v>
      </c>
      <c r="F1352">
        <v>0</v>
      </c>
      <c r="G1352">
        <v>0</v>
      </c>
      <c r="H1352" t="s">
        <v>337</v>
      </c>
      <c r="I1352">
        <v>91</v>
      </c>
      <c r="J1352">
        <v>794</v>
      </c>
      <c r="K1352">
        <v>73</v>
      </c>
      <c r="L1352">
        <v>573</v>
      </c>
      <c r="M1352">
        <v>0</v>
      </c>
      <c r="N1352">
        <v>29</v>
      </c>
      <c r="O1352">
        <v>14</v>
      </c>
      <c r="P1352">
        <v>1</v>
      </c>
      <c r="Q1352">
        <v>4</v>
      </c>
      <c r="R1352">
        <v>8</v>
      </c>
      <c r="S1352">
        <v>10</v>
      </c>
      <c r="T1352">
        <v>2</v>
      </c>
      <c r="U1352">
        <v>0</v>
      </c>
      <c r="V1352">
        <v>0</v>
      </c>
      <c r="W1352">
        <v>0</v>
      </c>
      <c r="X1352">
        <v>0</v>
      </c>
      <c r="Y1352">
        <v>0</v>
      </c>
      <c r="Z1352">
        <v>0</v>
      </c>
      <c r="AA1352">
        <v>3</v>
      </c>
      <c r="AB1352">
        <v>11</v>
      </c>
      <c r="AC1352">
        <v>0</v>
      </c>
    </row>
    <row r="1353" spans="1:29" x14ac:dyDescent="0.3">
      <c r="A1353" s="1">
        <v>5080</v>
      </c>
      <c r="B1353">
        <v>1993</v>
      </c>
      <c r="C1353" t="s">
        <v>29</v>
      </c>
      <c r="D1353" t="s">
        <v>30</v>
      </c>
      <c r="E1353">
        <v>70515</v>
      </c>
      <c r="F1353">
        <v>0</v>
      </c>
      <c r="G1353">
        <v>0</v>
      </c>
      <c r="H1353" t="s">
        <v>452</v>
      </c>
      <c r="I1353">
        <v>12</v>
      </c>
      <c r="J1353">
        <v>420</v>
      </c>
      <c r="K1353">
        <v>0</v>
      </c>
      <c r="L1353">
        <v>452</v>
      </c>
      <c r="M1353">
        <v>182</v>
      </c>
      <c r="N1353">
        <v>64</v>
      </c>
      <c r="O1353">
        <v>140</v>
      </c>
      <c r="P1353">
        <v>1</v>
      </c>
      <c r="Q1353">
        <v>6</v>
      </c>
      <c r="R1353">
        <v>6</v>
      </c>
      <c r="S1353">
        <v>4</v>
      </c>
      <c r="T1353">
        <v>2</v>
      </c>
      <c r="U1353">
        <v>0</v>
      </c>
      <c r="V1353">
        <v>0</v>
      </c>
      <c r="W1353">
        <v>0</v>
      </c>
      <c r="X1353">
        <v>0</v>
      </c>
      <c r="Y1353">
        <v>0</v>
      </c>
      <c r="Z1353">
        <v>0</v>
      </c>
      <c r="AA1353">
        <v>3</v>
      </c>
      <c r="AB1353">
        <v>11</v>
      </c>
      <c r="AC1353">
        <v>1</v>
      </c>
    </row>
    <row r="1354" spans="1:29" x14ac:dyDescent="0.3">
      <c r="A1354" s="1">
        <v>8369</v>
      </c>
      <c r="B1354">
        <v>1987</v>
      </c>
      <c r="C1354" t="s">
        <v>29</v>
      </c>
      <c r="D1354" t="s">
        <v>33</v>
      </c>
      <c r="E1354">
        <v>18227</v>
      </c>
      <c r="F1354">
        <v>1</v>
      </c>
      <c r="G1354">
        <v>0</v>
      </c>
      <c r="H1354" t="s">
        <v>82</v>
      </c>
      <c r="I1354">
        <v>21</v>
      </c>
      <c r="J1354">
        <v>1</v>
      </c>
      <c r="K1354">
        <v>2</v>
      </c>
      <c r="L1354">
        <v>7</v>
      </c>
      <c r="M1354">
        <v>4</v>
      </c>
      <c r="N1354">
        <v>3</v>
      </c>
      <c r="O1354">
        <v>11</v>
      </c>
      <c r="P1354">
        <v>1</v>
      </c>
      <c r="Q1354">
        <v>0</v>
      </c>
      <c r="R1354">
        <v>1</v>
      </c>
      <c r="S1354">
        <v>2</v>
      </c>
      <c r="T1354">
        <v>8</v>
      </c>
      <c r="U1354">
        <v>0</v>
      </c>
      <c r="V1354">
        <v>0</v>
      </c>
      <c r="W1354">
        <v>0</v>
      </c>
      <c r="X1354">
        <v>0</v>
      </c>
      <c r="Y1354">
        <v>0</v>
      </c>
      <c r="Z1354">
        <v>0</v>
      </c>
      <c r="AA1354">
        <v>3</v>
      </c>
      <c r="AB1354">
        <v>11</v>
      </c>
      <c r="AC1354">
        <v>0</v>
      </c>
    </row>
    <row r="1355" spans="1:29" x14ac:dyDescent="0.3">
      <c r="A1355" s="1">
        <v>5232</v>
      </c>
      <c r="B1355">
        <v>1965</v>
      </c>
      <c r="C1355" t="s">
        <v>29</v>
      </c>
      <c r="D1355" t="s">
        <v>37</v>
      </c>
      <c r="E1355">
        <v>69139</v>
      </c>
      <c r="F1355">
        <v>0</v>
      </c>
      <c r="G1355">
        <v>1</v>
      </c>
      <c r="H1355" t="s">
        <v>392</v>
      </c>
      <c r="I1355">
        <v>23</v>
      </c>
      <c r="J1355">
        <v>86</v>
      </c>
      <c r="K1355">
        <v>12</v>
      </c>
      <c r="L1355">
        <v>75</v>
      </c>
      <c r="M1355">
        <v>33</v>
      </c>
      <c r="N1355">
        <v>15</v>
      </c>
      <c r="O1355">
        <v>6</v>
      </c>
      <c r="P1355">
        <v>1</v>
      </c>
      <c r="Q1355">
        <v>4</v>
      </c>
      <c r="R1355">
        <v>1</v>
      </c>
      <c r="S1355">
        <v>5</v>
      </c>
      <c r="T1355">
        <v>4</v>
      </c>
      <c r="U1355">
        <v>0</v>
      </c>
      <c r="V1355">
        <v>0</v>
      </c>
      <c r="W1355">
        <v>0</v>
      </c>
      <c r="X1355">
        <v>0</v>
      </c>
      <c r="Y1355">
        <v>0</v>
      </c>
      <c r="Z1355">
        <v>0</v>
      </c>
      <c r="AA1355">
        <v>3</v>
      </c>
      <c r="AB1355">
        <v>11</v>
      </c>
      <c r="AC1355">
        <v>0</v>
      </c>
    </row>
    <row r="1356" spans="1:29" x14ac:dyDescent="0.3">
      <c r="A1356" s="1">
        <v>2407</v>
      </c>
      <c r="B1356">
        <v>1982</v>
      </c>
      <c r="C1356" t="s">
        <v>29</v>
      </c>
      <c r="D1356" t="s">
        <v>37</v>
      </c>
      <c r="E1356">
        <v>69109</v>
      </c>
      <c r="F1356">
        <v>0</v>
      </c>
      <c r="G1356">
        <v>0</v>
      </c>
      <c r="H1356" t="s">
        <v>79</v>
      </c>
      <c r="I1356">
        <v>10</v>
      </c>
      <c r="J1356">
        <v>823</v>
      </c>
      <c r="K1356">
        <v>25</v>
      </c>
      <c r="L1356">
        <v>459</v>
      </c>
      <c r="M1356">
        <v>124</v>
      </c>
      <c r="N1356">
        <v>29</v>
      </c>
      <c r="O1356">
        <v>95</v>
      </c>
      <c r="P1356">
        <v>1</v>
      </c>
      <c r="Q1356">
        <v>6</v>
      </c>
      <c r="R1356">
        <v>6</v>
      </c>
      <c r="S1356">
        <v>7</v>
      </c>
      <c r="T1356">
        <v>4</v>
      </c>
      <c r="U1356">
        <v>0</v>
      </c>
      <c r="V1356">
        <v>0</v>
      </c>
      <c r="W1356">
        <v>1</v>
      </c>
      <c r="X1356">
        <v>0</v>
      </c>
      <c r="Y1356">
        <v>0</v>
      </c>
      <c r="Z1356">
        <v>0</v>
      </c>
      <c r="AA1356">
        <v>3</v>
      </c>
      <c r="AB1356">
        <v>11</v>
      </c>
      <c r="AC1356">
        <v>1</v>
      </c>
    </row>
    <row r="1357" spans="1:29" x14ac:dyDescent="0.3">
      <c r="A1357" s="1">
        <v>3834</v>
      </c>
      <c r="B1357">
        <v>1962</v>
      </c>
      <c r="C1357" t="s">
        <v>29</v>
      </c>
      <c r="D1357" t="s">
        <v>30</v>
      </c>
      <c r="E1357">
        <v>69627</v>
      </c>
      <c r="F1357">
        <v>0</v>
      </c>
      <c r="G1357">
        <v>1</v>
      </c>
      <c r="H1357" t="s">
        <v>104</v>
      </c>
      <c r="I1357">
        <v>35</v>
      </c>
      <c r="J1357">
        <v>231</v>
      </c>
      <c r="K1357">
        <v>161</v>
      </c>
      <c r="L1357">
        <v>215</v>
      </c>
      <c r="M1357">
        <v>171</v>
      </c>
      <c r="N1357">
        <v>30</v>
      </c>
      <c r="O1357">
        <v>53</v>
      </c>
      <c r="P1357">
        <v>2</v>
      </c>
      <c r="Q1357">
        <v>8</v>
      </c>
      <c r="R1357">
        <v>2</v>
      </c>
      <c r="S1357">
        <v>11</v>
      </c>
      <c r="T1357">
        <v>5</v>
      </c>
      <c r="U1357">
        <v>0</v>
      </c>
      <c r="V1357">
        <v>0</v>
      </c>
      <c r="W1357">
        <v>0</v>
      </c>
      <c r="X1357">
        <v>0</v>
      </c>
      <c r="Y1357">
        <v>0</v>
      </c>
      <c r="Z1357">
        <v>0</v>
      </c>
      <c r="AA1357">
        <v>3</v>
      </c>
      <c r="AB1357">
        <v>11</v>
      </c>
      <c r="AC1357">
        <v>0</v>
      </c>
    </row>
    <row r="1358" spans="1:29" x14ac:dyDescent="0.3">
      <c r="A1358" s="1">
        <v>7912</v>
      </c>
      <c r="B1358">
        <v>1978</v>
      </c>
      <c r="C1358" t="s">
        <v>29</v>
      </c>
      <c r="D1358" t="s">
        <v>37</v>
      </c>
      <c r="E1358">
        <v>38136</v>
      </c>
      <c r="F1358">
        <v>1</v>
      </c>
      <c r="G1358">
        <v>0</v>
      </c>
      <c r="H1358" t="s">
        <v>146</v>
      </c>
      <c r="I1358">
        <v>69</v>
      </c>
      <c r="J1358">
        <v>8</v>
      </c>
      <c r="K1358">
        <v>15</v>
      </c>
      <c r="L1358">
        <v>27</v>
      </c>
      <c r="M1358">
        <v>0</v>
      </c>
      <c r="N1358">
        <v>20</v>
      </c>
      <c r="O1358">
        <v>33</v>
      </c>
      <c r="P1358">
        <v>2</v>
      </c>
      <c r="Q1358">
        <v>3</v>
      </c>
      <c r="R1358">
        <v>1</v>
      </c>
      <c r="S1358">
        <v>2</v>
      </c>
      <c r="T1358">
        <v>8</v>
      </c>
      <c r="U1358">
        <v>1</v>
      </c>
      <c r="V1358">
        <v>0</v>
      </c>
      <c r="W1358">
        <v>0</v>
      </c>
      <c r="X1358">
        <v>0</v>
      </c>
      <c r="Y1358">
        <v>0</v>
      </c>
      <c r="Z1358">
        <v>0</v>
      </c>
      <c r="AA1358">
        <v>3</v>
      </c>
      <c r="AB1358">
        <v>11</v>
      </c>
      <c r="AC1358">
        <v>0</v>
      </c>
    </row>
    <row r="1359" spans="1:29" x14ac:dyDescent="0.3">
      <c r="A1359" s="1">
        <v>7712</v>
      </c>
      <c r="B1359">
        <v>1946</v>
      </c>
      <c r="C1359" t="s">
        <v>36</v>
      </c>
      <c r="D1359" t="s">
        <v>30</v>
      </c>
      <c r="E1359">
        <v>62159</v>
      </c>
      <c r="F1359">
        <v>0</v>
      </c>
      <c r="G1359">
        <v>0</v>
      </c>
      <c r="H1359" t="s">
        <v>89</v>
      </c>
      <c r="I1359">
        <v>68</v>
      </c>
      <c r="J1359">
        <v>182</v>
      </c>
      <c r="K1359">
        <v>17</v>
      </c>
      <c r="L1359">
        <v>259</v>
      </c>
      <c r="M1359">
        <v>77</v>
      </c>
      <c r="N1359">
        <v>70</v>
      </c>
      <c r="O1359">
        <v>29</v>
      </c>
      <c r="P1359">
        <v>1</v>
      </c>
      <c r="Q1359">
        <v>6</v>
      </c>
      <c r="R1359">
        <v>2</v>
      </c>
      <c r="S1359">
        <v>10</v>
      </c>
      <c r="T1359">
        <v>4</v>
      </c>
      <c r="U1359">
        <v>0</v>
      </c>
      <c r="V1359">
        <v>0</v>
      </c>
      <c r="W1359">
        <v>0</v>
      </c>
      <c r="X1359">
        <v>0</v>
      </c>
      <c r="Y1359">
        <v>0</v>
      </c>
      <c r="Z1359">
        <v>0</v>
      </c>
      <c r="AA1359">
        <v>3</v>
      </c>
      <c r="AB1359">
        <v>11</v>
      </c>
      <c r="AC1359">
        <v>0</v>
      </c>
    </row>
    <row r="1360" spans="1:29" x14ac:dyDescent="0.3">
      <c r="A1360" s="1">
        <v>1065</v>
      </c>
      <c r="B1360">
        <v>1963</v>
      </c>
      <c r="C1360" t="s">
        <v>29</v>
      </c>
      <c r="D1360" t="s">
        <v>30</v>
      </c>
      <c r="E1360">
        <v>80695</v>
      </c>
      <c r="F1360">
        <v>0</v>
      </c>
      <c r="G1360">
        <v>0</v>
      </c>
      <c r="H1360" t="s">
        <v>196</v>
      </c>
      <c r="I1360">
        <v>85</v>
      </c>
      <c r="J1360">
        <v>557</v>
      </c>
      <c r="K1360">
        <v>129</v>
      </c>
      <c r="L1360">
        <v>984</v>
      </c>
      <c r="M1360">
        <v>193</v>
      </c>
      <c r="N1360">
        <v>37</v>
      </c>
      <c r="O1360">
        <v>18</v>
      </c>
      <c r="P1360">
        <v>1</v>
      </c>
      <c r="Q1360">
        <v>5</v>
      </c>
      <c r="R1360">
        <v>8</v>
      </c>
      <c r="S1360">
        <v>5</v>
      </c>
      <c r="T1360">
        <v>2</v>
      </c>
      <c r="U1360">
        <v>0</v>
      </c>
      <c r="V1360">
        <v>0</v>
      </c>
      <c r="W1360">
        <v>0</v>
      </c>
      <c r="X1360">
        <v>0</v>
      </c>
      <c r="Y1360">
        <v>0</v>
      </c>
      <c r="Z1360">
        <v>0</v>
      </c>
      <c r="AA1360">
        <v>3</v>
      </c>
      <c r="AB1360">
        <v>11</v>
      </c>
      <c r="AC1360">
        <v>0</v>
      </c>
    </row>
    <row r="1361" spans="1:29" x14ac:dyDescent="0.3">
      <c r="A1361" s="1">
        <v>7275</v>
      </c>
      <c r="B1361">
        <v>1971</v>
      </c>
      <c r="C1361" t="s">
        <v>39</v>
      </c>
      <c r="D1361" t="s">
        <v>30</v>
      </c>
      <c r="E1361">
        <v>33316</v>
      </c>
      <c r="F1361">
        <v>1</v>
      </c>
      <c r="G1361">
        <v>1</v>
      </c>
      <c r="H1361" t="s">
        <v>230</v>
      </c>
      <c r="I1361">
        <v>34</v>
      </c>
      <c r="J1361">
        <v>79</v>
      </c>
      <c r="K1361">
        <v>1</v>
      </c>
      <c r="L1361">
        <v>31</v>
      </c>
      <c r="M1361">
        <v>4</v>
      </c>
      <c r="N1361">
        <v>4</v>
      </c>
      <c r="O1361">
        <v>12</v>
      </c>
      <c r="P1361">
        <v>3</v>
      </c>
      <c r="Q1361">
        <v>2</v>
      </c>
      <c r="R1361">
        <v>1</v>
      </c>
      <c r="S1361">
        <v>4</v>
      </c>
      <c r="T1361">
        <v>6</v>
      </c>
      <c r="U1361">
        <v>0</v>
      </c>
      <c r="V1361">
        <v>0</v>
      </c>
      <c r="W1361">
        <v>0</v>
      </c>
      <c r="X1361">
        <v>0</v>
      </c>
      <c r="Y1361">
        <v>0</v>
      </c>
      <c r="Z1361">
        <v>0</v>
      </c>
      <c r="AA1361">
        <v>3</v>
      </c>
      <c r="AB1361">
        <v>11</v>
      </c>
      <c r="AC1361">
        <v>0</v>
      </c>
    </row>
    <row r="1362" spans="1:29" x14ac:dyDescent="0.3">
      <c r="A1362" s="1">
        <v>1343</v>
      </c>
      <c r="B1362">
        <v>1968</v>
      </c>
      <c r="C1362" t="s">
        <v>29</v>
      </c>
      <c r="D1362" t="s">
        <v>33</v>
      </c>
      <c r="E1362">
        <v>58554</v>
      </c>
      <c r="F1362">
        <v>1</v>
      </c>
      <c r="G1362">
        <v>1</v>
      </c>
      <c r="H1362" t="s">
        <v>616</v>
      </c>
      <c r="I1362">
        <v>55</v>
      </c>
      <c r="J1362">
        <v>368</v>
      </c>
      <c r="K1362">
        <v>24</v>
      </c>
      <c r="L1362">
        <v>68</v>
      </c>
      <c r="M1362">
        <v>38</v>
      </c>
      <c r="N1362">
        <v>0</v>
      </c>
      <c r="O1362">
        <v>88</v>
      </c>
      <c r="P1362">
        <v>6</v>
      </c>
      <c r="Q1362">
        <v>8</v>
      </c>
      <c r="R1362">
        <v>2</v>
      </c>
      <c r="S1362">
        <v>6</v>
      </c>
      <c r="T1362">
        <v>7</v>
      </c>
      <c r="U1362">
        <v>0</v>
      </c>
      <c r="V1362">
        <v>0</v>
      </c>
      <c r="W1362">
        <v>0</v>
      </c>
      <c r="X1362">
        <v>0</v>
      </c>
      <c r="Y1362">
        <v>0</v>
      </c>
      <c r="Z1362">
        <v>0</v>
      </c>
      <c r="AA1362">
        <v>3</v>
      </c>
      <c r="AB1362">
        <v>11</v>
      </c>
      <c r="AC1362">
        <v>0</v>
      </c>
    </row>
    <row r="1363" spans="1:29" x14ac:dyDescent="0.3">
      <c r="A1363" s="1">
        <v>1384</v>
      </c>
      <c r="B1363">
        <v>1992</v>
      </c>
      <c r="C1363" t="s">
        <v>47</v>
      </c>
      <c r="D1363" t="s">
        <v>37</v>
      </c>
      <c r="E1363">
        <v>17256</v>
      </c>
      <c r="F1363">
        <v>1</v>
      </c>
      <c r="G1363">
        <v>0</v>
      </c>
      <c r="H1363" t="s">
        <v>120</v>
      </c>
      <c r="I1363">
        <v>10</v>
      </c>
      <c r="J1363">
        <v>6</v>
      </c>
      <c r="K1363">
        <v>4</v>
      </c>
      <c r="L1363">
        <v>14</v>
      </c>
      <c r="M1363">
        <v>8</v>
      </c>
      <c r="N1363">
        <v>8</v>
      </c>
      <c r="O1363">
        <v>22</v>
      </c>
      <c r="P1363">
        <v>2</v>
      </c>
      <c r="Q1363">
        <v>2</v>
      </c>
      <c r="R1363">
        <v>1</v>
      </c>
      <c r="S1363">
        <v>2</v>
      </c>
      <c r="T1363">
        <v>8</v>
      </c>
      <c r="U1363">
        <v>1</v>
      </c>
      <c r="V1363">
        <v>0</v>
      </c>
      <c r="W1363">
        <v>0</v>
      </c>
      <c r="X1363">
        <v>0</v>
      </c>
      <c r="Y1363">
        <v>0</v>
      </c>
      <c r="Z1363">
        <v>0</v>
      </c>
      <c r="AA1363">
        <v>3</v>
      </c>
      <c r="AB1363">
        <v>11</v>
      </c>
      <c r="AC1363">
        <v>0</v>
      </c>
    </row>
    <row r="1364" spans="1:29" x14ac:dyDescent="0.3">
      <c r="A1364" s="1">
        <v>9967</v>
      </c>
      <c r="B1364">
        <v>1974</v>
      </c>
      <c r="C1364" t="s">
        <v>29</v>
      </c>
      <c r="D1364" t="s">
        <v>41</v>
      </c>
      <c r="E1364">
        <v>53034</v>
      </c>
      <c r="F1364">
        <v>1</v>
      </c>
      <c r="G1364">
        <v>1</v>
      </c>
      <c r="H1364" t="s">
        <v>195</v>
      </c>
      <c r="I1364">
        <v>30</v>
      </c>
      <c r="J1364">
        <v>160</v>
      </c>
      <c r="K1364">
        <v>15</v>
      </c>
      <c r="L1364">
        <v>196</v>
      </c>
      <c r="M1364">
        <v>15</v>
      </c>
      <c r="N1364">
        <v>11</v>
      </c>
      <c r="O1364">
        <v>50</v>
      </c>
      <c r="P1364">
        <v>8</v>
      </c>
      <c r="Q1364">
        <v>6</v>
      </c>
      <c r="R1364">
        <v>1</v>
      </c>
      <c r="S1364">
        <v>7</v>
      </c>
      <c r="T1364">
        <v>8</v>
      </c>
      <c r="U1364">
        <v>0</v>
      </c>
      <c r="V1364">
        <v>0</v>
      </c>
      <c r="W1364">
        <v>0</v>
      </c>
      <c r="X1364">
        <v>0</v>
      </c>
      <c r="Y1364">
        <v>0</v>
      </c>
      <c r="Z1364">
        <v>0</v>
      </c>
      <c r="AA1364">
        <v>3</v>
      </c>
      <c r="AB1364">
        <v>11</v>
      </c>
      <c r="AC1364">
        <v>0</v>
      </c>
    </row>
    <row r="1365" spans="1:29" x14ac:dyDescent="0.3">
      <c r="A1365" s="1">
        <v>6181</v>
      </c>
      <c r="B1365">
        <v>1950</v>
      </c>
      <c r="C1365" t="s">
        <v>53</v>
      </c>
      <c r="D1365" t="s">
        <v>33</v>
      </c>
      <c r="E1365">
        <v>52203</v>
      </c>
      <c r="F1365">
        <v>0</v>
      </c>
      <c r="G1365">
        <v>0</v>
      </c>
      <c r="H1365" t="s">
        <v>617</v>
      </c>
      <c r="I1365">
        <v>36</v>
      </c>
      <c r="J1365">
        <v>488</v>
      </c>
      <c r="K1365">
        <v>21</v>
      </c>
      <c r="L1365">
        <v>238</v>
      </c>
      <c r="M1365">
        <v>56</v>
      </c>
      <c r="N1365">
        <v>108</v>
      </c>
      <c r="O1365">
        <v>28</v>
      </c>
      <c r="P1365">
        <v>1</v>
      </c>
      <c r="Q1365">
        <v>8</v>
      </c>
      <c r="R1365">
        <v>7</v>
      </c>
      <c r="S1365">
        <v>11</v>
      </c>
      <c r="T1365">
        <v>6</v>
      </c>
      <c r="U1365">
        <v>0</v>
      </c>
      <c r="V1365">
        <v>0</v>
      </c>
      <c r="W1365">
        <v>0</v>
      </c>
      <c r="X1365">
        <v>0</v>
      </c>
      <c r="Y1365">
        <v>0</v>
      </c>
      <c r="Z1365">
        <v>0</v>
      </c>
      <c r="AA1365">
        <v>3</v>
      </c>
      <c r="AB1365">
        <v>11</v>
      </c>
      <c r="AC1365">
        <v>0</v>
      </c>
    </row>
    <row r="1366" spans="1:29" x14ac:dyDescent="0.3">
      <c r="A1366" s="1">
        <v>10507</v>
      </c>
      <c r="B1366">
        <v>1977</v>
      </c>
      <c r="C1366" t="s">
        <v>53</v>
      </c>
      <c r="D1366" t="s">
        <v>41</v>
      </c>
      <c r="E1366">
        <v>59601</v>
      </c>
      <c r="F1366">
        <v>0</v>
      </c>
      <c r="G1366">
        <v>1</v>
      </c>
      <c r="H1366" t="s">
        <v>462</v>
      </c>
      <c r="I1366">
        <v>14</v>
      </c>
      <c r="J1366">
        <v>691</v>
      </c>
      <c r="K1366">
        <v>7</v>
      </c>
      <c r="L1366">
        <v>69</v>
      </c>
      <c r="M1366">
        <v>0</v>
      </c>
      <c r="N1366">
        <v>7</v>
      </c>
      <c r="O1366">
        <v>23</v>
      </c>
      <c r="P1366">
        <v>4</v>
      </c>
      <c r="Q1366">
        <v>2</v>
      </c>
      <c r="R1366">
        <v>2</v>
      </c>
      <c r="S1366">
        <v>7</v>
      </c>
      <c r="T1366">
        <v>8</v>
      </c>
      <c r="U1366">
        <v>0</v>
      </c>
      <c r="V1366">
        <v>1</v>
      </c>
      <c r="W1366">
        <v>0</v>
      </c>
      <c r="X1366">
        <v>0</v>
      </c>
      <c r="Y1366">
        <v>0</v>
      </c>
      <c r="Z1366">
        <v>0</v>
      </c>
      <c r="AA1366">
        <v>3</v>
      </c>
      <c r="AB1366">
        <v>11</v>
      </c>
      <c r="AC1366">
        <v>0</v>
      </c>
    </row>
    <row r="1367" spans="1:29" x14ac:dyDescent="0.3">
      <c r="A1367" s="1">
        <v>2674</v>
      </c>
      <c r="B1367">
        <v>1958</v>
      </c>
      <c r="C1367" t="s">
        <v>39</v>
      </c>
      <c r="D1367" t="s">
        <v>30</v>
      </c>
      <c r="E1367">
        <v>75154</v>
      </c>
      <c r="F1367">
        <v>0</v>
      </c>
      <c r="G1367">
        <v>1</v>
      </c>
      <c r="H1367" t="s">
        <v>31</v>
      </c>
      <c r="I1367">
        <v>79</v>
      </c>
      <c r="J1367">
        <v>543</v>
      </c>
      <c r="K1367">
        <v>10</v>
      </c>
      <c r="L1367">
        <v>205</v>
      </c>
      <c r="M1367">
        <v>160</v>
      </c>
      <c r="N1367">
        <v>143</v>
      </c>
      <c r="O1367">
        <v>82</v>
      </c>
      <c r="P1367">
        <v>1</v>
      </c>
      <c r="Q1367">
        <v>6</v>
      </c>
      <c r="R1367">
        <v>3</v>
      </c>
      <c r="S1367">
        <v>6</v>
      </c>
      <c r="T1367">
        <v>3</v>
      </c>
      <c r="U1367">
        <v>0</v>
      </c>
      <c r="V1367">
        <v>0</v>
      </c>
      <c r="W1367">
        <v>0</v>
      </c>
      <c r="X1367">
        <v>0</v>
      </c>
      <c r="Y1367">
        <v>0</v>
      </c>
      <c r="Z1367">
        <v>0</v>
      </c>
      <c r="AA1367">
        <v>3</v>
      </c>
      <c r="AB1367">
        <v>11</v>
      </c>
      <c r="AC1367">
        <v>1</v>
      </c>
    </row>
    <row r="1368" spans="1:29" x14ac:dyDescent="0.3">
      <c r="A1368" s="1">
        <v>2698</v>
      </c>
      <c r="B1368">
        <v>1976</v>
      </c>
      <c r="C1368" t="s">
        <v>29</v>
      </c>
      <c r="D1368" t="s">
        <v>30</v>
      </c>
      <c r="E1368">
        <v>47025</v>
      </c>
      <c r="F1368">
        <v>0</v>
      </c>
      <c r="G1368">
        <v>1</v>
      </c>
      <c r="H1368" t="s">
        <v>290</v>
      </c>
      <c r="I1368">
        <v>52</v>
      </c>
      <c r="J1368">
        <v>254</v>
      </c>
      <c r="K1368">
        <v>7</v>
      </c>
      <c r="L1368">
        <v>108</v>
      </c>
      <c r="M1368">
        <v>20</v>
      </c>
      <c r="N1368">
        <v>0</v>
      </c>
      <c r="O1368">
        <v>26</v>
      </c>
      <c r="P1368">
        <v>3</v>
      </c>
      <c r="Q1368">
        <v>6</v>
      </c>
      <c r="R1368">
        <v>3</v>
      </c>
      <c r="S1368">
        <v>5</v>
      </c>
      <c r="T1368">
        <v>6</v>
      </c>
      <c r="U1368">
        <v>0</v>
      </c>
      <c r="V1368">
        <v>0</v>
      </c>
      <c r="W1368">
        <v>0</v>
      </c>
      <c r="X1368">
        <v>0</v>
      </c>
      <c r="Y1368">
        <v>0</v>
      </c>
      <c r="Z1368">
        <v>0</v>
      </c>
      <c r="AA1368">
        <v>3</v>
      </c>
      <c r="AB1368">
        <v>11</v>
      </c>
      <c r="AC1368">
        <v>0</v>
      </c>
    </row>
    <row r="1369" spans="1:29" x14ac:dyDescent="0.3">
      <c r="A1369" s="1">
        <v>3231</v>
      </c>
      <c r="B1369">
        <v>1973</v>
      </c>
      <c r="C1369" t="s">
        <v>29</v>
      </c>
      <c r="D1369" t="s">
        <v>37</v>
      </c>
      <c r="E1369">
        <v>37971</v>
      </c>
      <c r="F1369">
        <v>1</v>
      </c>
      <c r="G1369">
        <v>0</v>
      </c>
      <c r="H1369" t="s">
        <v>347</v>
      </c>
      <c r="I1369">
        <v>97</v>
      </c>
      <c r="J1369">
        <v>5</v>
      </c>
      <c r="K1369">
        <v>4</v>
      </c>
      <c r="L1369">
        <v>10</v>
      </c>
      <c r="M1369">
        <v>2</v>
      </c>
      <c r="N1369">
        <v>2</v>
      </c>
      <c r="O1369">
        <v>7</v>
      </c>
      <c r="P1369">
        <v>1</v>
      </c>
      <c r="Q1369">
        <v>1</v>
      </c>
      <c r="R1369">
        <v>0</v>
      </c>
      <c r="S1369">
        <v>3</v>
      </c>
      <c r="T1369">
        <v>8</v>
      </c>
      <c r="U1369">
        <v>0</v>
      </c>
      <c r="V1369">
        <v>0</v>
      </c>
      <c r="W1369">
        <v>0</v>
      </c>
      <c r="X1369">
        <v>0</v>
      </c>
      <c r="Y1369">
        <v>0</v>
      </c>
      <c r="Z1369">
        <v>0</v>
      </c>
      <c r="AA1369">
        <v>3</v>
      </c>
      <c r="AB1369">
        <v>11</v>
      </c>
      <c r="AC1369">
        <v>0</v>
      </c>
    </row>
    <row r="1370" spans="1:29" x14ac:dyDescent="0.3">
      <c r="A1370" s="1">
        <v>4096</v>
      </c>
      <c r="B1370">
        <v>1968</v>
      </c>
      <c r="C1370" t="s">
        <v>39</v>
      </c>
      <c r="D1370" t="s">
        <v>41</v>
      </c>
      <c r="E1370">
        <v>41335</v>
      </c>
      <c r="F1370">
        <v>1</v>
      </c>
      <c r="G1370">
        <v>0</v>
      </c>
      <c r="H1370" t="s">
        <v>231</v>
      </c>
      <c r="I1370">
        <v>24</v>
      </c>
      <c r="J1370">
        <v>112</v>
      </c>
      <c r="K1370">
        <v>19</v>
      </c>
      <c r="L1370">
        <v>21</v>
      </c>
      <c r="M1370">
        <v>16</v>
      </c>
      <c r="N1370">
        <v>14</v>
      </c>
      <c r="O1370">
        <v>5</v>
      </c>
      <c r="P1370">
        <v>3</v>
      </c>
      <c r="Q1370">
        <v>4</v>
      </c>
      <c r="R1370">
        <v>1</v>
      </c>
      <c r="S1370">
        <v>4</v>
      </c>
      <c r="T1370">
        <v>7</v>
      </c>
      <c r="U1370">
        <v>0</v>
      </c>
      <c r="V1370">
        <v>0</v>
      </c>
      <c r="W1370">
        <v>0</v>
      </c>
      <c r="X1370">
        <v>0</v>
      </c>
      <c r="Y1370">
        <v>0</v>
      </c>
      <c r="Z1370">
        <v>0</v>
      </c>
      <c r="AA1370">
        <v>3</v>
      </c>
      <c r="AB1370">
        <v>11</v>
      </c>
      <c r="AC1370">
        <v>0</v>
      </c>
    </row>
    <row r="1371" spans="1:29" x14ac:dyDescent="0.3">
      <c r="A1371" s="1">
        <v>10476</v>
      </c>
      <c r="B1371">
        <v>1958</v>
      </c>
      <c r="C1371" t="s">
        <v>29</v>
      </c>
      <c r="D1371" t="s">
        <v>37</v>
      </c>
      <c r="E1371">
        <v>67267</v>
      </c>
      <c r="F1371">
        <v>0</v>
      </c>
      <c r="G1371">
        <v>1</v>
      </c>
      <c r="H1371" t="s">
        <v>197</v>
      </c>
      <c r="I1371">
        <v>0</v>
      </c>
      <c r="J1371">
        <v>134</v>
      </c>
      <c r="K1371">
        <v>11</v>
      </c>
      <c r="L1371">
        <v>59</v>
      </c>
      <c r="M1371">
        <v>15</v>
      </c>
      <c r="N1371">
        <v>2</v>
      </c>
      <c r="O1371">
        <v>30</v>
      </c>
      <c r="P1371">
        <v>1</v>
      </c>
      <c r="Q1371">
        <v>3</v>
      </c>
      <c r="R1371">
        <v>2</v>
      </c>
      <c r="S1371">
        <v>5</v>
      </c>
      <c r="T1371">
        <v>2</v>
      </c>
      <c r="U1371">
        <v>0</v>
      </c>
      <c r="V1371">
        <v>0</v>
      </c>
      <c r="W1371">
        <v>0</v>
      </c>
      <c r="X1371">
        <v>0</v>
      </c>
      <c r="Y1371">
        <v>0</v>
      </c>
      <c r="Z1371">
        <v>0</v>
      </c>
      <c r="AA1371">
        <v>3</v>
      </c>
      <c r="AB1371">
        <v>11</v>
      </c>
      <c r="AC1371">
        <v>0</v>
      </c>
    </row>
    <row r="1372" spans="1:29" x14ac:dyDescent="0.3">
      <c r="A1372" s="1">
        <v>5948</v>
      </c>
      <c r="B1372">
        <v>1975</v>
      </c>
      <c r="C1372" t="s">
        <v>29</v>
      </c>
      <c r="D1372" t="s">
        <v>30</v>
      </c>
      <c r="E1372">
        <v>57338</v>
      </c>
      <c r="F1372">
        <v>0</v>
      </c>
      <c r="G1372">
        <v>1</v>
      </c>
      <c r="H1372" t="s">
        <v>472</v>
      </c>
      <c r="I1372">
        <v>96</v>
      </c>
      <c r="J1372">
        <v>143</v>
      </c>
      <c r="K1372">
        <v>6</v>
      </c>
      <c r="L1372">
        <v>52</v>
      </c>
      <c r="M1372">
        <v>11</v>
      </c>
      <c r="N1372">
        <v>8</v>
      </c>
      <c r="O1372">
        <v>17</v>
      </c>
      <c r="P1372">
        <v>2</v>
      </c>
      <c r="Q1372">
        <v>4</v>
      </c>
      <c r="R1372">
        <v>1</v>
      </c>
      <c r="S1372">
        <v>5</v>
      </c>
      <c r="T1372">
        <v>5</v>
      </c>
      <c r="U1372">
        <v>0</v>
      </c>
      <c r="V1372">
        <v>0</v>
      </c>
      <c r="W1372">
        <v>0</v>
      </c>
      <c r="X1372">
        <v>0</v>
      </c>
      <c r="Y1372">
        <v>0</v>
      </c>
      <c r="Z1372">
        <v>0</v>
      </c>
      <c r="AA1372">
        <v>3</v>
      </c>
      <c r="AB1372">
        <v>11</v>
      </c>
      <c r="AC1372">
        <v>0</v>
      </c>
    </row>
    <row r="1373" spans="1:29" x14ac:dyDescent="0.3">
      <c r="A1373" s="1">
        <v>9140</v>
      </c>
      <c r="B1373">
        <v>1960</v>
      </c>
      <c r="C1373" t="s">
        <v>53</v>
      </c>
      <c r="D1373" t="s">
        <v>33</v>
      </c>
      <c r="E1373">
        <v>50523</v>
      </c>
      <c r="F1373">
        <v>1</v>
      </c>
      <c r="G1373">
        <v>1</v>
      </c>
      <c r="H1373" t="s">
        <v>453</v>
      </c>
      <c r="I1373">
        <v>89</v>
      </c>
      <c r="J1373">
        <v>51</v>
      </c>
      <c r="K1373">
        <v>4</v>
      </c>
      <c r="L1373">
        <v>24</v>
      </c>
      <c r="M1373">
        <v>4</v>
      </c>
      <c r="N1373">
        <v>7</v>
      </c>
      <c r="O1373">
        <v>1</v>
      </c>
      <c r="P1373">
        <v>2</v>
      </c>
      <c r="Q1373">
        <v>2</v>
      </c>
      <c r="R1373">
        <v>0</v>
      </c>
      <c r="S1373">
        <v>4</v>
      </c>
      <c r="T1373">
        <v>6</v>
      </c>
      <c r="U1373">
        <v>0</v>
      </c>
      <c r="V1373">
        <v>0</v>
      </c>
      <c r="W1373">
        <v>0</v>
      </c>
      <c r="X1373">
        <v>0</v>
      </c>
      <c r="Y1373">
        <v>0</v>
      </c>
      <c r="Z1373">
        <v>0</v>
      </c>
      <c r="AA1373">
        <v>3</v>
      </c>
      <c r="AB1373">
        <v>11</v>
      </c>
      <c r="AC1373">
        <v>0</v>
      </c>
    </row>
    <row r="1374" spans="1:29" x14ac:dyDescent="0.3">
      <c r="A1374" s="1">
        <v>10258</v>
      </c>
      <c r="B1374">
        <v>1965</v>
      </c>
      <c r="C1374" t="s">
        <v>39</v>
      </c>
      <c r="D1374" t="s">
        <v>30</v>
      </c>
      <c r="E1374">
        <v>35791</v>
      </c>
      <c r="F1374">
        <v>2</v>
      </c>
      <c r="G1374">
        <v>1</v>
      </c>
      <c r="H1374" t="s">
        <v>436</v>
      </c>
      <c r="I1374">
        <v>94</v>
      </c>
      <c r="J1374">
        <v>27</v>
      </c>
      <c r="K1374">
        <v>0</v>
      </c>
      <c r="L1374">
        <v>5</v>
      </c>
      <c r="M1374">
        <v>0</v>
      </c>
      <c r="N1374">
        <v>0</v>
      </c>
      <c r="O1374">
        <v>3</v>
      </c>
      <c r="P1374">
        <v>2</v>
      </c>
      <c r="Q1374">
        <v>1</v>
      </c>
      <c r="R1374">
        <v>0</v>
      </c>
      <c r="S1374">
        <v>3</v>
      </c>
      <c r="T1374">
        <v>8</v>
      </c>
      <c r="U1374">
        <v>0</v>
      </c>
      <c r="V1374">
        <v>0</v>
      </c>
      <c r="W1374">
        <v>0</v>
      </c>
      <c r="X1374">
        <v>0</v>
      </c>
      <c r="Y1374">
        <v>0</v>
      </c>
      <c r="Z1374">
        <v>0</v>
      </c>
      <c r="AA1374">
        <v>3</v>
      </c>
      <c r="AB1374">
        <v>11</v>
      </c>
      <c r="AC1374">
        <v>0</v>
      </c>
    </row>
    <row r="1375" spans="1:29" x14ac:dyDescent="0.3">
      <c r="A1375" s="1">
        <v>5675</v>
      </c>
      <c r="B1375">
        <v>1960</v>
      </c>
      <c r="C1375" t="s">
        <v>36</v>
      </c>
      <c r="D1375" t="s">
        <v>41</v>
      </c>
      <c r="E1375">
        <v>50611</v>
      </c>
      <c r="F1375">
        <v>0</v>
      </c>
      <c r="G1375">
        <v>1</v>
      </c>
      <c r="H1375" t="s">
        <v>466</v>
      </c>
      <c r="I1375">
        <v>98</v>
      </c>
      <c r="J1375">
        <v>459</v>
      </c>
      <c r="K1375">
        <v>0</v>
      </c>
      <c r="L1375">
        <v>24</v>
      </c>
      <c r="M1375">
        <v>6</v>
      </c>
      <c r="N1375">
        <v>0</v>
      </c>
      <c r="O1375">
        <v>4</v>
      </c>
      <c r="P1375">
        <v>6</v>
      </c>
      <c r="Q1375">
        <v>4</v>
      </c>
      <c r="R1375">
        <v>5</v>
      </c>
      <c r="S1375">
        <v>7</v>
      </c>
      <c r="T1375">
        <v>6</v>
      </c>
      <c r="U1375">
        <v>0</v>
      </c>
      <c r="V1375">
        <v>1</v>
      </c>
      <c r="W1375">
        <v>0</v>
      </c>
      <c r="X1375">
        <v>0</v>
      </c>
      <c r="Y1375">
        <v>0</v>
      </c>
      <c r="Z1375">
        <v>0</v>
      </c>
      <c r="AA1375">
        <v>3</v>
      </c>
      <c r="AB1375">
        <v>11</v>
      </c>
      <c r="AC1375">
        <v>0</v>
      </c>
    </row>
    <row r="1376" spans="1:29" x14ac:dyDescent="0.3">
      <c r="A1376" s="1">
        <v>4743</v>
      </c>
      <c r="B1376">
        <v>1969</v>
      </c>
      <c r="C1376" t="s">
        <v>36</v>
      </c>
      <c r="D1376" t="s">
        <v>37</v>
      </c>
      <c r="E1376">
        <v>56242</v>
      </c>
      <c r="F1376">
        <v>0</v>
      </c>
      <c r="G1376">
        <v>1</v>
      </c>
      <c r="H1376" t="s">
        <v>300</v>
      </c>
      <c r="I1376">
        <v>72</v>
      </c>
      <c r="J1376">
        <v>689</v>
      </c>
      <c r="K1376">
        <v>8</v>
      </c>
      <c r="L1376">
        <v>167</v>
      </c>
      <c r="M1376">
        <v>11</v>
      </c>
      <c r="N1376">
        <v>8</v>
      </c>
      <c r="O1376">
        <v>88</v>
      </c>
      <c r="P1376">
        <v>5</v>
      </c>
      <c r="Q1376">
        <v>8</v>
      </c>
      <c r="R1376">
        <v>4</v>
      </c>
      <c r="S1376">
        <v>11</v>
      </c>
      <c r="T1376">
        <v>6</v>
      </c>
      <c r="U1376">
        <v>0</v>
      </c>
      <c r="V1376">
        <v>0</v>
      </c>
      <c r="W1376">
        <v>0</v>
      </c>
      <c r="X1376">
        <v>0</v>
      </c>
      <c r="Y1376">
        <v>0</v>
      </c>
      <c r="Z1376">
        <v>0</v>
      </c>
      <c r="AA1376">
        <v>3</v>
      </c>
      <c r="AB1376">
        <v>11</v>
      </c>
      <c r="AC1376">
        <v>0</v>
      </c>
    </row>
    <row r="1377" spans="1:29" x14ac:dyDescent="0.3">
      <c r="A1377" s="1">
        <v>8805</v>
      </c>
      <c r="B1377">
        <v>1960</v>
      </c>
      <c r="C1377" t="s">
        <v>29</v>
      </c>
      <c r="D1377" t="s">
        <v>30</v>
      </c>
      <c r="E1377">
        <v>48904</v>
      </c>
      <c r="F1377">
        <v>0</v>
      </c>
      <c r="G1377">
        <v>1</v>
      </c>
      <c r="H1377" t="s">
        <v>618</v>
      </c>
      <c r="I1377">
        <v>1</v>
      </c>
      <c r="J1377">
        <v>283</v>
      </c>
      <c r="K1377">
        <v>10</v>
      </c>
      <c r="L1377">
        <v>38</v>
      </c>
      <c r="M1377">
        <v>0</v>
      </c>
      <c r="N1377">
        <v>13</v>
      </c>
      <c r="O1377">
        <v>27</v>
      </c>
      <c r="P1377">
        <v>4</v>
      </c>
      <c r="Q1377">
        <v>7</v>
      </c>
      <c r="R1377">
        <v>2</v>
      </c>
      <c r="S1377">
        <v>4</v>
      </c>
      <c r="T1377">
        <v>8</v>
      </c>
      <c r="U1377">
        <v>0</v>
      </c>
      <c r="V1377">
        <v>0</v>
      </c>
      <c r="W1377">
        <v>0</v>
      </c>
      <c r="X1377">
        <v>0</v>
      </c>
      <c r="Y1377">
        <v>0</v>
      </c>
      <c r="Z1377">
        <v>0</v>
      </c>
      <c r="AA1377">
        <v>3</v>
      </c>
      <c r="AB1377">
        <v>11</v>
      </c>
      <c r="AC1377">
        <v>0</v>
      </c>
    </row>
    <row r="1378" spans="1:29" x14ac:dyDescent="0.3">
      <c r="A1378" s="1">
        <v>1542</v>
      </c>
      <c r="B1378">
        <v>1975</v>
      </c>
      <c r="C1378" t="s">
        <v>29</v>
      </c>
      <c r="D1378" t="s">
        <v>30</v>
      </c>
      <c r="E1378">
        <v>56243</v>
      </c>
      <c r="F1378">
        <v>1</v>
      </c>
      <c r="G1378">
        <v>2</v>
      </c>
      <c r="H1378" t="s">
        <v>375</v>
      </c>
      <c r="I1378">
        <v>26</v>
      </c>
      <c r="J1378">
        <v>347</v>
      </c>
      <c r="K1378">
        <v>0</v>
      </c>
      <c r="L1378">
        <v>35</v>
      </c>
      <c r="M1378">
        <v>4</v>
      </c>
      <c r="N1378">
        <v>3</v>
      </c>
      <c r="O1378">
        <v>7</v>
      </c>
      <c r="P1378">
        <v>6</v>
      </c>
      <c r="Q1378">
        <v>4</v>
      </c>
      <c r="R1378">
        <v>2</v>
      </c>
      <c r="S1378">
        <v>8</v>
      </c>
      <c r="T1378">
        <v>5</v>
      </c>
      <c r="U1378">
        <v>0</v>
      </c>
      <c r="V1378">
        <v>0</v>
      </c>
      <c r="W1378">
        <v>0</v>
      </c>
      <c r="X1378">
        <v>0</v>
      </c>
      <c r="Y1378">
        <v>0</v>
      </c>
      <c r="Z1378">
        <v>0</v>
      </c>
      <c r="AA1378">
        <v>3</v>
      </c>
      <c r="AB1378">
        <v>11</v>
      </c>
      <c r="AC1378">
        <v>0</v>
      </c>
    </row>
    <row r="1379" spans="1:29" x14ac:dyDescent="0.3">
      <c r="A1379" s="1">
        <v>6770</v>
      </c>
      <c r="B1379">
        <v>1985</v>
      </c>
      <c r="C1379" t="s">
        <v>29</v>
      </c>
      <c r="D1379" t="s">
        <v>37</v>
      </c>
      <c r="E1379">
        <v>21355</v>
      </c>
      <c r="F1379">
        <v>1</v>
      </c>
      <c r="G1379">
        <v>0</v>
      </c>
      <c r="H1379" t="s">
        <v>171</v>
      </c>
      <c r="I1379">
        <v>5</v>
      </c>
      <c r="J1379">
        <v>5</v>
      </c>
      <c r="K1379">
        <v>13</v>
      </c>
      <c r="L1379">
        <v>14</v>
      </c>
      <c r="M1379">
        <v>0</v>
      </c>
      <c r="N1379">
        <v>5</v>
      </c>
      <c r="O1379">
        <v>31</v>
      </c>
      <c r="P1379">
        <v>2</v>
      </c>
      <c r="Q1379">
        <v>2</v>
      </c>
      <c r="R1379">
        <v>1</v>
      </c>
      <c r="S1379">
        <v>2</v>
      </c>
      <c r="T1379">
        <v>6</v>
      </c>
      <c r="U1379">
        <v>1</v>
      </c>
      <c r="V1379">
        <v>0</v>
      </c>
      <c r="W1379">
        <v>0</v>
      </c>
      <c r="X1379">
        <v>0</v>
      </c>
      <c r="Y1379">
        <v>0</v>
      </c>
      <c r="Z1379">
        <v>0</v>
      </c>
      <c r="AA1379">
        <v>3</v>
      </c>
      <c r="AB1379">
        <v>11</v>
      </c>
      <c r="AC1379">
        <v>1</v>
      </c>
    </row>
    <row r="1380" spans="1:29" x14ac:dyDescent="0.3">
      <c r="A1380" s="1">
        <v>8773</v>
      </c>
      <c r="B1380">
        <v>1971</v>
      </c>
      <c r="C1380" t="s">
        <v>39</v>
      </c>
      <c r="D1380" t="s">
        <v>33</v>
      </c>
      <c r="E1380">
        <v>57420</v>
      </c>
      <c r="F1380">
        <v>0</v>
      </c>
      <c r="G1380">
        <v>1</v>
      </c>
      <c r="H1380" t="s">
        <v>416</v>
      </c>
      <c r="I1380">
        <v>22</v>
      </c>
      <c r="J1380">
        <v>280</v>
      </c>
      <c r="K1380">
        <v>0</v>
      </c>
      <c r="L1380">
        <v>18</v>
      </c>
      <c r="M1380">
        <v>0</v>
      </c>
      <c r="N1380">
        <v>0</v>
      </c>
      <c r="O1380">
        <v>24</v>
      </c>
      <c r="P1380">
        <v>3</v>
      </c>
      <c r="Q1380">
        <v>5</v>
      </c>
      <c r="R1380">
        <v>1</v>
      </c>
      <c r="S1380">
        <v>6</v>
      </c>
      <c r="T1380">
        <v>7</v>
      </c>
      <c r="U1380">
        <v>0</v>
      </c>
      <c r="V1380">
        <v>1</v>
      </c>
      <c r="W1380">
        <v>0</v>
      </c>
      <c r="X1380">
        <v>0</v>
      </c>
      <c r="Y1380">
        <v>0</v>
      </c>
      <c r="Z1380">
        <v>0</v>
      </c>
      <c r="AA1380">
        <v>3</v>
      </c>
      <c r="AB1380">
        <v>11</v>
      </c>
      <c r="AC1380">
        <v>0</v>
      </c>
    </row>
    <row r="1381" spans="1:29" x14ac:dyDescent="0.3">
      <c r="A1381" s="1">
        <v>10475</v>
      </c>
      <c r="B1381">
        <v>1970</v>
      </c>
      <c r="C1381" t="s">
        <v>39</v>
      </c>
      <c r="D1381" t="s">
        <v>33</v>
      </c>
      <c r="F1381">
        <v>0</v>
      </c>
      <c r="G1381">
        <v>1</v>
      </c>
      <c r="H1381" t="s">
        <v>361</v>
      </c>
      <c r="I1381">
        <v>39</v>
      </c>
      <c r="J1381">
        <v>187</v>
      </c>
      <c r="K1381">
        <v>5</v>
      </c>
      <c r="L1381">
        <v>65</v>
      </c>
      <c r="M1381">
        <v>26</v>
      </c>
      <c r="N1381">
        <v>20</v>
      </c>
      <c r="O1381">
        <v>14</v>
      </c>
      <c r="P1381">
        <v>2</v>
      </c>
      <c r="Q1381">
        <v>4</v>
      </c>
      <c r="R1381">
        <v>2</v>
      </c>
      <c r="S1381">
        <v>6</v>
      </c>
      <c r="T1381">
        <v>5</v>
      </c>
      <c r="U1381">
        <v>0</v>
      </c>
      <c r="V1381">
        <v>0</v>
      </c>
      <c r="W1381">
        <v>0</v>
      </c>
      <c r="X1381">
        <v>0</v>
      </c>
      <c r="Y1381">
        <v>0</v>
      </c>
      <c r="Z1381">
        <v>0</v>
      </c>
      <c r="AA1381">
        <v>3</v>
      </c>
      <c r="AB1381">
        <v>11</v>
      </c>
      <c r="AC1381">
        <v>0</v>
      </c>
    </row>
    <row r="1382" spans="1:29" x14ac:dyDescent="0.3">
      <c r="A1382" s="1">
        <v>10420</v>
      </c>
      <c r="B1382">
        <v>1955</v>
      </c>
      <c r="C1382" t="s">
        <v>39</v>
      </c>
      <c r="D1382" t="s">
        <v>41</v>
      </c>
      <c r="E1382">
        <v>46390</v>
      </c>
      <c r="F1382">
        <v>0</v>
      </c>
      <c r="G1382">
        <v>1</v>
      </c>
      <c r="H1382" t="s">
        <v>619</v>
      </c>
      <c r="I1382">
        <v>56</v>
      </c>
      <c r="J1382">
        <v>95</v>
      </c>
      <c r="K1382">
        <v>14</v>
      </c>
      <c r="L1382">
        <v>64</v>
      </c>
      <c r="M1382">
        <v>2</v>
      </c>
      <c r="N1382">
        <v>9</v>
      </c>
      <c r="O1382">
        <v>38</v>
      </c>
      <c r="P1382">
        <v>1</v>
      </c>
      <c r="Q1382">
        <v>4</v>
      </c>
      <c r="R1382">
        <v>2</v>
      </c>
      <c r="S1382">
        <v>3</v>
      </c>
      <c r="T1382">
        <v>7</v>
      </c>
      <c r="U1382">
        <v>0</v>
      </c>
      <c r="V1382">
        <v>0</v>
      </c>
      <c r="W1382">
        <v>0</v>
      </c>
      <c r="X1382">
        <v>0</v>
      </c>
      <c r="Y1382">
        <v>0</v>
      </c>
      <c r="Z1382">
        <v>0</v>
      </c>
      <c r="AA1382">
        <v>3</v>
      </c>
      <c r="AB1382">
        <v>11</v>
      </c>
      <c r="AC1382">
        <v>0</v>
      </c>
    </row>
    <row r="1383" spans="1:29" x14ac:dyDescent="0.3">
      <c r="A1383" s="1">
        <v>7514</v>
      </c>
      <c r="B1383">
        <v>1956</v>
      </c>
      <c r="C1383" t="s">
        <v>53</v>
      </c>
      <c r="D1383" t="s">
        <v>33</v>
      </c>
      <c r="E1383">
        <v>54342</v>
      </c>
      <c r="F1383">
        <v>1</v>
      </c>
      <c r="G1383">
        <v>1</v>
      </c>
      <c r="H1383" t="s">
        <v>113</v>
      </c>
      <c r="I1383">
        <v>74</v>
      </c>
      <c r="J1383">
        <v>84</v>
      </c>
      <c r="K1383">
        <v>10</v>
      </c>
      <c r="L1383">
        <v>34</v>
      </c>
      <c r="M1383">
        <v>11</v>
      </c>
      <c r="N1383">
        <v>10</v>
      </c>
      <c r="O1383">
        <v>28</v>
      </c>
      <c r="P1383">
        <v>4</v>
      </c>
      <c r="Q1383">
        <v>3</v>
      </c>
      <c r="R1383">
        <v>1</v>
      </c>
      <c r="S1383">
        <v>4</v>
      </c>
      <c r="T1383">
        <v>6</v>
      </c>
      <c r="U1383">
        <v>0</v>
      </c>
      <c r="V1383">
        <v>0</v>
      </c>
      <c r="W1383">
        <v>0</v>
      </c>
      <c r="X1383">
        <v>0</v>
      </c>
      <c r="Y1383">
        <v>0</v>
      </c>
      <c r="Z1383">
        <v>0</v>
      </c>
      <c r="AA1383">
        <v>3</v>
      </c>
      <c r="AB1383">
        <v>11</v>
      </c>
      <c r="AC1383">
        <v>0</v>
      </c>
    </row>
    <row r="1384" spans="1:29" x14ac:dyDescent="0.3">
      <c r="A1384" s="1">
        <v>2902</v>
      </c>
      <c r="B1384">
        <v>1958</v>
      </c>
      <c r="C1384" t="s">
        <v>29</v>
      </c>
      <c r="D1384" t="s">
        <v>33</v>
      </c>
      <c r="F1384">
        <v>1</v>
      </c>
      <c r="G1384">
        <v>1</v>
      </c>
      <c r="H1384" t="s">
        <v>615</v>
      </c>
      <c r="I1384">
        <v>87</v>
      </c>
      <c r="J1384">
        <v>19</v>
      </c>
      <c r="K1384">
        <v>4</v>
      </c>
      <c r="L1384">
        <v>12</v>
      </c>
      <c r="M1384">
        <v>2</v>
      </c>
      <c r="N1384">
        <v>2</v>
      </c>
      <c r="O1384">
        <v>6</v>
      </c>
      <c r="P1384">
        <v>1</v>
      </c>
      <c r="Q1384">
        <v>1</v>
      </c>
      <c r="R1384">
        <v>0</v>
      </c>
      <c r="S1384">
        <v>3</v>
      </c>
      <c r="T1384">
        <v>5</v>
      </c>
      <c r="U1384">
        <v>0</v>
      </c>
      <c r="V1384">
        <v>0</v>
      </c>
      <c r="W1384">
        <v>0</v>
      </c>
      <c r="X1384">
        <v>0</v>
      </c>
      <c r="Y1384">
        <v>0</v>
      </c>
      <c r="Z1384">
        <v>0</v>
      </c>
      <c r="AA1384">
        <v>3</v>
      </c>
      <c r="AB1384">
        <v>11</v>
      </c>
      <c r="AC1384">
        <v>0</v>
      </c>
    </row>
    <row r="1385" spans="1:29" x14ac:dyDescent="0.3">
      <c r="A1385" s="1">
        <v>4345</v>
      </c>
      <c r="B1385">
        <v>1964</v>
      </c>
      <c r="C1385" t="s">
        <v>53</v>
      </c>
      <c r="D1385" t="s">
        <v>30</v>
      </c>
      <c r="F1385">
        <v>1</v>
      </c>
      <c r="G1385">
        <v>1</v>
      </c>
      <c r="H1385" t="s">
        <v>588</v>
      </c>
      <c r="I1385">
        <v>49</v>
      </c>
      <c r="J1385">
        <v>5</v>
      </c>
      <c r="K1385">
        <v>1</v>
      </c>
      <c r="L1385">
        <v>9</v>
      </c>
      <c r="M1385">
        <v>2</v>
      </c>
      <c r="N1385">
        <v>0</v>
      </c>
      <c r="O1385">
        <v>4</v>
      </c>
      <c r="P1385">
        <v>1</v>
      </c>
      <c r="Q1385">
        <v>1</v>
      </c>
      <c r="R1385">
        <v>0</v>
      </c>
      <c r="S1385">
        <v>2</v>
      </c>
      <c r="T1385">
        <v>7</v>
      </c>
      <c r="U1385">
        <v>0</v>
      </c>
      <c r="V1385">
        <v>0</v>
      </c>
      <c r="W1385">
        <v>0</v>
      </c>
      <c r="X1385">
        <v>0</v>
      </c>
      <c r="Y1385">
        <v>0</v>
      </c>
      <c r="Z1385">
        <v>0</v>
      </c>
      <c r="AA1385">
        <v>3</v>
      </c>
      <c r="AB1385">
        <v>11</v>
      </c>
      <c r="AC1385">
        <v>0</v>
      </c>
    </row>
    <row r="1386" spans="1:29" x14ac:dyDescent="0.3">
      <c r="A1386" s="1">
        <v>793</v>
      </c>
      <c r="B1386">
        <v>1973</v>
      </c>
      <c r="C1386" t="s">
        <v>29</v>
      </c>
      <c r="D1386" t="s">
        <v>37</v>
      </c>
      <c r="E1386">
        <v>20895</v>
      </c>
      <c r="F1386">
        <v>1</v>
      </c>
      <c r="G1386">
        <v>0</v>
      </c>
      <c r="H1386" t="s">
        <v>620</v>
      </c>
      <c r="I1386">
        <v>24</v>
      </c>
      <c r="J1386">
        <v>18</v>
      </c>
      <c r="K1386">
        <v>3</v>
      </c>
      <c r="L1386">
        <v>17</v>
      </c>
      <c r="M1386">
        <v>3</v>
      </c>
      <c r="N1386">
        <v>0</v>
      </c>
      <c r="O1386">
        <v>4</v>
      </c>
      <c r="P1386">
        <v>1</v>
      </c>
      <c r="Q1386">
        <v>2</v>
      </c>
      <c r="R1386">
        <v>0</v>
      </c>
      <c r="S1386">
        <v>3</v>
      </c>
      <c r="T1386">
        <v>9</v>
      </c>
      <c r="U1386">
        <v>0</v>
      </c>
      <c r="V1386">
        <v>0</v>
      </c>
      <c r="W1386">
        <v>0</v>
      </c>
      <c r="X1386">
        <v>0</v>
      </c>
      <c r="Y1386">
        <v>0</v>
      </c>
      <c r="Z1386">
        <v>0</v>
      </c>
      <c r="AA1386">
        <v>3</v>
      </c>
      <c r="AB1386">
        <v>11</v>
      </c>
      <c r="AC1386">
        <v>0</v>
      </c>
    </row>
    <row r="1387" spans="1:29" x14ac:dyDescent="0.3">
      <c r="A1387" s="1">
        <v>10909</v>
      </c>
      <c r="B1387">
        <v>1948</v>
      </c>
      <c r="C1387" t="s">
        <v>29</v>
      </c>
      <c r="D1387" t="s">
        <v>37</v>
      </c>
      <c r="E1387">
        <v>92344</v>
      </c>
      <c r="F1387">
        <v>0</v>
      </c>
      <c r="G1387">
        <v>0</v>
      </c>
      <c r="H1387" t="s">
        <v>267</v>
      </c>
      <c r="I1387">
        <v>9</v>
      </c>
      <c r="J1387">
        <v>992</v>
      </c>
      <c r="K1387">
        <v>24</v>
      </c>
      <c r="L1387">
        <v>694</v>
      </c>
      <c r="M1387">
        <v>51</v>
      </c>
      <c r="N1387">
        <v>19</v>
      </c>
      <c r="O1387">
        <v>119</v>
      </c>
      <c r="P1387">
        <v>0</v>
      </c>
      <c r="Q1387">
        <v>5</v>
      </c>
      <c r="R1387">
        <v>10</v>
      </c>
      <c r="S1387">
        <v>5</v>
      </c>
      <c r="T1387">
        <v>1</v>
      </c>
      <c r="U1387">
        <v>1</v>
      </c>
      <c r="V1387">
        <v>0</v>
      </c>
      <c r="W1387">
        <v>1</v>
      </c>
      <c r="X1387">
        <v>0</v>
      </c>
      <c r="Y1387">
        <v>0</v>
      </c>
      <c r="Z1387">
        <v>0</v>
      </c>
      <c r="AA1387">
        <v>3</v>
      </c>
      <c r="AB1387">
        <v>11</v>
      </c>
      <c r="AC1387">
        <v>0</v>
      </c>
    </row>
    <row r="1388" spans="1:29" x14ac:dyDescent="0.3">
      <c r="A1388" s="1">
        <v>3769</v>
      </c>
      <c r="B1388">
        <v>1972</v>
      </c>
      <c r="C1388" t="s">
        <v>36</v>
      </c>
      <c r="D1388" t="s">
        <v>33</v>
      </c>
      <c r="F1388">
        <v>1</v>
      </c>
      <c r="G1388">
        <v>0</v>
      </c>
      <c r="H1388" t="s">
        <v>621</v>
      </c>
      <c r="I1388">
        <v>17</v>
      </c>
      <c r="J1388">
        <v>25</v>
      </c>
      <c r="K1388">
        <v>1</v>
      </c>
      <c r="L1388">
        <v>13</v>
      </c>
      <c r="M1388">
        <v>0</v>
      </c>
      <c r="N1388">
        <v>0</v>
      </c>
      <c r="O1388">
        <v>3</v>
      </c>
      <c r="P1388">
        <v>1</v>
      </c>
      <c r="Q1388">
        <v>1</v>
      </c>
      <c r="R1388">
        <v>0</v>
      </c>
      <c r="S1388">
        <v>3</v>
      </c>
      <c r="T1388">
        <v>7</v>
      </c>
      <c r="U1388">
        <v>0</v>
      </c>
      <c r="V1388">
        <v>0</v>
      </c>
      <c r="W1388">
        <v>0</v>
      </c>
      <c r="X1388">
        <v>0</v>
      </c>
      <c r="Y1388">
        <v>0</v>
      </c>
      <c r="Z1388">
        <v>0</v>
      </c>
      <c r="AA1388">
        <v>3</v>
      </c>
      <c r="AB1388">
        <v>11</v>
      </c>
      <c r="AC1388">
        <v>0</v>
      </c>
    </row>
    <row r="1389" spans="1:29" x14ac:dyDescent="0.3">
      <c r="A1389" s="1">
        <v>8702</v>
      </c>
      <c r="B1389">
        <v>1976</v>
      </c>
      <c r="C1389" t="s">
        <v>53</v>
      </c>
      <c r="D1389" t="s">
        <v>33</v>
      </c>
      <c r="E1389">
        <v>26907</v>
      </c>
      <c r="F1389">
        <v>1</v>
      </c>
      <c r="G1389">
        <v>1</v>
      </c>
      <c r="H1389" t="s">
        <v>171</v>
      </c>
      <c r="I1389">
        <v>10</v>
      </c>
      <c r="J1389">
        <v>9</v>
      </c>
      <c r="K1389">
        <v>1</v>
      </c>
      <c r="L1389">
        <v>7</v>
      </c>
      <c r="M1389">
        <v>0</v>
      </c>
      <c r="N1389">
        <v>3</v>
      </c>
      <c r="O1389">
        <v>2</v>
      </c>
      <c r="P1389">
        <v>2</v>
      </c>
      <c r="Q1389">
        <v>1</v>
      </c>
      <c r="R1389">
        <v>0</v>
      </c>
      <c r="S1389">
        <v>3</v>
      </c>
      <c r="T1389">
        <v>7</v>
      </c>
      <c r="U1389">
        <v>0</v>
      </c>
      <c r="V1389">
        <v>0</v>
      </c>
      <c r="W1389">
        <v>0</v>
      </c>
      <c r="X1389">
        <v>0</v>
      </c>
      <c r="Y1389">
        <v>0</v>
      </c>
      <c r="Z1389">
        <v>0</v>
      </c>
      <c r="AA1389">
        <v>3</v>
      </c>
      <c r="AB1389">
        <v>11</v>
      </c>
      <c r="AC1389">
        <v>0</v>
      </c>
    </row>
    <row r="1390" spans="1:29" x14ac:dyDescent="0.3">
      <c r="A1390" s="1">
        <v>4791</v>
      </c>
      <c r="B1390">
        <v>1980</v>
      </c>
      <c r="C1390" t="s">
        <v>29</v>
      </c>
      <c r="D1390" t="s">
        <v>33</v>
      </c>
      <c r="E1390">
        <v>44964</v>
      </c>
      <c r="F1390">
        <v>1</v>
      </c>
      <c r="G1390">
        <v>1</v>
      </c>
      <c r="H1390" t="s">
        <v>184</v>
      </c>
      <c r="I1390">
        <v>35</v>
      </c>
      <c r="J1390">
        <v>19</v>
      </c>
      <c r="K1390">
        <v>1</v>
      </c>
      <c r="L1390">
        <v>17</v>
      </c>
      <c r="M1390">
        <v>2</v>
      </c>
      <c r="N1390">
        <v>0</v>
      </c>
      <c r="O1390">
        <v>2</v>
      </c>
      <c r="P1390">
        <v>1</v>
      </c>
      <c r="Q1390">
        <v>1</v>
      </c>
      <c r="R1390">
        <v>0</v>
      </c>
      <c r="S1390">
        <v>3</v>
      </c>
      <c r="T1390">
        <v>8</v>
      </c>
      <c r="U1390">
        <v>0</v>
      </c>
      <c r="V1390">
        <v>0</v>
      </c>
      <c r="W1390">
        <v>0</v>
      </c>
      <c r="X1390">
        <v>0</v>
      </c>
      <c r="Y1390">
        <v>0</v>
      </c>
      <c r="Z1390">
        <v>0</v>
      </c>
      <c r="AA1390">
        <v>3</v>
      </c>
      <c r="AB1390">
        <v>11</v>
      </c>
      <c r="AC1390">
        <v>0</v>
      </c>
    </row>
    <row r="1391" spans="1:29" x14ac:dyDescent="0.3">
      <c r="A1391" s="1">
        <v>2963</v>
      </c>
      <c r="B1391">
        <v>1979</v>
      </c>
      <c r="C1391" t="s">
        <v>29</v>
      </c>
      <c r="D1391" t="s">
        <v>33</v>
      </c>
      <c r="E1391">
        <v>75507</v>
      </c>
      <c r="F1391">
        <v>0</v>
      </c>
      <c r="G1391">
        <v>0</v>
      </c>
      <c r="H1391" t="s">
        <v>492</v>
      </c>
      <c r="I1391">
        <v>56</v>
      </c>
      <c r="J1391">
        <v>709</v>
      </c>
      <c r="K1391">
        <v>93</v>
      </c>
      <c r="L1391">
        <v>374</v>
      </c>
      <c r="M1391">
        <v>104</v>
      </c>
      <c r="N1391">
        <v>80</v>
      </c>
      <c r="O1391">
        <v>80</v>
      </c>
      <c r="P1391">
        <v>1</v>
      </c>
      <c r="Q1391">
        <v>8</v>
      </c>
      <c r="R1391">
        <v>6</v>
      </c>
      <c r="S1391">
        <v>6</v>
      </c>
      <c r="T1391">
        <v>3</v>
      </c>
      <c r="U1391">
        <v>0</v>
      </c>
      <c r="V1391">
        <v>0</v>
      </c>
      <c r="W1391">
        <v>0</v>
      </c>
      <c r="X1391">
        <v>0</v>
      </c>
      <c r="Y1391">
        <v>0</v>
      </c>
      <c r="Z1391">
        <v>0</v>
      </c>
      <c r="AA1391">
        <v>3</v>
      </c>
      <c r="AB1391">
        <v>11</v>
      </c>
      <c r="AC1391">
        <v>0</v>
      </c>
    </row>
    <row r="1392" spans="1:29" x14ac:dyDescent="0.3">
      <c r="A1392" s="1">
        <v>8216</v>
      </c>
      <c r="B1392">
        <v>1972</v>
      </c>
      <c r="C1392" t="s">
        <v>39</v>
      </c>
      <c r="D1392" t="s">
        <v>37</v>
      </c>
      <c r="E1392">
        <v>53761</v>
      </c>
      <c r="F1392">
        <v>1</v>
      </c>
      <c r="G1392">
        <v>1</v>
      </c>
      <c r="H1392" t="s">
        <v>480</v>
      </c>
      <c r="I1392">
        <v>7</v>
      </c>
      <c r="J1392">
        <v>158</v>
      </c>
      <c r="K1392">
        <v>0</v>
      </c>
      <c r="L1392">
        <v>76</v>
      </c>
      <c r="M1392">
        <v>13</v>
      </c>
      <c r="N1392">
        <v>7</v>
      </c>
      <c r="O1392">
        <v>71</v>
      </c>
      <c r="P1392">
        <v>6</v>
      </c>
      <c r="Q1392">
        <v>4</v>
      </c>
      <c r="R1392">
        <v>4</v>
      </c>
      <c r="S1392">
        <v>3</v>
      </c>
      <c r="T1392">
        <v>5</v>
      </c>
      <c r="U1392">
        <v>0</v>
      </c>
      <c r="V1392">
        <v>0</v>
      </c>
      <c r="W1392">
        <v>0</v>
      </c>
      <c r="X1392">
        <v>0</v>
      </c>
      <c r="Y1392">
        <v>0</v>
      </c>
      <c r="Z1392">
        <v>0</v>
      </c>
      <c r="AA1392">
        <v>3</v>
      </c>
      <c r="AB1392">
        <v>11</v>
      </c>
      <c r="AC1392">
        <v>0</v>
      </c>
    </row>
    <row r="1393" spans="1:29" x14ac:dyDescent="0.3">
      <c r="A1393" s="1">
        <v>8140</v>
      </c>
      <c r="B1393">
        <v>1973</v>
      </c>
      <c r="C1393" t="s">
        <v>29</v>
      </c>
      <c r="D1393" t="s">
        <v>33</v>
      </c>
      <c r="E1393">
        <v>22682</v>
      </c>
      <c r="F1393">
        <v>1</v>
      </c>
      <c r="G1393">
        <v>0</v>
      </c>
      <c r="H1393" t="s">
        <v>490</v>
      </c>
      <c r="I1393">
        <v>51</v>
      </c>
      <c r="J1393">
        <v>10</v>
      </c>
      <c r="K1393">
        <v>14</v>
      </c>
      <c r="L1393">
        <v>29</v>
      </c>
      <c r="M1393">
        <v>4</v>
      </c>
      <c r="N1393">
        <v>2</v>
      </c>
      <c r="O1393">
        <v>36</v>
      </c>
      <c r="P1393">
        <v>3</v>
      </c>
      <c r="Q1393">
        <v>2</v>
      </c>
      <c r="R1393">
        <v>1</v>
      </c>
      <c r="S1393">
        <v>4</v>
      </c>
      <c r="T1393">
        <v>4</v>
      </c>
      <c r="U1393">
        <v>0</v>
      </c>
      <c r="V1393">
        <v>0</v>
      </c>
      <c r="W1393">
        <v>0</v>
      </c>
      <c r="X1393">
        <v>0</v>
      </c>
      <c r="Y1393">
        <v>0</v>
      </c>
      <c r="Z1393">
        <v>0</v>
      </c>
      <c r="AA1393">
        <v>3</v>
      </c>
      <c r="AB1393">
        <v>11</v>
      </c>
      <c r="AC1393">
        <v>0</v>
      </c>
    </row>
    <row r="1394" spans="1:29" x14ac:dyDescent="0.3">
      <c r="A1394" s="1">
        <v>10146</v>
      </c>
      <c r="B1394">
        <v>1972</v>
      </c>
      <c r="C1394" t="s">
        <v>36</v>
      </c>
      <c r="D1394" t="s">
        <v>33</v>
      </c>
      <c r="E1394">
        <v>38887</v>
      </c>
      <c r="F1394">
        <v>1</v>
      </c>
      <c r="G1394">
        <v>0</v>
      </c>
      <c r="H1394" t="s">
        <v>621</v>
      </c>
      <c r="I1394">
        <v>17</v>
      </c>
      <c r="J1394">
        <v>25</v>
      </c>
      <c r="K1394">
        <v>1</v>
      </c>
      <c r="L1394">
        <v>13</v>
      </c>
      <c r="M1394">
        <v>0</v>
      </c>
      <c r="N1394">
        <v>0</v>
      </c>
      <c r="O1394">
        <v>3</v>
      </c>
      <c r="P1394">
        <v>1</v>
      </c>
      <c r="Q1394">
        <v>1</v>
      </c>
      <c r="R1394">
        <v>0</v>
      </c>
      <c r="S1394">
        <v>3</v>
      </c>
      <c r="T1394">
        <v>7</v>
      </c>
      <c r="U1394">
        <v>0</v>
      </c>
      <c r="V1394">
        <v>0</v>
      </c>
      <c r="W1394">
        <v>0</v>
      </c>
      <c r="X1394">
        <v>0</v>
      </c>
      <c r="Y1394">
        <v>0</v>
      </c>
      <c r="Z1394">
        <v>0</v>
      </c>
      <c r="AA1394">
        <v>3</v>
      </c>
      <c r="AB1394">
        <v>11</v>
      </c>
      <c r="AC1394">
        <v>0</v>
      </c>
    </row>
    <row r="1395" spans="1:29" x14ac:dyDescent="0.3">
      <c r="A1395" s="1">
        <v>5289</v>
      </c>
      <c r="B1395">
        <v>1975</v>
      </c>
      <c r="C1395" t="s">
        <v>53</v>
      </c>
      <c r="D1395" t="s">
        <v>30</v>
      </c>
      <c r="E1395">
        <v>41658</v>
      </c>
      <c r="F1395">
        <v>1</v>
      </c>
      <c r="G1395">
        <v>1</v>
      </c>
      <c r="H1395" t="s">
        <v>79</v>
      </c>
      <c r="I1395">
        <v>30</v>
      </c>
      <c r="J1395">
        <v>8</v>
      </c>
      <c r="K1395">
        <v>4</v>
      </c>
      <c r="L1395">
        <v>12</v>
      </c>
      <c r="M1395">
        <v>15</v>
      </c>
      <c r="N1395">
        <v>4</v>
      </c>
      <c r="O1395">
        <v>29</v>
      </c>
      <c r="P1395">
        <v>2</v>
      </c>
      <c r="Q1395">
        <v>1</v>
      </c>
      <c r="R1395">
        <v>1</v>
      </c>
      <c r="S1395">
        <v>2</v>
      </c>
      <c r="T1395">
        <v>4</v>
      </c>
      <c r="U1395">
        <v>0</v>
      </c>
      <c r="V1395">
        <v>0</v>
      </c>
      <c r="W1395">
        <v>0</v>
      </c>
      <c r="X1395">
        <v>0</v>
      </c>
      <c r="Y1395">
        <v>0</v>
      </c>
      <c r="Z1395">
        <v>0</v>
      </c>
      <c r="AA1395">
        <v>3</v>
      </c>
      <c r="AB1395">
        <v>11</v>
      </c>
      <c r="AC1395">
        <v>0</v>
      </c>
    </row>
    <row r="1396" spans="1:29" x14ac:dyDescent="0.3">
      <c r="A1396" s="1">
        <v>2587</v>
      </c>
      <c r="B1396">
        <v>1972</v>
      </c>
      <c r="C1396" t="s">
        <v>36</v>
      </c>
      <c r="D1396" t="s">
        <v>37</v>
      </c>
      <c r="E1396">
        <v>29791</v>
      </c>
      <c r="F1396">
        <v>1</v>
      </c>
      <c r="G1396">
        <v>0</v>
      </c>
      <c r="H1396" t="s">
        <v>622</v>
      </c>
      <c r="I1396">
        <v>21</v>
      </c>
      <c r="J1396">
        <v>14</v>
      </c>
      <c r="K1396">
        <v>0</v>
      </c>
      <c r="L1396">
        <v>6</v>
      </c>
      <c r="M1396">
        <v>0</v>
      </c>
      <c r="N1396">
        <v>0</v>
      </c>
      <c r="O1396">
        <v>0</v>
      </c>
      <c r="P1396">
        <v>2</v>
      </c>
      <c r="Q1396">
        <v>2</v>
      </c>
      <c r="R1396">
        <v>0</v>
      </c>
      <c r="S1396">
        <v>3</v>
      </c>
      <c r="T1396">
        <v>5</v>
      </c>
      <c r="U1396">
        <v>0</v>
      </c>
      <c r="V1396">
        <v>0</v>
      </c>
      <c r="W1396">
        <v>0</v>
      </c>
      <c r="X1396">
        <v>0</v>
      </c>
      <c r="Y1396">
        <v>0</v>
      </c>
      <c r="Z1396">
        <v>0</v>
      </c>
      <c r="AA1396">
        <v>3</v>
      </c>
      <c r="AB1396">
        <v>11</v>
      </c>
      <c r="AC1396">
        <v>0</v>
      </c>
    </row>
    <row r="1397" spans="1:29" x14ac:dyDescent="0.3">
      <c r="A1397" s="1">
        <v>4405</v>
      </c>
      <c r="B1397">
        <v>1956</v>
      </c>
      <c r="C1397" t="s">
        <v>39</v>
      </c>
      <c r="D1397" t="s">
        <v>37</v>
      </c>
      <c r="E1397">
        <v>63915</v>
      </c>
      <c r="F1397">
        <v>0</v>
      </c>
      <c r="G1397">
        <v>2</v>
      </c>
      <c r="H1397" t="s">
        <v>563</v>
      </c>
      <c r="I1397">
        <v>2</v>
      </c>
      <c r="J1397">
        <v>622</v>
      </c>
      <c r="K1397">
        <v>7</v>
      </c>
      <c r="L1397">
        <v>115</v>
      </c>
      <c r="M1397">
        <v>30</v>
      </c>
      <c r="N1397">
        <v>0</v>
      </c>
      <c r="O1397">
        <v>15</v>
      </c>
      <c r="P1397">
        <v>2</v>
      </c>
      <c r="Q1397">
        <v>6</v>
      </c>
      <c r="R1397">
        <v>3</v>
      </c>
      <c r="S1397">
        <v>12</v>
      </c>
      <c r="T1397">
        <v>5</v>
      </c>
      <c r="U1397">
        <v>0</v>
      </c>
      <c r="V1397">
        <v>0</v>
      </c>
      <c r="W1397">
        <v>0</v>
      </c>
      <c r="X1397">
        <v>0</v>
      </c>
      <c r="Y1397">
        <v>0</v>
      </c>
      <c r="Z1397">
        <v>0</v>
      </c>
      <c r="AA1397">
        <v>3</v>
      </c>
      <c r="AB1397">
        <v>11</v>
      </c>
      <c r="AC1397">
        <v>0</v>
      </c>
    </row>
    <row r="1398" spans="1:29" x14ac:dyDescent="0.3">
      <c r="A1398" s="1">
        <v>8663</v>
      </c>
      <c r="B1398">
        <v>1974</v>
      </c>
      <c r="C1398" t="s">
        <v>29</v>
      </c>
      <c r="D1398" t="s">
        <v>41</v>
      </c>
      <c r="E1398">
        <v>39996</v>
      </c>
      <c r="F1398">
        <v>1</v>
      </c>
      <c r="G1398">
        <v>1</v>
      </c>
      <c r="H1398" t="s">
        <v>65</v>
      </c>
      <c r="I1398">
        <v>85</v>
      </c>
      <c r="J1398">
        <v>11</v>
      </c>
      <c r="K1398">
        <v>0</v>
      </c>
      <c r="L1398">
        <v>3</v>
      </c>
      <c r="M1398">
        <v>0</v>
      </c>
      <c r="N1398">
        <v>0</v>
      </c>
      <c r="O1398">
        <v>1</v>
      </c>
      <c r="P1398">
        <v>1</v>
      </c>
      <c r="Q1398">
        <v>1</v>
      </c>
      <c r="R1398">
        <v>0</v>
      </c>
      <c r="S1398">
        <v>2</v>
      </c>
      <c r="T1398">
        <v>6</v>
      </c>
      <c r="U1398">
        <v>0</v>
      </c>
      <c r="V1398">
        <v>0</v>
      </c>
      <c r="W1398">
        <v>0</v>
      </c>
      <c r="X1398">
        <v>0</v>
      </c>
      <c r="Y1398">
        <v>0</v>
      </c>
      <c r="Z1398">
        <v>0</v>
      </c>
      <c r="AA1398">
        <v>3</v>
      </c>
      <c r="AB1398">
        <v>11</v>
      </c>
      <c r="AC1398">
        <v>0</v>
      </c>
    </row>
    <row r="1399" spans="1:29" x14ac:dyDescent="0.3">
      <c r="A1399" s="1">
        <v>2589</v>
      </c>
      <c r="B1399">
        <v>1972</v>
      </c>
      <c r="C1399" t="s">
        <v>29</v>
      </c>
      <c r="D1399" t="s">
        <v>41</v>
      </c>
      <c r="E1399">
        <v>26759</v>
      </c>
      <c r="F1399">
        <v>1</v>
      </c>
      <c r="G1399">
        <v>0</v>
      </c>
      <c r="H1399" t="s">
        <v>411</v>
      </c>
      <c r="I1399">
        <v>65</v>
      </c>
      <c r="J1399">
        <v>25</v>
      </c>
      <c r="K1399">
        <v>3</v>
      </c>
      <c r="L1399">
        <v>16</v>
      </c>
      <c r="M1399">
        <v>8</v>
      </c>
      <c r="N1399">
        <v>5</v>
      </c>
      <c r="O1399">
        <v>2</v>
      </c>
      <c r="P1399">
        <v>2</v>
      </c>
      <c r="Q1399">
        <v>2</v>
      </c>
      <c r="R1399">
        <v>1</v>
      </c>
      <c r="S1399">
        <v>3</v>
      </c>
      <c r="T1399">
        <v>6</v>
      </c>
      <c r="U1399">
        <v>0</v>
      </c>
      <c r="V1399">
        <v>0</v>
      </c>
      <c r="W1399">
        <v>0</v>
      </c>
      <c r="X1399">
        <v>0</v>
      </c>
      <c r="Y1399">
        <v>0</v>
      </c>
      <c r="Z1399">
        <v>0</v>
      </c>
      <c r="AA1399">
        <v>3</v>
      </c>
      <c r="AB1399">
        <v>11</v>
      </c>
      <c r="AC1399">
        <v>0</v>
      </c>
    </row>
    <row r="1400" spans="1:29" x14ac:dyDescent="0.3">
      <c r="A1400" s="1">
        <v>3421</v>
      </c>
      <c r="B1400">
        <v>1968</v>
      </c>
      <c r="C1400" t="s">
        <v>39</v>
      </c>
      <c r="D1400" t="s">
        <v>41</v>
      </c>
      <c r="E1400">
        <v>63841</v>
      </c>
      <c r="F1400">
        <v>0</v>
      </c>
      <c r="G1400">
        <v>1</v>
      </c>
      <c r="H1400" t="s">
        <v>147</v>
      </c>
      <c r="I1400">
        <v>64</v>
      </c>
      <c r="J1400">
        <v>635</v>
      </c>
      <c r="K1400">
        <v>15</v>
      </c>
      <c r="L1400">
        <v>100</v>
      </c>
      <c r="M1400">
        <v>20</v>
      </c>
      <c r="N1400">
        <v>7</v>
      </c>
      <c r="O1400">
        <v>131</v>
      </c>
      <c r="P1400">
        <v>1</v>
      </c>
      <c r="Q1400">
        <v>9</v>
      </c>
      <c r="R1400">
        <v>3</v>
      </c>
      <c r="S1400">
        <v>9</v>
      </c>
      <c r="T1400">
        <v>6</v>
      </c>
      <c r="U1400">
        <v>0</v>
      </c>
      <c r="V1400">
        <v>0</v>
      </c>
      <c r="W1400">
        <v>0</v>
      </c>
      <c r="X1400">
        <v>0</v>
      </c>
      <c r="Y1400">
        <v>0</v>
      </c>
      <c r="Z1400">
        <v>0</v>
      </c>
      <c r="AA1400">
        <v>3</v>
      </c>
      <c r="AB1400">
        <v>11</v>
      </c>
      <c r="AC1400">
        <v>0</v>
      </c>
    </row>
    <row r="1401" spans="1:29" x14ac:dyDescent="0.3">
      <c r="A1401" s="1">
        <v>10490</v>
      </c>
      <c r="B1401">
        <v>1969</v>
      </c>
      <c r="C1401" t="s">
        <v>36</v>
      </c>
      <c r="D1401" t="s">
        <v>37</v>
      </c>
      <c r="E1401">
        <v>51039</v>
      </c>
      <c r="F1401">
        <v>1</v>
      </c>
      <c r="G1401">
        <v>1</v>
      </c>
      <c r="H1401" t="s">
        <v>623</v>
      </c>
      <c r="I1401">
        <v>11</v>
      </c>
      <c r="J1401">
        <v>100</v>
      </c>
      <c r="K1401">
        <v>64</v>
      </c>
      <c r="L1401">
        <v>79</v>
      </c>
      <c r="M1401">
        <v>65</v>
      </c>
      <c r="N1401">
        <v>0</v>
      </c>
      <c r="O1401">
        <v>109</v>
      </c>
      <c r="P1401">
        <v>2</v>
      </c>
      <c r="Q1401">
        <v>6</v>
      </c>
      <c r="R1401">
        <v>2</v>
      </c>
      <c r="S1401">
        <v>4</v>
      </c>
      <c r="T1401">
        <v>7</v>
      </c>
      <c r="U1401">
        <v>0</v>
      </c>
      <c r="V1401">
        <v>0</v>
      </c>
      <c r="W1401">
        <v>0</v>
      </c>
      <c r="X1401">
        <v>0</v>
      </c>
      <c r="Y1401">
        <v>0</v>
      </c>
      <c r="Z1401">
        <v>0</v>
      </c>
      <c r="AA1401">
        <v>3</v>
      </c>
      <c r="AB1401">
        <v>11</v>
      </c>
      <c r="AC1401">
        <v>0</v>
      </c>
    </row>
    <row r="1402" spans="1:29" x14ac:dyDescent="0.3">
      <c r="A1402" s="1">
        <v>4094</v>
      </c>
      <c r="B1402">
        <v>1961</v>
      </c>
      <c r="C1402" t="s">
        <v>29</v>
      </c>
      <c r="D1402" t="s">
        <v>37</v>
      </c>
      <c r="E1402">
        <v>60544</v>
      </c>
      <c r="F1402">
        <v>1</v>
      </c>
      <c r="G1402">
        <v>1</v>
      </c>
      <c r="H1402" t="s">
        <v>555</v>
      </c>
      <c r="I1402">
        <v>92</v>
      </c>
      <c r="J1402">
        <v>201</v>
      </c>
      <c r="K1402">
        <v>2</v>
      </c>
      <c r="L1402">
        <v>43</v>
      </c>
      <c r="M1402">
        <v>3</v>
      </c>
      <c r="N1402">
        <v>5</v>
      </c>
      <c r="O1402">
        <v>35</v>
      </c>
      <c r="P1402">
        <v>4</v>
      </c>
      <c r="Q1402">
        <v>5</v>
      </c>
      <c r="R1402">
        <v>1</v>
      </c>
      <c r="S1402">
        <v>5</v>
      </c>
      <c r="T1402">
        <v>6</v>
      </c>
      <c r="U1402">
        <v>0</v>
      </c>
      <c r="V1402">
        <v>0</v>
      </c>
      <c r="W1402">
        <v>0</v>
      </c>
      <c r="X1402">
        <v>0</v>
      </c>
      <c r="Y1402">
        <v>0</v>
      </c>
      <c r="Z1402">
        <v>0</v>
      </c>
      <c r="AA1402">
        <v>3</v>
      </c>
      <c r="AB1402">
        <v>11</v>
      </c>
      <c r="AC1402">
        <v>0</v>
      </c>
    </row>
    <row r="1403" spans="1:29" x14ac:dyDescent="0.3">
      <c r="A1403" s="1">
        <v>9958</v>
      </c>
      <c r="B1403">
        <v>1972</v>
      </c>
      <c r="C1403" t="s">
        <v>29</v>
      </c>
      <c r="D1403" t="s">
        <v>37</v>
      </c>
      <c r="E1403">
        <v>65685</v>
      </c>
      <c r="F1403">
        <v>0</v>
      </c>
      <c r="G1403">
        <v>1</v>
      </c>
      <c r="H1403" t="s">
        <v>409</v>
      </c>
      <c r="I1403">
        <v>54</v>
      </c>
      <c r="J1403">
        <v>642</v>
      </c>
      <c r="K1403">
        <v>14</v>
      </c>
      <c r="L1403">
        <v>49</v>
      </c>
      <c r="M1403">
        <v>0</v>
      </c>
      <c r="N1403">
        <v>7</v>
      </c>
      <c r="O1403">
        <v>57</v>
      </c>
      <c r="P1403">
        <v>1</v>
      </c>
      <c r="Q1403">
        <v>9</v>
      </c>
      <c r="R1403">
        <v>2</v>
      </c>
      <c r="S1403">
        <v>9</v>
      </c>
      <c r="T1403">
        <v>5</v>
      </c>
      <c r="U1403">
        <v>0</v>
      </c>
      <c r="V1403">
        <v>0</v>
      </c>
      <c r="W1403">
        <v>0</v>
      </c>
      <c r="X1403">
        <v>0</v>
      </c>
      <c r="Y1403">
        <v>0</v>
      </c>
      <c r="Z1403">
        <v>0</v>
      </c>
      <c r="AA1403">
        <v>3</v>
      </c>
      <c r="AB1403">
        <v>11</v>
      </c>
      <c r="AC1403">
        <v>0</v>
      </c>
    </row>
    <row r="1404" spans="1:29" x14ac:dyDescent="0.3">
      <c r="A1404" s="1">
        <v>2534</v>
      </c>
      <c r="B1404">
        <v>1953</v>
      </c>
      <c r="C1404" t="s">
        <v>29</v>
      </c>
      <c r="D1404" t="s">
        <v>37</v>
      </c>
      <c r="E1404">
        <v>37716</v>
      </c>
      <c r="F1404">
        <v>0</v>
      </c>
      <c r="G1404">
        <v>1</v>
      </c>
      <c r="H1404" t="s">
        <v>179</v>
      </c>
      <c r="I1404">
        <v>4</v>
      </c>
      <c r="J1404">
        <v>97</v>
      </c>
      <c r="K1404">
        <v>1</v>
      </c>
      <c r="L1404">
        <v>41</v>
      </c>
      <c r="M1404">
        <v>6</v>
      </c>
      <c r="N1404">
        <v>2</v>
      </c>
      <c r="O1404">
        <v>41</v>
      </c>
      <c r="P1404">
        <v>2</v>
      </c>
      <c r="Q1404">
        <v>4</v>
      </c>
      <c r="R1404">
        <v>1</v>
      </c>
      <c r="S1404">
        <v>3</v>
      </c>
      <c r="T1404">
        <v>7</v>
      </c>
      <c r="U1404">
        <v>0</v>
      </c>
      <c r="V1404">
        <v>0</v>
      </c>
      <c r="W1404">
        <v>0</v>
      </c>
      <c r="X1404">
        <v>0</v>
      </c>
      <c r="Y1404">
        <v>0</v>
      </c>
      <c r="Z1404">
        <v>0</v>
      </c>
      <c r="AA1404">
        <v>3</v>
      </c>
      <c r="AB1404">
        <v>11</v>
      </c>
      <c r="AC1404">
        <v>0</v>
      </c>
    </row>
    <row r="1405" spans="1:29" x14ac:dyDescent="0.3">
      <c r="A1405" s="1">
        <v>4188</v>
      </c>
      <c r="B1405">
        <v>1957</v>
      </c>
      <c r="C1405" t="s">
        <v>29</v>
      </c>
      <c r="D1405" t="s">
        <v>30</v>
      </c>
      <c r="E1405">
        <v>36864</v>
      </c>
      <c r="F1405">
        <v>0</v>
      </c>
      <c r="G1405">
        <v>1</v>
      </c>
      <c r="H1405" t="s">
        <v>624</v>
      </c>
      <c r="I1405">
        <v>53</v>
      </c>
      <c r="J1405">
        <v>204</v>
      </c>
      <c r="K1405">
        <v>5</v>
      </c>
      <c r="L1405">
        <v>39</v>
      </c>
      <c r="M1405">
        <v>17</v>
      </c>
      <c r="N1405">
        <v>0</v>
      </c>
      <c r="O1405">
        <v>89</v>
      </c>
      <c r="P1405">
        <v>3</v>
      </c>
      <c r="Q1405">
        <v>5</v>
      </c>
      <c r="R1405">
        <v>2</v>
      </c>
      <c r="S1405">
        <v>4</v>
      </c>
      <c r="T1405">
        <v>8</v>
      </c>
      <c r="U1405">
        <v>0</v>
      </c>
      <c r="V1405">
        <v>0</v>
      </c>
      <c r="W1405">
        <v>0</v>
      </c>
      <c r="X1405">
        <v>0</v>
      </c>
      <c r="Y1405">
        <v>0</v>
      </c>
      <c r="Z1405">
        <v>0</v>
      </c>
      <c r="AA1405">
        <v>3</v>
      </c>
      <c r="AB1405">
        <v>11</v>
      </c>
      <c r="AC1405">
        <v>1</v>
      </c>
    </row>
    <row r="1406" spans="1:29" x14ac:dyDescent="0.3">
      <c r="A1406" s="1">
        <v>6613</v>
      </c>
      <c r="B1406">
        <v>1970</v>
      </c>
      <c r="C1406" t="s">
        <v>39</v>
      </c>
      <c r="D1406" t="s">
        <v>37</v>
      </c>
      <c r="E1406">
        <v>44511</v>
      </c>
      <c r="F1406">
        <v>1</v>
      </c>
      <c r="G1406">
        <v>0</v>
      </c>
      <c r="H1406" t="s">
        <v>109</v>
      </c>
      <c r="I1406">
        <v>39</v>
      </c>
      <c r="J1406">
        <v>513</v>
      </c>
      <c r="K1406">
        <v>7</v>
      </c>
      <c r="L1406">
        <v>133</v>
      </c>
      <c r="M1406">
        <v>46</v>
      </c>
      <c r="N1406">
        <v>14</v>
      </c>
      <c r="O1406">
        <v>14</v>
      </c>
      <c r="P1406">
        <v>6</v>
      </c>
      <c r="Q1406">
        <v>8</v>
      </c>
      <c r="R1406">
        <v>4</v>
      </c>
      <c r="S1406">
        <v>8</v>
      </c>
      <c r="T1406">
        <v>8</v>
      </c>
      <c r="U1406">
        <v>0</v>
      </c>
      <c r="V1406">
        <v>0</v>
      </c>
      <c r="W1406">
        <v>0</v>
      </c>
      <c r="X1406">
        <v>0</v>
      </c>
      <c r="Y1406">
        <v>0</v>
      </c>
      <c r="Z1406">
        <v>0</v>
      </c>
      <c r="AA1406">
        <v>3</v>
      </c>
      <c r="AB1406">
        <v>11</v>
      </c>
      <c r="AC1406">
        <v>0</v>
      </c>
    </row>
    <row r="1407" spans="1:29" x14ac:dyDescent="0.3">
      <c r="A1407" s="1">
        <v>10827</v>
      </c>
      <c r="B1407">
        <v>1967</v>
      </c>
      <c r="C1407" t="s">
        <v>36</v>
      </c>
      <c r="D1407" t="s">
        <v>37</v>
      </c>
      <c r="E1407">
        <v>36947</v>
      </c>
      <c r="F1407">
        <v>1</v>
      </c>
      <c r="G1407">
        <v>1</v>
      </c>
      <c r="H1407" t="s">
        <v>481</v>
      </c>
      <c r="I1407">
        <v>49</v>
      </c>
      <c r="J1407">
        <v>88</v>
      </c>
      <c r="K1407">
        <v>3</v>
      </c>
      <c r="L1407">
        <v>21</v>
      </c>
      <c r="M1407">
        <v>4</v>
      </c>
      <c r="N1407">
        <v>1</v>
      </c>
      <c r="O1407">
        <v>29</v>
      </c>
      <c r="P1407">
        <v>4</v>
      </c>
      <c r="Q1407">
        <v>3</v>
      </c>
      <c r="R1407">
        <v>0</v>
      </c>
      <c r="S1407">
        <v>4</v>
      </c>
      <c r="T1407">
        <v>9</v>
      </c>
      <c r="U1407">
        <v>0</v>
      </c>
      <c r="V1407">
        <v>0</v>
      </c>
      <c r="W1407">
        <v>0</v>
      </c>
      <c r="X1407">
        <v>0</v>
      </c>
      <c r="Y1407">
        <v>0</v>
      </c>
      <c r="Z1407">
        <v>0</v>
      </c>
      <c r="AA1407">
        <v>3</v>
      </c>
      <c r="AB1407">
        <v>11</v>
      </c>
      <c r="AC1407">
        <v>0</v>
      </c>
    </row>
    <row r="1408" spans="1:29" x14ac:dyDescent="0.3">
      <c r="A1408" s="1">
        <v>5491</v>
      </c>
      <c r="B1408">
        <v>1951</v>
      </c>
      <c r="C1408" t="s">
        <v>39</v>
      </c>
      <c r="D1408" t="s">
        <v>33</v>
      </c>
      <c r="E1408">
        <v>47352</v>
      </c>
      <c r="F1408">
        <v>0</v>
      </c>
      <c r="G1408">
        <v>1</v>
      </c>
      <c r="H1408" t="s">
        <v>124</v>
      </c>
      <c r="I1408">
        <v>70</v>
      </c>
      <c r="J1408">
        <v>172</v>
      </c>
      <c r="K1408">
        <v>12</v>
      </c>
      <c r="L1408">
        <v>112</v>
      </c>
      <c r="M1408">
        <v>8</v>
      </c>
      <c r="N1408">
        <v>0</v>
      </c>
      <c r="O1408">
        <v>15</v>
      </c>
      <c r="P1408">
        <v>4</v>
      </c>
      <c r="Q1408">
        <v>6</v>
      </c>
      <c r="R1408">
        <v>1</v>
      </c>
      <c r="S1408">
        <v>5</v>
      </c>
      <c r="T1408">
        <v>7</v>
      </c>
      <c r="U1408">
        <v>0</v>
      </c>
      <c r="V1408">
        <v>0</v>
      </c>
      <c r="W1408">
        <v>0</v>
      </c>
      <c r="X1408">
        <v>0</v>
      </c>
      <c r="Y1408">
        <v>0</v>
      </c>
      <c r="Z1408">
        <v>0</v>
      </c>
      <c r="AA1408">
        <v>3</v>
      </c>
      <c r="AB1408">
        <v>11</v>
      </c>
      <c r="AC1408">
        <v>0</v>
      </c>
    </row>
    <row r="1409" spans="1:29" x14ac:dyDescent="0.3">
      <c r="A1409" s="1">
        <v>8402</v>
      </c>
      <c r="B1409">
        <v>1953</v>
      </c>
      <c r="C1409" t="s">
        <v>39</v>
      </c>
      <c r="D1409" t="s">
        <v>37</v>
      </c>
      <c r="E1409">
        <v>67087</v>
      </c>
      <c r="F1409">
        <v>0</v>
      </c>
      <c r="G1409">
        <v>1</v>
      </c>
      <c r="H1409" t="s">
        <v>280</v>
      </c>
      <c r="I1409">
        <v>40</v>
      </c>
      <c r="J1409">
        <v>329</v>
      </c>
      <c r="K1409">
        <v>35</v>
      </c>
      <c r="L1409">
        <v>222</v>
      </c>
      <c r="M1409">
        <v>130</v>
      </c>
      <c r="N1409">
        <v>35</v>
      </c>
      <c r="O1409">
        <v>43</v>
      </c>
      <c r="P1409">
        <v>2</v>
      </c>
      <c r="Q1409">
        <v>7</v>
      </c>
      <c r="R1409">
        <v>5</v>
      </c>
      <c r="S1409">
        <v>8</v>
      </c>
      <c r="T1409">
        <v>4</v>
      </c>
      <c r="U1409">
        <v>0</v>
      </c>
      <c r="V1409">
        <v>0</v>
      </c>
      <c r="W1409">
        <v>0</v>
      </c>
      <c r="X1409">
        <v>0</v>
      </c>
      <c r="Y1409">
        <v>0</v>
      </c>
      <c r="Z1409">
        <v>0</v>
      </c>
      <c r="AA1409">
        <v>3</v>
      </c>
      <c r="AB1409">
        <v>11</v>
      </c>
      <c r="AC1409">
        <v>0</v>
      </c>
    </row>
    <row r="1410" spans="1:29" x14ac:dyDescent="0.3">
      <c r="A1410" s="1">
        <v>8783</v>
      </c>
      <c r="B1410">
        <v>1950</v>
      </c>
      <c r="C1410" t="s">
        <v>29</v>
      </c>
      <c r="D1410" t="s">
        <v>37</v>
      </c>
      <c r="E1410">
        <v>57045</v>
      </c>
      <c r="F1410">
        <v>0</v>
      </c>
      <c r="G1410">
        <v>1</v>
      </c>
      <c r="H1410" t="s">
        <v>220</v>
      </c>
      <c r="I1410">
        <v>40</v>
      </c>
      <c r="J1410">
        <v>296</v>
      </c>
      <c r="K1410">
        <v>13</v>
      </c>
      <c r="L1410">
        <v>104</v>
      </c>
      <c r="M1410">
        <v>11</v>
      </c>
      <c r="N1410">
        <v>13</v>
      </c>
      <c r="O1410">
        <v>17</v>
      </c>
      <c r="P1410">
        <v>3</v>
      </c>
      <c r="Q1410">
        <v>4</v>
      </c>
      <c r="R1410">
        <v>2</v>
      </c>
      <c r="S1410">
        <v>9</v>
      </c>
      <c r="T1410">
        <v>3</v>
      </c>
      <c r="U1410">
        <v>0</v>
      </c>
      <c r="V1410">
        <v>0</v>
      </c>
      <c r="W1410">
        <v>0</v>
      </c>
      <c r="X1410">
        <v>0</v>
      </c>
      <c r="Y1410">
        <v>0</v>
      </c>
      <c r="Z1410">
        <v>0</v>
      </c>
      <c r="AA1410">
        <v>3</v>
      </c>
      <c r="AB1410">
        <v>11</v>
      </c>
      <c r="AC1410">
        <v>0</v>
      </c>
    </row>
    <row r="1411" spans="1:29" x14ac:dyDescent="0.3">
      <c r="A1411" s="1">
        <v>10010</v>
      </c>
      <c r="B1411">
        <v>1953</v>
      </c>
      <c r="C1411" t="s">
        <v>36</v>
      </c>
      <c r="D1411" t="s">
        <v>41</v>
      </c>
      <c r="E1411">
        <v>36957</v>
      </c>
      <c r="F1411">
        <v>1</v>
      </c>
      <c r="G1411">
        <v>1</v>
      </c>
      <c r="H1411" t="s">
        <v>442</v>
      </c>
      <c r="I1411">
        <v>43</v>
      </c>
      <c r="J1411">
        <v>100</v>
      </c>
      <c r="K1411">
        <v>2</v>
      </c>
      <c r="L1411">
        <v>16</v>
      </c>
      <c r="M1411">
        <v>2</v>
      </c>
      <c r="N1411">
        <v>1</v>
      </c>
      <c r="O1411">
        <v>31</v>
      </c>
      <c r="P1411">
        <v>4</v>
      </c>
      <c r="Q1411">
        <v>3</v>
      </c>
      <c r="R1411">
        <v>2</v>
      </c>
      <c r="S1411">
        <v>2</v>
      </c>
      <c r="T1411">
        <v>9</v>
      </c>
      <c r="U1411">
        <v>0</v>
      </c>
      <c r="V1411">
        <v>0</v>
      </c>
      <c r="W1411">
        <v>0</v>
      </c>
      <c r="X1411">
        <v>0</v>
      </c>
      <c r="Y1411">
        <v>0</v>
      </c>
      <c r="Z1411">
        <v>0</v>
      </c>
      <c r="AA1411">
        <v>3</v>
      </c>
      <c r="AB1411">
        <v>11</v>
      </c>
      <c r="AC1411">
        <v>1</v>
      </c>
    </row>
    <row r="1412" spans="1:29" x14ac:dyDescent="0.3">
      <c r="A1412" s="1">
        <v>618</v>
      </c>
      <c r="B1412">
        <v>1977</v>
      </c>
      <c r="C1412" t="s">
        <v>36</v>
      </c>
      <c r="D1412" t="s">
        <v>37</v>
      </c>
      <c r="E1412">
        <v>69389</v>
      </c>
      <c r="F1412">
        <v>0</v>
      </c>
      <c r="G1412">
        <v>1</v>
      </c>
      <c r="H1412" t="s">
        <v>312</v>
      </c>
      <c r="I1412">
        <v>17</v>
      </c>
      <c r="J1412">
        <v>422</v>
      </c>
      <c r="K1412">
        <v>7</v>
      </c>
      <c r="L1412">
        <v>238</v>
      </c>
      <c r="M1412">
        <v>69</v>
      </c>
      <c r="N1412">
        <v>46</v>
      </c>
      <c r="O1412">
        <v>15</v>
      </c>
      <c r="P1412">
        <v>1</v>
      </c>
      <c r="Q1412">
        <v>7</v>
      </c>
      <c r="R1412">
        <v>2</v>
      </c>
      <c r="S1412">
        <v>12</v>
      </c>
      <c r="T1412">
        <v>4</v>
      </c>
      <c r="U1412">
        <v>0</v>
      </c>
      <c r="V1412">
        <v>0</v>
      </c>
      <c r="W1412">
        <v>0</v>
      </c>
      <c r="X1412">
        <v>0</v>
      </c>
      <c r="Y1412">
        <v>0</v>
      </c>
      <c r="Z1412">
        <v>0</v>
      </c>
      <c r="AA1412">
        <v>3</v>
      </c>
      <c r="AB1412">
        <v>11</v>
      </c>
      <c r="AC1412">
        <v>0</v>
      </c>
    </row>
    <row r="1413" spans="1:29" x14ac:dyDescent="0.3">
      <c r="A1413" s="1">
        <v>9121</v>
      </c>
      <c r="B1413">
        <v>1972</v>
      </c>
      <c r="C1413" t="s">
        <v>29</v>
      </c>
      <c r="D1413" t="s">
        <v>37</v>
      </c>
      <c r="E1413">
        <v>80134</v>
      </c>
      <c r="F1413">
        <v>1</v>
      </c>
      <c r="G1413">
        <v>0</v>
      </c>
      <c r="H1413" t="s">
        <v>238</v>
      </c>
      <c r="I1413">
        <v>40</v>
      </c>
      <c r="J1413">
        <v>1218</v>
      </c>
      <c r="K1413">
        <v>16</v>
      </c>
      <c r="L1413">
        <v>272</v>
      </c>
      <c r="M1413">
        <v>104</v>
      </c>
      <c r="N1413">
        <v>0</v>
      </c>
      <c r="O1413">
        <v>80</v>
      </c>
      <c r="P1413">
        <v>2</v>
      </c>
      <c r="Q1413">
        <v>5</v>
      </c>
      <c r="R1413">
        <v>3</v>
      </c>
      <c r="S1413">
        <v>6</v>
      </c>
      <c r="T1413">
        <v>6</v>
      </c>
      <c r="U1413">
        <v>0</v>
      </c>
      <c r="V1413">
        <v>1</v>
      </c>
      <c r="W1413">
        <v>1</v>
      </c>
      <c r="X1413">
        <v>1</v>
      </c>
      <c r="Y1413">
        <v>0</v>
      </c>
      <c r="Z1413">
        <v>0</v>
      </c>
      <c r="AA1413">
        <v>3</v>
      </c>
      <c r="AB1413">
        <v>11</v>
      </c>
      <c r="AC1413">
        <v>1</v>
      </c>
    </row>
    <row r="1414" spans="1:29" x14ac:dyDescent="0.3">
      <c r="A1414" s="1">
        <v>361</v>
      </c>
      <c r="B1414">
        <v>1969</v>
      </c>
      <c r="C1414" t="s">
        <v>39</v>
      </c>
      <c r="D1414" t="s">
        <v>37</v>
      </c>
      <c r="E1414">
        <v>43142</v>
      </c>
      <c r="F1414">
        <v>1</v>
      </c>
      <c r="G1414">
        <v>1</v>
      </c>
      <c r="H1414" t="s">
        <v>552</v>
      </c>
      <c r="I1414">
        <v>84</v>
      </c>
      <c r="J1414">
        <v>5</v>
      </c>
      <c r="K1414">
        <v>1</v>
      </c>
      <c r="L1414">
        <v>7</v>
      </c>
      <c r="M1414">
        <v>2</v>
      </c>
      <c r="N1414">
        <v>1</v>
      </c>
      <c r="O1414">
        <v>4</v>
      </c>
      <c r="P1414">
        <v>1</v>
      </c>
      <c r="Q1414">
        <v>1</v>
      </c>
      <c r="R1414">
        <v>0</v>
      </c>
      <c r="S1414">
        <v>2</v>
      </c>
      <c r="T1414">
        <v>7</v>
      </c>
      <c r="U1414">
        <v>0</v>
      </c>
      <c r="V1414">
        <v>0</v>
      </c>
      <c r="W1414">
        <v>0</v>
      </c>
      <c r="X1414">
        <v>0</v>
      </c>
      <c r="Y1414">
        <v>0</v>
      </c>
      <c r="Z1414">
        <v>0</v>
      </c>
      <c r="AA1414">
        <v>3</v>
      </c>
      <c r="AB1414">
        <v>11</v>
      </c>
      <c r="AC1414">
        <v>0</v>
      </c>
    </row>
    <row r="1415" spans="1:29" x14ac:dyDescent="0.3">
      <c r="A1415" s="1">
        <v>4310</v>
      </c>
      <c r="B1415">
        <v>1944</v>
      </c>
      <c r="C1415" t="s">
        <v>29</v>
      </c>
      <c r="D1415" t="s">
        <v>37</v>
      </c>
      <c r="E1415">
        <v>80589</v>
      </c>
      <c r="F1415">
        <v>0</v>
      </c>
      <c r="G1415">
        <v>0</v>
      </c>
      <c r="H1415" t="s">
        <v>188</v>
      </c>
      <c r="I1415">
        <v>25</v>
      </c>
      <c r="J1415">
        <v>507</v>
      </c>
      <c r="K1415">
        <v>93</v>
      </c>
      <c r="L1415">
        <v>520</v>
      </c>
      <c r="M1415">
        <v>242</v>
      </c>
      <c r="N1415">
        <v>40</v>
      </c>
      <c r="O1415">
        <v>26</v>
      </c>
      <c r="P1415">
        <v>1</v>
      </c>
      <c r="Q1415">
        <v>5</v>
      </c>
      <c r="R1415">
        <v>10</v>
      </c>
      <c r="S1415">
        <v>5</v>
      </c>
      <c r="T1415">
        <v>1</v>
      </c>
      <c r="U1415">
        <v>0</v>
      </c>
      <c r="V1415">
        <v>0</v>
      </c>
      <c r="W1415">
        <v>0</v>
      </c>
      <c r="X1415">
        <v>1</v>
      </c>
      <c r="Y1415">
        <v>0</v>
      </c>
      <c r="Z1415">
        <v>0</v>
      </c>
      <c r="AA1415">
        <v>3</v>
      </c>
      <c r="AB1415">
        <v>11</v>
      </c>
      <c r="AC1415">
        <v>1</v>
      </c>
    </row>
    <row r="1416" spans="1:29" x14ac:dyDescent="0.3">
      <c r="A1416" s="1">
        <v>2678</v>
      </c>
      <c r="B1416">
        <v>1990</v>
      </c>
      <c r="C1416" t="s">
        <v>29</v>
      </c>
      <c r="D1416" t="s">
        <v>30</v>
      </c>
      <c r="E1416">
        <v>34412</v>
      </c>
      <c r="F1416">
        <v>1</v>
      </c>
      <c r="G1416">
        <v>0</v>
      </c>
      <c r="H1416" t="s">
        <v>292</v>
      </c>
      <c r="I1416">
        <v>62</v>
      </c>
      <c r="J1416">
        <v>52</v>
      </c>
      <c r="K1416">
        <v>12</v>
      </c>
      <c r="L1416">
        <v>50</v>
      </c>
      <c r="M1416">
        <v>4</v>
      </c>
      <c r="N1416">
        <v>36</v>
      </c>
      <c r="O1416">
        <v>55</v>
      </c>
      <c r="P1416">
        <v>3</v>
      </c>
      <c r="Q1416">
        <v>5</v>
      </c>
      <c r="R1416">
        <v>0</v>
      </c>
      <c r="S1416">
        <v>3</v>
      </c>
      <c r="T1416">
        <v>9</v>
      </c>
      <c r="U1416">
        <v>0</v>
      </c>
      <c r="V1416">
        <v>0</v>
      </c>
      <c r="W1416">
        <v>0</v>
      </c>
      <c r="X1416">
        <v>0</v>
      </c>
      <c r="Y1416">
        <v>0</v>
      </c>
      <c r="Z1416">
        <v>0</v>
      </c>
      <c r="AA1416">
        <v>3</v>
      </c>
      <c r="AB1416">
        <v>11</v>
      </c>
      <c r="AC1416">
        <v>0</v>
      </c>
    </row>
    <row r="1417" spans="1:29" x14ac:dyDescent="0.3">
      <c r="A1417" s="1">
        <v>6376</v>
      </c>
      <c r="B1417">
        <v>1979</v>
      </c>
      <c r="C1417" t="s">
        <v>29</v>
      </c>
      <c r="D1417" t="s">
        <v>30</v>
      </c>
      <c r="E1417">
        <v>57537</v>
      </c>
      <c r="F1417">
        <v>1</v>
      </c>
      <c r="G1417">
        <v>0</v>
      </c>
      <c r="H1417" t="s">
        <v>542</v>
      </c>
      <c r="I1417">
        <v>83</v>
      </c>
      <c r="J1417">
        <v>191</v>
      </c>
      <c r="K1417">
        <v>56</v>
      </c>
      <c r="L1417">
        <v>139</v>
      </c>
      <c r="M1417">
        <v>51</v>
      </c>
      <c r="N1417">
        <v>8</v>
      </c>
      <c r="O1417">
        <v>100</v>
      </c>
      <c r="P1417">
        <v>4</v>
      </c>
      <c r="Q1417">
        <v>4</v>
      </c>
      <c r="R1417">
        <v>3</v>
      </c>
      <c r="S1417">
        <v>8</v>
      </c>
      <c r="T1417">
        <v>4</v>
      </c>
      <c r="U1417">
        <v>0</v>
      </c>
      <c r="V1417">
        <v>0</v>
      </c>
      <c r="W1417">
        <v>0</v>
      </c>
      <c r="X1417">
        <v>0</v>
      </c>
      <c r="Y1417">
        <v>0</v>
      </c>
      <c r="Z1417">
        <v>0</v>
      </c>
      <c r="AA1417">
        <v>3</v>
      </c>
      <c r="AB1417">
        <v>11</v>
      </c>
      <c r="AC1417">
        <v>0</v>
      </c>
    </row>
    <row r="1418" spans="1:29" x14ac:dyDescent="0.3">
      <c r="A1418" s="1">
        <v>524</v>
      </c>
      <c r="B1418">
        <v>1966</v>
      </c>
      <c r="C1418" t="s">
        <v>47</v>
      </c>
      <c r="D1418" t="s">
        <v>33</v>
      </c>
      <c r="E1418">
        <v>22634</v>
      </c>
      <c r="F1418">
        <v>0</v>
      </c>
      <c r="G1418">
        <v>0</v>
      </c>
      <c r="H1418" t="s">
        <v>577</v>
      </c>
      <c r="I1418">
        <v>47</v>
      </c>
      <c r="J1418">
        <v>2</v>
      </c>
      <c r="K1418">
        <v>23</v>
      </c>
      <c r="L1418">
        <v>11</v>
      </c>
      <c r="M1418">
        <v>8</v>
      </c>
      <c r="N1418">
        <v>6</v>
      </c>
      <c r="O1418">
        <v>46</v>
      </c>
      <c r="P1418">
        <v>1</v>
      </c>
      <c r="Q1418">
        <v>2</v>
      </c>
      <c r="R1418">
        <v>1</v>
      </c>
      <c r="S1418">
        <v>2</v>
      </c>
      <c r="T1418">
        <v>8</v>
      </c>
      <c r="U1418">
        <v>0</v>
      </c>
      <c r="V1418">
        <v>0</v>
      </c>
      <c r="W1418">
        <v>0</v>
      </c>
      <c r="X1418">
        <v>0</v>
      </c>
      <c r="Y1418">
        <v>0</v>
      </c>
      <c r="Z1418">
        <v>0</v>
      </c>
      <c r="AA1418">
        <v>3</v>
      </c>
      <c r="AB1418">
        <v>11</v>
      </c>
      <c r="AC1418">
        <v>0</v>
      </c>
    </row>
    <row r="1419" spans="1:29" x14ac:dyDescent="0.3">
      <c r="A1419" s="1">
        <v>10341</v>
      </c>
      <c r="B1419">
        <v>1948</v>
      </c>
      <c r="C1419" t="s">
        <v>29</v>
      </c>
      <c r="D1419" t="s">
        <v>33</v>
      </c>
      <c r="E1419">
        <v>51315</v>
      </c>
      <c r="F1419">
        <v>0</v>
      </c>
      <c r="G1419">
        <v>0</v>
      </c>
      <c r="H1419" t="s">
        <v>625</v>
      </c>
      <c r="I1419">
        <v>45</v>
      </c>
      <c r="J1419">
        <v>68</v>
      </c>
      <c r="K1419">
        <v>28</v>
      </c>
      <c r="L1419">
        <v>39</v>
      </c>
      <c r="M1419">
        <v>16</v>
      </c>
      <c r="N1419">
        <v>30</v>
      </c>
      <c r="O1419">
        <v>41</v>
      </c>
      <c r="P1419">
        <v>1</v>
      </c>
      <c r="Q1419">
        <v>2</v>
      </c>
      <c r="R1419">
        <v>2</v>
      </c>
      <c r="S1419">
        <v>5</v>
      </c>
      <c r="T1419">
        <v>2</v>
      </c>
      <c r="U1419">
        <v>0</v>
      </c>
      <c r="V1419">
        <v>0</v>
      </c>
      <c r="W1419">
        <v>0</v>
      </c>
      <c r="X1419">
        <v>0</v>
      </c>
      <c r="Y1419">
        <v>0</v>
      </c>
      <c r="Z1419">
        <v>0</v>
      </c>
      <c r="AA1419">
        <v>3</v>
      </c>
      <c r="AB1419">
        <v>11</v>
      </c>
      <c r="AC1419">
        <v>0</v>
      </c>
    </row>
    <row r="1420" spans="1:29" x14ac:dyDescent="0.3">
      <c r="A1420" s="1">
        <v>5654</v>
      </c>
      <c r="B1420">
        <v>1972</v>
      </c>
      <c r="C1420" t="s">
        <v>29</v>
      </c>
      <c r="D1420" t="s">
        <v>37</v>
      </c>
      <c r="E1420">
        <v>36026</v>
      </c>
      <c r="F1420">
        <v>2</v>
      </c>
      <c r="G1420">
        <v>1</v>
      </c>
      <c r="H1420" t="s">
        <v>626</v>
      </c>
      <c r="I1420">
        <v>34</v>
      </c>
      <c r="J1420">
        <v>20</v>
      </c>
      <c r="K1420">
        <v>4</v>
      </c>
      <c r="L1420">
        <v>10</v>
      </c>
      <c r="M1420">
        <v>6</v>
      </c>
      <c r="N1420">
        <v>4</v>
      </c>
      <c r="O1420">
        <v>17</v>
      </c>
      <c r="P1420">
        <v>2</v>
      </c>
      <c r="Q1420">
        <v>2</v>
      </c>
      <c r="R1420">
        <v>0</v>
      </c>
      <c r="S1420">
        <v>3</v>
      </c>
      <c r="T1420">
        <v>6</v>
      </c>
      <c r="U1420">
        <v>0</v>
      </c>
      <c r="V1420">
        <v>0</v>
      </c>
      <c r="W1420">
        <v>0</v>
      </c>
      <c r="X1420">
        <v>0</v>
      </c>
      <c r="Y1420">
        <v>0</v>
      </c>
      <c r="Z1420">
        <v>0</v>
      </c>
      <c r="AA1420">
        <v>3</v>
      </c>
      <c r="AB1420">
        <v>11</v>
      </c>
      <c r="AC1420">
        <v>0</v>
      </c>
    </row>
    <row r="1421" spans="1:29" x14ac:dyDescent="0.3">
      <c r="A1421" s="1">
        <v>4098</v>
      </c>
      <c r="B1421">
        <v>1973</v>
      </c>
      <c r="C1421" t="s">
        <v>29</v>
      </c>
      <c r="D1421" t="s">
        <v>37</v>
      </c>
      <c r="E1421">
        <v>24639</v>
      </c>
      <c r="F1421">
        <v>1</v>
      </c>
      <c r="G1421">
        <v>1</v>
      </c>
      <c r="H1421" t="s">
        <v>365</v>
      </c>
      <c r="I1421">
        <v>3</v>
      </c>
      <c r="J1421">
        <v>20</v>
      </c>
      <c r="K1421">
        <v>3</v>
      </c>
      <c r="L1421">
        <v>16</v>
      </c>
      <c r="M1421">
        <v>0</v>
      </c>
      <c r="N1421">
        <v>4</v>
      </c>
      <c r="O1421">
        <v>1</v>
      </c>
      <c r="P1421">
        <v>3</v>
      </c>
      <c r="Q1421">
        <v>2</v>
      </c>
      <c r="R1421">
        <v>0</v>
      </c>
      <c r="S1421">
        <v>4</v>
      </c>
      <c r="T1421">
        <v>6</v>
      </c>
      <c r="U1421">
        <v>0</v>
      </c>
      <c r="V1421">
        <v>0</v>
      </c>
      <c r="W1421">
        <v>0</v>
      </c>
      <c r="X1421">
        <v>0</v>
      </c>
      <c r="Y1421">
        <v>0</v>
      </c>
      <c r="Z1421">
        <v>0</v>
      </c>
      <c r="AA1421">
        <v>3</v>
      </c>
      <c r="AB1421">
        <v>11</v>
      </c>
      <c r="AC1421">
        <v>0</v>
      </c>
    </row>
    <row r="1422" spans="1:29" x14ac:dyDescent="0.3">
      <c r="A1422" s="1">
        <v>5824</v>
      </c>
      <c r="B1422">
        <v>1972</v>
      </c>
      <c r="C1422" t="s">
        <v>36</v>
      </c>
      <c r="D1422" t="s">
        <v>33</v>
      </c>
      <c r="E1422">
        <v>34578</v>
      </c>
      <c r="F1422">
        <v>2</v>
      </c>
      <c r="G1422">
        <v>1</v>
      </c>
      <c r="H1422" t="s">
        <v>217</v>
      </c>
      <c r="I1422">
        <v>1</v>
      </c>
      <c r="J1422">
        <v>7</v>
      </c>
      <c r="K1422">
        <v>0</v>
      </c>
      <c r="L1422">
        <v>1</v>
      </c>
      <c r="M1422">
        <v>0</v>
      </c>
      <c r="N1422">
        <v>0</v>
      </c>
      <c r="O1422">
        <v>0</v>
      </c>
      <c r="P1422">
        <v>1</v>
      </c>
      <c r="Q1422">
        <v>1</v>
      </c>
      <c r="R1422">
        <v>0</v>
      </c>
      <c r="S1422">
        <v>2</v>
      </c>
      <c r="T1422">
        <v>6</v>
      </c>
      <c r="U1422">
        <v>0</v>
      </c>
      <c r="V1422">
        <v>0</v>
      </c>
      <c r="W1422">
        <v>0</v>
      </c>
      <c r="X1422">
        <v>0</v>
      </c>
      <c r="Y1422">
        <v>0</v>
      </c>
      <c r="Z1422">
        <v>0</v>
      </c>
      <c r="AA1422">
        <v>3</v>
      </c>
      <c r="AB1422">
        <v>11</v>
      </c>
      <c r="AC1422">
        <v>0</v>
      </c>
    </row>
    <row r="1423" spans="1:29" x14ac:dyDescent="0.3">
      <c r="A1423" s="1">
        <v>7000</v>
      </c>
      <c r="B1423">
        <v>1972</v>
      </c>
      <c r="C1423" t="s">
        <v>53</v>
      </c>
      <c r="D1423" t="s">
        <v>30</v>
      </c>
      <c r="E1423">
        <v>65704</v>
      </c>
      <c r="F1423">
        <v>0</v>
      </c>
      <c r="G1423">
        <v>0</v>
      </c>
      <c r="H1423" t="s">
        <v>564</v>
      </c>
      <c r="I1423">
        <v>18</v>
      </c>
      <c r="J1423">
        <v>279</v>
      </c>
      <c r="K1423">
        <v>172</v>
      </c>
      <c r="L1423">
        <v>74</v>
      </c>
      <c r="M1423">
        <v>38</v>
      </c>
      <c r="N1423">
        <v>8</v>
      </c>
      <c r="O1423">
        <v>246</v>
      </c>
      <c r="P1423">
        <v>1</v>
      </c>
      <c r="Q1423">
        <v>2</v>
      </c>
      <c r="R1423">
        <v>10</v>
      </c>
      <c r="S1423">
        <v>10</v>
      </c>
      <c r="T1423">
        <v>1</v>
      </c>
      <c r="U1423">
        <v>0</v>
      </c>
      <c r="V1423">
        <v>0</v>
      </c>
      <c r="W1423">
        <v>0</v>
      </c>
      <c r="X1423">
        <v>0</v>
      </c>
      <c r="Y1423">
        <v>0</v>
      </c>
      <c r="Z1423">
        <v>0</v>
      </c>
      <c r="AA1423">
        <v>3</v>
      </c>
      <c r="AB1423">
        <v>11</v>
      </c>
      <c r="AC1423">
        <v>0</v>
      </c>
    </row>
    <row r="1424" spans="1:29" x14ac:dyDescent="0.3">
      <c r="A1424" s="1">
        <v>2561</v>
      </c>
      <c r="B1424">
        <v>1966</v>
      </c>
      <c r="C1424" t="s">
        <v>29</v>
      </c>
      <c r="D1424" t="s">
        <v>30</v>
      </c>
      <c r="E1424">
        <v>63810</v>
      </c>
      <c r="F1424">
        <v>0</v>
      </c>
      <c r="G1424">
        <v>1</v>
      </c>
      <c r="H1424" t="s">
        <v>320</v>
      </c>
      <c r="I1424">
        <v>45</v>
      </c>
      <c r="J1424">
        <v>977</v>
      </c>
      <c r="K1424">
        <v>12</v>
      </c>
      <c r="L1424">
        <v>253</v>
      </c>
      <c r="M1424">
        <v>16</v>
      </c>
      <c r="N1424">
        <v>12</v>
      </c>
      <c r="O1424">
        <v>101</v>
      </c>
      <c r="P1424">
        <v>4</v>
      </c>
      <c r="Q1424">
        <v>4</v>
      </c>
      <c r="R1424">
        <v>3</v>
      </c>
      <c r="S1424">
        <v>12</v>
      </c>
      <c r="T1424">
        <v>8</v>
      </c>
      <c r="U1424">
        <v>0</v>
      </c>
      <c r="V1424">
        <v>1</v>
      </c>
      <c r="W1424">
        <v>0</v>
      </c>
      <c r="X1424">
        <v>0</v>
      </c>
      <c r="Y1424">
        <v>0</v>
      </c>
      <c r="Z1424">
        <v>0</v>
      </c>
      <c r="AA1424">
        <v>3</v>
      </c>
      <c r="AB1424">
        <v>11</v>
      </c>
      <c r="AC1424">
        <v>0</v>
      </c>
    </row>
    <row r="1425" spans="1:29" x14ac:dyDescent="0.3">
      <c r="A1425" s="1">
        <v>5229</v>
      </c>
      <c r="B1425">
        <v>1969</v>
      </c>
      <c r="C1425" t="s">
        <v>36</v>
      </c>
      <c r="D1425" t="s">
        <v>33</v>
      </c>
      <c r="E1425">
        <v>54132</v>
      </c>
      <c r="F1425">
        <v>0</v>
      </c>
      <c r="G1425">
        <v>1</v>
      </c>
      <c r="H1425" t="s">
        <v>224</v>
      </c>
      <c r="I1425">
        <v>81</v>
      </c>
      <c r="J1425">
        <v>30</v>
      </c>
      <c r="K1425">
        <v>1</v>
      </c>
      <c r="L1425">
        <v>8</v>
      </c>
      <c r="M1425">
        <v>0</v>
      </c>
      <c r="N1425">
        <v>0</v>
      </c>
      <c r="O1425">
        <v>3</v>
      </c>
      <c r="P1425">
        <v>1</v>
      </c>
      <c r="Q1425">
        <v>1</v>
      </c>
      <c r="R1425">
        <v>0</v>
      </c>
      <c r="S1425">
        <v>3</v>
      </c>
      <c r="T1425">
        <v>7</v>
      </c>
      <c r="U1425">
        <v>0</v>
      </c>
      <c r="V1425">
        <v>0</v>
      </c>
      <c r="W1425">
        <v>0</v>
      </c>
      <c r="X1425">
        <v>0</v>
      </c>
      <c r="Y1425">
        <v>0</v>
      </c>
      <c r="Z1425">
        <v>0</v>
      </c>
      <c r="AA1425">
        <v>3</v>
      </c>
      <c r="AB1425">
        <v>11</v>
      </c>
      <c r="AC1425">
        <v>0</v>
      </c>
    </row>
    <row r="1426" spans="1:29" x14ac:dyDescent="0.3">
      <c r="A1426" s="1">
        <v>4086</v>
      </c>
      <c r="B1426">
        <v>1959</v>
      </c>
      <c r="C1426" t="s">
        <v>29</v>
      </c>
      <c r="D1426" t="s">
        <v>37</v>
      </c>
      <c r="E1426">
        <v>18690</v>
      </c>
      <c r="F1426">
        <v>0</v>
      </c>
      <c r="G1426">
        <v>0</v>
      </c>
      <c r="H1426" t="s">
        <v>314</v>
      </c>
      <c r="I1426">
        <v>77</v>
      </c>
      <c r="J1426">
        <v>6</v>
      </c>
      <c r="K1426">
        <v>1</v>
      </c>
      <c r="L1426">
        <v>7</v>
      </c>
      <c r="M1426">
        <v>23</v>
      </c>
      <c r="N1426">
        <v>4</v>
      </c>
      <c r="O1426">
        <v>19</v>
      </c>
      <c r="P1426">
        <v>1</v>
      </c>
      <c r="Q1426">
        <v>1</v>
      </c>
      <c r="R1426">
        <v>1</v>
      </c>
      <c r="S1426">
        <v>2</v>
      </c>
      <c r="T1426">
        <v>8</v>
      </c>
      <c r="U1426">
        <v>0</v>
      </c>
      <c r="V1426">
        <v>0</v>
      </c>
      <c r="W1426">
        <v>0</v>
      </c>
      <c r="X1426">
        <v>0</v>
      </c>
      <c r="Y1426">
        <v>0</v>
      </c>
      <c r="Z1426">
        <v>0</v>
      </c>
      <c r="AA1426">
        <v>3</v>
      </c>
      <c r="AB1426">
        <v>11</v>
      </c>
      <c r="AC1426">
        <v>0</v>
      </c>
    </row>
    <row r="1427" spans="1:29" x14ac:dyDescent="0.3">
      <c r="A1427" s="1">
        <v>2428</v>
      </c>
      <c r="B1427">
        <v>1970</v>
      </c>
      <c r="C1427" t="s">
        <v>29</v>
      </c>
      <c r="D1427" t="s">
        <v>37</v>
      </c>
      <c r="E1427">
        <v>28164</v>
      </c>
      <c r="F1427">
        <v>1</v>
      </c>
      <c r="G1427">
        <v>0</v>
      </c>
      <c r="H1427" t="s">
        <v>213</v>
      </c>
      <c r="I1427">
        <v>23</v>
      </c>
      <c r="J1427">
        <v>3</v>
      </c>
      <c r="K1427">
        <v>18</v>
      </c>
      <c r="L1427">
        <v>26</v>
      </c>
      <c r="M1427">
        <v>11</v>
      </c>
      <c r="N1427">
        <v>8</v>
      </c>
      <c r="O1427">
        <v>12</v>
      </c>
      <c r="P1427">
        <v>3</v>
      </c>
      <c r="Q1427">
        <v>2</v>
      </c>
      <c r="R1427">
        <v>0</v>
      </c>
      <c r="S1427">
        <v>4</v>
      </c>
      <c r="T1427">
        <v>7</v>
      </c>
      <c r="U1427">
        <v>0</v>
      </c>
      <c r="V1427">
        <v>0</v>
      </c>
      <c r="W1427">
        <v>0</v>
      </c>
      <c r="X1427">
        <v>0</v>
      </c>
      <c r="Y1427">
        <v>0</v>
      </c>
      <c r="Z1427">
        <v>0</v>
      </c>
      <c r="AA1427">
        <v>3</v>
      </c>
      <c r="AB1427">
        <v>11</v>
      </c>
      <c r="AC1427">
        <v>0</v>
      </c>
    </row>
    <row r="1428" spans="1:29" x14ac:dyDescent="0.3">
      <c r="A1428" s="1">
        <v>8254</v>
      </c>
      <c r="B1428">
        <v>1974</v>
      </c>
      <c r="C1428" t="s">
        <v>36</v>
      </c>
      <c r="D1428" t="s">
        <v>37</v>
      </c>
      <c r="E1428">
        <v>34596</v>
      </c>
      <c r="F1428">
        <v>1</v>
      </c>
      <c r="G1428">
        <v>0</v>
      </c>
      <c r="H1428" t="s">
        <v>344</v>
      </c>
      <c r="I1428">
        <v>48</v>
      </c>
      <c r="J1428">
        <v>14</v>
      </c>
      <c r="K1428">
        <v>0</v>
      </c>
      <c r="L1428">
        <v>2</v>
      </c>
      <c r="M1428">
        <v>0</v>
      </c>
      <c r="N1428">
        <v>0</v>
      </c>
      <c r="O1428">
        <v>7</v>
      </c>
      <c r="P1428">
        <v>1</v>
      </c>
      <c r="Q1428">
        <v>1</v>
      </c>
      <c r="R1428">
        <v>0</v>
      </c>
      <c r="S1428">
        <v>2</v>
      </c>
      <c r="T1428">
        <v>8</v>
      </c>
      <c r="U1428">
        <v>0</v>
      </c>
      <c r="V1428">
        <v>0</v>
      </c>
      <c r="W1428">
        <v>0</v>
      </c>
      <c r="X1428">
        <v>0</v>
      </c>
      <c r="Y1428">
        <v>0</v>
      </c>
      <c r="Z1428">
        <v>0</v>
      </c>
      <c r="AA1428">
        <v>3</v>
      </c>
      <c r="AB1428">
        <v>11</v>
      </c>
      <c r="AC1428">
        <v>0</v>
      </c>
    </row>
    <row r="1429" spans="1:29" x14ac:dyDescent="0.3">
      <c r="A1429" s="1">
        <v>2836</v>
      </c>
      <c r="B1429">
        <v>1972</v>
      </c>
      <c r="C1429" t="s">
        <v>36</v>
      </c>
      <c r="D1429" t="s">
        <v>37</v>
      </c>
      <c r="E1429">
        <v>43269</v>
      </c>
      <c r="F1429">
        <v>1</v>
      </c>
      <c r="G1429">
        <v>0</v>
      </c>
      <c r="H1429" t="s">
        <v>240</v>
      </c>
      <c r="I1429">
        <v>61</v>
      </c>
      <c r="J1429">
        <v>10</v>
      </c>
      <c r="K1429">
        <v>1</v>
      </c>
      <c r="L1429">
        <v>7</v>
      </c>
      <c r="M1429">
        <v>0</v>
      </c>
      <c r="N1429">
        <v>0</v>
      </c>
      <c r="O1429">
        <v>1</v>
      </c>
      <c r="P1429">
        <v>1</v>
      </c>
      <c r="Q1429">
        <v>1</v>
      </c>
      <c r="R1429">
        <v>0</v>
      </c>
      <c r="S1429">
        <v>2</v>
      </c>
      <c r="T1429">
        <v>8</v>
      </c>
      <c r="U1429">
        <v>0</v>
      </c>
      <c r="V1429">
        <v>0</v>
      </c>
      <c r="W1429">
        <v>0</v>
      </c>
      <c r="X1429">
        <v>0</v>
      </c>
      <c r="Y1429">
        <v>0</v>
      </c>
      <c r="Z1429">
        <v>0</v>
      </c>
      <c r="AA1429">
        <v>3</v>
      </c>
      <c r="AB1429">
        <v>11</v>
      </c>
      <c r="AC1429">
        <v>0</v>
      </c>
    </row>
    <row r="1430" spans="1:29" x14ac:dyDescent="0.3">
      <c r="A1430" s="1">
        <v>8418</v>
      </c>
      <c r="B1430">
        <v>1958</v>
      </c>
      <c r="C1430" t="s">
        <v>53</v>
      </c>
      <c r="D1430" t="s">
        <v>30</v>
      </c>
      <c r="E1430">
        <v>38741</v>
      </c>
      <c r="F1430">
        <v>1</v>
      </c>
      <c r="G1430">
        <v>1</v>
      </c>
      <c r="H1430" t="s">
        <v>128</v>
      </c>
      <c r="I1430">
        <v>60</v>
      </c>
      <c r="J1430">
        <v>7</v>
      </c>
      <c r="K1430">
        <v>10</v>
      </c>
      <c r="L1430">
        <v>17</v>
      </c>
      <c r="M1430">
        <v>8</v>
      </c>
      <c r="N1430">
        <v>6</v>
      </c>
      <c r="O1430">
        <v>13</v>
      </c>
      <c r="P1430">
        <v>2</v>
      </c>
      <c r="Q1430">
        <v>2</v>
      </c>
      <c r="R1430">
        <v>0</v>
      </c>
      <c r="S1430">
        <v>3</v>
      </c>
      <c r="T1430">
        <v>7</v>
      </c>
      <c r="U1430">
        <v>0</v>
      </c>
      <c r="V1430">
        <v>0</v>
      </c>
      <c r="W1430">
        <v>0</v>
      </c>
      <c r="X1430">
        <v>0</v>
      </c>
      <c r="Y1430">
        <v>0</v>
      </c>
      <c r="Z1430">
        <v>0</v>
      </c>
      <c r="AA1430">
        <v>3</v>
      </c>
      <c r="AB1430">
        <v>11</v>
      </c>
      <c r="AC1430">
        <v>0</v>
      </c>
    </row>
    <row r="1431" spans="1:29" x14ac:dyDescent="0.3">
      <c r="A1431" s="1">
        <v>1362</v>
      </c>
      <c r="B1431">
        <v>1972</v>
      </c>
      <c r="C1431" t="s">
        <v>29</v>
      </c>
      <c r="D1431" t="s">
        <v>30</v>
      </c>
      <c r="E1431">
        <v>31907</v>
      </c>
      <c r="F1431">
        <v>0</v>
      </c>
      <c r="G1431">
        <v>0</v>
      </c>
      <c r="H1431" t="s">
        <v>545</v>
      </c>
      <c r="I1431">
        <v>75</v>
      </c>
      <c r="J1431">
        <v>33</v>
      </c>
      <c r="K1431">
        <v>87</v>
      </c>
      <c r="L1431">
        <v>64</v>
      </c>
      <c r="M1431">
        <v>175</v>
      </c>
      <c r="N1431">
        <v>16</v>
      </c>
      <c r="O1431">
        <v>74</v>
      </c>
      <c r="P1431">
        <v>1</v>
      </c>
      <c r="Q1431">
        <v>6</v>
      </c>
      <c r="R1431">
        <v>1</v>
      </c>
      <c r="S1431">
        <v>6</v>
      </c>
      <c r="T1431">
        <v>7</v>
      </c>
      <c r="U1431">
        <v>0</v>
      </c>
      <c r="V1431">
        <v>0</v>
      </c>
      <c r="W1431">
        <v>0</v>
      </c>
      <c r="X1431">
        <v>0</v>
      </c>
      <c r="Y1431">
        <v>0</v>
      </c>
      <c r="Z1431">
        <v>0</v>
      </c>
      <c r="AA1431">
        <v>3</v>
      </c>
      <c r="AB1431">
        <v>11</v>
      </c>
      <c r="AC1431">
        <v>0</v>
      </c>
    </row>
    <row r="1432" spans="1:29" x14ac:dyDescent="0.3">
      <c r="A1432" s="1">
        <v>7152</v>
      </c>
      <c r="B1432">
        <v>1983</v>
      </c>
      <c r="C1432" t="s">
        <v>39</v>
      </c>
      <c r="D1432" t="s">
        <v>37</v>
      </c>
      <c r="E1432">
        <v>27100</v>
      </c>
      <c r="F1432">
        <v>1</v>
      </c>
      <c r="G1432">
        <v>0</v>
      </c>
      <c r="H1432" t="s">
        <v>105</v>
      </c>
      <c r="I1432">
        <v>64</v>
      </c>
      <c r="J1432">
        <v>12</v>
      </c>
      <c r="K1432">
        <v>0</v>
      </c>
      <c r="L1432">
        <v>13</v>
      </c>
      <c r="M1432">
        <v>2</v>
      </c>
      <c r="N1432">
        <v>0</v>
      </c>
      <c r="O1432">
        <v>10</v>
      </c>
      <c r="P1432">
        <v>1</v>
      </c>
      <c r="Q1432">
        <v>1</v>
      </c>
      <c r="R1432">
        <v>0</v>
      </c>
      <c r="S1432">
        <v>3</v>
      </c>
      <c r="T1432">
        <v>7</v>
      </c>
      <c r="U1432">
        <v>0</v>
      </c>
      <c r="V1432">
        <v>0</v>
      </c>
      <c r="W1432">
        <v>0</v>
      </c>
      <c r="X1432">
        <v>0</v>
      </c>
      <c r="Y1432">
        <v>0</v>
      </c>
      <c r="Z1432">
        <v>0</v>
      </c>
      <c r="AA1432">
        <v>3</v>
      </c>
      <c r="AB1432">
        <v>11</v>
      </c>
      <c r="AC1432">
        <v>0</v>
      </c>
    </row>
    <row r="1433" spans="1:29" x14ac:dyDescent="0.3">
      <c r="A1433" s="1">
        <v>10033</v>
      </c>
      <c r="B1433">
        <v>1973</v>
      </c>
      <c r="C1433" t="s">
        <v>53</v>
      </c>
      <c r="D1433" t="s">
        <v>41</v>
      </c>
      <c r="E1433">
        <v>31163</v>
      </c>
      <c r="F1433">
        <v>1</v>
      </c>
      <c r="G1433">
        <v>0</v>
      </c>
      <c r="H1433" t="s">
        <v>589</v>
      </c>
      <c r="I1433">
        <v>54</v>
      </c>
      <c r="J1433">
        <v>2</v>
      </c>
      <c r="K1433">
        <v>3</v>
      </c>
      <c r="L1433">
        <v>10</v>
      </c>
      <c r="M1433">
        <v>11</v>
      </c>
      <c r="N1433">
        <v>2</v>
      </c>
      <c r="O1433">
        <v>10</v>
      </c>
      <c r="P1433">
        <v>1</v>
      </c>
      <c r="Q1433">
        <v>1</v>
      </c>
      <c r="R1433">
        <v>0</v>
      </c>
      <c r="S1433">
        <v>3</v>
      </c>
      <c r="T1433">
        <v>6</v>
      </c>
      <c r="U1433">
        <v>0</v>
      </c>
      <c r="V1433">
        <v>0</v>
      </c>
      <c r="W1433">
        <v>0</v>
      </c>
      <c r="X1433">
        <v>0</v>
      </c>
      <c r="Y1433">
        <v>0</v>
      </c>
      <c r="Z1433">
        <v>0</v>
      </c>
      <c r="AA1433">
        <v>3</v>
      </c>
      <c r="AB1433">
        <v>11</v>
      </c>
      <c r="AC1433">
        <v>0</v>
      </c>
    </row>
    <row r="1434" spans="1:29" x14ac:dyDescent="0.3">
      <c r="A1434" s="1">
        <v>9349</v>
      </c>
      <c r="B1434">
        <v>1985</v>
      </c>
      <c r="C1434" t="s">
        <v>29</v>
      </c>
      <c r="D1434" t="s">
        <v>37</v>
      </c>
      <c r="E1434">
        <v>92533</v>
      </c>
      <c r="F1434">
        <v>0</v>
      </c>
      <c r="G1434">
        <v>0</v>
      </c>
      <c r="H1434" t="s">
        <v>464</v>
      </c>
      <c r="I1434">
        <v>84</v>
      </c>
      <c r="J1434">
        <v>693</v>
      </c>
      <c r="K1434">
        <v>21</v>
      </c>
      <c r="L1434">
        <v>118</v>
      </c>
      <c r="M1434">
        <v>110</v>
      </c>
      <c r="N1434">
        <v>147</v>
      </c>
      <c r="O1434">
        <v>42</v>
      </c>
      <c r="P1434">
        <v>1</v>
      </c>
      <c r="Q1434">
        <v>6</v>
      </c>
      <c r="R1434">
        <v>5</v>
      </c>
      <c r="S1434">
        <v>11</v>
      </c>
      <c r="T1434">
        <v>2</v>
      </c>
      <c r="U1434">
        <v>0</v>
      </c>
      <c r="V1434">
        <v>0</v>
      </c>
      <c r="W1434">
        <v>1</v>
      </c>
      <c r="X1434">
        <v>1</v>
      </c>
      <c r="Y1434">
        <v>0</v>
      </c>
      <c r="Z1434">
        <v>0</v>
      </c>
      <c r="AA1434">
        <v>3</v>
      </c>
      <c r="AB1434">
        <v>11</v>
      </c>
      <c r="AC1434">
        <v>0</v>
      </c>
    </row>
    <row r="1435" spans="1:29" x14ac:dyDescent="0.3">
      <c r="A1435" s="1">
        <v>274</v>
      </c>
      <c r="B1435">
        <v>1973</v>
      </c>
      <c r="C1435" t="s">
        <v>29</v>
      </c>
      <c r="D1435" t="s">
        <v>30</v>
      </c>
      <c r="E1435">
        <v>34853</v>
      </c>
      <c r="F1435">
        <v>1</v>
      </c>
      <c r="G1435">
        <v>1</v>
      </c>
      <c r="H1435" t="s">
        <v>404</v>
      </c>
      <c r="I1435">
        <v>75</v>
      </c>
      <c r="J1435">
        <v>9</v>
      </c>
      <c r="K1435">
        <v>3</v>
      </c>
      <c r="L1435">
        <v>15</v>
      </c>
      <c r="M1435">
        <v>2</v>
      </c>
      <c r="N1435">
        <v>3</v>
      </c>
      <c r="O1435">
        <v>2</v>
      </c>
      <c r="P1435">
        <v>2</v>
      </c>
      <c r="Q1435">
        <v>2</v>
      </c>
      <c r="R1435">
        <v>0</v>
      </c>
      <c r="S1435">
        <v>3</v>
      </c>
      <c r="T1435">
        <v>6</v>
      </c>
      <c r="U1435">
        <v>0</v>
      </c>
      <c r="V1435">
        <v>0</v>
      </c>
      <c r="W1435">
        <v>0</v>
      </c>
      <c r="X1435">
        <v>0</v>
      </c>
      <c r="Y1435">
        <v>0</v>
      </c>
      <c r="Z1435">
        <v>0</v>
      </c>
      <c r="AA1435">
        <v>3</v>
      </c>
      <c r="AB1435">
        <v>11</v>
      </c>
      <c r="AC1435">
        <v>0</v>
      </c>
    </row>
    <row r="1436" spans="1:29" x14ac:dyDescent="0.3">
      <c r="A1436" s="1">
        <v>3388</v>
      </c>
      <c r="B1436">
        <v>1967</v>
      </c>
      <c r="C1436" t="s">
        <v>29</v>
      </c>
      <c r="D1436" t="s">
        <v>41</v>
      </c>
      <c r="E1436">
        <v>70844</v>
      </c>
      <c r="F1436">
        <v>1</v>
      </c>
      <c r="G1436">
        <v>1</v>
      </c>
      <c r="H1436" t="s">
        <v>377</v>
      </c>
      <c r="I1436">
        <v>16</v>
      </c>
      <c r="J1436">
        <v>129</v>
      </c>
      <c r="K1436">
        <v>26</v>
      </c>
      <c r="L1436">
        <v>67</v>
      </c>
      <c r="M1436">
        <v>3</v>
      </c>
      <c r="N1436">
        <v>67</v>
      </c>
      <c r="O1436">
        <v>2</v>
      </c>
      <c r="P1436">
        <v>5</v>
      </c>
      <c r="Q1436">
        <v>6</v>
      </c>
      <c r="R1436">
        <v>1</v>
      </c>
      <c r="S1436">
        <v>5</v>
      </c>
      <c r="T1436">
        <v>7</v>
      </c>
      <c r="U1436">
        <v>0</v>
      </c>
      <c r="V1436">
        <v>0</v>
      </c>
      <c r="W1436">
        <v>0</v>
      </c>
      <c r="X1436">
        <v>0</v>
      </c>
      <c r="Y1436">
        <v>0</v>
      </c>
      <c r="Z1436">
        <v>0</v>
      </c>
      <c r="AA1436">
        <v>3</v>
      </c>
      <c r="AB1436">
        <v>11</v>
      </c>
      <c r="AC1436">
        <v>0</v>
      </c>
    </row>
    <row r="1437" spans="1:29" x14ac:dyDescent="0.3">
      <c r="A1437" s="1">
        <v>922</v>
      </c>
      <c r="B1437">
        <v>1979</v>
      </c>
      <c r="C1437" t="s">
        <v>53</v>
      </c>
      <c r="D1437" t="s">
        <v>37</v>
      </c>
      <c r="E1437">
        <v>31086</v>
      </c>
      <c r="F1437">
        <v>1</v>
      </c>
      <c r="G1437">
        <v>1</v>
      </c>
      <c r="H1437" t="s">
        <v>213</v>
      </c>
      <c r="I1437">
        <v>79</v>
      </c>
      <c r="J1437">
        <v>16</v>
      </c>
      <c r="K1437">
        <v>2</v>
      </c>
      <c r="L1437">
        <v>11</v>
      </c>
      <c r="M1437">
        <v>3</v>
      </c>
      <c r="N1437">
        <v>0</v>
      </c>
      <c r="O1437">
        <v>16</v>
      </c>
      <c r="P1437">
        <v>2</v>
      </c>
      <c r="Q1437">
        <v>1</v>
      </c>
      <c r="R1437">
        <v>1</v>
      </c>
      <c r="S1437">
        <v>2</v>
      </c>
      <c r="T1437">
        <v>8</v>
      </c>
      <c r="U1437">
        <v>1</v>
      </c>
      <c r="V1437">
        <v>0</v>
      </c>
      <c r="W1437">
        <v>0</v>
      </c>
      <c r="X1437">
        <v>0</v>
      </c>
      <c r="Y1437">
        <v>0</v>
      </c>
      <c r="Z1437">
        <v>0</v>
      </c>
      <c r="AA1437">
        <v>3</v>
      </c>
      <c r="AB1437">
        <v>11</v>
      </c>
      <c r="AC1437">
        <v>0</v>
      </c>
    </row>
    <row r="1438" spans="1:29" x14ac:dyDescent="0.3">
      <c r="A1438" s="1">
        <v>8588</v>
      </c>
      <c r="B1438">
        <v>1961</v>
      </c>
      <c r="C1438" t="s">
        <v>29</v>
      </c>
      <c r="D1438" t="s">
        <v>37</v>
      </c>
      <c r="E1438">
        <v>60544</v>
      </c>
      <c r="F1438">
        <v>1</v>
      </c>
      <c r="G1438">
        <v>1</v>
      </c>
      <c r="H1438" t="s">
        <v>555</v>
      </c>
      <c r="I1438">
        <v>92</v>
      </c>
      <c r="J1438">
        <v>201</v>
      </c>
      <c r="K1438">
        <v>2</v>
      </c>
      <c r="L1438">
        <v>43</v>
      </c>
      <c r="M1438">
        <v>3</v>
      </c>
      <c r="N1438">
        <v>5</v>
      </c>
      <c r="O1438">
        <v>35</v>
      </c>
      <c r="P1438">
        <v>4</v>
      </c>
      <c r="Q1438">
        <v>5</v>
      </c>
      <c r="R1438">
        <v>1</v>
      </c>
      <c r="S1438">
        <v>5</v>
      </c>
      <c r="T1438">
        <v>6</v>
      </c>
      <c r="U1438">
        <v>0</v>
      </c>
      <c r="V1438">
        <v>0</v>
      </c>
      <c r="W1438">
        <v>0</v>
      </c>
      <c r="X1438">
        <v>0</v>
      </c>
      <c r="Y1438">
        <v>0</v>
      </c>
      <c r="Z1438">
        <v>0</v>
      </c>
      <c r="AA1438">
        <v>3</v>
      </c>
      <c r="AB1438">
        <v>11</v>
      </c>
      <c r="AC1438">
        <v>0</v>
      </c>
    </row>
    <row r="1439" spans="1:29" x14ac:dyDescent="0.3">
      <c r="A1439" s="1">
        <v>2518</v>
      </c>
      <c r="B1439">
        <v>1986</v>
      </c>
      <c r="C1439" t="s">
        <v>53</v>
      </c>
      <c r="D1439" t="s">
        <v>33</v>
      </c>
      <c r="E1439">
        <v>20491</v>
      </c>
      <c r="F1439">
        <v>0</v>
      </c>
      <c r="G1439">
        <v>0</v>
      </c>
      <c r="H1439" t="s">
        <v>536</v>
      </c>
      <c r="I1439">
        <v>16</v>
      </c>
      <c r="J1439">
        <v>5</v>
      </c>
      <c r="K1439">
        <v>4</v>
      </c>
      <c r="L1439">
        <v>5</v>
      </c>
      <c r="M1439">
        <v>4</v>
      </c>
      <c r="N1439">
        <v>2</v>
      </c>
      <c r="O1439">
        <v>10</v>
      </c>
      <c r="P1439">
        <v>1</v>
      </c>
      <c r="Q1439">
        <v>0</v>
      </c>
      <c r="R1439">
        <v>1</v>
      </c>
      <c r="S1439">
        <v>2</v>
      </c>
      <c r="T1439">
        <v>7</v>
      </c>
      <c r="U1439">
        <v>0</v>
      </c>
      <c r="V1439">
        <v>0</v>
      </c>
      <c r="W1439">
        <v>0</v>
      </c>
      <c r="X1439">
        <v>0</v>
      </c>
      <c r="Y1439">
        <v>0</v>
      </c>
      <c r="Z1439">
        <v>0</v>
      </c>
      <c r="AA1439">
        <v>3</v>
      </c>
      <c r="AB1439">
        <v>11</v>
      </c>
      <c r="AC1439">
        <v>0</v>
      </c>
    </row>
    <row r="1440" spans="1:29" x14ac:dyDescent="0.3">
      <c r="A1440" s="1">
        <v>574</v>
      </c>
      <c r="B1440">
        <v>1964</v>
      </c>
      <c r="C1440" t="s">
        <v>29</v>
      </c>
      <c r="D1440" t="s">
        <v>37</v>
      </c>
      <c r="E1440">
        <v>42523</v>
      </c>
      <c r="F1440">
        <v>0</v>
      </c>
      <c r="G1440">
        <v>0</v>
      </c>
      <c r="H1440" t="s">
        <v>562</v>
      </c>
      <c r="I1440">
        <v>96</v>
      </c>
      <c r="J1440">
        <v>14</v>
      </c>
      <c r="K1440">
        <v>36</v>
      </c>
      <c r="L1440">
        <v>11</v>
      </c>
      <c r="M1440">
        <v>3</v>
      </c>
      <c r="N1440">
        <v>26</v>
      </c>
      <c r="O1440">
        <v>35</v>
      </c>
      <c r="P1440">
        <v>1</v>
      </c>
      <c r="Q1440">
        <v>1</v>
      </c>
      <c r="R1440">
        <v>1</v>
      </c>
      <c r="S1440">
        <v>4</v>
      </c>
      <c r="T1440">
        <v>2</v>
      </c>
      <c r="U1440">
        <v>0</v>
      </c>
      <c r="V1440">
        <v>0</v>
      </c>
      <c r="W1440">
        <v>0</v>
      </c>
      <c r="X1440">
        <v>0</v>
      </c>
      <c r="Y1440">
        <v>0</v>
      </c>
      <c r="Z1440">
        <v>0</v>
      </c>
      <c r="AA1440">
        <v>3</v>
      </c>
      <c r="AB1440">
        <v>11</v>
      </c>
      <c r="AC1440">
        <v>0</v>
      </c>
    </row>
    <row r="1441" spans="1:29" x14ac:dyDescent="0.3">
      <c r="A1441" s="1">
        <v>3220</v>
      </c>
      <c r="B1441">
        <v>1983</v>
      </c>
      <c r="C1441" t="s">
        <v>29</v>
      </c>
      <c r="D1441" t="s">
        <v>37</v>
      </c>
      <c r="E1441">
        <v>39922</v>
      </c>
      <c r="F1441">
        <v>1</v>
      </c>
      <c r="G1441">
        <v>0</v>
      </c>
      <c r="H1441" t="s">
        <v>516</v>
      </c>
      <c r="I1441">
        <v>30</v>
      </c>
      <c r="J1441">
        <v>29</v>
      </c>
      <c r="K1441">
        <v>12</v>
      </c>
      <c r="L1441">
        <v>59</v>
      </c>
      <c r="M1441">
        <v>19</v>
      </c>
      <c r="N1441">
        <v>1</v>
      </c>
      <c r="O1441">
        <v>36</v>
      </c>
      <c r="P1441">
        <v>2</v>
      </c>
      <c r="Q1441">
        <v>3</v>
      </c>
      <c r="R1441">
        <v>0</v>
      </c>
      <c r="S1441">
        <v>4</v>
      </c>
      <c r="T1441">
        <v>8</v>
      </c>
      <c r="U1441">
        <v>0</v>
      </c>
      <c r="V1441">
        <v>0</v>
      </c>
      <c r="W1441">
        <v>0</v>
      </c>
      <c r="X1441">
        <v>0</v>
      </c>
      <c r="Y1441">
        <v>0</v>
      </c>
      <c r="Z1441">
        <v>0</v>
      </c>
      <c r="AA1441">
        <v>3</v>
      </c>
      <c r="AB1441">
        <v>11</v>
      </c>
      <c r="AC1441">
        <v>0</v>
      </c>
    </row>
    <row r="1442" spans="1:29" x14ac:dyDescent="0.3">
      <c r="A1442" s="1">
        <v>5967</v>
      </c>
      <c r="B1442">
        <v>1952</v>
      </c>
      <c r="C1442" t="s">
        <v>29</v>
      </c>
      <c r="D1442" t="s">
        <v>33</v>
      </c>
      <c r="E1442">
        <v>33402</v>
      </c>
      <c r="F1442">
        <v>1</v>
      </c>
      <c r="G1442">
        <v>1</v>
      </c>
      <c r="H1442" t="s">
        <v>433</v>
      </c>
      <c r="I1442">
        <v>60</v>
      </c>
      <c r="J1442">
        <v>26</v>
      </c>
      <c r="K1442">
        <v>2</v>
      </c>
      <c r="L1442">
        <v>19</v>
      </c>
      <c r="M1442">
        <v>10</v>
      </c>
      <c r="N1442">
        <v>5</v>
      </c>
      <c r="O1442">
        <v>8</v>
      </c>
      <c r="P1442">
        <v>3</v>
      </c>
      <c r="Q1442">
        <v>2</v>
      </c>
      <c r="R1442">
        <v>1</v>
      </c>
      <c r="S1442">
        <v>3</v>
      </c>
      <c r="T1442">
        <v>8</v>
      </c>
      <c r="U1442">
        <v>0</v>
      </c>
      <c r="V1442">
        <v>0</v>
      </c>
      <c r="W1442">
        <v>0</v>
      </c>
      <c r="X1442">
        <v>0</v>
      </c>
      <c r="Y1442">
        <v>0</v>
      </c>
      <c r="Z1442">
        <v>0</v>
      </c>
      <c r="AA1442">
        <v>3</v>
      </c>
      <c r="AB1442">
        <v>11</v>
      </c>
      <c r="AC1442">
        <v>0</v>
      </c>
    </row>
    <row r="1443" spans="1:29" x14ac:dyDescent="0.3">
      <c r="A1443" s="1">
        <v>1183</v>
      </c>
      <c r="B1443">
        <v>1949</v>
      </c>
      <c r="C1443" t="s">
        <v>39</v>
      </c>
      <c r="D1443" t="s">
        <v>37</v>
      </c>
      <c r="E1443">
        <v>36408</v>
      </c>
      <c r="F1443">
        <v>1</v>
      </c>
      <c r="G1443">
        <v>1</v>
      </c>
      <c r="H1443" t="s">
        <v>627</v>
      </c>
      <c r="I1443">
        <v>11</v>
      </c>
      <c r="J1443">
        <v>9</v>
      </c>
      <c r="K1443">
        <v>1</v>
      </c>
      <c r="L1443">
        <v>4</v>
      </c>
      <c r="M1443">
        <v>3</v>
      </c>
      <c r="N1443">
        <v>2</v>
      </c>
      <c r="O1443">
        <v>3</v>
      </c>
      <c r="P1443">
        <v>1</v>
      </c>
      <c r="Q1443">
        <v>1</v>
      </c>
      <c r="R1443">
        <v>0</v>
      </c>
      <c r="S1443">
        <v>2</v>
      </c>
      <c r="T1443">
        <v>6</v>
      </c>
      <c r="U1443">
        <v>0</v>
      </c>
      <c r="V1443">
        <v>0</v>
      </c>
      <c r="W1443">
        <v>0</v>
      </c>
      <c r="X1443">
        <v>0</v>
      </c>
      <c r="Y1443">
        <v>0</v>
      </c>
      <c r="Z1443">
        <v>0</v>
      </c>
      <c r="AA1443">
        <v>3</v>
      </c>
      <c r="AB1443">
        <v>11</v>
      </c>
      <c r="AC1443">
        <v>0</v>
      </c>
    </row>
    <row r="1444" spans="1:29" x14ac:dyDescent="0.3">
      <c r="A1444" s="1">
        <v>6856</v>
      </c>
      <c r="B1444">
        <v>1979</v>
      </c>
      <c r="C1444" t="s">
        <v>29</v>
      </c>
      <c r="D1444" t="s">
        <v>33</v>
      </c>
      <c r="E1444">
        <v>21645</v>
      </c>
      <c r="F1444">
        <v>1</v>
      </c>
      <c r="G1444">
        <v>0</v>
      </c>
      <c r="H1444" t="s">
        <v>615</v>
      </c>
      <c r="I1444">
        <v>75</v>
      </c>
      <c r="J1444">
        <v>14</v>
      </c>
      <c r="K1444">
        <v>0</v>
      </c>
      <c r="L1444">
        <v>23</v>
      </c>
      <c r="M1444">
        <v>4</v>
      </c>
      <c r="N1444">
        <v>5</v>
      </c>
      <c r="O1444">
        <v>19</v>
      </c>
      <c r="P1444">
        <v>3</v>
      </c>
      <c r="Q1444">
        <v>3</v>
      </c>
      <c r="R1444">
        <v>0</v>
      </c>
      <c r="S1444">
        <v>3</v>
      </c>
      <c r="T1444">
        <v>9</v>
      </c>
      <c r="U1444">
        <v>0</v>
      </c>
      <c r="V1444">
        <v>0</v>
      </c>
      <c r="W1444">
        <v>0</v>
      </c>
      <c r="X1444">
        <v>0</v>
      </c>
      <c r="Y1444">
        <v>0</v>
      </c>
      <c r="Z1444">
        <v>0</v>
      </c>
      <c r="AA1444">
        <v>3</v>
      </c>
      <c r="AB1444">
        <v>11</v>
      </c>
      <c r="AC1444">
        <v>1</v>
      </c>
    </row>
    <row r="1445" spans="1:29" x14ac:dyDescent="0.3">
      <c r="A1445" s="1">
        <v>4530</v>
      </c>
      <c r="B1445">
        <v>1948</v>
      </c>
      <c r="C1445" t="s">
        <v>39</v>
      </c>
      <c r="D1445" t="s">
        <v>71</v>
      </c>
      <c r="E1445">
        <v>78427</v>
      </c>
      <c r="F1445">
        <v>0</v>
      </c>
      <c r="G1445">
        <v>0</v>
      </c>
      <c r="H1445" t="s">
        <v>628</v>
      </c>
      <c r="I1445">
        <v>36</v>
      </c>
      <c r="J1445">
        <v>972</v>
      </c>
      <c r="K1445">
        <v>19</v>
      </c>
      <c r="L1445">
        <v>595</v>
      </c>
      <c r="M1445">
        <v>180</v>
      </c>
      <c r="N1445">
        <v>26</v>
      </c>
      <c r="O1445">
        <v>138</v>
      </c>
      <c r="P1445">
        <v>3</v>
      </c>
      <c r="Q1445">
        <v>3</v>
      </c>
      <c r="R1445">
        <v>7</v>
      </c>
      <c r="S1445">
        <v>10</v>
      </c>
      <c r="T1445">
        <v>3</v>
      </c>
      <c r="U1445">
        <v>0</v>
      </c>
      <c r="V1445">
        <v>0</v>
      </c>
      <c r="W1445">
        <v>0</v>
      </c>
      <c r="X1445">
        <v>1</v>
      </c>
      <c r="Y1445">
        <v>0</v>
      </c>
      <c r="Z1445">
        <v>0</v>
      </c>
      <c r="AA1445">
        <v>3</v>
      </c>
      <c r="AB1445">
        <v>11</v>
      </c>
      <c r="AC1445">
        <v>1</v>
      </c>
    </row>
    <row r="1446" spans="1:29" x14ac:dyDescent="0.3">
      <c r="A1446" s="1">
        <v>1553</v>
      </c>
      <c r="B1446">
        <v>1946</v>
      </c>
      <c r="C1446" t="s">
        <v>29</v>
      </c>
      <c r="D1446" t="s">
        <v>33</v>
      </c>
      <c r="E1446">
        <v>82657</v>
      </c>
      <c r="F1446">
        <v>0</v>
      </c>
      <c r="G1446">
        <v>0</v>
      </c>
      <c r="H1446" t="s">
        <v>100</v>
      </c>
      <c r="I1446">
        <v>71</v>
      </c>
      <c r="J1446">
        <v>966</v>
      </c>
      <c r="K1446">
        <v>168</v>
      </c>
      <c r="L1446">
        <v>672</v>
      </c>
      <c r="M1446">
        <v>246</v>
      </c>
      <c r="N1446">
        <v>105</v>
      </c>
      <c r="O1446">
        <v>126</v>
      </c>
      <c r="P1446">
        <v>1</v>
      </c>
      <c r="Q1446">
        <v>7</v>
      </c>
      <c r="R1446">
        <v>5</v>
      </c>
      <c r="S1446">
        <v>10</v>
      </c>
      <c r="T1446">
        <v>4</v>
      </c>
      <c r="U1446">
        <v>0</v>
      </c>
      <c r="V1446">
        <v>1</v>
      </c>
      <c r="W1446">
        <v>0</v>
      </c>
      <c r="X1446">
        <v>1</v>
      </c>
      <c r="Y1446">
        <v>0</v>
      </c>
      <c r="Z1446">
        <v>0</v>
      </c>
      <c r="AA1446">
        <v>3</v>
      </c>
      <c r="AB1446">
        <v>11</v>
      </c>
      <c r="AC1446">
        <v>0</v>
      </c>
    </row>
    <row r="1447" spans="1:29" x14ac:dyDescent="0.3">
      <c r="A1447" s="1">
        <v>4682</v>
      </c>
      <c r="B1447">
        <v>1958</v>
      </c>
      <c r="C1447" t="s">
        <v>29</v>
      </c>
      <c r="D1447" t="s">
        <v>37</v>
      </c>
      <c r="E1447">
        <v>51876</v>
      </c>
      <c r="F1447">
        <v>0</v>
      </c>
      <c r="G1447">
        <v>0</v>
      </c>
      <c r="H1447" t="s">
        <v>629</v>
      </c>
      <c r="I1447">
        <v>88</v>
      </c>
      <c r="J1447">
        <v>99</v>
      </c>
      <c r="K1447">
        <v>27</v>
      </c>
      <c r="L1447">
        <v>102</v>
      </c>
      <c r="M1447">
        <v>28</v>
      </c>
      <c r="N1447">
        <v>48</v>
      </c>
      <c r="O1447">
        <v>6</v>
      </c>
      <c r="P1447">
        <v>1</v>
      </c>
      <c r="Q1447">
        <v>2</v>
      </c>
      <c r="R1447">
        <v>2</v>
      </c>
      <c r="S1447">
        <v>8</v>
      </c>
      <c r="T1447">
        <v>1</v>
      </c>
      <c r="U1447">
        <v>0</v>
      </c>
      <c r="V1447">
        <v>0</v>
      </c>
      <c r="W1447">
        <v>0</v>
      </c>
      <c r="X1447">
        <v>0</v>
      </c>
      <c r="Y1447">
        <v>0</v>
      </c>
      <c r="Z1447">
        <v>0</v>
      </c>
      <c r="AA1447">
        <v>3</v>
      </c>
      <c r="AB1447">
        <v>11</v>
      </c>
      <c r="AC1447">
        <v>0</v>
      </c>
    </row>
    <row r="1448" spans="1:29" x14ac:dyDescent="0.3">
      <c r="A1448" s="1">
        <v>8204</v>
      </c>
      <c r="B1448">
        <v>1971</v>
      </c>
      <c r="C1448" t="s">
        <v>53</v>
      </c>
      <c r="D1448" t="s">
        <v>37</v>
      </c>
      <c r="E1448">
        <v>78041</v>
      </c>
      <c r="F1448">
        <v>0</v>
      </c>
      <c r="G1448">
        <v>0</v>
      </c>
      <c r="H1448" t="s">
        <v>184</v>
      </c>
      <c r="I1448">
        <v>93</v>
      </c>
      <c r="J1448">
        <v>482</v>
      </c>
      <c r="K1448">
        <v>35</v>
      </c>
      <c r="L1448">
        <v>553</v>
      </c>
      <c r="M1448">
        <v>72</v>
      </c>
      <c r="N1448">
        <v>160</v>
      </c>
      <c r="O1448">
        <v>17</v>
      </c>
      <c r="P1448">
        <v>1</v>
      </c>
      <c r="Q1448">
        <v>4</v>
      </c>
      <c r="R1448">
        <v>4</v>
      </c>
      <c r="S1448">
        <v>9</v>
      </c>
      <c r="T1448">
        <v>2</v>
      </c>
      <c r="U1448">
        <v>0</v>
      </c>
      <c r="V1448">
        <v>0</v>
      </c>
      <c r="W1448">
        <v>0</v>
      </c>
      <c r="X1448">
        <v>0</v>
      </c>
      <c r="Y1448">
        <v>0</v>
      </c>
      <c r="Z1448">
        <v>0</v>
      </c>
      <c r="AA1448">
        <v>3</v>
      </c>
      <c r="AB1448">
        <v>11</v>
      </c>
      <c r="AC1448">
        <v>0</v>
      </c>
    </row>
    <row r="1449" spans="1:29" x14ac:dyDescent="0.3">
      <c r="A1449" s="1">
        <v>5221</v>
      </c>
      <c r="B1449">
        <v>1957</v>
      </c>
      <c r="C1449" t="s">
        <v>29</v>
      </c>
      <c r="D1449" t="s">
        <v>37</v>
      </c>
      <c r="E1449">
        <v>52852</v>
      </c>
      <c r="F1449">
        <v>0</v>
      </c>
      <c r="G1449">
        <v>1</v>
      </c>
      <c r="H1449" t="s">
        <v>318</v>
      </c>
      <c r="I1449">
        <v>93</v>
      </c>
      <c r="J1449">
        <v>714</v>
      </c>
      <c r="K1449">
        <v>8</v>
      </c>
      <c r="L1449">
        <v>99</v>
      </c>
      <c r="M1449">
        <v>11</v>
      </c>
      <c r="N1449">
        <v>0</v>
      </c>
      <c r="O1449">
        <v>47</v>
      </c>
      <c r="P1449">
        <v>4</v>
      </c>
      <c r="Q1449">
        <v>10</v>
      </c>
      <c r="R1449">
        <v>7</v>
      </c>
      <c r="S1449">
        <v>5</v>
      </c>
      <c r="T1449">
        <v>8</v>
      </c>
      <c r="U1449">
        <v>1</v>
      </c>
      <c r="V1449">
        <v>0</v>
      </c>
      <c r="W1449">
        <v>0</v>
      </c>
      <c r="X1449">
        <v>0</v>
      </c>
      <c r="Y1449">
        <v>0</v>
      </c>
      <c r="Z1449">
        <v>0</v>
      </c>
      <c r="AA1449">
        <v>3</v>
      </c>
      <c r="AB1449">
        <v>11</v>
      </c>
      <c r="AC1449">
        <v>0</v>
      </c>
    </row>
    <row r="1450" spans="1:29" x14ac:dyDescent="0.3">
      <c r="A1450" s="1">
        <v>1232</v>
      </c>
      <c r="B1450">
        <v>1982</v>
      </c>
      <c r="C1450" t="s">
        <v>36</v>
      </c>
      <c r="D1450" t="s">
        <v>33</v>
      </c>
      <c r="E1450">
        <v>70038</v>
      </c>
      <c r="F1450">
        <v>0</v>
      </c>
      <c r="G1450">
        <v>0</v>
      </c>
      <c r="H1450" t="s">
        <v>551</v>
      </c>
      <c r="I1450">
        <v>54</v>
      </c>
      <c r="J1450">
        <v>587</v>
      </c>
      <c r="K1450">
        <v>54</v>
      </c>
      <c r="L1450">
        <v>348</v>
      </c>
      <c r="M1450">
        <v>71</v>
      </c>
      <c r="N1450">
        <v>54</v>
      </c>
      <c r="O1450">
        <v>130</v>
      </c>
      <c r="P1450">
        <v>1</v>
      </c>
      <c r="Q1450">
        <v>4</v>
      </c>
      <c r="R1450">
        <v>4</v>
      </c>
      <c r="S1450">
        <v>8</v>
      </c>
      <c r="T1450">
        <v>2</v>
      </c>
      <c r="U1450">
        <v>0</v>
      </c>
      <c r="V1450">
        <v>0</v>
      </c>
      <c r="W1450">
        <v>0</v>
      </c>
      <c r="X1450">
        <v>0</v>
      </c>
      <c r="Y1450">
        <v>0</v>
      </c>
      <c r="Z1450">
        <v>0</v>
      </c>
      <c r="AA1450">
        <v>3</v>
      </c>
      <c r="AB1450">
        <v>11</v>
      </c>
      <c r="AC1450">
        <v>0</v>
      </c>
    </row>
    <row r="1451" spans="1:29" x14ac:dyDescent="0.3">
      <c r="A1451" s="1">
        <v>1927</v>
      </c>
      <c r="B1451">
        <v>1973</v>
      </c>
      <c r="C1451" t="s">
        <v>53</v>
      </c>
      <c r="D1451" t="s">
        <v>33</v>
      </c>
      <c r="E1451">
        <v>69401</v>
      </c>
      <c r="F1451">
        <v>0</v>
      </c>
      <c r="G1451">
        <v>1</v>
      </c>
      <c r="H1451" t="s">
        <v>121</v>
      </c>
      <c r="I1451">
        <v>41</v>
      </c>
      <c r="J1451">
        <v>399</v>
      </c>
      <c r="K1451">
        <v>27</v>
      </c>
      <c r="L1451">
        <v>159</v>
      </c>
      <c r="M1451">
        <v>58</v>
      </c>
      <c r="N1451">
        <v>8</v>
      </c>
      <c r="O1451">
        <v>39</v>
      </c>
      <c r="P1451">
        <v>4</v>
      </c>
      <c r="Q1451">
        <v>4</v>
      </c>
      <c r="R1451">
        <v>4</v>
      </c>
      <c r="S1451">
        <v>5</v>
      </c>
      <c r="T1451">
        <v>2</v>
      </c>
      <c r="U1451">
        <v>0</v>
      </c>
      <c r="V1451">
        <v>0</v>
      </c>
      <c r="W1451">
        <v>0</v>
      </c>
      <c r="X1451">
        <v>0</v>
      </c>
      <c r="Y1451">
        <v>0</v>
      </c>
      <c r="Z1451">
        <v>0</v>
      </c>
      <c r="AA1451">
        <v>3</v>
      </c>
      <c r="AB1451">
        <v>11</v>
      </c>
      <c r="AC1451">
        <v>0</v>
      </c>
    </row>
    <row r="1452" spans="1:29" x14ac:dyDescent="0.3">
      <c r="A1452" s="1">
        <v>5788</v>
      </c>
      <c r="B1452">
        <v>1972</v>
      </c>
      <c r="C1452" t="s">
        <v>29</v>
      </c>
      <c r="D1452" t="s">
        <v>33</v>
      </c>
      <c r="E1452">
        <v>46053</v>
      </c>
      <c r="F1452">
        <v>1</v>
      </c>
      <c r="G1452">
        <v>0</v>
      </c>
      <c r="H1452" t="s">
        <v>630</v>
      </c>
      <c r="I1452">
        <v>46</v>
      </c>
      <c r="J1452">
        <v>56</v>
      </c>
      <c r="K1452">
        <v>10</v>
      </c>
      <c r="L1452">
        <v>92</v>
      </c>
      <c r="M1452">
        <v>19</v>
      </c>
      <c r="N1452">
        <v>7</v>
      </c>
      <c r="O1452">
        <v>25</v>
      </c>
      <c r="P1452">
        <v>3</v>
      </c>
      <c r="Q1452">
        <v>3</v>
      </c>
      <c r="R1452">
        <v>2</v>
      </c>
      <c r="S1452">
        <v>4</v>
      </c>
      <c r="T1452">
        <v>5</v>
      </c>
      <c r="U1452">
        <v>0</v>
      </c>
      <c r="V1452">
        <v>0</v>
      </c>
      <c r="W1452">
        <v>0</v>
      </c>
      <c r="X1452">
        <v>0</v>
      </c>
      <c r="Y1452">
        <v>0</v>
      </c>
      <c r="Z1452">
        <v>0</v>
      </c>
      <c r="AA1452">
        <v>3</v>
      </c>
      <c r="AB1452">
        <v>11</v>
      </c>
      <c r="AC1452">
        <v>0</v>
      </c>
    </row>
    <row r="1453" spans="1:29" x14ac:dyDescent="0.3">
      <c r="A1453" s="1">
        <v>6652</v>
      </c>
      <c r="B1453">
        <v>1965</v>
      </c>
      <c r="C1453" t="s">
        <v>29</v>
      </c>
      <c r="D1453" t="s">
        <v>37</v>
      </c>
      <c r="E1453">
        <v>77343</v>
      </c>
      <c r="F1453">
        <v>0</v>
      </c>
      <c r="G1453">
        <v>0</v>
      </c>
      <c r="H1453" t="s">
        <v>334</v>
      </c>
      <c r="I1453">
        <v>28</v>
      </c>
      <c r="J1453">
        <v>227</v>
      </c>
      <c r="K1453">
        <v>151</v>
      </c>
      <c r="L1453">
        <v>573</v>
      </c>
      <c r="M1453">
        <v>98</v>
      </c>
      <c r="N1453">
        <v>54</v>
      </c>
      <c r="O1453">
        <v>31</v>
      </c>
      <c r="P1453">
        <v>1</v>
      </c>
      <c r="Q1453">
        <v>3</v>
      </c>
      <c r="R1453">
        <v>4</v>
      </c>
      <c r="S1453">
        <v>9</v>
      </c>
      <c r="T1453">
        <v>1</v>
      </c>
      <c r="U1453">
        <v>0</v>
      </c>
      <c r="V1453">
        <v>0</v>
      </c>
      <c r="W1453">
        <v>0</v>
      </c>
      <c r="X1453">
        <v>0</v>
      </c>
      <c r="Y1453">
        <v>0</v>
      </c>
      <c r="Z1453">
        <v>0</v>
      </c>
      <c r="AA1453">
        <v>3</v>
      </c>
      <c r="AB1453">
        <v>11</v>
      </c>
      <c r="AC1453">
        <v>0</v>
      </c>
    </row>
    <row r="1454" spans="1:29" x14ac:dyDescent="0.3">
      <c r="A1454" s="1">
        <v>6246</v>
      </c>
      <c r="B1454">
        <v>1953</v>
      </c>
      <c r="C1454" t="s">
        <v>29</v>
      </c>
      <c r="D1454" t="s">
        <v>30</v>
      </c>
      <c r="E1454">
        <v>73892</v>
      </c>
      <c r="F1454">
        <v>0</v>
      </c>
      <c r="G1454">
        <v>0</v>
      </c>
      <c r="H1454" t="s">
        <v>177</v>
      </c>
      <c r="I1454">
        <v>40</v>
      </c>
      <c r="J1454">
        <v>703</v>
      </c>
      <c r="K1454">
        <v>102</v>
      </c>
      <c r="L1454">
        <v>601</v>
      </c>
      <c r="M1454">
        <v>0</v>
      </c>
      <c r="N1454">
        <v>58</v>
      </c>
      <c r="O1454">
        <v>43</v>
      </c>
      <c r="P1454">
        <v>1</v>
      </c>
      <c r="Q1454">
        <v>3</v>
      </c>
      <c r="R1454">
        <v>11</v>
      </c>
      <c r="S1454">
        <v>8</v>
      </c>
      <c r="T1454">
        <v>1</v>
      </c>
      <c r="U1454">
        <v>0</v>
      </c>
      <c r="V1454">
        <v>0</v>
      </c>
      <c r="W1454">
        <v>0</v>
      </c>
      <c r="X1454">
        <v>0</v>
      </c>
      <c r="Y1454">
        <v>0</v>
      </c>
      <c r="Z1454">
        <v>0</v>
      </c>
      <c r="AA1454">
        <v>3</v>
      </c>
      <c r="AB1454">
        <v>11</v>
      </c>
      <c r="AC1454">
        <v>1</v>
      </c>
    </row>
    <row r="1455" spans="1:29" x14ac:dyDescent="0.3">
      <c r="A1455" s="1">
        <v>5975</v>
      </c>
      <c r="B1455">
        <v>1967</v>
      </c>
      <c r="C1455" t="s">
        <v>36</v>
      </c>
      <c r="D1455" t="s">
        <v>30</v>
      </c>
      <c r="E1455">
        <v>40304</v>
      </c>
      <c r="F1455">
        <v>1</v>
      </c>
      <c r="G1455">
        <v>0</v>
      </c>
      <c r="H1455" t="s">
        <v>150</v>
      </c>
      <c r="I1455">
        <v>82</v>
      </c>
      <c r="J1455">
        <v>37</v>
      </c>
      <c r="K1455">
        <v>0</v>
      </c>
      <c r="L1455">
        <v>17</v>
      </c>
      <c r="M1455">
        <v>0</v>
      </c>
      <c r="N1455">
        <v>0</v>
      </c>
      <c r="O1455">
        <v>3</v>
      </c>
      <c r="P1455">
        <v>1</v>
      </c>
      <c r="Q1455">
        <v>2</v>
      </c>
      <c r="R1455">
        <v>0</v>
      </c>
      <c r="S1455">
        <v>3</v>
      </c>
      <c r="T1455">
        <v>7</v>
      </c>
      <c r="U1455">
        <v>0</v>
      </c>
      <c r="V1455">
        <v>0</v>
      </c>
      <c r="W1455">
        <v>0</v>
      </c>
      <c r="X1455">
        <v>0</v>
      </c>
      <c r="Y1455">
        <v>0</v>
      </c>
      <c r="Z1455">
        <v>0</v>
      </c>
      <c r="AA1455">
        <v>3</v>
      </c>
      <c r="AB1455">
        <v>11</v>
      </c>
      <c r="AC1455">
        <v>0</v>
      </c>
    </row>
    <row r="1456" spans="1:29" x14ac:dyDescent="0.3">
      <c r="A1456" s="1">
        <v>6875</v>
      </c>
      <c r="B1456">
        <v>1965</v>
      </c>
      <c r="C1456" t="s">
        <v>36</v>
      </c>
      <c r="D1456" t="s">
        <v>33</v>
      </c>
      <c r="E1456">
        <v>32727</v>
      </c>
      <c r="F1456">
        <v>0</v>
      </c>
      <c r="G1456">
        <v>0</v>
      </c>
      <c r="H1456" t="s">
        <v>631</v>
      </c>
      <c r="I1456">
        <v>38</v>
      </c>
      <c r="J1456">
        <v>167</v>
      </c>
      <c r="K1456">
        <v>13</v>
      </c>
      <c r="L1456">
        <v>180</v>
      </c>
      <c r="M1456">
        <v>86</v>
      </c>
      <c r="N1456">
        <v>13</v>
      </c>
      <c r="O1456">
        <v>70</v>
      </c>
      <c r="P1456">
        <v>2</v>
      </c>
      <c r="Q1456">
        <v>7</v>
      </c>
      <c r="R1456">
        <v>3</v>
      </c>
      <c r="S1456">
        <v>5</v>
      </c>
      <c r="T1456">
        <v>8</v>
      </c>
      <c r="U1456">
        <v>0</v>
      </c>
      <c r="V1456">
        <v>0</v>
      </c>
      <c r="W1456">
        <v>0</v>
      </c>
      <c r="X1456">
        <v>0</v>
      </c>
      <c r="Y1456">
        <v>0</v>
      </c>
      <c r="Z1456">
        <v>0</v>
      </c>
      <c r="AA1456">
        <v>3</v>
      </c>
      <c r="AB1456">
        <v>11</v>
      </c>
      <c r="AC1456">
        <v>0</v>
      </c>
    </row>
    <row r="1457" spans="1:29" x14ac:dyDescent="0.3">
      <c r="A1457" s="1">
        <v>4399</v>
      </c>
      <c r="B1457">
        <v>1969</v>
      </c>
      <c r="C1457" t="s">
        <v>29</v>
      </c>
      <c r="D1457" t="s">
        <v>33</v>
      </c>
      <c r="E1457">
        <v>68695</v>
      </c>
      <c r="F1457">
        <v>0</v>
      </c>
      <c r="G1457">
        <v>0</v>
      </c>
      <c r="H1457" t="s">
        <v>138</v>
      </c>
      <c r="I1457">
        <v>3</v>
      </c>
      <c r="J1457">
        <v>458</v>
      </c>
      <c r="K1457">
        <v>81</v>
      </c>
      <c r="L1457">
        <v>356</v>
      </c>
      <c r="M1457">
        <v>106</v>
      </c>
      <c r="N1457">
        <v>50</v>
      </c>
      <c r="O1457">
        <v>40</v>
      </c>
      <c r="P1457">
        <v>1</v>
      </c>
      <c r="Q1457">
        <v>4</v>
      </c>
      <c r="R1457">
        <v>4</v>
      </c>
      <c r="S1457">
        <v>7</v>
      </c>
      <c r="T1457">
        <v>2</v>
      </c>
      <c r="U1457">
        <v>0</v>
      </c>
      <c r="V1457">
        <v>0</v>
      </c>
      <c r="W1457">
        <v>0</v>
      </c>
      <c r="X1457">
        <v>0</v>
      </c>
      <c r="Y1457">
        <v>0</v>
      </c>
      <c r="Z1457">
        <v>0</v>
      </c>
      <c r="AA1457">
        <v>3</v>
      </c>
      <c r="AB1457">
        <v>11</v>
      </c>
      <c r="AC1457">
        <v>0</v>
      </c>
    </row>
    <row r="1458" spans="1:29" x14ac:dyDescent="0.3">
      <c r="A1458" s="1">
        <v>4042</v>
      </c>
      <c r="B1458">
        <v>1971</v>
      </c>
      <c r="C1458" t="s">
        <v>29</v>
      </c>
      <c r="D1458" t="s">
        <v>41</v>
      </c>
      <c r="E1458">
        <v>43300</v>
      </c>
      <c r="F1458">
        <v>0</v>
      </c>
      <c r="G1458">
        <v>1</v>
      </c>
      <c r="H1458" t="s">
        <v>243</v>
      </c>
      <c r="I1458">
        <v>87</v>
      </c>
      <c r="J1458">
        <v>91</v>
      </c>
      <c r="K1458">
        <v>3</v>
      </c>
      <c r="L1458">
        <v>52</v>
      </c>
      <c r="M1458">
        <v>2</v>
      </c>
      <c r="N1458">
        <v>1</v>
      </c>
      <c r="O1458">
        <v>31</v>
      </c>
      <c r="P1458">
        <v>3</v>
      </c>
      <c r="Q1458">
        <v>4</v>
      </c>
      <c r="R1458">
        <v>0</v>
      </c>
      <c r="S1458">
        <v>4</v>
      </c>
      <c r="T1458">
        <v>8</v>
      </c>
      <c r="U1458">
        <v>0</v>
      </c>
      <c r="V1458">
        <v>0</v>
      </c>
      <c r="W1458">
        <v>0</v>
      </c>
      <c r="X1458">
        <v>0</v>
      </c>
      <c r="Y1458">
        <v>0</v>
      </c>
      <c r="Z1458">
        <v>0</v>
      </c>
      <c r="AA1458">
        <v>3</v>
      </c>
      <c r="AB1458">
        <v>11</v>
      </c>
      <c r="AC1458">
        <v>1</v>
      </c>
    </row>
    <row r="1459" spans="1:29" x14ac:dyDescent="0.3">
      <c r="A1459" s="1">
        <v>2157</v>
      </c>
      <c r="B1459">
        <v>1972</v>
      </c>
      <c r="C1459" t="s">
        <v>29</v>
      </c>
      <c r="D1459" t="s">
        <v>33</v>
      </c>
      <c r="E1459">
        <v>26290</v>
      </c>
      <c r="F1459">
        <v>1</v>
      </c>
      <c r="G1459">
        <v>1</v>
      </c>
      <c r="H1459" t="s">
        <v>271</v>
      </c>
      <c r="I1459">
        <v>49</v>
      </c>
      <c r="J1459">
        <v>15</v>
      </c>
      <c r="K1459">
        <v>8</v>
      </c>
      <c r="L1459">
        <v>16</v>
      </c>
      <c r="M1459">
        <v>11</v>
      </c>
      <c r="N1459">
        <v>5</v>
      </c>
      <c r="O1459">
        <v>22</v>
      </c>
      <c r="P1459">
        <v>4</v>
      </c>
      <c r="Q1459">
        <v>2</v>
      </c>
      <c r="R1459">
        <v>0</v>
      </c>
      <c r="S1459">
        <v>4</v>
      </c>
      <c r="T1459">
        <v>6</v>
      </c>
      <c r="U1459">
        <v>0</v>
      </c>
      <c r="V1459">
        <v>0</v>
      </c>
      <c r="W1459">
        <v>0</v>
      </c>
      <c r="X1459">
        <v>0</v>
      </c>
      <c r="Y1459">
        <v>0</v>
      </c>
      <c r="Z1459">
        <v>0</v>
      </c>
      <c r="AA1459">
        <v>3</v>
      </c>
      <c r="AB1459">
        <v>11</v>
      </c>
      <c r="AC1459">
        <v>0</v>
      </c>
    </row>
    <row r="1460" spans="1:29" x14ac:dyDescent="0.3">
      <c r="A1460" s="1">
        <v>10133</v>
      </c>
      <c r="B1460">
        <v>1970</v>
      </c>
      <c r="C1460" t="s">
        <v>29</v>
      </c>
      <c r="D1460" t="s">
        <v>30</v>
      </c>
      <c r="E1460">
        <v>93790</v>
      </c>
      <c r="F1460">
        <v>0</v>
      </c>
      <c r="G1460">
        <v>0</v>
      </c>
      <c r="H1460" t="s">
        <v>632</v>
      </c>
      <c r="I1460">
        <v>16</v>
      </c>
      <c r="J1460">
        <v>1302</v>
      </c>
      <c r="K1460">
        <v>68</v>
      </c>
      <c r="L1460">
        <v>731</v>
      </c>
      <c r="M1460">
        <v>89</v>
      </c>
      <c r="N1460">
        <v>114</v>
      </c>
      <c r="O1460">
        <v>45</v>
      </c>
      <c r="P1460">
        <v>0</v>
      </c>
      <c r="Q1460">
        <v>6</v>
      </c>
      <c r="R1460">
        <v>7</v>
      </c>
      <c r="S1460">
        <v>12</v>
      </c>
      <c r="T1460">
        <v>2</v>
      </c>
      <c r="U1460">
        <v>0</v>
      </c>
      <c r="V1460">
        <v>1</v>
      </c>
      <c r="W1460">
        <v>1</v>
      </c>
      <c r="X1460">
        <v>1</v>
      </c>
      <c r="Y1460">
        <v>0</v>
      </c>
      <c r="Z1460">
        <v>0</v>
      </c>
      <c r="AA1460">
        <v>3</v>
      </c>
      <c r="AB1460">
        <v>11</v>
      </c>
      <c r="AC1460">
        <v>1</v>
      </c>
    </row>
    <row r="1461" spans="1:29" x14ac:dyDescent="0.3">
      <c r="A1461" s="1">
        <v>2525</v>
      </c>
      <c r="B1461">
        <v>1974</v>
      </c>
      <c r="C1461" t="s">
        <v>36</v>
      </c>
      <c r="D1461" t="s">
        <v>37</v>
      </c>
      <c r="E1461">
        <v>38410</v>
      </c>
      <c r="F1461">
        <v>0</v>
      </c>
      <c r="G1461">
        <v>0</v>
      </c>
      <c r="H1461" t="s">
        <v>103</v>
      </c>
      <c r="I1461">
        <v>65</v>
      </c>
      <c r="J1461">
        <v>153</v>
      </c>
      <c r="K1461">
        <v>64</v>
      </c>
      <c r="L1461">
        <v>123</v>
      </c>
      <c r="M1461">
        <v>116</v>
      </c>
      <c r="N1461">
        <v>64</v>
      </c>
      <c r="O1461">
        <v>14</v>
      </c>
      <c r="P1461">
        <v>2</v>
      </c>
      <c r="Q1461">
        <v>5</v>
      </c>
      <c r="R1461">
        <v>2</v>
      </c>
      <c r="S1461">
        <v>9</v>
      </c>
      <c r="T1461">
        <v>6</v>
      </c>
      <c r="U1461">
        <v>0</v>
      </c>
      <c r="V1461">
        <v>0</v>
      </c>
      <c r="W1461">
        <v>0</v>
      </c>
      <c r="X1461">
        <v>0</v>
      </c>
      <c r="Y1461">
        <v>0</v>
      </c>
      <c r="Z1461">
        <v>0</v>
      </c>
      <c r="AA1461">
        <v>3</v>
      </c>
      <c r="AB1461">
        <v>11</v>
      </c>
      <c r="AC1461">
        <v>1</v>
      </c>
    </row>
    <row r="1462" spans="1:29" x14ac:dyDescent="0.3">
      <c r="A1462" s="1">
        <v>8233</v>
      </c>
      <c r="B1462">
        <v>1950</v>
      </c>
      <c r="C1462" t="s">
        <v>39</v>
      </c>
      <c r="D1462" t="s">
        <v>71</v>
      </c>
      <c r="E1462">
        <v>64866</v>
      </c>
      <c r="F1462">
        <v>0</v>
      </c>
      <c r="G1462">
        <v>1</v>
      </c>
      <c r="H1462" t="s">
        <v>379</v>
      </c>
      <c r="I1462">
        <v>9</v>
      </c>
      <c r="J1462">
        <v>508</v>
      </c>
      <c r="K1462">
        <v>5</v>
      </c>
      <c r="L1462">
        <v>21</v>
      </c>
      <c r="M1462">
        <v>7</v>
      </c>
      <c r="N1462">
        <v>5</v>
      </c>
      <c r="O1462">
        <v>10</v>
      </c>
      <c r="P1462">
        <v>4</v>
      </c>
      <c r="Q1462">
        <v>7</v>
      </c>
      <c r="R1462">
        <v>3</v>
      </c>
      <c r="S1462">
        <v>7</v>
      </c>
      <c r="T1462">
        <v>5</v>
      </c>
      <c r="U1462">
        <v>0</v>
      </c>
      <c r="V1462">
        <v>1</v>
      </c>
      <c r="W1462">
        <v>0</v>
      </c>
      <c r="X1462">
        <v>0</v>
      </c>
      <c r="Y1462">
        <v>0</v>
      </c>
      <c r="Z1462">
        <v>0</v>
      </c>
      <c r="AA1462">
        <v>3</v>
      </c>
      <c r="AB1462">
        <v>11</v>
      </c>
      <c r="AC1462">
        <v>0</v>
      </c>
    </row>
    <row r="1463" spans="1:29" x14ac:dyDescent="0.3">
      <c r="A1463" s="1">
        <v>9483</v>
      </c>
      <c r="B1463">
        <v>1959</v>
      </c>
      <c r="C1463" t="s">
        <v>29</v>
      </c>
      <c r="D1463" t="s">
        <v>33</v>
      </c>
      <c r="E1463">
        <v>57957</v>
      </c>
      <c r="F1463">
        <v>0</v>
      </c>
      <c r="G1463">
        <v>1</v>
      </c>
      <c r="H1463" t="s">
        <v>432</v>
      </c>
      <c r="I1463">
        <v>24</v>
      </c>
      <c r="J1463">
        <v>290</v>
      </c>
      <c r="K1463">
        <v>59</v>
      </c>
      <c r="L1463">
        <v>177</v>
      </c>
      <c r="M1463">
        <v>77</v>
      </c>
      <c r="N1463">
        <v>5</v>
      </c>
      <c r="O1463">
        <v>29</v>
      </c>
      <c r="P1463">
        <v>7</v>
      </c>
      <c r="Q1463">
        <v>4</v>
      </c>
      <c r="R1463">
        <v>6</v>
      </c>
      <c r="S1463">
        <v>8</v>
      </c>
      <c r="T1463">
        <v>3</v>
      </c>
      <c r="U1463">
        <v>0</v>
      </c>
      <c r="V1463">
        <v>0</v>
      </c>
      <c r="W1463">
        <v>0</v>
      </c>
      <c r="X1463">
        <v>0</v>
      </c>
      <c r="Y1463">
        <v>0</v>
      </c>
      <c r="Z1463">
        <v>1</v>
      </c>
      <c r="AA1463">
        <v>3</v>
      </c>
      <c r="AB1463">
        <v>11</v>
      </c>
      <c r="AC1463">
        <v>0</v>
      </c>
    </row>
    <row r="1464" spans="1:29" x14ac:dyDescent="0.3">
      <c r="A1464" s="1">
        <v>2945</v>
      </c>
      <c r="B1464">
        <v>1955</v>
      </c>
      <c r="C1464" t="s">
        <v>36</v>
      </c>
      <c r="D1464" t="s">
        <v>33</v>
      </c>
      <c r="E1464">
        <v>46015</v>
      </c>
      <c r="F1464">
        <v>1</v>
      </c>
      <c r="G1464">
        <v>1</v>
      </c>
      <c r="H1464" t="s">
        <v>274</v>
      </c>
      <c r="I1464">
        <v>25</v>
      </c>
      <c r="J1464">
        <v>38</v>
      </c>
      <c r="K1464">
        <v>0</v>
      </c>
      <c r="L1464">
        <v>2</v>
      </c>
      <c r="M1464">
        <v>0</v>
      </c>
      <c r="N1464">
        <v>0</v>
      </c>
      <c r="O1464">
        <v>6</v>
      </c>
      <c r="P1464">
        <v>1</v>
      </c>
      <c r="Q1464">
        <v>1</v>
      </c>
      <c r="R1464">
        <v>0</v>
      </c>
      <c r="S1464">
        <v>3</v>
      </c>
      <c r="T1464">
        <v>7</v>
      </c>
      <c r="U1464">
        <v>1</v>
      </c>
      <c r="V1464">
        <v>0</v>
      </c>
      <c r="W1464">
        <v>0</v>
      </c>
      <c r="X1464">
        <v>0</v>
      </c>
      <c r="Y1464">
        <v>1</v>
      </c>
      <c r="Z1464">
        <v>0</v>
      </c>
      <c r="AA1464">
        <v>3</v>
      </c>
      <c r="AB1464">
        <v>11</v>
      </c>
      <c r="AC1464">
        <v>0</v>
      </c>
    </row>
    <row r="1465" spans="1:29" x14ac:dyDescent="0.3">
      <c r="A1465" s="1">
        <v>10403</v>
      </c>
      <c r="B1465">
        <v>1978</v>
      </c>
      <c r="C1465" t="s">
        <v>29</v>
      </c>
      <c r="D1465" t="s">
        <v>33</v>
      </c>
      <c r="E1465">
        <v>16531</v>
      </c>
      <c r="F1465">
        <v>1</v>
      </c>
      <c r="G1465">
        <v>0</v>
      </c>
      <c r="H1465" t="s">
        <v>400</v>
      </c>
      <c r="I1465">
        <v>43</v>
      </c>
      <c r="J1465">
        <v>2</v>
      </c>
      <c r="K1465">
        <v>13</v>
      </c>
      <c r="L1465">
        <v>6</v>
      </c>
      <c r="M1465">
        <v>7</v>
      </c>
      <c r="N1465">
        <v>5</v>
      </c>
      <c r="O1465">
        <v>11</v>
      </c>
      <c r="P1465">
        <v>3</v>
      </c>
      <c r="Q1465">
        <v>3</v>
      </c>
      <c r="R1465">
        <v>0</v>
      </c>
      <c r="S1465">
        <v>3</v>
      </c>
      <c r="T1465">
        <v>7</v>
      </c>
      <c r="U1465">
        <v>0</v>
      </c>
      <c r="V1465">
        <v>0</v>
      </c>
      <c r="W1465">
        <v>0</v>
      </c>
      <c r="X1465">
        <v>0</v>
      </c>
      <c r="Y1465">
        <v>0</v>
      </c>
      <c r="Z1465">
        <v>0</v>
      </c>
      <c r="AA1465">
        <v>3</v>
      </c>
      <c r="AB1465">
        <v>11</v>
      </c>
      <c r="AC1465">
        <v>0</v>
      </c>
    </row>
    <row r="1466" spans="1:29" x14ac:dyDescent="0.3">
      <c r="A1466" s="1">
        <v>5074</v>
      </c>
      <c r="B1466">
        <v>1986</v>
      </c>
      <c r="C1466" t="s">
        <v>39</v>
      </c>
      <c r="D1466" t="s">
        <v>37</v>
      </c>
      <c r="E1466">
        <v>28072</v>
      </c>
      <c r="F1466">
        <v>1</v>
      </c>
      <c r="G1466">
        <v>0</v>
      </c>
      <c r="H1466" t="s">
        <v>168</v>
      </c>
      <c r="I1466">
        <v>10</v>
      </c>
      <c r="J1466">
        <v>30</v>
      </c>
      <c r="K1466">
        <v>0</v>
      </c>
      <c r="L1466">
        <v>10</v>
      </c>
      <c r="M1466">
        <v>2</v>
      </c>
      <c r="N1466">
        <v>0</v>
      </c>
      <c r="O1466">
        <v>5</v>
      </c>
      <c r="P1466">
        <v>1</v>
      </c>
      <c r="Q1466">
        <v>1</v>
      </c>
      <c r="R1466">
        <v>0</v>
      </c>
      <c r="S1466">
        <v>3</v>
      </c>
      <c r="T1466">
        <v>7</v>
      </c>
      <c r="U1466">
        <v>0</v>
      </c>
      <c r="V1466">
        <v>0</v>
      </c>
      <c r="W1466">
        <v>0</v>
      </c>
      <c r="X1466">
        <v>0</v>
      </c>
      <c r="Y1466">
        <v>0</v>
      </c>
      <c r="Z1466">
        <v>0</v>
      </c>
      <c r="AA1466">
        <v>3</v>
      </c>
      <c r="AB1466">
        <v>11</v>
      </c>
      <c r="AC1466">
        <v>0</v>
      </c>
    </row>
    <row r="1467" spans="1:29" x14ac:dyDescent="0.3">
      <c r="A1467" s="1">
        <v>10524</v>
      </c>
      <c r="B1467">
        <v>1963</v>
      </c>
      <c r="C1467" t="s">
        <v>39</v>
      </c>
      <c r="D1467" t="s">
        <v>41</v>
      </c>
      <c r="E1467">
        <v>49476</v>
      </c>
      <c r="F1467">
        <v>0</v>
      </c>
      <c r="G1467">
        <v>1</v>
      </c>
      <c r="H1467" t="s">
        <v>126</v>
      </c>
      <c r="I1467">
        <v>29</v>
      </c>
      <c r="J1467">
        <v>386</v>
      </c>
      <c r="K1467">
        <v>23</v>
      </c>
      <c r="L1467">
        <v>95</v>
      </c>
      <c r="M1467">
        <v>54</v>
      </c>
      <c r="N1467">
        <v>41</v>
      </c>
      <c r="O1467">
        <v>196</v>
      </c>
      <c r="P1467">
        <v>4</v>
      </c>
      <c r="Q1467">
        <v>2</v>
      </c>
      <c r="R1467">
        <v>11</v>
      </c>
      <c r="S1467">
        <v>5</v>
      </c>
      <c r="T1467">
        <v>2</v>
      </c>
      <c r="U1467">
        <v>0</v>
      </c>
      <c r="V1467">
        <v>0</v>
      </c>
      <c r="W1467">
        <v>0</v>
      </c>
      <c r="X1467">
        <v>0</v>
      </c>
      <c r="Y1467">
        <v>0</v>
      </c>
      <c r="Z1467">
        <v>0</v>
      </c>
      <c r="AA1467">
        <v>3</v>
      </c>
      <c r="AB1467">
        <v>11</v>
      </c>
      <c r="AC1467">
        <v>0</v>
      </c>
    </row>
    <row r="1468" spans="1:29" x14ac:dyDescent="0.3">
      <c r="A1468" s="1">
        <v>4690</v>
      </c>
      <c r="B1468">
        <v>1953</v>
      </c>
      <c r="C1468" t="s">
        <v>29</v>
      </c>
      <c r="D1468" t="s">
        <v>37</v>
      </c>
      <c r="E1468">
        <v>50725</v>
      </c>
      <c r="F1468">
        <v>0</v>
      </c>
      <c r="G1468">
        <v>1</v>
      </c>
      <c r="H1468" t="s">
        <v>292</v>
      </c>
      <c r="I1468">
        <v>45</v>
      </c>
      <c r="J1468">
        <v>443</v>
      </c>
      <c r="K1468">
        <v>10</v>
      </c>
      <c r="L1468">
        <v>75</v>
      </c>
      <c r="M1468">
        <v>0</v>
      </c>
      <c r="N1468">
        <v>10</v>
      </c>
      <c r="O1468">
        <v>48</v>
      </c>
      <c r="P1468">
        <v>4</v>
      </c>
      <c r="Q1468">
        <v>8</v>
      </c>
      <c r="R1468">
        <v>1</v>
      </c>
      <c r="S1468">
        <v>8</v>
      </c>
      <c r="T1468">
        <v>8</v>
      </c>
      <c r="U1468">
        <v>0</v>
      </c>
      <c r="V1468">
        <v>0</v>
      </c>
      <c r="W1468">
        <v>0</v>
      </c>
      <c r="X1468">
        <v>0</v>
      </c>
      <c r="Y1468">
        <v>0</v>
      </c>
      <c r="Z1468">
        <v>0</v>
      </c>
      <c r="AA1468">
        <v>3</v>
      </c>
      <c r="AB1468">
        <v>11</v>
      </c>
      <c r="AC1468">
        <v>0</v>
      </c>
    </row>
    <row r="1469" spans="1:29" x14ac:dyDescent="0.3">
      <c r="A1469" s="1">
        <v>7521</v>
      </c>
      <c r="B1469">
        <v>1952</v>
      </c>
      <c r="C1469" t="s">
        <v>29</v>
      </c>
      <c r="D1469" t="s">
        <v>33</v>
      </c>
      <c r="E1469">
        <v>83844</v>
      </c>
      <c r="F1469">
        <v>0</v>
      </c>
      <c r="G1469">
        <v>0</v>
      </c>
      <c r="H1469" t="s">
        <v>486</v>
      </c>
      <c r="I1469">
        <v>57</v>
      </c>
      <c r="J1469">
        <v>901</v>
      </c>
      <c r="K1469">
        <v>31</v>
      </c>
      <c r="L1469">
        <v>345</v>
      </c>
      <c r="M1469">
        <v>75</v>
      </c>
      <c r="N1469">
        <v>31</v>
      </c>
      <c r="O1469">
        <v>191</v>
      </c>
      <c r="P1469">
        <v>1</v>
      </c>
      <c r="Q1469">
        <v>4</v>
      </c>
      <c r="R1469">
        <v>4</v>
      </c>
      <c r="S1469">
        <v>11</v>
      </c>
      <c r="T1469">
        <v>1</v>
      </c>
      <c r="U1469">
        <v>0</v>
      </c>
      <c r="V1469">
        <v>0</v>
      </c>
      <c r="W1469">
        <v>1</v>
      </c>
      <c r="X1469">
        <v>0</v>
      </c>
      <c r="Y1469">
        <v>0</v>
      </c>
      <c r="Z1469">
        <v>0</v>
      </c>
      <c r="AA1469">
        <v>3</v>
      </c>
      <c r="AB1469">
        <v>11</v>
      </c>
      <c r="AC1469">
        <v>0</v>
      </c>
    </row>
    <row r="1470" spans="1:29" x14ac:dyDescent="0.3">
      <c r="A1470" s="1">
        <v>7196</v>
      </c>
      <c r="B1470">
        <v>1950</v>
      </c>
      <c r="C1470" t="s">
        <v>36</v>
      </c>
      <c r="D1470" t="s">
        <v>37</v>
      </c>
      <c r="E1470">
        <v>41145</v>
      </c>
      <c r="F1470">
        <v>1</v>
      </c>
      <c r="G1470">
        <v>1</v>
      </c>
      <c r="H1470" t="s">
        <v>633</v>
      </c>
      <c r="I1470">
        <v>20</v>
      </c>
      <c r="J1470">
        <v>9</v>
      </c>
      <c r="K1470">
        <v>0</v>
      </c>
      <c r="L1470">
        <v>3</v>
      </c>
      <c r="M1470">
        <v>0</v>
      </c>
      <c r="N1470">
        <v>0</v>
      </c>
      <c r="O1470">
        <v>1</v>
      </c>
      <c r="P1470">
        <v>1</v>
      </c>
      <c r="Q1470">
        <v>0</v>
      </c>
      <c r="R1470">
        <v>0</v>
      </c>
      <c r="S1470">
        <v>3</v>
      </c>
      <c r="T1470">
        <v>3</v>
      </c>
      <c r="U1470">
        <v>0</v>
      </c>
      <c r="V1470">
        <v>0</v>
      </c>
      <c r="W1470">
        <v>0</v>
      </c>
      <c r="X1470">
        <v>0</v>
      </c>
      <c r="Y1470">
        <v>0</v>
      </c>
      <c r="Z1470">
        <v>0</v>
      </c>
      <c r="AA1470">
        <v>3</v>
      </c>
      <c r="AB1470">
        <v>11</v>
      </c>
      <c r="AC1470">
        <v>0</v>
      </c>
    </row>
    <row r="1471" spans="1:29" x14ac:dyDescent="0.3">
      <c r="A1471" s="1">
        <v>4406</v>
      </c>
      <c r="B1471">
        <v>1970</v>
      </c>
      <c r="C1471" t="s">
        <v>29</v>
      </c>
      <c r="D1471" t="s">
        <v>33</v>
      </c>
      <c r="E1471">
        <v>67419</v>
      </c>
      <c r="F1471">
        <v>0</v>
      </c>
      <c r="G1471">
        <v>1</v>
      </c>
      <c r="H1471" t="s">
        <v>577</v>
      </c>
      <c r="I1471">
        <v>29</v>
      </c>
      <c r="J1471">
        <v>846</v>
      </c>
      <c r="K1471">
        <v>84</v>
      </c>
      <c r="L1471">
        <v>352</v>
      </c>
      <c r="M1471">
        <v>91</v>
      </c>
      <c r="N1471">
        <v>56</v>
      </c>
      <c r="O1471">
        <v>42</v>
      </c>
      <c r="P1471">
        <v>4</v>
      </c>
      <c r="Q1471">
        <v>9</v>
      </c>
      <c r="R1471">
        <v>4</v>
      </c>
      <c r="S1471">
        <v>8</v>
      </c>
      <c r="T1471">
        <v>5</v>
      </c>
      <c r="U1471">
        <v>0</v>
      </c>
      <c r="V1471">
        <v>0</v>
      </c>
      <c r="W1471">
        <v>0</v>
      </c>
      <c r="X1471">
        <v>0</v>
      </c>
      <c r="Y1471">
        <v>0</v>
      </c>
      <c r="Z1471">
        <v>0</v>
      </c>
      <c r="AA1471">
        <v>3</v>
      </c>
      <c r="AB1471">
        <v>11</v>
      </c>
      <c r="AC1471">
        <v>0</v>
      </c>
    </row>
    <row r="1472" spans="1:29" x14ac:dyDescent="0.3">
      <c r="A1472" s="1">
        <v>9672</v>
      </c>
      <c r="B1472">
        <v>1970</v>
      </c>
      <c r="C1472" t="s">
        <v>53</v>
      </c>
      <c r="D1472" t="s">
        <v>37</v>
      </c>
      <c r="E1472">
        <v>23162</v>
      </c>
      <c r="F1472">
        <v>1</v>
      </c>
      <c r="G1472">
        <v>1</v>
      </c>
      <c r="H1472" t="s">
        <v>350</v>
      </c>
      <c r="I1472">
        <v>82</v>
      </c>
      <c r="J1472">
        <v>8</v>
      </c>
      <c r="K1472">
        <v>3</v>
      </c>
      <c r="L1472">
        <v>9</v>
      </c>
      <c r="M1472">
        <v>19</v>
      </c>
      <c r="N1472">
        <v>4</v>
      </c>
      <c r="O1472">
        <v>22</v>
      </c>
      <c r="P1472">
        <v>3</v>
      </c>
      <c r="Q1472">
        <v>1</v>
      </c>
      <c r="R1472">
        <v>1</v>
      </c>
      <c r="S1472">
        <v>3</v>
      </c>
      <c r="T1472">
        <v>6</v>
      </c>
      <c r="U1472">
        <v>0</v>
      </c>
      <c r="V1472">
        <v>0</v>
      </c>
      <c r="W1472">
        <v>0</v>
      </c>
      <c r="X1472">
        <v>0</v>
      </c>
      <c r="Y1472">
        <v>0</v>
      </c>
      <c r="Z1472">
        <v>0</v>
      </c>
      <c r="AA1472">
        <v>3</v>
      </c>
      <c r="AB1472">
        <v>11</v>
      </c>
      <c r="AC1472">
        <v>0</v>
      </c>
    </row>
    <row r="1473" spans="1:29" x14ac:dyDescent="0.3">
      <c r="A1473" s="1">
        <v>4864</v>
      </c>
      <c r="B1473">
        <v>1977</v>
      </c>
      <c r="C1473" t="s">
        <v>29</v>
      </c>
      <c r="D1473" t="s">
        <v>37</v>
      </c>
      <c r="E1473">
        <v>34380</v>
      </c>
      <c r="F1473">
        <v>1</v>
      </c>
      <c r="G1473">
        <v>0</v>
      </c>
      <c r="H1473" t="s">
        <v>358</v>
      </c>
      <c r="I1473">
        <v>68</v>
      </c>
      <c r="J1473">
        <v>72</v>
      </c>
      <c r="K1473">
        <v>7</v>
      </c>
      <c r="L1473">
        <v>58</v>
      </c>
      <c r="M1473">
        <v>13</v>
      </c>
      <c r="N1473">
        <v>1</v>
      </c>
      <c r="O1473">
        <v>24</v>
      </c>
      <c r="P1473">
        <v>4</v>
      </c>
      <c r="Q1473">
        <v>4</v>
      </c>
      <c r="R1473">
        <v>1</v>
      </c>
      <c r="S1473">
        <v>3</v>
      </c>
      <c r="T1473">
        <v>8</v>
      </c>
      <c r="U1473">
        <v>0</v>
      </c>
      <c r="V1473">
        <v>0</v>
      </c>
      <c r="W1473">
        <v>0</v>
      </c>
      <c r="X1473">
        <v>0</v>
      </c>
      <c r="Y1473">
        <v>0</v>
      </c>
      <c r="Z1473">
        <v>0</v>
      </c>
      <c r="AA1473">
        <v>3</v>
      </c>
      <c r="AB1473">
        <v>11</v>
      </c>
      <c r="AC1473">
        <v>0</v>
      </c>
    </row>
    <row r="1474" spans="1:29" x14ac:dyDescent="0.3">
      <c r="A1474" s="1">
        <v>4706</v>
      </c>
      <c r="B1474">
        <v>1966</v>
      </c>
      <c r="C1474" t="s">
        <v>29</v>
      </c>
      <c r="D1474" t="s">
        <v>30</v>
      </c>
      <c r="E1474">
        <v>34704</v>
      </c>
      <c r="F1474">
        <v>0</v>
      </c>
      <c r="G1474">
        <v>1</v>
      </c>
      <c r="H1474" t="s">
        <v>277</v>
      </c>
      <c r="I1474">
        <v>65</v>
      </c>
      <c r="J1474">
        <v>29</v>
      </c>
      <c r="K1474">
        <v>0</v>
      </c>
      <c r="L1474">
        <v>5</v>
      </c>
      <c r="M1474">
        <v>0</v>
      </c>
      <c r="N1474">
        <v>1</v>
      </c>
      <c r="O1474">
        <v>5</v>
      </c>
      <c r="P1474">
        <v>1</v>
      </c>
      <c r="Q1474">
        <v>1</v>
      </c>
      <c r="R1474">
        <v>0</v>
      </c>
      <c r="S1474">
        <v>3</v>
      </c>
      <c r="T1474">
        <v>5</v>
      </c>
      <c r="U1474">
        <v>0</v>
      </c>
      <c r="V1474">
        <v>0</v>
      </c>
      <c r="W1474">
        <v>0</v>
      </c>
      <c r="X1474">
        <v>0</v>
      </c>
      <c r="Y1474">
        <v>0</v>
      </c>
      <c r="Z1474">
        <v>0</v>
      </c>
      <c r="AA1474">
        <v>3</v>
      </c>
      <c r="AB1474">
        <v>11</v>
      </c>
      <c r="AC1474">
        <v>0</v>
      </c>
    </row>
    <row r="1475" spans="1:29" x14ac:dyDescent="0.3">
      <c r="A1475" s="1">
        <v>4070</v>
      </c>
      <c r="B1475">
        <v>1969</v>
      </c>
      <c r="C1475" t="s">
        <v>36</v>
      </c>
      <c r="D1475" t="s">
        <v>37</v>
      </c>
      <c r="E1475">
        <v>94871</v>
      </c>
      <c r="F1475">
        <v>0</v>
      </c>
      <c r="G1475">
        <v>2</v>
      </c>
      <c r="H1475" t="s">
        <v>634</v>
      </c>
      <c r="I1475">
        <v>99</v>
      </c>
      <c r="J1475">
        <v>169</v>
      </c>
      <c r="K1475">
        <v>24</v>
      </c>
      <c r="L1475">
        <v>553</v>
      </c>
      <c r="M1475">
        <v>188</v>
      </c>
      <c r="N1475">
        <v>0</v>
      </c>
      <c r="O1475">
        <v>144</v>
      </c>
      <c r="P1475">
        <v>1</v>
      </c>
      <c r="Q1475">
        <v>8</v>
      </c>
      <c r="R1475">
        <v>5</v>
      </c>
      <c r="S1475">
        <v>4</v>
      </c>
      <c r="T1475">
        <v>7</v>
      </c>
      <c r="U1475">
        <v>0</v>
      </c>
      <c r="V1475">
        <v>1</v>
      </c>
      <c r="W1475">
        <v>1</v>
      </c>
      <c r="X1475">
        <v>0</v>
      </c>
      <c r="Y1475">
        <v>0</v>
      </c>
      <c r="Z1475">
        <v>0</v>
      </c>
      <c r="AA1475">
        <v>3</v>
      </c>
      <c r="AB1475">
        <v>11</v>
      </c>
      <c r="AC1475">
        <v>1</v>
      </c>
    </row>
    <row r="1476" spans="1:29" x14ac:dyDescent="0.3">
      <c r="A1476" s="1">
        <v>25</v>
      </c>
      <c r="B1476">
        <v>1958</v>
      </c>
      <c r="C1476" t="s">
        <v>29</v>
      </c>
      <c r="D1476" t="s">
        <v>37</v>
      </c>
      <c r="E1476">
        <v>65148</v>
      </c>
      <c r="F1476">
        <v>0</v>
      </c>
      <c r="G1476">
        <v>1</v>
      </c>
      <c r="H1476" t="s">
        <v>635</v>
      </c>
      <c r="I1476">
        <v>9</v>
      </c>
      <c r="J1476">
        <v>460</v>
      </c>
      <c r="K1476">
        <v>35</v>
      </c>
      <c r="L1476">
        <v>422</v>
      </c>
      <c r="M1476">
        <v>33</v>
      </c>
      <c r="N1476">
        <v>12</v>
      </c>
      <c r="O1476">
        <v>153</v>
      </c>
      <c r="P1476">
        <v>2</v>
      </c>
      <c r="Q1476">
        <v>6</v>
      </c>
      <c r="R1476">
        <v>6</v>
      </c>
      <c r="S1476">
        <v>7</v>
      </c>
      <c r="T1476">
        <v>4</v>
      </c>
      <c r="U1476">
        <v>0</v>
      </c>
      <c r="V1476">
        <v>0</v>
      </c>
      <c r="W1476">
        <v>0</v>
      </c>
      <c r="X1476">
        <v>0</v>
      </c>
      <c r="Y1476">
        <v>0</v>
      </c>
      <c r="Z1476">
        <v>0</v>
      </c>
      <c r="AA1476">
        <v>3</v>
      </c>
      <c r="AB1476">
        <v>11</v>
      </c>
      <c r="AC1476">
        <v>0</v>
      </c>
    </row>
    <row r="1477" spans="1:29" x14ac:dyDescent="0.3">
      <c r="A1477" s="1">
        <v>3697</v>
      </c>
      <c r="B1477">
        <v>1954</v>
      </c>
      <c r="C1477" t="s">
        <v>29</v>
      </c>
      <c r="D1477" t="s">
        <v>33</v>
      </c>
      <c r="E1477">
        <v>39898</v>
      </c>
      <c r="F1477">
        <v>0</v>
      </c>
      <c r="G1477">
        <v>1</v>
      </c>
      <c r="H1477" t="s">
        <v>636</v>
      </c>
      <c r="I1477">
        <v>20</v>
      </c>
      <c r="J1477">
        <v>69</v>
      </c>
      <c r="K1477">
        <v>8</v>
      </c>
      <c r="L1477">
        <v>26</v>
      </c>
      <c r="M1477">
        <v>12</v>
      </c>
      <c r="N1477">
        <v>7</v>
      </c>
      <c r="O1477">
        <v>12</v>
      </c>
      <c r="P1477">
        <v>2</v>
      </c>
      <c r="Q1477">
        <v>3</v>
      </c>
      <c r="R1477">
        <v>0</v>
      </c>
      <c r="S1477">
        <v>4</v>
      </c>
      <c r="T1477">
        <v>7</v>
      </c>
      <c r="U1477">
        <v>0</v>
      </c>
      <c r="V1477">
        <v>0</v>
      </c>
      <c r="W1477">
        <v>0</v>
      </c>
      <c r="X1477">
        <v>0</v>
      </c>
      <c r="Y1477">
        <v>0</v>
      </c>
      <c r="Z1477">
        <v>0</v>
      </c>
      <c r="AA1477">
        <v>3</v>
      </c>
      <c r="AB1477">
        <v>11</v>
      </c>
      <c r="AC1477">
        <v>0</v>
      </c>
    </row>
    <row r="1478" spans="1:29" x14ac:dyDescent="0.3">
      <c r="A1478" s="1">
        <v>217</v>
      </c>
      <c r="B1478">
        <v>1956</v>
      </c>
      <c r="C1478" t="s">
        <v>39</v>
      </c>
      <c r="D1478" t="s">
        <v>30</v>
      </c>
      <c r="E1478">
        <v>64857</v>
      </c>
      <c r="F1478">
        <v>0</v>
      </c>
      <c r="G1478">
        <v>0</v>
      </c>
      <c r="H1478" t="s">
        <v>249</v>
      </c>
      <c r="I1478">
        <v>78</v>
      </c>
      <c r="J1478">
        <v>556</v>
      </c>
      <c r="K1478">
        <v>14</v>
      </c>
      <c r="L1478">
        <v>717</v>
      </c>
      <c r="M1478">
        <v>210</v>
      </c>
      <c r="N1478">
        <v>0</v>
      </c>
      <c r="O1478">
        <v>43</v>
      </c>
      <c r="P1478">
        <v>1</v>
      </c>
      <c r="Q1478">
        <v>7</v>
      </c>
      <c r="R1478">
        <v>5</v>
      </c>
      <c r="S1478">
        <v>10</v>
      </c>
      <c r="T1478">
        <v>4</v>
      </c>
      <c r="U1478">
        <v>0</v>
      </c>
      <c r="V1478">
        <v>0</v>
      </c>
      <c r="W1478">
        <v>0</v>
      </c>
      <c r="X1478">
        <v>0</v>
      </c>
      <c r="Y1478">
        <v>0</v>
      </c>
      <c r="Z1478">
        <v>0</v>
      </c>
      <c r="AA1478">
        <v>3</v>
      </c>
      <c r="AB1478">
        <v>11</v>
      </c>
      <c r="AC1478">
        <v>0</v>
      </c>
    </row>
    <row r="1479" spans="1:29" x14ac:dyDescent="0.3">
      <c r="A1479" s="1">
        <v>4220</v>
      </c>
      <c r="B1479">
        <v>1970</v>
      </c>
      <c r="C1479" t="s">
        <v>36</v>
      </c>
      <c r="D1479" t="s">
        <v>37</v>
      </c>
      <c r="E1479">
        <v>59892</v>
      </c>
      <c r="F1479">
        <v>0</v>
      </c>
      <c r="G1479">
        <v>1</v>
      </c>
      <c r="H1479" t="s">
        <v>136</v>
      </c>
      <c r="I1479">
        <v>26</v>
      </c>
      <c r="J1479">
        <v>73</v>
      </c>
      <c r="K1479">
        <v>0</v>
      </c>
      <c r="L1479">
        <v>13</v>
      </c>
      <c r="M1479">
        <v>0</v>
      </c>
      <c r="N1479">
        <v>1</v>
      </c>
      <c r="O1479">
        <v>0</v>
      </c>
      <c r="P1479">
        <v>1</v>
      </c>
      <c r="Q1479">
        <v>2</v>
      </c>
      <c r="R1479">
        <v>1</v>
      </c>
      <c r="S1479">
        <v>3</v>
      </c>
      <c r="T1479">
        <v>3</v>
      </c>
      <c r="U1479">
        <v>0</v>
      </c>
      <c r="V1479">
        <v>0</v>
      </c>
      <c r="W1479">
        <v>0</v>
      </c>
      <c r="X1479">
        <v>0</v>
      </c>
      <c r="Y1479">
        <v>0</v>
      </c>
      <c r="Z1479">
        <v>0</v>
      </c>
      <c r="AA1479">
        <v>3</v>
      </c>
      <c r="AB1479">
        <v>11</v>
      </c>
      <c r="AC1479">
        <v>0</v>
      </c>
    </row>
    <row r="1480" spans="1:29" x14ac:dyDescent="0.3">
      <c r="A1480" s="1">
        <v>5286</v>
      </c>
      <c r="B1480">
        <v>1987</v>
      </c>
      <c r="C1480" t="s">
        <v>39</v>
      </c>
      <c r="D1480" t="s">
        <v>30</v>
      </c>
      <c r="E1480">
        <v>41020</v>
      </c>
      <c r="F1480">
        <v>0</v>
      </c>
      <c r="G1480">
        <v>0</v>
      </c>
      <c r="H1480" t="s">
        <v>233</v>
      </c>
      <c r="I1480">
        <v>68</v>
      </c>
      <c r="J1480">
        <v>112</v>
      </c>
      <c r="K1480">
        <v>1</v>
      </c>
      <c r="L1480">
        <v>54</v>
      </c>
      <c r="M1480">
        <v>7</v>
      </c>
      <c r="N1480">
        <v>7</v>
      </c>
      <c r="O1480">
        <v>36</v>
      </c>
      <c r="P1480">
        <v>1</v>
      </c>
      <c r="Q1480">
        <v>3</v>
      </c>
      <c r="R1480">
        <v>2</v>
      </c>
      <c r="S1480">
        <v>4</v>
      </c>
      <c r="T1480">
        <v>3</v>
      </c>
      <c r="U1480">
        <v>0</v>
      </c>
      <c r="V1480">
        <v>0</v>
      </c>
      <c r="W1480">
        <v>0</v>
      </c>
      <c r="X1480">
        <v>0</v>
      </c>
      <c r="Y1480">
        <v>0</v>
      </c>
      <c r="Z1480">
        <v>0</v>
      </c>
      <c r="AA1480">
        <v>3</v>
      </c>
      <c r="AB1480">
        <v>11</v>
      </c>
      <c r="AC1480">
        <v>0</v>
      </c>
    </row>
    <row r="1481" spans="1:29" x14ac:dyDescent="0.3">
      <c r="A1481" s="1">
        <v>9559</v>
      </c>
      <c r="B1481">
        <v>1961</v>
      </c>
      <c r="C1481" t="s">
        <v>36</v>
      </c>
      <c r="D1481" t="s">
        <v>37</v>
      </c>
      <c r="E1481">
        <v>57072</v>
      </c>
      <c r="F1481">
        <v>0</v>
      </c>
      <c r="G1481">
        <v>1</v>
      </c>
      <c r="H1481" t="s">
        <v>141</v>
      </c>
      <c r="I1481">
        <v>79</v>
      </c>
      <c r="J1481">
        <v>944</v>
      </c>
      <c r="K1481">
        <v>0</v>
      </c>
      <c r="L1481">
        <v>60</v>
      </c>
      <c r="M1481">
        <v>0</v>
      </c>
      <c r="N1481">
        <v>0</v>
      </c>
      <c r="O1481">
        <v>30</v>
      </c>
      <c r="P1481">
        <v>2</v>
      </c>
      <c r="Q1481">
        <v>7</v>
      </c>
      <c r="R1481">
        <v>5</v>
      </c>
      <c r="S1481">
        <v>13</v>
      </c>
      <c r="T1481">
        <v>5</v>
      </c>
      <c r="U1481">
        <v>1</v>
      </c>
      <c r="V1481">
        <v>0</v>
      </c>
      <c r="W1481">
        <v>0</v>
      </c>
      <c r="X1481">
        <v>0</v>
      </c>
      <c r="Y1481">
        <v>0</v>
      </c>
      <c r="Z1481">
        <v>0</v>
      </c>
      <c r="AA1481">
        <v>3</v>
      </c>
      <c r="AB1481">
        <v>11</v>
      </c>
      <c r="AC1481">
        <v>0</v>
      </c>
    </row>
    <row r="1482" spans="1:29" x14ac:dyDescent="0.3">
      <c r="A1482" s="1">
        <v>2849</v>
      </c>
      <c r="B1482">
        <v>1979</v>
      </c>
      <c r="C1482" t="s">
        <v>29</v>
      </c>
      <c r="D1482" t="s">
        <v>30</v>
      </c>
      <c r="E1482">
        <v>60474</v>
      </c>
      <c r="F1482">
        <v>0</v>
      </c>
      <c r="G1482">
        <v>1</v>
      </c>
      <c r="H1482" t="s">
        <v>361</v>
      </c>
      <c r="I1482">
        <v>25</v>
      </c>
      <c r="J1482">
        <v>265</v>
      </c>
      <c r="K1482">
        <v>199</v>
      </c>
      <c r="L1482">
        <v>303</v>
      </c>
      <c r="M1482">
        <v>234</v>
      </c>
      <c r="N1482">
        <v>9</v>
      </c>
      <c r="O1482">
        <v>170</v>
      </c>
      <c r="P1482">
        <v>7</v>
      </c>
      <c r="Q1482">
        <v>10</v>
      </c>
      <c r="R1482">
        <v>2</v>
      </c>
      <c r="S1482">
        <v>12</v>
      </c>
      <c r="T1482">
        <v>7</v>
      </c>
      <c r="U1482">
        <v>0</v>
      </c>
      <c r="V1482">
        <v>0</v>
      </c>
      <c r="W1482">
        <v>0</v>
      </c>
      <c r="X1482">
        <v>0</v>
      </c>
      <c r="Y1482">
        <v>0</v>
      </c>
      <c r="Z1482">
        <v>0</v>
      </c>
      <c r="AA1482">
        <v>3</v>
      </c>
      <c r="AB1482">
        <v>11</v>
      </c>
      <c r="AC1482">
        <v>0</v>
      </c>
    </row>
    <row r="1483" spans="1:29" x14ac:dyDescent="0.3">
      <c r="A1483" s="1">
        <v>7787</v>
      </c>
      <c r="B1483">
        <v>1960</v>
      </c>
      <c r="C1483" t="s">
        <v>29</v>
      </c>
      <c r="D1483" t="s">
        <v>33</v>
      </c>
      <c r="E1483">
        <v>62807</v>
      </c>
      <c r="F1483">
        <v>0</v>
      </c>
      <c r="G1483">
        <v>1</v>
      </c>
      <c r="H1483" t="s">
        <v>51</v>
      </c>
      <c r="I1483">
        <v>83</v>
      </c>
      <c r="J1483">
        <v>526</v>
      </c>
      <c r="K1483">
        <v>28</v>
      </c>
      <c r="L1483">
        <v>135</v>
      </c>
      <c r="M1483">
        <v>10</v>
      </c>
      <c r="N1483">
        <v>21</v>
      </c>
      <c r="O1483">
        <v>99</v>
      </c>
      <c r="P1483">
        <v>3</v>
      </c>
      <c r="Q1483">
        <v>5</v>
      </c>
      <c r="R1483">
        <v>3</v>
      </c>
      <c r="S1483">
        <v>12</v>
      </c>
      <c r="T1483">
        <v>5</v>
      </c>
      <c r="U1483">
        <v>0</v>
      </c>
      <c r="V1483">
        <v>0</v>
      </c>
      <c r="W1483">
        <v>0</v>
      </c>
      <c r="X1483">
        <v>0</v>
      </c>
      <c r="Y1483">
        <v>0</v>
      </c>
      <c r="Z1483">
        <v>0</v>
      </c>
      <c r="AA1483">
        <v>3</v>
      </c>
      <c r="AB1483">
        <v>11</v>
      </c>
      <c r="AC1483">
        <v>0</v>
      </c>
    </row>
    <row r="1484" spans="1:29" x14ac:dyDescent="0.3">
      <c r="A1484" s="1">
        <v>3102</v>
      </c>
      <c r="B1484">
        <v>1981</v>
      </c>
      <c r="C1484" t="s">
        <v>53</v>
      </c>
      <c r="D1484" t="s">
        <v>33</v>
      </c>
      <c r="E1484">
        <v>19414</v>
      </c>
      <c r="F1484">
        <v>1</v>
      </c>
      <c r="G1484">
        <v>0</v>
      </c>
      <c r="H1484" t="s">
        <v>325</v>
      </c>
      <c r="I1484">
        <v>32</v>
      </c>
      <c r="J1484">
        <v>2</v>
      </c>
      <c r="K1484">
        <v>3</v>
      </c>
      <c r="L1484">
        <v>12</v>
      </c>
      <c r="M1484">
        <v>3</v>
      </c>
      <c r="N1484">
        <v>5</v>
      </c>
      <c r="O1484">
        <v>7</v>
      </c>
      <c r="P1484">
        <v>1</v>
      </c>
      <c r="Q1484">
        <v>1</v>
      </c>
      <c r="R1484">
        <v>0</v>
      </c>
      <c r="S1484">
        <v>3</v>
      </c>
      <c r="T1484">
        <v>8</v>
      </c>
      <c r="U1484">
        <v>0</v>
      </c>
      <c r="V1484">
        <v>0</v>
      </c>
      <c r="W1484">
        <v>0</v>
      </c>
      <c r="X1484">
        <v>0</v>
      </c>
      <c r="Y1484">
        <v>0</v>
      </c>
      <c r="Z1484">
        <v>0</v>
      </c>
      <c r="AA1484">
        <v>3</v>
      </c>
      <c r="AB1484">
        <v>11</v>
      </c>
      <c r="AC1484">
        <v>0</v>
      </c>
    </row>
    <row r="1485" spans="1:29" x14ac:dyDescent="0.3">
      <c r="A1485" s="1">
        <v>5868</v>
      </c>
      <c r="B1485">
        <v>1980</v>
      </c>
      <c r="C1485" t="s">
        <v>29</v>
      </c>
      <c r="D1485" t="s">
        <v>37</v>
      </c>
      <c r="E1485">
        <v>19107</v>
      </c>
      <c r="F1485">
        <v>1</v>
      </c>
      <c r="G1485">
        <v>0</v>
      </c>
      <c r="H1485" t="s">
        <v>352</v>
      </c>
      <c r="I1485">
        <v>49</v>
      </c>
      <c r="J1485">
        <v>2</v>
      </c>
      <c r="K1485">
        <v>4</v>
      </c>
      <c r="L1485">
        <v>9</v>
      </c>
      <c r="M1485">
        <v>10</v>
      </c>
      <c r="N1485">
        <v>5</v>
      </c>
      <c r="O1485">
        <v>16</v>
      </c>
      <c r="P1485">
        <v>2</v>
      </c>
      <c r="Q1485">
        <v>1</v>
      </c>
      <c r="R1485">
        <v>0</v>
      </c>
      <c r="S1485">
        <v>3</v>
      </c>
      <c r="T1485">
        <v>7</v>
      </c>
      <c r="U1485">
        <v>0</v>
      </c>
      <c r="V1485">
        <v>0</v>
      </c>
      <c r="W1485">
        <v>0</v>
      </c>
      <c r="X1485">
        <v>0</v>
      </c>
      <c r="Y1485">
        <v>0</v>
      </c>
      <c r="Z1485">
        <v>0</v>
      </c>
      <c r="AA1485">
        <v>3</v>
      </c>
      <c r="AB1485">
        <v>11</v>
      </c>
      <c r="AC1485">
        <v>0</v>
      </c>
    </row>
    <row r="1486" spans="1:29" x14ac:dyDescent="0.3">
      <c r="A1486" s="1">
        <v>8370</v>
      </c>
      <c r="B1486">
        <v>1976</v>
      </c>
      <c r="C1486" t="s">
        <v>53</v>
      </c>
      <c r="D1486" t="s">
        <v>33</v>
      </c>
      <c r="E1486">
        <v>75484</v>
      </c>
      <c r="F1486">
        <v>0</v>
      </c>
      <c r="G1486">
        <v>1</v>
      </c>
      <c r="H1486" t="s">
        <v>637</v>
      </c>
      <c r="I1486">
        <v>50</v>
      </c>
      <c r="J1486">
        <v>378</v>
      </c>
      <c r="K1486">
        <v>97</v>
      </c>
      <c r="L1486">
        <v>259</v>
      </c>
      <c r="M1486">
        <v>197</v>
      </c>
      <c r="N1486">
        <v>194</v>
      </c>
      <c r="O1486">
        <v>34</v>
      </c>
      <c r="P1486">
        <v>2</v>
      </c>
      <c r="Q1486">
        <v>7</v>
      </c>
      <c r="R1486">
        <v>3</v>
      </c>
      <c r="S1486">
        <v>6</v>
      </c>
      <c r="T1486">
        <v>4</v>
      </c>
      <c r="U1486">
        <v>0</v>
      </c>
      <c r="V1486">
        <v>0</v>
      </c>
      <c r="W1486">
        <v>0</v>
      </c>
      <c r="X1486">
        <v>0</v>
      </c>
      <c r="Y1486">
        <v>0</v>
      </c>
      <c r="Z1486">
        <v>0</v>
      </c>
      <c r="AA1486">
        <v>3</v>
      </c>
      <c r="AB1486">
        <v>11</v>
      </c>
      <c r="AC1486">
        <v>0</v>
      </c>
    </row>
    <row r="1487" spans="1:29" x14ac:dyDescent="0.3">
      <c r="A1487" s="1">
        <v>9988</v>
      </c>
      <c r="B1487">
        <v>1976</v>
      </c>
      <c r="C1487" t="s">
        <v>39</v>
      </c>
      <c r="D1487" t="s">
        <v>30</v>
      </c>
      <c r="E1487">
        <v>70379</v>
      </c>
      <c r="F1487">
        <v>0</v>
      </c>
      <c r="G1487">
        <v>1</v>
      </c>
      <c r="H1487" t="s">
        <v>300</v>
      </c>
      <c r="I1487">
        <v>84</v>
      </c>
      <c r="J1487">
        <v>553</v>
      </c>
      <c r="K1487">
        <v>25</v>
      </c>
      <c r="L1487">
        <v>142</v>
      </c>
      <c r="M1487">
        <v>65</v>
      </c>
      <c r="N1487">
        <v>67</v>
      </c>
      <c r="O1487">
        <v>8</v>
      </c>
      <c r="P1487">
        <v>3</v>
      </c>
      <c r="Q1487">
        <v>6</v>
      </c>
      <c r="R1487">
        <v>3</v>
      </c>
      <c r="S1487">
        <v>13</v>
      </c>
      <c r="T1487">
        <v>4</v>
      </c>
      <c r="U1487">
        <v>0</v>
      </c>
      <c r="V1487">
        <v>0</v>
      </c>
      <c r="W1487">
        <v>0</v>
      </c>
      <c r="X1487">
        <v>0</v>
      </c>
      <c r="Y1487">
        <v>0</v>
      </c>
      <c r="Z1487">
        <v>0</v>
      </c>
      <c r="AA1487">
        <v>3</v>
      </c>
      <c r="AB1487">
        <v>11</v>
      </c>
      <c r="AC1487">
        <v>0</v>
      </c>
    </row>
    <row r="1488" spans="1:29" x14ac:dyDescent="0.3">
      <c r="A1488" s="1">
        <v>2939</v>
      </c>
      <c r="B1488">
        <v>1970</v>
      </c>
      <c r="C1488" t="s">
        <v>39</v>
      </c>
      <c r="D1488" t="s">
        <v>33</v>
      </c>
      <c r="E1488">
        <v>79419</v>
      </c>
      <c r="F1488">
        <v>0</v>
      </c>
      <c r="G1488">
        <v>0</v>
      </c>
      <c r="H1488" t="s">
        <v>550</v>
      </c>
      <c r="I1488">
        <v>96</v>
      </c>
      <c r="J1488">
        <v>751</v>
      </c>
      <c r="K1488">
        <v>127</v>
      </c>
      <c r="L1488">
        <v>687</v>
      </c>
      <c r="M1488">
        <v>20</v>
      </c>
      <c r="N1488">
        <v>15</v>
      </c>
      <c r="O1488">
        <v>31</v>
      </c>
      <c r="P1488">
        <v>1</v>
      </c>
      <c r="Q1488">
        <v>4</v>
      </c>
      <c r="R1488">
        <v>6</v>
      </c>
      <c r="S1488">
        <v>4</v>
      </c>
      <c r="T1488">
        <v>2</v>
      </c>
      <c r="U1488">
        <v>0</v>
      </c>
      <c r="V1488">
        <v>0</v>
      </c>
      <c r="W1488">
        <v>0</v>
      </c>
      <c r="X1488">
        <v>0</v>
      </c>
      <c r="Y1488">
        <v>0</v>
      </c>
      <c r="Z1488">
        <v>0</v>
      </c>
      <c r="AA1488">
        <v>3</v>
      </c>
      <c r="AB1488">
        <v>11</v>
      </c>
      <c r="AC1488">
        <v>0</v>
      </c>
    </row>
    <row r="1489" spans="1:29" x14ac:dyDescent="0.3">
      <c r="A1489" s="1">
        <v>5529</v>
      </c>
      <c r="B1489">
        <v>1946</v>
      </c>
      <c r="C1489" t="s">
        <v>36</v>
      </c>
      <c r="D1489" t="s">
        <v>33</v>
      </c>
      <c r="E1489">
        <v>64014</v>
      </c>
      <c r="F1489">
        <v>2</v>
      </c>
      <c r="G1489">
        <v>1</v>
      </c>
      <c r="H1489" t="s">
        <v>613</v>
      </c>
      <c r="I1489">
        <v>56</v>
      </c>
      <c r="J1489">
        <v>406</v>
      </c>
      <c r="K1489">
        <v>0</v>
      </c>
      <c r="L1489">
        <v>30</v>
      </c>
      <c r="M1489">
        <v>0</v>
      </c>
      <c r="N1489">
        <v>0</v>
      </c>
      <c r="O1489">
        <v>8</v>
      </c>
      <c r="P1489">
        <v>7</v>
      </c>
      <c r="Q1489">
        <v>8</v>
      </c>
      <c r="R1489">
        <v>2</v>
      </c>
      <c r="S1489">
        <v>5</v>
      </c>
      <c r="T1489">
        <v>7</v>
      </c>
      <c r="U1489">
        <v>0</v>
      </c>
      <c r="V1489">
        <v>0</v>
      </c>
      <c r="W1489">
        <v>0</v>
      </c>
      <c r="X1489">
        <v>1</v>
      </c>
      <c r="Y1489">
        <v>0</v>
      </c>
      <c r="Z1489">
        <v>0</v>
      </c>
      <c r="AA1489">
        <v>3</v>
      </c>
      <c r="AB1489">
        <v>11</v>
      </c>
      <c r="AC1489">
        <v>0</v>
      </c>
    </row>
    <row r="1490" spans="1:29" x14ac:dyDescent="0.3">
      <c r="A1490" s="1">
        <v>9743</v>
      </c>
      <c r="B1490">
        <v>1955</v>
      </c>
      <c r="C1490" t="s">
        <v>29</v>
      </c>
      <c r="D1490" t="s">
        <v>37</v>
      </c>
      <c r="E1490">
        <v>76998</v>
      </c>
      <c r="F1490">
        <v>0</v>
      </c>
      <c r="G1490">
        <v>1</v>
      </c>
      <c r="H1490" t="s">
        <v>287</v>
      </c>
      <c r="I1490">
        <v>85</v>
      </c>
      <c r="J1490">
        <v>1449</v>
      </c>
      <c r="K1490">
        <v>89</v>
      </c>
      <c r="L1490">
        <v>161</v>
      </c>
      <c r="M1490">
        <v>69</v>
      </c>
      <c r="N1490">
        <v>35</v>
      </c>
      <c r="O1490">
        <v>107</v>
      </c>
      <c r="P1490">
        <v>2</v>
      </c>
      <c r="Q1490">
        <v>11</v>
      </c>
      <c r="R1490">
        <v>8</v>
      </c>
      <c r="S1490">
        <v>8</v>
      </c>
      <c r="T1490">
        <v>6</v>
      </c>
      <c r="U1490">
        <v>0</v>
      </c>
      <c r="V1490">
        <v>0</v>
      </c>
      <c r="W1490">
        <v>1</v>
      </c>
      <c r="X1490">
        <v>0</v>
      </c>
      <c r="Y1490">
        <v>0</v>
      </c>
      <c r="Z1490">
        <v>0</v>
      </c>
      <c r="AA1490">
        <v>3</v>
      </c>
      <c r="AB1490">
        <v>11</v>
      </c>
      <c r="AC1490">
        <v>0</v>
      </c>
    </row>
    <row r="1491" spans="1:29" x14ac:dyDescent="0.3">
      <c r="A1491" s="1">
        <v>5763</v>
      </c>
      <c r="B1491">
        <v>1972</v>
      </c>
      <c r="C1491" t="s">
        <v>39</v>
      </c>
      <c r="D1491" t="s">
        <v>33</v>
      </c>
      <c r="E1491">
        <v>49854</v>
      </c>
      <c r="F1491">
        <v>1</v>
      </c>
      <c r="G1491">
        <v>0</v>
      </c>
      <c r="H1491" t="s">
        <v>304</v>
      </c>
      <c r="I1491">
        <v>63</v>
      </c>
      <c r="J1491">
        <v>123</v>
      </c>
      <c r="K1491">
        <v>17</v>
      </c>
      <c r="L1491">
        <v>171</v>
      </c>
      <c r="M1491">
        <v>39</v>
      </c>
      <c r="N1491">
        <v>0</v>
      </c>
      <c r="O1491">
        <v>30</v>
      </c>
      <c r="P1491">
        <v>5</v>
      </c>
      <c r="Q1491">
        <v>6</v>
      </c>
      <c r="R1491">
        <v>2</v>
      </c>
      <c r="S1491">
        <v>5</v>
      </c>
      <c r="T1491">
        <v>6</v>
      </c>
      <c r="U1491">
        <v>0</v>
      </c>
      <c r="V1491">
        <v>0</v>
      </c>
      <c r="W1491">
        <v>0</v>
      </c>
      <c r="X1491">
        <v>0</v>
      </c>
      <c r="Y1491">
        <v>0</v>
      </c>
      <c r="Z1491">
        <v>0</v>
      </c>
      <c r="AA1491">
        <v>3</v>
      </c>
      <c r="AB1491">
        <v>11</v>
      </c>
      <c r="AC1491">
        <v>0</v>
      </c>
    </row>
    <row r="1492" spans="1:29" x14ac:dyDescent="0.3">
      <c r="A1492" s="1">
        <v>3478</v>
      </c>
      <c r="B1492">
        <v>1971</v>
      </c>
      <c r="C1492" t="s">
        <v>36</v>
      </c>
      <c r="D1492" t="s">
        <v>37</v>
      </c>
      <c r="E1492">
        <v>60585</v>
      </c>
      <c r="F1492">
        <v>1</v>
      </c>
      <c r="G1492">
        <v>1</v>
      </c>
      <c r="H1492" t="s">
        <v>605</v>
      </c>
      <c r="I1492">
        <v>17</v>
      </c>
      <c r="J1492">
        <v>267</v>
      </c>
      <c r="K1492">
        <v>42</v>
      </c>
      <c r="L1492">
        <v>309</v>
      </c>
      <c r="M1492">
        <v>55</v>
      </c>
      <c r="N1492">
        <v>42</v>
      </c>
      <c r="O1492">
        <v>21</v>
      </c>
      <c r="P1492">
        <v>10</v>
      </c>
      <c r="Q1492">
        <v>7</v>
      </c>
      <c r="R1492">
        <v>4</v>
      </c>
      <c r="S1492">
        <v>9</v>
      </c>
      <c r="T1492">
        <v>5</v>
      </c>
      <c r="U1492">
        <v>0</v>
      </c>
      <c r="V1492">
        <v>0</v>
      </c>
      <c r="W1492">
        <v>0</v>
      </c>
      <c r="X1492">
        <v>0</v>
      </c>
      <c r="Y1492">
        <v>0</v>
      </c>
      <c r="Z1492">
        <v>0</v>
      </c>
      <c r="AA1492">
        <v>3</v>
      </c>
      <c r="AB1492">
        <v>11</v>
      </c>
      <c r="AC1492">
        <v>1</v>
      </c>
    </row>
    <row r="1493" spans="1:29" x14ac:dyDescent="0.3">
      <c r="A1493" s="1">
        <v>7494</v>
      </c>
      <c r="B1493">
        <v>1950</v>
      </c>
      <c r="C1493" t="s">
        <v>36</v>
      </c>
      <c r="D1493" t="s">
        <v>41</v>
      </c>
      <c r="E1493">
        <v>42873</v>
      </c>
      <c r="F1493">
        <v>1</v>
      </c>
      <c r="G1493">
        <v>1</v>
      </c>
      <c r="H1493" t="s">
        <v>212</v>
      </c>
      <c r="I1493">
        <v>11</v>
      </c>
      <c r="J1493">
        <v>209</v>
      </c>
      <c r="K1493">
        <v>0</v>
      </c>
      <c r="L1493">
        <v>40</v>
      </c>
      <c r="M1493">
        <v>3</v>
      </c>
      <c r="N1493">
        <v>2</v>
      </c>
      <c r="O1493">
        <v>15</v>
      </c>
      <c r="P1493">
        <v>4</v>
      </c>
      <c r="Q1493">
        <v>6</v>
      </c>
      <c r="R1493">
        <v>1</v>
      </c>
      <c r="S1493">
        <v>4</v>
      </c>
      <c r="T1493">
        <v>8</v>
      </c>
      <c r="U1493">
        <v>0</v>
      </c>
      <c r="V1493">
        <v>0</v>
      </c>
      <c r="W1493">
        <v>0</v>
      </c>
      <c r="X1493">
        <v>0</v>
      </c>
      <c r="Y1493">
        <v>0</v>
      </c>
      <c r="Z1493">
        <v>0</v>
      </c>
      <c r="AA1493">
        <v>3</v>
      </c>
      <c r="AB1493">
        <v>11</v>
      </c>
      <c r="AC1493">
        <v>0</v>
      </c>
    </row>
    <row r="1494" spans="1:29" x14ac:dyDescent="0.3">
      <c r="A1494" s="1">
        <v>1763</v>
      </c>
      <c r="B1494">
        <v>1988</v>
      </c>
      <c r="C1494" t="s">
        <v>29</v>
      </c>
      <c r="D1494" t="s">
        <v>33</v>
      </c>
      <c r="E1494">
        <v>87679</v>
      </c>
      <c r="F1494">
        <v>0</v>
      </c>
      <c r="G1494">
        <v>0</v>
      </c>
      <c r="H1494" t="s">
        <v>520</v>
      </c>
      <c r="I1494">
        <v>62</v>
      </c>
      <c r="J1494">
        <v>1259</v>
      </c>
      <c r="K1494">
        <v>172</v>
      </c>
      <c r="L1494">
        <v>815</v>
      </c>
      <c r="M1494">
        <v>97</v>
      </c>
      <c r="N1494">
        <v>148</v>
      </c>
      <c r="O1494">
        <v>33</v>
      </c>
      <c r="P1494">
        <v>1</v>
      </c>
      <c r="Q1494">
        <v>7</v>
      </c>
      <c r="R1494">
        <v>11</v>
      </c>
      <c r="S1494">
        <v>10</v>
      </c>
      <c r="T1494">
        <v>4</v>
      </c>
      <c r="U1494">
        <v>1</v>
      </c>
      <c r="V1494">
        <v>0</v>
      </c>
      <c r="W1494">
        <v>1</v>
      </c>
      <c r="X1494">
        <v>1</v>
      </c>
      <c r="Y1494">
        <v>0</v>
      </c>
      <c r="Z1494">
        <v>0</v>
      </c>
      <c r="AA1494">
        <v>3</v>
      </c>
      <c r="AB1494">
        <v>11</v>
      </c>
      <c r="AC1494">
        <v>1</v>
      </c>
    </row>
    <row r="1495" spans="1:29" x14ac:dyDescent="0.3">
      <c r="A1495" s="1">
        <v>7250</v>
      </c>
      <c r="B1495">
        <v>1978</v>
      </c>
      <c r="C1495" t="s">
        <v>29</v>
      </c>
      <c r="D1495" t="s">
        <v>33</v>
      </c>
      <c r="E1495">
        <v>57867</v>
      </c>
      <c r="F1495">
        <v>1</v>
      </c>
      <c r="G1495">
        <v>0</v>
      </c>
      <c r="H1495" t="s">
        <v>612</v>
      </c>
      <c r="I1495">
        <v>48</v>
      </c>
      <c r="J1495">
        <v>344</v>
      </c>
      <c r="K1495">
        <v>35</v>
      </c>
      <c r="L1495">
        <v>178</v>
      </c>
      <c r="M1495">
        <v>15</v>
      </c>
      <c r="N1495">
        <v>23</v>
      </c>
      <c r="O1495">
        <v>17</v>
      </c>
      <c r="P1495">
        <v>7</v>
      </c>
      <c r="Q1495">
        <v>7</v>
      </c>
      <c r="R1495">
        <v>2</v>
      </c>
      <c r="S1495">
        <v>9</v>
      </c>
      <c r="T1495">
        <v>6</v>
      </c>
      <c r="U1495">
        <v>0</v>
      </c>
      <c r="V1495">
        <v>0</v>
      </c>
      <c r="W1495">
        <v>0</v>
      </c>
      <c r="X1495">
        <v>0</v>
      </c>
      <c r="Y1495">
        <v>0</v>
      </c>
      <c r="Z1495">
        <v>0</v>
      </c>
      <c r="AA1495">
        <v>3</v>
      </c>
      <c r="AB1495">
        <v>11</v>
      </c>
      <c r="AC1495">
        <v>0</v>
      </c>
    </row>
    <row r="1496" spans="1:29" x14ac:dyDescent="0.3">
      <c r="A1496" s="1">
        <v>2005</v>
      </c>
      <c r="B1496">
        <v>1990</v>
      </c>
      <c r="C1496" t="s">
        <v>29</v>
      </c>
      <c r="D1496" t="s">
        <v>37</v>
      </c>
      <c r="E1496">
        <v>35765</v>
      </c>
      <c r="F1496">
        <v>1</v>
      </c>
      <c r="G1496">
        <v>0</v>
      </c>
      <c r="H1496" t="s">
        <v>531</v>
      </c>
      <c r="I1496">
        <v>86</v>
      </c>
      <c r="J1496">
        <v>22</v>
      </c>
      <c r="K1496">
        <v>3</v>
      </c>
      <c r="L1496">
        <v>30</v>
      </c>
      <c r="M1496">
        <v>0</v>
      </c>
      <c r="N1496">
        <v>5</v>
      </c>
      <c r="O1496">
        <v>15</v>
      </c>
      <c r="P1496">
        <v>2</v>
      </c>
      <c r="Q1496">
        <v>2</v>
      </c>
      <c r="R1496">
        <v>0</v>
      </c>
      <c r="S1496">
        <v>4</v>
      </c>
      <c r="T1496">
        <v>6</v>
      </c>
      <c r="U1496">
        <v>0</v>
      </c>
      <c r="V1496">
        <v>0</v>
      </c>
      <c r="W1496">
        <v>0</v>
      </c>
      <c r="X1496">
        <v>0</v>
      </c>
      <c r="Y1496">
        <v>0</v>
      </c>
      <c r="Z1496">
        <v>0</v>
      </c>
      <c r="AA1496">
        <v>3</v>
      </c>
      <c r="AB1496">
        <v>11</v>
      </c>
      <c r="AC1496">
        <v>0</v>
      </c>
    </row>
    <row r="1497" spans="1:29" x14ac:dyDescent="0.3">
      <c r="A1497" s="1">
        <v>10770</v>
      </c>
      <c r="B1497">
        <v>1959</v>
      </c>
      <c r="C1497" t="s">
        <v>29</v>
      </c>
      <c r="D1497" t="s">
        <v>37</v>
      </c>
      <c r="E1497">
        <v>65492</v>
      </c>
      <c r="F1497">
        <v>0</v>
      </c>
      <c r="G1497">
        <v>0</v>
      </c>
      <c r="H1497" t="s">
        <v>379</v>
      </c>
      <c r="I1497">
        <v>73</v>
      </c>
      <c r="J1497">
        <v>247</v>
      </c>
      <c r="K1497">
        <v>161</v>
      </c>
      <c r="L1497">
        <v>295</v>
      </c>
      <c r="M1497">
        <v>210</v>
      </c>
      <c r="N1497">
        <v>85</v>
      </c>
      <c r="O1497">
        <v>47</v>
      </c>
      <c r="P1497">
        <v>2</v>
      </c>
      <c r="Q1497">
        <v>4</v>
      </c>
      <c r="R1497">
        <v>7</v>
      </c>
      <c r="S1497">
        <v>13</v>
      </c>
      <c r="T1497">
        <v>2</v>
      </c>
      <c r="U1497">
        <v>0</v>
      </c>
      <c r="V1497">
        <v>0</v>
      </c>
      <c r="W1497">
        <v>0</v>
      </c>
      <c r="X1497">
        <v>0</v>
      </c>
      <c r="Y1497">
        <v>0</v>
      </c>
      <c r="Z1497">
        <v>0</v>
      </c>
      <c r="AA1497">
        <v>3</v>
      </c>
      <c r="AB1497">
        <v>11</v>
      </c>
      <c r="AC1497">
        <v>0</v>
      </c>
    </row>
    <row r="1498" spans="1:29" x14ac:dyDescent="0.3">
      <c r="A1498" s="1">
        <v>6885</v>
      </c>
      <c r="B1498">
        <v>1977</v>
      </c>
      <c r="C1498" t="s">
        <v>29</v>
      </c>
      <c r="D1498" t="s">
        <v>41</v>
      </c>
      <c r="E1498">
        <v>32952</v>
      </c>
      <c r="F1498">
        <v>1</v>
      </c>
      <c r="G1498">
        <v>0</v>
      </c>
      <c r="H1498" t="s">
        <v>125</v>
      </c>
      <c r="I1498">
        <v>36</v>
      </c>
      <c r="J1498">
        <v>38</v>
      </c>
      <c r="K1498">
        <v>0</v>
      </c>
      <c r="L1498">
        <v>12</v>
      </c>
      <c r="M1498">
        <v>3</v>
      </c>
      <c r="N1498">
        <v>1</v>
      </c>
      <c r="O1498">
        <v>1</v>
      </c>
      <c r="P1498">
        <v>1</v>
      </c>
      <c r="Q1498">
        <v>2</v>
      </c>
      <c r="R1498">
        <v>0</v>
      </c>
      <c r="S1498">
        <v>3</v>
      </c>
      <c r="T1498">
        <v>7</v>
      </c>
      <c r="U1498">
        <v>0</v>
      </c>
      <c r="V1498">
        <v>0</v>
      </c>
      <c r="W1498">
        <v>0</v>
      </c>
      <c r="X1498">
        <v>0</v>
      </c>
      <c r="Y1498">
        <v>0</v>
      </c>
      <c r="Z1498">
        <v>0</v>
      </c>
      <c r="AA1498">
        <v>3</v>
      </c>
      <c r="AB1498">
        <v>11</v>
      </c>
      <c r="AC1498">
        <v>0</v>
      </c>
    </row>
    <row r="1499" spans="1:29" x14ac:dyDescent="0.3">
      <c r="A1499" s="1">
        <v>2072</v>
      </c>
      <c r="B1499">
        <v>1969</v>
      </c>
      <c r="C1499" t="s">
        <v>36</v>
      </c>
      <c r="D1499" t="s">
        <v>33</v>
      </c>
      <c r="E1499">
        <v>53374</v>
      </c>
      <c r="F1499">
        <v>0</v>
      </c>
      <c r="G1499">
        <v>1</v>
      </c>
      <c r="H1499" t="s">
        <v>638</v>
      </c>
      <c r="I1499">
        <v>34</v>
      </c>
      <c r="J1499">
        <v>896</v>
      </c>
      <c r="K1499">
        <v>10</v>
      </c>
      <c r="L1499">
        <v>101</v>
      </c>
      <c r="M1499">
        <v>13</v>
      </c>
      <c r="N1499">
        <v>10</v>
      </c>
      <c r="O1499">
        <v>34</v>
      </c>
      <c r="P1499">
        <v>6</v>
      </c>
      <c r="Q1499">
        <v>4</v>
      </c>
      <c r="R1499">
        <v>2</v>
      </c>
      <c r="S1499">
        <v>9</v>
      </c>
      <c r="T1499">
        <v>9</v>
      </c>
      <c r="U1499">
        <v>1</v>
      </c>
      <c r="V1499">
        <v>0</v>
      </c>
      <c r="W1499">
        <v>0</v>
      </c>
      <c r="X1499">
        <v>0</v>
      </c>
      <c r="Y1499">
        <v>0</v>
      </c>
      <c r="Z1499">
        <v>0</v>
      </c>
      <c r="AA1499">
        <v>3</v>
      </c>
      <c r="AB1499">
        <v>11</v>
      </c>
      <c r="AC1499">
        <v>1</v>
      </c>
    </row>
    <row r="1500" spans="1:29" x14ac:dyDescent="0.3">
      <c r="A1500" s="1">
        <v>9463</v>
      </c>
      <c r="B1500">
        <v>1959</v>
      </c>
      <c r="C1500" t="s">
        <v>29</v>
      </c>
      <c r="D1500" t="s">
        <v>33</v>
      </c>
      <c r="E1500">
        <v>71706</v>
      </c>
      <c r="F1500">
        <v>0</v>
      </c>
      <c r="G1500">
        <v>1</v>
      </c>
      <c r="H1500" t="s">
        <v>42</v>
      </c>
      <c r="I1500">
        <v>16</v>
      </c>
      <c r="J1500">
        <v>931</v>
      </c>
      <c r="K1500">
        <v>56</v>
      </c>
      <c r="L1500">
        <v>253</v>
      </c>
      <c r="M1500">
        <v>91</v>
      </c>
      <c r="N1500">
        <v>98</v>
      </c>
      <c r="O1500">
        <v>14</v>
      </c>
      <c r="P1500">
        <v>4</v>
      </c>
      <c r="Q1500">
        <v>9</v>
      </c>
      <c r="R1500">
        <v>5</v>
      </c>
      <c r="S1500">
        <v>7</v>
      </c>
      <c r="T1500">
        <v>5</v>
      </c>
      <c r="U1500">
        <v>0</v>
      </c>
      <c r="V1500">
        <v>0</v>
      </c>
      <c r="W1500">
        <v>0</v>
      </c>
      <c r="X1500">
        <v>0</v>
      </c>
      <c r="Y1500">
        <v>0</v>
      </c>
      <c r="Z1500">
        <v>0</v>
      </c>
      <c r="AA1500">
        <v>3</v>
      </c>
      <c r="AB1500">
        <v>11</v>
      </c>
      <c r="AC1500">
        <v>0</v>
      </c>
    </row>
    <row r="1501" spans="1:29" x14ac:dyDescent="0.3">
      <c r="A1501" s="1">
        <v>6318</v>
      </c>
      <c r="B1501">
        <v>1988</v>
      </c>
      <c r="C1501" t="s">
        <v>29</v>
      </c>
      <c r="D1501" t="s">
        <v>37</v>
      </c>
      <c r="E1501">
        <v>68487</v>
      </c>
      <c r="F1501">
        <v>0</v>
      </c>
      <c r="G1501">
        <v>0</v>
      </c>
      <c r="H1501" t="s">
        <v>270</v>
      </c>
      <c r="I1501">
        <v>48</v>
      </c>
      <c r="J1501">
        <v>758</v>
      </c>
      <c r="K1501">
        <v>12</v>
      </c>
      <c r="L1501">
        <v>385</v>
      </c>
      <c r="M1501">
        <v>33</v>
      </c>
      <c r="N1501">
        <v>89</v>
      </c>
      <c r="O1501">
        <v>89</v>
      </c>
      <c r="P1501">
        <v>1</v>
      </c>
      <c r="Q1501">
        <v>9</v>
      </c>
      <c r="R1501">
        <v>7</v>
      </c>
      <c r="S1501">
        <v>13</v>
      </c>
      <c r="T1501">
        <v>4</v>
      </c>
      <c r="U1501">
        <v>0</v>
      </c>
      <c r="V1501">
        <v>0</v>
      </c>
      <c r="W1501">
        <v>0</v>
      </c>
      <c r="X1501">
        <v>0</v>
      </c>
      <c r="Y1501">
        <v>0</v>
      </c>
      <c r="Z1501">
        <v>0</v>
      </c>
      <c r="AA1501">
        <v>3</v>
      </c>
      <c r="AB1501">
        <v>11</v>
      </c>
      <c r="AC1501">
        <v>0</v>
      </c>
    </row>
    <row r="1502" spans="1:29" x14ac:dyDescent="0.3">
      <c r="A1502" s="1">
        <v>4093</v>
      </c>
      <c r="B1502">
        <v>1975</v>
      </c>
      <c r="C1502" t="s">
        <v>39</v>
      </c>
      <c r="D1502" t="s">
        <v>33</v>
      </c>
      <c r="E1502">
        <v>53253</v>
      </c>
      <c r="F1502">
        <v>1</v>
      </c>
      <c r="G1502">
        <v>1</v>
      </c>
      <c r="H1502" t="s">
        <v>259</v>
      </c>
      <c r="I1502">
        <v>61</v>
      </c>
      <c r="J1502">
        <v>216</v>
      </c>
      <c r="K1502">
        <v>9</v>
      </c>
      <c r="L1502">
        <v>57</v>
      </c>
      <c r="M1502">
        <v>20</v>
      </c>
      <c r="N1502">
        <v>9</v>
      </c>
      <c r="O1502">
        <v>125</v>
      </c>
      <c r="P1502">
        <v>7</v>
      </c>
      <c r="Q1502">
        <v>4</v>
      </c>
      <c r="R1502">
        <v>3</v>
      </c>
      <c r="S1502">
        <v>5</v>
      </c>
      <c r="T1502">
        <v>5</v>
      </c>
      <c r="U1502">
        <v>0</v>
      </c>
      <c r="V1502">
        <v>0</v>
      </c>
      <c r="W1502">
        <v>0</v>
      </c>
      <c r="X1502">
        <v>0</v>
      </c>
      <c r="Y1502">
        <v>0</v>
      </c>
      <c r="Z1502">
        <v>0</v>
      </c>
      <c r="AA1502">
        <v>3</v>
      </c>
      <c r="AB1502">
        <v>11</v>
      </c>
      <c r="AC1502">
        <v>0</v>
      </c>
    </row>
    <row r="1503" spans="1:29" x14ac:dyDescent="0.3">
      <c r="A1503" s="1">
        <v>5751</v>
      </c>
      <c r="B1503">
        <v>1973</v>
      </c>
      <c r="C1503" t="s">
        <v>53</v>
      </c>
      <c r="D1503" t="s">
        <v>41</v>
      </c>
      <c r="E1503">
        <v>31163</v>
      </c>
      <c r="F1503">
        <v>1</v>
      </c>
      <c r="G1503">
        <v>0</v>
      </c>
      <c r="H1503" t="s">
        <v>589</v>
      </c>
      <c r="I1503">
        <v>54</v>
      </c>
      <c r="J1503">
        <v>2</v>
      </c>
      <c r="K1503">
        <v>3</v>
      </c>
      <c r="L1503">
        <v>10</v>
      </c>
      <c r="M1503">
        <v>11</v>
      </c>
      <c r="N1503">
        <v>2</v>
      </c>
      <c r="O1503">
        <v>10</v>
      </c>
      <c r="P1503">
        <v>1</v>
      </c>
      <c r="Q1503">
        <v>1</v>
      </c>
      <c r="R1503">
        <v>0</v>
      </c>
      <c r="S1503">
        <v>3</v>
      </c>
      <c r="T1503">
        <v>6</v>
      </c>
      <c r="U1503">
        <v>0</v>
      </c>
      <c r="V1503">
        <v>0</v>
      </c>
      <c r="W1503">
        <v>0</v>
      </c>
      <c r="X1503">
        <v>0</v>
      </c>
      <c r="Y1503">
        <v>0</v>
      </c>
      <c r="Z1503">
        <v>0</v>
      </c>
      <c r="AA1503">
        <v>3</v>
      </c>
      <c r="AB1503">
        <v>11</v>
      </c>
      <c r="AC1503">
        <v>0</v>
      </c>
    </row>
    <row r="1504" spans="1:29" x14ac:dyDescent="0.3">
      <c r="A1504" s="1">
        <v>3340</v>
      </c>
      <c r="B1504">
        <v>1977</v>
      </c>
      <c r="C1504" t="s">
        <v>29</v>
      </c>
      <c r="D1504" t="s">
        <v>37</v>
      </c>
      <c r="E1504">
        <v>42014</v>
      </c>
      <c r="F1504">
        <v>1</v>
      </c>
      <c r="G1504">
        <v>0</v>
      </c>
      <c r="H1504" t="s">
        <v>236</v>
      </c>
      <c r="I1504">
        <v>56</v>
      </c>
      <c r="J1504">
        <v>244</v>
      </c>
      <c r="K1504">
        <v>15</v>
      </c>
      <c r="L1504">
        <v>108</v>
      </c>
      <c r="M1504">
        <v>4</v>
      </c>
      <c r="N1504">
        <v>15</v>
      </c>
      <c r="O1504">
        <v>50</v>
      </c>
      <c r="P1504">
        <v>6</v>
      </c>
      <c r="Q1504">
        <v>7</v>
      </c>
      <c r="R1504">
        <v>1</v>
      </c>
      <c r="S1504">
        <v>6</v>
      </c>
      <c r="T1504">
        <v>8</v>
      </c>
      <c r="U1504">
        <v>0</v>
      </c>
      <c r="V1504">
        <v>0</v>
      </c>
      <c r="W1504">
        <v>0</v>
      </c>
      <c r="X1504">
        <v>0</v>
      </c>
      <c r="Y1504">
        <v>0</v>
      </c>
      <c r="Z1504">
        <v>0</v>
      </c>
      <c r="AA1504">
        <v>3</v>
      </c>
      <c r="AB1504">
        <v>11</v>
      </c>
      <c r="AC1504">
        <v>1</v>
      </c>
    </row>
    <row r="1505" spans="1:29" x14ac:dyDescent="0.3">
      <c r="A1505" s="1">
        <v>3594</v>
      </c>
      <c r="B1505">
        <v>1973</v>
      </c>
      <c r="C1505" t="s">
        <v>39</v>
      </c>
      <c r="D1505" t="s">
        <v>37</v>
      </c>
      <c r="E1505">
        <v>54108</v>
      </c>
      <c r="F1505">
        <v>1</v>
      </c>
      <c r="G1505">
        <v>1</v>
      </c>
      <c r="H1505" t="s">
        <v>173</v>
      </c>
      <c r="I1505">
        <v>74</v>
      </c>
      <c r="J1505">
        <v>539</v>
      </c>
      <c r="K1505">
        <v>6</v>
      </c>
      <c r="L1505">
        <v>91</v>
      </c>
      <c r="M1505">
        <v>8</v>
      </c>
      <c r="N1505">
        <v>6</v>
      </c>
      <c r="O1505">
        <v>97</v>
      </c>
      <c r="P1505">
        <v>13</v>
      </c>
      <c r="Q1505">
        <v>8</v>
      </c>
      <c r="R1505">
        <v>2</v>
      </c>
      <c r="S1505">
        <v>9</v>
      </c>
      <c r="T1505">
        <v>8</v>
      </c>
      <c r="U1505">
        <v>0</v>
      </c>
      <c r="V1505">
        <v>0</v>
      </c>
      <c r="W1505">
        <v>0</v>
      </c>
      <c r="X1505">
        <v>0</v>
      </c>
      <c r="Y1505">
        <v>0</v>
      </c>
      <c r="Z1505">
        <v>0</v>
      </c>
      <c r="AA1505">
        <v>3</v>
      </c>
      <c r="AB1505">
        <v>11</v>
      </c>
      <c r="AC1505">
        <v>0</v>
      </c>
    </row>
    <row r="1506" spans="1:29" x14ac:dyDescent="0.3">
      <c r="A1506" s="1">
        <v>3584</v>
      </c>
      <c r="B1506">
        <v>1955</v>
      </c>
      <c r="C1506" t="s">
        <v>36</v>
      </c>
      <c r="D1506" t="s">
        <v>30</v>
      </c>
      <c r="E1506">
        <v>49667</v>
      </c>
      <c r="F1506">
        <v>0</v>
      </c>
      <c r="G1506">
        <v>0</v>
      </c>
      <c r="H1506" t="s">
        <v>360</v>
      </c>
      <c r="I1506">
        <v>35</v>
      </c>
      <c r="J1506">
        <v>1181</v>
      </c>
      <c r="K1506">
        <v>26</v>
      </c>
      <c r="L1506">
        <v>120</v>
      </c>
      <c r="M1506">
        <v>17</v>
      </c>
      <c r="N1506">
        <v>13</v>
      </c>
      <c r="O1506">
        <v>39</v>
      </c>
      <c r="P1506">
        <v>2</v>
      </c>
      <c r="Q1506">
        <v>5</v>
      </c>
      <c r="R1506">
        <v>10</v>
      </c>
      <c r="S1506">
        <v>5</v>
      </c>
      <c r="T1506">
        <v>8</v>
      </c>
      <c r="U1506">
        <v>1</v>
      </c>
      <c r="V1506">
        <v>0</v>
      </c>
      <c r="W1506">
        <v>0</v>
      </c>
      <c r="X1506">
        <v>0</v>
      </c>
      <c r="Y1506">
        <v>0</v>
      </c>
      <c r="Z1506">
        <v>0</v>
      </c>
      <c r="AA1506">
        <v>3</v>
      </c>
      <c r="AB1506">
        <v>11</v>
      </c>
      <c r="AC1506">
        <v>1</v>
      </c>
    </row>
    <row r="1507" spans="1:29" x14ac:dyDescent="0.3">
      <c r="A1507" s="1">
        <v>3643</v>
      </c>
      <c r="B1507">
        <v>1974</v>
      </c>
      <c r="C1507" t="s">
        <v>39</v>
      </c>
      <c r="D1507" t="s">
        <v>37</v>
      </c>
      <c r="E1507">
        <v>63206</v>
      </c>
      <c r="F1507">
        <v>0</v>
      </c>
      <c r="G1507">
        <v>0</v>
      </c>
      <c r="H1507" t="s">
        <v>255</v>
      </c>
      <c r="I1507">
        <v>65</v>
      </c>
      <c r="J1507">
        <v>750</v>
      </c>
      <c r="K1507">
        <v>8</v>
      </c>
      <c r="L1507">
        <v>125</v>
      </c>
      <c r="M1507">
        <v>11</v>
      </c>
      <c r="N1507">
        <v>8</v>
      </c>
      <c r="O1507">
        <v>26</v>
      </c>
      <c r="P1507">
        <v>1</v>
      </c>
      <c r="Q1507">
        <v>4</v>
      </c>
      <c r="R1507">
        <v>3</v>
      </c>
      <c r="S1507">
        <v>6</v>
      </c>
      <c r="T1507">
        <v>2</v>
      </c>
      <c r="U1507">
        <v>0</v>
      </c>
      <c r="V1507">
        <v>0</v>
      </c>
      <c r="W1507">
        <v>1</v>
      </c>
      <c r="X1507">
        <v>0</v>
      </c>
      <c r="Y1507">
        <v>0</v>
      </c>
      <c r="Z1507">
        <v>0</v>
      </c>
      <c r="AA1507">
        <v>3</v>
      </c>
      <c r="AB1507">
        <v>11</v>
      </c>
      <c r="AC1507">
        <v>0</v>
      </c>
    </row>
    <row r="1508" spans="1:29" x14ac:dyDescent="0.3">
      <c r="A1508" s="1">
        <v>851</v>
      </c>
      <c r="B1508">
        <v>1972</v>
      </c>
      <c r="C1508" t="s">
        <v>39</v>
      </c>
      <c r="D1508" t="s">
        <v>37</v>
      </c>
      <c r="E1508">
        <v>57136</v>
      </c>
      <c r="F1508">
        <v>1</v>
      </c>
      <c r="G1508">
        <v>1</v>
      </c>
      <c r="H1508" t="s">
        <v>420</v>
      </c>
      <c r="I1508">
        <v>48</v>
      </c>
      <c r="J1508">
        <v>306</v>
      </c>
      <c r="K1508">
        <v>5</v>
      </c>
      <c r="L1508">
        <v>109</v>
      </c>
      <c r="M1508">
        <v>21</v>
      </c>
      <c r="N1508">
        <v>109</v>
      </c>
      <c r="O1508">
        <v>92</v>
      </c>
      <c r="P1508">
        <v>9</v>
      </c>
      <c r="Q1508">
        <v>5</v>
      </c>
      <c r="R1508">
        <v>2</v>
      </c>
      <c r="S1508">
        <v>10</v>
      </c>
      <c r="T1508">
        <v>6</v>
      </c>
      <c r="U1508">
        <v>0</v>
      </c>
      <c r="V1508">
        <v>0</v>
      </c>
      <c r="W1508">
        <v>0</v>
      </c>
      <c r="X1508">
        <v>0</v>
      </c>
      <c r="Y1508">
        <v>0</v>
      </c>
      <c r="Z1508">
        <v>0</v>
      </c>
      <c r="AA1508">
        <v>3</v>
      </c>
      <c r="AB1508">
        <v>11</v>
      </c>
      <c r="AC1508">
        <v>0</v>
      </c>
    </row>
    <row r="1509" spans="1:29" x14ac:dyDescent="0.3">
      <c r="A1509" s="1">
        <v>7706</v>
      </c>
      <c r="B1509">
        <v>1975</v>
      </c>
      <c r="C1509" t="s">
        <v>53</v>
      </c>
      <c r="D1509" t="s">
        <v>33</v>
      </c>
      <c r="E1509">
        <v>46772</v>
      </c>
      <c r="F1509">
        <v>0</v>
      </c>
      <c r="G1509">
        <v>1</v>
      </c>
      <c r="H1509" t="s">
        <v>386</v>
      </c>
      <c r="I1509">
        <v>88</v>
      </c>
      <c r="J1509">
        <v>350</v>
      </c>
      <c r="K1509">
        <v>104</v>
      </c>
      <c r="L1509">
        <v>189</v>
      </c>
      <c r="M1509">
        <v>197</v>
      </c>
      <c r="N1509">
        <v>151</v>
      </c>
      <c r="O1509">
        <v>57</v>
      </c>
      <c r="P1509">
        <v>6</v>
      </c>
      <c r="Q1509">
        <v>11</v>
      </c>
      <c r="R1509">
        <v>8</v>
      </c>
      <c r="S1509">
        <v>5</v>
      </c>
      <c r="T1509">
        <v>8</v>
      </c>
      <c r="U1509">
        <v>1</v>
      </c>
      <c r="V1509">
        <v>0</v>
      </c>
      <c r="W1509">
        <v>0</v>
      </c>
      <c r="X1509">
        <v>0</v>
      </c>
      <c r="Y1509">
        <v>0</v>
      </c>
      <c r="Z1509">
        <v>0</v>
      </c>
      <c r="AA1509">
        <v>3</v>
      </c>
      <c r="AB1509">
        <v>11</v>
      </c>
      <c r="AC1509">
        <v>0</v>
      </c>
    </row>
    <row r="1510" spans="1:29" x14ac:dyDescent="0.3">
      <c r="A1510" s="1">
        <v>3967</v>
      </c>
      <c r="B1510">
        <v>1971</v>
      </c>
      <c r="C1510" t="s">
        <v>36</v>
      </c>
      <c r="D1510" t="s">
        <v>37</v>
      </c>
      <c r="E1510">
        <v>78931</v>
      </c>
      <c r="F1510">
        <v>0</v>
      </c>
      <c r="G1510">
        <v>0</v>
      </c>
      <c r="H1510" t="s">
        <v>551</v>
      </c>
      <c r="I1510">
        <v>19</v>
      </c>
      <c r="J1510">
        <v>331</v>
      </c>
      <c r="K1510">
        <v>197</v>
      </c>
      <c r="L1510">
        <v>170</v>
      </c>
      <c r="M1510">
        <v>58</v>
      </c>
      <c r="N1510">
        <v>152</v>
      </c>
      <c r="O1510">
        <v>35</v>
      </c>
      <c r="P1510">
        <v>1</v>
      </c>
      <c r="Q1510">
        <v>2</v>
      </c>
      <c r="R1510">
        <v>8</v>
      </c>
      <c r="S1510">
        <v>13</v>
      </c>
      <c r="T1510">
        <v>1</v>
      </c>
      <c r="U1510">
        <v>0</v>
      </c>
      <c r="V1510">
        <v>0</v>
      </c>
      <c r="W1510">
        <v>0</v>
      </c>
      <c r="X1510">
        <v>0</v>
      </c>
      <c r="Y1510">
        <v>0</v>
      </c>
      <c r="Z1510">
        <v>0</v>
      </c>
      <c r="AA1510">
        <v>3</v>
      </c>
      <c r="AB1510">
        <v>11</v>
      </c>
      <c r="AC1510">
        <v>0</v>
      </c>
    </row>
    <row r="1511" spans="1:29" x14ac:dyDescent="0.3">
      <c r="A1511" s="1">
        <v>10128</v>
      </c>
      <c r="B1511">
        <v>1958</v>
      </c>
      <c r="C1511" t="s">
        <v>29</v>
      </c>
      <c r="D1511" t="s">
        <v>33</v>
      </c>
      <c r="E1511">
        <v>53977</v>
      </c>
      <c r="F1511">
        <v>0</v>
      </c>
      <c r="G1511">
        <v>1</v>
      </c>
      <c r="H1511" t="s">
        <v>602</v>
      </c>
      <c r="I1511">
        <v>21</v>
      </c>
      <c r="J1511">
        <v>620</v>
      </c>
      <c r="K1511">
        <v>16</v>
      </c>
      <c r="L1511">
        <v>165</v>
      </c>
      <c r="M1511">
        <v>0</v>
      </c>
      <c r="N1511">
        <v>24</v>
      </c>
      <c r="O1511">
        <v>82</v>
      </c>
      <c r="P1511">
        <v>5</v>
      </c>
      <c r="Q1511">
        <v>5</v>
      </c>
      <c r="R1511">
        <v>5</v>
      </c>
      <c r="S1511">
        <v>12</v>
      </c>
      <c r="T1511">
        <v>5</v>
      </c>
      <c r="U1511">
        <v>0</v>
      </c>
      <c r="V1511">
        <v>0</v>
      </c>
      <c r="W1511">
        <v>0</v>
      </c>
      <c r="X1511">
        <v>0</v>
      </c>
      <c r="Y1511">
        <v>0</v>
      </c>
      <c r="Z1511">
        <v>0</v>
      </c>
      <c r="AA1511">
        <v>3</v>
      </c>
      <c r="AB1511">
        <v>11</v>
      </c>
      <c r="AC1511">
        <v>0</v>
      </c>
    </row>
    <row r="1512" spans="1:29" x14ac:dyDescent="0.3">
      <c r="A1512" s="1">
        <v>486</v>
      </c>
      <c r="B1512">
        <v>1988</v>
      </c>
      <c r="C1512" t="s">
        <v>29</v>
      </c>
      <c r="D1512" t="s">
        <v>37</v>
      </c>
      <c r="E1512">
        <v>84219</v>
      </c>
      <c r="F1512">
        <v>0</v>
      </c>
      <c r="G1512">
        <v>0</v>
      </c>
      <c r="H1512" t="s">
        <v>348</v>
      </c>
      <c r="I1512">
        <v>27</v>
      </c>
      <c r="J1512">
        <v>434</v>
      </c>
      <c r="K1512">
        <v>137</v>
      </c>
      <c r="L1512">
        <v>400</v>
      </c>
      <c r="M1512">
        <v>45</v>
      </c>
      <c r="N1512">
        <v>137</v>
      </c>
      <c r="O1512">
        <v>45</v>
      </c>
      <c r="P1512">
        <v>1</v>
      </c>
      <c r="Q1512">
        <v>3</v>
      </c>
      <c r="R1512">
        <v>4</v>
      </c>
      <c r="S1512">
        <v>10</v>
      </c>
      <c r="T1512">
        <v>1</v>
      </c>
      <c r="U1512">
        <v>0</v>
      </c>
      <c r="V1512">
        <v>0</v>
      </c>
      <c r="W1512">
        <v>0</v>
      </c>
      <c r="X1512">
        <v>0</v>
      </c>
      <c r="Y1512">
        <v>0</v>
      </c>
      <c r="Z1512">
        <v>0</v>
      </c>
      <c r="AA1512">
        <v>3</v>
      </c>
      <c r="AB1512">
        <v>11</v>
      </c>
      <c r="AC1512">
        <v>0</v>
      </c>
    </row>
    <row r="1513" spans="1:29" x14ac:dyDescent="0.3">
      <c r="A1513" s="1">
        <v>9</v>
      </c>
      <c r="B1513">
        <v>1975</v>
      </c>
      <c r="C1513" t="s">
        <v>39</v>
      </c>
      <c r="D1513" t="s">
        <v>30</v>
      </c>
      <c r="E1513">
        <v>46098</v>
      </c>
      <c r="F1513">
        <v>1</v>
      </c>
      <c r="G1513">
        <v>1</v>
      </c>
      <c r="H1513" t="s">
        <v>322</v>
      </c>
      <c r="I1513">
        <v>86</v>
      </c>
      <c r="J1513">
        <v>57</v>
      </c>
      <c r="K1513">
        <v>0</v>
      </c>
      <c r="L1513">
        <v>27</v>
      </c>
      <c r="M1513">
        <v>0</v>
      </c>
      <c r="N1513">
        <v>0</v>
      </c>
      <c r="O1513">
        <v>36</v>
      </c>
      <c r="P1513">
        <v>4</v>
      </c>
      <c r="Q1513">
        <v>3</v>
      </c>
      <c r="R1513">
        <v>2</v>
      </c>
      <c r="S1513">
        <v>2</v>
      </c>
      <c r="T1513">
        <v>8</v>
      </c>
      <c r="U1513">
        <v>0</v>
      </c>
      <c r="V1513">
        <v>0</v>
      </c>
      <c r="W1513">
        <v>0</v>
      </c>
      <c r="X1513">
        <v>0</v>
      </c>
      <c r="Y1513">
        <v>0</v>
      </c>
      <c r="Z1513">
        <v>0</v>
      </c>
      <c r="AA1513">
        <v>3</v>
      </c>
      <c r="AB1513">
        <v>11</v>
      </c>
      <c r="AC1513">
        <v>0</v>
      </c>
    </row>
    <row r="1514" spans="1:29" x14ac:dyDescent="0.3">
      <c r="A1514" s="1">
        <v>9451</v>
      </c>
      <c r="B1514">
        <v>1965</v>
      </c>
      <c r="C1514" t="s">
        <v>29</v>
      </c>
      <c r="D1514" t="s">
        <v>37</v>
      </c>
      <c r="E1514">
        <v>73538</v>
      </c>
      <c r="F1514">
        <v>0</v>
      </c>
      <c r="G1514">
        <v>1</v>
      </c>
      <c r="H1514" t="s">
        <v>639</v>
      </c>
      <c r="I1514">
        <v>92</v>
      </c>
      <c r="J1514">
        <v>811</v>
      </c>
      <c r="K1514">
        <v>76</v>
      </c>
      <c r="L1514">
        <v>428</v>
      </c>
      <c r="M1514">
        <v>99</v>
      </c>
      <c r="N1514">
        <v>137</v>
      </c>
      <c r="O1514">
        <v>107</v>
      </c>
      <c r="P1514">
        <v>3</v>
      </c>
      <c r="Q1514">
        <v>10</v>
      </c>
      <c r="R1514">
        <v>4</v>
      </c>
      <c r="S1514">
        <v>9</v>
      </c>
      <c r="T1514">
        <v>7</v>
      </c>
      <c r="U1514">
        <v>0</v>
      </c>
      <c r="V1514">
        <v>0</v>
      </c>
      <c r="W1514">
        <v>0</v>
      </c>
      <c r="X1514">
        <v>0</v>
      </c>
      <c r="Y1514">
        <v>0</v>
      </c>
      <c r="Z1514">
        <v>0</v>
      </c>
      <c r="AA1514">
        <v>3</v>
      </c>
      <c r="AB1514">
        <v>11</v>
      </c>
      <c r="AC1514">
        <v>0</v>
      </c>
    </row>
    <row r="1515" spans="1:29" x14ac:dyDescent="0.3">
      <c r="A1515" s="1">
        <v>9264</v>
      </c>
      <c r="B1515">
        <v>1986</v>
      </c>
      <c r="C1515" t="s">
        <v>29</v>
      </c>
      <c r="D1515" t="s">
        <v>37</v>
      </c>
      <c r="E1515">
        <v>79529</v>
      </c>
      <c r="F1515">
        <v>0</v>
      </c>
      <c r="G1515">
        <v>0</v>
      </c>
      <c r="H1515" t="s">
        <v>640</v>
      </c>
      <c r="I1515">
        <v>1</v>
      </c>
      <c r="J1515">
        <v>423</v>
      </c>
      <c r="K1515">
        <v>42</v>
      </c>
      <c r="L1515">
        <v>706</v>
      </c>
      <c r="M1515">
        <v>73</v>
      </c>
      <c r="N1515">
        <v>197</v>
      </c>
      <c r="O1515">
        <v>197</v>
      </c>
      <c r="P1515">
        <v>1</v>
      </c>
      <c r="Q1515">
        <v>4</v>
      </c>
      <c r="R1515">
        <v>8</v>
      </c>
      <c r="S1515">
        <v>9</v>
      </c>
      <c r="T1515">
        <v>2</v>
      </c>
      <c r="U1515">
        <v>0</v>
      </c>
      <c r="V1515">
        <v>0</v>
      </c>
      <c r="W1515">
        <v>0</v>
      </c>
      <c r="X1515">
        <v>0</v>
      </c>
      <c r="Y1515">
        <v>0</v>
      </c>
      <c r="Z1515">
        <v>0</v>
      </c>
      <c r="AA1515">
        <v>3</v>
      </c>
      <c r="AB1515">
        <v>11</v>
      </c>
      <c r="AC1515">
        <v>0</v>
      </c>
    </row>
    <row r="1516" spans="1:29" x14ac:dyDescent="0.3">
      <c r="A1516" s="1">
        <v>3865</v>
      </c>
      <c r="B1516">
        <v>1977</v>
      </c>
      <c r="C1516" t="s">
        <v>53</v>
      </c>
      <c r="D1516" t="s">
        <v>33</v>
      </c>
      <c r="E1516">
        <v>20981</v>
      </c>
      <c r="F1516">
        <v>0</v>
      </c>
      <c r="G1516">
        <v>0</v>
      </c>
      <c r="H1516" t="s">
        <v>641</v>
      </c>
      <c r="I1516">
        <v>14</v>
      </c>
      <c r="J1516">
        <v>2</v>
      </c>
      <c r="K1516">
        <v>12</v>
      </c>
      <c r="L1516">
        <v>10</v>
      </c>
      <c r="M1516">
        <v>6</v>
      </c>
      <c r="N1516">
        <v>13</v>
      </c>
      <c r="O1516">
        <v>30</v>
      </c>
      <c r="P1516">
        <v>1</v>
      </c>
      <c r="Q1516">
        <v>3</v>
      </c>
      <c r="R1516">
        <v>1</v>
      </c>
      <c r="S1516">
        <v>2</v>
      </c>
      <c r="T1516">
        <v>8</v>
      </c>
      <c r="U1516">
        <v>0</v>
      </c>
      <c r="V1516">
        <v>0</v>
      </c>
      <c r="W1516">
        <v>0</v>
      </c>
      <c r="X1516">
        <v>0</v>
      </c>
      <c r="Y1516">
        <v>0</v>
      </c>
      <c r="Z1516">
        <v>0</v>
      </c>
      <c r="AA1516">
        <v>3</v>
      </c>
      <c r="AB1516">
        <v>11</v>
      </c>
      <c r="AC1516">
        <v>1</v>
      </c>
    </row>
    <row r="1517" spans="1:29" x14ac:dyDescent="0.3">
      <c r="A1517" s="1">
        <v>2853</v>
      </c>
      <c r="B1517">
        <v>1980</v>
      </c>
      <c r="C1517" t="s">
        <v>29</v>
      </c>
      <c r="D1517" t="s">
        <v>30</v>
      </c>
      <c r="E1517">
        <v>51766</v>
      </c>
      <c r="F1517">
        <v>1</v>
      </c>
      <c r="G1517">
        <v>0</v>
      </c>
      <c r="H1517" t="s">
        <v>281</v>
      </c>
      <c r="I1517">
        <v>74</v>
      </c>
      <c r="J1517">
        <v>60</v>
      </c>
      <c r="K1517">
        <v>51</v>
      </c>
      <c r="L1517">
        <v>87</v>
      </c>
      <c r="M1517">
        <v>6</v>
      </c>
      <c r="N1517">
        <v>20</v>
      </c>
      <c r="O1517">
        <v>51</v>
      </c>
      <c r="P1517">
        <v>2</v>
      </c>
      <c r="Q1517">
        <v>4</v>
      </c>
      <c r="R1517">
        <v>2</v>
      </c>
      <c r="S1517">
        <v>4</v>
      </c>
      <c r="T1517">
        <v>5</v>
      </c>
      <c r="U1517">
        <v>0</v>
      </c>
      <c r="V1517">
        <v>0</v>
      </c>
      <c r="W1517">
        <v>0</v>
      </c>
      <c r="X1517">
        <v>0</v>
      </c>
      <c r="Y1517">
        <v>0</v>
      </c>
      <c r="Z1517">
        <v>0</v>
      </c>
      <c r="AA1517">
        <v>3</v>
      </c>
      <c r="AB1517">
        <v>11</v>
      </c>
      <c r="AC1517">
        <v>0</v>
      </c>
    </row>
    <row r="1518" spans="1:29" x14ac:dyDescent="0.3">
      <c r="A1518" s="1">
        <v>1490</v>
      </c>
      <c r="B1518">
        <v>1962</v>
      </c>
      <c r="C1518" t="s">
        <v>29</v>
      </c>
      <c r="D1518" t="s">
        <v>37</v>
      </c>
      <c r="E1518">
        <v>55759</v>
      </c>
      <c r="F1518">
        <v>0</v>
      </c>
      <c r="G1518">
        <v>1</v>
      </c>
      <c r="H1518" t="s">
        <v>405</v>
      </c>
      <c r="I1518">
        <v>84</v>
      </c>
      <c r="J1518">
        <v>675</v>
      </c>
      <c r="K1518">
        <v>0</v>
      </c>
      <c r="L1518">
        <v>85</v>
      </c>
      <c r="M1518">
        <v>10</v>
      </c>
      <c r="N1518">
        <v>7</v>
      </c>
      <c r="O1518">
        <v>77</v>
      </c>
      <c r="P1518">
        <v>5</v>
      </c>
      <c r="Q1518">
        <v>10</v>
      </c>
      <c r="R1518">
        <v>3</v>
      </c>
      <c r="S1518">
        <v>8</v>
      </c>
      <c r="T1518">
        <v>8</v>
      </c>
      <c r="U1518">
        <v>0</v>
      </c>
      <c r="V1518">
        <v>0</v>
      </c>
      <c r="W1518">
        <v>0</v>
      </c>
      <c r="X1518">
        <v>0</v>
      </c>
      <c r="Y1518">
        <v>0</v>
      </c>
      <c r="Z1518">
        <v>0</v>
      </c>
      <c r="AA1518">
        <v>3</v>
      </c>
      <c r="AB1518">
        <v>11</v>
      </c>
      <c r="AC1518">
        <v>0</v>
      </c>
    </row>
    <row r="1519" spans="1:29" x14ac:dyDescent="0.3">
      <c r="A1519" s="1">
        <v>6310</v>
      </c>
      <c r="B1519">
        <v>1978</v>
      </c>
      <c r="C1519" t="s">
        <v>29</v>
      </c>
      <c r="D1519" t="s">
        <v>37</v>
      </c>
      <c r="E1519">
        <v>33039</v>
      </c>
      <c r="F1519">
        <v>1</v>
      </c>
      <c r="G1519">
        <v>0</v>
      </c>
      <c r="H1519" t="s">
        <v>40</v>
      </c>
      <c r="I1519">
        <v>4</v>
      </c>
      <c r="J1519">
        <v>30</v>
      </c>
      <c r="K1519">
        <v>8</v>
      </c>
      <c r="L1519">
        <v>12</v>
      </c>
      <c r="M1519">
        <v>8</v>
      </c>
      <c r="N1519">
        <v>8</v>
      </c>
      <c r="O1519">
        <v>12</v>
      </c>
      <c r="P1519">
        <v>1</v>
      </c>
      <c r="Q1519">
        <v>2</v>
      </c>
      <c r="R1519">
        <v>0</v>
      </c>
      <c r="S1519">
        <v>4</v>
      </c>
      <c r="T1519">
        <v>5</v>
      </c>
      <c r="U1519">
        <v>0</v>
      </c>
      <c r="V1519">
        <v>0</v>
      </c>
      <c r="W1519">
        <v>0</v>
      </c>
      <c r="X1519">
        <v>0</v>
      </c>
      <c r="Y1519">
        <v>0</v>
      </c>
      <c r="Z1519">
        <v>0</v>
      </c>
      <c r="AA1519">
        <v>3</v>
      </c>
      <c r="AB1519">
        <v>11</v>
      </c>
      <c r="AC1519">
        <v>0</v>
      </c>
    </row>
    <row r="1520" spans="1:29" x14ac:dyDescent="0.3">
      <c r="A1520" s="1">
        <v>10380</v>
      </c>
      <c r="B1520">
        <v>1972</v>
      </c>
      <c r="C1520" t="s">
        <v>39</v>
      </c>
      <c r="D1520" t="s">
        <v>37</v>
      </c>
      <c r="E1520">
        <v>37787</v>
      </c>
      <c r="F1520">
        <v>1</v>
      </c>
      <c r="G1520">
        <v>0</v>
      </c>
      <c r="H1520" t="s">
        <v>576</v>
      </c>
      <c r="I1520">
        <v>50</v>
      </c>
      <c r="J1520">
        <v>40</v>
      </c>
      <c r="K1520">
        <v>1</v>
      </c>
      <c r="L1520">
        <v>40</v>
      </c>
      <c r="M1520">
        <v>4</v>
      </c>
      <c r="N1520">
        <v>3</v>
      </c>
      <c r="O1520">
        <v>18</v>
      </c>
      <c r="P1520">
        <v>1</v>
      </c>
      <c r="Q1520">
        <v>3</v>
      </c>
      <c r="R1520">
        <v>0</v>
      </c>
      <c r="S1520">
        <v>3</v>
      </c>
      <c r="T1520">
        <v>8</v>
      </c>
      <c r="U1520">
        <v>0</v>
      </c>
      <c r="V1520">
        <v>0</v>
      </c>
      <c r="W1520">
        <v>0</v>
      </c>
      <c r="X1520">
        <v>0</v>
      </c>
      <c r="Y1520">
        <v>0</v>
      </c>
      <c r="Z1520">
        <v>0</v>
      </c>
      <c r="AA1520">
        <v>3</v>
      </c>
      <c r="AB1520">
        <v>11</v>
      </c>
      <c r="AC1520">
        <v>0</v>
      </c>
    </row>
    <row r="1521" spans="1:29" x14ac:dyDescent="0.3">
      <c r="A1521" s="1">
        <v>3887</v>
      </c>
      <c r="B1521">
        <v>1970</v>
      </c>
      <c r="C1521" t="s">
        <v>29</v>
      </c>
      <c r="D1521" t="s">
        <v>30</v>
      </c>
      <c r="E1521">
        <v>27242</v>
      </c>
      <c r="F1521">
        <v>1</v>
      </c>
      <c r="G1521">
        <v>0</v>
      </c>
      <c r="H1521" t="s">
        <v>320</v>
      </c>
      <c r="I1521">
        <v>2</v>
      </c>
      <c r="J1521">
        <v>3</v>
      </c>
      <c r="K1521">
        <v>17</v>
      </c>
      <c r="L1521">
        <v>26</v>
      </c>
      <c r="M1521">
        <v>20</v>
      </c>
      <c r="N1521">
        <v>1</v>
      </c>
      <c r="O1521">
        <v>39</v>
      </c>
      <c r="P1521">
        <v>2</v>
      </c>
      <c r="Q1521">
        <v>2</v>
      </c>
      <c r="R1521">
        <v>0</v>
      </c>
      <c r="S1521">
        <v>3</v>
      </c>
      <c r="T1521">
        <v>9</v>
      </c>
      <c r="U1521">
        <v>0</v>
      </c>
      <c r="V1521">
        <v>0</v>
      </c>
      <c r="W1521">
        <v>0</v>
      </c>
      <c r="X1521">
        <v>0</v>
      </c>
      <c r="Y1521">
        <v>0</v>
      </c>
      <c r="Z1521">
        <v>0</v>
      </c>
      <c r="AA1521">
        <v>3</v>
      </c>
      <c r="AB1521">
        <v>11</v>
      </c>
      <c r="AC1521">
        <v>1</v>
      </c>
    </row>
    <row r="1522" spans="1:29" x14ac:dyDescent="0.3">
      <c r="A1522" s="1">
        <v>4278</v>
      </c>
      <c r="B1522">
        <v>1983</v>
      </c>
      <c r="C1522" t="s">
        <v>36</v>
      </c>
      <c r="D1522" t="s">
        <v>30</v>
      </c>
      <c r="E1522">
        <v>87188</v>
      </c>
      <c r="F1522">
        <v>0</v>
      </c>
      <c r="G1522">
        <v>0</v>
      </c>
      <c r="H1522" t="s">
        <v>279</v>
      </c>
      <c r="I1522">
        <v>73</v>
      </c>
      <c r="J1522">
        <v>910</v>
      </c>
      <c r="K1522">
        <v>111</v>
      </c>
      <c r="L1522">
        <v>724</v>
      </c>
      <c r="M1522">
        <v>49</v>
      </c>
      <c r="N1522">
        <v>74</v>
      </c>
      <c r="O1522">
        <v>55</v>
      </c>
      <c r="P1522">
        <v>1</v>
      </c>
      <c r="Q1522">
        <v>10</v>
      </c>
      <c r="R1522">
        <v>2</v>
      </c>
      <c r="S1522">
        <v>6</v>
      </c>
      <c r="T1522">
        <v>3</v>
      </c>
      <c r="U1522">
        <v>0</v>
      </c>
      <c r="V1522">
        <v>0</v>
      </c>
      <c r="W1522">
        <v>0</v>
      </c>
      <c r="X1522">
        <v>0</v>
      </c>
      <c r="Y1522">
        <v>0</v>
      </c>
      <c r="Z1522">
        <v>0</v>
      </c>
      <c r="AA1522">
        <v>3</v>
      </c>
      <c r="AB1522">
        <v>11</v>
      </c>
      <c r="AC1522">
        <v>1</v>
      </c>
    </row>
    <row r="1523" spans="1:29" x14ac:dyDescent="0.3">
      <c r="A1523" s="1">
        <v>8643</v>
      </c>
      <c r="B1523">
        <v>1971</v>
      </c>
      <c r="C1523" t="s">
        <v>29</v>
      </c>
      <c r="D1523" t="s">
        <v>33</v>
      </c>
      <c r="E1523">
        <v>69930</v>
      </c>
      <c r="F1523">
        <v>0</v>
      </c>
      <c r="G1523">
        <v>0</v>
      </c>
      <c r="H1523" t="s">
        <v>498</v>
      </c>
      <c r="I1523">
        <v>21</v>
      </c>
      <c r="J1523">
        <v>252</v>
      </c>
      <c r="K1523">
        <v>98</v>
      </c>
      <c r="L1523">
        <v>827</v>
      </c>
      <c r="M1523">
        <v>219</v>
      </c>
      <c r="N1523">
        <v>70</v>
      </c>
      <c r="O1523">
        <v>196</v>
      </c>
      <c r="P1523">
        <v>1</v>
      </c>
      <c r="Q1523">
        <v>4</v>
      </c>
      <c r="R1523">
        <v>5</v>
      </c>
      <c r="S1523">
        <v>12</v>
      </c>
      <c r="T1523">
        <v>3</v>
      </c>
      <c r="U1523">
        <v>0</v>
      </c>
      <c r="V1523">
        <v>0</v>
      </c>
      <c r="W1523">
        <v>0</v>
      </c>
      <c r="X1523">
        <v>0</v>
      </c>
      <c r="Y1523">
        <v>0</v>
      </c>
      <c r="Z1523">
        <v>0</v>
      </c>
      <c r="AA1523">
        <v>3</v>
      </c>
      <c r="AB1523">
        <v>11</v>
      </c>
      <c r="AC1523">
        <v>0</v>
      </c>
    </row>
    <row r="1524" spans="1:29" x14ac:dyDescent="0.3">
      <c r="A1524" s="1">
        <v>1998</v>
      </c>
      <c r="B1524">
        <v>1976</v>
      </c>
      <c r="C1524" t="s">
        <v>29</v>
      </c>
      <c r="D1524" t="s">
        <v>30</v>
      </c>
      <c r="E1524">
        <v>37697</v>
      </c>
      <c r="F1524">
        <v>1</v>
      </c>
      <c r="G1524">
        <v>0</v>
      </c>
      <c r="H1524" t="s">
        <v>411</v>
      </c>
      <c r="I1524">
        <v>82</v>
      </c>
      <c r="J1524">
        <v>34</v>
      </c>
      <c r="K1524">
        <v>6</v>
      </c>
      <c r="L1524">
        <v>21</v>
      </c>
      <c r="M1524">
        <v>11</v>
      </c>
      <c r="N1524">
        <v>4</v>
      </c>
      <c r="O1524">
        <v>8</v>
      </c>
      <c r="P1524">
        <v>1</v>
      </c>
      <c r="Q1524">
        <v>2</v>
      </c>
      <c r="R1524">
        <v>1</v>
      </c>
      <c r="S1524">
        <v>3</v>
      </c>
      <c r="T1524">
        <v>6</v>
      </c>
      <c r="U1524">
        <v>0</v>
      </c>
      <c r="V1524">
        <v>0</v>
      </c>
      <c r="W1524">
        <v>0</v>
      </c>
      <c r="X1524">
        <v>0</v>
      </c>
      <c r="Y1524">
        <v>0</v>
      </c>
      <c r="Z1524">
        <v>0</v>
      </c>
      <c r="AA1524">
        <v>3</v>
      </c>
      <c r="AB1524">
        <v>11</v>
      </c>
      <c r="AC1524">
        <v>0</v>
      </c>
    </row>
    <row r="1525" spans="1:29" x14ac:dyDescent="0.3">
      <c r="A1525" s="1">
        <v>10795</v>
      </c>
      <c r="B1525">
        <v>1973</v>
      </c>
      <c r="C1525" t="s">
        <v>36</v>
      </c>
      <c r="D1525" t="s">
        <v>37</v>
      </c>
      <c r="E1525">
        <v>37401</v>
      </c>
      <c r="F1525">
        <v>1</v>
      </c>
      <c r="G1525">
        <v>0</v>
      </c>
      <c r="H1525" t="s">
        <v>343</v>
      </c>
      <c r="I1525">
        <v>14</v>
      </c>
      <c r="J1525">
        <v>19</v>
      </c>
      <c r="K1525">
        <v>3</v>
      </c>
      <c r="L1525">
        <v>19</v>
      </c>
      <c r="M1525">
        <v>3</v>
      </c>
      <c r="N1525">
        <v>1</v>
      </c>
      <c r="O1525">
        <v>3</v>
      </c>
      <c r="P1525">
        <v>2</v>
      </c>
      <c r="Q1525">
        <v>2</v>
      </c>
      <c r="R1525">
        <v>0</v>
      </c>
      <c r="S1525">
        <v>3</v>
      </c>
      <c r="T1525">
        <v>7</v>
      </c>
      <c r="U1525">
        <v>0</v>
      </c>
      <c r="V1525">
        <v>0</v>
      </c>
      <c r="W1525">
        <v>0</v>
      </c>
      <c r="X1525">
        <v>0</v>
      </c>
      <c r="Y1525">
        <v>0</v>
      </c>
      <c r="Z1525">
        <v>0</v>
      </c>
      <c r="AA1525">
        <v>3</v>
      </c>
      <c r="AB1525">
        <v>11</v>
      </c>
      <c r="AC1525">
        <v>0</v>
      </c>
    </row>
    <row r="1526" spans="1:29" x14ac:dyDescent="0.3">
      <c r="A1526" s="1">
        <v>11110</v>
      </c>
      <c r="B1526">
        <v>1973</v>
      </c>
      <c r="C1526" t="s">
        <v>29</v>
      </c>
      <c r="D1526" t="s">
        <v>30</v>
      </c>
      <c r="E1526">
        <v>3502</v>
      </c>
      <c r="F1526">
        <v>1</v>
      </c>
      <c r="G1526">
        <v>0</v>
      </c>
      <c r="H1526" t="s">
        <v>344</v>
      </c>
      <c r="I1526">
        <v>56</v>
      </c>
      <c r="J1526">
        <v>2</v>
      </c>
      <c r="K1526">
        <v>1</v>
      </c>
      <c r="L1526">
        <v>1</v>
      </c>
      <c r="M1526">
        <v>0</v>
      </c>
      <c r="N1526">
        <v>0</v>
      </c>
      <c r="O1526">
        <v>1</v>
      </c>
      <c r="P1526">
        <v>0</v>
      </c>
      <c r="Q1526">
        <v>0</v>
      </c>
      <c r="R1526">
        <v>0</v>
      </c>
      <c r="S1526">
        <v>0</v>
      </c>
      <c r="T1526">
        <v>14</v>
      </c>
      <c r="U1526">
        <v>0</v>
      </c>
      <c r="V1526">
        <v>0</v>
      </c>
      <c r="W1526">
        <v>0</v>
      </c>
      <c r="X1526">
        <v>0</v>
      </c>
      <c r="Y1526">
        <v>0</v>
      </c>
      <c r="Z1526">
        <v>0</v>
      </c>
      <c r="AA1526">
        <v>3</v>
      </c>
      <c r="AB1526">
        <v>11</v>
      </c>
      <c r="AC1526">
        <v>0</v>
      </c>
    </row>
    <row r="1527" spans="1:29" x14ac:dyDescent="0.3">
      <c r="A1527" s="1">
        <v>2408</v>
      </c>
      <c r="B1527">
        <v>1976</v>
      </c>
      <c r="C1527" t="s">
        <v>29</v>
      </c>
      <c r="D1527" t="s">
        <v>37</v>
      </c>
      <c r="E1527">
        <v>58597</v>
      </c>
      <c r="F1527">
        <v>1</v>
      </c>
      <c r="G1527">
        <v>1</v>
      </c>
      <c r="H1527" t="s">
        <v>642</v>
      </c>
      <c r="I1527">
        <v>20</v>
      </c>
      <c r="J1527">
        <v>490</v>
      </c>
      <c r="K1527">
        <v>0</v>
      </c>
      <c r="L1527">
        <v>184</v>
      </c>
      <c r="M1527">
        <v>10</v>
      </c>
      <c r="N1527">
        <v>28</v>
      </c>
      <c r="O1527">
        <v>21</v>
      </c>
      <c r="P1527">
        <v>12</v>
      </c>
      <c r="Q1527">
        <v>7</v>
      </c>
      <c r="R1527">
        <v>4</v>
      </c>
      <c r="S1527">
        <v>9</v>
      </c>
      <c r="T1527">
        <v>7</v>
      </c>
      <c r="U1527">
        <v>0</v>
      </c>
      <c r="V1527">
        <v>0</v>
      </c>
      <c r="W1527">
        <v>0</v>
      </c>
      <c r="X1527">
        <v>0</v>
      </c>
      <c r="Y1527">
        <v>0</v>
      </c>
      <c r="Z1527">
        <v>0</v>
      </c>
      <c r="AA1527">
        <v>3</v>
      </c>
      <c r="AB1527">
        <v>11</v>
      </c>
      <c r="AC1527">
        <v>0</v>
      </c>
    </row>
    <row r="1528" spans="1:29" x14ac:dyDescent="0.3">
      <c r="A1528" s="1">
        <v>202</v>
      </c>
      <c r="B1528">
        <v>1948</v>
      </c>
      <c r="C1528" t="s">
        <v>36</v>
      </c>
      <c r="D1528" t="s">
        <v>71</v>
      </c>
      <c r="E1528">
        <v>82032</v>
      </c>
      <c r="F1528">
        <v>0</v>
      </c>
      <c r="G1528">
        <v>0</v>
      </c>
      <c r="H1528" t="s">
        <v>345</v>
      </c>
      <c r="I1528">
        <v>54</v>
      </c>
      <c r="J1528">
        <v>332</v>
      </c>
      <c r="K1528">
        <v>194</v>
      </c>
      <c r="L1528">
        <v>377</v>
      </c>
      <c r="M1528">
        <v>149</v>
      </c>
      <c r="N1528">
        <v>125</v>
      </c>
      <c r="O1528">
        <v>57</v>
      </c>
      <c r="P1528">
        <v>0</v>
      </c>
      <c r="Q1528">
        <v>4</v>
      </c>
      <c r="R1528">
        <v>6</v>
      </c>
      <c r="S1528">
        <v>7</v>
      </c>
      <c r="T1528">
        <v>1</v>
      </c>
      <c r="U1528">
        <v>0</v>
      </c>
      <c r="V1528">
        <v>0</v>
      </c>
      <c r="W1528">
        <v>0</v>
      </c>
      <c r="X1528">
        <v>0</v>
      </c>
      <c r="Y1528">
        <v>0</v>
      </c>
      <c r="Z1528">
        <v>0</v>
      </c>
      <c r="AA1528">
        <v>3</v>
      </c>
      <c r="AB1528">
        <v>11</v>
      </c>
      <c r="AC1528">
        <v>0</v>
      </c>
    </row>
    <row r="1529" spans="1:29" x14ac:dyDescent="0.3">
      <c r="A1529" s="1">
        <v>7998</v>
      </c>
      <c r="B1529">
        <v>1958</v>
      </c>
      <c r="C1529" t="s">
        <v>29</v>
      </c>
      <c r="D1529" t="s">
        <v>33</v>
      </c>
      <c r="E1529">
        <v>28087</v>
      </c>
      <c r="F1529">
        <v>1</v>
      </c>
      <c r="G1529">
        <v>1</v>
      </c>
      <c r="H1529" t="s">
        <v>434</v>
      </c>
      <c r="I1529">
        <v>77</v>
      </c>
      <c r="J1529">
        <v>53</v>
      </c>
      <c r="K1529">
        <v>8</v>
      </c>
      <c r="L1529">
        <v>17</v>
      </c>
      <c r="M1529">
        <v>13</v>
      </c>
      <c r="N1529">
        <v>0</v>
      </c>
      <c r="O1529">
        <v>21</v>
      </c>
      <c r="P1529">
        <v>3</v>
      </c>
      <c r="Q1529">
        <v>2</v>
      </c>
      <c r="R1529">
        <v>2</v>
      </c>
      <c r="S1529">
        <v>2</v>
      </c>
      <c r="T1529">
        <v>7</v>
      </c>
      <c r="U1529">
        <v>0</v>
      </c>
      <c r="V1529">
        <v>0</v>
      </c>
      <c r="W1529">
        <v>0</v>
      </c>
      <c r="X1529">
        <v>0</v>
      </c>
      <c r="Y1529">
        <v>0</v>
      </c>
      <c r="Z1529">
        <v>0</v>
      </c>
      <c r="AA1529">
        <v>3</v>
      </c>
      <c r="AB1529">
        <v>11</v>
      </c>
      <c r="AC1529">
        <v>0</v>
      </c>
    </row>
    <row r="1530" spans="1:29" x14ac:dyDescent="0.3">
      <c r="A1530" s="1">
        <v>830</v>
      </c>
      <c r="B1530">
        <v>1987</v>
      </c>
      <c r="C1530" t="s">
        <v>36</v>
      </c>
      <c r="D1530" t="s">
        <v>30</v>
      </c>
      <c r="E1530">
        <v>74004</v>
      </c>
      <c r="F1530">
        <v>0</v>
      </c>
      <c r="G1530">
        <v>0</v>
      </c>
      <c r="H1530" t="s">
        <v>145</v>
      </c>
      <c r="I1530">
        <v>5</v>
      </c>
      <c r="J1530">
        <v>784</v>
      </c>
      <c r="K1530">
        <v>48</v>
      </c>
      <c r="L1530">
        <v>560</v>
      </c>
      <c r="M1530">
        <v>42</v>
      </c>
      <c r="N1530">
        <v>176</v>
      </c>
      <c r="O1530">
        <v>48</v>
      </c>
      <c r="P1530">
        <v>1</v>
      </c>
      <c r="Q1530">
        <v>4</v>
      </c>
      <c r="R1530">
        <v>6</v>
      </c>
      <c r="S1530">
        <v>4</v>
      </c>
      <c r="T1530">
        <v>3</v>
      </c>
      <c r="U1530">
        <v>0</v>
      </c>
      <c r="V1530">
        <v>0</v>
      </c>
      <c r="W1530">
        <v>1</v>
      </c>
      <c r="X1530">
        <v>1</v>
      </c>
      <c r="Y1530">
        <v>0</v>
      </c>
      <c r="Z1530">
        <v>0</v>
      </c>
      <c r="AA1530">
        <v>3</v>
      </c>
      <c r="AB1530">
        <v>11</v>
      </c>
      <c r="AC1530">
        <v>1</v>
      </c>
    </row>
    <row r="1531" spans="1:29" x14ac:dyDescent="0.3">
      <c r="A1531" s="1">
        <v>3536</v>
      </c>
      <c r="B1531">
        <v>1960</v>
      </c>
      <c r="C1531" t="s">
        <v>29</v>
      </c>
      <c r="D1531" t="s">
        <v>33</v>
      </c>
      <c r="E1531">
        <v>19740</v>
      </c>
      <c r="F1531">
        <v>0</v>
      </c>
      <c r="G1531">
        <v>1</v>
      </c>
      <c r="H1531" t="s">
        <v>534</v>
      </c>
      <c r="I1531">
        <v>65</v>
      </c>
      <c r="J1531">
        <v>7</v>
      </c>
      <c r="K1531">
        <v>11</v>
      </c>
      <c r="L1531">
        <v>3</v>
      </c>
      <c r="M1531">
        <v>10</v>
      </c>
      <c r="N1531">
        <v>4</v>
      </c>
      <c r="O1531">
        <v>20</v>
      </c>
      <c r="P1531">
        <v>2</v>
      </c>
      <c r="Q1531">
        <v>1</v>
      </c>
      <c r="R1531">
        <v>1</v>
      </c>
      <c r="S1531">
        <v>3</v>
      </c>
      <c r="T1531">
        <v>5</v>
      </c>
      <c r="U1531">
        <v>0</v>
      </c>
      <c r="V1531">
        <v>0</v>
      </c>
      <c r="W1531">
        <v>0</v>
      </c>
      <c r="X1531">
        <v>0</v>
      </c>
      <c r="Y1531">
        <v>0</v>
      </c>
      <c r="Z1531">
        <v>0</v>
      </c>
      <c r="AA1531">
        <v>3</v>
      </c>
      <c r="AB1531">
        <v>11</v>
      </c>
      <c r="AC1531">
        <v>0</v>
      </c>
    </row>
    <row r="1532" spans="1:29" x14ac:dyDescent="0.3">
      <c r="A1532" s="1">
        <v>6050</v>
      </c>
      <c r="B1532">
        <v>1975</v>
      </c>
      <c r="C1532" t="s">
        <v>53</v>
      </c>
      <c r="D1532" t="s">
        <v>37</v>
      </c>
      <c r="E1532">
        <v>57036</v>
      </c>
      <c r="F1532">
        <v>0</v>
      </c>
      <c r="G1532">
        <v>1</v>
      </c>
      <c r="H1532" t="s">
        <v>434</v>
      </c>
      <c r="I1532">
        <v>33</v>
      </c>
      <c r="J1532">
        <v>1171</v>
      </c>
      <c r="K1532">
        <v>43</v>
      </c>
      <c r="L1532">
        <v>219</v>
      </c>
      <c r="M1532">
        <v>19</v>
      </c>
      <c r="N1532">
        <v>14</v>
      </c>
      <c r="O1532">
        <v>47</v>
      </c>
      <c r="P1532">
        <v>4</v>
      </c>
      <c r="Q1532">
        <v>6</v>
      </c>
      <c r="R1532">
        <v>3</v>
      </c>
      <c r="S1532">
        <v>13</v>
      </c>
      <c r="T1532">
        <v>9</v>
      </c>
      <c r="U1532">
        <v>1</v>
      </c>
      <c r="V1532">
        <v>0</v>
      </c>
      <c r="W1532">
        <v>0</v>
      </c>
      <c r="X1532">
        <v>0</v>
      </c>
      <c r="Y1532">
        <v>0</v>
      </c>
      <c r="Z1532">
        <v>0</v>
      </c>
      <c r="AA1532">
        <v>3</v>
      </c>
      <c r="AB1532">
        <v>11</v>
      </c>
      <c r="AC1532">
        <v>0</v>
      </c>
    </row>
    <row r="1533" spans="1:29" x14ac:dyDescent="0.3">
      <c r="A1533" s="1">
        <v>125</v>
      </c>
      <c r="B1533">
        <v>1958</v>
      </c>
      <c r="C1533" t="s">
        <v>53</v>
      </c>
      <c r="D1533" t="s">
        <v>33</v>
      </c>
      <c r="E1533">
        <v>53083</v>
      </c>
      <c r="F1533">
        <v>1</v>
      </c>
      <c r="G1533">
        <v>1</v>
      </c>
      <c r="H1533" t="s">
        <v>226</v>
      </c>
      <c r="I1533">
        <v>65</v>
      </c>
      <c r="J1533">
        <v>215</v>
      </c>
      <c r="K1533">
        <v>7</v>
      </c>
      <c r="L1533">
        <v>33</v>
      </c>
      <c r="M1533">
        <v>3</v>
      </c>
      <c r="N1533">
        <v>0</v>
      </c>
      <c r="O1533">
        <v>13</v>
      </c>
      <c r="P1533">
        <v>6</v>
      </c>
      <c r="Q1533">
        <v>5</v>
      </c>
      <c r="R1533">
        <v>1</v>
      </c>
      <c r="S1533">
        <v>5</v>
      </c>
      <c r="T1533">
        <v>7</v>
      </c>
      <c r="U1533">
        <v>0</v>
      </c>
      <c r="V1533">
        <v>1</v>
      </c>
      <c r="W1533">
        <v>0</v>
      </c>
      <c r="X1533">
        <v>0</v>
      </c>
      <c r="Y1533">
        <v>0</v>
      </c>
      <c r="Z1533">
        <v>0</v>
      </c>
      <c r="AA1533">
        <v>3</v>
      </c>
      <c r="AB1533">
        <v>11</v>
      </c>
      <c r="AC1533">
        <v>0</v>
      </c>
    </row>
    <row r="1534" spans="1:29" x14ac:dyDescent="0.3">
      <c r="A1534" s="1">
        <v>3463</v>
      </c>
      <c r="B1534">
        <v>1975</v>
      </c>
      <c r="C1534" t="s">
        <v>36</v>
      </c>
      <c r="D1534" t="s">
        <v>37</v>
      </c>
      <c r="E1534">
        <v>69283</v>
      </c>
      <c r="F1534">
        <v>0</v>
      </c>
      <c r="G1534">
        <v>1</v>
      </c>
      <c r="H1534" t="s">
        <v>643</v>
      </c>
      <c r="I1534">
        <v>41</v>
      </c>
      <c r="J1534">
        <v>674</v>
      </c>
      <c r="K1534">
        <v>62</v>
      </c>
      <c r="L1534">
        <v>134</v>
      </c>
      <c r="M1534">
        <v>0</v>
      </c>
      <c r="N1534">
        <v>26</v>
      </c>
      <c r="O1534">
        <v>8</v>
      </c>
      <c r="P1534">
        <v>4</v>
      </c>
      <c r="Q1534">
        <v>7</v>
      </c>
      <c r="R1534">
        <v>3</v>
      </c>
      <c r="S1534">
        <v>13</v>
      </c>
      <c r="T1534">
        <v>5</v>
      </c>
      <c r="U1534">
        <v>0</v>
      </c>
      <c r="V1534">
        <v>0</v>
      </c>
      <c r="W1534">
        <v>0</v>
      </c>
      <c r="X1534">
        <v>0</v>
      </c>
      <c r="Y1534">
        <v>0</v>
      </c>
      <c r="Z1534">
        <v>0</v>
      </c>
      <c r="AA1534">
        <v>3</v>
      </c>
      <c r="AB1534">
        <v>11</v>
      </c>
      <c r="AC1534">
        <v>0</v>
      </c>
    </row>
    <row r="1535" spans="1:29" x14ac:dyDescent="0.3">
      <c r="A1535" s="1">
        <v>2804</v>
      </c>
      <c r="B1535">
        <v>1975</v>
      </c>
      <c r="C1535" t="s">
        <v>39</v>
      </c>
      <c r="D1535" t="s">
        <v>30</v>
      </c>
      <c r="E1535">
        <v>46098</v>
      </c>
      <c r="F1535">
        <v>1</v>
      </c>
      <c r="G1535">
        <v>1</v>
      </c>
      <c r="H1535" t="s">
        <v>322</v>
      </c>
      <c r="I1535">
        <v>86</v>
      </c>
      <c r="J1535">
        <v>57</v>
      </c>
      <c r="K1535">
        <v>0</v>
      </c>
      <c r="L1535">
        <v>27</v>
      </c>
      <c r="M1535">
        <v>0</v>
      </c>
      <c r="N1535">
        <v>0</v>
      </c>
      <c r="O1535">
        <v>36</v>
      </c>
      <c r="P1535">
        <v>4</v>
      </c>
      <c r="Q1535">
        <v>3</v>
      </c>
      <c r="R1535">
        <v>2</v>
      </c>
      <c r="S1535">
        <v>2</v>
      </c>
      <c r="T1535">
        <v>8</v>
      </c>
      <c r="U1535">
        <v>0</v>
      </c>
      <c r="V1535">
        <v>0</v>
      </c>
      <c r="W1535">
        <v>0</v>
      </c>
      <c r="X1535">
        <v>0</v>
      </c>
      <c r="Y1535">
        <v>0</v>
      </c>
      <c r="Z1535">
        <v>0</v>
      </c>
      <c r="AA1535">
        <v>3</v>
      </c>
      <c r="AB1535">
        <v>11</v>
      </c>
      <c r="AC1535">
        <v>1</v>
      </c>
    </row>
    <row r="1536" spans="1:29" x14ac:dyDescent="0.3">
      <c r="A1536" s="1">
        <v>3745</v>
      </c>
      <c r="B1536">
        <v>1988</v>
      </c>
      <c r="C1536" t="s">
        <v>53</v>
      </c>
      <c r="D1536" t="s">
        <v>37</v>
      </c>
      <c r="E1536">
        <v>23331</v>
      </c>
      <c r="F1536">
        <v>1</v>
      </c>
      <c r="G1536">
        <v>0</v>
      </c>
      <c r="H1536" t="s">
        <v>31</v>
      </c>
      <c r="I1536">
        <v>92</v>
      </c>
      <c r="J1536">
        <v>5</v>
      </c>
      <c r="K1536">
        <v>36</v>
      </c>
      <c r="L1536">
        <v>7</v>
      </c>
      <c r="M1536">
        <v>0</v>
      </c>
      <c r="N1536">
        <v>10</v>
      </c>
      <c r="O1536">
        <v>45</v>
      </c>
      <c r="P1536">
        <v>2</v>
      </c>
      <c r="Q1536">
        <v>3</v>
      </c>
      <c r="R1536">
        <v>0</v>
      </c>
      <c r="S1536">
        <v>3</v>
      </c>
      <c r="T1536">
        <v>8</v>
      </c>
      <c r="U1536">
        <v>0</v>
      </c>
      <c r="V1536">
        <v>0</v>
      </c>
      <c r="W1536">
        <v>0</v>
      </c>
      <c r="X1536">
        <v>0</v>
      </c>
      <c r="Y1536">
        <v>0</v>
      </c>
      <c r="Z1536">
        <v>0</v>
      </c>
      <c r="AA1536">
        <v>3</v>
      </c>
      <c r="AB1536">
        <v>11</v>
      </c>
      <c r="AC1536">
        <v>0</v>
      </c>
    </row>
    <row r="1537" spans="1:29" x14ac:dyDescent="0.3">
      <c r="A1537" s="1">
        <v>9771</v>
      </c>
      <c r="B1537">
        <v>1988</v>
      </c>
      <c r="C1537" t="s">
        <v>53</v>
      </c>
      <c r="D1537" t="s">
        <v>30</v>
      </c>
      <c r="E1537">
        <v>23331</v>
      </c>
      <c r="F1537">
        <v>1</v>
      </c>
      <c r="G1537">
        <v>0</v>
      </c>
      <c r="H1537" t="s">
        <v>211</v>
      </c>
      <c r="I1537">
        <v>97</v>
      </c>
      <c r="J1537">
        <v>104</v>
      </c>
      <c r="K1537">
        <v>20</v>
      </c>
      <c r="L1537">
        <v>101</v>
      </c>
      <c r="M1537">
        <v>24</v>
      </c>
      <c r="N1537">
        <v>15</v>
      </c>
      <c r="O1537">
        <v>5</v>
      </c>
      <c r="P1537">
        <v>6</v>
      </c>
      <c r="Q1537">
        <v>5</v>
      </c>
      <c r="R1537">
        <v>1</v>
      </c>
      <c r="S1537">
        <v>5</v>
      </c>
      <c r="T1537">
        <v>9</v>
      </c>
      <c r="U1537">
        <v>0</v>
      </c>
      <c r="V1537">
        <v>0</v>
      </c>
      <c r="W1537">
        <v>0</v>
      </c>
      <c r="X1537">
        <v>0</v>
      </c>
      <c r="Y1537">
        <v>0</v>
      </c>
      <c r="Z1537">
        <v>0</v>
      </c>
      <c r="AA1537">
        <v>3</v>
      </c>
      <c r="AB1537">
        <v>11</v>
      </c>
      <c r="AC1537">
        <v>0</v>
      </c>
    </row>
    <row r="1538" spans="1:29" x14ac:dyDescent="0.3">
      <c r="A1538" s="1">
        <v>451</v>
      </c>
      <c r="B1538">
        <v>1989</v>
      </c>
      <c r="C1538" t="s">
        <v>29</v>
      </c>
      <c r="D1538" t="s">
        <v>30</v>
      </c>
      <c r="E1538">
        <v>9255</v>
      </c>
      <c r="F1538">
        <v>1</v>
      </c>
      <c r="G1538">
        <v>0</v>
      </c>
      <c r="H1538" t="s">
        <v>353</v>
      </c>
      <c r="I1538">
        <v>91</v>
      </c>
      <c r="J1538">
        <v>9</v>
      </c>
      <c r="K1538">
        <v>0</v>
      </c>
      <c r="L1538">
        <v>7</v>
      </c>
      <c r="M1538">
        <v>2</v>
      </c>
      <c r="N1538">
        <v>0</v>
      </c>
      <c r="O1538">
        <v>4</v>
      </c>
      <c r="P1538">
        <v>1</v>
      </c>
      <c r="Q1538">
        <v>1</v>
      </c>
      <c r="R1538">
        <v>1</v>
      </c>
      <c r="S1538">
        <v>2</v>
      </c>
      <c r="T1538">
        <v>8</v>
      </c>
      <c r="U1538">
        <v>0</v>
      </c>
      <c r="V1538">
        <v>0</v>
      </c>
      <c r="W1538">
        <v>0</v>
      </c>
      <c r="X1538">
        <v>0</v>
      </c>
      <c r="Y1538">
        <v>0</v>
      </c>
      <c r="Z1538">
        <v>0</v>
      </c>
      <c r="AA1538">
        <v>3</v>
      </c>
      <c r="AB1538">
        <v>11</v>
      </c>
      <c r="AC1538">
        <v>0</v>
      </c>
    </row>
    <row r="1539" spans="1:29" x14ac:dyDescent="0.3">
      <c r="A1539" s="1">
        <v>10530</v>
      </c>
      <c r="B1539">
        <v>1959</v>
      </c>
      <c r="C1539" t="s">
        <v>36</v>
      </c>
      <c r="D1539" t="s">
        <v>71</v>
      </c>
      <c r="E1539">
        <v>67786</v>
      </c>
      <c r="F1539">
        <v>0</v>
      </c>
      <c r="G1539">
        <v>0</v>
      </c>
      <c r="H1539" t="s">
        <v>302</v>
      </c>
      <c r="I1539">
        <v>0</v>
      </c>
      <c r="J1539">
        <v>431</v>
      </c>
      <c r="K1539">
        <v>82</v>
      </c>
      <c r="L1539">
        <v>441</v>
      </c>
      <c r="M1539">
        <v>80</v>
      </c>
      <c r="N1539">
        <v>20</v>
      </c>
      <c r="O1539">
        <v>102</v>
      </c>
      <c r="P1539">
        <v>1</v>
      </c>
      <c r="Q1539">
        <v>3</v>
      </c>
      <c r="R1539">
        <v>6</v>
      </c>
      <c r="S1539">
        <v>6</v>
      </c>
      <c r="T1539">
        <v>1</v>
      </c>
      <c r="U1539">
        <v>0</v>
      </c>
      <c r="V1539">
        <v>0</v>
      </c>
      <c r="W1539">
        <v>0</v>
      </c>
      <c r="X1539">
        <v>0</v>
      </c>
      <c r="Y1539">
        <v>0</v>
      </c>
      <c r="Z1539">
        <v>0</v>
      </c>
      <c r="AA1539">
        <v>3</v>
      </c>
      <c r="AB1539">
        <v>11</v>
      </c>
      <c r="AC1539">
        <v>1</v>
      </c>
    </row>
    <row r="1540" spans="1:29" x14ac:dyDescent="0.3">
      <c r="A1540" s="1">
        <v>1079</v>
      </c>
      <c r="B1540">
        <v>1971</v>
      </c>
      <c r="C1540" t="s">
        <v>36</v>
      </c>
      <c r="D1540" t="s">
        <v>37</v>
      </c>
      <c r="E1540">
        <v>71969</v>
      </c>
      <c r="F1540">
        <v>0</v>
      </c>
      <c r="G1540">
        <v>1</v>
      </c>
      <c r="H1540" t="s">
        <v>244</v>
      </c>
      <c r="I1540">
        <v>59</v>
      </c>
      <c r="J1540">
        <v>1000</v>
      </c>
      <c r="K1540">
        <v>0</v>
      </c>
      <c r="L1540">
        <v>76</v>
      </c>
      <c r="M1540">
        <v>0</v>
      </c>
      <c r="N1540">
        <v>0</v>
      </c>
      <c r="O1540">
        <v>10</v>
      </c>
      <c r="P1540">
        <v>3</v>
      </c>
      <c r="Q1540">
        <v>3</v>
      </c>
      <c r="R1540">
        <v>4</v>
      </c>
      <c r="S1540">
        <v>9</v>
      </c>
      <c r="T1540">
        <v>8</v>
      </c>
      <c r="U1540">
        <v>0</v>
      </c>
      <c r="V1540">
        <v>1</v>
      </c>
      <c r="W1540">
        <v>0</v>
      </c>
      <c r="X1540">
        <v>0</v>
      </c>
      <c r="Y1540">
        <v>0</v>
      </c>
      <c r="Z1540">
        <v>0</v>
      </c>
      <c r="AA1540">
        <v>3</v>
      </c>
      <c r="AB1540">
        <v>11</v>
      </c>
      <c r="AC1540">
        <v>0</v>
      </c>
    </row>
    <row r="1541" spans="1:29" x14ac:dyDescent="0.3">
      <c r="A1541" s="1">
        <v>8920</v>
      </c>
      <c r="B1541">
        <v>1967</v>
      </c>
      <c r="C1541" t="s">
        <v>39</v>
      </c>
      <c r="D1541" t="s">
        <v>30</v>
      </c>
      <c r="E1541">
        <v>59235</v>
      </c>
      <c r="F1541">
        <v>1</v>
      </c>
      <c r="G1541">
        <v>0</v>
      </c>
      <c r="H1541" t="s">
        <v>271</v>
      </c>
      <c r="I1541">
        <v>4</v>
      </c>
      <c r="J1541">
        <v>448</v>
      </c>
      <c r="K1541">
        <v>40</v>
      </c>
      <c r="L1541">
        <v>469</v>
      </c>
      <c r="M1541">
        <v>80</v>
      </c>
      <c r="N1541">
        <v>0</v>
      </c>
      <c r="O1541">
        <v>91</v>
      </c>
      <c r="P1541">
        <v>3</v>
      </c>
      <c r="Q1541">
        <v>11</v>
      </c>
      <c r="R1541">
        <v>2</v>
      </c>
      <c r="S1541">
        <v>12</v>
      </c>
      <c r="T1541">
        <v>7</v>
      </c>
      <c r="U1541">
        <v>0</v>
      </c>
      <c r="V1541">
        <v>0</v>
      </c>
      <c r="W1541">
        <v>0</v>
      </c>
      <c r="X1541">
        <v>0</v>
      </c>
      <c r="Y1541">
        <v>0</v>
      </c>
      <c r="Z1541">
        <v>0</v>
      </c>
      <c r="AA1541">
        <v>3</v>
      </c>
      <c r="AB1541">
        <v>11</v>
      </c>
      <c r="AC1541">
        <v>0</v>
      </c>
    </row>
    <row r="1542" spans="1:29" x14ac:dyDescent="0.3">
      <c r="A1542" s="1">
        <v>6678</v>
      </c>
      <c r="B1542">
        <v>1989</v>
      </c>
      <c r="C1542" t="s">
        <v>29</v>
      </c>
      <c r="D1542" t="s">
        <v>33</v>
      </c>
      <c r="E1542">
        <v>31928</v>
      </c>
      <c r="F1542">
        <v>1</v>
      </c>
      <c r="G1542">
        <v>0</v>
      </c>
      <c r="H1542" t="s">
        <v>644</v>
      </c>
      <c r="I1542">
        <v>5</v>
      </c>
      <c r="J1542">
        <v>33</v>
      </c>
      <c r="K1542">
        <v>4</v>
      </c>
      <c r="L1542">
        <v>24</v>
      </c>
      <c r="M1542">
        <v>4</v>
      </c>
      <c r="N1542">
        <v>2</v>
      </c>
      <c r="O1542">
        <v>5</v>
      </c>
      <c r="P1542">
        <v>2</v>
      </c>
      <c r="Q1542">
        <v>3</v>
      </c>
      <c r="R1542">
        <v>0</v>
      </c>
      <c r="S1542">
        <v>4</v>
      </c>
      <c r="T1542">
        <v>7</v>
      </c>
      <c r="U1542">
        <v>0</v>
      </c>
      <c r="V1542">
        <v>0</v>
      </c>
      <c r="W1542">
        <v>0</v>
      </c>
      <c r="X1542">
        <v>0</v>
      </c>
      <c r="Y1542">
        <v>0</v>
      </c>
      <c r="Z1542">
        <v>0</v>
      </c>
      <c r="AA1542">
        <v>3</v>
      </c>
      <c r="AB1542">
        <v>11</v>
      </c>
      <c r="AC1542">
        <v>0</v>
      </c>
    </row>
    <row r="1543" spans="1:29" x14ac:dyDescent="0.3">
      <c r="A1543" s="1">
        <v>3852</v>
      </c>
      <c r="B1543">
        <v>1961</v>
      </c>
      <c r="C1543" t="s">
        <v>39</v>
      </c>
      <c r="D1543" t="s">
        <v>33</v>
      </c>
      <c r="E1543">
        <v>74881</v>
      </c>
      <c r="F1543">
        <v>1</v>
      </c>
      <c r="G1543">
        <v>1</v>
      </c>
      <c r="H1543" t="s">
        <v>645</v>
      </c>
      <c r="I1543">
        <v>48</v>
      </c>
      <c r="J1543">
        <v>505</v>
      </c>
      <c r="K1543">
        <v>72</v>
      </c>
      <c r="L1543">
        <v>270</v>
      </c>
      <c r="M1543">
        <v>36</v>
      </c>
      <c r="N1543">
        <v>27</v>
      </c>
      <c r="O1543">
        <v>54</v>
      </c>
      <c r="P1543">
        <v>4</v>
      </c>
      <c r="Q1543">
        <v>9</v>
      </c>
      <c r="R1543">
        <v>2</v>
      </c>
      <c r="S1543">
        <v>12</v>
      </c>
      <c r="T1543">
        <v>5</v>
      </c>
      <c r="U1543">
        <v>0</v>
      </c>
      <c r="V1543">
        <v>0</v>
      </c>
      <c r="W1543">
        <v>0</v>
      </c>
      <c r="X1543">
        <v>0</v>
      </c>
      <c r="Y1543">
        <v>0</v>
      </c>
      <c r="Z1543">
        <v>0</v>
      </c>
      <c r="AA1543">
        <v>3</v>
      </c>
      <c r="AB1543">
        <v>11</v>
      </c>
      <c r="AC1543">
        <v>0</v>
      </c>
    </row>
    <row r="1544" spans="1:29" x14ac:dyDescent="0.3">
      <c r="A1544" s="1">
        <v>528</v>
      </c>
      <c r="B1544">
        <v>1978</v>
      </c>
      <c r="C1544" t="s">
        <v>29</v>
      </c>
      <c r="D1544" t="s">
        <v>37</v>
      </c>
      <c r="E1544">
        <v>65819</v>
      </c>
      <c r="F1544">
        <v>0</v>
      </c>
      <c r="G1544">
        <v>0</v>
      </c>
      <c r="H1544" t="s">
        <v>519</v>
      </c>
      <c r="I1544">
        <v>99</v>
      </c>
      <c r="J1544">
        <v>267</v>
      </c>
      <c r="K1544">
        <v>38</v>
      </c>
      <c r="L1544">
        <v>701</v>
      </c>
      <c r="M1544">
        <v>149</v>
      </c>
      <c r="N1544">
        <v>165</v>
      </c>
      <c r="O1544">
        <v>63</v>
      </c>
      <c r="P1544">
        <v>1</v>
      </c>
      <c r="Q1544">
        <v>5</v>
      </c>
      <c r="R1544">
        <v>4</v>
      </c>
      <c r="S1544">
        <v>10</v>
      </c>
      <c r="T1544">
        <v>3</v>
      </c>
      <c r="U1544">
        <v>0</v>
      </c>
      <c r="V1544">
        <v>0</v>
      </c>
      <c r="W1544">
        <v>0</v>
      </c>
      <c r="X1544">
        <v>0</v>
      </c>
      <c r="Y1544">
        <v>0</v>
      </c>
      <c r="Z1544">
        <v>0</v>
      </c>
      <c r="AA1544">
        <v>3</v>
      </c>
      <c r="AB1544">
        <v>11</v>
      </c>
      <c r="AC1544">
        <v>0</v>
      </c>
    </row>
    <row r="1545" spans="1:29" x14ac:dyDescent="0.3">
      <c r="A1545" s="1">
        <v>73</v>
      </c>
      <c r="B1545">
        <v>1953</v>
      </c>
      <c r="C1545" t="s">
        <v>36</v>
      </c>
      <c r="D1545" t="s">
        <v>30</v>
      </c>
      <c r="E1545">
        <v>51411</v>
      </c>
      <c r="F1545">
        <v>1</v>
      </c>
      <c r="G1545">
        <v>2</v>
      </c>
      <c r="H1545" t="s">
        <v>498</v>
      </c>
      <c r="I1545">
        <v>81</v>
      </c>
      <c r="J1545">
        <v>14</v>
      </c>
      <c r="K1545">
        <v>0</v>
      </c>
      <c r="L1545">
        <v>3</v>
      </c>
      <c r="M1545">
        <v>0</v>
      </c>
      <c r="N1545">
        <v>0</v>
      </c>
      <c r="O1545">
        <v>1</v>
      </c>
      <c r="P1545">
        <v>1</v>
      </c>
      <c r="Q1545">
        <v>0</v>
      </c>
      <c r="R1545">
        <v>0</v>
      </c>
      <c r="S1545">
        <v>3</v>
      </c>
      <c r="T1545">
        <v>5</v>
      </c>
      <c r="U1545">
        <v>0</v>
      </c>
      <c r="V1545">
        <v>0</v>
      </c>
      <c r="W1545">
        <v>0</v>
      </c>
      <c r="X1545">
        <v>0</v>
      </c>
      <c r="Y1545">
        <v>0</v>
      </c>
      <c r="Z1545">
        <v>0</v>
      </c>
      <c r="AA1545">
        <v>3</v>
      </c>
      <c r="AB1545">
        <v>11</v>
      </c>
      <c r="AC1545">
        <v>0</v>
      </c>
    </row>
    <row r="1546" spans="1:29" x14ac:dyDescent="0.3">
      <c r="A1546" s="1">
        <v>5589</v>
      </c>
      <c r="B1546">
        <v>1964</v>
      </c>
      <c r="C1546" t="s">
        <v>29</v>
      </c>
      <c r="D1546" t="s">
        <v>41</v>
      </c>
      <c r="E1546">
        <v>51983</v>
      </c>
      <c r="F1546">
        <v>0</v>
      </c>
      <c r="G1546">
        <v>1</v>
      </c>
      <c r="H1546" t="s">
        <v>51</v>
      </c>
      <c r="I1546">
        <v>95</v>
      </c>
      <c r="J1546">
        <v>631</v>
      </c>
      <c r="K1546">
        <v>0</v>
      </c>
      <c r="L1546">
        <v>115</v>
      </c>
      <c r="M1546">
        <v>10</v>
      </c>
      <c r="N1546">
        <v>7</v>
      </c>
      <c r="O1546">
        <v>30</v>
      </c>
      <c r="P1546">
        <v>3</v>
      </c>
      <c r="Q1546">
        <v>9</v>
      </c>
      <c r="R1546">
        <v>2</v>
      </c>
      <c r="S1546">
        <v>10</v>
      </c>
      <c r="T1546">
        <v>7</v>
      </c>
      <c r="U1546">
        <v>0</v>
      </c>
      <c r="V1546">
        <v>0</v>
      </c>
      <c r="W1546">
        <v>0</v>
      </c>
      <c r="X1546">
        <v>0</v>
      </c>
      <c r="Y1546">
        <v>0</v>
      </c>
      <c r="Z1546">
        <v>0</v>
      </c>
      <c r="AA1546">
        <v>3</v>
      </c>
      <c r="AB1546">
        <v>11</v>
      </c>
      <c r="AC1546">
        <v>0</v>
      </c>
    </row>
    <row r="1547" spans="1:29" x14ac:dyDescent="0.3">
      <c r="A1547" s="1">
        <v>10212</v>
      </c>
      <c r="B1547">
        <v>1986</v>
      </c>
      <c r="C1547" t="s">
        <v>39</v>
      </c>
      <c r="D1547" t="s">
        <v>33</v>
      </c>
      <c r="E1547">
        <v>42386</v>
      </c>
      <c r="F1547">
        <v>1</v>
      </c>
      <c r="G1547">
        <v>0</v>
      </c>
      <c r="H1547" t="s">
        <v>270</v>
      </c>
      <c r="I1547">
        <v>43</v>
      </c>
      <c r="J1547">
        <v>65</v>
      </c>
      <c r="K1547">
        <v>4</v>
      </c>
      <c r="L1547">
        <v>16</v>
      </c>
      <c r="M1547">
        <v>0</v>
      </c>
      <c r="N1547">
        <v>4</v>
      </c>
      <c r="O1547">
        <v>11</v>
      </c>
      <c r="P1547">
        <v>1</v>
      </c>
      <c r="Q1547">
        <v>3</v>
      </c>
      <c r="R1547">
        <v>0</v>
      </c>
      <c r="S1547">
        <v>3</v>
      </c>
      <c r="T1547">
        <v>8</v>
      </c>
      <c r="U1547">
        <v>0</v>
      </c>
      <c r="V1547">
        <v>0</v>
      </c>
      <c r="W1547">
        <v>0</v>
      </c>
      <c r="X1547">
        <v>0</v>
      </c>
      <c r="Y1547">
        <v>0</v>
      </c>
      <c r="Z1547">
        <v>0</v>
      </c>
      <c r="AA1547">
        <v>3</v>
      </c>
      <c r="AB1547">
        <v>11</v>
      </c>
      <c r="AC1547">
        <v>0</v>
      </c>
    </row>
    <row r="1548" spans="1:29" x14ac:dyDescent="0.3">
      <c r="A1548" s="1">
        <v>6365</v>
      </c>
      <c r="B1548">
        <v>1987</v>
      </c>
      <c r="C1548" t="s">
        <v>53</v>
      </c>
      <c r="D1548" t="s">
        <v>37</v>
      </c>
      <c r="E1548">
        <v>30390</v>
      </c>
      <c r="F1548">
        <v>0</v>
      </c>
      <c r="G1548">
        <v>0</v>
      </c>
      <c r="H1548" t="s">
        <v>70</v>
      </c>
      <c r="I1548">
        <v>5</v>
      </c>
      <c r="J1548">
        <v>10</v>
      </c>
      <c r="K1548">
        <v>12</v>
      </c>
      <c r="L1548">
        <v>12</v>
      </c>
      <c r="M1548">
        <v>25</v>
      </c>
      <c r="N1548">
        <v>1</v>
      </c>
      <c r="O1548">
        <v>20</v>
      </c>
      <c r="P1548">
        <v>1</v>
      </c>
      <c r="Q1548">
        <v>2</v>
      </c>
      <c r="R1548">
        <v>0</v>
      </c>
      <c r="S1548">
        <v>3</v>
      </c>
      <c r="T1548">
        <v>6</v>
      </c>
      <c r="U1548">
        <v>0</v>
      </c>
      <c r="V1548">
        <v>0</v>
      </c>
      <c r="W1548">
        <v>0</v>
      </c>
      <c r="X1548">
        <v>0</v>
      </c>
      <c r="Y1548">
        <v>0</v>
      </c>
      <c r="Z1548">
        <v>0</v>
      </c>
      <c r="AA1548">
        <v>3</v>
      </c>
      <c r="AB1548">
        <v>11</v>
      </c>
      <c r="AC1548">
        <v>0</v>
      </c>
    </row>
    <row r="1549" spans="1:29" x14ac:dyDescent="0.3">
      <c r="A1549" s="1">
        <v>5636</v>
      </c>
      <c r="B1549">
        <v>1963</v>
      </c>
      <c r="C1549" t="s">
        <v>29</v>
      </c>
      <c r="D1549" t="s">
        <v>30</v>
      </c>
      <c r="E1549">
        <v>30983</v>
      </c>
      <c r="F1549">
        <v>0</v>
      </c>
      <c r="G1549">
        <v>0</v>
      </c>
      <c r="H1549" t="s">
        <v>79</v>
      </c>
      <c r="I1549">
        <v>50</v>
      </c>
      <c r="J1549">
        <v>51</v>
      </c>
      <c r="K1549">
        <v>4</v>
      </c>
      <c r="L1549">
        <v>50</v>
      </c>
      <c r="M1549">
        <v>12</v>
      </c>
      <c r="N1549">
        <v>1</v>
      </c>
      <c r="O1549">
        <v>49</v>
      </c>
      <c r="P1549">
        <v>1</v>
      </c>
      <c r="Q1549">
        <v>4</v>
      </c>
      <c r="R1549">
        <v>0</v>
      </c>
      <c r="S1549">
        <v>3</v>
      </c>
      <c r="T1549">
        <v>8</v>
      </c>
      <c r="U1549">
        <v>0</v>
      </c>
      <c r="V1549">
        <v>0</v>
      </c>
      <c r="W1549">
        <v>0</v>
      </c>
      <c r="X1549">
        <v>0</v>
      </c>
      <c r="Y1549">
        <v>0</v>
      </c>
      <c r="Z1549">
        <v>0</v>
      </c>
      <c r="AA1549">
        <v>3</v>
      </c>
      <c r="AB1549">
        <v>11</v>
      </c>
      <c r="AC1549">
        <v>1</v>
      </c>
    </row>
    <row r="1550" spans="1:29" x14ac:dyDescent="0.3">
      <c r="A1550" s="1">
        <v>591</v>
      </c>
      <c r="B1550">
        <v>1957</v>
      </c>
      <c r="C1550" t="s">
        <v>29</v>
      </c>
      <c r="D1550" t="s">
        <v>71</v>
      </c>
      <c r="E1550">
        <v>66033</v>
      </c>
      <c r="F1550">
        <v>0</v>
      </c>
      <c r="G1550">
        <v>1</v>
      </c>
      <c r="H1550" t="s">
        <v>440</v>
      </c>
      <c r="I1550">
        <v>76</v>
      </c>
      <c r="J1550">
        <v>293</v>
      </c>
      <c r="K1550">
        <v>35</v>
      </c>
      <c r="L1550">
        <v>179</v>
      </c>
      <c r="M1550">
        <v>46</v>
      </c>
      <c r="N1550">
        <v>59</v>
      </c>
      <c r="O1550">
        <v>65</v>
      </c>
      <c r="P1550">
        <v>2</v>
      </c>
      <c r="Q1550">
        <v>8</v>
      </c>
      <c r="R1550">
        <v>3</v>
      </c>
      <c r="S1550">
        <v>7</v>
      </c>
      <c r="T1550">
        <v>7</v>
      </c>
      <c r="U1550">
        <v>0</v>
      </c>
      <c r="V1550">
        <v>0</v>
      </c>
      <c r="W1550">
        <v>0</v>
      </c>
      <c r="X1550">
        <v>0</v>
      </c>
      <c r="Y1550">
        <v>0</v>
      </c>
      <c r="Z1550">
        <v>0</v>
      </c>
      <c r="AA1550">
        <v>3</v>
      </c>
      <c r="AB1550">
        <v>11</v>
      </c>
      <c r="AC1550">
        <v>0</v>
      </c>
    </row>
    <row r="1551" spans="1:29" x14ac:dyDescent="0.3">
      <c r="A1551" s="1">
        <v>2217</v>
      </c>
      <c r="B1551">
        <v>1975</v>
      </c>
      <c r="C1551" t="s">
        <v>53</v>
      </c>
      <c r="D1551" t="s">
        <v>37</v>
      </c>
      <c r="E1551">
        <v>37284</v>
      </c>
      <c r="F1551">
        <v>1</v>
      </c>
      <c r="G1551">
        <v>1</v>
      </c>
      <c r="H1551" t="s">
        <v>482</v>
      </c>
      <c r="I1551">
        <v>46</v>
      </c>
      <c r="J1551">
        <v>11</v>
      </c>
      <c r="K1551">
        <v>1</v>
      </c>
      <c r="L1551">
        <v>2</v>
      </c>
      <c r="M1551">
        <v>2</v>
      </c>
      <c r="N1551">
        <v>1</v>
      </c>
      <c r="O1551">
        <v>6</v>
      </c>
      <c r="P1551">
        <v>1</v>
      </c>
      <c r="Q1551">
        <v>0</v>
      </c>
      <c r="R1551">
        <v>0</v>
      </c>
      <c r="S1551">
        <v>3</v>
      </c>
      <c r="T1551">
        <v>6</v>
      </c>
      <c r="U1551">
        <v>0</v>
      </c>
      <c r="V1551">
        <v>0</v>
      </c>
      <c r="W1551">
        <v>0</v>
      </c>
      <c r="X1551">
        <v>0</v>
      </c>
      <c r="Y1551">
        <v>0</v>
      </c>
      <c r="Z1551">
        <v>0</v>
      </c>
      <c r="AA1551">
        <v>3</v>
      </c>
      <c r="AB1551">
        <v>11</v>
      </c>
      <c r="AC1551">
        <v>0</v>
      </c>
    </row>
    <row r="1552" spans="1:29" x14ac:dyDescent="0.3">
      <c r="A1552" s="1">
        <v>2544</v>
      </c>
      <c r="B1552">
        <v>1951</v>
      </c>
      <c r="C1552" t="s">
        <v>39</v>
      </c>
      <c r="D1552" t="s">
        <v>41</v>
      </c>
      <c r="E1552">
        <v>57530</v>
      </c>
      <c r="F1552">
        <v>0</v>
      </c>
      <c r="G1552">
        <v>1</v>
      </c>
      <c r="H1552" t="s">
        <v>273</v>
      </c>
      <c r="I1552">
        <v>68</v>
      </c>
      <c r="J1552">
        <v>50</v>
      </c>
      <c r="K1552">
        <v>1</v>
      </c>
      <c r="L1552">
        <v>27</v>
      </c>
      <c r="M1552">
        <v>6</v>
      </c>
      <c r="N1552">
        <v>7</v>
      </c>
      <c r="O1552">
        <v>1</v>
      </c>
      <c r="P1552">
        <v>1</v>
      </c>
      <c r="Q1552">
        <v>1</v>
      </c>
      <c r="R1552">
        <v>1</v>
      </c>
      <c r="S1552">
        <v>4</v>
      </c>
      <c r="T1552">
        <v>1</v>
      </c>
      <c r="U1552">
        <v>0</v>
      </c>
      <c r="V1552">
        <v>0</v>
      </c>
      <c r="W1552">
        <v>0</v>
      </c>
      <c r="X1552">
        <v>0</v>
      </c>
      <c r="Y1552">
        <v>0</v>
      </c>
      <c r="Z1552">
        <v>0</v>
      </c>
      <c r="AA1552">
        <v>3</v>
      </c>
      <c r="AB1552">
        <v>11</v>
      </c>
      <c r="AC1552">
        <v>0</v>
      </c>
    </row>
    <row r="1553" spans="1:29" x14ac:dyDescent="0.3">
      <c r="A1553" s="1">
        <v>7725</v>
      </c>
      <c r="B1553">
        <v>1965</v>
      </c>
      <c r="C1553" t="s">
        <v>53</v>
      </c>
      <c r="D1553" t="s">
        <v>37</v>
      </c>
      <c r="E1553">
        <v>76800</v>
      </c>
      <c r="F1553">
        <v>0</v>
      </c>
      <c r="G1553">
        <v>0</v>
      </c>
      <c r="H1553" t="s">
        <v>32</v>
      </c>
      <c r="I1553">
        <v>33</v>
      </c>
      <c r="J1553">
        <v>173</v>
      </c>
      <c r="K1553">
        <v>26</v>
      </c>
      <c r="L1553">
        <v>255</v>
      </c>
      <c r="M1553">
        <v>35</v>
      </c>
      <c r="N1553">
        <v>71</v>
      </c>
      <c r="O1553">
        <v>81</v>
      </c>
      <c r="P1553">
        <v>1</v>
      </c>
      <c r="Q1553">
        <v>4</v>
      </c>
      <c r="R1553">
        <v>4</v>
      </c>
      <c r="S1553">
        <v>7</v>
      </c>
      <c r="T1553">
        <v>1</v>
      </c>
      <c r="U1553">
        <v>0</v>
      </c>
      <c r="V1553">
        <v>0</v>
      </c>
      <c r="W1553">
        <v>0</v>
      </c>
      <c r="X1553">
        <v>0</v>
      </c>
      <c r="Y1553">
        <v>0</v>
      </c>
      <c r="Z1553">
        <v>0</v>
      </c>
      <c r="AA1553">
        <v>3</v>
      </c>
      <c r="AB1553">
        <v>11</v>
      </c>
      <c r="AC1553">
        <v>0</v>
      </c>
    </row>
    <row r="1554" spans="1:29" x14ac:dyDescent="0.3">
      <c r="A1554" s="1">
        <v>8091</v>
      </c>
      <c r="B1554">
        <v>1956</v>
      </c>
      <c r="C1554" t="s">
        <v>29</v>
      </c>
      <c r="D1554" t="s">
        <v>37</v>
      </c>
      <c r="E1554">
        <v>63943</v>
      </c>
      <c r="F1554">
        <v>0</v>
      </c>
      <c r="G1554">
        <v>1</v>
      </c>
      <c r="H1554" t="s">
        <v>646</v>
      </c>
      <c r="I1554">
        <v>50</v>
      </c>
      <c r="J1554">
        <v>423</v>
      </c>
      <c r="K1554">
        <v>184</v>
      </c>
      <c r="L1554">
        <v>368</v>
      </c>
      <c r="M1554">
        <v>13</v>
      </c>
      <c r="N1554">
        <v>97</v>
      </c>
      <c r="O1554">
        <v>21</v>
      </c>
      <c r="P1554">
        <v>1</v>
      </c>
      <c r="Q1554">
        <v>6</v>
      </c>
      <c r="R1554">
        <v>4</v>
      </c>
      <c r="S1554">
        <v>6</v>
      </c>
      <c r="T1554">
        <v>5</v>
      </c>
      <c r="U1554">
        <v>0</v>
      </c>
      <c r="V1554">
        <v>0</v>
      </c>
      <c r="W1554">
        <v>0</v>
      </c>
      <c r="X1554">
        <v>0</v>
      </c>
      <c r="Y1554">
        <v>0</v>
      </c>
      <c r="Z1554">
        <v>0</v>
      </c>
      <c r="AA1554">
        <v>3</v>
      </c>
      <c r="AB1554">
        <v>11</v>
      </c>
      <c r="AC1554">
        <v>0</v>
      </c>
    </row>
    <row r="1555" spans="1:29" x14ac:dyDescent="0.3">
      <c r="A1555" s="1">
        <v>7321</v>
      </c>
      <c r="B1555">
        <v>1962</v>
      </c>
      <c r="C1555" t="s">
        <v>29</v>
      </c>
      <c r="D1555" t="s">
        <v>33</v>
      </c>
      <c r="E1555">
        <v>76081</v>
      </c>
      <c r="F1555">
        <v>0</v>
      </c>
      <c r="G1555">
        <v>0</v>
      </c>
      <c r="H1555" t="s">
        <v>185</v>
      </c>
      <c r="I1555">
        <v>85</v>
      </c>
      <c r="J1555">
        <v>292</v>
      </c>
      <c r="K1555">
        <v>30</v>
      </c>
      <c r="L1555">
        <v>415</v>
      </c>
      <c r="M1555">
        <v>63</v>
      </c>
      <c r="N1555">
        <v>33</v>
      </c>
      <c r="O1555">
        <v>200</v>
      </c>
      <c r="P1555">
        <v>1</v>
      </c>
      <c r="Q1555">
        <v>4</v>
      </c>
      <c r="R1555">
        <v>5</v>
      </c>
      <c r="S1555">
        <v>4</v>
      </c>
      <c r="T1555">
        <v>2</v>
      </c>
      <c r="U1555">
        <v>0</v>
      </c>
      <c r="V1555">
        <v>0</v>
      </c>
      <c r="W1555">
        <v>0</v>
      </c>
      <c r="X1555">
        <v>1</v>
      </c>
      <c r="Y1555">
        <v>0</v>
      </c>
      <c r="Z1555">
        <v>0</v>
      </c>
      <c r="AA1555">
        <v>3</v>
      </c>
      <c r="AB1555">
        <v>11</v>
      </c>
      <c r="AC1555">
        <v>0</v>
      </c>
    </row>
    <row r="1556" spans="1:29" x14ac:dyDescent="0.3">
      <c r="A1556" s="1">
        <v>5462</v>
      </c>
      <c r="B1556">
        <v>1974</v>
      </c>
      <c r="C1556" t="s">
        <v>29</v>
      </c>
      <c r="D1556" t="s">
        <v>37</v>
      </c>
      <c r="E1556">
        <v>67445</v>
      </c>
      <c r="F1556">
        <v>0</v>
      </c>
      <c r="G1556">
        <v>1</v>
      </c>
      <c r="H1556" t="s">
        <v>396</v>
      </c>
      <c r="I1556">
        <v>63</v>
      </c>
      <c r="J1556">
        <v>757</v>
      </c>
      <c r="K1556">
        <v>80</v>
      </c>
      <c r="L1556">
        <v>217</v>
      </c>
      <c r="M1556">
        <v>29</v>
      </c>
      <c r="N1556">
        <v>80</v>
      </c>
      <c r="O1556">
        <v>11</v>
      </c>
      <c r="P1556">
        <v>5</v>
      </c>
      <c r="Q1556">
        <v>9</v>
      </c>
      <c r="R1556">
        <v>6</v>
      </c>
      <c r="S1556">
        <v>12</v>
      </c>
      <c r="T1556">
        <v>6</v>
      </c>
      <c r="U1556">
        <v>0</v>
      </c>
      <c r="V1556">
        <v>0</v>
      </c>
      <c r="W1556">
        <v>0</v>
      </c>
      <c r="X1556">
        <v>0</v>
      </c>
      <c r="Y1556">
        <v>0</v>
      </c>
      <c r="Z1556">
        <v>0</v>
      </c>
      <c r="AA1556">
        <v>3</v>
      </c>
      <c r="AB1556">
        <v>11</v>
      </c>
      <c r="AC1556">
        <v>0</v>
      </c>
    </row>
    <row r="1557" spans="1:29" x14ac:dyDescent="0.3">
      <c r="A1557" s="1">
        <v>7791</v>
      </c>
      <c r="B1557">
        <v>1967</v>
      </c>
      <c r="C1557" t="s">
        <v>39</v>
      </c>
      <c r="D1557" t="s">
        <v>37</v>
      </c>
      <c r="E1557">
        <v>37054</v>
      </c>
      <c r="F1557">
        <v>1</v>
      </c>
      <c r="G1557">
        <v>1</v>
      </c>
      <c r="H1557" t="s">
        <v>488</v>
      </c>
      <c r="I1557">
        <v>89</v>
      </c>
      <c r="J1557">
        <v>12</v>
      </c>
      <c r="K1557">
        <v>1</v>
      </c>
      <c r="L1557">
        <v>6</v>
      </c>
      <c r="M1557">
        <v>0</v>
      </c>
      <c r="N1557">
        <v>1</v>
      </c>
      <c r="O1557">
        <v>5</v>
      </c>
      <c r="P1557">
        <v>2</v>
      </c>
      <c r="Q1557">
        <v>1</v>
      </c>
      <c r="R1557">
        <v>0</v>
      </c>
      <c r="S1557">
        <v>3</v>
      </c>
      <c r="T1557">
        <v>7</v>
      </c>
      <c r="U1557">
        <v>0</v>
      </c>
      <c r="V1557">
        <v>0</v>
      </c>
      <c r="W1557">
        <v>0</v>
      </c>
      <c r="X1557">
        <v>0</v>
      </c>
      <c r="Y1557">
        <v>0</v>
      </c>
      <c r="Z1557">
        <v>0</v>
      </c>
      <c r="AA1557">
        <v>3</v>
      </c>
      <c r="AB1557">
        <v>11</v>
      </c>
      <c r="AC1557">
        <v>0</v>
      </c>
    </row>
    <row r="1558" spans="1:29" x14ac:dyDescent="0.3">
      <c r="A1558" s="1">
        <v>955</v>
      </c>
      <c r="B1558">
        <v>1962</v>
      </c>
      <c r="C1558" t="s">
        <v>39</v>
      </c>
      <c r="D1558" t="s">
        <v>33</v>
      </c>
      <c r="E1558">
        <v>47175</v>
      </c>
      <c r="F1558">
        <v>1</v>
      </c>
      <c r="G1558">
        <v>1</v>
      </c>
      <c r="H1558" t="s">
        <v>161</v>
      </c>
      <c r="I1558">
        <v>81</v>
      </c>
      <c r="J1558">
        <v>167</v>
      </c>
      <c r="K1558">
        <v>2</v>
      </c>
      <c r="L1558">
        <v>44</v>
      </c>
      <c r="M1558">
        <v>6</v>
      </c>
      <c r="N1558">
        <v>2</v>
      </c>
      <c r="O1558">
        <v>19</v>
      </c>
      <c r="P1558">
        <v>7</v>
      </c>
      <c r="Q1558">
        <v>4</v>
      </c>
      <c r="R1558">
        <v>2</v>
      </c>
      <c r="S1558">
        <v>4</v>
      </c>
      <c r="T1558">
        <v>8</v>
      </c>
      <c r="U1558">
        <v>1</v>
      </c>
      <c r="V1558">
        <v>0</v>
      </c>
      <c r="W1558">
        <v>0</v>
      </c>
      <c r="X1558">
        <v>0</v>
      </c>
      <c r="Y1558">
        <v>0</v>
      </c>
      <c r="Z1558">
        <v>0</v>
      </c>
      <c r="AA1558">
        <v>3</v>
      </c>
      <c r="AB1558">
        <v>11</v>
      </c>
      <c r="AC1558">
        <v>1</v>
      </c>
    </row>
    <row r="1559" spans="1:29" x14ac:dyDescent="0.3">
      <c r="A1559" s="1">
        <v>4037</v>
      </c>
      <c r="B1559">
        <v>1976</v>
      </c>
      <c r="C1559" t="s">
        <v>29</v>
      </c>
      <c r="D1559" t="s">
        <v>41</v>
      </c>
      <c r="E1559">
        <v>31859</v>
      </c>
      <c r="F1559">
        <v>1</v>
      </c>
      <c r="G1559">
        <v>0</v>
      </c>
      <c r="H1559" t="s">
        <v>324</v>
      </c>
      <c r="I1559">
        <v>77</v>
      </c>
      <c r="J1559">
        <v>3</v>
      </c>
      <c r="K1559">
        <v>1</v>
      </c>
      <c r="L1559">
        <v>3</v>
      </c>
      <c r="M1559">
        <v>8</v>
      </c>
      <c r="N1559">
        <v>0</v>
      </c>
      <c r="O1559">
        <v>5</v>
      </c>
      <c r="P1559">
        <v>1</v>
      </c>
      <c r="Q1559">
        <v>1</v>
      </c>
      <c r="R1559">
        <v>0</v>
      </c>
      <c r="S1559">
        <v>2</v>
      </c>
      <c r="T1559">
        <v>7</v>
      </c>
      <c r="U1559">
        <v>0</v>
      </c>
      <c r="V1559">
        <v>0</v>
      </c>
      <c r="W1559">
        <v>0</v>
      </c>
      <c r="X1559">
        <v>0</v>
      </c>
      <c r="Y1559">
        <v>0</v>
      </c>
      <c r="Z1559">
        <v>0</v>
      </c>
      <c r="AA1559">
        <v>3</v>
      </c>
      <c r="AB1559">
        <v>11</v>
      </c>
      <c r="AC1559">
        <v>0</v>
      </c>
    </row>
    <row r="1560" spans="1:29" x14ac:dyDescent="0.3">
      <c r="A1560" s="1">
        <v>6642</v>
      </c>
      <c r="B1560">
        <v>1961</v>
      </c>
      <c r="C1560" t="s">
        <v>29</v>
      </c>
      <c r="D1560" t="s">
        <v>41</v>
      </c>
      <c r="E1560">
        <v>27215</v>
      </c>
      <c r="F1560">
        <v>2</v>
      </c>
      <c r="G1560">
        <v>1</v>
      </c>
      <c r="H1560" t="s">
        <v>338</v>
      </c>
      <c r="I1560">
        <v>50</v>
      </c>
      <c r="J1560">
        <v>30</v>
      </c>
      <c r="K1560">
        <v>5</v>
      </c>
      <c r="L1560">
        <v>22</v>
      </c>
      <c r="M1560">
        <v>8</v>
      </c>
      <c r="N1560">
        <v>9</v>
      </c>
      <c r="O1560">
        <v>28</v>
      </c>
      <c r="P1560">
        <v>4</v>
      </c>
      <c r="Q1560">
        <v>2</v>
      </c>
      <c r="R1560">
        <v>1</v>
      </c>
      <c r="S1560">
        <v>4</v>
      </c>
      <c r="T1560">
        <v>6</v>
      </c>
      <c r="U1560">
        <v>0</v>
      </c>
      <c r="V1560">
        <v>0</v>
      </c>
      <c r="W1560">
        <v>0</v>
      </c>
      <c r="X1560">
        <v>0</v>
      </c>
      <c r="Y1560">
        <v>0</v>
      </c>
      <c r="Z1560">
        <v>0</v>
      </c>
      <c r="AA1560">
        <v>3</v>
      </c>
      <c r="AB1560">
        <v>11</v>
      </c>
      <c r="AC1560">
        <v>0</v>
      </c>
    </row>
    <row r="1561" spans="1:29" x14ac:dyDescent="0.3">
      <c r="A1561" s="1">
        <v>2793</v>
      </c>
      <c r="B1561">
        <v>1976</v>
      </c>
      <c r="C1561" t="s">
        <v>36</v>
      </c>
      <c r="D1561" t="s">
        <v>41</v>
      </c>
      <c r="E1561">
        <v>70179</v>
      </c>
      <c r="F1561">
        <v>0</v>
      </c>
      <c r="G1561">
        <v>1</v>
      </c>
      <c r="H1561" t="s">
        <v>584</v>
      </c>
      <c r="I1561">
        <v>10</v>
      </c>
      <c r="J1561">
        <v>532</v>
      </c>
      <c r="K1561">
        <v>88</v>
      </c>
      <c r="L1561">
        <v>168</v>
      </c>
      <c r="M1561">
        <v>69</v>
      </c>
      <c r="N1561">
        <v>44</v>
      </c>
      <c r="O1561">
        <v>133</v>
      </c>
      <c r="P1561">
        <v>3</v>
      </c>
      <c r="Q1561">
        <v>7</v>
      </c>
      <c r="R1561">
        <v>3</v>
      </c>
      <c r="S1561">
        <v>13</v>
      </c>
      <c r="T1561">
        <v>5</v>
      </c>
      <c r="U1561">
        <v>0</v>
      </c>
      <c r="V1561">
        <v>0</v>
      </c>
      <c r="W1561">
        <v>0</v>
      </c>
      <c r="X1561">
        <v>0</v>
      </c>
      <c r="Y1561">
        <v>0</v>
      </c>
      <c r="Z1561">
        <v>0</v>
      </c>
      <c r="AA1561">
        <v>3</v>
      </c>
      <c r="AB1561">
        <v>11</v>
      </c>
      <c r="AC1561">
        <v>0</v>
      </c>
    </row>
    <row r="1562" spans="1:29" x14ac:dyDescent="0.3">
      <c r="A1562" s="1">
        <v>5424</v>
      </c>
      <c r="B1562">
        <v>1983</v>
      </c>
      <c r="C1562" t="s">
        <v>29</v>
      </c>
      <c r="D1562" t="s">
        <v>37</v>
      </c>
      <c r="E1562">
        <v>39922</v>
      </c>
      <c r="F1562">
        <v>1</v>
      </c>
      <c r="G1562">
        <v>0</v>
      </c>
      <c r="H1562" t="s">
        <v>516</v>
      </c>
      <c r="I1562">
        <v>30</v>
      </c>
      <c r="J1562">
        <v>29</v>
      </c>
      <c r="K1562">
        <v>12</v>
      </c>
      <c r="L1562">
        <v>59</v>
      </c>
      <c r="M1562">
        <v>19</v>
      </c>
      <c r="N1562">
        <v>1</v>
      </c>
      <c r="O1562">
        <v>36</v>
      </c>
      <c r="P1562">
        <v>2</v>
      </c>
      <c r="Q1562">
        <v>3</v>
      </c>
      <c r="R1562">
        <v>0</v>
      </c>
      <c r="S1562">
        <v>4</v>
      </c>
      <c r="T1562">
        <v>8</v>
      </c>
      <c r="U1562">
        <v>0</v>
      </c>
      <c r="V1562">
        <v>0</v>
      </c>
      <c r="W1562">
        <v>0</v>
      </c>
      <c r="X1562">
        <v>0</v>
      </c>
      <c r="Y1562">
        <v>0</v>
      </c>
      <c r="Z1562">
        <v>0</v>
      </c>
      <c r="AA1562">
        <v>3</v>
      </c>
      <c r="AB1562">
        <v>11</v>
      </c>
      <c r="AC1562">
        <v>0</v>
      </c>
    </row>
    <row r="1563" spans="1:29" x14ac:dyDescent="0.3">
      <c r="A1563" s="1">
        <v>879</v>
      </c>
      <c r="B1563">
        <v>1976</v>
      </c>
      <c r="C1563" t="s">
        <v>39</v>
      </c>
      <c r="D1563" t="s">
        <v>37</v>
      </c>
      <c r="E1563">
        <v>49681</v>
      </c>
      <c r="F1563">
        <v>0</v>
      </c>
      <c r="G1563">
        <v>2</v>
      </c>
      <c r="H1563" t="s">
        <v>511</v>
      </c>
      <c r="I1563">
        <v>66</v>
      </c>
      <c r="J1563">
        <v>411</v>
      </c>
      <c r="K1563">
        <v>0</v>
      </c>
      <c r="L1563">
        <v>26</v>
      </c>
      <c r="M1563">
        <v>0</v>
      </c>
      <c r="N1563">
        <v>0</v>
      </c>
      <c r="O1563">
        <v>21</v>
      </c>
      <c r="P1563">
        <v>6</v>
      </c>
      <c r="Q1563">
        <v>7</v>
      </c>
      <c r="R1563">
        <v>1</v>
      </c>
      <c r="S1563">
        <v>7</v>
      </c>
      <c r="T1563">
        <v>7</v>
      </c>
      <c r="U1563">
        <v>0</v>
      </c>
      <c r="V1563">
        <v>0</v>
      </c>
      <c r="W1563">
        <v>0</v>
      </c>
      <c r="X1563">
        <v>0</v>
      </c>
      <c r="Y1563">
        <v>0</v>
      </c>
      <c r="Z1563">
        <v>0</v>
      </c>
      <c r="AA1563">
        <v>3</v>
      </c>
      <c r="AB1563">
        <v>11</v>
      </c>
      <c r="AC1563">
        <v>0</v>
      </c>
    </row>
    <row r="1564" spans="1:29" x14ac:dyDescent="0.3">
      <c r="A1564" s="1">
        <v>9530</v>
      </c>
      <c r="B1564">
        <v>1988</v>
      </c>
      <c r="C1564" t="s">
        <v>29</v>
      </c>
      <c r="D1564" t="s">
        <v>37</v>
      </c>
      <c r="E1564">
        <v>24645</v>
      </c>
      <c r="F1564">
        <v>1</v>
      </c>
      <c r="G1564">
        <v>0</v>
      </c>
      <c r="H1564" t="s">
        <v>608</v>
      </c>
      <c r="I1564">
        <v>16</v>
      </c>
      <c r="J1564">
        <v>5</v>
      </c>
      <c r="K1564">
        <v>3</v>
      </c>
      <c r="L1564">
        <v>4</v>
      </c>
      <c r="M1564">
        <v>4</v>
      </c>
      <c r="N1564">
        <v>1</v>
      </c>
      <c r="O1564">
        <v>0</v>
      </c>
      <c r="P1564">
        <v>1</v>
      </c>
      <c r="Q1564">
        <v>1</v>
      </c>
      <c r="R1564">
        <v>0</v>
      </c>
      <c r="S1564">
        <v>2</v>
      </c>
      <c r="T1564">
        <v>8</v>
      </c>
      <c r="U1564">
        <v>0</v>
      </c>
      <c r="V1564">
        <v>0</v>
      </c>
      <c r="W1564">
        <v>0</v>
      </c>
      <c r="X1564">
        <v>0</v>
      </c>
      <c r="Y1564">
        <v>0</v>
      </c>
      <c r="Z1564">
        <v>0</v>
      </c>
      <c r="AA1564">
        <v>3</v>
      </c>
      <c r="AB1564">
        <v>11</v>
      </c>
      <c r="AC1564">
        <v>0</v>
      </c>
    </row>
    <row r="1565" spans="1:29" x14ac:dyDescent="0.3">
      <c r="A1565" s="1">
        <v>4828</v>
      </c>
      <c r="B1565">
        <v>1954</v>
      </c>
      <c r="C1565" t="s">
        <v>29</v>
      </c>
      <c r="D1565" t="s">
        <v>41</v>
      </c>
      <c r="E1565">
        <v>79865</v>
      </c>
      <c r="F1565">
        <v>0</v>
      </c>
      <c r="G1565">
        <v>1</v>
      </c>
      <c r="H1565" t="s">
        <v>400</v>
      </c>
      <c r="I1565">
        <v>12</v>
      </c>
      <c r="J1565">
        <v>71</v>
      </c>
      <c r="K1565">
        <v>99</v>
      </c>
      <c r="L1565">
        <v>278</v>
      </c>
      <c r="M1565">
        <v>185</v>
      </c>
      <c r="N1565">
        <v>121</v>
      </c>
      <c r="O1565">
        <v>38</v>
      </c>
      <c r="P1565">
        <v>1</v>
      </c>
      <c r="Q1565">
        <v>5</v>
      </c>
      <c r="R1565">
        <v>10</v>
      </c>
      <c r="S1565">
        <v>5</v>
      </c>
      <c r="T1565">
        <v>1</v>
      </c>
      <c r="U1565">
        <v>0</v>
      </c>
      <c r="V1565">
        <v>0</v>
      </c>
      <c r="W1565">
        <v>0</v>
      </c>
      <c r="X1565">
        <v>0</v>
      </c>
      <c r="Y1565">
        <v>0</v>
      </c>
      <c r="Z1565">
        <v>0</v>
      </c>
      <c r="AA1565">
        <v>3</v>
      </c>
      <c r="AB1565">
        <v>11</v>
      </c>
      <c r="AC1565">
        <v>0</v>
      </c>
    </row>
    <row r="1566" spans="1:29" x14ac:dyDescent="0.3">
      <c r="A1566" s="1">
        <v>10699</v>
      </c>
      <c r="B1566">
        <v>1985</v>
      </c>
      <c r="C1566" t="s">
        <v>29</v>
      </c>
      <c r="D1566" t="s">
        <v>37</v>
      </c>
      <c r="E1566">
        <v>44322</v>
      </c>
      <c r="F1566">
        <v>1</v>
      </c>
      <c r="G1566">
        <v>0</v>
      </c>
      <c r="H1566" t="s">
        <v>305</v>
      </c>
      <c r="I1566">
        <v>30</v>
      </c>
      <c r="J1566">
        <v>46</v>
      </c>
      <c r="K1566">
        <v>0</v>
      </c>
      <c r="L1566">
        <v>40</v>
      </c>
      <c r="M1566">
        <v>3</v>
      </c>
      <c r="N1566">
        <v>0</v>
      </c>
      <c r="O1566">
        <v>3</v>
      </c>
      <c r="P1566">
        <v>2</v>
      </c>
      <c r="Q1566">
        <v>3</v>
      </c>
      <c r="R1566">
        <v>0</v>
      </c>
      <c r="S1566">
        <v>3</v>
      </c>
      <c r="T1566">
        <v>8</v>
      </c>
      <c r="U1566">
        <v>0</v>
      </c>
      <c r="V1566">
        <v>0</v>
      </c>
      <c r="W1566">
        <v>0</v>
      </c>
      <c r="X1566">
        <v>0</v>
      </c>
      <c r="Y1566">
        <v>0</v>
      </c>
      <c r="Z1566">
        <v>0</v>
      </c>
      <c r="AA1566">
        <v>3</v>
      </c>
      <c r="AB1566">
        <v>11</v>
      </c>
      <c r="AC1566">
        <v>0</v>
      </c>
    </row>
    <row r="1567" spans="1:29" x14ac:dyDescent="0.3">
      <c r="A1567" s="1">
        <v>1497</v>
      </c>
      <c r="B1567">
        <v>1952</v>
      </c>
      <c r="C1567" t="s">
        <v>29</v>
      </c>
      <c r="D1567" t="s">
        <v>30</v>
      </c>
      <c r="E1567">
        <v>47958</v>
      </c>
      <c r="F1567">
        <v>0</v>
      </c>
      <c r="G1567">
        <v>1</v>
      </c>
      <c r="H1567" t="s">
        <v>509</v>
      </c>
      <c r="I1567">
        <v>8</v>
      </c>
      <c r="J1567">
        <v>268</v>
      </c>
      <c r="K1567">
        <v>11</v>
      </c>
      <c r="L1567">
        <v>88</v>
      </c>
      <c r="M1567">
        <v>15</v>
      </c>
      <c r="N1567">
        <v>3</v>
      </c>
      <c r="O1567">
        <v>22</v>
      </c>
      <c r="P1567">
        <v>2</v>
      </c>
      <c r="Q1567">
        <v>6</v>
      </c>
      <c r="R1567">
        <v>3</v>
      </c>
      <c r="S1567">
        <v>5</v>
      </c>
      <c r="T1567">
        <v>5</v>
      </c>
      <c r="U1567">
        <v>0</v>
      </c>
      <c r="V1567">
        <v>0</v>
      </c>
      <c r="W1567">
        <v>0</v>
      </c>
      <c r="X1567">
        <v>0</v>
      </c>
      <c r="Y1567">
        <v>0</v>
      </c>
      <c r="Z1567">
        <v>0</v>
      </c>
      <c r="AA1567">
        <v>3</v>
      </c>
      <c r="AB1567">
        <v>11</v>
      </c>
      <c r="AC1567">
        <v>0</v>
      </c>
    </row>
    <row r="1568" spans="1:29" x14ac:dyDescent="0.3">
      <c r="A1568" s="1">
        <v>7476</v>
      </c>
      <c r="B1568">
        <v>1964</v>
      </c>
      <c r="C1568" t="s">
        <v>39</v>
      </c>
      <c r="D1568" t="s">
        <v>30</v>
      </c>
      <c r="E1568">
        <v>63972</v>
      </c>
      <c r="F1568">
        <v>0</v>
      </c>
      <c r="G1568">
        <v>1</v>
      </c>
      <c r="H1568" t="s">
        <v>618</v>
      </c>
      <c r="I1568">
        <v>93</v>
      </c>
      <c r="J1568">
        <v>928</v>
      </c>
      <c r="K1568">
        <v>63</v>
      </c>
      <c r="L1568">
        <v>254</v>
      </c>
      <c r="M1568">
        <v>0</v>
      </c>
      <c r="N1568">
        <v>12</v>
      </c>
      <c r="O1568">
        <v>12</v>
      </c>
      <c r="P1568">
        <v>4</v>
      </c>
      <c r="Q1568">
        <v>5</v>
      </c>
      <c r="R1568">
        <v>4</v>
      </c>
      <c r="S1568">
        <v>10</v>
      </c>
      <c r="T1568">
        <v>4</v>
      </c>
      <c r="U1568">
        <v>0</v>
      </c>
      <c r="V1568">
        <v>1</v>
      </c>
      <c r="W1568">
        <v>0</v>
      </c>
      <c r="X1568">
        <v>0</v>
      </c>
      <c r="Y1568">
        <v>0</v>
      </c>
      <c r="Z1568">
        <v>0</v>
      </c>
      <c r="AA1568">
        <v>3</v>
      </c>
      <c r="AB1568">
        <v>11</v>
      </c>
      <c r="AC1568">
        <v>0</v>
      </c>
    </row>
    <row r="1569" spans="1:29" x14ac:dyDescent="0.3">
      <c r="A1569" s="1">
        <v>4390</v>
      </c>
      <c r="B1569">
        <v>1954</v>
      </c>
      <c r="C1569" t="s">
        <v>29</v>
      </c>
      <c r="D1569" t="s">
        <v>33</v>
      </c>
      <c r="E1569">
        <v>75315</v>
      </c>
      <c r="F1569">
        <v>0</v>
      </c>
      <c r="G1569">
        <v>1</v>
      </c>
      <c r="H1569" t="s">
        <v>647</v>
      </c>
      <c r="I1569">
        <v>14</v>
      </c>
      <c r="J1569">
        <v>459</v>
      </c>
      <c r="K1569">
        <v>15</v>
      </c>
      <c r="L1569">
        <v>171</v>
      </c>
      <c r="M1569">
        <v>142</v>
      </c>
      <c r="N1569">
        <v>23</v>
      </c>
      <c r="O1569">
        <v>31</v>
      </c>
      <c r="P1569">
        <v>2</v>
      </c>
      <c r="Q1569">
        <v>5</v>
      </c>
      <c r="R1569">
        <v>4</v>
      </c>
      <c r="S1569">
        <v>12</v>
      </c>
      <c r="T1569">
        <v>2</v>
      </c>
      <c r="U1569">
        <v>0</v>
      </c>
      <c r="V1569">
        <v>0</v>
      </c>
      <c r="W1569">
        <v>0</v>
      </c>
      <c r="X1569">
        <v>0</v>
      </c>
      <c r="Y1569">
        <v>0</v>
      </c>
      <c r="Z1569">
        <v>0</v>
      </c>
      <c r="AA1569">
        <v>3</v>
      </c>
      <c r="AB1569">
        <v>11</v>
      </c>
      <c r="AC1569">
        <v>0</v>
      </c>
    </row>
    <row r="1570" spans="1:29" x14ac:dyDescent="0.3">
      <c r="A1570" s="1">
        <v>10478</v>
      </c>
      <c r="B1570">
        <v>1950</v>
      </c>
      <c r="C1570" t="s">
        <v>36</v>
      </c>
      <c r="D1570" t="s">
        <v>37</v>
      </c>
      <c r="E1570">
        <v>55517</v>
      </c>
      <c r="F1570">
        <v>1</v>
      </c>
      <c r="G1570">
        <v>1</v>
      </c>
      <c r="H1570" t="s">
        <v>331</v>
      </c>
      <c r="I1570">
        <v>53</v>
      </c>
      <c r="J1570">
        <v>483</v>
      </c>
      <c r="K1570">
        <v>0</v>
      </c>
      <c r="L1570">
        <v>108</v>
      </c>
      <c r="M1570">
        <v>0</v>
      </c>
      <c r="N1570">
        <v>6</v>
      </c>
      <c r="O1570">
        <v>36</v>
      </c>
      <c r="P1570">
        <v>5</v>
      </c>
      <c r="Q1570">
        <v>11</v>
      </c>
      <c r="R1570">
        <v>1</v>
      </c>
      <c r="S1570">
        <v>6</v>
      </c>
      <c r="T1570">
        <v>9</v>
      </c>
      <c r="U1570">
        <v>0</v>
      </c>
      <c r="V1570">
        <v>0</v>
      </c>
      <c r="W1570">
        <v>0</v>
      </c>
      <c r="X1570">
        <v>0</v>
      </c>
      <c r="Y1570">
        <v>0</v>
      </c>
      <c r="Z1570">
        <v>0</v>
      </c>
      <c r="AA1570">
        <v>3</v>
      </c>
      <c r="AB1570">
        <v>11</v>
      </c>
      <c r="AC1570">
        <v>1</v>
      </c>
    </row>
    <row r="1571" spans="1:29" x14ac:dyDescent="0.3">
      <c r="A1571" s="1">
        <v>1081</v>
      </c>
      <c r="B1571">
        <v>1957</v>
      </c>
      <c r="C1571" t="s">
        <v>36</v>
      </c>
      <c r="D1571" t="s">
        <v>37</v>
      </c>
      <c r="E1571">
        <v>75283</v>
      </c>
      <c r="F1571">
        <v>1</v>
      </c>
      <c r="G1571">
        <v>2</v>
      </c>
      <c r="H1571" t="s">
        <v>369</v>
      </c>
      <c r="I1571">
        <v>26</v>
      </c>
      <c r="J1571">
        <v>733</v>
      </c>
      <c r="K1571">
        <v>9</v>
      </c>
      <c r="L1571">
        <v>180</v>
      </c>
      <c r="M1571">
        <v>12</v>
      </c>
      <c r="N1571">
        <v>19</v>
      </c>
      <c r="O1571">
        <v>66</v>
      </c>
      <c r="P1571">
        <v>11</v>
      </c>
      <c r="Q1571">
        <v>6</v>
      </c>
      <c r="R1571">
        <v>3</v>
      </c>
      <c r="S1571">
        <v>5</v>
      </c>
      <c r="T1571">
        <v>4</v>
      </c>
      <c r="U1571">
        <v>0</v>
      </c>
      <c r="V1571">
        <v>0</v>
      </c>
      <c r="W1571">
        <v>0</v>
      </c>
      <c r="X1571">
        <v>0</v>
      </c>
      <c r="Y1571">
        <v>0</v>
      </c>
      <c r="Z1571">
        <v>0</v>
      </c>
      <c r="AA1571">
        <v>3</v>
      </c>
      <c r="AB1571">
        <v>11</v>
      </c>
      <c r="AC1571">
        <v>0</v>
      </c>
    </row>
    <row r="1572" spans="1:29" x14ac:dyDescent="0.3">
      <c r="A1572" s="1">
        <v>4261</v>
      </c>
      <c r="B1572">
        <v>1946</v>
      </c>
      <c r="C1572" t="s">
        <v>36</v>
      </c>
      <c r="D1572" t="s">
        <v>30</v>
      </c>
      <c r="E1572">
        <v>82800</v>
      </c>
      <c r="F1572">
        <v>0</v>
      </c>
      <c r="G1572">
        <v>0</v>
      </c>
      <c r="H1572" t="s">
        <v>49</v>
      </c>
      <c r="I1572">
        <v>23</v>
      </c>
      <c r="J1572">
        <v>1006</v>
      </c>
      <c r="K1572">
        <v>22</v>
      </c>
      <c r="L1572">
        <v>115</v>
      </c>
      <c r="M1572">
        <v>59</v>
      </c>
      <c r="N1572">
        <v>68</v>
      </c>
      <c r="O1572">
        <v>45</v>
      </c>
      <c r="P1572">
        <v>1</v>
      </c>
      <c r="Q1572">
        <v>7</v>
      </c>
      <c r="R1572">
        <v>6</v>
      </c>
      <c r="S1572">
        <v>12</v>
      </c>
      <c r="T1572">
        <v>3</v>
      </c>
      <c r="U1572">
        <v>0</v>
      </c>
      <c r="V1572">
        <v>0</v>
      </c>
      <c r="W1572">
        <v>1</v>
      </c>
      <c r="X1572">
        <v>1</v>
      </c>
      <c r="Y1572">
        <v>0</v>
      </c>
      <c r="Z1572">
        <v>0</v>
      </c>
      <c r="AA1572">
        <v>3</v>
      </c>
      <c r="AB1572">
        <v>11</v>
      </c>
      <c r="AC1572">
        <v>1</v>
      </c>
    </row>
    <row r="1573" spans="1:29" x14ac:dyDescent="0.3">
      <c r="A1573" s="1">
        <v>9916</v>
      </c>
      <c r="B1573">
        <v>1954</v>
      </c>
      <c r="C1573" t="s">
        <v>29</v>
      </c>
      <c r="D1573" t="s">
        <v>37</v>
      </c>
      <c r="E1573">
        <v>38998</v>
      </c>
      <c r="F1573">
        <v>1</v>
      </c>
      <c r="G1573">
        <v>1</v>
      </c>
      <c r="H1573" t="s">
        <v>54</v>
      </c>
      <c r="I1573">
        <v>92</v>
      </c>
      <c r="J1573">
        <v>34</v>
      </c>
      <c r="K1573">
        <v>1</v>
      </c>
      <c r="L1573">
        <v>14</v>
      </c>
      <c r="M1573">
        <v>0</v>
      </c>
      <c r="N1573">
        <v>0</v>
      </c>
      <c r="O1573">
        <v>5</v>
      </c>
      <c r="P1573">
        <v>3</v>
      </c>
      <c r="Q1573">
        <v>2</v>
      </c>
      <c r="R1573">
        <v>0</v>
      </c>
      <c r="S1573">
        <v>3</v>
      </c>
      <c r="T1573">
        <v>8</v>
      </c>
      <c r="U1573">
        <v>0</v>
      </c>
      <c r="V1573">
        <v>0</v>
      </c>
      <c r="W1573">
        <v>0</v>
      </c>
      <c r="X1573">
        <v>0</v>
      </c>
      <c r="Y1573">
        <v>0</v>
      </c>
      <c r="Z1573">
        <v>1</v>
      </c>
      <c r="AA1573">
        <v>3</v>
      </c>
      <c r="AB1573">
        <v>11</v>
      </c>
      <c r="AC1573">
        <v>0</v>
      </c>
    </row>
    <row r="1574" spans="1:29" x14ac:dyDescent="0.3">
      <c r="A1574" s="1">
        <v>5350</v>
      </c>
      <c r="B1574">
        <v>1991</v>
      </c>
      <c r="C1574" t="s">
        <v>39</v>
      </c>
      <c r="D1574" t="s">
        <v>30</v>
      </c>
      <c r="E1574">
        <v>90638</v>
      </c>
      <c r="F1574">
        <v>0</v>
      </c>
      <c r="G1574">
        <v>0</v>
      </c>
      <c r="H1574" t="s">
        <v>589</v>
      </c>
      <c r="I1574">
        <v>29</v>
      </c>
      <c r="J1574">
        <v>1156</v>
      </c>
      <c r="K1574">
        <v>120</v>
      </c>
      <c r="L1574">
        <v>915</v>
      </c>
      <c r="M1574">
        <v>94</v>
      </c>
      <c r="N1574">
        <v>144</v>
      </c>
      <c r="O1574">
        <v>96</v>
      </c>
      <c r="P1574">
        <v>1</v>
      </c>
      <c r="Q1574">
        <v>3</v>
      </c>
      <c r="R1574">
        <v>4</v>
      </c>
      <c r="S1574">
        <v>10</v>
      </c>
      <c r="T1574">
        <v>1</v>
      </c>
      <c r="U1574">
        <v>0</v>
      </c>
      <c r="V1574">
        <v>0</v>
      </c>
      <c r="W1574">
        <v>1</v>
      </c>
      <c r="X1574">
        <v>0</v>
      </c>
      <c r="Y1574">
        <v>0</v>
      </c>
      <c r="Z1574">
        <v>0</v>
      </c>
      <c r="AA1574">
        <v>3</v>
      </c>
      <c r="AB1574">
        <v>11</v>
      </c>
      <c r="AC1574">
        <v>1</v>
      </c>
    </row>
    <row r="1575" spans="1:29" x14ac:dyDescent="0.3">
      <c r="A1575" s="1">
        <v>8135</v>
      </c>
      <c r="B1575">
        <v>1986</v>
      </c>
      <c r="C1575" t="s">
        <v>39</v>
      </c>
      <c r="D1575" t="s">
        <v>37</v>
      </c>
      <c r="E1575">
        <v>27161</v>
      </c>
      <c r="F1575">
        <v>1</v>
      </c>
      <c r="G1575">
        <v>0</v>
      </c>
      <c r="H1575" t="s">
        <v>233</v>
      </c>
      <c r="I1575">
        <v>41</v>
      </c>
      <c r="J1575">
        <v>7</v>
      </c>
      <c r="K1575">
        <v>4</v>
      </c>
      <c r="L1575">
        <v>23</v>
      </c>
      <c r="M1575">
        <v>7</v>
      </c>
      <c r="N1575">
        <v>0</v>
      </c>
      <c r="O1575">
        <v>11</v>
      </c>
      <c r="P1575">
        <v>1</v>
      </c>
      <c r="Q1575">
        <v>1</v>
      </c>
      <c r="R1575">
        <v>0</v>
      </c>
      <c r="S1575">
        <v>3</v>
      </c>
      <c r="T1575">
        <v>7</v>
      </c>
      <c r="U1575">
        <v>0</v>
      </c>
      <c r="V1575">
        <v>0</v>
      </c>
      <c r="W1575">
        <v>0</v>
      </c>
      <c r="X1575">
        <v>0</v>
      </c>
      <c r="Y1575">
        <v>0</v>
      </c>
      <c r="Z1575">
        <v>0</v>
      </c>
      <c r="AA1575">
        <v>3</v>
      </c>
      <c r="AB1575">
        <v>11</v>
      </c>
      <c r="AC1575">
        <v>0</v>
      </c>
    </row>
    <row r="1576" spans="1:29" x14ac:dyDescent="0.3">
      <c r="A1576" s="1">
        <v>8685</v>
      </c>
      <c r="B1576">
        <v>1977</v>
      </c>
      <c r="C1576" t="s">
        <v>29</v>
      </c>
      <c r="D1576" t="s">
        <v>37</v>
      </c>
      <c r="E1576">
        <v>42014</v>
      </c>
      <c r="F1576">
        <v>1</v>
      </c>
      <c r="G1576">
        <v>0</v>
      </c>
      <c r="H1576" t="s">
        <v>236</v>
      </c>
      <c r="I1576">
        <v>56</v>
      </c>
      <c r="J1576">
        <v>244</v>
      </c>
      <c r="K1576">
        <v>15</v>
      </c>
      <c r="L1576">
        <v>108</v>
      </c>
      <c r="M1576">
        <v>4</v>
      </c>
      <c r="N1576">
        <v>15</v>
      </c>
      <c r="O1576">
        <v>50</v>
      </c>
      <c r="P1576">
        <v>6</v>
      </c>
      <c r="Q1576">
        <v>7</v>
      </c>
      <c r="R1576">
        <v>1</v>
      </c>
      <c r="S1576">
        <v>6</v>
      </c>
      <c r="T1576">
        <v>8</v>
      </c>
      <c r="U1576">
        <v>0</v>
      </c>
      <c r="V1576">
        <v>0</v>
      </c>
      <c r="W1576">
        <v>0</v>
      </c>
      <c r="X1576">
        <v>0</v>
      </c>
      <c r="Y1576">
        <v>0</v>
      </c>
      <c r="Z1576">
        <v>0</v>
      </c>
      <c r="AA1576">
        <v>3</v>
      </c>
      <c r="AB1576">
        <v>11</v>
      </c>
      <c r="AC1576">
        <v>1</v>
      </c>
    </row>
    <row r="1577" spans="1:29" x14ac:dyDescent="0.3">
      <c r="A1577" s="1">
        <v>4967</v>
      </c>
      <c r="B1577">
        <v>1960</v>
      </c>
      <c r="C1577" t="s">
        <v>36</v>
      </c>
      <c r="D1577" t="s">
        <v>33</v>
      </c>
      <c r="E1577">
        <v>38201</v>
      </c>
      <c r="F1577">
        <v>0</v>
      </c>
      <c r="G1577">
        <v>1</v>
      </c>
      <c r="H1577" t="s">
        <v>482</v>
      </c>
      <c r="I1577">
        <v>19</v>
      </c>
      <c r="J1577">
        <v>233</v>
      </c>
      <c r="K1577">
        <v>0</v>
      </c>
      <c r="L1577">
        <v>23</v>
      </c>
      <c r="M1577">
        <v>0</v>
      </c>
      <c r="N1577">
        <v>0</v>
      </c>
      <c r="O1577">
        <v>12</v>
      </c>
      <c r="P1577">
        <v>4</v>
      </c>
      <c r="Q1577">
        <v>5</v>
      </c>
      <c r="R1577">
        <v>1</v>
      </c>
      <c r="S1577">
        <v>5</v>
      </c>
      <c r="T1577">
        <v>8</v>
      </c>
      <c r="U1577">
        <v>0</v>
      </c>
      <c r="V1577">
        <v>0</v>
      </c>
      <c r="W1577">
        <v>0</v>
      </c>
      <c r="X1577">
        <v>0</v>
      </c>
      <c r="Y1577">
        <v>0</v>
      </c>
      <c r="Z1577">
        <v>0</v>
      </c>
      <c r="AA1577">
        <v>3</v>
      </c>
      <c r="AB1577">
        <v>11</v>
      </c>
      <c r="AC1577">
        <v>0</v>
      </c>
    </row>
    <row r="1578" spans="1:29" x14ac:dyDescent="0.3">
      <c r="A1578" s="1">
        <v>2130</v>
      </c>
      <c r="B1578">
        <v>1982</v>
      </c>
      <c r="C1578" t="s">
        <v>29</v>
      </c>
      <c r="D1578" t="s">
        <v>33</v>
      </c>
      <c r="E1578">
        <v>45203</v>
      </c>
      <c r="F1578">
        <v>2</v>
      </c>
      <c r="G1578">
        <v>0</v>
      </c>
      <c r="H1578" t="s">
        <v>121</v>
      </c>
      <c r="I1578">
        <v>4</v>
      </c>
      <c r="J1578">
        <v>35</v>
      </c>
      <c r="K1578">
        <v>3</v>
      </c>
      <c r="L1578">
        <v>67</v>
      </c>
      <c r="M1578">
        <v>10</v>
      </c>
      <c r="N1578">
        <v>8</v>
      </c>
      <c r="O1578">
        <v>24</v>
      </c>
      <c r="P1578">
        <v>1</v>
      </c>
      <c r="Q1578">
        <v>3</v>
      </c>
      <c r="R1578">
        <v>1</v>
      </c>
      <c r="S1578">
        <v>3</v>
      </c>
      <c r="T1578">
        <v>6</v>
      </c>
      <c r="U1578">
        <v>0</v>
      </c>
      <c r="V1578">
        <v>0</v>
      </c>
      <c r="W1578">
        <v>0</v>
      </c>
      <c r="X1578">
        <v>0</v>
      </c>
      <c r="Y1578">
        <v>0</v>
      </c>
      <c r="Z1578">
        <v>0</v>
      </c>
      <c r="AA1578">
        <v>3</v>
      </c>
      <c r="AB1578">
        <v>11</v>
      </c>
      <c r="AC1578">
        <v>1</v>
      </c>
    </row>
    <row r="1579" spans="1:29" x14ac:dyDescent="0.3">
      <c r="A1579" s="1">
        <v>9298</v>
      </c>
      <c r="B1579">
        <v>1947</v>
      </c>
      <c r="C1579" t="s">
        <v>36</v>
      </c>
      <c r="D1579" t="s">
        <v>33</v>
      </c>
      <c r="E1579">
        <v>81574</v>
      </c>
      <c r="F1579">
        <v>0</v>
      </c>
      <c r="G1579">
        <v>0</v>
      </c>
      <c r="H1579" t="s">
        <v>89</v>
      </c>
      <c r="I1579">
        <v>89</v>
      </c>
      <c r="J1579">
        <v>1252</v>
      </c>
      <c r="K1579">
        <v>0</v>
      </c>
      <c r="L1579">
        <v>465</v>
      </c>
      <c r="M1579">
        <v>46</v>
      </c>
      <c r="N1579">
        <v>35</v>
      </c>
      <c r="O1579">
        <v>0</v>
      </c>
      <c r="P1579">
        <v>1</v>
      </c>
      <c r="Q1579">
        <v>4</v>
      </c>
      <c r="R1579">
        <v>5</v>
      </c>
      <c r="S1579">
        <v>8</v>
      </c>
      <c r="T1579">
        <v>1</v>
      </c>
      <c r="U1579">
        <v>0</v>
      </c>
      <c r="V1579">
        <v>1</v>
      </c>
      <c r="W1579">
        <v>1</v>
      </c>
      <c r="X1579">
        <v>0</v>
      </c>
      <c r="Y1579">
        <v>0</v>
      </c>
      <c r="Z1579">
        <v>0</v>
      </c>
      <c r="AA1579">
        <v>3</v>
      </c>
      <c r="AB1579">
        <v>11</v>
      </c>
      <c r="AC1579">
        <v>0</v>
      </c>
    </row>
    <row r="1580" spans="1:29" x14ac:dyDescent="0.3">
      <c r="A1580" s="1">
        <v>8175</v>
      </c>
      <c r="B1580">
        <v>1992</v>
      </c>
      <c r="C1580" t="s">
        <v>29</v>
      </c>
      <c r="D1580" t="s">
        <v>37</v>
      </c>
      <c r="E1580">
        <v>34935</v>
      </c>
      <c r="F1580">
        <v>0</v>
      </c>
      <c r="G1580">
        <v>0</v>
      </c>
      <c r="H1580" t="s">
        <v>349</v>
      </c>
      <c r="I1580">
        <v>71</v>
      </c>
      <c r="J1580">
        <v>34</v>
      </c>
      <c r="K1580">
        <v>4</v>
      </c>
      <c r="L1580">
        <v>66</v>
      </c>
      <c r="M1580">
        <v>3</v>
      </c>
      <c r="N1580">
        <v>10</v>
      </c>
      <c r="O1580">
        <v>20</v>
      </c>
      <c r="P1580">
        <v>1</v>
      </c>
      <c r="Q1580">
        <v>2</v>
      </c>
      <c r="R1580">
        <v>1</v>
      </c>
      <c r="S1580">
        <v>4</v>
      </c>
      <c r="T1580">
        <v>7</v>
      </c>
      <c r="U1580">
        <v>0</v>
      </c>
      <c r="V1580">
        <v>0</v>
      </c>
      <c r="W1580">
        <v>0</v>
      </c>
      <c r="X1580">
        <v>0</v>
      </c>
      <c r="Y1580">
        <v>0</v>
      </c>
      <c r="Z1580">
        <v>0</v>
      </c>
      <c r="AA1580">
        <v>3</v>
      </c>
      <c r="AB1580">
        <v>11</v>
      </c>
      <c r="AC1580">
        <v>0</v>
      </c>
    </row>
    <row r="1581" spans="1:29" x14ac:dyDescent="0.3">
      <c r="A1581" s="1">
        <v>6257</v>
      </c>
      <c r="B1581">
        <v>1976</v>
      </c>
      <c r="C1581" t="s">
        <v>39</v>
      </c>
      <c r="D1581" t="s">
        <v>30</v>
      </c>
      <c r="E1581">
        <v>60482</v>
      </c>
      <c r="F1581">
        <v>0</v>
      </c>
      <c r="G1581">
        <v>1</v>
      </c>
      <c r="H1581" t="s">
        <v>338</v>
      </c>
      <c r="I1581">
        <v>81</v>
      </c>
      <c r="J1581">
        <v>255</v>
      </c>
      <c r="K1581">
        <v>43</v>
      </c>
      <c r="L1581">
        <v>134</v>
      </c>
      <c r="M1581">
        <v>37</v>
      </c>
      <c r="N1581">
        <v>14</v>
      </c>
      <c r="O1581">
        <v>24</v>
      </c>
      <c r="P1581">
        <v>1</v>
      </c>
      <c r="Q1581">
        <v>7</v>
      </c>
      <c r="R1581">
        <v>2</v>
      </c>
      <c r="S1581">
        <v>7</v>
      </c>
      <c r="T1581">
        <v>7</v>
      </c>
      <c r="U1581">
        <v>0</v>
      </c>
      <c r="V1581">
        <v>0</v>
      </c>
      <c r="W1581">
        <v>0</v>
      </c>
      <c r="X1581">
        <v>0</v>
      </c>
      <c r="Y1581">
        <v>0</v>
      </c>
      <c r="Z1581">
        <v>0</v>
      </c>
      <c r="AA1581">
        <v>3</v>
      </c>
      <c r="AB1581">
        <v>11</v>
      </c>
      <c r="AC1581">
        <v>0</v>
      </c>
    </row>
    <row r="1582" spans="1:29" x14ac:dyDescent="0.3">
      <c r="A1582" s="1">
        <v>3790</v>
      </c>
      <c r="B1582">
        <v>1956</v>
      </c>
      <c r="C1582" t="s">
        <v>29</v>
      </c>
      <c r="D1582" t="s">
        <v>33</v>
      </c>
      <c r="E1582">
        <v>34633</v>
      </c>
      <c r="F1582">
        <v>2</v>
      </c>
      <c r="G1582">
        <v>1</v>
      </c>
      <c r="H1582" t="s">
        <v>533</v>
      </c>
      <c r="I1582">
        <v>31</v>
      </c>
      <c r="J1582">
        <v>8</v>
      </c>
      <c r="K1582">
        <v>1</v>
      </c>
      <c r="L1582">
        <v>5</v>
      </c>
      <c r="M1582">
        <v>0</v>
      </c>
      <c r="N1582">
        <v>0</v>
      </c>
      <c r="O1582">
        <v>1</v>
      </c>
      <c r="P1582">
        <v>1</v>
      </c>
      <c r="Q1582">
        <v>1</v>
      </c>
      <c r="R1582">
        <v>0</v>
      </c>
      <c r="S1582">
        <v>2</v>
      </c>
      <c r="T1582">
        <v>6</v>
      </c>
      <c r="U1582">
        <v>0</v>
      </c>
      <c r="V1582">
        <v>0</v>
      </c>
      <c r="W1582">
        <v>0</v>
      </c>
      <c r="X1582">
        <v>0</v>
      </c>
      <c r="Y1582">
        <v>0</v>
      </c>
      <c r="Z1582">
        <v>0</v>
      </c>
      <c r="AA1582">
        <v>3</v>
      </c>
      <c r="AB1582">
        <v>11</v>
      </c>
      <c r="AC1582">
        <v>0</v>
      </c>
    </row>
    <row r="1583" spans="1:29" x14ac:dyDescent="0.3">
      <c r="A1583" s="1">
        <v>9952</v>
      </c>
      <c r="B1583">
        <v>1947</v>
      </c>
      <c r="C1583" t="s">
        <v>39</v>
      </c>
      <c r="D1583" t="s">
        <v>33</v>
      </c>
      <c r="E1583">
        <v>78093</v>
      </c>
      <c r="F1583">
        <v>0</v>
      </c>
      <c r="G1583">
        <v>0</v>
      </c>
      <c r="H1583" t="s">
        <v>531</v>
      </c>
      <c r="I1583">
        <v>53</v>
      </c>
      <c r="J1583">
        <v>368</v>
      </c>
      <c r="K1583">
        <v>32</v>
      </c>
      <c r="L1583">
        <v>639</v>
      </c>
      <c r="M1583">
        <v>13</v>
      </c>
      <c r="N1583">
        <v>43</v>
      </c>
      <c r="O1583">
        <v>10</v>
      </c>
      <c r="P1583">
        <v>1</v>
      </c>
      <c r="Q1583">
        <v>4</v>
      </c>
      <c r="R1583">
        <v>7</v>
      </c>
      <c r="S1583">
        <v>5</v>
      </c>
      <c r="T1583">
        <v>1</v>
      </c>
      <c r="U1583">
        <v>0</v>
      </c>
      <c r="V1583">
        <v>0</v>
      </c>
      <c r="W1583">
        <v>0</v>
      </c>
      <c r="X1583">
        <v>0</v>
      </c>
      <c r="Y1583">
        <v>0</v>
      </c>
      <c r="Z1583">
        <v>0</v>
      </c>
      <c r="AA1583">
        <v>3</v>
      </c>
      <c r="AB1583">
        <v>11</v>
      </c>
      <c r="AC1583">
        <v>0</v>
      </c>
    </row>
    <row r="1584" spans="1:29" x14ac:dyDescent="0.3">
      <c r="A1584" s="1">
        <v>3503</v>
      </c>
      <c r="B1584">
        <v>1950</v>
      </c>
      <c r="C1584" t="s">
        <v>29</v>
      </c>
      <c r="D1584" t="s">
        <v>41</v>
      </c>
      <c r="E1584">
        <v>82460</v>
      </c>
      <c r="F1584">
        <v>0</v>
      </c>
      <c r="G1584">
        <v>0</v>
      </c>
      <c r="H1584" t="s">
        <v>387</v>
      </c>
      <c r="I1584">
        <v>78</v>
      </c>
      <c r="J1584">
        <v>255</v>
      </c>
      <c r="K1584">
        <v>47</v>
      </c>
      <c r="L1584">
        <v>573</v>
      </c>
      <c r="M1584">
        <v>52</v>
      </c>
      <c r="N1584">
        <v>32</v>
      </c>
      <c r="O1584">
        <v>15</v>
      </c>
      <c r="P1584">
        <v>1</v>
      </c>
      <c r="Q1584">
        <v>5</v>
      </c>
      <c r="R1584">
        <v>3</v>
      </c>
      <c r="S1584">
        <v>6</v>
      </c>
      <c r="T1584">
        <v>1</v>
      </c>
      <c r="U1584">
        <v>0</v>
      </c>
      <c r="V1584">
        <v>0</v>
      </c>
      <c r="W1584">
        <v>0</v>
      </c>
      <c r="X1584">
        <v>0</v>
      </c>
      <c r="Y1584">
        <v>0</v>
      </c>
      <c r="Z1584">
        <v>0</v>
      </c>
      <c r="AA1584">
        <v>3</v>
      </c>
      <c r="AB1584">
        <v>11</v>
      </c>
      <c r="AC1584">
        <v>0</v>
      </c>
    </row>
    <row r="1585" spans="1:29" x14ac:dyDescent="0.3">
      <c r="A1585" s="1">
        <v>5223</v>
      </c>
      <c r="B1585">
        <v>1966</v>
      </c>
      <c r="C1585" t="s">
        <v>39</v>
      </c>
      <c r="D1585" t="s">
        <v>33</v>
      </c>
      <c r="E1585">
        <v>45903</v>
      </c>
      <c r="F1585">
        <v>0</v>
      </c>
      <c r="G1585">
        <v>1</v>
      </c>
      <c r="H1585" t="s">
        <v>562</v>
      </c>
      <c r="I1585">
        <v>80</v>
      </c>
      <c r="J1585">
        <v>33</v>
      </c>
      <c r="K1585">
        <v>8</v>
      </c>
      <c r="L1585">
        <v>10</v>
      </c>
      <c r="M1585">
        <v>2</v>
      </c>
      <c r="N1585">
        <v>10</v>
      </c>
      <c r="O1585">
        <v>3</v>
      </c>
      <c r="P1585">
        <v>2</v>
      </c>
      <c r="Q1585">
        <v>2</v>
      </c>
      <c r="R1585">
        <v>1</v>
      </c>
      <c r="S1585">
        <v>3</v>
      </c>
      <c r="T1585">
        <v>4</v>
      </c>
      <c r="U1585">
        <v>0</v>
      </c>
      <c r="V1585">
        <v>0</v>
      </c>
      <c r="W1585">
        <v>0</v>
      </c>
      <c r="X1585">
        <v>0</v>
      </c>
      <c r="Y1585">
        <v>0</v>
      </c>
      <c r="Z1585">
        <v>0</v>
      </c>
      <c r="AA1585">
        <v>3</v>
      </c>
      <c r="AB1585">
        <v>11</v>
      </c>
      <c r="AC1585">
        <v>0</v>
      </c>
    </row>
    <row r="1586" spans="1:29" x14ac:dyDescent="0.3">
      <c r="A1586" s="1">
        <v>4608</v>
      </c>
      <c r="B1586">
        <v>1987</v>
      </c>
      <c r="C1586" t="s">
        <v>29</v>
      </c>
      <c r="D1586" t="s">
        <v>41</v>
      </c>
      <c r="E1586">
        <v>81361</v>
      </c>
      <c r="F1586">
        <v>0</v>
      </c>
      <c r="G1586">
        <v>0</v>
      </c>
      <c r="H1586" t="s">
        <v>114</v>
      </c>
      <c r="I1586">
        <v>18</v>
      </c>
      <c r="J1586">
        <v>163</v>
      </c>
      <c r="K1586">
        <v>23</v>
      </c>
      <c r="L1586">
        <v>424</v>
      </c>
      <c r="M1586">
        <v>27</v>
      </c>
      <c r="N1586">
        <v>65</v>
      </c>
      <c r="O1586">
        <v>76</v>
      </c>
      <c r="P1586">
        <v>1</v>
      </c>
      <c r="Q1586">
        <v>3</v>
      </c>
      <c r="R1586">
        <v>10</v>
      </c>
      <c r="S1586">
        <v>13</v>
      </c>
      <c r="T1586">
        <v>1</v>
      </c>
      <c r="U1586">
        <v>0</v>
      </c>
      <c r="V1586">
        <v>0</v>
      </c>
      <c r="W1586">
        <v>0</v>
      </c>
      <c r="X1586">
        <v>0</v>
      </c>
      <c r="Y1586">
        <v>0</v>
      </c>
      <c r="Z1586">
        <v>0</v>
      </c>
      <c r="AA1586">
        <v>3</v>
      </c>
      <c r="AB1586">
        <v>11</v>
      </c>
      <c r="AC1586">
        <v>1</v>
      </c>
    </row>
    <row r="1587" spans="1:29" x14ac:dyDescent="0.3">
      <c r="A1587" s="1">
        <v>1626</v>
      </c>
      <c r="B1587">
        <v>1973</v>
      </c>
      <c r="C1587" t="s">
        <v>36</v>
      </c>
      <c r="D1587" t="s">
        <v>41</v>
      </c>
      <c r="E1587">
        <v>35860</v>
      </c>
      <c r="F1587">
        <v>1</v>
      </c>
      <c r="G1587">
        <v>1</v>
      </c>
      <c r="H1587" t="s">
        <v>154</v>
      </c>
      <c r="I1587">
        <v>37</v>
      </c>
      <c r="J1587">
        <v>15</v>
      </c>
      <c r="K1587">
        <v>0</v>
      </c>
      <c r="L1587">
        <v>8</v>
      </c>
      <c r="M1587">
        <v>4</v>
      </c>
      <c r="N1587">
        <v>2</v>
      </c>
      <c r="O1587">
        <v>20</v>
      </c>
      <c r="P1587">
        <v>2</v>
      </c>
      <c r="Q1587">
        <v>1</v>
      </c>
      <c r="R1587">
        <v>1</v>
      </c>
      <c r="S1587">
        <v>2</v>
      </c>
      <c r="T1587">
        <v>5</v>
      </c>
      <c r="U1587">
        <v>1</v>
      </c>
      <c r="V1587">
        <v>0</v>
      </c>
      <c r="W1587">
        <v>0</v>
      </c>
      <c r="X1587">
        <v>0</v>
      </c>
      <c r="Y1587">
        <v>0</v>
      </c>
      <c r="Z1587">
        <v>0</v>
      </c>
      <c r="AA1587">
        <v>3</v>
      </c>
      <c r="AB1587">
        <v>11</v>
      </c>
      <c r="AC1587">
        <v>1</v>
      </c>
    </row>
    <row r="1588" spans="1:29" x14ac:dyDescent="0.3">
      <c r="A1588" s="1">
        <v>4764</v>
      </c>
      <c r="B1588">
        <v>1952</v>
      </c>
      <c r="C1588" t="s">
        <v>39</v>
      </c>
      <c r="D1588" t="s">
        <v>33</v>
      </c>
      <c r="E1588">
        <v>40442</v>
      </c>
      <c r="F1588">
        <v>1</v>
      </c>
      <c r="G1588">
        <v>1</v>
      </c>
      <c r="H1588" t="s">
        <v>376</v>
      </c>
      <c r="I1588">
        <v>52</v>
      </c>
      <c r="J1588">
        <v>45</v>
      </c>
      <c r="K1588">
        <v>12</v>
      </c>
      <c r="L1588">
        <v>52</v>
      </c>
      <c r="M1588">
        <v>25</v>
      </c>
      <c r="N1588">
        <v>22</v>
      </c>
      <c r="O1588">
        <v>13</v>
      </c>
      <c r="P1588">
        <v>4</v>
      </c>
      <c r="Q1588">
        <v>3</v>
      </c>
      <c r="R1588">
        <v>1</v>
      </c>
      <c r="S1588">
        <v>4</v>
      </c>
      <c r="T1588">
        <v>7</v>
      </c>
      <c r="U1588">
        <v>0</v>
      </c>
      <c r="V1588">
        <v>0</v>
      </c>
      <c r="W1588">
        <v>0</v>
      </c>
      <c r="X1588">
        <v>0</v>
      </c>
      <c r="Y1588">
        <v>0</v>
      </c>
      <c r="Z1588">
        <v>0</v>
      </c>
      <c r="AA1588">
        <v>3</v>
      </c>
      <c r="AB1588">
        <v>11</v>
      </c>
      <c r="AC1588">
        <v>1</v>
      </c>
    </row>
    <row r="1589" spans="1:29" x14ac:dyDescent="0.3">
      <c r="A1589" s="1">
        <v>2471</v>
      </c>
      <c r="B1589">
        <v>1965</v>
      </c>
      <c r="C1589" t="s">
        <v>29</v>
      </c>
      <c r="D1589" t="s">
        <v>37</v>
      </c>
      <c r="E1589">
        <v>61482</v>
      </c>
      <c r="F1589">
        <v>0</v>
      </c>
      <c r="G1589">
        <v>0</v>
      </c>
      <c r="H1589" t="s">
        <v>473</v>
      </c>
      <c r="I1589">
        <v>39</v>
      </c>
      <c r="J1589">
        <v>48</v>
      </c>
      <c r="K1589">
        <v>58</v>
      </c>
      <c r="L1589">
        <v>68</v>
      </c>
      <c r="M1589">
        <v>16</v>
      </c>
      <c r="N1589">
        <v>66</v>
      </c>
      <c r="O1589">
        <v>43</v>
      </c>
      <c r="P1589">
        <v>1</v>
      </c>
      <c r="Q1589">
        <v>3</v>
      </c>
      <c r="R1589">
        <v>2</v>
      </c>
      <c r="S1589">
        <v>6</v>
      </c>
      <c r="T1589">
        <v>2</v>
      </c>
      <c r="U1589">
        <v>0</v>
      </c>
      <c r="V1589">
        <v>0</v>
      </c>
      <c r="W1589">
        <v>0</v>
      </c>
      <c r="X1589">
        <v>0</v>
      </c>
      <c r="Y1589">
        <v>0</v>
      </c>
      <c r="Z1589">
        <v>0</v>
      </c>
      <c r="AA1589">
        <v>3</v>
      </c>
      <c r="AB1589">
        <v>11</v>
      </c>
      <c r="AC1589">
        <v>0</v>
      </c>
    </row>
    <row r="1590" spans="1:29" x14ac:dyDescent="0.3">
      <c r="A1590" s="1">
        <v>5892</v>
      </c>
      <c r="B1590">
        <v>1980</v>
      </c>
      <c r="C1590" t="s">
        <v>29</v>
      </c>
      <c r="D1590" t="s">
        <v>37</v>
      </c>
      <c r="E1590">
        <v>34968</v>
      </c>
      <c r="F1590">
        <v>1</v>
      </c>
      <c r="G1590">
        <v>0</v>
      </c>
      <c r="H1590" t="s">
        <v>474</v>
      </c>
      <c r="I1590">
        <v>11</v>
      </c>
      <c r="J1590">
        <v>158</v>
      </c>
      <c r="K1590">
        <v>6</v>
      </c>
      <c r="L1590">
        <v>45</v>
      </c>
      <c r="M1590">
        <v>8</v>
      </c>
      <c r="N1590">
        <v>2</v>
      </c>
      <c r="O1590">
        <v>2</v>
      </c>
      <c r="P1590">
        <v>7</v>
      </c>
      <c r="Q1590">
        <v>3</v>
      </c>
      <c r="R1590">
        <v>2</v>
      </c>
      <c r="S1590">
        <v>5</v>
      </c>
      <c r="T1590">
        <v>7</v>
      </c>
      <c r="U1590">
        <v>0</v>
      </c>
      <c r="V1590">
        <v>0</v>
      </c>
      <c r="W1590">
        <v>0</v>
      </c>
      <c r="X1590">
        <v>0</v>
      </c>
      <c r="Y1590">
        <v>0</v>
      </c>
      <c r="Z1590">
        <v>0</v>
      </c>
      <c r="AA1590">
        <v>3</v>
      </c>
      <c r="AB1590">
        <v>11</v>
      </c>
      <c r="AC1590">
        <v>0</v>
      </c>
    </row>
    <row r="1591" spans="1:29" x14ac:dyDescent="0.3">
      <c r="A1591" s="1">
        <v>2612</v>
      </c>
      <c r="B1591">
        <v>1987</v>
      </c>
      <c r="C1591" t="s">
        <v>29</v>
      </c>
      <c r="D1591" t="s">
        <v>37</v>
      </c>
      <c r="E1591">
        <v>75794</v>
      </c>
      <c r="F1591">
        <v>0</v>
      </c>
      <c r="G1591">
        <v>0</v>
      </c>
      <c r="H1591" t="s">
        <v>578</v>
      </c>
      <c r="I1591">
        <v>33</v>
      </c>
      <c r="J1591">
        <v>754</v>
      </c>
      <c r="K1591">
        <v>160</v>
      </c>
      <c r="L1591">
        <v>625</v>
      </c>
      <c r="M1591">
        <v>63</v>
      </c>
      <c r="N1591">
        <v>32</v>
      </c>
      <c r="O1591">
        <v>48</v>
      </c>
      <c r="P1591">
        <v>1</v>
      </c>
      <c r="Q1591">
        <v>7</v>
      </c>
      <c r="R1591">
        <v>5</v>
      </c>
      <c r="S1591">
        <v>12</v>
      </c>
      <c r="T1591">
        <v>3</v>
      </c>
      <c r="U1591">
        <v>0</v>
      </c>
      <c r="V1591">
        <v>0</v>
      </c>
      <c r="W1591">
        <v>0</v>
      </c>
      <c r="X1591">
        <v>1</v>
      </c>
      <c r="Y1591">
        <v>0</v>
      </c>
      <c r="Z1591">
        <v>0</v>
      </c>
      <c r="AA1591">
        <v>3</v>
      </c>
      <c r="AB1591">
        <v>11</v>
      </c>
      <c r="AC1591">
        <v>0</v>
      </c>
    </row>
    <row r="1592" spans="1:29" x14ac:dyDescent="0.3">
      <c r="A1592" s="1">
        <v>4971</v>
      </c>
      <c r="B1592">
        <v>1962</v>
      </c>
      <c r="C1592" t="s">
        <v>36</v>
      </c>
      <c r="D1592" t="s">
        <v>33</v>
      </c>
      <c r="E1592">
        <v>31497</v>
      </c>
      <c r="F1592">
        <v>0</v>
      </c>
      <c r="G1592">
        <v>1</v>
      </c>
      <c r="H1592" t="s">
        <v>298</v>
      </c>
      <c r="I1592">
        <v>22</v>
      </c>
      <c r="J1592">
        <v>108</v>
      </c>
      <c r="K1592">
        <v>1</v>
      </c>
      <c r="L1592">
        <v>28</v>
      </c>
      <c r="M1592">
        <v>13</v>
      </c>
      <c r="N1592">
        <v>1</v>
      </c>
      <c r="O1592">
        <v>4</v>
      </c>
      <c r="P1592">
        <v>2</v>
      </c>
      <c r="Q1592">
        <v>3</v>
      </c>
      <c r="R1592">
        <v>1</v>
      </c>
      <c r="S1592">
        <v>4</v>
      </c>
      <c r="T1592">
        <v>8</v>
      </c>
      <c r="U1592">
        <v>0</v>
      </c>
      <c r="V1592">
        <v>0</v>
      </c>
      <c r="W1592">
        <v>0</v>
      </c>
      <c r="X1592">
        <v>0</v>
      </c>
      <c r="Y1592">
        <v>0</v>
      </c>
      <c r="Z1592">
        <v>0</v>
      </c>
      <c r="AA1592">
        <v>3</v>
      </c>
      <c r="AB1592">
        <v>11</v>
      </c>
      <c r="AC1592">
        <v>0</v>
      </c>
    </row>
    <row r="1593" spans="1:29" x14ac:dyDescent="0.3">
      <c r="A1593" s="1">
        <v>5185</v>
      </c>
      <c r="B1593">
        <v>1955</v>
      </c>
      <c r="C1593" t="s">
        <v>29</v>
      </c>
      <c r="D1593" t="s">
        <v>37</v>
      </c>
      <c r="E1593">
        <v>74268</v>
      </c>
      <c r="F1593">
        <v>0</v>
      </c>
      <c r="G1593">
        <v>0</v>
      </c>
      <c r="H1593" t="s">
        <v>516</v>
      </c>
      <c r="I1593">
        <v>83</v>
      </c>
      <c r="J1593">
        <v>199</v>
      </c>
      <c r="K1593">
        <v>66</v>
      </c>
      <c r="L1593">
        <v>315</v>
      </c>
      <c r="M1593">
        <v>97</v>
      </c>
      <c r="N1593">
        <v>174</v>
      </c>
      <c r="O1593">
        <v>41</v>
      </c>
      <c r="P1593">
        <v>1</v>
      </c>
      <c r="Q1593">
        <v>4</v>
      </c>
      <c r="R1593">
        <v>3</v>
      </c>
      <c r="S1593">
        <v>5</v>
      </c>
      <c r="T1593">
        <v>2</v>
      </c>
      <c r="U1593">
        <v>0</v>
      </c>
      <c r="V1593">
        <v>0</v>
      </c>
      <c r="W1593">
        <v>0</v>
      </c>
      <c r="X1593">
        <v>0</v>
      </c>
      <c r="Y1593">
        <v>0</v>
      </c>
      <c r="Z1593">
        <v>0</v>
      </c>
      <c r="AA1593">
        <v>3</v>
      </c>
      <c r="AB1593">
        <v>11</v>
      </c>
      <c r="AC1593">
        <v>0</v>
      </c>
    </row>
    <row r="1594" spans="1:29" x14ac:dyDescent="0.3">
      <c r="A1594" s="1">
        <v>10069</v>
      </c>
      <c r="B1594">
        <v>1988</v>
      </c>
      <c r="C1594" t="s">
        <v>47</v>
      </c>
      <c r="D1594" t="s">
        <v>33</v>
      </c>
      <c r="E1594">
        <v>13724</v>
      </c>
      <c r="F1594">
        <v>1</v>
      </c>
      <c r="G1594">
        <v>0</v>
      </c>
      <c r="H1594" t="s">
        <v>51</v>
      </c>
      <c r="I1594">
        <v>43</v>
      </c>
      <c r="J1594">
        <v>2</v>
      </c>
      <c r="K1594">
        <v>7</v>
      </c>
      <c r="L1594">
        <v>5</v>
      </c>
      <c r="M1594">
        <v>2</v>
      </c>
      <c r="N1594">
        <v>15</v>
      </c>
      <c r="O1594">
        <v>27</v>
      </c>
      <c r="P1594">
        <v>1</v>
      </c>
      <c r="Q1594">
        <v>2</v>
      </c>
      <c r="R1594">
        <v>0</v>
      </c>
      <c r="S1594">
        <v>2</v>
      </c>
      <c r="T1594">
        <v>9</v>
      </c>
      <c r="U1594">
        <v>1</v>
      </c>
      <c r="V1594">
        <v>0</v>
      </c>
      <c r="W1594">
        <v>0</v>
      </c>
      <c r="X1594">
        <v>0</v>
      </c>
      <c r="Y1594">
        <v>0</v>
      </c>
      <c r="Z1594">
        <v>0</v>
      </c>
      <c r="AA1594">
        <v>3</v>
      </c>
      <c r="AB1594">
        <v>11</v>
      </c>
      <c r="AC1594">
        <v>0</v>
      </c>
    </row>
    <row r="1595" spans="1:29" x14ac:dyDescent="0.3">
      <c r="A1595" s="1">
        <v>2262</v>
      </c>
      <c r="B1595">
        <v>1965</v>
      </c>
      <c r="C1595" t="s">
        <v>39</v>
      </c>
      <c r="D1595" t="s">
        <v>33</v>
      </c>
      <c r="E1595">
        <v>45143</v>
      </c>
      <c r="F1595">
        <v>0</v>
      </c>
      <c r="G1595">
        <v>1</v>
      </c>
      <c r="H1595" t="s">
        <v>611</v>
      </c>
      <c r="I1595">
        <v>74</v>
      </c>
      <c r="J1595">
        <v>202</v>
      </c>
      <c r="K1595">
        <v>5</v>
      </c>
      <c r="L1595">
        <v>74</v>
      </c>
      <c r="M1595">
        <v>11</v>
      </c>
      <c r="N1595">
        <v>5</v>
      </c>
      <c r="O1595">
        <v>14</v>
      </c>
      <c r="P1595">
        <v>3</v>
      </c>
      <c r="Q1595">
        <v>6</v>
      </c>
      <c r="R1595">
        <v>1</v>
      </c>
      <c r="S1595">
        <v>5</v>
      </c>
      <c r="T1595">
        <v>7</v>
      </c>
      <c r="U1595">
        <v>0</v>
      </c>
      <c r="V1595">
        <v>0</v>
      </c>
      <c r="W1595">
        <v>0</v>
      </c>
      <c r="X1595">
        <v>0</v>
      </c>
      <c r="Y1595">
        <v>0</v>
      </c>
      <c r="Z1595">
        <v>0</v>
      </c>
      <c r="AA1595">
        <v>3</v>
      </c>
      <c r="AB1595">
        <v>11</v>
      </c>
      <c r="AC1595">
        <v>0</v>
      </c>
    </row>
    <row r="1596" spans="1:29" x14ac:dyDescent="0.3">
      <c r="A1596" s="1">
        <v>1131</v>
      </c>
      <c r="B1596">
        <v>1967</v>
      </c>
      <c r="C1596" t="s">
        <v>36</v>
      </c>
      <c r="D1596" t="s">
        <v>30</v>
      </c>
      <c r="E1596">
        <v>52569</v>
      </c>
      <c r="F1596">
        <v>0</v>
      </c>
      <c r="G1596">
        <v>1</v>
      </c>
      <c r="H1596" t="s">
        <v>345</v>
      </c>
      <c r="I1596">
        <v>54</v>
      </c>
      <c r="J1596">
        <v>85</v>
      </c>
      <c r="K1596">
        <v>0</v>
      </c>
      <c r="L1596">
        <v>3</v>
      </c>
      <c r="M1596">
        <v>0</v>
      </c>
      <c r="N1596">
        <v>0</v>
      </c>
      <c r="O1596">
        <v>7</v>
      </c>
      <c r="P1596">
        <v>1</v>
      </c>
      <c r="Q1596">
        <v>2</v>
      </c>
      <c r="R1596">
        <v>0</v>
      </c>
      <c r="S1596">
        <v>4</v>
      </c>
      <c r="T1596">
        <v>3</v>
      </c>
      <c r="U1596">
        <v>0</v>
      </c>
      <c r="V1596">
        <v>0</v>
      </c>
      <c r="W1596">
        <v>0</v>
      </c>
      <c r="X1596">
        <v>0</v>
      </c>
      <c r="Y1596">
        <v>0</v>
      </c>
      <c r="Z1596">
        <v>0</v>
      </c>
      <c r="AA1596">
        <v>3</v>
      </c>
      <c r="AB1596">
        <v>11</v>
      </c>
      <c r="AC1596">
        <v>0</v>
      </c>
    </row>
    <row r="1597" spans="1:29" x14ac:dyDescent="0.3">
      <c r="A1597" s="1">
        <v>1041</v>
      </c>
      <c r="B1597">
        <v>1973</v>
      </c>
      <c r="C1597" t="s">
        <v>36</v>
      </c>
      <c r="D1597" t="s">
        <v>30</v>
      </c>
      <c r="E1597">
        <v>48432</v>
      </c>
      <c r="F1597">
        <v>0</v>
      </c>
      <c r="G1597">
        <v>1</v>
      </c>
      <c r="H1597" t="s">
        <v>160</v>
      </c>
      <c r="I1597">
        <v>3</v>
      </c>
      <c r="J1597">
        <v>322</v>
      </c>
      <c r="K1597">
        <v>3</v>
      </c>
      <c r="L1597">
        <v>50</v>
      </c>
      <c r="M1597">
        <v>4</v>
      </c>
      <c r="N1597">
        <v>3</v>
      </c>
      <c r="O1597">
        <v>42</v>
      </c>
      <c r="P1597">
        <v>5</v>
      </c>
      <c r="Q1597">
        <v>7</v>
      </c>
      <c r="R1597">
        <v>1</v>
      </c>
      <c r="S1597">
        <v>6</v>
      </c>
      <c r="T1597">
        <v>8</v>
      </c>
      <c r="U1597">
        <v>0</v>
      </c>
      <c r="V1597">
        <v>0</v>
      </c>
      <c r="W1597">
        <v>0</v>
      </c>
      <c r="X1597">
        <v>0</v>
      </c>
      <c r="Y1597">
        <v>0</v>
      </c>
      <c r="Z1597">
        <v>0</v>
      </c>
      <c r="AA1597">
        <v>3</v>
      </c>
      <c r="AB1597">
        <v>11</v>
      </c>
      <c r="AC1597">
        <v>1</v>
      </c>
    </row>
    <row r="1598" spans="1:29" x14ac:dyDescent="0.3">
      <c r="A1598" s="1">
        <v>24</v>
      </c>
      <c r="B1598">
        <v>1960</v>
      </c>
      <c r="C1598" t="s">
        <v>39</v>
      </c>
      <c r="D1598" t="s">
        <v>33</v>
      </c>
      <c r="E1598">
        <v>17144</v>
      </c>
      <c r="F1598">
        <v>1</v>
      </c>
      <c r="G1598">
        <v>1</v>
      </c>
      <c r="H1598" t="s">
        <v>402</v>
      </c>
      <c r="I1598">
        <v>96</v>
      </c>
      <c r="J1598">
        <v>18</v>
      </c>
      <c r="K1598">
        <v>2</v>
      </c>
      <c r="L1598">
        <v>19</v>
      </c>
      <c r="M1598">
        <v>0</v>
      </c>
      <c r="N1598">
        <v>2</v>
      </c>
      <c r="O1598">
        <v>6</v>
      </c>
      <c r="P1598">
        <v>5</v>
      </c>
      <c r="Q1598">
        <v>3</v>
      </c>
      <c r="R1598">
        <v>0</v>
      </c>
      <c r="S1598">
        <v>4</v>
      </c>
      <c r="T1598">
        <v>7</v>
      </c>
      <c r="U1598">
        <v>0</v>
      </c>
      <c r="V1598">
        <v>0</v>
      </c>
      <c r="W1598">
        <v>0</v>
      </c>
      <c r="X1598">
        <v>0</v>
      </c>
      <c r="Y1598">
        <v>0</v>
      </c>
      <c r="Z1598">
        <v>0</v>
      </c>
      <c r="AA1598">
        <v>3</v>
      </c>
      <c r="AB1598">
        <v>11</v>
      </c>
      <c r="AC1598">
        <v>0</v>
      </c>
    </row>
    <row r="1599" spans="1:29" x14ac:dyDescent="0.3">
      <c r="A1599" s="1">
        <v>3409</v>
      </c>
      <c r="B1599">
        <v>1984</v>
      </c>
      <c r="C1599" t="s">
        <v>29</v>
      </c>
      <c r="D1599" t="s">
        <v>30</v>
      </c>
      <c r="E1599">
        <v>36108</v>
      </c>
      <c r="F1599">
        <v>1</v>
      </c>
      <c r="G1599">
        <v>0</v>
      </c>
      <c r="H1599" t="s">
        <v>629</v>
      </c>
      <c r="I1599">
        <v>68</v>
      </c>
      <c r="J1599">
        <v>141</v>
      </c>
      <c r="K1599">
        <v>8</v>
      </c>
      <c r="L1599">
        <v>129</v>
      </c>
      <c r="M1599">
        <v>3</v>
      </c>
      <c r="N1599">
        <v>11</v>
      </c>
      <c r="O1599">
        <v>47</v>
      </c>
      <c r="P1599">
        <v>3</v>
      </c>
      <c r="Q1599">
        <v>7</v>
      </c>
      <c r="R1599">
        <v>1</v>
      </c>
      <c r="S1599">
        <v>4</v>
      </c>
      <c r="T1599">
        <v>9</v>
      </c>
      <c r="U1599">
        <v>1</v>
      </c>
      <c r="V1599">
        <v>0</v>
      </c>
      <c r="W1599">
        <v>0</v>
      </c>
      <c r="X1599">
        <v>0</v>
      </c>
      <c r="Y1599">
        <v>0</v>
      </c>
      <c r="Z1599">
        <v>0</v>
      </c>
      <c r="AA1599">
        <v>3</v>
      </c>
      <c r="AB1599">
        <v>11</v>
      </c>
      <c r="AC1599">
        <v>0</v>
      </c>
    </row>
    <row r="1600" spans="1:29" x14ac:dyDescent="0.3">
      <c r="A1600" s="1">
        <v>7022</v>
      </c>
      <c r="B1600">
        <v>1971</v>
      </c>
      <c r="C1600" t="s">
        <v>29</v>
      </c>
      <c r="D1600" t="s">
        <v>37</v>
      </c>
      <c r="E1600">
        <v>76445</v>
      </c>
      <c r="F1600">
        <v>1</v>
      </c>
      <c r="G1600">
        <v>0</v>
      </c>
      <c r="H1600" t="s">
        <v>312</v>
      </c>
      <c r="I1600">
        <v>2</v>
      </c>
      <c r="J1600">
        <v>739</v>
      </c>
      <c r="K1600">
        <v>107</v>
      </c>
      <c r="L1600">
        <v>309</v>
      </c>
      <c r="M1600">
        <v>140</v>
      </c>
      <c r="N1600">
        <v>80</v>
      </c>
      <c r="O1600">
        <v>35</v>
      </c>
      <c r="P1600">
        <v>1</v>
      </c>
      <c r="Q1600">
        <v>2</v>
      </c>
      <c r="R1600">
        <v>5</v>
      </c>
      <c r="S1600">
        <v>13</v>
      </c>
      <c r="T1600">
        <v>6</v>
      </c>
      <c r="U1600">
        <v>0</v>
      </c>
      <c r="V1600">
        <v>0</v>
      </c>
      <c r="W1600">
        <v>0</v>
      </c>
      <c r="X1600">
        <v>0</v>
      </c>
      <c r="Y1600">
        <v>0</v>
      </c>
      <c r="Z1600">
        <v>0</v>
      </c>
      <c r="AA1600">
        <v>3</v>
      </c>
      <c r="AB1600">
        <v>11</v>
      </c>
      <c r="AC1600">
        <v>0</v>
      </c>
    </row>
    <row r="1601" spans="1:29" x14ac:dyDescent="0.3">
      <c r="A1601" s="1">
        <v>7943</v>
      </c>
      <c r="B1601">
        <v>1975</v>
      </c>
      <c r="C1601" t="s">
        <v>36</v>
      </c>
      <c r="D1601" t="s">
        <v>37</v>
      </c>
      <c r="E1601">
        <v>36663</v>
      </c>
      <c r="F1601">
        <v>1</v>
      </c>
      <c r="G1601">
        <v>0</v>
      </c>
      <c r="H1601" t="s">
        <v>648</v>
      </c>
      <c r="I1601">
        <v>40</v>
      </c>
      <c r="J1601">
        <v>18</v>
      </c>
      <c r="K1601">
        <v>0</v>
      </c>
      <c r="L1601">
        <v>6</v>
      </c>
      <c r="M1601">
        <v>3</v>
      </c>
      <c r="N1601">
        <v>3</v>
      </c>
      <c r="O1601">
        <v>5</v>
      </c>
      <c r="P1601">
        <v>1</v>
      </c>
      <c r="Q1601">
        <v>1</v>
      </c>
      <c r="R1601">
        <v>1</v>
      </c>
      <c r="S1601">
        <v>3</v>
      </c>
      <c r="T1601">
        <v>2</v>
      </c>
      <c r="U1601">
        <v>0</v>
      </c>
      <c r="V1601">
        <v>0</v>
      </c>
      <c r="W1601">
        <v>0</v>
      </c>
      <c r="X1601">
        <v>0</v>
      </c>
      <c r="Y1601">
        <v>0</v>
      </c>
      <c r="Z1601">
        <v>0</v>
      </c>
      <c r="AA1601">
        <v>3</v>
      </c>
      <c r="AB1601">
        <v>11</v>
      </c>
      <c r="AC1601">
        <v>0</v>
      </c>
    </row>
    <row r="1602" spans="1:29" x14ac:dyDescent="0.3">
      <c r="A1602" s="1">
        <v>5272</v>
      </c>
      <c r="B1602">
        <v>1965</v>
      </c>
      <c r="C1602" t="s">
        <v>39</v>
      </c>
      <c r="D1602" t="s">
        <v>37</v>
      </c>
      <c r="E1602">
        <v>53843</v>
      </c>
      <c r="F1602">
        <v>0</v>
      </c>
      <c r="G1602">
        <v>1</v>
      </c>
      <c r="H1602" t="s">
        <v>649</v>
      </c>
      <c r="I1602">
        <v>64</v>
      </c>
      <c r="J1602">
        <v>378</v>
      </c>
      <c r="K1602">
        <v>0</v>
      </c>
      <c r="L1602">
        <v>88</v>
      </c>
      <c r="M1602">
        <v>19</v>
      </c>
      <c r="N1602">
        <v>4</v>
      </c>
      <c r="O1602">
        <v>73</v>
      </c>
      <c r="P1602">
        <v>4</v>
      </c>
      <c r="Q1602">
        <v>8</v>
      </c>
      <c r="R1602">
        <v>5</v>
      </c>
      <c r="S1602">
        <v>3</v>
      </c>
      <c r="T1602">
        <v>7</v>
      </c>
      <c r="U1602">
        <v>0</v>
      </c>
      <c r="V1602">
        <v>0</v>
      </c>
      <c r="W1602">
        <v>0</v>
      </c>
      <c r="X1602">
        <v>0</v>
      </c>
      <c r="Y1602">
        <v>0</v>
      </c>
      <c r="Z1602">
        <v>0</v>
      </c>
      <c r="AA1602">
        <v>3</v>
      </c>
      <c r="AB1602">
        <v>11</v>
      </c>
      <c r="AC1602">
        <v>0</v>
      </c>
    </row>
    <row r="1603" spans="1:29" x14ac:dyDescent="0.3">
      <c r="A1603" s="1">
        <v>5453</v>
      </c>
      <c r="B1603">
        <v>1956</v>
      </c>
      <c r="C1603" t="s">
        <v>39</v>
      </c>
      <c r="D1603" t="s">
        <v>37</v>
      </c>
      <c r="E1603">
        <v>90226</v>
      </c>
      <c r="F1603">
        <v>0</v>
      </c>
      <c r="G1603">
        <v>0</v>
      </c>
      <c r="H1603" t="s">
        <v>616</v>
      </c>
      <c r="I1603">
        <v>26</v>
      </c>
      <c r="J1603">
        <v>1083</v>
      </c>
      <c r="K1603">
        <v>108</v>
      </c>
      <c r="L1603">
        <v>649</v>
      </c>
      <c r="M1603">
        <v>253</v>
      </c>
      <c r="N1603">
        <v>151</v>
      </c>
      <c r="O1603">
        <v>108</v>
      </c>
      <c r="P1603">
        <v>1</v>
      </c>
      <c r="Q1603">
        <v>4</v>
      </c>
      <c r="R1603">
        <v>7</v>
      </c>
      <c r="S1603">
        <v>12</v>
      </c>
      <c r="T1603">
        <v>2</v>
      </c>
      <c r="U1603">
        <v>0</v>
      </c>
      <c r="V1603">
        <v>0</v>
      </c>
      <c r="W1603">
        <v>0</v>
      </c>
      <c r="X1603">
        <v>1</v>
      </c>
      <c r="Y1603">
        <v>0</v>
      </c>
      <c r="Z1603">
        <v>0</v>
      </c>
      <c r="AA1603">
        <v>3</v>
      </c>
      <c r="AB1603">
        <v>11</v>
      </c>
      <c r="AC1603">
        <v>0</v>
      </c>
    </row>
    <row r="1604" spans="1:29" x14ac:dyDescent="0.3">
      <c r="A1604" s="1">
        <v>2565</v>
      </c>
      <c r="B1604">
        <v>1955</v>
      </c>
      <c r="C1604" t="s">
        <v>39</v>
      </c>
      <c r="D1604" t="s">
        <v>41</v>
      </c>
      <c r="E1604">
        <v>70638</v>
      </c>
      <c r="F1604">
        <v>0</v>
      </c>
      <c r="G1604">
        <v>0</v>
      </c>
      <c r="H1604" t="s">
        <v>650</v>
      </c>
      <c r="I1604">
        <v>69</v>
      </c>
      <c r="J1604">
        <v>1016</v>
      </c>
      <c r="K1604">
        <v>12</v>
      </c>
      <c r="L1604">
        <v>215</v>
      </c>
      <c r="M1604">
        <v>16</v>
      </c>
      <c r="N1604">
        <v>12</v>
      </c>
      <c r="O1604">
        <v>63</v>
      </c>
      <c r="P1604">
        <v>1</v>
      </c>
      <c r="Q1604">
        <v>4</v>
      </c>
      <c r="R1604">
        <v>5</v>
      </c>
      <c r="S1604">
        <v>10</v>
      </c>
      <c r="T1604">
        <v>3</v>
      </c>
      <c r="U1604">
        <v>0</v>
      </c>
      <c r="V1604">
        <v>1</v>
      </c>
      <c r="W1604">
        <v>0</v>
      </c>
      <c r="X1604">
        <v>0</v>
      </c>
      <c r="Y1604">
        <v>0</v>
      </c>
      <c r="Z1604">
        <v>0</v>
      </c>
      <c r="AA1604">
        <v>3</v>
      </c>
      <c r="AB1604">
        <v>11</v>
      </c>
      <c r="AC1604">
        <v>0</v>
      </c>
    </row>
    <row r="1605" spans="1:29" x14ac:dyDescent="0.3">
      <c r="A1605" s="1">
        <v>800</v>
      </c>
      <c r="B1605">
        <v>1960</v>
      </c>
      <c r="C1605" t="s">
        <v>29</v>
      </c>
      <c r="D1605" t="s">
        <v>33</v>
      </c>
      <c r="E1605">
        <v>44512</v>
      </c>
      <c r="F1605">
        <v>1</v>
      </c>
      <c r="G1605">
        <v>1</v>
      </c>
      <c r="H1605" t="s">
        <v>501</v>
      </c>
      <c r="I1605">
        <v>57</v>
      </c>
      <c r="J1605">
        <v>23</v>
      </c>
      <c r="K1605">
        <v>1</v>
      </c>
      <c r="L1605">
        <v>6</v>
      </c>
      <c r="M1605">
        <v>0</v>
      </c>
      <c r="N1605">
        <v>0</v>
      </c>
      <c r="O1605">
        <v>2</v>
      </c>
      <c r="P1605">
        <v>2</v>
      </c>
      <c r="Q1605">
        <v>1</v>
      </c>
      <c r="R1605">
        <v>0</v>
      </c>
      <c r="S1605">
        <v>3</v>
      </c>
      <c r="T1605">
        <v>4</v>
      </c>
      <c r="U1605">
        <v>0</v>
      </c>
      <c r="V1605">
        <v>0</v>
      </c>
      <c r="W1605">
        <v>0</v>
      </c>
      <c r="X1605">
        <v>0</v>
      </c>
      <c r="Y1605">
        <v>0</v>
      </c>
      <c r="Z1605">
        <v>0</v>
      </c>
      <c r="AA1605">
        <v>3</v>
      </c>
      <c r="AB1605">
        <v>11</v>
      </c>
      <c r="AC1605">
        <v>0</v>
      </c>
    </row>
    <row r="1606" spans="1:29" x14ac:dyDescent="0.3">
      <c r="A1606" s="1">
        <v>11092</v>
      </c>
      <c r="B1606">
        <v>1961</v>
      </c>
      <c r="C1606" t="s">
        <v>29</v>
      </c>
      <c r="D1606" t="s">
        <v>37</v>
      </c>
      <c r="E1606">
        <v>27116</v>
      </c>
      <c r="F1606">
        <v>1</v>
      </c>
      <c r="G1606">
        <v>1</v>
      </c>
      <c r="H1606" t="s">
        <v>621</v>
      </c>
      <c r="I1606">
        <v>78</v>
      </c>
      <c r="J1606">
        <v>12</v>
      </c>
      <c r="K1606">
        <v>1</v>
      </c>
      <c r="L1606">
        <v>21</v>
      </c>
      <c r="M1606">
        <v>2</v>
      </c>
      <c r="N1606">
        <v>2</v>
      </c>
      <c r="O1606">
        <v>3</v>
      </c>
      <c r="P1606">
        <v>2</v>
      </c>
      <c r="Q1606">
        <v>2</v>
      </c>
      <c r="R1606">
        <v>0</v>
      </c>
      <c r="S1606">
        <v>3</v>
      </c>
      <c r="T1606">
        <v>7</v>
      </c>
      <c r="U1606">
        <v>0</v>
      </c>
      <c r="V1606">
        <v>0</v>
      </c>
      <c r="W1606">
        <v>0</v>
      </c>
      <c r="X1606">
        <v>0</v>
      </c>
      <c r="Y1606">
        <v>0</v>
      </c>
      <c r="Z1606">
        <v>0</v>
      </c>
      <c r="AA1606">
        <v>3</v>
      </c>
      <c r="AB1606">
        <v>11</v>
      </c>
      <c r="AC1606">
        <v>0</v>
      </c>
    </row>
    <row r="1607" spans="1:29" x14ac:dyDescent="0.3">
      <c r="A1607" s="1">
        <v>5062</v>
      </c>
      <c r="B1607">
        <v>1963</v>
      </c>
      <c r="C1607" t="s">
        <v>36</v>
      </c>
      <c r="D1607" t="s">
        <v>37</v>
      </c>
      <c r="E1607">
        <v>54072</v>
      </c>
      <c r="F1607">
        <v>1</v>
      </c>
      <c r="G1607">
        <v>1</v>
      </c>
      <c r="H1607" t="s">
        <v>520</v>
      </c>
      <c r="I1607">
        <v>71</v>
      </c>
      <c r="J1607">
        <v>35</v>
      </c>
      <c r="K1607">
        <v>0</v>
      </c>
      <c r="L1607">
        <v>4</v>
      </c>
      <c r="M1607">
        <v>0</v>
      </c>
      <c r="N1607">
        <v>0</v>
      </c>
      <c r="O1607">
        <v>0</v>
      </c>
      <c r="P1607">
        <v>1</v>
      </c>
      <c r="Q1607">
        <v>2</v>
      </c>
      <c r="R1607">
        <v>0</v>
      </c>
      <c r="S1607">
        <v>2</v>
      </c>
      <c r="T1607">
        <v>8</v>
      </c>
      <c r="U1607">
        <v>0</v>
      </c>
      <c r="V1607">
        <v>0</v>
      </c>
      <c r="W1607">
        <v>0</v>
      </c>
      <c r="X1607">
        <v>0</v>
      </c>
      <c r="Y1607">
        <v>0</v>
      </c>
      <c r="Z1607">
        <v>0</v>
      </c>
      <c r="AA1607">
        <v>3</v>
      </c>
      <c r="AB1607">
        <v>11</v>
      </c>
      <c r="AC1607">
        <v>0</v>
      </c>
    </row>
    <row r="1608" spans="1:29" x14ac:dyDescent="0.3">
      <c r="A1608" s="1">
        <v>8969</v>
      </c>
      <c r="B1608">
        <v>1977</v>
      </c>
      <c r="C1608" t="s">
        <v>29</v>
      </c>
      <c r="D1608" t="s">
        <v>37</v>
      </c>
      <c r="E1608">
        <v>71855</v>
      </c>
      <c r="F1608">
        <v>0</v>
      </c>
      <c r="G1608">
        <v>1</v>
      </c>
      <c r="H1608" t="s">
        <v>577</v>
      </c>
      <c r="I1608">
        <v>59</v>
      </c>
      <c r="J1608">
        <v>548</v>
      </c>
      <c r="K1608">
        <v>31</v>
      </c>
      <c r="L1608">
        <v>422</v>
      </c>
      <c r="M1608">
        <v>0</v>
      </c>
      <c r="N1608">
        <v>112</v>
      </c>
      <c r="O1608">
        <v>28</v>
      </c>
      <c r="P1608">
        <v>4</v>
      </c>
      <c r="Q1608">
        <v>5</v>
      </c>
      <c r="R1608">
        <v>5</v>
      </c>
      <c r="S1608">
        <v>11</v>
      </c>
      <c r="T1608">
        <v>3</v>
      </c>
      <c r="U1608">
        <v>0</v>
      </c>
      <c r="V1608">
        <v>0</v>
      </c>
      <c r="W1608">
        <v>0</v>
      </c>
      <c r="X1608">
        <v>0</v>
      </c>
      <c r="Y1608">
        <v>0</v>
      </c>
      <c r="Z1608">
        <v>0</v>
      </c>
      <c r="AA1608">
        <v>3</v>
      </c>
      <c r="AB1608">
        <v>11</v>
      </c>
      <c r="AC1608">
        <v>0</v>
      </c>
    </row>
    <row r="1609" spans="1:29" x14ac:dyDescent="0.3">
      <c r="A1609" s="1">
        <v>4656</v>
      </c>
      <c r="B1609">
        <v>1990</v>
      </c>
      <c r="C1609" t="s">
        <v>53</v>
      </c>
      <c r="D1609" t="s">
        <v>30</v>
      </c>
      <c r="E1609">
        <v>51250</v>
      </c>
      <c r="F1609">
        <v>1</v>
      </c>
      <c r="G1609">
        <v>0</v>
      </c>
      <c r="H1609" t="s">
        <v>337</v>
      </c>
      <c r="I1609">
        <v>28</v>
      </c>
      <c r="J1609">
        <v>342</v>
      </c>
      <c r="K1609">
        <v>32</v>
      </c>
      <c r="L1609">
        <v>230</v>
      </c>
      <c r="M1609">
        <v>34</v>
      </c>
      <c r="N1609">
        <v>32</v>
      </c>
      <c r="O1609">
        <v>40</v>
      </c>
      <c r="P1609">
        <v>5</v>
      </c>
      <c r="Q1609">
        <v>10</v>
      </c>
      <c r="R1609">
        <v>5</v>
      </c>
      <c r="S1609">
        <v>4</v>
      </c>
      <c r="T1609">
        <v>9</v>
      </c>
      <c r="U1609">
        <v>1</v>
      </c>
      <c r="V1609">
        <v>0</v>
      </c>
      <c r="W1609">
        <v>0</v>
      </c>
      <c r="X1609">
        <v>0</v>
      </c>
      <c r="Y1609">
        <v>0</v>
      </c>
      <c r="Z1609">
        <v>0</v>
      </c>
      <c r="AA1609">
        <v>3</v>
      </c>
      <c r="AB1609">
        <v>11</v>
      </c>
      <c r="AC1609">
        <v>0</v>
      </c>
    </row>
    <row r="1610" spans="1:29" x14ac:dyDescent="0.3">
      <c r="A1610" s="1">
        <v>4480</v>
      </c>
      <c r="B1610">
        <v>1973</v>
      </c>
      <c r="C1610" t="s">
        <v>39</v>
      </c>
      <c r="D1610" t="s">
        <v>37</v>
      </c>
      <c r="E1610">
        <v>60432</v>
      </c>
      <c r="F1610">
        <v>0</v>
      </c>
      <c r="G1610">
        <v>1</v>
      </c>
      <c r="H1610" t="s">
        <v>487</v>
      </c>
      <c r="I1610">
        <v>61</v>
      </c>
      <c r="J1610">
        <v>365</v>
      </c>
      <c r="K1610">
        <v>3</v>
      </c>
      <c r="L1610">
        <v>15</v>
      </c>
      <c r="M1610">
        <v>4</v>
      </c>
      <c r="N1610">
        <v>3</v>
      </c>
      <c r="O1610">
        <v>11</v>
      </c>
      <c r="P1610">
        <v>5</v>
      </c>
      <c r="Q1610">
        <v>7</v>
      </c>
      <c r="R1610">
        <v>2</v>
      </c>
      <c r="S1610">
        <v>5</v>
      </c>
      <c r="T1610">
        <v>6</v>
      </c>
      <c r="U1610">
        <v>0</v>
      </c>
      <c r="V1610">
        <v>0</v>
      </c>
      <c r="W1610">
        <v>0</v>
      </c>
      <c r="X1610">
        <v>0</v>
      </c>
      <c r="Y1610">
        <v>0</v>
      </c>
      <c r="Z1610">
        <v>0</v>
      </c>
      <c r="AA1610">
        <v>3</v>
      </c>
      <c r="AB1610">
        <v>11</v>
      </c>
      <c r="AC1610">
        <v>0</v>
      </c>
    </row>
    <row r="1611" spans="1:29" x14ac:dyDescent="0.3">
      <c r="A1611" s="1">
        <v>9971</v>
      </c>
      <c r="B1611">
        <v>1964</v>
      </c>
      <c r="C1611" t="s">
        <v>36</v>
      </c>
      <c r="D1611" t="s">
        <v>37</v>
      </c>
      <c r="E1611">
        <v>65526</v>
      </c>
      <c r="F1611">
        <v>0</v>
      </c>
      <c r="G1611">
        <v>1</v>
      </c>
      <c r="H1611" t="s">
        <v>217</v>
      </c>
      <c r="I1611">
        <v>22</v>
      </c>
      <c r="J1611">
        <v>397</v>
      </c>
      <c r="K1611">
        <v>19</v>
      </c>
      <c r="L1611">
        <v>69</v>
      </c>
      <c r="M1611">
        <v>12</v>
      </c>
      <c r="N1611">
        <v>0</v>
      </c>
      <c r="O1611">
        <v>9</v>
      </c>
      <c r="P1611">
        <v>1</v>
      </c>
      <c r="Q1611">
        <v>4</v>
      </c>
      <c r="R1611">
        <v>4</v>
      </c>
      <c r="S1611">
        <v>8</v>
      </c>
      <c r="T1611">
        <v>2</v>
      </c>
      <c r="U1611">
        <v>0</v>
      </c>
      <c r="V1611">
        <v>0</v>
      </c>
      <c r="W1611">
        <v>0</v>
      </c>
      <c r="X1611">
        <v>0</v>
      </c>
      <c r="Y1611">
        <v>0</v>
      </c>
      <c r="Z1611">
        <v>0</v>
      </c>
      <c r="AA1611">
        <v>3</v>
      </c>
      <c r="AB1611">
        <v>11</v>
      </c>
      <c r="AC1611">
        <v>0</v>
      </c>
    </row>
    <row r="1612" spans="1:29" x14ac:dyDescent="0.3">
      <c r="A1612" s="1">
        <v>6729</v>
      </c>
      <c r="B1612">
        <v>1988</v>
      </c>
      <c r="C1612" t="s">
        <v>29</v>
      </c>
      <c r="D1612" t="s">
        <v>30</v>
      </c>
      <c r="E1612">
        <v>68655</v>
      </c>
      <c r="F1612">
        <v>0</v>
      </c>
      <c r="G1612">
        <v>0</v>
      </c>
      <c r="H1612" t="s">
        <v>301</v>
      </c>
      <c r="I1612">
        <v>95</v>
      </c>
      <c r="J1612">
        <v>456</v>
      </c>
      <c r="K1612">
        <v>19</v>
      </c>
      <c r="L1612">
        <v>832</v>
      </c>
      <c r="M1612">
        <v>75</v>
      </c>
      <c r="N1612">
        <v>118</v>
      </c>
      <c r="O1612">
        <v>38</v>
      </c>
      <c r="P1612">
        <v>1</v>
      </c>
      <c r="Q1612">
        <v>4</v>
      </c>
      <c r="R1612">
        <v>5</v>
      </c>
      <c r="S1612">
        <v>11</v>
      </c>
      <c r="T1612">
        <v>3</v>
      </c>
      <c r="U1612">
        <v>0</v>
      </c>
      <c r="V1612">
        <v>0</v>
      </c>
      <c r="W1612">
        <v>0</v>
      </c>
      <c r="X1612">
        <v>0</v>
      </c>
      <c r="Y1612">
        <v>0</v>
      </c>
      <c r="Z1612">
        <v>0</v>
      </c>
      <c r="AA1612">
        <v>3</v>
      </c>
      <c r="AB1612">
        <v>11</v>
      </c>
      <c r="AC1612">
        <v>0</v>
      </c>
    </row>
    <row r="1613" spans="1:29" x14ac:dyDescent="0.3">
      <c r="A1613" s="1">
        <v>1773</v>
      </c>
      <c r="B1613">
        <v>1978</v>
      </c>
      <c r="C1613" t="s">
        <v>53</v>
      </c>
      <c r="D1613" t="s">
        <v>37</v>
      </c>
      <c r="E1613">
        <v>12393</v>
      </c>
      <c r="F1613">
        <v>0</v>
      </c>
      <c r="G1613">
        <v>0</v>
      </c>
      <c r="H1613" t="s">
        <v>395</v>
      </c>
      <c r="I1613">
        <v>38</v>
      </c>
      <c r="J1613">
        <v>5</v>
      </c>
      <c r="K1613">
        <v>6</v>
      </c>
      <c r="L1613">
        <v>15</v>
      </c>
      <c r="M1613">
        <v>11</v>
      </c>
      <c r="N1613">
        <v>7</v>
      </c>
      <c r="O1613">
        <v>13</v>
      </c>
      <c r="P1613">
        <v>1</v>
      </c>
      <c r="Q1613">
        <v>2</v>
      </c>
      <c r="R1613">
        <v>0</v>
      </c>
      <c r="S1613">
        <v>3</v>
      </c>
      <c r="T1613">
        <v>9</v>
      </c>
      <c r="U1613">
        <v>0</v>
      </c>
      <c r="V1613">
        <v>0</v>
      </c>
      <c r="W1613">
        <v>0</v>
      </c>
      <c r="X1613">
        <v>0</v>
      </c>
      <c r="Y1613">
        <v>0</v>
      </c>
      <c r="Z1613">
        <v>0</v>
      </c>
      <c r="AA1613">
        <v>3</v>
      </c>
      <c r="AB1613">
        <v>11</v>
      </c>
      <c r="AC1613">
        <v>0</v>
      </c>
    </row>
    <row r="1614" spans="1:29" x14ac:dyDescent="0.3">
      <c r="A1614" s="1">
        <v>9242</v>
      </c>
      <c r="B1614">
        <v>1990</v>
      </c>
      <c r="C1614" t="s">
        <v>29</v>
      </c>
      <c r="D1614" t="s">
        <v>30</v>
      </c>
      <c r="E1614">
        <v>64509</v>
      </c>
      <c r="F1614">
        <v>0</v>
      </c>
      <c r="G1614">
        <v>0</v>
      </c>
      <c r="H1614" t="s">
        <v>568</v>
      </c>
      <c r="I1614">
        <v>19</v>
      </c>
      <c r="J1614">
        <v>836</v>
      </c>
      <c r="K1614">
        <v>185</v>
      </c>
      <c r="L1614">
        <v>575</v>
      </c>
      <c r="M1614">
        <v>24</v>
      </c>
      <c r="N1614">
        <v>25</v>
      </c>
      <c r="O1614">
        <v>77</v>
      </c>
      <c r="P1614">
        <v>1</v>
      </c>
      <c r="Q1614">
        <v>6</v>
      </c>
      <c r="R1614">
        <v>3</v>
      </c>
      <c r="S1614">
        <v>9</v>
      </c>
      <c r="T1614">
        <v>4</v>
      </c>
      <c r="U1614">
        <v>1</v>
      </c>
      <c r="V1614">
        <v>0</v>
      </c>
      <c r="W1614">
        <v>0</v>
      </c>
      <c r="X1614">
        <v>0</v>
      </c>
      <c r="Y1614">
        <v>0</v>
      </c>
      <c r="Z1614">
        <v>0</v>
      </c>
      <c r="AA1614">
        <v>3</v>
      </c>
      <c r="AB1614">
        <v>11</v>
      </c>
      <c r="AC1614">
        <v>1</v>
      </c>
    </row>
    <row r="1615" spans="1:29" x14ac:dyDescent="0.3">
      <c r="A1615" s="1">
        <v>1764</v>
      </c>
      <c r="B1615">
        <v>1975</v>
      </c>
      <c r="C1615" t="s">
        <v>29</v>
      </c>
      <c r="D1615" t="s">
        <v>30</v>
      </c>
      <c r="E1615">
        <v>33955</v>
      </c>
      <c r="F1615">
        <v>1</v>
      </c>
      <c r="G1615">
        <v>0</v>
      </c>
      <c r="H1615" t="s">
        <v>541</v>
      </c>
      <c r="I1615">
        <v>92</v>
      </c>
      <c r="J1615">
        <v>100</v>
      </c>
      <c r="K1615">
        <v>2</v>
      </c>
      <c r="L1615">
        <v>128</v>
      </c>
      <c r="M1615">
        <v>23</v>
      </c>
      <c r="N1615">
        <v>7</v>
      </c>
      <c r="O1615">
        <v>10</v>
      </c>
      <c r="P1615">
        <v>4</v>
      </c>
      <c r="Q1615">
        <v>5</v>
      </c>
      <c r="R1615">
        <v>1</v>
      </c>
      <c r="S1615">
        <v>5</v>
      </c>
      <c r="T1615">
        <v>8</v>
      </c>
      <c r="U1615">
        <v>0</v>
      </c>
      <c r="V1615">
        <v>0</v>
      </c>
      <c r="W1615">
        <v>0</v>
      </c>
      <c r="X1615">
        <v>0</v>
      </c>
      <c r="Y1615">
        <v>0</v>
      </c>
      <c r="Z1615">
        <v>0</v>
      </c>
      <c r="AA1615">
        <v>3</v>
      </c>
      <c r="AB1615">
        <v>11</v>
      </c>
      <c r="AC1615">
        <v>0</v>
      </c>
    </row>
    <row r="1616" spans="1:29" x14ac:dyDescent="0.3">
      <c r="A1616" s="1">
        <v>6215</v>
      </c>
      <c r="B1616">
        <v>1977</v>
      </c>
      <c r="C1616" t="s">
        <v>29</v>
      </c>
      <c r="D1616" t="s">
        <v>37</v>
      </c>
      <c r="E1616">
        <v>31353</v>
      </c>
      <c r="F1616">
        <v>1</v>
      </c>
      <c r="G1616">
        <v>1</v>
      </c>
      <c r="H1616" t="s">
        <v>196</v>
      </c>
      <c r="I1616">
        <v>24</v>
      </c>
      <c r="J1616">
        <v>10</v>
      </c>
      <c r="K1616">
        <v>0</v>
      </c>
      <c r="L1616">
        <v>10</v>
      </c>
      <c r="M1616">
        <v>3</v>
      </c>
      <c r="N1616">
        <v>1</v>
      </c>
      <c r="O1616">
        <v>7</v>
      </c>
      <c r="P1616">
        <v>2</v>
      </c>
      <c r="Q1616">
        <v>1</v>
      </c>
      <c r="R1616">
        <v>1</v>
      </c>
      <c r="S1616">
        <v>2</v>
      </c>
      <c r="T1616">
        <v>8</v>
      </c>
      <c r="U1616">
        <v>0</v>
      </c>
      <c r="V1616">
        <v>0</v>
      </c>
      <c r="W1616">
        <v>0</v>
      </c>
      <c r="X1616">
        <v>0</v>
      </c>
      <c r="Y1616">
        <v>0</v>
      </c>
      <c r="Z1616">
        <v>0</v>
      </c>
      <c r="AA1616">
        <v>3</v>
      </c>
      <c r="AB1616">
        <v>11</v>
      </c>
      <c r="AC1616">
        <v>1</v>
      </c>
    </row>
    <row r="1617" spans="1:29" x14ac:dyDescent="0.3">
      <c r="A1617" s="1">
        <v>10099</v>
      </c>
      <c r="B1617">
        <v>1984</v>
      </c>
      <c r="C1617" t="s">
        <v>29</v>
      </c>
      <c r="D1617" t="s">
        <v>37</v>
      </c>
      <c r="E1617">
        <v>55434</v>
      </c>
      <c r="F1617">
        <v>1</v>
      </c>
      <c r="G1617">
        <v>0</v>
      </c>
      <c r="H1617" t="s">
        <v>651</v>
      </c>
      <c r="I1617">
        <v>21</v>
      </c>
      <c r="J1617">
        <v>238</v>
      </c>
      <c r="K1617">
        <v>115</v>
      </c>
      <c r="L1617">
        <v>215</v>
      </c>
      <c r="M1617">
        <v>169</v>
      </c>
      <c r="N1617">
        <v>69</v>
      </c>
      <c r="O1617">
        <v>76</v>
      </c>
      <c r="P1617">
        <v>3</v>
      </c>
      <c r="Q1617">
        <v>5</v>
      </c>
      <c r="R1617">
        <v>3</v>
      </c>
      <c r="S1617">
        <v>13</v>
      </c>
      <c r="T1617">
        <v>4</v>
      </c>
      <c r="U1617">
        <v>0</v>
      </c>
      <c r="V1617">
        <v>0</v>
      </c>
      <c r="W1617">
        <v>0</v>
      </c>
      <c r="X1617">
        <v>0</v>
      </c>
      <c r="Y1617">
        <v>0</v>
      </c>
      <c r="Z1617">
        <v>0</v>
      </c>
      <c r="AA1617">
        <v>3</v>
      </c>
      <c r="AB1617">
        <v>11</v>
      </c>
      <c r="AC1617">
        <v>0</v>
      </c>
    </row>
    <row r="1618" spans="1:29" x14ac:dyDescent="0.3">
      <c r="A1618" s="1">
        <v>5423</v>
      </c>
      <c r="B1618">
        <v>1983</v>
      </c>
      <c r="C1618" t="s">
        <v>29</v>
      </c>
      <c r="D1618" t="s">
        <v>33</v>
      </c>
      <c r="E1618">
        <v>28359</v>
      </c>
      <c r="F1618">
        <v>1</v>
      </c>
      <c r="G1618">
        <v>0</v>
      </c>
      <c r="H1618" t="s">
        <v>241</v>
      </c>
      <c r="I1618">
        <v>35</v>
      </c>
      <c r="J1618">
        <v>6</v>
      </c>
      <c r="K1618">
        <v>0</v>
      </c>
      <c r="L1618">
        <v>5</v>
      </c>
      <c r="M1618">
        <v>2</v>
      </c>
      <c r="N1618">
        <v>1</v>
      </c>
      <c r="O1618">
        <v>2</v>
      </c>
      <c r="P1618">
        <v>1</v>
      </c>
      <c r="Q1618">
        <v>1</v>
      </c>
      <c r="R1618">
        <v>0</v>
      </c>
      <c r="S1618">
        <v>2</v>
      </c>
      <c r="T1618">
        <v>7</v>
      </c>
      <c r="U1618">
        <v>0</v>
      </c>
      <c r="V1618">
        <v>0</v>
      </c>
      <c r="W1618">
        <v>0</v>
      </c>
      <c r="X1618">
        <v>0</v>
      </c>
      <c r="Y1618">
        <v>0</v>
      </c>
      <c r="Z1618">
        <v>0</v>
      </c>
      <c r="AA1618">
        <v>3</v>
      </c>
      <c r="AB1618">
        <v>11</v>
      </c>
      <c r="AC1618">
        <v>0</v>
      </c>
    </row>
    <row r="1619" spans="1:29" x14ac:dyDescent="0.3">
      <c r="A1619" s="1">
        <v>940</v>
      </c>
      <c r="B1619">
        <v>1987</v>
      </c>
      <c r="C1619" t="s">
        <v>29</v>
      </c>
      <c r="D1619" t="s">
        <v>30</v>
      </c>
      <c r="E1619">
        <v>57100</v>
      </c>
      <c r="F1619">
        <v>1</v>
      </c>
      <c r="G1619">
        <v>0</v>
      </c>
      <c r="H1619" t="s">
        <v>372</v>
      </c>
      <c r="I1619">
        <v>9</v>
      </c>
      <c r="J1619">
        <v>158</v>
      </c>
      <c r="K1619">
        <v>11</v>
      </c>
      <c r="L1619">
        <v>99</v>
      </c>
      <c r="M1619">
        <v>15</v>
      </c>
      <c r="N1619">
        <v>11</v>
      </c>
      <c r="O1619">
        <v>17</v>
      </c>
      <c r="P1619">
        <v>2</v>
      </c>
      <c r="Q1619">
        <v>3</v>
      </c>
      <c r="R1619">
        <v>2</v>
      </c>
      <c r="S1619">
        <v>7</v>
      </c>
      <c r="T1619">
        <v>3</v>
      </c>
      <c r="U1619">
        <v>0</v>
      </c>
      <c r="V1619">
        <v>0</v>
      </c>
      <c r="W1619">
        <v>0</v>
      </c>
      <c r="X1619">
        <v>0</v>
      </c>
      <c r="Y1619">
        <v>0</v>
      </c>
      <c r="Z1619">
        <v>0</v>
      </c>
      <c r="AA1619">
        <v>3</v>
      </c>
      <c r="AB1619">
        <v>11</v>
      </c>
      <c r="AC1619">
        <v>0</v>
      </c>
    </row>
    <row r="1620" spans="1:29" x14ac:dyDescent="0.3">
      <c r="A1620" s="1">
        <v>3011</v>
      </c>
      <c r="B1620">
        <v>1965</v>
      </c>
      <c r="C1620" t="s">
        <v>29</v>
      </c>
      <c r="D1620" t="s">
        <v>37</v>
      </c>
      <c r="E1620">
        <v>69139</v>
      </c>
      <c r="F1620">
        <v>0</v>
      </c>
      <c r="G1620">
        <v>1</v>
      </c>
      <c r="H1620" t="s">
        <v>392</v>
      </c>
      <c r="I1620">
        <v>23</v>
      </c>
      <c r="J1620">
        <v>86</v>
      </c>
      <c r="K1620">
        <v>12</v>
      </c>
      <c r="L1620">
        <v>75</v>
      </c>
      <c r="M1620">
        <v>33</v>
      </c>
      <c r="N1620">
        <v>15</v>
      </c>
      <c r="O1620">
        <v>6</v>
      </c>
      <c r="P1620">
        <v>1</v>
      </c>
      <c r="Q1620">
        <v>4</v>
      </c>
      <c r="R1620">
        <v>1</v>
      </c>
      <c r="S1620">
        <v>5</v>
      </c>
      <c r="T1620">
        <v>4</v>
      </c>
      <c r="U1620">
        <v>0</v>
      </c>
      <c r="V1620">
        <v>0</v>
      </c>
      <c r="W1620">
        <v>0</v>
      </c>
      <c r="X1620">
        <v>0</v>
      </c>
      <c r="Y1620">
        <v>0</v>
      </c>
      <c r="Z1620">
        <v>0</v>
      </c>
      <c r="AA1620">
        <v>3</v>
      </c>
      <c r="AB1620">
        <v>11</v>
      </c>
      <c r="AC1620">
        <v>0</v>
      </c>
    </row>
    <row r="1621" spans="1:29" x14ac:dyDescent="0.3">
      <c r="A1621" s="1">
        <v>3298</v>
      </c>
      <c r="B1621">
        <v>1956</v>
      </c>
      <c r="C1621" t="s">
        <v>39</v>
      </c>
      <c r="D1621" t="s">
        <v>37</v>
      </c>
      <c r="E1621">
        <v>52973</v>
      </c>
      <c r="F1621">
        <v>0</v>
      </c>
      <c r="G1621">
        <v>1</v>
      </c>
      <c r="H1621" t="s">
        <v>82</v>
      </c>
      <c r="I1621">
        <v>92</v>
      </c>
      <c r="J1621">
        <v>856</v>
      </c>
      <c r="K1621">
        <v>0</v>
      </c>
      <c r="L1621">
        <v>76</v>
      </c>
      <c r="M1621">
        <v>12</v>
      </c>
      <c r="N1621">
        <v>9</v>
      </c>
      <c r="O1621">
        <v>199</v>
      </c>
      <c r="P1621">
        <v>7</v>
      </c>
      <c r="Q1621">
        <v>9</v>
      </c>
      <c r="R1621">
        <v>6</v>
      </c>
      <c r="S1621">
        <v>9</v>
      </c>
      <c r="T1621">
        <v>8</v>
      </c>
      <c r="U1621">
        <v>0</v>
      </c>
      <c r="V1621">
        <v>0</v>
      </c>
      <c r="W1621">
        <v>0</v>
      </c>
      <c r="X1621">
        <v>0</v>
      </c>
      <c r="Y1621">
        <v>0</v>
      </c>
      <c r="Z1621">
        <v>0</v>
      </c>
      <c r="AA1621">
        <v>3</v>
      </c>
      <c r="AB1621">
        <v>11</v>
      </c>
      <c r="AC1621">
        <v>0</v>
      </c>
    </row>
    <row r="1622" spans="1:29" x14ac:dyDescent="0.3">
      <c r="A1622" s="1">
        <v>8286</v>
      </c>
      <c r="B1622">
        <v>1965</v>
      </c>
      <c r="C1622" t="s">
        <v>36</v>
      </c>
      <c r="D1622" t="s">
        <v>33</v>
      </c>
      <c r="E1622">
        <v>51717</v>
      </c>
      <c r="F1622">
        <v>0</v>
      </c>
      <c r="G1622">
        <v>1</v>
      </c>
      <c r="H1622" t="s">
        <v>171</v>
      </c>
      <c r="I1622">
        <v>55</v>
      </c>
      <c r="J1622">
        <v>98</v>
      </c>
      <c r="K1622">
        <v>1</v>
      </c>
      <c r="L1622">
        <v>17</v>
      </c>
      <c r="M1622">
        <v>0</v>
      </c>
      <c r="N1622">
        <v>1</v>
      </c>
      <c r="O1622">
        <v>5</v>
      </c>
      <c r="P1622">
        <v>1</v>
      </c>
      <c r="Q1622">
        <v>3</v>
      </c>
      <c r="R1622">
        <v>0</v>
      </c>
      <c r="S1622">
        <v>4</v>
      </c>
      <c r="T1622">
        <v>7</v>
      </c>
      <c r="U1622">
        <v>0</v>
      </c>
      <c r="V1622">
        <v>1</v>
      </c>
      <c r="W1622">
        <v>0</v>
      </c>
      <c r="X1622">
        <v>0</v>
      </c>
      <c r="Y1622">
        <v>0</v>
      </c>
      <c r="Z1622">
        <v>0</v>
      </c>
      <c r="AA1622">
        <v>3</v>
      </c>
      <c r="AB1622">
        <v>11</v>
      </c>
      <c r="AC1622">
        <v>0</v>
      </c>
    </row>
    <row r="1623" spans="1:29" x14ac:dyDescent="0.3">
      <c r="A1623" s="1">
        <v>9668</v>
      </c>
      <c r="B1623">
        <v>1971</v>
      </c>
      <c r="C1623" t="s">
        <v>29</v>
      </c>
      <c r="D1623" t="s">
        <v>37</v>
      </c>
      <c r="E1623">
        <v>18793</v>
      </c>
      <c r="F1623">
        <v>1</v>
      </c>
      <c r="G1623">
        <v>0</v>
      </c>
      <c r="H1623" t="s">
        <v>271</v>
      </c>
      <c r="I1623">
        <v>14</v>
      </c>
      <c r="J1623">
        <v>4</v>
      </c>
      <c r="K1623">
        <v>16</v>
      </c>
      <c r="L1623">
        <v>20</v>
      </c>
      <c r="M1623">
        <v>0</v>
      </c>
      <c r="N1623">
        <v>17</v>
      </c>
      <c r="O1623">
        <v>20</v>
      </c>
      <c r="P1623">
        <v>3</v>
      </c>
      <c r="Q1623">
        <v>2</v>
      </c>
      <c r="R1623">
        <v>0</v>
      </c>
      <c r="S1623">
        <v>4</v>
      </c>
      <c r="T1623">
        <v>8</v>
      </c>
      <c r="U1623">
        <v>0</v>
      </c>
      <c r="V1623">
        <v>0</v>
      </c>
      <c r="W1623">
        <v>0</v>
      </c>
      <c r="X1623">
        <v>0</v>
      </c>
      <c r="Y1623">
        <v>0</v>
      </c>
      <c r="Z1623">
        <v>0</v>
      </c>
      <c r="AA1623">
        <v>3</v>
      </c>
      <c r="AB1623">
        <v>11</v>
      </c>
      <c r="AC1623">
        <v>0</v>
      </c>
    </row>
    <row r="1624" spans="1:29" x14ac:dyDescent="0.3">
      <c r="A1624" s="1">
        <v>5120</v>
      </c>
      <c r="B1624">
        <v>1982</v>
      </c>
      <c r="C1624" t="s">
        <v>53</v>
      </c>
      <c r="D1624" t="s">
        <v>33</v>
      </c>
      <c r="E1624">
        <v>66664</v>
      </c>
      <c r="F1624">
        <v>0</v>
      </c>
      <c r="G1624">
        <v>0</v>
      </c>
      <c r="H1624" t="s">
        <v>363</v>
      </c>
      <c r="I1624">
        <v>78</v>
      </c>
      <c r="J1624">
        <v>398</v>
      </c>
      <c r="K1624">
        <v>96</v>
      </c>
      <c r="L1624">
        <v>447</v>
      </c>
      <c r="M1624">
        <v>220</v>
      </c>
      <c r="N1624">
        <v>96</v>
      </c>
      <c r="O1624">
        <v>32</v>
      </c>
      <c r="P1624">
        <v>1</v>
      </c>
      <c r="Q1624">
        <v>5</v>
      </c>
      <c r="R1624">
        <v>7</v>
      </c>
      <c r="S1624">
        <v>6</v>
      </c>
      <c r="T1624">
        <v>3</v>
      </c>
      <c r="U1624">
        <v>0</v>
      </c>
      <c r="V1624">
        <v>0</v>
      </c>
      <c r="W1624">
        <v>0</v>
      </c>
      <c r="X1624">
        <v>0</v>
      </c>
      <c r="Y1624">
        <v>0</v>
      </c>
      <c r="Z1624">
        <v>0</v>
      </c>
      <c r="AA1624">
        <v>3</v>
      </c>
      <c r="AB1624">
        <v>11</v>
      </c>
      <c r="AC1624">
        <v>0</v>
      </c>
    </row>
    <row r="1625" spans="1:29" x14ac:dyDescent="0.3">
      <c r="A1625" s="1">
        <v>6097</v>
      </c>
      <c r="B1625">
        <v>1959</v>
      </c>
      <c r="C1625" t="s">
        <v>29</v>
      </c>
      <c r="D1625" t="s">
        <v>30</v>
      </c>
      <c r="E1625">
        <v>50664</v>
      </c>
      <c r="F1625">
        <v>1</v>
      </c>
      <c r="G1625">
        <v>1</v>
      </c>
      <c r="H1625" t="s">
        <v>577</v>
      </c>
      <c r="I1625">
        <v>64</v>
      </c>
      <c r="J1625">
        <v>313</v>
      </c>
      <c r="K1625">
        <v>8</v>
      </c>
      <c r="L1625">
        <v>104</v>
      </c>
      <c r="M1625">
        <v>6</v>
      </c>
      <c r="N1625">
        <v>4</v>
      </c>
      <c r="O1625">
        <v>126</v>
      </c>
      <c r="P1625">
        <v>9</v>
      </c>
      <c r="Q1625">
        <v>8</v>
      </c>
      <c r="R1625">
        <v>1</v>
      </c>
      <c r="S1625">
        <v>6</v>
      </c>
      <c r="T1625">
        <v>9</v>
      </c>
      <c r="U1625">
        <v>0</v>
      </c>
      <c r="V1625">
        <v>0</v>
      </c>
      <c r="W1625">
        <v>0</v>
      </c>
      <c r="X1625">
        <v>0</v>
      </c>
      <c r="Y1625">
        <v>0</v>
      </c>
      <c r="Z1625">
        <v>0</v>
      </c>
      <c r="AA1625">
        <v>3</v>
      </c>
      <c r="AB1625">
        <v>11</v>
      </c>
      <c r="AC1625">
        <v>0</v>
      </c>
    </row>
    <row r="1626" spans="1:29" x14ac:dyDescent="0.3">
      <c r="A1626" s="1">
        <v>7019</v>
      </c>
      <c r="B1626">
        <v>1963</v>
      </c>
      <c r="C1626" t="s">
        <v>29</v>
      </c>
      <c r="D1626" t="s">
        <v>33</v>
      </c>
      <c r="E1626">
        <v>54414</v>
      </c>
      <c r="F1626">
        <v>1</v>
      </c>
      <c r="G1626">
        <v>1</v>
      </c>
      <c r="H1626" t="s">
        <v>338</v>
      </c>
      <c r="I1626">
        <v>49</v>
      </c>
      <c r="J1626">
        <v>109</v>
      </c>
      <c r="K1626">
        <v>18</v>
      </c>
      <c r="L1626">
        <v>16</v>
      </c>
      <c r="M1626">
        <v>24</v>
      </c>
      <c r="N1626">
        <v>26</v>
      </c>
      <c r="O1626">
        <v>18</v>
      </c>
      <c r="P1626">
        <v>4</v>
      </c>
      <c r="Q1626">
        <v>3</v>
      </c>
      <c r="R1626">
        <v>1</v>
      </c>
      <c r="S1626">
        <v>5</v>
      </c>
      <c r="T1626">
        <v>4</v>
      </c>
      <c r="U1626">
        <v>0</v>
      </c>
      <c r="V1626">
        <v>0</v>
      </c>
      <c r="W1626">
        <v>0</v>
      </c>
      <c r="X1626">
        <v>0</v>
      </c>
      <c r="Y1626">
        <v>0</v>
      </c>
      <c r="Z1626">
        <v>0</v>
      </c>
      <c r="AA1626">
        <v>3</v>
      </c>
      <c r="AB1626">
        <v>11</v>
      </c>
      <c r="AC1626">
        <v>0</v>
      </c>
    </row>
    <row r="1627" spans="1:29" x14ac:dyDescent="0.3">
      <c r="A1627" s="1">
        <v>7408</v>
      </c>
      <c r="B1627">
        <v>1952</v>
      </c>
      <c r="C1627" t="s">
        <v>36</v>
      </c>
      <c r="D1627" t="s">
        <v>37</v>
      </c>
      <c r="E1627">
        <v>54549</v>
      </c>
      <c r="F1627">
        <v>0</v>
      </c>
      <c r="G1627">
        <v>1</v>
      </c>
      <c r="H1627" t="s">
        <v>91</v>
      </c>
      <c r="I1627">
        <v>8</v>
      </c>
      <c r="J1627">
        <v>216</v>
      </c>
      <c r="K1627">
        <v>2</v>
      </c>
      <c r="L1627">
        <v>6</v>
      </c>
      <c r="M1627">
        <v>0</v>
      </c>
      <c r="N1627">
        <v>0</v>
      </c>
      <c r="O1627">
        <v>9</v>
      </c>
      <c r="P1627">
        <v>2</v>
      </c>
      <c r="Q1627">
        <v>5</v>
      </c>
      <c r="R1627">
        <v>1</v>
      </c>
      <c r="S1627">
        <v>4</v>
      </c>
      <c r="T1627">
        <v>7</v>
      </c>
      <c r="U1627">
        <v>0</v>
      </c>
      <c r="V1627">
        <v>0</v>
      </c>
      <c r="W1627">
        <v>0</v>
      </c>
      <c r="X1627">
        <v>0</v>
      </c>
      <c r="Y1627">
        <v>0</v>
      </c>
      <c r="Z1627">
        <v>0</v>
      </c>
      <c r="AA1627">
        <v>3</v>
      </c>
      <c r="AB1627">
        <v>11</v>
      </c>
      <c r="AC1627">
        <v>0</v>
      </c>
    </row>
    <row r="1628" spans="1:29" x14ac:dyDescent="0.3">
      <c r="A1628" s="1">
        <v>8041</v>
      </c>
      <c r="B1628">
        <v>1971</v>
      </c>
      <c r="C1628" t="s">
        <v>36</v>
      </c>
      <c r="D1628" t="s">
        <v>71</v>
      </c>
      <c r="E1628">
        <v>47111</v>
      </c>
      <c r="F1628">
        <v>0</v>
      </c>
      <c r="G1628">
        <v>1</v>
      </c>
      <c r="H1628" t="s">
        <v>220</v>
      </c>
      <c r="I1628">
        <v>35</v>
      </c>
      <c r="J1628">
        <v>595</v>
      </c>
      <c r="K1628">
        <v>71</v>
      </c>
      <c r="L1628">
        <v>153</v>
      </c>
      <c r="M1628">
        <v>120</v>
      </c>
      <c r="N1628">
        <v>112</v>
      </c>
      <c r="O1628">
        <v>41</v>
      </c>
      <c r="P1628">
        <v>6</v>
      </c>
      <c r="Q1628">
        <v>3</v>
      </c>
      <c r="R1628">
        <v>2</v>
      </c>
      <c r="S1628">
        <v>10</v>
      </c>
      <c r="T1628">
        <v>9</v>
      </c>
      <c r="U1628">
        <v>0</v>
      </c>
      <c r="V1628">
        <v>0</v>
      </c>
      <c r="W1628">
        <v>0</v>
      </c>
      <c r="X1628">
        <v>0</v>
      </c>
      <c r="Y1628">
        <v>0</v>
      </c>
      <c r="Z1628">
        <v>0</v>
      </c>
      <c r="AA1628">
        <v>3</v>
      </c>
      <c r="AB1628">
        <v>11</v>
      </c>
      <c r="AC1628">
        <v>0</v>
      </c>
    </row>
    <row r="1629" spans="1:29" x14ac:dyDescent="0.3">
      <c r="A1629" s="1">
        <v>252</v>
      </c>
      <c r="B1629">
        <v>1963</v>
      </c>
      <c r="C1629" t="s">
        <v>36</v>
      </c>
      <c r="D1629" t="s">
        <v>41</v>
      </c>
      <c r="E1629">
        <v>41003</v>
      </c>
      <c r="F1629">
        <v>0</v>
      </c>
      <c r="G1629">
        <v>0</v>
      </c>
      <c r="H1629" t="s">
        <v>104</v>
      </c>
      <c r="I1629">
        <v>11</v>
      </c>
      <c r="J1629">
        <v>123</v>
      </c>
      <c r="K1629">
        <v>133</v>
      </c>
      <c r="L1629">
        <v>142</v>
      </c>
      <c r="M1629">
        <v>71</v>
      </c>
      <c r="N1629">
        <v>44</v>
      </c>
      <c r="O1629">
        <v>88</v>
      </c>
      <c r="P1629">
        <v>1</v>
      </c>
      <c r="Q1629">
        <v>6</v>
      </c>
      <c r="R1629">
        <v>2</v>
      </c>
      <c r="S1629">
        <v>8</v>
      </c>
      <c r="T1629">
        <v>6</v>
      </c>
      <c r="U1629">
        <v>0</v>
      </c>
      <c r="V1629">
        <v>0</v>
      </c>
      <c r="W1629">
        <v>0</v>
      </c>
      <c r="X1629">
        <v>0</v>
      </c>
      <c r="Y1629">
        <v>0</v>
      </c>
      <c r="Z1629">
        <v>0</v>
      </c>
      <c r="AA1629">
        <v>3</v>
      </c>
      <c r="AB1629">
        <v>11</v>
      </c>
      <c r="AC1629">
        <v>0</v>
      </c>
    </row>
    <row r="1630" spans="1:29" x14ac:dyDescent="0.3">
      <c r="A1630" s="1">
        <v>9986</v>
      </c>
      <c r="B1630">
        <v>1982</v>
      </c>
      <c r="C1630" t="s">
        <v>29</v>
      </c>
      <c r="D1630" t="s">
        <v>33</v>
      </c>
      <c r="E1630">
        <v>19444</v>
      </c>
      <c r="F1630">
        <v>1</v>
      </c>
      <c r="G1630">
        <v>0</v>
      </c>
      <c r="H1630" t="s">
        <v>652</v>
      </c>
      <c r="I1630">
        <v>8</v>
      </c>
      <c r="J1630">
        <v>16</v>
      </c>
      <c r="K1630">
        <v>0</v>
      </c>
      <c r="L1630">
        <v>23</v>
      </c>
      <c r="M1630">
        <v>3</v>
      </c>
      <c r="N1630">
        <v>2</v>
      </c>
      <c r="O1630">
        <v>10</v>
      </c>
      <c r="P1630">
        <v>3</v>
      </c>
      <c r="Q1630">
        <v>4</v>
      </c>
      <c r="R1630">
        <v>1</v>
      </c>
      <c r="S1630">
        <v>2</v>
      </c>
      <c r="T1630">
        <v>7</v>
      </c>
      <c r="U1630">
        <v>0</v>
      </c>
      <c r="V1630">
        <v>0</v>
      </c>
      <c r="W1630">
        <v>0</v>
      </c>
      <c r="X1630">
        <v>0</v>
      </c>
      <c r="Y1630">
        <v>0</v>
      </c>
      <c r="Z1630">
        <v>0</v>
      </c>
      <c r="AA1630">
        <v>3</v>
      </c>
      <c r="AB1630">
        <v>11</v>
      </c>
      <c r="AC1630">
        <v>1</v>
      </c>
    </row>
    <row r="1631" spans="1:29" x14ac:dyDescent="0.3">
      <c r="A1631" s="1">
        <v>3276</v>
      </c>
      <c r="B1631">
        <v>1976</v>
      </c>
      <c r="C1631" t="s">
        <v>53</v>
      </c>
      <c r="D1631" t="s">
        <v>33</v>
      </c>
      <c r="E1631">
        <v>36301</v>
      </c>
      <c r="F1631">
        <v>1</v>
      </c>
      <c r="G1631">
        <v>0</v>
      </c>
      <c r="H1631" t="s">
        <v>551</v>
      </c>
      <c r="I1631">
        <v>53</v>
      </c>
      <c r="J1631">
        <v>11</v>
      </c>
      <c r="K1631">
        <v>12</v>
      </c>
      <c r="L1631">
        <v>35</v>
      </c>
      <c r="M1631">
        <v>3</v>
      </c>
      <c r="N1631">
        <v>5</v>
      </c>
      <c r="O1631">
        <v>12</v>
      </c>
      <c r="P1631">
        <v>1</v>
      </c>
      <c r="Q1631">
        <v>3</v>
      </c>
      <c r="R1631">
        <v>0</v>
      </c>
      <c r="S1631">
        <v>3</v>
      </c>
      <c r="T1631">
        <v>7</v>
      </c>
      <c r="U1631">
        <v>0</v>
      </c>
      <c r="V1631">
        <v>0</v>
      </c>
      <c r="W1631">
        <v>0</v>
      </c>
      <c r="X1631">
        <v>0</v>
      </c>
      <c r="Y1631">
        <v>0</v>
      </c>
      <c r="Z1631">
        <v>0</v>
      </c>
      <c r="AA1631">
        <v>3</v>
      </c>
      <c r="AB1631">
        <v>11</v>
      </c>
      <c r="AC1631">
        <v>0</v>
      </c>
    </row>
    <row r="1632" spans="1:29" x14ac:dyDescent="0.3">
      <c r="A1632" s="1">
        <v>3859</v>
      </c>
      <c r="B1632">
        <v>1947</v>
      </c>
      <c r="C1632" t="s">
        <v>36</v>
      </c>
      <c r="D1632" t="s">
        <v>33</v>
      </c>
      <c r="E1632">
        <v>73059</v>
      </c>
      <c r="F1632">
        <v>0</v>
      </c>
      <c r="G1632">
        <v>1</v>
      </c>
      <c r="H1632" t="s">
        <v>215</v>
      </c>
      <c r="I1632">
        <v>36</v>
      </c>
      <c r="J1632">
        <v>410</v>
      </c>
      <c r="K1632">
        <v>112</v>
      </c>
      <c r="L1632">
        <v>420</v>
      </c>
      <c r="M1632">
        <v>0</v>
      </c>
      <c r="N1632">
        <v>82</v>
      </c>
      <c r="O1632">
        <v>71</v>
      </c>
      <c r="P1632">
        <v>1</v>
      </c>
      <c r="Q1632">
        <v>9</v>
      </c>
      <c r="R1632">
        <v>3</v>
      </c>
      <c r="S1632">
        <v>13</v>
      </c>
      <c r="T1632">
        <v>4</v>
      </c>
      <c r="U1632">
        <v>0</v>
      </c>
      <c r="V1632">
        <v>0</v>
      </c>
      <c r="W1632">
        <v>0</v>
      </c>
      <c r="X1632">
        <v>0</v>
      </c>
      <c r="Y1632">
        <v>0</v>
      </c>
      <c r="Z1632">
        <v>0</v>
      </c>
      <c r="AA1632">
        <v>3</v>
      </c>
      <c r="AB1632">
        <v>11</v>
      </c>
      <c r="AC1632">
        <v>0</v>
      </c>
    </row>
    <row r="1633" spans="1:29" x14ac:dyDescent="0.3">
      <c r="A1633" s="1">
        <v>3570</v>
      </c>
      <c r="B1633">
        <v>1969</v>
      </c>
      <c r="C1633" t="s">
        <v>36</v>
      </c>
      <c r="D1633" t="s">
        <v>33</v>
      </c>
      <c r="E1633">
        <v>42731</v>
      </c>
      <c r="F1633">
        <v>1</v>
      </c>
      <c r="G1633">
        <v>0</v>
      </c>
      <c r="H1633" t="s">
        <v>452</v>
      </c>
      <c r="I1633">
        <v>64</v>
      </c>
      <c r="J1633">
        <v>159</v>
      </c>
      <c r="K1633">
        <v>2</v>
      </c>
      <c r="L1633">
        <v>51</v>
      </c>
      <c r="M1633">
        <v>6</v>
      </c>
      <c r="N1633">
        <v>2</v>
      </c>
      <c r="O1633">
        <v>24</v>
      </c>
      <c r="P1633">
        <v>3</v>
      </c>
      <c r="Q1633">
        <v>4</v>
      </c>
      <c r="R1633">
        <v>1</v>
      </c>
      <c r="S1633">
        <v>5</v>
      </c>
      <c r="T1633">
        <v>5</v>
      </c>
      <c r="U1633">
        <v>0</v>
      </c>
      <c r="V1633">
        <v>0</v>
      </c>
      <c r="W1633">
        <v>0</v>
      </c>
      <c r="X1633">
        <v>0</v>
      </c>
      <c r="Y1633">
        <v>0</v>
      </c>
      <c r="Z1633">
        <v>0</v>
      </c>
      <c r="AA1633">
        <v>3</v>
      </c>
      <c r="AB1633">
        <v>11</v>
      </c>
      <c r="AC1633">
        <v>0</v>
      </c>
    </row>
    <row r="1634" spans="1:29" x14ac:dyDescent="0.3">
      <c r="A1634" s="1">
        <v>3783</v>
      </c>
      <c r="B1634">
        <v>1959</v>
      </c>
      <c r="C1634" t="s">
        <v>36</v>
      </c>
      <c r="D1634" t="s">
        <v>37</v>
      </c>
      <c r="E1634">
        <v>52854</v>
      </c>
      <c r="F1634">
        <v>1</v>
      </c>
      <c r="G1634">
        <v>1</v>
      </c>
      <c r="H1634" t="s">
        <v>574</v>
      </c>
      <c r="I1634">
        <v>43</v>
      </c>
      <c r="J1634">
        <v>105</v>
      </c>
      <c r="K1634">
        <v>0</v>
      </c>
      <c r="L1634">
        <v>10</v>
      </c>
      <c r="M1634">
        <v>0</v>
      </c>
      <c r="N1634">
        <v>1</v>
      </c>
      <c r="O1634">
        <v>0</v>
      </c>
      <c r="P1634">
        <v>2</v>
      </c>
      <c r="Q1634">
        <v>2</v>
      </c>
      <c r="R1634">
        <v>1</v>
      </c>
      <c r="S1634">
        <v>4</v>
      </c>
      <c r="T1634">
        <v>5</v>
      </c>
      <c r="U1634">
        <v>0</v>
      </c>
      <c r="V1634">
        <v>0</v>
      </c>
      <c r="W1634">
        <v>0</v>
      </c>
      <c r="X1634">
        <v>0</v>
      </c>
      <c r="Y1634">
        <v>0</v>
      </c>
      <c r="Z1634">
        <v>0</v>
      </c>
      <c r="AA1634">
        <v>3</v>
      </c>
      <c r="AB1634">
        <v>11</v>
      </c>
      <c r="AC1634">
        <v>0</v>
      </c>
    </row>
    <row r="1635" spans="1:29" x14ac:dyDescent="0.3">
      <c r="A1635" s="1">
        <v>10207</v>
      </c>
      <c r="B1635">
        <v>1978</v>
      </c>
      <c r="C1635" t="s">
        <v>29</v>
      </c>
      <c r="D1635" t="s">
        <v>33</v>
      </c>
      <c r="E1635">
        <v>22775</v>
      </c>
      <c r="F1635">
        <v>1</v>
      </c>
      <c r="G1635">
        <v>0</v>
      </c>
      <c r="H1635" t="s">
        <v>254</v>
      </c>
      <c r="I1635">
        <v>40</v>
      </c>
      <c r="J1635">
        <v>5</v>
      </c>
      <c r="K1635">
        <v>1</v>
      </c>
      <c r="L1635">
        <v>8</v>
      </c>
      <c r="M1635">
        <v>0</v>
      </c>
      <c r="N1635">
        <v>0</v>
      </c>
      <c r="O1635">
        <v>1</v>
      </c>
      <c r="P1635">
        <v>1</v>
      </c>
      <c r="Q1635">
        <v>1</v>
      </c>
      <c r="R1635">
        <v>0</v>
      </c>
      <c r="S1635">
        <v>2</v>
      </c>
      <c r="T1635">
        <v>8</v>
      </c>
      <c r="U1635">
        <v>0</v>
      </c>
      <c r="V1635">
        <v>0</v>
      </c>
      <c r="W1635">
        <v>0</v>
      </c>
      <c r="X1635">
        <v>0</v>
      </c>
      <c r="Y1635">
        <v>0</v>
      </c>
      <c r="Z1635">
        <v>0</v>
      </c>
      <c r="AA1635">
        <v>3</v>
      </c>
      <c r="AB1635">
        <v>11</v>
      </c>
      <c r="AC1635">
        <v>0</v>
      </c>
    </row>
    <row r="1636" spans="1:29" x14ac:dyDescent="0.3">
      <c r="A1636" s="1">
        <v>10906</v>
      </c>
      <c r="B1636">
        <v>1948</v>
      </c>
      <c r="C1636" t="s">
        <v>36</v>
      </c>
      <c r="D1636" t="s">
        <v>33</v>
      </c>
      <c r="E1636">
        <v>46681</v>
      </c>
      <c r="F1636">
        <v>0</v>
      </c>
      <c r="G1636">
        <v>2</v>
      </c>
      <c r="H1636" t="s">
        <v>311</v>
      </c>
      <c r="I1636">
        <v>52</v>
      </c>
      <c r="J1636">
        <v>269</v>
      </c>
      <c r="K1636">
        <v>15</v>
      </c>
      <c r="L1636">
        <v>69</v>
      </c>
      <c r="M1636">
        <v>15</v>
      </c>
      <c r="N1636">
        <v>19</v>
      </c>
      <c r="O1636">
        <v>38</v>
      </c>
      <c r="P1636">
        <v>2</v>
      </c>
      <c r="Q1636">
        <v>4</v>
      </c>
      <c r="R1636">
        <v>6</v>
      </c>
      <c r="S1636">
        <v>4</v>
      </c>
      <c r="T1636">
        <v>5</v>
      </c>
      <c r="U1636">
        <v>0</v>
      </c>
      <c r="V1636">
        <v>0</v>
      </c>
      <c r="W1636">
        <v>0</v>
      </c>
      <c r="X1636">
        <v>0</v>
      </c>
      <c r="Y1636">
        <v>0</v>
      </c>
      <c r="Z1636">
        <v>0</v>
      </c>
      <c r="AA1636">
        <v>3</v>
      </c>
      <c r="AB1636">
        <v>11</v>
      </c>
      <c r="AC1636">
        <v>0</v>
      </c>
    </row>
    <row r="1637" spans="1:29" x14ac:dyDescent="0.3">
      <c r="A1637" s="1">
        <v>3427</v>
      </c>
      <c r="B1637">
        <v>1955</v>
      </c>
      <c r="C1637" t="s">
        <v>36</v>
      </c>
      <c r="D1637" t="s">
        <v>37</v>
      </c>
      <c r="E1637">
        <v>59821</v>
      </c>
      <c r="F1637">
        <v>0</v>
      </c>
      <c r="G1637">
        <v>1</v>
      </c>
      <c r="H1637" t="s">
        <v>653</v>
      </c>
      <c r="I1637">
        <v>11</v>
      </c>
      <c r="J1637">
        <v>629</v>
      </c>
      <c r="K1637">
        <v>0</v>
      </c>
      <c r="L1637">
        <v>70</v>
      </c>
      <c r="M1637">
        <v>0</v>
      </c>
      <c r="N1637">
        <v>0</v>
      </c>
      <c r="O1637">
        <v>35</v>
      </c>
      <c r="P1637">
        <v>6</v>
      </c>
      <c r="Q1637">
        <v>11</v>
      </c>
      <c r="R1637">
        <v>2</v>
      </c>
      <c r="S1637">
        <v>7</v>
      </c>
      <c r="T1637">
        <v>8</v>
      </c>
      <c r="U1637">
        <v>0</v>
      </c>
      <c r="V1637">
        <v>0</v>
      </c>
      <c r="W1637">
        <v>0</v>
      </c>
      <c r="X1637">
        <v>0</v>
      </c>
      <c r="Y1637">
        <v>0</v>
      </c>
      <c r="Z1637">
        <v>0</v>
      </c>
      <c r="AA1637">
        <v>3</v>
      </c>
      <c r="AB1637">
        <v>11</v>
      </c>
      <c r="AC1637">
        <v>0</v>
      </c>
    </row>
    <row r="1638" spans="1:29" x14ac:dyDescent="0.3">
      <c r="A1638" s="1">
        <v>5209</v>
      </c>
      <c r="B1638">
        <v>1954</v>
      </c>
      <c r="C1638" t="s">
        <v>29</v>
      </c>
      <c r="D1638" t="s">
        <v>41</v>
      </c>
      <c r="E1638">
        <v>50002</v>
      </c>
      <c r="F1638">
        <v>0</v>
      </c>
      <c r="G1638">
        <v>1</v>
      </c>
      <c r="H1638" t="s">
        <v>90</v>
      </c>
      <c r="I1638">
        <v>21</v>
      </c>
      <c r="J1638">
        <v>443</v>
      </c>
      <c r="K1638">
        <v>5</v>
      </c>
      <c r="L1638">
        <v>71</v>
      </c>
      <c r="M1638">
        <v>21</v>
      </c>
      <c r="N1638">
        <v>16</v>
      </c>
      <c r="O1638">
        <v>82</v>
      </c>
      <c r="P1638">
        <v>2</v>
      </c>
      <c r="Q1638">
        <v>8</v>
      </c>
      <c r="R1638">
        <v>2</v>
      </c>
      <c r="S1638">
        <v>7</v>
      </c>
      <c r="T1638">
        <v>7</v>
      </c>
      <c r="U1638">
        <v>0</v>
      </c>
      <c r="V1638">
        <v>0</v>
      </c>
      <c r="W1638">
        <v>0</v>
      </c>
      <c r="X1638">
        <v>0</v>
      </c>
      <c r="Y1638">
        <v>0</v>
      </c>
      <c r="Z1638">
        <v>0</v>
      </c>
      <c r="AA1638">
        <v>3</v>
      </c>
      <c r="AB1638">
        <v>11</v>
      </c>
      <c r="AC1638">
        <v>0</v>
      </c>
    </row>
    <row r="1639" spans="1:29" x14ac:dyDescent="0.3">
      <c r="A1639" s="1">
        <v>10711</v>
      </c>
      <c r="B1639">
        <v>1945</v>
      </c>
      <c r="C1639" t="s">
        <v>29</v>
      </c>
      <c r="D1639" t="s">
        <v>37</v>
      </c>
      <c r="E1639">
        <v>69755</v>
      </c>
      <c r="F1639">
        <v>0</v>
      </c>
      <c r="G1639">
        <v>0</v>
      </c>
      <c r="H1639" t="s">
        <v>77</v>
      </c>
      <c r="I1639">
        <v>23</v>
      </c>
      <c r="J1639">
        <v>217</v>
      </c>
      <c r="K1639">
        <v>77</v>
      </c>
      <c r="L1639">
        <v>373</v>
      </c>
      <c r="M1639">
        <v>111</v>
      </c>
      <c r="N1639">
        <v>23</v>
      </c>
      <c r="O1639">
        <v>93</v>
      </c>
      <c r="P1639">
        <v>1</v>
      </c>
      <c r="Q1639">
        <v>3</v>
      </c>
      <c r="R1639">
        <v>6</v>
      </c>
      <c r="S1639">
        <v>12</v>
      </c>
      <c r="T1639">
        <v>1</v>
      </c>
      <c r="U1639">
        <v>0</v>
      </c>
      <c r="V1639">
        <v>0</v>
      </c>
      <c r="W1639">
        <v>0</v>
      </c>
      <c r="X1639">
        <v>0</v>
      </c>
      <c r="Y1639">
        <v>0</v>
      </c>
      <c r="Z1639">
        <v>0</v>
      </c>
      <c r="AA1639">
        <v>3</v>
      </c>
      <c r="AB1639">
        <v>11</v>
      </c>
      <c r="AC1639">
        <v>0</v>
      </c>
    </row>
    <row r="1640" spans="1:29" x14ac:dyDescent="0.3">
      <c r="A1640" s="1">
        <v>10785</v>
      </c>
      <c r="B1640">
        <v>1969</v>
      </c>
      <c r="C1640" t="s">
        <v>29</v>
      </c>
      <c r="D1640" t="s">
        <v>37</v>
      </c>
      <c r="E1640">
        <v>44078</v>
      </c>
      <c r="F1640">
        <v>1</v>
      </c>
      <c r="G1640">
        <v>1</v>
      </c>
      <c r="H1640" t="s">
        <v>529</v>
      </c>
      <c r="I1640">
        <v>17</v>
      </c>
      <c r="J1640">
        <v>24</v>
      </c>
      <c r="K1640">
        <v>1</v>
      </c>
      <c r="L1640">
        <v>10</v>
      </c>
      <c r="M1640">
        <v>2</v>
      </c>
      <c r="N1640">
        <v>0</v>
      </c>
      <c r="O1640">
        <v>4</v>
      </c>
      <c r="P1640">
        <v>2</v>
      </c>
      <c r="Q1640">
        <v>2</v>
      </c>
      <c r="R1640">
        <v>0</v>
      </c>
      <c r="S1640">
        <v>3</v>
      </c>
      <c r="T1640">
        <v>5</v>
      </c>
      <c r="U1640">
        <v>0</v>
      </c>
      <c r="V1640">
        <v>0</v>
      </c>
      <c r="W1640">
        <v>0</v>
      </c>
      <c r="X1640">
        <v>0</v>
      </c>
      <c r="Y1640">
        <v>0</v>
      </c>
      <c r="Z1640">
        <v>0</v>
      </c>
      <c r="AA1640">
        <v>3</v>
      </c>
      <c r="AB1640">
        <v>11</v>
      </c>
      <c r="AC1640">
        <v>0</v>
      </c>
    </row>
    <row r="1641" spans="1:29" x14ac:dyDescent="0.3">
      <c r="A1641" s="1">
        <v>2814</v>
      </c>
      <c r="B1641">
        <v>1976</v>
      </c>
      <c r="C1641" t="s">
        <v>39</v>
      </c>
      <c r="D1641" t="s">
        <v>33</v>
      </c>
      <c r="E1641">
        <v>30560</v>
      </c>
      <c r="F1641">
        <v>1</v>
      </c>
      <c r="G1641">
        <v>0</v>
      </c>
      <c r="H1641" t="s">
        <v>649</v>
      </c>
      <c r="I1641">
        <v>6</v>
      </c>
      <c r="J1641">
        <v>9</v>
      </c>
      <c r="K1641">
        <v>1</v>
      </c>
      <c r="L1641">
        <v>5</v>
      </c>
      <c r="M1641">
        <v>4</v>
      </c>
      <c r="N1641">
        <v>5</v>
      </c>
      <c r="O1641">
        <v>7</v>
      </c>
      <c r="P1641">
        <v>1</v>
      </c>
      <c r="Q1641">
        <v>1</v>
      </c>
      <c r="R1641">
        <v>0</v>
      </c>
      <c r="S1641">
        <v>3</v>
      </c>
      <c r="T1641">
        <v>7</v>
      </c>
      <c r="U1641">
        <v>0</v>
      </c>
      <c r="V1641">
        <v>0</v>
      </c>
      <c r="W1641">
        <v>0</v>
      </c>
      <c r="X1641">
        <v>0</v>
      </c>
      <c r="Y1641">
        <v>0</v>
      </c>
      <c r="Z1641">
        <v>0</v>
      </c>
      <c r="AA1641">
        <v>3</v>
      </c>
      <c r="AB1641">
        <v>11</v>
      </c>
      <c r="AC1641">
        <v>0</v>
      </c>
    </row>
    <row r="1642" spans="1:29" x14ac:dyDescent="0.3">
      <c r="A1642" s="1">
        <v>6866</v>
      </c>
      <c r="B1642">
        <v>1969</v>
      </c>
      <c r="C1642" t="s">
        <v>39</v>
      </c>
      <c r="D1642" t="s">
        <v>33</v>
      </c>
      <c r="E1642">
        <v>35924</v>
      </c>
      <c r="F1642">
        <v>1</v>
      </c>
      <c r="G1642">
        <v>1</v>
      </c>
      <c r="H1642" t="s">
        <v>121</v>
      </c>
      <c r="I1642">
        <v>56</v>
      </c>
      <c r="J1642">
        <v>8</v>
      </c>
      <c r="K1642">
        <v>0</v>
      </c>
      <c r="L1642">
        <v>14</v>
      </c>
      <c r="M1642">
        <v>2</v>
      </c>
      <c r="N1642">
        <v>3</v>
      </c>
      <c r="O1642">
        <v>7</v>
      </c>
      <c r="P1642">
        <v>1</v>
      </c>
      <c r="Q1642">
        <v>1</v>
      </c>
      <c r="R1642">
        <v>0</v>
      </c>
      <c r="S1642">
        <v>3</v>
      </c>
      <c r="T1642">
        <v>5</v>
      </c>
      <c r="U1642">
        <v>0</v>
      </c>
      <c r="V1642">
        <v>0</v>
      </c>
      <c r="W1642">
        <v>0</v>
      </c>
      <c r="X1642">
        <v>0</v>
      </c>
      <c r="Y1642">
        <v>0</v>
      </c>
      <c r="Z1642">
        <v>0</v>
      </c>
      <c r="AA1642">
        <v>3</v>
      </c>
      <c r="AB1642">
        <v>11</v>
      </c>
      <c r="AC1642">
        <v>0</v>
      </c>
    </row>
    <row r="1643" spans="1:29" x14ac:dyDescent="0.3">
      <c r="A1643" s="1">
        <v>1665</v>
      </c>
      <c r="B1643">
        <v>1964</v>
      </c>
      <c r="C1643" t="s">
        <v>36</v>
      </c>
      <c r="D1643" t="s">
        <v>41</v>
      </c>
      <c r="E1643">
        <v>64140</v>
      </c>
      <c r="F1643">
        <v>0</v>
      </c>
      <c r="G1643">
        <v>2</v>
      </c>
      <c r="H1643" t="s">
        <v>654</v>
      </c>
      <c r="I1643">
        <v>71</v>
      </c>
      <c r="J1643">
        <v>1459</v>
      </c>
      <c r="K1643">
        <v>0</v>
      </c>
      <c r="L1643">
        <v>61</v>
      </c>
      <c r="M1643">
        <v>0</v>
      </c>
      <c r="N1643">
        <v>15</v>
      </c>
      <c r="O1643">
        <v>215</v>
      </c>
      <c r="P1643">
        <v>5</v>
      </c>
      <c r="Q1643">
        <v>2</v>
      </c>
      <c r="R1643">
        <v>5</v>
      </c>
      <c r="S1643">
        <v>6</v>
      </c>
      <c r="T1643">
        <v>5</v>
      </c>
      <c r="U1643">
        <v>1</v>
      </c>
      <c r="V1643">
        <v>0</v>
      </c>
      <c r="W1643">
        <v>1</v>
      </c>
      <c r="X1643">
        <v>0</v>
      </c>
      <c r="Y1643">
        <v>1</v>
      </c>
      <c r="Z1643">
        <v>0</v>
      </c>
      <c r="AA1643">
        <v>3</v>
      </c>
      <c r="AB1643">
        <v>11</v>
      </c>
      <c r="AC1643">
        <v>1</v>
      </c>
    </row>
    <row r="1644" spans="1:29" x14ac:dyDescent="0.3">
      <c r="A1644" s="1">
        <v>6575</v>
      </c>
      <c r="B1644">
        <v>1981</v>
      </c>
      <c r="C1644" t="s">
        <v>29</v>
      </c>
      <c r="D1644" t="s">
        <v>33</v>
      </c>
      <c r="E1644">
        <v>56386</v>
      </c>
      <c r="F1644">
        <v>1</v>
      </c>
      <c r="G1644">
        <v>1</v>
      </c>
      <c r="H1644" t="s">
        <v>308</v>
      </c>
      <c r="I1644">
        <v>51</v>
      </c>
      <c r="J1644">
        <v>230</v>
      </c>
      <c r="K1644">
        <v>48</v>
      </c>
      <c r="L1644">
        <v>214</v>
      </c>
      <c r="M1644">
        <v>13</v>
      </c>
      <c r="N1644">
        <v>32</v>
      </c>
      <c r="O1644">
        <v>75</v>
      </c>
      <c r="P1644">
        <v>8</v>
      </c>
      <c r="Q1644">
        <v>9</v>
      </c>
      <c r="R1644">
        <v>1</v>
      </c>
      <c r="S1644">
        <v>7</v>
      </c>
      <c r="T1644">
        <v>9</v>
      </c>
      <c r="U1644">
        <v>0</v>
      </c>
      <c r="V1644">
        <v>0</v>
      </c>
      <c r="W1644">
        <v>0</v>
      </c>
      <c r="X1644">
        <v>0</v>
      </c>
      <c r="Y1644">
        <v>0</v>
      </c>
      <c r="Z1644">
        <v>0</v>
      </c>
      <c r="AA1644">
        <v>3</v>
      </c>
      <c r="AB1644">
        <v>11</v>
      </c>
      <c r="AC1644">
        <v>0</v>
      </c>
    </row>
    <row r="1645" spans="1:29" x14ac:dyDescent="0.3">
      <c r="A1645" s="1">
        <v>3829</v>
      </c>
      <c r="B1645">
        <v>1979</v>
      </c>
      <c r="C1645" t="s">
        <v>47</v>
      </c>
      <c r="D1645" t="s">
        <v>33</v>
      </c>
      <c r="E1645">
        <v>24594</v>
      </c>
      <c r="F1645">
        <v>1</v>
      </c>
      <c r="G1645">
        <v>0</v>
      </c>
      <c r="H1645" t="s">
        <v>132</v>
      </c>
      <c r="I1645">
        <v>94</v>
      </c>
      <c r="J1645">
        <v>1</v>
      </c>
      <c r="K1645">
        <v>3</v>
      </c>
      <c r="L1645">
        <v>6</v>
      </c>
      <c r="M1645">
        <v>10</v>
      </c>
      <c r="N1645">
        <v>0</v>
      </c>
      <c r="O1645">
        <v>9</v>
      </c>
      <c r="P1645">
        <v>1</v>
      </c>
      <c r="Q1645">
        <v>1</v>
      </c>
      <c r="R1645">
        <v>0</v>
      </c>
      <c r="S1645">
        <v>3</v>
      </c>
      <c r="T1645">
        <v>5</v>
      </c>
      <c r="U1645">
        <v>0</v>
      </c>
      <c r="V1645">
        <v>0</v>
      </c>
      <c r="W1645">
        <v>0</v>
      </c>
      <c r="X1645">
        <v>0</v>
      </c>
      <c r="Y1645">
        <v>0</v>
      </c>
      <c r="Z1645">
        <v>0</v>
      </c>
      <c r="AA1645">
        <v>3</v>
      </c>
      <c r="AB1645">
        <v>11</v>
      </c>
      <c r="AC1645">
        <v>0</v>
      </c>
    </row>
    <row r="1646" spans="1:29" x14ac:dyDescent="0.3">
      <c r="A1646" s="1">
        <v>3091</v>
      </c>
      <c r="B1646">
        <v>1981</v>
      </c>
      <c r="C1646" t="s">
        <v>53</v>
      </c>
      <c r="D1646" t="s">
        <v>33</v>
      </c>
      <c r="E1646">
        <v>75774</v>
      </c>
      <c r="F1646">
        <v>1</v>
      </c>
      <c r="G1646">
        <v>0</v>
      </c>
      <c r="H1646" t="s">
        <v>492</v>
      </c>
      <c r="I1646">
        <v>27</v>
      </c>
      <c r="J1646">
        <v>340</v>
      </c>
      <c r="K1646">
        <v>21</v>
      </c>
      <c r="L1646">
        <v>134</v>
      </c>
      <c r="M1646">
        <v>258</v>
      </c>
      <c r="N1646">
        <v>14</v>
      </c>
      <c r="O1646">
        <v>56</v>
      </c>
      <c r="P1646">
        <v>1</v>
      </c>
      <c r="Q1646">
        <v>7</v>
      </c>
      <c r="R1646">
        <v>5</v>
      </c>
      <c r="S1646">
        <v>8</v>
      </c>
      <c r="T1646">
        <v>4</v>
      </c>
      <c r="U1646">
        <v>0</v>
      </c>
      <c r="V1646">
        <v>0</v>
      </c>
      <c r="W1646">
        <v>0</v>
      </c>
      <c r="X1646">
        <v>0</v>
      </c>
      <c r="Y1646">
        <v>0</v>
      </c>
      <c r="Z1646">
        <v>0</v>
      </c>
      <c r="AA1646">
        <v>3</v>
      </c>
      <c r="AB1646">
        <v>11</v>
      </c>
      <c r="AC1646">
        <v>0</v>
      </c>
    </row>
    <row r="1647" spans="1:29" x14ac:dyDescent="0.3">
      <c r="A1647" s="1">
        <v>10141</v>
      </c>
      <c r="B1647">
        <v>1960</v>
      </c>
      <c r="C1647" t="s">
        <v>39</v>
      </c>
      <c r="D1647" t="s">
        <v>41</v>
      </c>
      <c r="E1647">
        <v>39228</v>
      </c>
      <c r="F1647">
        <v>0</v>
      </c>
      <c r="G1647">
        <v>0</v>
      </c>
      <c r="H1647" t="s">
        <v>495</v>
      </c>
      <c r="I1647">
        <v>1</v>
      </c>
      <c r="J1647">
        <v>7</v>
      </c>
      <c r="K1647">
        <v>1</v>
      </c>
      <c r="L1647">
        <v>6</v>
      </c>
      <c r="M1647">
        <v>0</v>
      </c>
      <c r="N1647">
        <v>3</v>
      </c>
      <c r="O1647">
        <v>3</v>
      </c>
      <c r="P1647">
        <v>1</v>
      </c>
      <c r="Q1647">
        <v>0</v>
      </c>
      <c r="R1647">
        <v>0</v>
      </c>
      <c r="S1647">
        <v>3</v>
      </c>
      <c r="T1647">
        <v>4</v>
      </c>
      <c r="U1647">
        <v>0</v>
      </c>
      <c r="V1647">
        <v>0</v>
      </c>
      <c r="W1647">
        <v>0</v>
      </c>
      <c r="X1647">
        <v>0</v>
      </c>
      <c r="Y1647">
        <v>0</v>
      </c>
      <c r="Z1647">
        <v>0</v>
      </c>
      <c r="AA1647">
        <v>3</v>
      </c>
      <c r="AB1647">
        <v>11</v>
      </c>
      <c r="AC1647">
        <v>0</v>
      </c>
    </row>
    <row r="1648" spans="1:29" x14ac:dyDescent="0.3">
      <c r="A1648" s="1">
        <v>5177</v>
      </c>
      <c r="B1648">
        <v>1974</v>
      </c>
      <c r="C1648" t="s">
        <v>39</v>
      </c>
      <c r="D1648" t="s">
        <v>37</v>
      </c>
      <c r="E1648">
        <v>58494</v>
      </c>
      <c r="F1648">
        <v>0</v>
      </c>
      <c r="G1648">
        <v>1</v>
      </c>
      <c r="H1648" t="s">
        <v>499</v>
      </c>
      <c r="I1648">
        <v>56</v>
      </c>
      <c r="J1648">
        <v>298</v>
      </c>
      <c r="K1648">
        <v>7</v>
      </c>
      <c r="L1648">
        <v>68</v>
      </c>
      <c r="M1648">
        <v>4</v>
      </c>
      <c r="N1648">
        <v>0</v>
      </c>
      <c r="O1648">
        <v>19</v>
      </c>
      <c r="P1648">
        <v>2</v>
      </c>
      <c r="Q1648">
        <v>6</v>
      </c>
      <c r="R1648">
        <v>2</v>
      </c>
      <c r="S1648">
        <v>6</v>
      </c>
      <c r="T1648">
        <v>6</v>
      </c>
      <c r="U1648">
        <v>0</v>
      </c>
      <c r="V1648">
        <v>0</v>
      </c>
      <c r="W1648">
        <v>0</v>
      </c>
      <c r="X1648">
        <v>0</v>
      </c>
      <c r="Y1648">
        <v>0</v>
      </c>
      <c r="Z1648">
        <v>0</v>
      </c>
      <c r="AA1648">
        <v>3</v>
      </c>
      <c r="AB1648">
        <v>11</v>
      </c>
      <c r="AC1648">
        <v>0</v>
      </c>
    </row>
    <row r="1649" spans="1:29" x14ac:dyDescent="0.3">
      <c r="A1649" s="1">
        <v>7005</v>
      </c>
      <c r="B1649">
        <v>1981</v>
      </c>
      <c r="C1649" t="s">
        <v>29</v>
      </c>
      <c r="D1649" t="s">
        <v>30</v>
      </c>
      <c r="E1649">
        <v>58684</v>
      </c>
      <c r="F1649">
        <v>0</v>
      </c>
      <c r="G1649">
        <v>0</v>
      </c>
      <c r="H1649" t="s">
        <v>305</v>
      </c>
      <c r="I1649">
        <v>71</v>
      </c>
      <c r="J1649">
        <v>479</v>
      </c>
      <c r="K1649">
        <v>35</v>
      </c>
      <c r="L1649">
        <v>179</v>
      </c>
      <c r="M1649">
        <v>28</v>
      </c>
      <c r="N1649">
        <v>7</v>
      </c>
      <c r="O1649">
        <v>85</v>
      </c>
      <c r="P1649">
        <v>1</v>
      </c>
      <c r="Q1649">
        <v>5</v>
      </c>
      <c r="R1649">
        <v>3</v>
      </c>
      <c r="S1649">
        <v>12</v>
      </c>
      <c r="T1649">
        <v>2</v>
      </c>
      <c r="U1649">
        <v>0</v>
      </c>
      <c r="V1649">
        <v>1</v>
      </c>
      <c r="W1649">
        <v>0</v>
      </c>
      <c r="X1649">
        <v>0</v>
      </c>
      <c r="Y1649">
        <v>0</v>
      </c>
      <c r="Z1649">
        <v>0</v>
      </c>
      <c r="AA1649">
        <v>3</v>
      </c>
      <c r="AB1649">
        <v>11</v>
      </c>
      <c r="AC1649">
        <v>0</v>
      </c>
    </row>
    <row r="1650" spans="1:29" x14ac:dyDescent="0.3">
      <c r="A1650" s="1">
        <v>6409</v>
      </c>
      <c r="B1650">
        <v>1967</v>
      </c>
      <c r="C1650" t="s">
        <v>29</v>
      </c>
      <c r="D1650" t="s">
        <v>41</v>
      </c>
      <c r="E1650">
        <v>57136</v>
      </c>
      <c r="F1650">
        <v>0</v>
      </c>
      <c r="G1650">
        <v>0</v>
      </c>
      <c r="H1650" t="s">
        <v>538</v>
      </c>
      <c r="I1650">
        <v>18</v>
      </c>
      <c r="J1650">
        <v>267</v>
      </c>
      <c r="K1650">
        <v>140</v>
      </c>
      <c r="L1650">
        <v>599</v>
      </c>
      <c r="M1650">
        <v>34</v>
      </c>
      <c r="N1650">
        <v>12</v>
      </c>
      <c r="O1650">
        <v>127</v>
      </c>
      <c r="P1650">
        <v>1</v>
      </c>
      <c r="Q1650">
        <v>7</v>
      </c>
      <c r="R1650">
        <v>5</v>
      </c>
      <c r="S1650">
        <v>7</v>
      </c>
      <c r="T1650">
        <v>6</v>
      </c>
      <c r="U1650">
        <v>0</v>
      </c>
      <c r="V1650">
        <v>0</v>
      </c>
      <c r="W1650">
        <v>0</v>
      </c>
      <c r="X1650">
        <v>0</v>
      </c>
      <c r="Y1650">
        <v>0</v>
      </c>
      <c r="Z1650">
        <v>0</v>
      </c>
      <c r="AA1650">
        <v>3</v>
      </c>
      <c r="AB1650">
        <v>11</v>
      </c>
      <c r="AC1650">
        <v>1</v>
      </c>
    </row>
    <row r="1651" spans="1:29" x14ac:dyDescent="0.3">
      <c r="A1651" s="1">
        <v>7485</v>
      </c>
      <c r="B1651">
        <v>1950</v>
      </c>
      <c r="C1651" t="s">
        <v>36</v>
      </c>
      <c r="D1651" t="s">
        <v>71</v>
      </c>
      <c r="E1651">
        <v>56551</v>
      </c>
      <c r="F1651">
        <v>1</v>
      </c>
      <c r="G1651">
        <v>1</v>
      </c>
      <c r="H1651" t="s">
        <v>431</v>
      </c>
      <c r="I1651">
        <v>48</v>
      </c>
      <c r="J1651">
        <v>67</v>
      </c>
      <c r="K1651">
        <v>4</v>
      </c>
      <c r="L1651">
        <v>32</v>
      </c>
      <c r="M1651">
        <v>17</v>
      </c>
      <c r="N1651">
        <v>2</v>
      </c>
      <c r="O1651">
        <v>16</v>
      </c>
      <c r="P1651">
        <v>3</v>
      </c>
      <c r="Q1651">
        <v>2</v>
      </c>
      <c r="R1651">
        <v>1</v>
      </c>
      <c r="S1651">
        <v>4</v>
      </c>
      <c r="T1651">
        <v>4</v>
      </c>
      <c r="U1651">
        <v>0</v>
      </c>
      <c r="V1651">
        <v>0</v>
      </c>
      <c r="W1651">
        <v>0</v>
      </c>
      <c r="X1651">
        <v>0</v>
      </c>
      <c r="Y1651">
        <v>0</v>
      </c>
      <c r="Z1651">
        <v>0</v>
      </c>
      <c r="AA1651">
        <v>3</v>
      </c>
      <c r="AB1651">
        <v>11</v>
      </c>
      <c r="AC1651">
        <v>0</v>
      </c>
    </row>
    <row r="1652" spans="1:29" x14ac:dyDescent="0.3">
      <c r="A1652" s="1">
        <v>8079</v>
      </c>
      <c r="B1652">
        <v>1982</v>
      </c>
      <c r="C1652" t="s">
        <v>29</v>
      </c>
      <c r="D1652" t="s">
        <v>37</v>
      </c>
      <c r="E1652">
        <v>22448</v>
      </c>
      <c r="F1652">
        <v>1</v>
      </c>
      <c r="G1652">
        <v>0</v>
      </c>
      <c r="H1652" t="s">
        <v>561</v>
      </c>
      <c r="I1652">
        <v>86</v>
      </c>
      <c r="J1652">
        <v>3</v>
      </c>
      <c r="K1652">
        <v>1</v>
      </c>
      <c r="L1652">
        <v>8</v>
      </c>
      <c r="M1652">
        <v>23</v>
      </c>
      <c r="N1652">
        <v>2</v>
      </c>
      <c r="O1652">
        <v>18</v>
      </c>
      <c r="P1652">
        <v>3</v>
      </c>
      <c r="Q1652">
        <v>2</v>
      </c>
      <c r="R1652">
        <v>1</v>
      </c>
      <c r="S1652">
        <v>3</v>
      </c>
      <c r="T1652">
        <v>3</v>
      </c>
      <c r="U1652">
        <v>0</v>
      </c>
      <c r="V1652">
        <v>0</v>
      </c>
      <c r="W1652">
        <v>0</v>
      </c>
      <c r="X1652">
        <v>0</v>
      </c>
      <c r="Y1652">
        <v>0</v>
      </c>
      <c r="Z1652">
        <v>0</v>
      </c>
      <c r="AA1652">
        <v>3</v>
      </c>
      <c r="AB1652">
        <v>11</v>
      </c>
      <c r="AC1652">
        <v>0</v>
      </c>
    </row>
    <row r="1653" spans="1:29" x14ac:dyDescent="0.3">
      <c r="A1653" s="1">
        <v>8395</v>
      </c>
      <c r="B1653">
        <v>1961</v>
      </c>
      <c r="C1653" t="s">
        <v>29</v>
      </c>
      <c r="D1653" t="s">
        <v>30</v>
      </c>
      <c r="E1653">
        <v>82014</v>
      </c>
      <c r="F1653">
        <v>0</v>
      </c>
      <c r="G1653">
        <v>0</v>
      </c>
      <c r="H1653" t="s">
        <v>360</v>
      </c>
      <c r="I1653">
        <v>48</v>
      </c>
      <c r="J1653">
        <v>980</v>
      </c>
      <c r="K1653">
        <v>37</v>
      </c>
      <c r="L1653">
        <v>265</v>
      </c>
      <c r="M1653">
        <v>35</v>
      </c>
      <c r="N1653">
        <v>163</v>
      </c>
      <c r="O1653">
        <v>31</v>
      </c>
      <c r="P1653">
        <v>1</v>
      </c>
      <c r="Q1653">
        <v>3</v>
      </c>
      <c r="R1653">
        <v>6</v>
      </c>
      <c r="S1653">
        <v>12</v>
      </c>
      <c r="T1653">
        <v>6</v>
      </c>
      <c r="U1653">
        <v>0</v>
      </c>
      <c r="V1653">
        <v>0</v>
      </c>
      <c r="W1653">
        <v>0</v>
      </c>
      <c r="X1653">
        <v>0</v>
      </c>
      <c r="Y1653">
        <v>0</v>
      </c>
      <c r="Z1653">
        <v>0</v>
      </c>
      <c r="AA1653">
        <v>3</v>
      </c>
      <c r="AB1653">
        <v>11</v>
      </c>
      <c r="AC1653">
        <v>1</v>
      </c>
    </row>
    <row r="1654" spans="1:29" x14ac:dyDescent="0.3">
      <c r="A1654" s="1">
        <v>10352</v>
      </c>
      <c r="B1654">
        <v>1963</v>
      </c>
      <c r="C1654" t="s">
        <v>29</v>
      </c>
      <c r="D1654" t="s">
        <v>71</v>
      </c>
      <c r="E1654">
        <v>34213</v>
      </c>
      <c r="F1654">
        <v>1</v>
      </c>
      <c r="G1654">
        <v>1</v>
      </c>
      <c r="H1654" t="s">
        <v>93</v>
      </c>
      <c r="I1654">
        <v>2</v>
      </c>
      <c r="J1654">
        <v>50</v>
      </c>
      <c r="K1654">
        <v>4</v>
      </c>
      <c r="L1654">
        <v>28</v>
      </c>
      <c r="M1654">
        <v>6</v>
      </c>
      <c r="N1654">
        <v>3</v>
      </c>
      <c r="O1654">
        <v>26</v>
      </c>
      <c r="P1654">
        <v>3</v>
      </c>
      <c r="Q1654">
        <v>3</v>
      </c>
      <c r="R1654">
        <v>1</v>
      </c>
      <c r="S1654">
        <v>2</v>
      </c>
      <c r="T1654">
        <v>9</v>
      </c>
      <c r="U1654">
        <v>0</v>
      </c>
      <c r="V1654">
        <v>0</v>
      </c>
      <c r="W1654">
        <v>0</v>
      </c>
      <c r="X1654">
        <v>0</v>
      </c>
      <c r="Y1654">
        <v>0</v>
      </c>
      <c r="Z1654">
        <v>0</v>
      </c>
      <c r="AA1654">
        <v>3</v>
      </c>
      <c r="AB1654">
        <v>11</v>
      </c>
      <c r="AC1654">
        <v>1</v>
      </c>
    </row>
    <row r="1655" spans="1:29" x14ac:dyDescent="0.3">
      <c r="A1655" s="1">
        <v>4931</v>
      </c>
      <c r="B1655">
        <v>1977</v>
      </c>
      <c r="C1655" t="s">
        <v>29</v>
      </c>
      <c r="D1655" t="s">
        <v>33</v>
      </c>
      <c r="E1655">
        <v>157146</v>
      </c>
      <c r="F1655">
        <v>0</v>
      </c>
      <c r="G1655">
        <v>0</v>
      </c>
      <c r="H1655" t="s">
        <v>74</v>
      </c>
      <c r="I1655">
        <v>13</v>
      </c>
      <c r="J1655">
        <v>1</v>
      </c>
      <c r="K1655">
        <v>0</v>
      </c>
      <c r="L1655">
        <v>1725</v>
      </c>
      <c r="M1655">
        <v>2</v>
      </c>
      <c r="N1655">
        <v>1</v>
      </c>
      <c r="O1655">
        <v>1</v>
      </c>
      <c r="P1655">
        <v>0</v>
      </c>
      <c r="Q1655">
        <v>0</v>
      </c>
      <c r="R1655">
        <v>28</v>
      </c>
      <c r="S1655">
        <v>0</v>
      </c>
      <c r="T1655">
        <v>1</v>
      </c>
      <c r="U1655">
        <v>0</v>
      </c>
      <c r="V1655">
        <v>0</v>
      </c>
      <c r="W1655">
        <v>0</v>
      </c>
      <c r="X1655">
        <v>0</v>
      </c>
      <c r="Y1655">
        <v>0</v>
      </c>
      <c r="Z1655">
        <v>0</v>
      </c>
      <c r="AA1655">
        <v>3</v>
      </c>
      <c r="AB1655">
        <v>11</v>
      </c>
      <c r="AC1655">
        <v>0</v>
      </c>
    </row>
    <row r="1656" spans="1:29" x14ac:dyDescent="0.3">
      <c r="A1656" s="1">
        <v>13</v>
      </c>
      <c r="B1656">
        <v>1947</v>
      </c>
      <c r="C1656" t="s">
        <v>36</v>
      </c>
      <c r="D1656" t="s">
        <v>71</v>
      </c>
      <c r="E1656">
        <v>25358</v>
      </c>
      <c r="F1656">
        <v>0</v>
      </c>
      <c r="G1656">
        <v>1</v>
      </c>
      <c r="H1656" t="s">
        <v>609</v>
      </c>
      <c r="I1656">
        <v>57</v>
      </c>
      <c r="J1656">
        <v>19</v>
      </c>
      <c r="K1656">
        <v>0</v>
      </c>
      <c r="L1656">
        <v>5</v>
      </c>
      <c r="M1656">
        <v>0</v>
      </c>
      <c r="N1656">
        <v>0</v>
      </c>
      <c r="O1656">
        <v>8</v>
      </c>
      <c r="P1656">
        <v>2</v>
      </c>
      <c r="Q1656">
        <v>1</v>
      </c>
      <c r="R1656">
        <v>0</v>
      </c>
      <c r="S1656">
        <v>3</v>
      </c>
      <c r="T1656">
        <v>6</v>
      </c>
      <c r="U1656">
        <v>0</v>
      </c>
      <c r="V1656">
        <v>0</v>
      </c>
      <c r="W1656">
        <v>0</v>
      </c>
      <c r="X1656">
        <v>0</v>
      </c>
      <c r="Y1656">
        <v>0</v>
      </c>
      <c r="Z1656">
        <v>0</v>
      </c>
      <c r="AA1656">
        <v>3</v>
      </c>
      <c r="AB1656">
        <v>11</v>
      </c>
      <c r="AC1656">
        <v>0</v>
      </c>
    </row>
    <row r="1657" spans="1:29" x14ac:dyDescent="0.3">
      <c r="A1657" s="1">
        <v>1834</v>
      </c>
      <c r="B1657">
        <v>1978</v>
      </c>
      <c r="C1657" t="s">
        <v>39</v>
      </c>
      <c r="D1657" t="s">
        <v>30</v>
      </c>
      <c r="E1657">
        <v>35544</v>
      </c>
      <c r="F1657">
        <v>1</v>
      </c>
      <c r="G1657">
        <v>0</v>
      </c>
      <c r="H1657" t="s">
        <v>32</v>
      </c>
      <c r="I1657">
        <v>77</v>
      </c>
      <c r="J1657">
        <v>30</v>
      </c>
      <c r="K1657">
        <v>5</v>
      </c>
      <c r="L1657">
        <v>23</v>
      </c>
      <c r="M1657">
        <v>4</v>
      </c>
      <c r="N1657">
        <v>1</v>
      </c>
      <c r="O1657">
        <v>4</v>
      </c>
      <c r="P1657">
        <v>1</v>
      </c>
      <c r="Q1657">
        <v>2</v>
      </c>
      <c r="R1657">
        <v>0</v>
      </c>
      <c r="S1657">
        <v>3</v>
      </c>
      <c r="T1657">
        <v>7</v>
      </c>
      <c r="U1657">
        <v>0</v>
      </c>
      <c r="V1657">
        <v>0</v>
      </c>
      <c r="W1657">
        <v>0</v>
      </c>
      <c r="X1657">
        <v>0</v>
      </c>
      <c r="Y1657">
        <v>0</v>
      </c>
      <c r="Z1657">
        <v>0</v>
      </c>
      <c r="AA1657">
        <v>3</v>
      </c>
      <c r="AB1657">
        <v>11</v>
      </c>
      <c r="AC1657">
        <v>0</v>
      </c>
    </row>
    <row r="1658" spans="1:29" x14ac:dyDescent="0.3">
      <c r="A1658" s="1">
        <v>2285</v>
      </c>
      <c r="B1658">
        <v>1954</v>
      </c>
      <c r="C1658" t="s">
        <v>39</v>
      </c>
      <c r="D1658" t="s">
        <v>33</v>
      </c>
      <c r="E1658">
        <v>36634</v>
      </c>
      <c r="F1658">
        <v>0</v>
      </c>
      <c r="G1658">
        <v>1</v>
      </c>
      <c r="H1658" t="s">
        <v>544</v>
      </c>
      <c r="I1658">
        <v>0</v>
      </c>
      <c r="J1658">
        <v>213</v>
      </c>
      <c r="K1658">
        <v>9</v>
      </c>
      <c r="L1658">
        <v>76</v>
      </c>
      <c r="M1658">
        <v>4</v>
      </c>
      <c r="N1658">
        <v>3</v>
      </c>
      <c r="O1658">
        <v>30</v>
      </c>
      <c r="P1658">
        <v>3</v>
      </c>
      <c r="Q1658">
        <v>5</v>
      </c>
      <c r="R1658">
        <v>2</v>
      </c>
      <c r="S1658">
        <v>5</v>
      </c>
      <c r="T1658">
        <v>7</v>
      </c>
      <c r="U1658">
        <v>0</v>
      </c>
      <c r="V1658">
        <v>0</v>
      </c>
      <c r="W1658">
        <v>0</v>
      </c>
      <c r="X1658">
        <v>0</v>
      </c>
      <c r="Y1658">
        <v>0</v>
      </c>
      <c r="Z1658">
        <v>0</v>
      </c>
      <c r="AA1658">
        <v>3</v>
      </c>
      <c r="AB1658">
        <v>11</v>
      </c>
      <c r="AC1658">
        <v>0</v>
      </c>
    </row>
    <row r="1659" spans="1:29" x14ac:dyDescent="0.3">
      <c r="A1659" s="1">
        <v>2295</v>
      </c>
      <c r="B1659">
        <v>1954</v>
      </c>
      <c r="C1659" t="s">
        <v>36</v>
      </c>
      <c r="D1659" t="s">
        <v>37</v>
      </c>
      <c r="E1659">
        <v>62670</v>
      </c>
      <c r="F1659">
        <v>0</v>
      </c>
      <c r="G1659">
        <v>1</v>
      </c>
      <c r="H1659" t="s">
        <v>348</v>
      </c>
      <c r="I1659">
        <v>57</v>
      </c>
      <c r="J1659">
        <v>539</v>
      </c>
      <c r="K1659">
        <v>30</v>
      </c>
      <c r="L1659">
        <v>92</v>
      </c>
      <c r="M1659">
        <v>80</v>
      </c>
      <c r="N1659">
        <v>46</v>
      </c>
      <c r="O1659">
        <v>38</v>
      </c>
      <c r="P1659">
        <v>1</v>
      </c>
      <c r="Q1659">
        <v>5</v>
      </c>
      <c r="R1659">
        <v>3</v>
      </c>
      <c r="S1659">
        <v>13</v>
      </c>
      <c r="T1659">
        <v>3</v>
      </c>
      <c r="U1659">
        <v>0</v>
      </c>
      <c r="V1659">
        <v>0</v>
      </c>
      <c r="W1659">
        <v>0</v>
      </c>
      <c r="X1659">
        <v>0</v>
      </c>
      <c r="Y1659">
        <v>0</v>
      </c>
      <c r="Z1659">
        <v>0</v>
      </c>
      <c r="AA1659">
        <v>3</v>
      </c>
      <c r="AB1659">
        <v>11</v>
      </c>
      <c r="AC1659">
        <v>0</v>
      </c>
    </row>
    <row r="1660" spans="1:29" x14ac:dyDescent="0.3">
      <c r="A1660" s="1">
        <v>1378</v>
      </c>
      <c r="B1660">
        <v>1972</v>
      </c>
      <c r="C1660" t="s">
        <v>53</v>
      </c>
      <c r="D1660" t="s">
        <v>33</v>
      </c>
      <c r="E1660">
        <v>50334</v>
      </c>
      <c r="F1660">
        <v>0</v>
      </c>
      <c r="G1660">
        <v>1</v>
      </c>
      <c r="H1660" t="s">
        <v>655</v>
      </c>
      <c r="I1660">
        <v>24</v>
      </c>
      <c r="J1660">
        <v>284</v>
      </c>
      <c r="K1660">
        <v>16</v>
      </c>
      <c r="L1660">
        <v>160</v>
      </c>
      <c r="M1660">
        <v>84</v>
      </c>
      <c r="N1660">
        <v>16</v>
      </c>
      <c r="O1660">
        <v>134</v>
      </c>
      <c r="P1660">
        <v>6</v>
      </c>
      <c r="Q1660">
        <v>7</v>
      </c>
      <c r="R1660">
        <v>4</v>
      </c>
      <c r="S1660">
        <v>6</v>
      </c>
      <c r="T1660">
        <v>6</v>
      </c>
      <c r="U1660">
        <v>0</v>
      </c>
      <c r="V1660">
        <v>0</v>
      </c>
      <c r="W1660">
        <v>0</v>
      </c>
      <c r="X1660">
        <v>0</v>
      </c>
      <c r="Y1660">
        <v>0</v>
      </c>
      <c r="Z1660">
        <v>0</v>
      </c>
      <c r="AA1660">
        <v>3</v>
      </c>
      <c r="AB1660">
        <v>11</v>
      </c>
      <c r="AC1660">
        <v>0</v>
      </c>
    </row>
    <row r="1661" spans="1:29" x14ac:dyDescent="0.3">
      <c r="A1661" s="1">
        <v>2781</v>
      </c>
      <c r="B1661">
        <v>1981</v>
      </c>
      <c r="C1661" t="s">
        <v>29</v>
      </c>
      <c r="D1661" t="s">
        <v>30</v>
      </c>
      <c r="E1661">
        <v>72066</v>
      </c>
      <c r="F1661">
        <v>0</v>
      </c>
      <c r="G1661">
        <v>0</v>
      </c>
      <c r="H1661" t="s">
        <v>656</v>
      </c>
      <c r="I1661">
        <v>55</v>
      </c>
      <c r="J1661">
        <v>1003</v>
      </c>
      <c r="K1661">
        <v>34</v>
      </c>
      <c r="L1661">
        <v>536</v>
      </c>
      <c r="M1661">
        <v>134</v>
      </c>
      <c r="N1661">
        <v>51</v>
      </c>
      <c r="O1661">
        <v>34</v>
      </c>
      <c r="P1661">
        <v>1</v>
      </c>
      <c r="Q1661">
        <v>4</v>
      </c>
      <c r="R1661">
        <v>6</v>
      </c>
      <c r="S1661">
        <v>6</v>
      </c>
      <c r="T1661">
        <v>2</v>
      </c>
      <c r="U1661">
        <v>0</v>
      </c>
      <c r="V1661">
        <v>0</v>
      </c>
      <c r="W1661">
        <v>1</v>
      </c>
      <c r="X1661">
        <v>1</v>
      </c>
      <c r="Y1661">
        <v>0</v>
      </c>
      <c r="Z1661">
        <v>0</v>
      </c>
      <c r="AA1661">
        <v>3</v>
      </c>
      <c r="AB1661">
        <v>11</v>
      </c>
      <c r="AC1661">
        <v>1</v>
      </c>
    </row>
    <row r="1662" spans="1:29" x14ac:dyDescent="0.3">
      <c r="A1662" s="1">
        <v>1165</v>
      </c>
      <c r="B1662">
        <v>1958</v>
      </c>
      <c r="C1662" t="s">
        <v>36</v>
      </c>
      <c r="D1662" t="s">
        <v>30</v>
      </c>
      <c r="E1662">
        <v>50729</v>
      </c>
      <c r="F1662">
        <v>1</v>
      </c>
      <c r="G1662">
        <v>1</v>
      </c>
      <c r="H1662" t="s">
        <v>358</v>
      </c>
      <c r="I1662">
        <v>62</v>
      </c>
      <c r="J1662">
        <v>239</v>
      </c>
      <c r="K1662">
        <v>13</v>
      </c>
      <c r="L1662">
        <v>143</v>
      </c>
      <c r="M1662">
        <v>45</v>
      </c>
      <c r="N1662">
        <v>4</v>
      </c>
      <c r="O1662">
        <v>52</v>
      </c>
      <c r="P1662">
        <v>9</v>
      </c>
      <c r="Q1662">
        <v>6</v>
      </c>
      <c r="R1662">
        <v>2</v>
      </c>
      <c r="S1662">
        <v>7</v>
      </c>
      <c r="T1662">
        <v>6</v>
      </c>
      <c r="U1662">
        <v>0</v>
      </c>
      <c r="V1662">
        <v>0</v>
      </c>
      <c r="W1662">
        <v>0</v>
      </c>
      <c r="X1662">
        <v>0</v>
      </c>
      <c r="Y1662">
        <v>0</v>
      </c>
      <c r="Z1662">
        <v>0</v>
      </c>
      <c r="AA1662">
        <v>3</v>
      </c>
      <c r="AB1662">
        <v>11</v>
      </c>
      <c r="AC1662">
        <v>0</v>
      </c>
    </row>
    <row r="1663" spans="1:29" x14ac:dyDescent="0.3">
      <c r="A1663" s="1">
        <v>1404</v>
      </c>
      <c r="B1663">
        <v>1968</v>
      </c>
      <c r="C1663" t="s">
        <v>29</v>
      </c>
      <c r="D1663" t="s">
        <v>33</v>
      </c>
      <c r="E1663">
        <v>34916</v>
      </c>
      <c r="F1663">
        <v>2</v>
      </c>
      <c r="G1663">
        <v>0</v>
      </c>
      <c r="H1663" t="s">
        <v>226</v>
      </c>
      <c r="I1663">
        <v>89</v>
      </c>
      <c r="J1663">
        <v>51</v>
      </c>
      <c r="K1663">
        <v>23</v>
      </c>
      <c r="L1663">
        <v>82</v>
      </c>
      <c r="M1663">
        <v>33</v>
      </c>
      <c r="N1663">
        <v>0</v>
      </c>
      <c r="O1663">
        <v>42</v>
      </c>
      <c r="P1663">
        <v>4</v>
      </c>
      <c r="Q1663">
        <v>5</v>
      </c>
      <c r="R1663">
        <v>1</v>
      </c>
      <c r="S1663">
        <v>3</v>
      </c>
      <c r="T1663">
        <v>9</v>
      </c>
      <c r="U1663">
        <v>0</v>
      </c>
      <c r="V1663">
        <v>0</v>
      </c>
      <c r="W1663">
        <v>0</v>
      </c>
      <c r="X1663">
        <v>0</v>
      </c>
      <c r="Y1663">
        <v>0</v>
      </c>
      <c r="Z1663">
        <v>0</v>
      </c>
      <c r="AA1663">
        <v>3</v>
      </c>
      <c r="AB1663">
        <v>11</v>
      </c>
      <c r="AC1663">
        <v>0</v>
      </c>
    </row>
    <row r="1664" spans="1:29" x14ac:dyDescent="0.3">
      <c r="A1664" s="1">
        <v>6457</v>
      </c>
      <c r="B1664">
        <v>1976</v>
      </c>
      <c r="C1664" t="s">
        <v>29</v>
      </c>
      <c r="D1664" t="s">
        <v>41</v>
      </c>
      <c r="E1664">
        <v>64892</v>
      </c>
      <c r="F1664">
        <v>0</v>
      </c>
      <c r="G1664">
        <v>1</v>
      </c>
      <c r="H1664" t="s">
        <v>504</v>
      </c>
      <c r="I1664">
        <v>77</v>
      </c>
      <c r="J1664">
        <v>527</v>
      </c>
      <c r="K1664">
        <v>24</v>
      </c>
      <c r="L1664">
        <v>230</v>
      </c>
      <c r="M1664">
        <v>32</v>
      </c>
      <c r="N1664">
        <v>24</v>
      </c>
      <c r="O1664">
        <v>65</v>
      </c>
      <c r="P1664">
        <v>2</v>
      </c>
      <c r="Q1664">
        <v>6</v>
      </c>
      <c r="R1664">
        <v>4</v>
      </c>
      <c r="S1664">
        <v>12</v>
      </c>
      <c r="T1664">
        <v>4</v>
      </c>
      <c r="U1664">
        <v>0</v>
      </c>
      <c r="V1664">
        <v>0</v>
      </c>
      <c r="W1664">
        <v>0</v>
      </c>
      <c r="X1664">
        <v>0</v>
      </c>
      <c r="Y1664">
        <v>0</v>
      </c>
      <c r="Z1664">
        <v>0</v>
      </c>
      <c r="AA1664">
        <v>3</v>
      </c>
      <c r="AB1664">
        <v>11</v>
      </c>
      <c r="AC1664">
        <v>0</v>
      </c>
    </row>
    <row r="1665" spans="1:29" x14ac:dyDescent="0.3">
      <c r="A1665" s="1">
        <v>2639</v>
      </c>
      <c r="B1665">
        <v>1966</v>
      </c>
      <c r="C1665" t="s">
        <v>29</v>
      </c>
      <c r="D1665" t="s">
        <v>30</v>
      </c>
      <c r="E1665">
        <v>43602</v>
      </c>
      <c r="F1665">
        <v>1</v>
      </c>
      <c r="G1665">
        <v>1</v>
      </c>
      <c r="H1665" t="s">
        <v>657</v>
      </c>
      <c r="I1665">
        <v>45</v>
      </c>
      <c r="J1665">
        <v>19</v>
      </c>
      <c r="K1665">
        <v>5</v>
      </c>
      <c r="L1665">
        <v>12</v>
      </c>
      <c r="M1665">
        <v>10</v>
      </c>
      <c r="N1665">
        <v>3</v>
      </c>
      <c r="O1665">
        <v>19</v>
      </c>
      <c r="P1665">
        <v>3</v>
      </c>
      <c r="Q1665">
        <v>3</v>
      </c>
      <c r="R1665">
        <v>1</v>
      </c>
      <c r="S1665">
        <v>2</v>
      </c>
      <c r="T1665">
        <v>6</v>
      </c>
      <c r="U1665">
        <v>0</v>
      </c>
      <c r="V1665">
        <v>0</v>
      </c>
      <c r="W1665">
        <v>0</v>
      </c>
      <c r="X1665">
        <v>0</v>
      </c>
      <c r="Y1665">
        <v>0</v>
      </c>
      <c r="Z1665">
        <v>0</v>
      </c>
      <c r="AA1665">
        <v>3</v>
      </c>
      <c r="AB1665">
        <v>11</v>
      </c>
      <c r="AC1665">
        <v>0</v>
      </c>
    </row>
    <row r="1666" spans="1:29" x14ac:dyDescent="0.3">
      <c r="A1666" s="1">
        <v>8299</v>
      </c>
      <c r="B1666">
        <v>1989</v>
      </c>
      <c r="C1666" t="s">
        <v>36</v>
      </c>
      <c r="D1666" t="s">
        <v>30</v>
      </c>
      <c r="E1666">
        <v>33996</v>
      </c>
      <c r="F1666">
        <v>0</v>
      </c>
      <c r="G1666">
        <v>0</v>
      </c>
      <c r="H1666" t="s">
        <v>294</v>
      </c>
      <c r="I1666">
        <v>46</v>
      </c>
      <c r="J1666">
        <v>40</v>
      </c>
      <c r="K1666">
        <v>2</v>
      </c>
      <c r="L1666">
        <v>15</v>
      </c>
      <c r="M1666">
        <v>8</v>
      </c>
      <c r="N1666">
        <v>0</v>
      </c>
      <c r="O1666">
        <v>6</v>
      </c>
      <c r="P1666">
        <v>1</v>
      </c>
      <c r="Q1666">
        <v>1</v>
      </c>
      <c r="R1666">
        <v>1</v>
      </c>
      <c r="S1666">
        <v>3</v>
      </c>
      <c r="T1666">
        <v>4</v>
      </c>
      <c r="U1666">
        <v>0</v>
      </c>
      <c r="V1666">
        <v>0</v>
      </c>
      <c r="W1666">
        <v>0</v>
      </c>
      <c r="X1666">
        <v>0</v>
      </c>
      <c r="Y1666">
        <v>0</v>
      </c>
      <c r="Z1666">
        <v>0</v>
      </c>
      <c r="AA1666">
        <v>3</v>
      </c>
      <c r="AB1666">
        <v>11</v>
      </c>
      <c r="AC1666">
        <v>0</v>
      </c>
    </row>
    <row r="1667" spans="1:29" x14ac:dyDescent="0.3">
      <c r="A1667" s="1">
        <v>6437</v>
      </c>
      <c r="B1667">
        <v>1985</v>
      </c>
      <c r="C1667" t="s">
        <v>53</v>
      </c>
      <c r="D1667" t="s">
        <v>30</v>
      </c>
      <c r="E1667">
        <v>41473</v>
      </c>
      <c r="F1667">
        <v>1</v>
      </c>
      <c r="G1667">
        <v>0</v>
      </c>
      <c r="H1667" t="s">
        <v>254</v>
      </c>
      <c r="I1667">
        <v>80</v>
      </c>
      <c r="J1667">
        <v>21</v>
      </c>
      <c r="K1667">
        <v>8</v>
      </c>
      <c r="L1667">
        <v>20</v>
      </c>
      <c r="M1667">
        <v>15</v>
      </c>
      <c r="N1667">
        <v>3</v>
      </c>
      <c r="O1667">
        <v>9</v>
      </c>
      <c r="P1667">
        <v>1</v>
      </c>
      <c r="Q1667">
        <v>2</v>
      </c>
      <c r="R1667">
        <v>0</v>
      </c>
      <c r="S1667">
        <v>3</v>
      </c>
      <c r="T1667">
        <v>7</v>
      </c>
      <c r="U1667">
        <v>0</v>
      </c>
      <c r="V1667">
        <v>0</v>
      </c>
      <c r="W1667">
        <v>0</v>
      </c>
      <c r="X1667">
        <v>0</v>
      </c>
      <c r="Y1667">
        <v>0</v>
      </c>
      <c r="Z1667">
        <v>0</v>
      </c>
      <c r="AA1667">
        <v>3</v>
      </c>
      <c r="AB1667">
        <v>11</v>
      </c>
      <c r="AC1667">
        <v>0</v>
      </c>
    </row>
    <row r="1668" spans="1:29" x14ac:dyDescent="0.3">
      <c r="A1668" s="1">
        <v>6912</v>
      </c>
      <c r="B1668">
        <v>1967</v>
      </c>
      <c r="C1668" t="s">
        <v>36</v>
      </c>
      <c r="D1668" t="s">
        <v>37</v>
      </c>
      <c r="E1668">
        <v>63246</v>
      </c>
      <c r="F1668">
        <v>0</v>
      </c>
      <c r="G1668">
        <v>2</v>
      </c>
      <c r="H1668" t="s">
        <v>171</v>
      </c>
      <c r="I1668">
        <v>60</v>
      </c>
      <c r="J1668">
        <v>593</v>
      </c>
      <c r="K1668">
        <v>30</v>
      </c>
      <c r="L1668">
        <v>91</v>
      </c>
      <c r="M1668">
        <v>29</v>
      </c>
      <c r="N1668">
        <v>22</v>
      </c>
      <c r="O1668">
        <v>7</v>
      </c>
      <c r="P1668">
        <v>1</v>
      </c>
      <c r="Q1668">
        <v>6</v>
      </c>
      <c r="R1668">
        <v>3</v>
      </c>
      <c r="S1668">
        <v>12</v>
      </c>
      <c r="T1668">
        <v>4</v>
      </c>
      <c r="U1668">
        <v>0</v>
      </c>
      <c r="V1668">
        <v>0</v>
      </c>
      <c r="W1668">
        <v>0</v>
      </c>
      <c r="X1668">
        <v>0</v>
      </c>
      <c r="Y1668">
        <v>0</v>
      </c>
      <c r="Z1668">
        <v>0</v>
      </c>
      <c r="AA1668">
        <v>3</v>
      </c>
      <c r="AB1668">
        <v>11</v>
      </c>
      <c r="AC1668">
        <v>0</v>
      </c>
    </row>
    <row r="1669" spans="1:29" x14ac:dyDescent="0.3">
      <c r="A1669" s="1">
        <v>7327</v>
      </c>
      <c r="B1669">
        <v>1959</v>
      </c>
      <c r="C1669" t="s">
        <v>36</v>
      </c>
      <c r="D1669" t="s">
        <v>37</v>
      </c>
      <c r="E1669">
        <v>36732</v>
      </c>
      <c r="F1669">
        <v>1</v>
      </c>
      <c r="G1669">
        <v>1</v>
      </c>
      <c r="H1669" t="s">
        <v>196</v>
      </c>
      <c r="I1669">
        <v>71</v>
      </c>
      <c r="J1669">
        <v>21</v>
      </c>
      <c r="K1669">
        <v>5</v>
      </c>
      <c r="L1669">
        <v>3</v>
      </c>
      <c r="M1669">
        <v>10</v>
      </c>
      <c r="N1669">
        <v>1</v>
      </c>
      <c r="O1669">
        <v>7</v>
      </c>
      <c r="P1669">
        <v>3</v>
      </c>
      <c r="Q1669">
        <v>1</v>
      </c>
      <c r="R1669">
        <v>1</v>
      </c>
      <c r="S1669">
        <v>4</v>
      </c>
      <c r="T1669">
        <v>2</v>
      </c>
      <c r="U1669">
        <v>0</v>
      </c>
      <c r="V1669">
        <v>0</v>
      </c>
      <c r="W1669">
        <v>0</v>
      </c>
      <c r="X1669">
        <v>0</v>
      </c>
      <c r="Y1669">
        <v>0</v>
      </c>
      <c r="Z1669">
        <v>0</v>
      </c>
      <c r="AA1669">
        <v>3</v>
      </c>
      <c r="AB1669">
        <v>11</v>
      </c>
      <c r="AC1669">
        <v>0</v>
      </c>
    </row>
    <row r="1670" spans="1:29" x14ac:dyDescent="0.3">
      <c r="A1670" s="1">
        <v>5299</v>
      </c>
      <c r="B1670">
        <v>1970</v>
      </c>
      <c r="C1670" t="s">
        <v>36</v>
      </c>
      <c r="D1670" t="s">
        <v>37</v>
      </c>
      <c r="E1670">
        <v>69084</v>
      </c>
      <c r="F1670">
        <v>1</v>
      </c>
      <c r="G1670">
        <v>0</v>
      </c>
      <c r="H1670" t="s">
        <v>444</v>
      </c>
      <c r="I1670">
        <v>43</v>
      </c>
      <c r="J1670">
        <v>1181</v>
      </c>
      <c r="K1670">
        <v>107</v>
      </c>
      <c r="L1670">
        <v>199</v>
      </c>
      <c r="M1670">
        <v>39</v>
      </c>
      <c r="N1670">
        <v>30</v>
      </c>
      <c r="O1670">
        <v>30</v>
      </c>
      <c r="P1670">
        <v>2</v>
      </c>
      <c r="Q1670">
        <v>7</v>
      </c>
      <c r="R1670">
        <v>3</v>
      </c>
      <c r="S1670">
        <v>13</v>
      </c>
      <c r="T1670">
        <v>8</v>
      </c>
      <c r="U1670">
        <v>0</v>
      </c>
      <c r="V1670">
        <v>0</v>
      </c>
      <c r="W1670">
        <v>0</v>
      </c>
      <c r="X1670">
        <v>0</v>
      </c>
      <c r="Y1670">
        <v>0</v>
      </c>
      <c r="Z1670">
        <v>0</v>
      </c>
      <c r="AA1670">
        <v>3</v>
      </c>
      <c r="AB1670">
        <v>11</v>
      </c>
      <c r="AC1670">
        <v>0</v>
      </c>
    </row>
    <row r="1671" spans="1:29" x14ac:dyDescent="0.3">
      <c r="A1671" s="1">
        <v>4127</v>
      </c>
      <c r="B1671">
        <v>1967</v>
      </c>
      <c r="C1671" t="s">
        <v>36</v>
      </c>
      <c r="D1671" t="s">
        <v>37</v>
      </c>
      <c r="E1671">
        <v>77766</v>
      </c>
      <c r="F1671">
        <v>0</v>
      </c>
      <c r="G1671">
        <v>1</v>
      </c>
      <c r="H1671" t="s">
        <v>341</v>
      </c>
      <c r="I1671">
        <v>97</v>
      </c>
      <c r="J1671">
        <v>1004</v>
      </c>
      <c r="K1671">
        <v>59</v>
      </c>
      <c r="L1671">
        <v>265</v>
      </c>
      <c r="M1671">
        <v>115</v>
      </c>
      <c r="N1671">
        <v>59</v>
      </c>
      <c r="O1671">
        <v>27</v>
      </c>
      <c r="P1671">
        <v>2</v>
      </c>
      <c r="Q1671">
        <v>11</v>
      </c>
      <c r="R1671">
        <v>10</v>
      </c>
      <c r="S1671">
        <v>11</v>
      </c>
      <c r="T1671">
        <v>6</v>
      </c>
      <c r="U1671">
        <v>1</v>
      </c>
      <c r="V1671">
        <v>0</v>
      </c>
      <c r="W1671">
        <v>0</v>
      </c>
      <c r="X1671">
        <v>0</v>
      </c>
      <c r="Y1671">
        <v>0</v>
      </c>
      <c r="Z1671">
        <v>0</v>
      </c>
      <c r="AA1671">
        <v>3</v>
      </c>
      <c r="AB1671">
        <v>11</v>
      </c>
      <c r="AC1671">
        <v>1</v>
      </c>
    </row>
    <row r="1672" spans="1:29" x14ac:dyDescent="0.3">
      <c r="A1672" s="1">
        <v>8143</v>
      </c>
      <c r="B1672">
        <v>1985</v>
      </c>
      <c r="C1672" t="s">
        <v>36</v>
      </c>
      <c r="D1672" t="s">
        <v>30</v>
      </c>
      <c r="E1672">
        <v>37929</v>
      </c>
      <c r="F1672">
        <v>0</v>
      </c>
      <c r="G1672">
        <v>0</v>
      </c>
      <c r="H1672" t="s">
        <v>563</v>
      </c>
      <c r="I1672">
        <v>49</v>
      </c>
      <c r="J1672">
        <v>202</v>
      </c>
      <c r="K1672">
        <v>2</v>
      </c>
      <c r="L1672">
        <v>46</v>
      </c>
      <c r="M1672">
        <v>3</v>
      </c>
      <c r="N1672">
        <v>2</v>
      </c>
      <c r="O1672">
        <v>10</v>
      </c>
      <c r="P1672">
        <v>2</v>
      </c>
      <c r="Q1672">
        <v>4</v>
      </c>
      <c r="R1672">
        <v>2</v>
      </c>
      <c r="S1672">
        <v>5</v>
      </c>
      <c r="T1672">
        <v>7</v>
      </c>
      <c r="U1672">
        <v>0</v>
      </c>
      <c r="V1672">
        <v>1</v>
      </c>
      <c r="W1672">
        <v>0</v>
      </c>
      <c r="X1672">
        <v>1</v>
      </c>
      <c r="Y1672">
        <v>0</v>
      </c>
      <c r="Z1672">
        <v>0</v>
      </c>
      <c r="AA1672">
        <v>3</v>
      </c>
      <c r="AB1672">
        <v>11</v>
      </c>
      <c r="AC1672">
        <v>1</v>
      </c>
    </row>
    <row r="1673" spans="1:29" x14ac:dyDescent="0.3">
      <c r="A1673" s="1">
        <v>1964</v>
      </c>
      <c r="B1673">
        <v>1951</v>
      </c>
      <c r="C1673" t="s">
        <v>29</v>
      </c>
      <c r="D1673" t="s">
        <v>33</v>
      </c>
      <c r="E1673">
        <v>86610</v>
      </c>
      <c r="F1673">
        <v>0</v>
      </c>
      <c r="G1673">
        <v>0</v>
      </c>
      <c r="H1673" t="s">
        <v>603</v>
      </c>
      <c r="I1673">
        <v>66</v>
      </c>
      <c r="J1673">
        <v>446</v>
      </c>
      <c r="K1673">
        <v>107</v>
      </c>
      <c r="L1673">
        <v>768</v>
      </c>
      <c r="M1673">
        <v>33</v>
      </c>
      <c r="N1673">
        <v>196</v>
      </c>
      <c r="O1673">
        <v>53</v>
      </c>
      <c r="P1673">
        <v>1</v>
      </c>
      <c r="Q1673">
        <v>5</v>
      </c>
      <c r="R1673">
        <v>6</v>
      </c>
      <c r="S1673">
        <v>6</v>
      </c>
      <c r="T1673">
        <v>2</v>
      </c>
      <c r="U1673">
        <v>0</v>
      </c>
      <c r="V1673">
        <v>0</v>
      </c>
      <c r="W1673">
        <v>0</v>
      </c>
      <c r="X1673">
        <v>0</v>
      </c>
      <c r="Y1673">
        <v>0</v>
      </c>
      <c r="Z1673">
        <v>0</v>
      </c>
      <c r="AA1673">
        <v>3</v>
      </c>
      <c r="AB1673">
        <v>11</v>
      </c>
      <c r="AC1673">
        <v>0</v>
      </c>
    </row>
    <row r="1674" spans="1:29" x14ac:dyDescent="0.3">
      <c r="A1674" s="1">
        <v>3690</v>
      </c>
      <c r="B1674">
        <v>1986</v>
      </c>
      <c r="C1674" t="s">
        <v>39</v>
      </c>
      <c r="D1674" t="s">
        <v>37</v>
      </c>
      <c r="E1674">
        <v>80141</v>
      </c>
      <c r="F1674">
        <v>0</v>
      </c>
      <c r="G1674">
        <v>0</v>
      </c>
      <c r="H1674" t="s">
        <v>287</v>
      </c>
      <c r="I1674">
        <v>20</v>
      </c>
      <c r="J1674">
        <v>1184</v>
      </c>
      <c r="K1674">
        <v>102</v>
      </c>
      <c r="L1674">
        <v>673</v>
      </c>
      <c r="M1674">
        <v>52</v>
      </c>
      <c r="N1674">
        <v>40</v>
      </c>
      <c r="O1674">
        <v>40</v>
      </c>
      <c r="P1674">
        <v>1</v>
      </c>
      <c r="Q1674">
        <v>7</v>
      </c>
      <c r="R1674">
        <v>4</v>
      </c>
      <c r="S1674">
        <v>10</v>
      </c>
      <c r="T1674">
        <v>6</v>
      </c>
      <c r="U1674">
        <v>0</v>
      </c>
      <c r="V1674">
        <v>0</v>
      </c>
      <c r="W1674">
        <v>1</v>
      </c>
      <c r="X1674">
        <v>0</v>
      </c>
      <c r="Y1674">
        <v>0</v>
      </c>
      <c r="Z1674">
        <v>0</v>
      </c>
      <c r="AA1674">
        <v>3</v>
      </c>
      <c r="AB1674">
        <v>11</v>
      </c>
      <c r="AC1674">
        <v>1</v>
      </c>
    </row>
    <row r="1675" spans="1:29" x14ac:dyDescent="0.3">
      <c r="A1675" s="1">
        <v>3433</v>
      </c>
      <c r="B1675">
        <v>1955</v>
      </c>
      <c r="C1675" t="s">
        <v>53</v>
      </c>
      <c r="D1675" t="s">
        <v>37</v>
      </c>
      <c r="E1675">
        <v>72635</v>
      </c>
      <c r="F1675">
        <v>0</v>
      </c>
      <c r="G1675">
        <v>0</v>
      </c>
      <c r="H1675" t="s">
        <v>279</v>
      </c>
      <c r="I1675">
        <v>54</v>
      </c>
      <c r="J1675">
        <v>390</v>
      </c>
      <c r="K1675">
        <v>22</v>
      </c>
      <c r="L1675">
        <v>323</v>
      </c>
      <c r="M1675">
        <v>104</v>
      </c>
      <c r="N1675">
        <v>35</v>
      </c>
      <c r="O1675">
        <v>107</v>
      </c>
      <c r="P1675">
        <v>1</v>
      </c>
      <c r="Q1675">
        <v>6</v>
      </c>
      <c r="R1675">
        <v>8</v>
      </c>
      <c r="S1675">
        <v>6</v>
      </c>
      <c r="T1675">
        <v>3</v>
      </c>
      <c r="U1675">
        <v>0</v>
      </c>
      <c r="V1675">
        <v>0</v>
      </c>
      <c r="W1675">
        <v>0</v>
      </c>
      <c r="X1675">
        <v>1</v>
      </c>
      <c r="Y1675">
        <v>0</v>
      </c>
      <c r="Z1675">
        <v>0</v>
      </c>
      <c r="AA1675">
        <v>3</v>
      </c>
      <c r="AB1675">
        <v>11</v>
      </c>
      <c r="AC1675">
        <v>0</v>
      </c>
    </row>
    <row r="1676" spans="1:29" x14ac:dyDescent="0.3">
      <c r="A1676" s="1">
        <v>3389</v>
      </c>
      <c r="B1676">
        <v>1970</v>
      </c>
      <c r="C1676" t="s">
        <v>29</v>
      </c>
      <c r="D1676" t="s">
        <v>37</v>
      </c>
      <c r="E1676">
        <v>69016</v>
      </c>
      <c r="F1676">
        <v>0</v>
      </c>
      <c r="G1676">
        <v>1</v>
      </c>
      <c r="H1676" t="s">
        <v>123</v>
      </c>
      <c r="I1676">
        <v>61</v>
      </c>
      <c r="J1676">
        <v>726</v>
      </c>
      <c r="K1676">
        <v>53</v>
      </c>
      <c r="L1676">
        <v>363</v>
      </c>
      <c r="M1676">
        <v>123</v>
      </c>
      <c r="N1676">
        <v>107</v>
      </c>
      <c r="O1676">
        <v>161</v>
      </c>
      <c r="P1676">
        <v>4</v>
      </c>
      <c r="Q1676">
        <v>8</v>
      </c>
      <c r="R1676">
        <v>9</v>
      </c>
      <c r="S1676">
        <v>13</v>
      </c>
      <c r="T1676">
        <v>5</v>
      </c>
      <c r="U1676">
        <v>0</v>
      </c>
      <c r="V1676">
        <v>0</v>
      </c>
      <c r="W1676">
        <v>0</v>
      </c>
      <c r="X1676">
        <v>0</v>
      </c>
      <c r="Y1676">
        <v>0</v>
      </c>
      <c r="Z1676">
        <v>0</v>
      </c>
      <c r="AA1676">
        <v>3</v>
      </c>
      <c r="AB1676">
        <v>11</v>
      </c>
      <c r="AC1676">
        <v>0</v>
      </c>
    </row>
    <row r="1677" spans="1:29" x14ac:dyDescent="0.3">
      <c r="A1677" s="1">
        <v>4712</v>
      </c>
      <c r="B1677">
        <v>1991</v>
      </c>
      <c r="C1677" t="s">
        <v>53</v>
      </c>
      <c r="D1677" t="s">
        <v>33</v>
      </c>
      <c r="E1677">
        <v>20193</v>
      </c>
      <c r="F1677">
        <v>0</v>
      </c>
      <c r="G1677">
        <v>0</v>
      </c>
      <c r="H1677" t="s">
        <v>405</v>
      </c>
      <c r="I1677">
        <v>18</v>
      </c>
      <c r="J1677">
        <v>8</v>
      </c>
      <c r="K1677">
        <v>8</v>
      </c>
      <c r="L1677">
        <v>22</v>
      </c>
      <c r="M1677">
        <v>24</v>
      </c>
      <c r="N1677">
        <v>11</v>
      </c>
      <c r="O1677">
        <v>9</v>
      </c>
      <c r="P1677">
        <v>1</v>
      </c>
      <c r="Q1677">
        <v>1</v>
      </c>
      <c r="R1677">
        <v>1</v>
      </c>
      <c r="S1677">
        <v>4</v>
      </c>
      <c r="T1677">
        <v>4</v>
      </c>
      <c r="U1677">
        <v>0</v>
      </c>
      <c r="V1677">
        <v>0</v>
      </c>
      <c r="W1677">
        <v>0</v>
      </c>
      <c r="X1677">
        <v>0</v>
      </c>
      <c r="Y1677">
        <v>0</v>
      </c>
      <c r="Z1677">
        <v>0</v>
      </c>
      <c r="AA1677">
        <v>3</v>
      </c>
      <c r="AB1677">
        <v>11</v>
      </c>
      <c r="AC1677">
        <v>0</v>
      </c>
    </row>
    <row r="1678" spans="1:29" x14ac:dyDescent="0.3">
      <c r="A1678" s="1">
        <v>1170</v>
      </c>
      <c r="B1678">
        <v>1975</v>
      </c>
      <c r="C1678" t="s">
        <v>29</v>
      </c>
      <c r="D1678" t="s">
        <v>37</v>
      </c>
      <c r="E1678">
        <v>27573</v>
      </c>
      <c r="F1678">
        <v>1</v>
      </c>
      <c r="G1678">
        <v>0</v>
      </c>
      <c r="H1678" t="s">
        <v>658</v>
      </c>
      <c r="I1678">
        <v>45</v>
      </c>
      <c r="J1678">
        <v>50</v>
      </c>
      <c r="K1678">
        <v>15</v>
      </c>
      <c r="L1678">
        <v>110</v>
      </c>
      <c r="M1678">
        <v>39</v>
      </c>
      <c r="N1678">
        <v>15</v>
      </c>
      <c r="O1678">
        <v>15</v>
      </c>
      <c r="P1678">
        <v>4</v>
      </c>
      <c r="Q1678">
        <v>5</v>
      </c>
      <c r="R1678">
        <v>1</v>
      </c>
      <c r="S1678">
        <v>4</v>
      </c>
      <c r="T1678">
        <v>8</v>
      </c>
      <c r="U1678">
        <v>0</v>
      </c>
      <c r="V1678">
        <v>0</v>
      </c>
      <c r="W1678">
        <v>0</v>
      </c>
      <c r="X1678">
        <v>0</v>
      </c>
      <c r="Y1678">
        <v>0</v>
      </c>
      <c r="Z1678">
        <v>0</v>
      </c>
      <c r="AA1678">
        <v>3</v>
      </c>
      <c r="AB1678">
        <v>11</v>
      </c>
      <c r="AC1678">
        <v>0</v>
      </c>
    </row>
    <row r="1679" spans="1:29" x14ac:dyDescent="0.3">
      <c r="A1679" s="1">
        <v>6347</v>
      </c>
      <c r="B1679">
        <v>1979</v>
      </c>
      <c r="C1679" t="s">
        <v>47</v>
      </c>
      <c r="D1679" t="s">
        <v>30</v>
      </c>
      <c r="E1679">
        <v>15862</v>
      </c>
      <c r="F1679">
        <v>1</v>
      </c>
      <c r="G1679">
        <v>0</v>
      </c>
      <c r="H1679" t="s">
        <v>649</v>
      </c>
      <c r="I1679">
        <v>26</v>
      </c>
      <c r="J1679">
        <v>1</v>
      </c>
      <c r="K1679">
        <v>1</v>
      </c>
      <c r="L1679">
        <v>4</v>
      </c>
      <c r="M1679">
        <v>11</v>
      </c>
      <c r="N1679">
        <v>9</v>
      </c>
      <c r="O1679">
        <v>10</v>
      </c>
      <c r="P1679">
        <v>1</v>
      </c>
      <c r="Q1679">
        <v>1</v>
      </c>
      <c r="R1679">
        <v>0</v>
      </c>
      <c r="S1679">
        <v>3</v>
      </c>
      <c r="T1679">
        <v>8</v>
      </c>
      <c r="U1679">
        <v>0</v>
      </c>
      <c r="V1679">
        <v>0</v>
      </c>
      <c r="W1679">
        <v>0</v>
      </c>
      <c r="X1679">
        <v>0</v>
      </c>
      <c r="Y1679">
        <v>0</v>
      </c>
      <c r="Z1679">
        <v>0</v>
      </c>
      <c r="AA1679">
        <v>3</v>
      </c>
      <c r="AB1679">
        <v>11</v>
      </c>
      <c r="AC1679">
        <v>0</v>
      </c>
    </row>
    <row r="1680" spans="1:29" x14ac:dyDescent="0.3">
      <c r="A1680" s="1">
        <v>4065</v>
      </c>
      <c r="B1680">
        <v>1976</v>
      </c>
      <c r="C1680" t="s">
        <v>36</v>
      </c>
      <c r="D1680" t="s">
        <v>37</v>
      </c>
      <c r="E1680">
        <v>49544</v>
      </c>
      <c r="F1680">
        <v>1</v>
      </c>
      <c r="G1680">
        <v>0</v>
      </c>
      <c r="H1680" t="s">
        <v>636</v>
      </c>
      <c r="I1680">
        <v>0</v>
      </c>
      <c r="J1680">
        <v>308</v>
      </c>
      <c r="K1680">
        <v>0</v>
      </c>
      <c r="L1680">
        <v>73</v>
      </c>
      <c r="M1680">
        <v>0</v>
      </c>
      <c r="N1680">
        <v>0</v>
      </c>
      <c r="O1680">
        <v>23</v>
      </c>
      <c r="P1680">
        <v>2</v>
      </c>
      <c r="Q1680">
        <v>5</v>
      </c>
      <c r="R1680">
        <v>1</v>
      </c>
      <c r="S1680">
        <v>8</v>
      </c>
      <c r="T1680">
        <v>7</v>
      </c>
      <c r="U1680">
        <v>0</v>
      </c>
      <c r="V1680">
        <v>0</v>
      </c>
      <c r="W1680">
        <v>0</v>
      </c>
      <c r="X1680">
        <v>0</v>
      </c>
      <c r="Y1680">
        <v>0</v>
      </c>
      <c r="Z1680">
        <v>0</v>
      </c>
      <c r="AA1680">
        <v>3</v>
      </c>
      <c r="AB1680">
        <v>11</v>
      </c>
      <c r="AC1680">
        <v>0</v>
      </c>
    </row>
    <row r="1681" spans="1:29" x14ac:dyDescent="0.3">
      <c r="A1681" s="1">
        <v>8230</v>
      </c>
      <c r="B1681">
        <v>1980</v>
      </c>
      <c r="C1681" t="s">
        <v>29</v>
      </c>
      <c r="D1681" t="s">
        <v>37</v>
      </c>
      <c r="E1681">
        <v>33228</v>
      </c>
      <c r="F1681">
        <v>1</v>
      </c>
      <c r="G1681">
        <v>0</v>
      </c>
      <c r="H1681" t="s">
        <v>533</v>
      </c>
      <c r="I1681">
        <v>28</v>
      </c>
      <c r="J1681">
        <v>22</v>
      </c>
      <c r="K1681">
        <v>2</v>
      </c>
      <c r="L1681">
        <v>31</v>
      </c>
      <c r="M1681">
        <v>7</v>
      </c>
      <c r="N1681">
        <v>4</v>
      </c>
      <c r="O1681">
        <v>5</v>
      </c>
      <c r="P1681">
        <v>1</v>
      </c>
      <c r="Q1681">
        <v>2</v>
      </c>
      <c r="R1681">
        <v>0</v>
      </c>
      <c r="S1681">
        <v>3</v>
      </c>
      <c r="T1681">
        <v>7</v>
      </c>
      <c r="U1681">
        <v>0</v>
      </c>
      <c r="V1681">
        <v>0</v>
      </c>
      <c r="W1681">
        <v>0</v>
      </c>
      <c r="X1681">
        <v>0</v>
      </c>
      <c r="Y1681">
        <v>0</v>
      </c>
      <c r="Z1681">
        <v>0</v>
      </c>
      <c r="AA1681">
        <v>3</v>
      </c>
      <c r="AB1681">
        <v>11</v>
      </c>
      <c r="AC1681">
        <v>0</v>
      </c>
    </row>
    <row r="1682" spans="1:29" x14ac:dyDescent="0.3">
      <c r="A1682" s="1">
        <v>1215</v>
      </c>
      <c r="B1682">
        <v>1978</v>
      </c>
      <c r="C1682" t="s">
        <v>29</v>
      </c>
      <c r="D1682" t="s">
        <v>33</v>
      </c>
      <c r="E1682">
        <v>70440</v>
      </c>
      <c r="F1682">
        <v>0</v>
      </c>
      <c r="G1682">
        <v>0</v>
      </c>
      <c r="H1682" t="s">
        <v>311</v>
      </c>
      <c r="I1682">
        <v>49</v>
      </c>
      <c r="J1682">
        <v>690</v>
      </c>
      <c r="K1682">
        <v>117</v>
      </c>
      <c r="L1682">
        <v>499</v>
      </c>
      <c r="M1682">
        <v>76</v>
      </c>
      <c r="N1682">
        <v>102</v>
      </c>
      <c r="O1682">
        <v>88</v>
      </c>
      <c r="P1682">
        <v>1</v>
      </c>
      <c r="Q1682">
        <v>5</v>
      </c>
      <c r="R1682">
        <v>10</v>
      </c>
      <c r="S1682">
        <v>7</v>
      </c>
      <c r="T1682">
        <v>3</v>
      </c>
      <c r="U1682">
        <v>0</v>
      </c>
      <c r="V1682">
        <v>0</v>
      </c>
      <c r="W1682">
        <v>0</v>
      </c>
      <c r="X1682">
        <v>1</v>
      </c>
      <c r="Y1682">
        <v>0</v>
      </c>
      <c r="Z1682">
        <v>0</v>
      </c>
      <c r="AA1682">
        <v>3</v>
      </c>
      <c r="AB1682">
        <v>11</v>
      </c>
      <c r="AC1682">
        <v>0</v>
      </c>
    </row>
    <row r="1683" spans="1:29" x14ac:dyDescent="0.3">
      <c r="A1683" s="1">
        <v>5939</v>
      </c>
      <c r="B1683">
        <v>1971</v>
      </c>
      <c r="C1683" t="s">
        <v>29</v>
      </c>
      <c r="D1683" t="s">
        <v>33</v>
      </c>
      <c r="E1683">
        <v>38232</v>
      </c>
      <c r="F1683">
        <v>1</v>
      </c>
      <c r="G1683">
        <v>1</v>
      </c>
      <c r="H1683" t="s">
        <v>659</v>
      </c>
      <c r="I1683">
        <v>84</v>
      </c>
      <c r="J1683">
        <v>43</v>
      </c>
      <c r="K1683">
        <v>5</v>
      </c>
      <c r="L1683">
        <v>28</v>
      </c>
      <c r="M1683">
        <v>7</v>
      </c>
      <c r="N1683">
        <v>6</v>
      </c>
      <c r="O1683">
        <v>33</v>
      </c>
      <c r="P1683">
        <v>4</v>
      </c>
      <c r="Q1683">
        <v>3</v>
      </c>
      <c r="R1683">
        <v>1</v>
      </c>
      <c r="S1683">
        <v>3</v>
      </c>
      <c r="T1683">
        <v>5</v>
      </c>
      <c r="U1683">
        <v>0</v>
      </c>
      <c r="V1683">
        <v>0</v>
      </c>
      <c r="W1683">
        <v>0</v>
      </c>
      <c r="X1683">
        <v>0</v>
      </c>
      <c r="Y1683">
        <v>0</v>
      </c>
      <c r="Z1683">
        <v>0</v>
      </c>
      <c r="AA1683">
        <v>3</v>
      </c>
      <c r="AB1683">
        <v>11</v>
      </c>
      <c r="AC1683">
        <v>0</v>
      </c>
    </row>
    <row r="1684" spans="1:29" x14ac:dyDescent="0.3">
      <c r="A1684" s="1">
        <v>2156</v>
      </c>
      <c r="B1684">
        <v>1955</v>
      </c>
      <c r="C1684" t="s">
        <v>36</v>
      </c>
      <c r="D1684" t="s">
        <v>37</v>
      </c>
      <c r="E1684">
        <v>22554</v>
      </c>
      <c r="F1684">
        <v>1</v>
      </c>
      <c r="G1684">
        <v>1</v>
      </c>
      <c r="H1684" t="s">
        <v>54</v>
      </c>
      <c r="I1684">
        <v>38</v>
      </c>
      <c r="J1684">
        <v>27</v>
      </c>
      <c r="K1684">
        <v>0</v>
      </c>
      <c r="L1684">
        <v>10</v>
      </c>
      <c r="M1684">
        <v>0</v>
      </c>
      <c r="N1684">
        <v>0</v>
      </c>
      <c r="O1684">
        <v>4</v>
      </c>
      <c r="P1684">
        <v>4</v>
      </c>
      <c r="Q1684">
        <v>2</v>
      </c>
      <c r="R1684">
        <v>0</v>
      </c>
      <c r="S1684">
        <v>4</v>
      </c>
      <c r="T1684">
        <v>5</v>
      </c>
      <c r="U1684">
        <v>0</v>
      </c>
      <c r="V1684">
        <v>0</v>
      </c>
      <c r="W1684">
        <v>0</v>
      </c>
      <c r="X1684">
        <v>0</v>
      </c>
      <c r="Y1684">
        <v>0</v>
      </c>
      <c r="Z1684">
        <v>0</v>
      </c>
      <c r="AA1684">
        <v>3</v>
      </c>
      <c r="AB1684">
        <v>11</v>
      </c>
      <c r="AC1684">
        <v>0</v>
      </c>
    </row>
    <row r="1685" spans="1:29" x14ac:dyDescent="0.3">
      <c r="A1685" s="1">
        <v>7788</v>
      </c>
      <c r="B1685">
        <v>1983</v>
      </c>
      <c r="C1685" t="s">
        <v>36</v>
      </c>
      <c r="D1685" t="s">
        <v>37</v>
      </c>
      <c r="E1685">
        <v>23536</v>
      </c>
      <c r="F1685">
        <v>1</v>
      </c>
      <c r="G1685">
        <v>0</v>
      </c>
      <c r="H1685" t="s">
        <v>660</v>
      </c>
      <c r="I1685">
        <v>53</v>
      </c>
      <c r="J1685">
        <v>6</v>
      </c>
      <c r="K1685">
        <v>0</v>
      </c>
      <c r="L1685">
        <v>3</v>
      </c>
      <c r="M1685">
        <v>0</v>
      </c>
      <c r="N1685">
        <v>0</v>
      </c>
      <c r="O1685">
        <v>1</v>
      </c>
      <c r="P1685">
        <v>1</v>
      </c>
      <c r="Q1685">
        <v>0</v>
      </c>
      <c r="R1685">
        <v>0</v>
      </c>
      <c r="S1685">
        <v>3</v>
      </c>
      <c r="T1685">
        <v>3</v>
      </c>
      <c r="U1685">
        <v>0</v>
      </c>
      <c r="V1685">
        <v>0</v>
      </c>
      <c r="W1685">
        <v>0</v>
      </c>
      <c r="X1685">
        <v>0</v>
      </c>
      <c r="Y1685">
        <v>0</v>
      </c>
      <c r="Z1685">
        <v>0</v>
      </c>
      <c r="AA1685">
        <v>3</v>
      </c>
      <c r="AB1685">
        <v>11</v>
      </c>
      <c r="AC1685">
        <v>0</v>
      </c>
    </row>
    <row r="1686" spans="1:29" x14ac:dyDescent="0.3">
      <c r="A1686" s="1">
        <v>10323</v>
      </c>
      <c r="B1686">
        <v>1952</v>
      </c>
      <c r="C1686" t="s">
        <v>29</v>
      </c>
      <c r="D1686" t="s">
        <v>37</v>
      </c>
      <c r="E1686">
        <v>49413</v>
      </c>
      <c r="F1686">
        <v>0</v>
      </c>
      <c r="G1686">
        <v>1</v>
      </c>
      <c r="H1686" t="s">
        <v>551</v>
      </c>
      <c r="I1686">
        <v>88</v>
      </c>
      <c r="J1686">
        <v>205</v>
      </c>
      <c r="K1686">
        <v>7</v>
      </c>
      <c r="L1686">
        <v>41</v>
      </c>
      <c r="M1686">
        <v>3</v>
      </c>
      <c r="N1686">
        <v>2</v>
      </c>
      <c r="O1686">
        <v>46</v>
      </c>
      <c r="P1686">
        <v>2</v>
      </c>
      <c r="Q1686">
        <v>4</v>
      </c>
      <c r="R1686">
        <v>2</v>
      </c>
      <c r="S1686">
        <v>5</v>
      </c>
      <c r="T1686">
        <v>5</v>
      </c>
      <c r="U1686">
        <v>0</v>
      </c>
      <c r="V1686">
        <v>0</v>
      </c>
      <c r="W1686">
        <v>0</v>
      </c>
      <c r="X1686">
        <v>0</v>
      </c>
      <c r="Y1686">
        <v>0</v>
      </c>
      <c r="Z1686">
        <v>0</v>
      </c>
      <c r="AA1686">
        <v>3</v>
      </c>
      <c r="AB1686">
        <v>11</v>
      </c>
      <c r="AC1686">
        <v>0</v>
      </c>
    </row>
    <row r="1687" spans="1:29" x14ac:dyDescent="0.3">
      <c r="A1687" s="1">
        <v>7947</v>
      </c>
      <c r="B1687">
        <v>1969</v>
      </c>
      <c r="C1687" t="s">
        <v>29</v>
      </c>
      <c r="D1687" t="s">
        <v>37</v>
      </c>
      <c r="E1687">
        <v>42231</v>
      </c>
      <c r="F1687">
        <v>1</v>
      </c>
      <c r="G1687">
        <v>1</v>
      </c>
      <c r="H1687" t="s">
        <v>661</v>
      </c>
      <c r="I1687">
        <v>99</v>
      </c>
      <c r="J1687">
        <v>24</v>
      </c>
      <c r="K1687">
        <v>0</v>
      </c>
      <c r="L1687">
        <v>8</v>
      </c>
      <c r="M1687">
        <v>0</v>
      </c>
      <c r="N1687">
        <v>1</v>
      </c>
      <c r="O1687">
        <v>4</v>
      </c>
      <c r="P1687">
        <v>1</v>
      </c>
      <c r="Q1687">
        <v>1</v>
      </c>
      <c r="R1687">
        <v>0</v>
      </c>
      <c r="S1687">
        <v>3</v>
      </c>
      <c r="T1687">
        <v>5</v>
      </c>
      <c r="U1687">
        <v>0</v>
      </c>
      <c r="V1687">
        <v>0</v>
      </c>
      <c r="W1687">
        <v>0</v>
      </c>
      <c r="X1687">
        <v>0</v>
      </c>
      <c r="Y1687">
        <v>0</v>
      </c>
      <c r="Z1687">
        <v>0</v>
      </c>
      <c r="AA1687">
        <v>3</v>
      </c>
      <c r="AB1687">
        <v>11</v>
      </c>
      <c r="AC1687">
        <v>0</v>
      </c>
    </row>
    <row r="1688" spans="1:29" x14ac:dyDescent="0.3">
      <c r="A1688" s="1">
        <v>1891</v>
      </c>
      <c r="B1688">
        <v>1980</v>
      </c>
      <c r="C1688" t="s">
        <v>39</v>
      </c>
      <c r="D1688" t="s">
        <v>41</v>
      </c>
      <c r="E1688">
        <v>78789</v>
      </c>
      <c r="F1688">
        <v>0</v>
      </c>
      <c r="G1688">
        <v>0</v>
      </c>
      <c r="H1688" t="s">
        <v>55</v>
      </c>
      <c r="I1688">
        <v>12</v>
      </c>
      <c r="J1688">
        <v>667</v>
      </c>
      <c r="K1688">
        <v>50</v>
      </c>
      <c r="L1688">
        <v>850</v>
      </c>
      <c r="M1688">
        <v>21</v>
      </c>
      <c r="N1688">
        <v>83</v>
      </c>
      <c r="O1688">
        <v>83</v>
      </c>
      <c r="P1688">
        <v>1</v>
      </c>
      <c r="Q1688">
        <v>4</v>
      </c>
      <c r="R1688">
        <v>6</v>
      </c>
      <c r="S1688">
        <v>5</v>
      </c>
      <c r="T1688">
        <v>2</v>
      </c>
      <c r="U1688">
        <v>0</v>
      </c>
      <c r="V1688">
        <v>0</v>
      </c>
      <c r="W1688">
        <v>0</v>
      </c>
      <c r="X1688">
        <v>0</v>
      </c>
      <c r="Y1688">
        <v>0</v>
      </c>
      <c r="Z1688">
        <v>0</v>
      </c>
      <c r="AA1688">
        <v>3</v>
      </c>
      <c r="AB1688">
        <v>11</v>
      </c>
      <c r="AC1688">
        <v>1</v>
      </c>
    </row>
    <row r="1689" spans="1:29" x14ac:dyDescent="0.3">
      <c r="A1689" s="1">
        <v>2570</v>
      </c>
      <c r="B1689">
        <v>1968</v>
      </c>
      <c r="C1689" t="s">
        <v>29</v>
      </c>
      <c r="D1689" t="s">
        <v>33</v>
      </c>
      <c r="E1689">
        <v>56534</v>
      </c>
      <c r="F1689">
        <v>0</v>
      </c>
      <c r="G1689">
        <v>1</v>
      </c>
      <c r="H1689" t="s">
        <v>127</v>
      </c>
      <c r="I1689">
        <v>35</v>
      </c>
      <c r="J1689">
        <v>691</v>
      </c>
      <c r="K1689">
        <v>7</v>
      </c>
      <c r="L1689">
        <v>61</v>
      </c>
      <c r="M1689">
        <v>10</v>
      </c>
      <c r="N1689">
        <v>0</v>
      </c>
      <c r="O1689">
        <v>46</v>
      </c>
      <c r="P1689">
        <v>4</v>
      </c>
      <c r="Q1689">
        <v>10</v>
      </c>
      <c r="R1689">
        <v>4</v>
      </c>
      <c r="S1689">
        <v>7</v>
      </c>
      <c r="T1689">
        <v>8</v>
      </c>
      <c r="U1689">
        <v>0</v>
      </c>
      <c r="V1689">
        <v>1</v>
      </c>
      <c r="W1689">
        <v>0</v>
      </c>
      <c r="X1689">
        <v>0</v>
      </c>
      <c r="Y1689">
        <v>1</v>
      </c>
      <c r="Z1689">
        <v>0</v>
      </c>
      <c r="AA1689">
        <v>3</v>
      </c>
      <c r="AB1689">
        <v>11</v>
      </c>
      <c r="AC1689">
        <v>1</v>
      </c>
    </row>
    <row r="1690" spans="1:29" x14ac:dyDescent="0.3">
      <c r="A1690" s="1">
        <v>9256</v>
      </c>
      <c r="B1690">
        <v>1971</v>
      </c>
      <c r="C1690" t="s">
        <v>29</v>
      </c>
      <c r="D1690" t="s">
        <v>30</v>
      </c>
      <c r="E1690">
        <v>58350</v>
      </c>
      <c r="F1690">
        <v>0</v>
      </c>
      <c r="G1690">
        <v>1</v>
      </c>
      <c r="H1690" t="s">
        <v>569</v>
      </c>
      <c r="I1690">
        <v>5</v>
      </c>
      <c r="J1690">
        <v>493</v>
      </c>
      <c r="K1690">
        <v>26</v>
      </c>
      <c r="L1690">
        <v>206</v>
      </c>
      <c r="M1690">
        <v>116</v>
      </c>
      <c r="N1690">
        <v>80</v>
      </c>
      <c r="O1690">
        <v>80</v>
      </c>
      <c r="P1690">
        <v>4</v>
      </c>
      <c r="Q1690">
        <v>8</v>
      </c>
      <c r="R1690">
        <v>3</v>
      </c>
      <c r="S1690">
        <v>12</v>
      </c>
      <c r="T1690">
        <v>6</v>
      </c>
      <c r="U1690">
        <v>0</v>
      </c>
      <c r="V1690">
        <v>0</v>
      </c>
      <c r="W1690">
        <v>0</v>
      </c>
      <c r="X1690">
        <v>0</v>
      </c>
      <c r="Y1690">
        <v>0</v>
      </c>
      <c r="Z1690">
        <v>0</v>
      </c>
      <c r="AA1690">
        <v>3</v>
      </c>
      <c r="AB1690">
        <v>11</v>
      </c>
      <c r="AC1690">
        <v>0</v>
      </c>
    </row>
    <row r="1691" spans="1:29" x14ac:dyDescent="0.3">
      <c r="A1691" s="1">
        <v>295</v>
      </c>
      <c r="B1691">
        <v>1989</v>
      </c>
      <c r="C1691" t="s">
        <v>29</v>
      </c>
      <c r="D1691" t="s">
        <v>30</v>
      </c>
      <c r="E1691">
        <v>81217</v>
      </c>
      <c r="F1691">
        <v>0</v>
      </c>
      <c r="G1691">
        <v>0</v>
      </c>
      <c r="H1691" t="s">
        <v>388</v>
      </c>
      <c r="I1691">
        <v>77</v>
      </c>
      <c r="J1691">
        <v>493</v>
      </c>
      <c r="K1691">
        <v>70</v>
      </c>
      <c r="L1691">
        <v>324</v>
      </c>
      <c r="M1691">
        <v>146</v>
      </c>
      <c r="N1691">
        <v>40</v>
      </c>
      <c r="O1691">
        <v>84</v>
      </c>
      <c r="P1691">
        <v>1</v>
      </c>
      <c r="Q1691">
        <v>3</v>
      </c>
      <c r="R1691">
        <v>7</v>
      </c>
      <c r="S1691">
        <v>11</v>
      </c>
      <c r="T1691">
        <v>1</v>
      </c>
      <c r="U1691">
        <v>0</v>
      </c>
      <c r="V1691">
        <v>0</v>
      </c>
      <c r="W1691">
        <v>0</v>
      </c>
      <c r="X1691">
        <v>0</v>
      </c>
      <c r="Y1691">
        <v>0</v>
      </c>
      <c r="Z1691">
        <v>0</v>
      </c>
      <c r="AA1691">
        <v>3</v>
      </c>
      <c r="AB1691">
        <v>11</v>
      </c>
      <c r="AC1691">
        <v>0</v>
      </c>
    </row>
    <row r="1692" spans="1:29" x14ac:dyDescent="0.3">
      <c r="A1692" s="1">
        <v>7397</v>
      </c>
      <c r="B1692">
        <v>1951</v>
      </c>
      <c r="C1692" t="s">
        <v>29</v>
      </c>
      <c r="D1692" t="s">
        <v>30</v>
      </c>
      <c r="E1692">
        <v>49090</v>
      </c>
      <c r="F1692">
        <v>0</v>
      </c>
      <c r="G1692">
        <v>1</v>
      </c>
      <c r="H1692" t="s">
        <v>388</v>
      </c>
      <c r="I1692">
        <v>45</v>
      </c>
      <c r="J1692">
        <v>494</v>
      </c>
      <c r="K1692">
        <v>5</v>
      </c>
      <c r="L1692">
        <v>82</v>
      </c>
      <c r="M1692">
        <v>7</v>
      </c>
      <c r="N1692">
        <v>0</v>
      </c>
      <c r="O1692">
        <v>100</v>
      </c>
      <c r="P1692">
        <v>3</v>
      </c>
      <c r="Q1692">
        <v>7</v>
      </c>
      <c r="R1692">
        <v>2</v>
      </c>
      <c r="S1692">
        <v>9</v>
      </c>
      <c r="T1692">
        <v>7</v>
      </c>
      <c r="U1692">
        <v>0</v>
      </c>
      <c r="V1692">
        <v>0</v>
      </c>
      <c r="W1692">
        <v>0</v>
      </c>
      <c r="X1692">
        <v>0</v>
      </c>
      <c r="Y1692">
        <v>0</v>
      </c>
      <c r="Z1692">
        <v>0</v>
      </c>
      <c r="AA1692">
        <v>3</v>
      </c>
      <c r="AB1692">
        <v>11</v>
      </c>
      <c r="AC1692">
        <v>0</v>
      </c>
    </row>
    <row r="1693" spans="1:29" x14ac:dyDescent="0.3">
      <c r="A1693" s="1">
        <v>6349</v>
      </c>
      <c r="B1693">
        <v>1987</v>
      </c>
      <c r="C1693" t="s">
        <v>39</v>
      </c>
      <c r="D1693" t="s">
        <v>41</v>
      </c>
      <c r="E1693">
        <v>61787</v>
      </c>
      <c r="F1693">
        <v>0</v>
      </c>
      <c r="G1693">
        <v>0</v>
      </c>
      <c r="H1693" t="s">
        <v>583</v>
      </c>
      <c r="I1693">
        <v>71</v>
      </c>
      <c r="J1693">
        <v>621</v>
      </c>
      <c r="K1693">
        <v>73</v>
      </c>
      <c r="L1693">
        <v>414</v>
      </c>
      <c r="M1693">
        <v>78</v>
      </c>
      <c r="N1693">
        <v>48</v>
      </c>
      <c r="O1693">
        <v>85</v>
      </c>
      <c r="P1693">
        <v>1</v>
      </c>
      <c r="Q1693">
        <v>8</v>
      </c>
      <c r="R1693">
        <v>4</v>
      </c>
      <c r="S1693">
        <v>6</v>
      </c>
      <c r="T1693">
        <v>5</v>
      </c>
      <c r="U1693">
        <v>0</v>
      </c>
      <c r="V1693">
        <v>0</v>
      </c>
      <c r="W1693">
        <v>0</v>
      </c>
      <c r="X1693">
        <v>0</v>
      </c>
      <c r="Y1693">
        <v>0</v>
      </c>
      <c r="Z1693">
        <v>0</v>
      </c>
      <c r="AA1693">
        <v>3</v>
      </c>
      <c r="AB1693">
        <v>11</v>
      </c>
      <c r="AC1693">
        <v>0</v>
      </c>
    </row>
    <row r="1694" spans="1:29" x14ac:dyDescent="0.3">
      <c r="A1694" s="1">
        <v>10790</v>
      </c>
      <c r="B1694">
        <v>1985</v>
      </c>
      <c r="C1694" t="s">
        <v>36</v>
      </c>
      <c r="D1694" t="s">
        <v>37</v>
      </c>
      <c r="E1694">
        <v>18169</v>
      </c>
      <c r="F1694">
        <v>1</v>
      </c>
      <c r="G1694">
        <v>0</v>
      </c>
      <c r="H1694" t="s">
        <v>142</v>
      </c>
      <c r="I1694">
        <v>40</v>
      </c>
      <c r="J1694">
        <v>9</v>
      </c>
      <c r="K1694">
        <v>0</v>
      </c>
      <c r="L1694">
        <v>5</v>
      </c>
      <c r="M1694">
        <v>0</v>
      </c>
      <c r="N1694">
        <v>0</v>
      </c>
      <c r="O1694">
        <v>7</v>
      </c>
      <c r="P1694">
        <v>1</v>
      </c>
      <c r="Q1694">
        <v>1</v>
      </c>
      <c r="R1694">
        <v>0</v>
      </c>
      <c r="S1694">
        <v>2</v>
      </c>
      <c r="T1694">
        <v>8</v>
      </c>
      <c r="U1694">
        <v>0</v>
      </c>
      <c r="V1694">
        <v>0</v>
      </c>
      <c r="W1694">
        <v>0</v>
      </c>
      <c r="X1694">
        <v>0</v>
      </c>
      <c r="Y1694">
        <v>0</v>
      </c>
      <c r="Z1694">
        <v>0</v>
      </c>
      <c r="AA1694">
        <v>3</v>
      </c>
      <c r="AB1694">
        <v>11</v>
      </c>
      <c r="AC1694">
        <v>0</v>
      </c>
    </row>
    <row r="1695" spans="1:29" x14ac:dyDescent="0.3">
      <c r="A1695" s="1">
        <v>10398</v>
      </c>
      <c r="B1695">
        <v>1981</v>
      </c>
      <c r="C1695" t="s">
        <v>53</v>
      </c>
      <c r="D1695" t="s">
        <v>30</v>
      </c>
      <c r="E1695">
        <v>24336</v>
      </c>
      <c r="F1695">
        <v>1</v>
      </c>
      <c r="G1695">
        <v>0</v>
      </c>
      <c r="H1695" t="s">
        <v>108</v>
      </c>
      <c r="I1695">
        <v>82</v>
      </c>
      <c r="J1695">
        <v>1</v>
      </c>
      <c r="K1695">
        <v>6</v>
      </c>
      <c r="L1695">
        <v>2</v>
      </c>
      <c r="M1695">
        <v>8</v>
      </c>
      <c r="N1695">
        <v>2</v>
      </c>
      <c r="O1695">
        <v>12</v>
      </c>
      <c r="P1695">
        <v>1</v>
      </c>
      <c r="Q1695">
        <v>1</v>
      </c>
      <c r="R1695">
        <v>0</v>
      </c>
      <c r="S1695">
        <v>2</v>
      </c>
      <c r="T1695">
        <v>7</v>
      </c>
      <c r="U1695">
        <v>0</v>
      </c>
      <c r="V1695">
        <v>0</v>
      </c>
      <c r="W1695">
        <v>0</v>
      </c>
      <c r="X1695">
        <v>0</v>
      </c>
      <c r="Y1695">
        <v>0</v>
      </c>
      <c r="Z1695">
        <v>0</v>
      </c>
      <c r="AA1695">
        <v>3</v>
      </c>
      <c r="AB1695">
        <v>11</v>
      </c>
      <c r="AC1695">
        <v>0</v>
      </c>
    </row>
    <row r="1696" spans="1:29" x14ac:dyDescent="0.3">
      <c r="A1696" s="1">
        <v>2431</v>
      </c>
      <c r="B1696">
        <v>1990</v>
      </c>
      <c r="C1696" t="s">
        <v>29</v>
      </c>
      <c r="D1696" t="s">
        <v>37</v>
      </c>
      <c r="E1696">
        <v>18222</v>
      </c>
      <c r="F1696">
        <v>0</v>
      </c>
      <c r="G1696">
        <v>0</v>
      </c>
      <c r="H1696" t="s">
        <v>662</v>
      </c>
      <c r="I1696">
        <v>70</v>
      </c>
      <c r="J1696">
        <v>12</v>
      </c>
      <c r="K1696">
        <v>4</v>
      </c>
      <c r="L1696">
        <v>19</v>
      </c>
      <c r="M1696">
        <v>12</v>
      </c>
      <c r="N1696">
        <v>6</v>
      </c>
      <c r="O1696">
        <v>14</v>
      </c>
      <c r="P1696">
        <v>1</v>
      </c>
      <c r="Q1696">
        <v>2</v>
      </c>
      <c r="R1696">
        <v>0</v>
      </c>
      <c r="S1696">
        <v>3</v>
      </c>
      <c r="T1696">
        <v>8</v>
      </c>
      <c r="U1696">
        <v>0</v>
      </c>
      <c r="V1696">
        <v>0</v>
      </c>
      <c r="W1696">
        <v>0</v>
      </c>
      <c r="X1696">
        <v>0</v>
      </c>
      <c r="Y1696">
        <v>0</v>
      </c>
      <c r="Z1696">
        <v>0</v>
      </c>
      <c r="AA1696">
        <v>3</v>
      </c>
      <c r="AB1696">
        <v>11</v>
      </c>
      <c r="AC1696">
        <v>0</v>
      </c>
    </row>
    <row r="1697" spans="1:29" x14ac:dyDescent="0.3">
      <c r="A1697" s="1">
        <v>550</v>
      </c>
      <c r="B1697">
        <v>1952</v>
      </c>
      <c r="C1697" t="s">
        <v>29</v>
      </c>
      <c r="D1697" t="s">
        <v>41</v>
      </c>
      <c r="E1697">
        <v>62335</v>
      </c>
      <c r="F1697">
        <v>0</v>
      </c>
      <c r="G1697">
        <v>1</v>
      </c>
      <c r="H1697" t="s">
        <v>586</v>
      </c>
      <c r="I1697">
        <v>87</v>
      </c>
      <c r="J1697">
        <v>243</v>
      </c>
      <c r="K1697">
        <v>131</v>
      </c>
      <c r="L1697">
        <v>217</v>
      </c>
      <c r="M1697">
        <v>85</v>
      </c>
      <c r="N1697">
        <v>6</v>
      </c>
      <c r="O1697">
        <v>26</v>
      </c>
      <c r="P1697">
        <v>2</v>
      </c>
      <c r="Q1697">
        <v>3</v>
      </c>
      <c r="R1697">
        <v>3</v>
      </c>
      <c r="S1697">
        <v>13</v>
      </c>
      <c r="T1697">
        <v>2</v>
      </c>
      <c r="U1697">
        <v>0</v>
      </c>
      <c r="V1697">
        <v>0</v>
      </c>
      <c r="W1697">
        <v>0</v>
      </c>
      <c r="X1697">
        <v>0</v>
      </c>
      <c r="Y1697">
        <v>0</v>
      </c>
      <c r="Z1697">
        <v>0</v>
      </c>
      <c r="AA1697">
        <v>3</v>
      </c>
      <c r="AB1697">
        <v>11</v>
      </c>
      <c r="AC1697">
        <v>0</v>
      </c>
    </row>
    <row r="1698" spans="1:29" x14ac:dyDescent="0.3">
      <c r="A1698" s="1">
        <v>1890</v>
      </c>
      <c r="B1698">
        <v>1971</v>
      </c>
      <c r="C1698" t="s">
        <v>53</v>
      </c>
      <c r="D1698" t="s">
        <v>33</v>
      </c>
      <c r="E1698">
        <v>42033</v>
      </c>
      <c r="F1698">
        <v>1</v>
      </c>
      <c r="G1698">
        <v>1</v>
      </c>
      <c r="H1698" t="s">
        <v>663</v>
      </c>
      <c r="I1698">
        <v>95</v>
      </c>
      <c r="J1698">
        <v>11</v>
      </c>
      <c r="K1698">
        <v>1</v>
      </c>
      <c r="L1698">
        <v>4</v>
      </c>
      <c r="M1698">
        <v>2</v>
      </c>
      <c r="N1698">
        <v>0</v>
      </c>
      <c r="O1698">
        <v>7</v>
      </c>
      <c r="P1698">
        <v>1</v>
      </c>
      <c r="Q1698">
        <v>1</v>
      </c>
      <c r="R1698">
        <v>0</v>
      </c>
      <c r="S1698">
        <v>2</v>
      </c>
      <c r="T1698">
        <v>7</v>
      </c>
      <c r="U1698">
        <v>0</v>
      </c>
      <c r="V1698">
        <v>0</v>
      </c>
      <c r="W1698">
        <v>0</v>
      </c>
      <c r="X1698">
        <v>0</v>
      </c>
      <c r="Y1698">
        <v>0</v>
      </c>
      <c r="Z1698">
        <v>0</v>
      </c>
      <c r="AA1698">
        <v>3</v>
      </c>
      <c r="AB1698">
        <v>11</v>
      </c>
      <c r="AC1698">
        <v>0</v>
      </c>
    </row>
    <row r="1699" spans="1:29" x14ac:dyDescent="0.3">
      <c r="A1699" s="1">
        <v>10742</v>
      </c>
      <c r="B1699">
        <v>1983</v>
      </c>
      <c r="C1699" t="s">
        <v>36</v>
      </c>
      <c r="D1699" t="s">
        <v>37</v>
      </c>
      <c r="E1699">
        <v>86580</v>
      </c>
      <c r="F1699">
        <v>0</v>
      </c>
      <c r="G1699">
        <v>0</v>
      </c>
      <c r="H1699" t="s">
        <v>664</v>
      </c>
      <c r="I1699">
        <v>72</v>
      </c>
      <c r="J1699">
        <v>532</v>
      </c>
      <c r="K1699">
        <v>21</v>
      </c>
      <c r="L1699">
        <v>127</v>
      </c>
      <c r="M1699">
        <v>26</v>
      </c>
      <c r="N1699">
        <v>20</v>
      </c>
      <c r="O1699">
        <v>20</v>
      </c>
      <c r="P1699">
        <v>0</v>
      </c>
      <c r="Q1699">
        <v>4</v>
      </c>
      <c r="R1699">
        <v>2</v>
      </c>
      <c r="S1699">
        <v>5</v>
      </c>
      <c r="T1699">
        <v>1</v>
      </c>
      <c r="U1699">
        <v>0</v>
      </c>
      <c r="V1699">
        <v>0</v>
      </c>
      <c r="W1699">
        <v>1</v>
      </c>
      <c r="X1699">
        <v>0</v>
      </c>
      <c r="Y1699">
        <v>0</v>
      </c>
      <c r="Z1699">
        <v>0</v>
      </c>
      <c r="AA1699">
        <v>3</v>
      </c>
      <c r="AB1699">
        <v>11</v>
      </c>
      <c r="AC1699">
        <v>0</v>
      </c>
    </row>
    <row r="1700" spans="1:29" x14ac:dyDescent="0.3">
      <c r="A1700" s="1">
        <v>10356</v>
      </c>
      <c r="B1700">
        <v>1957</v>
      </c>
      <c r="C1700" t="s">
        <v>36</v>
      </c>
      <c r="D1700" t="s">
        <v>41</v>
      </c>
      <c r="E1700">
        <v>41437</v>
      </c>
      <c r="F1700">
        <v>1</v>
      </c>
      <c r="G1700">
        <v>1</v>
      </c>
      <c r="H1700" t="s">
        <v>242</v>
      </c>
      <c r="I1700">
        <v>5</v>
      </c>
      <c r="J1700">
        <v>29</v>
      </c>
      <c r="K1700">
        <v>0</v>
      </c>
      <c r="L1700">
        <v>2</v>
      </c>
      <c r="M1700">
        <v>0</v>
      </c>
      <c r="N1700">
        <v>0</v>
      </c>
      <c r="O1700">
        <v>1</v>
      </c>
      <c r="P1700">
        <v>1</v>
      </c>
      <c r="Q1700">
        <v>1</v>
      </c>
      <c r="R1700">
        <v>0</v>
      </c>
      <c r="S1700">
        <v>3</v>
      </c>
      <c r="T1700">
        <v>7</v>
      </c>
      <c r="U1700">
        <v>0</v>
      </c>
      <c r="V1700">
        <v>0</v>
      </c>
      <c r="W1700">
        <v>0</v>
      </c>
      <c r="X1700">
        <v>0</v>
      </c>
      <c r="Y1700">
        <v>0</v>
      </c>
      <c r="Z1700">
        <v>0</v>
      </c>
      <c r="AA1700">
        <v>3</v>
      </c>
      <c r="AB1700">
        <v>11</v>
      </c>
      <c r="AC1700">
        <v>0</v>
      </c>
    </row>
    <row r="1701" spans="1:29" x14ac:dyDescent="0.3">
      <c r="A1701" s="1">
        <v>4676</v>
      </c>
      <c r="B1701">
        <v>1951</v>
      </c>
      <c r="C1701" t="s">
        <v>39</v>
      </c>
      <c r="D1701" t="s">
        <v>71</v>
      </c>
      <c r="E1701">
        <v>73705</v>
      </c>
      <c r="F1701">
        <v>0</v>
      </c>
      <c r="G1701">
        <v>2</v>
      </c>
      <c r="H1701" t="s">
        <v>276</v>
      </c>
      <c r="I1701">
        <v>86</v>
      </c>
      <c r="J1701">
        <v>612</v>
      </c>
      <c r="K1701">
        <v>91</v>
      </c>
      <c r="L1701">
        <v>520</v>
      </c>
      <c r="M1701">
        <v>258</v>
      </c>
      <c r="N1701">
        <v>107</v>
      </c>
      <c r="O1701">
        <v>107</v>
      </c>
      <c r="P1701">
        <v>2</v>
      </c>
      <c r="Q1701">
        <v>9</v>
      </c>
      <c r="R1701">
        <v>6</v>
      </c>
      <c r="S1701">
        <v>8</v>
      </c>
      <c r="T1701">
        <v>5</v>
      </c>
      <c r="U1701">
        <v>0</v>
      </c>
      <c r="V1701">
        <v>0</v>
      </c>
      <c r="W1701">
        <v>0</v>
      </c>
      <c r="X1701">
        <v>0</v>
      </c>
      <c r="Y1701">
        <v>0</v>
      </c>
      <c r="Z1701">
        <v>0</v>
      </c>
      <c r="AA1701">
        <v>3</v>
      </c>
      <c r="AB1701">
        <v>11</v>
      </c>
      <c r="AC1701">
        <v>0</v>
      </c>
    </row>
    <row r="1702" spans="1:29" x14ac:dyDescent="0.3">
      <c r="A1702" s="1">
        <v>8852</v>
      </c>
      <c r="B1702">
        <v>1976</v>
      </c>
      <c r="C1702" t="s">
        <v>29</v>
      </c>
      <c r="D1702" t="s">
        <v>37</v>
      </c>
      <c r="E1702">
        <v>61064</v>
      </c>
      <c r="F1702">
        <v>0</v>
      </c>
      <c r="G1702">
        <v>1</v>
      </c>
      <c r="H1702" t="s">
        <v>51</v>
      </c>
      <c r="I1702">
        <v>80</v>
      </c>
      <c r="J1702">
        <v>387</v>
      </c>
      <c r="K1702">
        <v>126</v>
      </c>
      <c r="L1702">
        <v>342</v>
      </c>
      <c r="M1702">
        <v>0</v>
      </c>
      <c r="N1702">
        <v>45</v>
      </c>
      <c r="O1702">
        <v>180</v>
      </c>
      <c r="P1702">
        <v>5</v>
      </c>
      <c r="Q1702">
        <v>8</v>
      </c>
      <c r="R1702">
        <v>4</v>
      </c>
      <c r="S1702">
        <v>11</v>
      </c>
      <c r="T1702">
        <v>6</v>
      </c>
      <c r="U1702">
        <v>0</v>
      </c>
      <c r="V1702">
        <v>0</v>
      </c>
      <c r="W1702">
        <v>0</v>
      </c>
      <c r="X1702">
        <v>0</v>
      </c>
      <c r="Y1702">
        <v>0</v>
      </c>
      <c r="Z1702">
        <v>0</v>
      </c>
      <c r="AA1702">
        <v>3</v>
      </c>
      <c r="AB1702">
        <v>11</v>
      </c>
      <c r="AC1702">
        <v>0</v>
      </c>
    </row>
    <row r="1703" spans="1:29" x14ac:dyDescent="0.3">
      <c r="A1703" s="1">
        <v>3565</v>
      </c>
      <c r="B1703">
        <v>1955</v>
      </c>
      <c r="C1703" t="s">
        <v>39</v>
      </c>
      <c r="D1703" t="s">
        <v>37</v>
      </c>
      <c r="E1703">
        <v>38452</v>
      </c>
      <c r="F1703">
        <v>1</v>
      </c>
      <c r="G1703">
        <v>1</v>
      </c>
      <c r="H1703" t="s">
        <v>128</v>
      </c>
      <c r="I1703">
        <v>62</v>
      </c>
      <c r="J1703">
        <v>56</v>
      </c>
      <c r="K1703">
        <v>0</v>
      </c>
      <c r="L1703">
        <v>14</v>
      </c>
      <c r="M1703">
        <v>0</v>
      </c>
      <c r="N1703">
        <v>0</v>
      </c>
      <c r="O1703">
        <v>2</v>
      </c>
      <c r="P1703">
        <v>3</v>
      </c>
      <c r="Q1703">
        <v>3</v>
      </c>
      <c r="R1703">
        <v>0</v>
      </c>
      <c r="S1703">
        <v>3</v>
      </c>
      <c r="T1703">
        <v>7</v>
      </c>
      <c r="U1703">
        <v>0</v>
      </c>
      <c r="V1703">
        <v>0</v>
      </c>
      <c r="W1703">
        <v>0</v>
      </c>
      <c r="X1703">
        <v>0</v>
      </c>
      <c r="Y1703">
        <v>0</v>
      </c>
      <c r="Z1703">
        <v>0</v>
      </c>
      <c r="AA1703">
        <v>3</v>
      </c>
      <c r="AB1703">
        <v>11</v>
      </c>
      <c r="AC1703">
        <v>0</v>
      </c>
    </row>
    <row r="1704" spans="1:29" x14ac:dyDescent="0.3">
      <c r="A1704" s="1">
        <v>5294</v>
      </c>
      <c r="B1704">
        <v>1989</v>
      </c>
      <c r="C1704" t="s">
        <v>29</v>
      </c>
      <c r="D1704" t="s">
        <v>30</v>
      </c>
      <c r="E1704">
        <v>18358</v>
      </c>
      <c r="F1704">
        <v>1</v>
      </c>
      <c r="G1704">
        <v>0</v>
      </c>
      <c r="H1704" t="s">
        <v>339</v>
      </c>
      <c r="I1704">
        <v>49</v>
      </c>
      <c r="J1704">
        <v>6</v>
      </c>
      <c r="K1704">
        <v>8</v>
      </c>
      <c r="L1704">
        <v>19</v>
      </c>
      <c r="M1704">
        <v>16</v>
      </c>
      <c r="N1704">
        <v>4</v>
      </c>
      <c r="O1704">
        <v>4</v>
      </c>
      <c r="P1704">
        <v>3</v>
      </c>
      <c r="Q1704">
        <v>3</v>
      </c>
      <c r="R1704">
        <v>0</v>
      </c>
      <c r="S1704">
        <v>4</v>
      </c>
      <c r="T1704">
        <v>7</v>
      </c>
      <c r="U1704">
        <v>0</v>
      </c>
      <c r="V1704">
        <v>0</v>
      </c>
      <c r="W1704">
        <v>0</v>
      </c>
      <c r="X1704">
        <v>0</v>
      </c>
      <c r="Y1704">
        <v>0</v>
      </c>
      <c r="Z1704">
        <v>0</v>
      </c>
      <c r="AA1704">
        <v>3</v>
      </c>
      <c r="AB1704">
        <v>11</v>
      </c>
      <c r="AC1704">
        <v>0</v>
      </c>
    </row>
    <row r="1705" spans="1:29" x14ac:dyDescent="0.3">
      <c r="A1705" s="1">
        <v>1958</v>
      </c>
      <c r="B1705">
        <v>1973</v>
      </c>
      <c r="C1705" t="s">
        <v>36</v>
      </c>
      <c r="D1705" t="s">
        <v>33</v>
      </c>
      <c r="E1705">
        <v>55012</v>
      </c>
      <c r="F1705">
        <v>0</v>
      </c>
      <c r="G1705">
        <v>1</v>
      </c>
      <c r="H1705" t="s">
        <v>517</v>
      </c>
      <c r="I1705">
        <v>85</v>
      </c>
      <c r="J1705">
        <v>582</v>
      </c>
      <c r="K1705">
        <v>0</v>
      </c>
      <c r="L1705">
        <v>65</v>
      </c>
      <c r="M1705">
        <v>0</v>
      </c>
      <c r="N1705">
        <v>0</v>
      </c>
      <c r="O1705">
        <v>13</v>
      </c>
      <c r="P1705">
        <v>6</v>
      </c>
      <c r="Q1705">
        <v>8</v>
      </c>
      <c r="R1705">
        <v>2</v>
      </c>
      <c r="S1705">
        <v>9</v>
      </c>
      <c r="T1705">
        <v>5</v>
      </c>
      <c r="U1705">
        <v>0</v>
      </c>
      <c r="V1705">
        <v>0</v>
      </c>
      <c r="W1705">
        <v>0</v>
      </c>
      <c r="X1705">
        <v>0</v>
      </c>
      <c r="Y1705">
        <v>0</v>
      </c>
      <c r="Z1705">
        <v>0</v>
      </c>
      <c r="AA1705">
        <v>3</v>
      </c>
      <c r="AB1705">
        <v>11</v>
      </c>
      <c r="AC1705">
        <v>0</v>
      </c>
    </row>
    <row r="1706" spans="1:29" x14ac:dyDescent="0.3">
      <c r="A1706" s="1">
        <v>7349</v>
      </c>
      <c r="B1706">
        <v>1973</v>
      </c>
      <c r="C1706" t="s">
        <v>47</v>
      </c>
      <c r="D1706" t="s">
        <v>33</v>
      </c>
      <c r="E1706">
        <v>9722</v>
      </c>
      <c r="F1706">
        <v>1</v>
      </c>
      <c r="G1706">
        <v>0</v>
      </c>
      <c r="H1706" t="s">
        <v>665</v>
      </c>
      <c r="I1706">
        <v>7</v>
      </c>
      <c r="J1706">
        <v>6</v>
      </c>
      <c r="K1706">
        <v>17</v>
      </c>
      <c r="L1706">
        <v>16</v>
      </c>
      <c r="M1706">
        <v>6</v>
      </c>
      <c r="N1706">
        <v>16</v>
      </c>
      <c r="O1706">
        <v>42</v>
      </c>
      <c r="P1706">
        <v>4</v>
      </c>
      <c r="Q1706">
        <v>3</v>
      </c>
      <c r="R1706">
        <v>1</v>
      </c>
      <c r="S1706">
        <v>3</v>
      </c>
      <c r="T1706">
        <v>8</v>
      </c>
      <c r="U1706">
        <v>0</v>
      </c>
      <c r="V1706">
        <v>0</v>
      </c>
      <c r="W1706">
        <v>0</v>
      </c>
      <c r="X1706">
        <v>0</v>
      </c>
      <c r="Y1706">
        <v>0</v>
      </c>
      <c r="Z1706">
        <v>0</v>
      </c>
      <c r="AA1706">
        <v>3</v>
      </c>
      <c r="AB1706">
        <v>11</v>
      </c>
      <c r="AC1706">
        <v>1</v>
      </c>
    </row>
    <row r="1707" spans="1:29" x14ac:dyDescent="0.3">
      <c r="A1707" s="1">
        <v>8799</v>
      </c>
      <c r="B1707">
        <v>1984</v>
      </c>
      <c r="C1707" t="s">
        <v>36</v>
      </c>
      <c r="D1707" t="s">
        <v>37</v>
      </c>
      <c r="E1707">
        <v>38175</v>
      </c>
      <c r="F1707">
        <v>1</v>
      </c>
      <c r="G1707">
        <v>0</v>
      </c>
      <c r="H1707" t="s">
        <v>654</v>
      </c>
      <c r="I1707">
        <v>6</v>
      </c>
      <c r="J1707">
        <v>70</v>
      </c>
      <c r="K1707">
        <v>6</v>
      </c>
      <c r="L1707">
        <v>69</v>
      </c>
      <c r="M1707">
        <v>2</v>
      </c>
      <c r="N1707">
        <v>3</v>
      </c>
      <c r="O1707">
        <v>3</v>
      </c>
      <c r="P1707">
        <v>3</v>
      </c>
      <c r="Q1707">
        <v>3</v>
      </c>
      <c r="R1707">
        <v>1</v>
      </c>
      <c r="S1707">
        <v>4</v>
      </c>
      <c r="T1707">
        <v>7</v>
      </c>
      <c r="U1707">
        <v>0</v>
      </c>
      <c r="V1707">
        <v>0</v>
      </c>
      <c r="W1707">
        <v>0</v>
      </c>
      <c r="X1707">
        <v>0</v>
      </c>
      <c r="Y1707">
        <v>0</v>
      </c>
      <c r="Z1707">
        <v>0</v>
      </c>
      <c r="AA1707">
        <v>3</v>
      </c>
      <c r="AB1707">
        <v>11</v>
      </c>
      <c r="AC1707">
        <v>0</v>
      </c>
    </row>
    <row r="1708" spans="1:29" x14ac:dyDescent="0.3">
      <c r="A1708" s="1">
        <v>1351</v>
      </c>
      <c r="B1708">
        <v>1956</v>
      </c>
      <c r="C1708" t="s">
        <v>39</v>
      </c>
      <c r="D1708" t="s">
        <v>33</v>
      </c>
      <c r="E1708">
        <v>58656</v>
      </c>
      <c r="F1708">
        <v>0</v>
      </c>
      <c r="G1708">
        <v>1</v>
      </c>
      <c r="H1708" t="s">
        <v>601</v>
      </c>
      <c r="I1708">
        <v>25</v>
      </c>
      <c r="J1708">
        <v>962</v>
      </c>
      <c r="K1708">
        <v>12</v>
      </c>
      <c r="L1708">
        <v>194</v>
      </c>
      <c r="M1708">
        <v>16</v>
      </c>
      <c r="N1708">
        <v>24</v>
      </c>
      <c r="O1708">
        <v>12</v>
      </c>
      <c r="P1708">
        <v>4</v>
      </c>
      <c r="Q1708">
        <v>7</v>
      </c>
      <c r="R1708">
        <v>8</v>
      </c>
      <c r="S1708">
        <v>13</v>
      </c>
      <c r="T1708">
        <v>6</v>
      </c>
      <c r="U1708">
        <v>0</v>
      </c>
      <c r="V1708">
        <v>0</v>
      </c>
      <c r="W1708">
        <v>1</v>
      </c>
      <c r="X1708">
        <v>0</v>
      </c>
      <c r="Y1708">
        <v>0</v>
      </c>
      <c r="Z1708">
        <v>0</v>
      </c>
      <c r="AA1708">
        <v>3</v>
      </c>
      <c r="AB1708">
        <v>11</v>
      </c>
      <c r="AC1708">
        <v>0</v>
      </c>
    </row>
    <row r="1709" spans="1:29" x14ac:dyDescent="0.3">
      <c r="A1709" s="1">
        <v>1045</v>
      </c>
      <c r="B1709">
        <v>1965</v>
      </c>
      <c r="C1709" t="s">
        <v>29</v>
      </c>
      <c r="D1709" t="s">
        <v>33</v>
      </c>
      <c r="E1709">
        <v>52117</v>
      </c>
      <c r="F1709">
        <v>0</v>
      </c>
      <c r="G1709">
        <v>1</v>
      </c>
      <c r="H1709" t="s">
        <v>638</v>
      </c>
      <c r="I1709">
        <v>55</v>
      </c>
      <c r="J1709">
        <v>112</v>
      </c>
      <c r="K1709">
        <v>10</v>
      </c>
      <c r="L1709">
        <v>107</v>
      </c>
      <c r="M1709">
        <v>30</v>
      </c>
      <c r="N1709">
        <v>0</v>
      </c>
      <c r="O1709">
        <v>20</v>
      </c>
      <c r="P1709">
        <v>2</v>
      </c>
      <c r="Q1709">
        <v>5</v>
      </c>
      <c r="R1709">
        <v>2</v>
      </c>
      <c r="S1709">
        <v>4</v>
      </c>
      <c r="T1709">
        <v>7</v>
      </c>
      <c r="U1709">
        <v>0</v>
      </c>
      <c r="V1709">
        <v>0</v>
      </c>
      <c r="W1709">
        <v>0</v>
      </c>
      <c r="X1709">
        <v>0</v>
      </c>
      <c r="Y1709">
        <v>0</v>
      </c>
      <c r="Z1709">
        <v>0</v>
      </c>
      <c r="AA1709">
        <v>3</v>
      </c>
      <c r="AB1709">
        <v>11</v>
      </c>
      <c r="AC1709">
        <v>0</v>
      </c>
    </row>
    <row r="1710" spans="1:29" x14ac:dyDescent="0.3">
      <c r="A1710" s="1">
        <v>7732</v>
      </c>
      <c r="B1710">
        <v>1978</v>
      </c>
      <c r="C1710" t="s">
        <v>29</v>
      </c>
      <c r="D1710" t="s">
        <v>37</v>
      </c>
      <c r="E1710">
        <v>64813</v>
      </c>
      <c r="F1710">
        <v>1</v>
      </c>
      <c r="G1710">
        <v>0</v>
      </c>
      <c r="H1710" t="s">
        <v>460</v>
      </c>
      <c r="I1710">
        <v>81</v>
      </c>
      <c r="J1710">
        <v>293</v>
      </c>
      <c r="K1710">
        <v>0</v>
      </c>
      <c r="L1710">
        <v>124</v>
      </c>
      <c r="M1710">
        <v>179</v>
      </c>
      <c r="N1710">
        <v>97</v>
      </c>
      <c r="O1710">
        <v>52</v>
      </c>
      <c r="P1710">
        <v>1</v>
      </c>
      <c r="Q1710">
        <v>7</v>
      </c>
      <c r="R1710">
        <v>2</v>
      </c>
      <c r="S1710">
        <v>10</v>
      </c>
      <c r="T1710">
        <v>5</v>
      </c>
      <c r="U1710">
        <v>0</v>
      </c>
      <c r="V1710">
        <v>0</v>
      </c>
      <c r="W1710">
        <v>0</v>
      </c>
      <c r="X1710">
        <v>0</v>
      </c>
      <c r="Y1710">
        <v>0</v>
      </c>
      <c r="Z1710">
        <v>0</v>
      </c>
      <c r="AA1710">
        <v>3</v>
      </c>
      <c r="AB1710">
        <v>11</v>
      </c>
      <c r="AC1710">
        <v>0</v>
      </c>
    </row>
    <row r="1711" spans="1:29" x14ac:dyDescent="0.3">
      <c r="A1711" s="1">
        <v>8070</v>
      </c>
      <c r="B1711">
        <v>1973</v>
      </c>
      <c r="C1711" t="s">
        <v>36</v>
      </c>
      <c r="D1711" t="s">
        <v>37</v>
      </c>
      <c r="E1711">
        <v>54222</v>
      </c>
      <c r="F1711">
        <v>0</v>
      </c>
      <c r="G1711">
        <v>1</v>
      </c>
      <c r="H1711" t="s">
        <v>176</v>
      </c>
      <c r="I1711">
        <v>98</v>
      </c>
      <c r="J1711">
        <v>199</v>
      </c>
      <c r="K1711">
        <v>12</v>
      </c>
      <c r="L1711">
        <v>31</v>
      </c>
      <c r="M1711">
        <v>3</v>
      </c>
      <c r="N1711">
        <v>12</v>
      </c>
      <c r="O1711">
        <v>7</v>
      </c>
      <c r="P1711">
        <v>1</v>
      </c>
      <c r="Q1711">
        <v>3</v>
      </c>
      <c r="R1711">
        <v>3</v>
      </c>
      <c r="S1711">
        <v>5</v>
      </c>
      <c r="T1711">
        <v>3</v>
      </c>
      <c r="U1711">
        <v>0</v>
      </c>
      <c r="V1711">
        <v>0</v>
      </c>
      <c r="W1711">
        <v>0</v>
      </c>
      <c r="X1711">
        <v>0</v>
      </c>
      <c r="Y1711">
        <v>0</v>
      </c>
      <c r="Z1711">
        <v>0</v>
      </c>
      <c r="AA1711">
        <v>3</v>
      </c>
      <c r="AB1711">
        <v>11</v>
      </c>
      <c r="AC1711">
        <v>0</v>
      </c>
    </row>
    <row r="1712" spans="1:29" x14ac:dyDescent="0.3">
      <c r="A1712" s="1">
        <v>477</v>
      </c>
      <c r="B1712">
        <v>1986</v>
      </c>
      <c r="C1712" t="s">
        <v>29</v>
      </c>
      <c r="D1712" t="s">
        <v>37</v>
      </c>
      <c r="E1712">
        <v>83512</v>
      </c>
      <c r="F1712">
        <v>0</v>
      </c>
      <c r="G1712">
        <v>0</v>
      </c>
      <c r="H1712" t="s">
        <v>248</v>
      </c>
      <c r="I1712">
        <v>31</v>
      </c>
      <c r="J1712">
        <v>1060</v>
      </c>
      <c r="K1712">
        <v>61</v>
      </c>
      <c r="L1712">
        <v>835</v>
      </c>
      <c r="M1712">
        <v>80</v>
      </c>
      <c r="N1712">
        <v>20</v>
      </c>
      <c r="O1712">
        <v>101</v>
      </c>
      <c r="P1712">
        <v>1</v>
      </c>
      <c r="Q1712">
        <v>4</v>
      </c>
      <c r="R1712">
        <v>7</v>
      </c>
      <c r="S1712">
        <v>10</v>
      </c>
      <c r="T1712">
        <v>1</v>
      </c>
      <c r="U1712">
        <v>1</v>
      </c>
      <c r="V1712">
        <v>0</v>
      </c>
      <c r="W1712">
        <v>1</v>
      </c>
      <c r="X1712">
        <v>1</v>
      </c>
      <c r="Y1712">
        <v>1</v>
      </c>
      <c r="Z1712">
        <v>0</v>
      </c>
      <c r="AA1712">
        <v>3</v>
      </c>
      <c r="AB1712">
        <v>11</v>
      </c>
      <c r="AC1712">
        <v>1</v>
      </c>
    </row>
    <row r="1713" spans="1:29" x14ac:dyDescent="0.3">
      <c r="A1713" s="1">
        <v>7832</v>
      </c>
      <c r="B1713">
        <v>1959</v>
      </c>
      <c r="C1713" t="s">
        <v>39</v>
      </c>
      <c r="D1713" t="s">
        <v>37</v>
      </c>
      <c r="E1713">
        <v>77520</v>
      </c>
      <c r="F1713">
        <v>0</v>
      </c>
      <c r="G1713">
        <v>1</v>
      </c>
      <c r="H1713" t="s">
        <v>158</v>
      </c>
      <c r="I1713">
        <v>30</v>
      </c>
      <c r="J1713">
        <v>940</v>
      </c>
      <c r="K1713">
        <v>44</v>
      </c>
      <c r="L1713">
        <v>396</v>
      </c>
      <c r="M1713">
        <v>0</v>
      </c>
      <c r="N1713">
        <v>88</v>
      </c>
      <c r="O1713">
        <v>58</v>
      </c>
      <c r="P1713">
        <v>1</v>
      </c>
      <c r="Q1713">
        <v>8</v>
      </c>
      <c r="R1713">
        <v>7</v>
      </c>
      <c r="S1713">
        <v>7</v>
      </c>
      <c r="T1713">
        <v>4</v>
      </c>
      <c r="U1713">
        <v>1</v>
      </c>
      <c r="V1713">
        <v>0</v>
      </c>
      <c r="W1713">
        <v>1</v>
      </c>
      <c r="X1713">
        <v>1</v>
      </c>
      <c r="Y1713">
        <v>0</v>
      </c>
      <c r="Z1713">
        <v>0</v>
      </c>
      <c r="AA1713">
        <v>3</v>
      </c>
      <c r="AB1713">
        <v>11</v>
      </c>
      <c r="AC1713">
        <v>1</v>
      </c>
    </row>
    <row r="1714" spans="1:29" x14ac:dyDescent="0.3">
      <c r="A1714" s="1">
        <v>2202</v>
      </c>
      <c r="B1714">
        <v>1978</v>
      </c>
      <c r="C1714" t="s">
        <v>29</v>
      </c>
      <c r="D1714" t="s">
        <v>33</v>
      </c>
      <c r="E1714">
        <v>41154</v>
      </c>
      <c r="F1714">
        <v>0</v>
      </c>
      <c r="G1714">
        <v>1</v>
      </c>
      <c r="H1714" t="s">
        <v>666</v>
      </c>
      <c r="I1714">
        <v>98</v>
      </c>
      <c r="J1714">
        <v>44</v>
      </c>
      <c r="K1714">
        <v>2</v>
      </c>
      <c r="L1714">
        <v>11</v>
      </c>
      <c r="M1714">
        <v>2</v>
      </c>
      <c r="N1714">
        <v>3</v>
      </c>
      <c r="O1714">
        <v>7</v>
      </c>
      <c r="P1714">
        <v>1</v>
      </c>
      <c r="Q1714">
        <v>1</v>
      </c>
      <c r="R1714">
        <v>0</v>
      </c>
      <c r="S1714">
        <v>4</v>
      </c>
      <c r="T1714">
        <v>5</v>
      </c>
      <c r="U1714">
        <v>0</v>
      </c>
      <c r="V1714">
        <v>0</v>
      </c>
      <c r="W1714">
        <v>0</v>
      </c>
      <c r="X1714">
        <v>0</v>
      </c>
      <c r="Y1714">
        <v>0</v>
      </c>
      <c r="Z1714">
        <v>0</v>
      </c>
      <c r="AA1714">
        <v>3</v>
      </c>
      <c r="AB1714">
        <v>11</v>
      </c>
      <c r="AC1714">
        <v>0</v>
      </c>
    </row>
    <row r="1715" spans="1:29" x14ac:dyDescent="0.3">
      <c r="A1715" s="1">
        <v>7396</v>
      </c>
      <c r="B1715">
        <v>1966</v>
      </c>
      <c r="C1715" t="s">
        <v>29</v>
      </c>
      <c r="D1715" t="s">
        <v>37</v>
      </c>
      <c r="E1715">
        <v>80398</v>
      </c>
      <c r="F1715">
        <v>0</v>
      </c>
      <c r="G1715">
        <v>0</v>
      </c>
      <c r="H1715" t="s">
        <v>137</v>
      </c>
      <c r="I1715">
        <v>92</v>
      </c>
      <c r="J1715">
        <v>342</v>
      </c>
      <c r="K1715">
        <v>51</v>
      </c>
      <c r="L1715">
        <v>936</v>
      </c>
      <c r="M1715">
        <v>207</v>
      </c>
      <c r="N1715">
        <v>35</v>
      </c>
      <c r="O1715">
        <v>26</v>
      </c>
      <c r="P1715">
        <v>1</v>
      </c>
      <c r="Q1715">
        <v>5</v>
      </c>
      <c r="R1715">
        <v>8</v>
      </c>
      <c r="S1715">
        <v>12</v>
      </c>
      <c r="T1715">
        <v>3</v>
      </c>
      <c r="U1715">
        <v>0</v>
      </c>
      <c r="V1715">
        <v>0</v>
      </c>
      <c r="W1715">
        <v>1</v>
      </c>
      <c r="X1715">
        <v>0</v>
      </c>
      <c r="Y1715">
        <v>0</v>
      </c>
      <c r="Z1715">
        <v>0</v>
      </c>
      <c r="AA1715">
        <v>3</v>
      </c>
      <c r="AB1715">
        <v>11</v>
      </c>
      <c r="AC1715">
        <v>0</v>
      </c>
    </row>
    <row r="1716" spans="1:29" x14ac:dyDescent="0.3">
      <c r="A1716" s="1">
        <v>4055</v>
      </c>
      <c r="B1716">
        <v>1992</v>
      </c>
      <c r="C1716" t="s">
        <v>47</v>
      </c>
      <c r="D1716" t="s">
        <v>30</v>
      </c>
      <c r="E1716">
        <v>18746</v>
      </c>
      <c r="F1716">
        <v>1</v>
      </c>
      <c r="G1716">
        <v>0</v>
      </c>
      <c r="H1716" t="s">
        <v>504</v>
      </c>
      <c r="I1716">
        <v>41</v>
      </c>
      <c r="J1716">
        <v>2</v>
      </c>
      <c r="K1716">
        <v>10</v>
      </c>
      <c r="L1716">
        <v>11</v>
      </c>
      <c r="M1716">
        <v>12</v>
      </c>
      <c r="N1716">
        <v>9</v>
      </c>
      <c r="O1716">
        <v>20</v>
      </c>
      <c r="P1716">
        <v>2</v>
      </c>
      <c r="Q1716">
        <v>3</v>
      </c>
      <c r="R1716">
        <v>0</v>
      </c>
      <c r="S1716">
        <v>3</v>
      </c>
      <c r="T1716">
        <v>6</v>
      </c>
      <c r="U1716">
        <v>0</v>
      </c>
      <c r="V1716">
        <v>0</v>
      </c>
      <c r="W1716">
        <v>0</v>
      </c>
      <c r="X1716">
        <v>0</v>
      </c>
      <c r="Y1716">
        <v>0</v>
      </c>
      <c r="Z1716">
        <v>0</v>
      </c>
      <c r="AA1716">
        <v>3</v>
      </c>
      <c r="AB1716">
        <v>11</v>
      </c>
      <c r="AC1716">
        <v>0</v>
      </c>
    </row>
    <row r="1717" spans="1:29" x14ac:dyDescent="0.3">
      <c r="A1717" s="1">
        <v>10340</v>
      </c>
      <c r="B1717">
        <v>1984</v>
      </c>
      <c r="C1717" t="s">
        <v>29</v>
      </c>
      <c r="D1717" t="s">
        <v>33</v>
      </c>
      <c r="E1717">
        <v>35196</v>
      </c>
      <c r="F1717">
        <v>1</v>
      </c>
      <c r="G1717">
        <v>0</v>
      </c>
      <c r="H1717" t="s">
        <v>42</v>
      </c>
      <c r="I1717">
        <v>68</v>
      </c>
      <c r="J1717">
        <v>75</v>
      </c>
      <c r="K1717">
        <v>12</v>
      </c>
      <c r="L1717">
        <v>141</v>
      </c>
      <c r="M1717">
        <v>43</v>
      </c>
      <c r="N1717">
        <v>39</v>
      </c>
      <c r="O1717">
        <v>187</v>
      </c>
      <c r="P1717">
        <v>6</v>
      </c>
      <c r="Q1717">
        <v>6</v>
      </c>
      <c r="R1717">
        <v>1</v>
      </c>
      <c r="S1717">
        <v>5</v>
      </c>
      <c r="T1717">
        <v>8</v>
      </c>
      <c r="U1717">
        <v>0</v>
      </c>
      <c r="V1717">
        <v>0</v>
      </c>
      <c r="W1717">
        <v>0</v>
      </c>
      <c r="X1717">
        <v>0</v>
      </c>
      <c r="Y1717">
        <v>0</v>
      </c>
      <c r="Z1717">
        <v>0</v>
      </c>
      <c r="AA1717">
        <v>3</v>
      </c>
      <c r="AB1717">
        <v>11</v>
      </c>
      <c r="AC1717">
        <v>0</v>
      </c>
    </row>
    <row r="1718" spans="1:29" x14ac:dyDescent="0.3">
      <c r="A1718" s="1">
        <v>10091</v>
      </c>
      <c r="B1718">
        <v>1956</v>
      </c>
      <c r="C1718" t="s">
        <v>29</v>
      </c>
      <c r="D1718" t="s">
        <v>30</v>
      </c>
      <c r="E1718">
        <v>60230</v>
      </c>
      <c r="F1718">
        <v>0</v>
      </c>
      <c r="G1718">
        <v>1</v>
      </c>
      <c r="H1718" t="s">
        <v>238</v>
      </c>
      <c r="I1718">
        <v>78</v>
      </c>
      <c r="J1718">
        <v>520</v>
      </c>
      <c r="K1718">
        <v>20</v>
      </c>
      <c r="L1718">
        <v>367</v>
      </c>
      <c r="M1718">
        <v>39</v>
      </c>
      <c r="N1718">
        <v>81</v>
      </c>
      <c r="O1718">
        <v>40</v>
      </c>
      <c r="P1718">
        <v>2</v>
      </c>
      <c r="Q1718">
        <v>6</v>
      </c>
      <c r="R1718">
        <v>3</v>
      </c>
      <c r="S1718">
        <v>6</v>
      </c>
      <c r="T1718">
        <v>5</v>
      </c>
      <c r="U1718">
        <v>0</v>
      </c>
      <c r="V1718">
        <v>0</v>
      </c>
      <c r="W1718">
        <v>0</v>
      </c>
      <c r="X1718">
        <v>0</v>
      </c>
      <c r="Y1718">
        <v>0</v>
      </c>
      <c r="Z1718">
        <v>0</v>
      </c>
      <c r="AA1718">
        <v>3</v>
      </c>
      <c r="AB1718">
        <v>11</v>
      </c>
      <c r="AC1718">
        <v>0</v>
      </c>
    </row>
    <row r="1719" spans="1:29" x14ac:dyDescent="0.3">
      <c r="A1719" s="1">
        <v>7629</v>
      </c>
      <c r="B1719">
        <v>1977</v>
      </c>
      <c r="C1719" t="s">
        <v>29</v>
      </c>
      <c r="D1719" t="s">
        <v>37</v>
      </c>
      <c r="E1719">
        <v>22108</v>
      </c>
      <c r="F1719">
        <v>1</v>
      </c>
      <c r="G1719">
        <v>1</v>
      </c>
      <c r="H1719" t="s">
        <v>131</v>
      </c>
      <c r="I1719">
        <v>46</v>
      </c>
      <c r="J1719">
        <v>5</v>
      </c>
      <c r="K1719">
        <v>3</v>
      </c>
      <c r="L1719">
        <v>9</v>
      </c>
      <c r="M1719">
        <v>6</v>
      </c>
      <c r="N1719">
        <v>2</v>
      </c>
      <c r="O1719">
        <v>6</v>
      </c>
      <c r="P1719">
        <v>2</v>
      </c>
      <c r="Q1719">
        <v>2</v>
      </c>
      <c r="R1719">
        <v>0</v>
      </c>
      <c r="S1719">
        <v>3</v>
      </c>
      <c r="T1719">
        <v>7</v>
      </c>
      <c r="U1719">
        <v>0</v>
      </c>
      <c r="V1719">
        <v>0</v>
      </c>
      <c r="W1719">
        <v>0</v>
      </c>
      <c r="X1719">
        <v>0</v>
      </c>
      <c r="Y1719">
        <v>0</v>
      </c>
      <c r="Z1719">
        <v>0</v>
      </c>
      <c r="AA1719">
        <v>3</v>
      </c>
      <c r="AB1719">
        <v>11</v>
      </c>
      <c r="AC1719">
        <v>0</v>
      </c>
    </row>
    <row r="1720" spans="1:29" x14ac:dyDescent="0.3">
      <c r="A1720" s="1">
        <v>10640</v>
      </c>
      <c r="B1720">
        <v>1974</v>
      </c>
      <c r="C1720" t="s">
        <v>29</v>
      </c>
      <c r="D1720" t="s">
        <v>33</v>
      </c>
      <c r="E1720">
        <v>44392</v>
      </c>
      <c r="F1720">
        <v>1</v>
      </c>
      <c r="G1720">
        <v>1</v>
      </c>
      <c r="H1720" t="s">
        <v>603</v>
      </c>
      <c r="I1720">
        <v>71</v>
      </c>
      <c r="J1720">
        <v>87</v>
      </c>
      <c r="K1720">
        <v>5</v>
      </c>
      <c r="L1720">
        <v>71</v>
      </c>
      <c r="M1720">
        <v>7</v>
      </c>
      <c r="N1720">
        <v>12</v>
      </c>
      <c r="O1720">
        <v>29</v>
      </c>
      <c r="P1720">
        <v>5</v>
      </c>
      <c r="Q1720">
        <v>4</v>
      </c>
      <c r="R1720">
        <v>1</v>
      </c>
      <c r="S1720">
        <v>4</v>
      </c>
      <c r="T1720">
        <v>7</v>
      </c>
      <c r="U1720">
        <v>0</v>
      </c>
      <c r="V1720">
        <v>0</v>
      </c>
      <c r="W1720">
        <v>0</v>
      </c>
      <c r="X1720">
        <v>0</v>
      </c>
      <c r="Y1720">
        <v>0</v>
      </c>
      <c r="Z1720">
        <v>0</v>
      </c>
      <c r="AA1720">
        <v>3</v>
      </c>
      <c r="AB1720">
        <v>11</v>
      </c>
      <c r="AC1720">
        <v>0</v>
      </c>
    </row>
    <row r="1721" spans="1:29" x14ac:dyDescent="0.3">
      <c r="A1721" s="1">
        <v>3498</v>
      </c>
      <c r="B1721">
        <v>1976</v>
      </c>
      <c r="C1721" t="s">
        <v>36</v>
      </c>
      <c r="D1721" t="s">
        <v>37</v>
      </c>
      <c r="E1721">
        <v>55424</v>
      </c>
      <c r="F1721">
        <v>0</v>
      </c>
      <c r="G1721">
        <v>1</v>
      </c>
      <c r="H1721" t="s">
        <v>639</v>
      </c>
      <c r="I1721">
        <v>6</v>
      </c>
      <c r="J1721">
        <v>462</v>
      </c>
      <c r="K1721">
        <v>61</v>
      </c>
      <c r="L1721">
        <v>184</v>
      </c>
      <c r="M1721">
        <v>10</v>
      </c>
      <c r="N1721">
        <v>53</v>
      </c>
      <c r="O1721">
        <v>107</v>
      </c>
      <c r="P1721">
        <v>4</v>
      </c>
      <c r="Q1721">
        <v>7</v>
      </c>
      <c r="R1721">
        <v>5</v>
      </c>
      <c r="S1721">
        <v>9</v>
      </c>
      <c r="T1721">
        <v>6</v>
      </c>
      <c r="U1721">
        <v>1</v>
      </c>
      <c r="V1721">
        <v>0</v>
      </c>
      <c r="W1721">
        <v>0</v>
      </c>
      <c r="X1721">
        <v>0</v>
      </c>
      <c r="Y1721">
        <v>0</v>
      </c>
      <c r="Z1721">
        <v>0</v>
      </c>
      <c r="AA1721">
        <v>3</v>
      </c>
      <c r="AB1721">
        <v>11</v>
      </c>
      <c r="AC1721">
        <v>1</v>
      </c>
    </row>
    <row r="1722" spans="1:29" x14ac:dyDescent="0.3">
      <c r="A1722" s="1">
        <v>6742</v>
      </c>
      <c r="B1722">
        <v>1979</v>
      </c>
      <c r="C1722" t="s">
        <v>29</v>
      </c>
      <c r="D1722" t="s">
        <v>37</v>
      </c>
      <c r="E1722">
        <v>17688</v>
      </c>
      <c r="F1722">
        <v>1</v>
      </c>
      <c r="G1722">
        <v>0</v>
      </c>
      <c r="H1722" t="s">
        <v>270</v>
      </c>
      <c r="I1722">
        <v>82</v>
      </c>
      <c r="J1722">
        <v>2</v>
      </c>
      <c r="K1722">
        <v>2</v>
      </c>
      <c r="L1722">
        <v>1</v>
      </c>
      <c r="M1722">
        <v>3</v>
      </c>
      <c r="N1722">
        <v>1</v>
      </c>
      <c r="O1722">
        <v>2</v>
      </c>
      <c r="P1722">
        <v>1</v>
      </c>
      <c r="Q1722">
        <v>1</v>
      </c>
      <c r="R1722">
        <v>0</v>
      </c>
      <c r="S1722">
        <v>2</v>
      </c>
      <c r="T1722">
        <v>8</v>
      </c>
      <c r="U1722">
        <v>0</v>
      </c>
      <c r="V1722">
        <v>0</v>
      </c>
      <c r="W1722">
        <v>0</v>
      </c>
      <c r="X1722">
        <v>0</v>
      </c>
      <c r="Y1722">
        <v>0</v>
      </c>
      <c r="Z1722">
        <v>1</v>
      </c>
      <c r="AA1722">
        <v>3</v>
      </c>
      <c r="AB1722">
        <v>11</v>
      </c>
      <c r="AC1722">
        <v>0</v>
      </c>
    </row>
    <row r="1723" spans="1:29" x14ac:dyDescent="0.3">
      <c r="A1723" s="1">
        <v>1172</v>
      </c>
      <c r="B1723">
        <v>1983</v>
      </c>
      <c r="C1723" t="s">
        <v>36</v>
      </c>
      <c r="D1723" t="s">
        <v>37</v>
      </c>
      <c r="E1723">
        <v>92491</v>
      </c>
      <c r="F1723">
        <v>0</v>
      </c>
      <c r="G1723">
        <v>0</v>
      </c>
      <c r="H1723" t="s">
        <v>175</v>
      </c>
      <c r="I1723">
        <v>71</v>
      </c>
      <c r="J1723">
        <v>979</v>
      </c>
      <c r="K1723">
        <v>44</v>
      </c>
      <c r="L1723">
        <v>935</v>
      </c>
      <c r="M1723">
        <v>29</v>
      </c>
      <c r="N1723">
        <v>25</v>
      </c>
      <c r="O1723">
        <v>22</v>
      </c>
      <c r="P1723">
        <v>1</v>
      </c>
      <c r="Q1723">
        <v>7</v>
      </c>
      <c r="R1723">
        <v>5</v>
      </c>
      <c r="S1723">
        <v>12</v>
      </c>
      <c r="T1723">
        <v>3</v>
      </c>
      <c r="U1723">
        <v>0</v>
      </c>
      <c r="V1723">
        <v>1</v>
      </c>
      <c r="W1723">
        <v>1</v>
      </c>
      <c r="X1723">
        <v>1</v>
      </c>
      <c r="Y1723">
        <v>0</v>
      </c>
      <c r="Z1723">
        <v>0</v>
      </c>
      <c r="AA1723">
        <v>3</v>
      </c>
      <c r="AB1723">
        <v>11</v>
      </c>
      <c r="AC1723">
        <v>1</v>
      </c>
    </row>
    <row r="1724" spans="1:29" x14ac:dyDescent="0.3">
      <c r="A1724" s="1">
        <v>569</v>
      </c>
      <c r="B1724">
        <v>1991</v>
      </c>
      <c r="C1724" t="s">
        <v>29</v>
      </c>
      <c r="D1724" t="s">
        <v>30</v>
      </c>
      <c r="E1724">
        <v>90273</v>
      </c>
      <c r="F1724">
        <v>0</v>
      </c>
      <c r="G1724">
        <v>0</v>
      </c>
      <c r="H1724" t="s">
        <v>508</v>
      </c>
      <c r="I1724">
        <v>32</v>
      </c>
      <c r="J1724">
        <v>704</v>
      </c>
      <c r="K1724">
        <v>129</v>
      </c>
      <c r="L1724">
        <v>853</v>
      </c>
      <c r="M1724">
        <v>120</v>
      </c>
      <c r="N1724">
        <v>74</v>
      </c>
      <c r="O1724">
        <v>111</v>
      </c>
      <c r="P1724">
        <v>1</v>
      </c>
      <c r="Q1724">
        <v>5</v>
      </c>
      <c r="R1724">
        <v>6</v>
      </c>
      <c r="S1724">
        <v>7</v>
      </c>
      <c r="T1724">
        <v>2</v>
      </c>
      <c r="U1724">
        <v>0</v>
      </c>
      <c r="V1724">
        <v>1</v>
      </c>
      <c r="W1724">
        <v>1</v>
      </c>
      <c r="X1724">
        <v>1</v>
      </c>
      <c r="Y1724">
        <v>0</v>
      </c>
      <c r="Z1724">
        <v>0</v>
      </c>
      <c r="AA1724">
        <v>3</v>
      </c>
      <c r="AB1724">
        <v>11</v>
      </c>
      <c r="AC1724">
        <v>1</v>
      </c>
    </row>
    <row r="1725" spans="1:29" x14ac:dyDescent="0.3">
      <c r="A1725" s="1">
        <v>4686</v>
      </c>
      <c r="B1725">
        <v>1962</v>
      </c>
      <c r="C1725" t="s">
        <v>36</v>
      </c>
      <c r="D1725" t="s">
        <v>71</v>
      </c>
      <c r="E1725">
        <v>82571</v>
      </c>
      <c r="F1725">
        <v>0</v>
      </c>
      <c r="G1725">
        <v>0</v>
      </c>
      <c r="H1725" t="s">
        <v>667</v>
      </c>
      <c r="I1725">
        <v>28</v>
      </c>
      <c r="J1725">
        <v>861</v>
      </c>
      <c r="K1725">
        <v>31</v>
      </c>
      <c r="L1725">
        <v>558</v>
      </c>
      <c r="M1725">
        <v>62</v>
      </c>
      <c r="N1725">
        <v>95</v>
      </c>
      <c r="O1725">
        <v>79</v>
      </c>
      <c r="P1725">
        <v>0</v>
      </c>
      <c r="Q1725">
        <v>6</v>
      </c>
      <c r="R1725">
        <v>5</v>
      </c>
      <c r="S1725">
        <v>13</v>
      </c>
      <c r="T1725">
        <v>2</v>
      </c>
      <c r="U1725">
        <v>0</v>
      </c>
      <c r="V1725">
        <v>0</v>
      </c>
      <c r="W1725">
        <v>1</v>
      </c>
      <c r="X1725">
        <v>0</v>
      </c>
      <c r="Y1725">
        <v>0</v>
      </c>
      <c r="Z1725">
        <v>0</v>
      </c>
      <c r="AA1725">
        <v>3</v>
      </c>
      <c r="AB1725">
        <v>11</v>
      </c>
      <c r="AC1725">
        <v>0</v>
      </c>
    </row>
    <row r="1726" spans="1:29" x14ac:dyDescent="0.3">
      <c r="A1726" s="1">
        <v>1381</v>
      </c>
      <c r="B1726">
        <v>1982</v>
      </c>
      <c r="C1726" t="s">
        <v>36</v>
      </c>
      <c r="D1726" t="s">
        <v>30</v>
      </c>
      <c r="E1726">
        <v>38513</v>
      </c>
      <c r="F1726">
        <v>1</v>
      </c>
      <c r="G1726">
        <v>0</v>
      </c>
      <c r="H1726" t="s">
        <v>365</v>
      </c>
      <c r="I1726">
        <v>20</v>
      </c>
      <c r="J1726">
        <v>172</v>
      </c>
      <c r="K1726">
        <v>3</v>
      </c>
      <c r="L1726">
        <v>115</v>
      </c>
      <c r="M1726">
        <v>16</v>
      </c>
      <c r="N1726">
        <v>0</v>
      </c>
      <c r="O1726">
        <v>18</v>
      </c>
      <c r="P1726">
        <v>5</v>
      </c>
      <c r="Q1726">
        <v>6</v>
      </c>
      <c r="R1726">
        <v>1</v>
      </c>
      <c r="S1726">
        <v>5</v>
      </c>
      <c r="T1726">
        <v>8</v>
      </c>
      <c r="U1726">
        <v>0</v>
      </c>
      <c r="V1726">
        <v>0</v>
      </c>
      <c r="W1726">
        <v>0</v>
      </c>
      <c r="X1726">
        <v>0</v>
      </c>
      <c r="Y1726">
        <v>0</v>
      </c>
      <c r="Z1726">
        <v>0</v>
      </c>
      <c r="AA1726">
        <v>3</v>
      </c>
      <c r="AB1726">
        <v>11</v>
      </c>
      <c r="AC1726">
        <v>1</v>
      </c>
    </row>
    <row r="1727" spans="1:29" x14ac:dyDescent="0.3">
      <c r="A1727" s="1">
        <v>2634</v>
      </c>
      <c r="B1727">
        <v>1979</v>
      </c>
      <c r="C1727" t="s">
        <v>39</v>
      </c>
      <c r="D1727" t="s">
        <v>30</v>
      </c>
      <c r="E1727">
        <v>16653</v>
      </c>
      <c r="F1727">
        <v>1</v>
      </c>
      <c r="G1727">
        <v>0</v>
      </c>
      <c r="H1727" t="s">
        <v>423</v>
      </c>
      <c r="I1727">
        <v>10</v>
      </c>
      <c r="J1727">
        <v>5</v>
      </c>
      <c r="K1727">
        <v>7</v>
      </c>
      <c r="L1727">
        <v>31</v>
      </c>
      <c r="M1727">
        <v>15</v>
      </c>
      <c r="N1727">
        <v>4</v>
      </c>
      <c r="O1727">
        <v>7</v>
      </c>
      <c r="P1727">
        <v>3</v>
      </c>
      <c r="Q1727">
        <v>2</v>
      </c>
      <c r="R1727">
        <v>1</v>
      </c>
      <c r="S1727">
        <v>3</v>
      </c>
      <c r="T1727">
        <v>6</v>
      </c>
      <c r="U1727">
        <v>0</v>
      </c>
      <c r="V1727">
        <v>0</v>
      </c>
      <c r="W1727">
        <v>0</v>
      </c>
      <c r="X1727">
        <v>0</v>
      </c>
      <c r="Y1727">
        <v>0</v>
      </c>
      <c r="Z1727">
        <v>0</v>
      </c>
      <c r="AA1727">
        <v>3</v>
      </c>
      <c r="AB1727">
        <v>11</v>
      </c>
      <c r="AC1727">
        <v>1</v>
      </c>
    </row>
    <row r="1728" spans="1:29" x14ac:dyDescent="0.3">
      <c r="A1728" s="1">
        <v>10905</v>
      </c>
      <c r="B1728">
        <v>1955</v>
      </c>
      <c r="C1728" t="s">
        <v>29</v>
      </c>
      <c r="D1728" t="s">
        <v>33</v>
      </c>
      <c r="E1728">
        <v>42586</v>
      </c>
      <c r="F1728">
        <v>1</v>
      </c>
      <c r="G1728">
        <v>1</v>
      </c>
      <c r="H1728" t="s">
        <v>67</v>
      </c>
      <c r="I1728">
        <v>7</v>
      </c>
      <c r="J1728">
        <v>194</v>
      </c>
      <c r="K1728">
        <v>2</v>
      </c>
      <c r="L1728">
        <v>56</v>
      </c>
      <c r="M1728">
        <v>0</v>
      </c>
      <c r="N1728">
        <v>0</v>
      </c>
      <c r="O1728">
        <v>0</v>
      </c>
      <c r="P1728">
        <v>5</v>
      </c>
      <c r="Q1728">
        <v>4</v>
      </c>
      <c r="R1728">
        <v>1</v>
      </c>
      <c r="S1728">
        <v>6</v>
      </c>
      <c r="T1728">
        <v>8</v>
      </c>
      <c r="U1728">
        <v>0</v>
      </c>
      <c r="V1728">
        <v>0</v>
      </c>
      <c r="W1728">
        <v>0</v>
      </c>
      <c r="X1728">
        <v>0</v>
      </c>
      <c r="Y1728">
        <v>0</v>
      </c>
      <c r="Z1728">
        <v>0</v>
      </c>
      <c r="AA1728">
        <v>3</v>
      </c>
      <c r="AB1728">
        <v>11</v>
      </c>
      <c r="AC1728">
        <v>1</v>
      </c>
    </row>
    <row r="1729" spans="1:29" x14ac:dyDescent="0.3">
      <c r="A1729" s="1">
        <v>1744</v>
      </c>
      <c r="B1729">
        <v>1965</v>
      </c>
      <c r="C1729" t="s">
        <v>47</v>
      </c>
      <c r="D1729" t="s">
        <v>30</v>
      </c>
      <c r="E1729">
        <v>23529</v>
      </c>
      <c r="F1729">
        <v>0</v>
      </c>
      <c r="G1729">
        <v>1</v>
      </c>
      <c r="H1729" t="s">
        <v>668</v>
      </c>
      <c r="I1729">
        <v>67</v>
      </c>
      <c r="J1729">
        <v>9</v>
      </c>
      <c r="K1729">
        <v>7</v>
      </c>
      <c r="L1729">
        <v>13</v>
      </c>
      <c r="M1729">
        <v>3</v>
      </c>
      <c r="N1729">
        <v>2</v>
      </c>
      <c r="O1729">
        <v>20</v>
      </c>
      <c r="P1729">
        <v>1</v>
      </c>
      <c r="Q1729">
        <v>1</v>
      </c>
      <c r="R1729">
        <v>1</v>
      </c>
      <c r="S1729">
        <v>2</v>
      </c>
      <c r="T1729">
        <v>6</v>
      </c>
      <c r="U1729">
        <v>0</v>
      </c>
      <c r="V1729">
        <v>0</v>
      </c>
      <c r="W1729">
        <v>0</v>
      </c>
      <c r="X1729">
        <v>0</v>
      </c>
      <c r="Y1729">
        <v>0</v>
      </c>
      <c r="Z1729">
        <v>0</v>
      </c>
      <c r="AA1729">
        <v>3</v>
      </c>
      <c r="AB1729">
        <v>11</v>
      </c>
      <c r="AC1729">
        <v>0</v>
      </c>
    </row>
    <row r="1730" spans="1:29" x14ac:dyDescent="0.3">
      <c r="A1730" s="1">
        <v>1000</v>
      </c>
      <c r="B1730">
        <v>1961</v>
      </c>
      <c r="C1730" t="s">
        <v>39</v>
      </c>
      <c r="D1730" t="s">
        <v>33</v>
      </c>
      <c r="E1730">
        <v>74881</v>
      </c>
      <c r="F1730">
        <v>1</v>
      </c>
      <c r="G1730">
        <v>1</v>
      </c>
      <c r="H1730" t="s">
        <v>645</v>
      </c>
      <c r="I1730">
        <v>48</v>
      </c>
      <c r="J1730">
        <v>505</v>
      </c>
      <c r="K1730">
        <v>72</v>
      </c>
      <c r="L1730">
        <v>270</v>
      </c>
      <c r="M1730">
        <v>36</v>
      </c>
      <c r="N1730">
        <v>27</v>
      </c>
      <c r="O1730">
        <v>54</v>
      </c>
      <c r="P1730">
        <v>4</v>
      </c>
      <c r="Q1730">
        <v>9</v>
      </c>
      <c r="R1730">
        <v>2</v>
      </c>
      <c r="S1730">
        <v>12</v>
      </c>
      <c r="T1730">
        <v>5</v>
      </c>
      <c r="U1730">
        <v>0</v>
      </c>
      <c r="V1730">
        <v>0</v>
      </c>
      <c r="W1730">
        <v>0</v>
      </c>
      <c r="X1730">
        <v>0</v>
      </c>
      <c r="Y1730">
        <v>0</v>
      </c>
      <c r="Z1730">
        <v>0</v>
      </c>
      <c r="AA1730">
        <v>3</v>
      </c>
      <c r="AB1730">
        <v>11</v>
      </c>
      <c r="AC1730">
        <v>0</v>
      </c>
    </row>
    <row r="1731" spans="1:29" x14ac:dyDescent="0.3">
      <c r="A1731" s="1">
        <v>3828</v>
      </c>
      <c r="B1731">
        <v>1951</v>
      </c>
      <c r="C1731" t="s">
        <v>29</v>
      </c>
      <c r="D1731" t="s">
        <v>37</v>
      </c>
      <c r="E1731">
        <v>71107</v>
      </c>
      <c r="F1731">
        <v>0</v>
      </c>
      <c r="G1731">
        <v>1</v>
      </c>
      <c r="H1731" t="s">
        <v>630</v>
      </c>
      <c r="I1731">
        <v>61</v>
      </c>
      <c r="J1731">
        <v>533</v>
      </c>
      <c r="K1731">
        <v>10</v>
      </c>
      <c r="L1731">
        <v>217</v>
      </c>
      <c r="M1731">
        <v>198</v>
      </c>
      <c r="N1731">
        <v>174</v>
      </c>
      <c r="O1731">
        <v>195</v>
      </c>
      <c r="P1731">
        <v>2</v>
      </c>
      <c r="Q1731">
        <v>7</v>
      </c>
      <c r="R1731">
        <v>6</v>
      </c>
      <c r="S1731">
        <v>13</v>
      </c>
      <c r="T1731">
        <v>4</v>
      </c>
      <c r="U1731">
        <v>0</v>
      </c>
      <c r="V1731">
        <v>0</v>
      </c>
      <c r="W1731">
        <v>0</v>
      </c>
      <c r="X1731">
        <v>0</v>
      </c>
      <c r="Y1731">
        <v>0</v>
      </c>
      <c r="Z1731">
        <v>0</v>
      </c>
      <c r="AA1731">
        <v>3</v>
      </c>
      <c r="AB1731">
        <v>11</v>
      </c>
      <c r="AC1731">
        <v>0</v>
      </c>
    </row>
    <row r="1732" spans="1:29" x14ac:dyDescent="0.3">
      <c r="A1732" s="1">
        <v>8605</v>
      </c>
      <c r="B1732">
        <v>1964</v>
      </c>
      <c r="C1732" t="s">
        <v>36</v>
      </c>
      <c r="D1732" t="s">
        <v>33</v>
      </c>
      <c r="E1732">
        <v>46910</v>
      </c>
      <c r="F1732">
        <v>1</v>
      </c>
      <c r="G1732">
        <v>1</v>
      </c>
      <c r="H1732" t="s">
        <v>121</v>
      </c>
      <c r="I1732">
        <v>36</v>
      </c>
      <c r="J1732">
        <v>48</v>
      </c>
      <c r="K1732">
        <v>0</v>
      </c>
      <c r="L1732">
        <v>14</v>
      </c>
      <c r="M1732">
        <v>0</v>
      </c>
      <c r="N1732">
        <v>0</v>
      </c>
      <c r="O1732">
        <v>6</v>
      </c>
      <c r="P1732">
        <v>2</v>
      </c>
      <c r="Q1732">
        <v>2</v>
      </c>
      <c r="R1732">
        <v>0</v>
      </c>
      <c r="S1732">
        <v>3</v>
      </c>
      <c r="T1732">
        <v>6</v>
      </c>
      <c r="U1732">
        <v>0</v>
      </c>
      <c r="V1732">
        <v>0</v>
      </c>
      <c r="W1732">
        <v>0</v>
      </c>
      <c r="X1732">
        <v>0</v>
      </c>
      <c r="Y1732">
        <v>0</v>
      </c>
      <c r="Z1732">
        <v>0</v>
      </c>
      <c r="AA1732">
        <v>3</v>
      </c>
      <c r="AB1732">
        <v>11</v>
      </c>
      <c r="AC1732">
        <v>0</v>
      </c>
    </row>
    <row r="1733" spans="1:29" x14ac:dyDescent="0.3">
      <c r="A1733" s="1">
        <v>10304</v>
      </c>
      <c r="B1733">
        <v>1959</v>
      </c>
      <c r="C1733" t="s">
        <v>29</v>
      </c>
      <c r="D1733" t="s">
        <v>37</v>
      </c>
      <c r="E1733">
        <v>18690</v>
      </c>
      <c r="F1733">
        <v>0</v>
      </c>
      <c r="G1733">
        <v>0</v>
      </c>
      <c r="H1733" t="s">
        <v>314</v>
      </c>
      <c r="I1733">
        <v>77</v>
      </c>
      <c r="J1733">
        <v>6</v>
      </c>
      <c r="K1733">
        <v>1</v>
      </c>
      <c r="L1733">
        <v>7</v>
      </c>
      <c r="M1733">
        <v>23</v>
      </c>
      <c r="N1733">
        <v>4</v>
      </c>
      <c r="O1733">
        <v>19</v>
      </c>
      <c r="P1733">
        <v>1</v>
      </c>
      <c r="Q1733">
        <v>1</v>
      </c>
      <c r="R1733">
        <v>1</v>
      </c>
      <c r="S1733">
        <v>2</v>
      </c>
      <c r="T1733">
        <v>8</v>
      </c>
      <c r="U1733">
        <v>0</v>
      </c>
      <c r="V1733">
        <v>0</v>
      </c>
      <c r="W1733">
        <v>0</v>
      </c>
      <c r="X1733">
        <v>0</v>
      </c>
      <c r="Y1733">
        <v>0</v>
      </c>
      <c r="Z1733">
        <v>0</v>
      </c>
      <c r="AA1733">
        <v>3</v>
      </c>
      <c r="AB1733">
        <v>11</v>
      </c>
      <c r="AC1733">
        <v>0</v>
      </c>
    </row>
    <row r="1734" spans="1:29" x14ac:dyDescent="0.3">
      <c r="A1734" s="1">
        <v>4351</v>
      </c>
      <c r="B1734">
        <v>1955</v>
      </c>
      <c r="C1734" t="s">
        <v>29</v>
      </c>
      <c r="D1734" t="s">
        <v>41</v>
      </c>
      <c r="E1734">
        <v>37244</v>
      </c>
      <c r="F1734">
        <v>1</v>
      </c>
      <c r="G1734">
        <v>1</v>
      </c>
      <c r="H1734" t="s">
        <v>277</v>
      </c>
      <c r="I1734">
        <v>90</v>
      </c>
      <c r="J1734">
        <v>18</v>
      </c>
      <c r="K1734">
        <v>2</v>
      </c>
      <c r="L1734">
        <v>10</v>
      </c>
      <c r="M1734">
        <v>0</v>
      </c>
      <c r="N1734">
        <v>0</v>
      </c>
      <c r="O1734">
        <v>25</v>
      </c>
      <c r="P1734">
        <v>1</v>
      </c>
      <c r="Q1734">
        <v>1</v>
      </c>
      <c r="R1734">
        <v>1</v>
      </c>
      <c r="S1734">
        <v>2</v>
      </c>
      <c r="T1734">
        <v>7</v>
      </c>
      <c r="U1734">
        <v>1</v>
      </c>
      <c r="V1734">
        <v>0</v>
      </c>
      <c r="W1734">
        <v>0</v>
      </c>
      <c r="X1734">
        <v>0</v>
      </c>
      <c r="Y1734">
        <v>0</v>
      </c>
      <c r="Z1734">
        <v>0</v>
      </c>
      <c r="AA1734">
        <v>3</v>
      </c>
      <c r="AB1734">
        <v>11</v>
      </c>
      <c r="AC1734">
        <v>0</v>
      </c>
    </row>
    <row r="1735" spans="1:29" x14ac:dyDescent="0.3">
      <c r="A1735" s="1">
        <v>10129</v>
      </c>
      <c r="B1735">
        <v>1966</v>
      </c>
      <c r="C1735" t="s">
        <v>29</v>
      </c>
      <c r="D1735" t="s">
        <v>33</v>
      </c>
      <c r="E1735">
        <v>82427</v>
      </c>
      <c r="F1735">
        <v>0</v>
      </c>
      <c r="G1735">
        <v>0</v>
      </c>
      <c r="H1735" t="s">
        <v>471</v>
      </c>
      <c r="I1735">
        <v>35</v>
      </c>
      <c r="J1735">
        <v>482</v>
      </c>
      <c r="K1735">
        <v>147</v>
      </c>
      <c r="L1735">
        <v>509</v>
      </c>
      <c r="M1735">
        <v>104</v>
      </c>
      <c r="N1735">
        <v>107</v>
      </c>
      <c r="O1735">
        <v>107</v>
      </c>
      <c r="P1735">
        <v>1</v>
      </c>
      <c r="Q1735">
        <v>3</v>
      </c>
      <c r="R1735">
        <v>5</v>
      </c>
      <c r="S1735">
        <v>12</v>
      </c>
      <c r="T1735">
        <v>1</v>
      </c>
      <c r="U1735">
        <v>0</v>
      </c>
      <c r="V1735">
        <v>0</v>
      </c>
      <c r="W1735">
        <v>1</v>
      </c>
      <c r="X1735">
        <v>0</v>
      </c>
      <c r="Y1735">
        <v>0</v>
      </c>
      <c r="Z1735">
        <v>0</v>
      </c>
      <c r="AA1735">
        <v>3</v>
      </c>
      <c r="AB1735">
        <v>11</v>
      </c>
      <c r="AC1735">
        <v>0</v>
      </c>
    </row>
    <row r="1736" spans="1:29" x14ac:dyDescent="0.3">
      <c r="A1736" s="1">
        <v>2499</v>
      </c>
      <c r="B1736">
        <v>1958</v>
      </c>
      <c r="C1736" t="s">
        <v>53</v>
      </c>
      <c r="D1736" t="s">
        <v>30</v>
      </c>
      <c r="E1736">
        <v>75342</v>
      </c>
      <c r="F1736">
        <v>0</v>
      </c>
      <c r="G1736">
        <v>1</v>
      </c>
      <c r="H1736" t="s">
        <v>436</v>
      </c>
      <c r="I1736">
        <v>38</v>
      </c>
      <c r="J1736">
        <v>204</v>
      </c>
      <c r="K1736">
        <v>97</v>
      </c>
      <c r="L1736">
        <v>97</v>
      </c>
      <c r="M1736">
        <v>21</v>
      </c>
      <c r="N1736">
        <v>118</v>
      </c>
      <c r="O1736">
        <v>26</v>
      </c>
      <c r="P1736">
        <v>1</v>
      </c>
      <c r="Q1736">
        <v>5</v>
      </c>
      <c r="R1736">
        <v>2</v>
      </c>
      <c r="S1736">
        <v>10</v>
      </c>
      <c r="T1736">
        <v>4</v>
      </c>
      <c r="U1736">
        <v>0</v>
      </c>
      <c r="V1736">
        <v>0</v>
      </c>
      <c r="W1736">
        <v>0</v>
      </c>
      <c r="X1736">
        <v>0</v>
      </c>
      <c r="Y1736">
        <v>0</v>
      </c>
      <c r="Z1736">
        <v>0</v>
      </c>
      <c r="AA1736">
        <v>3</v>
      </c>
      <c r="AB1736">
        <v>11</v>
      </c>
      <c r="AC1736">
        <v>0</v>
      </c>
    </row>
    <row r="1737" spans="1:29" x14ac:dyDescent="0.3">
      <c r="A1737" s="1">
        <v>10092</v>
      </c>
      <c r="B1737">
        <v>1954</v>
      </c>
      <c r="C1737" t="s">
        <v>29</v>
      </c>
      <c r="D1737" t="s">
        <v>41</v>
      </c>
      <c r="E1737">
        <v>70044</v>
      </c>
      <c r="F1737">
        <v>0</v>
      </c>
      <c r="G1737">
        <v>1</v>
      </c>
      <c r="H1737" t="s">
        <v>94</v>
      </c>
      <c r="I1737">
        <v>46</v>
      </c>
      <c r="J1737">
        <v>1073</v>
      </c>
      <c r="K1737">
        <v>0</v>
      </c>
      <c r="L1737">
        <v>250</v>
      </c>
      <c r="M1737">
        <v>153</v>
      </c>
      <c r="N1737">
        <v>14</v>
      </c>
      <c r="O1737">
        <v>14</v>
      </c>
      <c r="P1737">
        <v>4</v>
      </c>
      <c r="Q1737">
        <v>7</v>
      </c>
      <c r="R1737">
        <v>10</v>
      </c>
      <c r="S1737">
        <v>5</v>
      </c>
      <c r="T1737">
        <v>5</v>
      </c>
      <c r="U1737">
        <v>0</v>
      </c>
      <c r="V1737">
        <v>0</v>
      </c>
      <c r="W1737">
        <v>0</v>
      </c>
      <c r="X1737">
        <v>0</v>
      </c>
      <c r="Y1737">
        <v>0</v>
      </c>
      <c r="Z1737">
        <v>0</v>
      </c>
      <c r="AA1737">
        <v>3</v>
      </c>
      <c r="AB1737">
        <v>11</v>
      </c>
      <c r="AC1737">
        <v>0</v>
      </c>
    </row>
    <row r="1738" spans="1:29" x14ac:dyDescent="0.3">
      <c r="A1738" s="1">
        <v>7500</v>
      </c>
      <c r="B1738">
        <v>1967</v>
      </c>
      <c r="C1738" t="s">
        <v>29</v>
      </c>
      <c r="D1738" t="s">
        <v>30</v>
      </c>
      <c r="E1738">
        <v>79146</v>
      </c>
      <c r="F1738">
        <v>1</v>
      </c>
      <c r="G1738">
        <v>1</v>
      </c>
      <c r="H1738" t="s">
        <v>164</v>
      </c>
      <c r="I1738">
        <v>33</v>
      </c>
      <c r="J1738">
        <v>245</v>
      </c>
      <c r="K1738">
        <v>16</v>
      </c>
      <c r="L1738">
        <v>223</v>
      </c>
      <c r="M1738">
        <v>21</v>
      </c>
      <c r="N1738">
        <v>43</v>
      </c>
      <c r="O1738">
        <v>16</v>
      </c>
      <c r="P1738">
        <v>2</v>
      </c>
      <c r="Q1738">
        <v>8</v>
      </c>
      <c r="R1738">
        <v>1</v>
      </c>
      <c r="S1738">
        <v>8</v>
      </c>
      <c r="T1738">
        <v>6</v>
      </c>
      <c r="U1738">
        <v>0</v>
      </c>
      <c r="V1738">
        <v>0</v>
      </c>
      <c r="W1738">
        <v>0</v>
      </c>
      <c r="X1738">
        <v>0</v>
      </c>
      <c r="Y1738">
        <v>0</v>
      </c>
      <c r="Z1738">
        <v>0</v>
      </c>
      <c r="AA1738">
        <v>3</v>
      </c>
      <c r="AB1738">
        <v>11</v>
      </c>
      <c r="AC1738">
        <v>0</v>
      </c>
    </row>
    <row r="1739" spans="1:29" x14ac:dyDescent="0.3">
      <c r="A1739" s="1">
        <v>5796</v>
      </c>
      <c r="B1739">
        <v>1963</v>
      </c>
      <c r="C1739" t="s">
        <v>29</v>
      </c>
      <c r="D1739" t="s">
        <v>37</v>
      </c>
      <c r="E1739">
        <v>77437</v>
      </c>
      <c r="F1739">
        <v>0</v>
      </c>
      <c r="G1739">
        <v>0</v>
      </c>
      <c r="H1739" t="s">
        <v>669</v>
      </c>
      <c r="I1739">
        <v>70</v>
      </c>
      <c r="J1739">
        <v>560</v>
      </c>
      <c r="K1739">
        <v>21</v>
      </c>
      <c r="L1739">
        <v>442</v>
      </c>
      <c r="M1739">
        <v>29</v>
      </c>
      <c r="N1739">
        <v>44</v>
      </c>
      <c r="O1739">
        <v>29</v>
      </c>
      <c r="P1739">
        <v>1</v>
      </c>
      <c r="Q1739">
        <v>4</v>
      </c>
      <c r="R1739">
        <v>5</v>
      </c>
      <c r="S1739">
        <v>13</v>
      </c>
      <c r="T1739">
        <v>1</v>
      </c>
      <c r="U1739">
        <v>0</v>
      </c>
      <c r="V1739">
        <v>0</v>
      </c>
      <c r="W1739">
        <v>1</v>
      </c>
      <c r="X1739">
        <v>0</v>
      </c>
      <c r="Y1739">
        <v>0</v>
      </c>
      <c r="Z1739">
        <v>0</v>
      </c>
      <c r="AA1739">
        <v>3</v>
      </c>
      <c r="AB1739">
        <v>11</v>
      </c>
      <c r="AC1739">
        <v>0</v>
      </c>
    </row>
    <row r="1740" spans="1:29" x14ac:dyDescent="0.3">
      <c r="A1740" s="1">
        <v>10556</v>
      </c>
      <c r="B1740">
        <v>1959</v>
      </c>
      <c r="C1740" t="s">
        <v>29</v>
      </c>
      <c r="D1740" t="s">
        <v>37</v>
      </c>
      <c r="E1740">
        <v>54984</v>
      </c>
      <c r="F1740">
        <v>0</v>
      </c>
      <c r="G1740">
        <v>1</v>
      </c>
      <c r="H1740" t="s">
        <v>122</v>
      </c>
      <c r="I1740">
        <v>51</v>
      </c>
      <c r="J1740">
        <v>173</v>
      </c>
      <c r="K1740">
        <v>13</v>
      </c>
      <c r="L1740">
        <v>131</v>
      </c>
      <c r="M1740">
        <v>32</v>
      </c>
      <c r="N1740">
        <v>3</v>
      </c>
      <c r="O1740">
        <v>6</v>
      </c>
      <c r="P1740">
        <v>4</v>
      </c>
      <c r="Q1740">
        <v>6</v>
      </c>
      <c r="R1740">
        <v>1</v>
      </c>
      <c r="S1740">
        <v>6</v>
      </c>
      <c r="T1740">
        <v>7</v>
      </c>
      <c r="U1740">
        <v>0</v>
      </c>
      <c r="V1740">
        <v>0</v>
      </c>
      <c r="W1740">
        <v>0</v>
      </c>
      <c r="X1740">
        <v>1</v>
      </c>
      <c r="Y1740">
        <v>0</v>
      </c>
      <c r="Z1740">
        <v>0</v>
      </c>
      <c r="AA1740">
        <v>3</v>
      </c>
      <c r="AB1740">
        <v>11</v>
      </c>
      <c r="AC1740">
        <v>0</v>
      </c>
    </row>
    <row r="1741" spans="1:29" x14ac:dyDescent="0.3">
      <c r="A1741" s="1">
        <v>1064</v>
      </c>
      <c r="B1741">
        <v>1971</v>
      </c>
      <c r="C1741" t="s">
        <v>36</v>
      </c>
      <c r="D1741" t="s">
        <v>37</v>
      </c>
      <c r="E1741">
        <v>42403</v>
      </c>
      <c r="F1741">
        <v>1</v>
      </c>
      <c r="G1741">
        <v>0</v>
      </c>
      <c r="H1741" t="s">
        <v>531</v>
      </c>
      <c r="I1741">
        <v>18</v>
      </c>
      <c r="J1741">
        <v>22</v>
      </c>
      <c r="K1741">
        <v>1</v>
      </c>
      <c r="L1741">
        <v>11</v>
      </c>
      <c r="M1741">
        <v>0</v>
      </c>
      <c r="N1741">
        <v>5</v>
      </c>
      <c r="O1741">
        <v>3</v>
      </c>
      <c r="P1741">
        <v>1</v>
      </c>
      <c r="Q1741">
        <v>1</v>
      </c>
      <c r="R1741">
        <v>0</v>
      </c>
      <c r="S1741">
        <v>3</v>
      </c>
      <c r="T1741">
        <v>8</v>
      </c>
      <c r="U1741">
        <v>0</v>
      </c>
      <c r="V1741">
        <v>0</v>
      </c>
      <c r="W1741">
        <v>0</v>
      </c>
      <c r="X1741">
        <v>0</v>
      </c>
      <c r="Y1741">
        <v>0</v>
      </c>
      <c r="Z1741">
        <v>0</v>
      </c>
      <c r="AA1741">
        <v>3</v>
      </c>
      <c r="AB1741">
        <v>11</v>
      </c>
      <c r="AC1741">
        <v>0</v>
      </c>
    </row>
    <row r="1742" spans="1:29" x14ac:dyDescent="0.3">
      <c r="A1742" s="1">
        <v>48</v>
      </c>
      <c r="B1742">
        <v>1964</v>
      </c>
      <c r="C1742" t="s">
        <v>29</v>
      </c>
      <c r="D1742" t="s">
        <v>33</v>
      </c>
      <c r="E1742">
        <v>55761</v>
      </c>
      <c r="F1742">
        <v>0</v>
      </c>
      <c r="G1742">
        <v>1</v>
      </c>
      <c r="H1742" t="s">
        <v>164</v>
      </c>
      <c r="I1742">
        <v>97</v>
      </c>
      <c r="J1742">
        <v>136</v>
      </c>
      <c r="K1742">
        <v>1</v>
      </c>
      <c r="L1742">
        <v>12</v>
      </c>
      <c r="M1742">
        <v>0</v>
      </c>
      <c r="N1742">
        <v>3</v>
      </c>
      <c r="O1742">
        <v>32</v>
      </c>
      <c r="P1742">
        <v>2</v>
      </c>
      <c r="Q1742">
        <v>4</v>
      </c>
      <c r="R1742">
        <v>1</v>
      </c>
      <c r="S1742">
        <v>3</v>
      </c>
      <c r="T1742">
        <v>6</v>
      </c>
      <c r="U1742">
        <v>0</v>
      </c>
      <c r="V1742">
        <v>1</v>
      </c>
      <c r="W1742">
        <v>0</v>
      </c>
      <c r="X1742">
        <v>0</v>
      </c>
      <c r="Y1742">
        <v>0</v>
      </c>
      <c r="Z1742">
        <v>0</v>
      </c>
      <c r="AA1742">
        <v>3</v>
      </c>
      <c r="AB1742">
        <v>11</v>
      </c>
      <c r="AC1742">
        <v>0</v>
      </c>
    </row>
    <row r="1743" spans="1:29" x14ac:dyDescent="0.3">
      <c r="A1743" s="1">
        <v>7610</v>
      </c>
      <c r="B1743">
        <v>1983</v>
      </c>
      <c r="C1743" t="s">
        <v>29</v>
      </c>
      <c r="D1743" t="s">
        <v>33</v>
      </c>
      <c r="E1743">
        <v>37292</v>
      </c>
      <c r="F1743">
        <v>1</v>
      </c>
      <c r="G1743">
        <v>0</v>
      </c>
      <c r="H1743" t="s">
        <v>328</v>
      </c>
      <c r="I1743">
        <v>32</v>
      </c>
      <c r="J1743">
        <v>275</v>
      </c>
      <c r="K1743">
        <v>0</v>
      </c>
      <c r="L1743">
        <v>86</v>
      </c>
      <c r="M1743">
        <v>10</v>
      </c>
      <c r="N1743">
        <v>23</v>
      </c>
      <c r="O1743">
        <v>66</v>
      </c>
      <c r="P1743">
        <v>5</v>
      </c>
      <c r="Q1743">
        <v>6</v>
      </c>
      <c r="R1743">
        <v>3</v>
      </c>
      <c r="S1743">
        <v>5</v>
      </c>
      <c r="T1743">
        <v>8</v>
      </c>
      <c r="U1743">
        <v>0</v>
      </c>
      <c r="V1743">
        <v>0</v>
      </c>
      <c r="W1743">
        <v>0</v>
      </c>
      <c r="X1743">
        <v>0</v>
      </c>
      <c r="Y1743">
        <v>0</v>
      </c>
      <c r="Z1743">
        <v>0</v>
      </c>
      <c r="AA1743">
        <v>3</v>
      </c>
      <c r="AB1743">
        <v>11</v>
      </c>
      <c r="AC1743">
        <v>0</v>
      </c>
    </row>
    <row r="1744" spans="1:29" x14ac:dyDescent="0.3">
      <c r="A1744" s="1">
        <v>263</v>
      </c>
      <c r="B1744">
        <v>1945</v>
      </c>
      <c r="C1744" t="s">
        <v>36</v>
      </c>
      <c r="D1744" t="s">
        <v>30</v>
      </c>
      <c r="E1744">
        <v>45576</v>
      </c>
      <c r="F1744">
        <v>0</v>
      </c>
      <c r="G1744">
        <v>0</v>
      </c>
      <c r="H1744" t="s">
        <v>117</v>
      </c>
      <c r="I1744">
        <v>9</v>
      </c>
      <c r="J1744">
        <v>56</v>
      </c>
      <c r="K1744">
        <v>19</v>
      </c>
      <c r="L1744">
        <v>29</v>
      </c>
      <c r="M1744">
        <v>2</v>
      </c>
      <c r="N1744">
        <v>14</v>
      </c>
      <c r="O1744">
        <v>25</v>
      </c>
      <c r="P1744">
        <v>1</v>
      </c>
      <c r="Q1744">
        <v>3</v>
      </c>
      <c r="R1744">
        <v>1</v>
      </c>
      <c r="S1744">
        <v>3</v>
      </c>
      <c r="T1744">
        <v>8</v>
      </c>
      <c r="U1744">
        <v>0</v>
      </c>
      <c r="V1744">
        <v>0</v>
      </c>
      <c r="W1744">
        <v>0</v>
      </c>
      <c r="X1744">
        <v>0</v>
      </c>
      <c r="Y1744">
        <v>0</v>
      </c>
      <c r="Z1744">
        <v>0</v>
      </c>
      <c r="AA1744">
        <v>3</v>
      </c>
      <c r="AB1744">
        <v>11</v>
      </c>
      <c r="AC1744">
        <v>1</v>
      </c>
    </row>
    <row r="1745" spans="1:29" x14ac:dyDescent="0.3">
      <c r="A1745" s="1">
        <v>10814</v>
      </c>
      <c r="B1745">
        <v>1947</v>
      </c>
      <c r="C1745" t="s">
        <v>29</v>
      </c>
      <c r="D1745" t="s">
        <v>33</v>
      </c>
      <c r="E1745">
        <v>70321</v>
      </c>
      <c r="F1745">
        <v>0</v>
      </c>
      <c r="G1745">
        <v>0</v>
      </c>
      <c r="H1745" t="s">
        <v>577</v>
      </c>
      <c r="I1745">
        <v>6</v>
      </c>
      <c r="J1745">
        <v>303</v>
      </c>
      <c r="K1745">
        <v>23</v>
      </c>
      <c r="L1745">
        <v>751</v>
      </c>
      <c r="M1745">
        <v>82</v>
      </c>
      <c r="N1745">
        <v>26</v>
      </c>
      <c r="O1745">
        <v>191</v>
      </c>
      <c r="P1745">
        <v>1</v>
      </c>
      <c r="Q1745">
        <v>6</v>
      </c>
      <c r="R1745">
        <v>5</v>
      </c>
      <c r="S1745">
        <v>13</v>
      </c>
      <c r="T1745">
        <v>4</v>
      </c>
      <c r="U1745">
        <v>0</v>
      </c>
      <c r="V1745">
        <v>0</v>
      </c>
      <c r="W1745">
        <v>0</v>
      </c>
      <c r="X1745">
        <v>0</v>
      </c>
      <c r="Y1745">
        <v>0</v>
      </c>
      <c r="Z1745">
        <v>0</v>
      </c>
      <c r="AA1745">
        <v>3</v>
      </c>
      <c r="AB1745">
        <v>11</v>
      </c>
      <c r="AC1745">
        <v>1</v>
      </c>
    </row>
    <row r="1746" spans="1:29" x14ac:dyDescent="0.3">
      <c r="A1746" s="1">
        <v>9710</v>
      </c>
      <c r="B1746">
        <v>1969</v>
      </c>
      <c r="C1746" t="s">
        <v>36</v>
      </c>
      <c r="D1746" t="s">
        <v>41</v>
      </c>
      <c r="E1746">
        <v>58086</v>
      </c>
      <c r="F1746">
        <v>0</v>
      </c>
      <c r="G1746">
        <v>1</v>
      </c>
      <c r="H1746" t="s">
        <v>440</v>
      </c>
      <c r="I1746">
        <v>80</v>
      </c>
      <c r="J1746">
        <v>708</v>
      </c>
      <c r="K1746">
        <v>7</v>
      </c>
      <c r="L1746">
        <v>62</v>
      </c>
      <c r="M1746">
        <v>0</v>
      </c>
      <c r="N1746">
        <v>0</v>
      </c>
      <c r="O1746">
        <v>15</v>
      </c>
      <c r="P1746">
        <v>2</v>
      </c>
      <c r="Q1746">
        <v>11</v>
      </c>
      <c r="R1746">
        <v>3</v>
      </c>
      <c r="S1746">
        <v>7</v>
      </c>
      <c r="T1746">
        <v>8</v>
      </c>
      <c r="U1746">
        <v>0</v>
      </c>
      <c r="V1746">
        <v>0</v>
      </c>
      <c r="W1746">
        <v>0</v>
      </c>
      <c r="X1746">
        <v>0</v>
      </c>
      <c r="Y1746">
        <v>0</v>
      </c>
      <c r="Z1746">
        <v>0</v>
      </c>
      <c r="AA1746">
        <v>3</v>
      </c>
      <c r="AB1746">
        <v>11</v>
      </c>
      <c r="AC1746">
        <v>0</v>
      </c>
    </row>
    <row r="1747" spans="1:29" x14ac:dyDescent="0.3">
      <c r="A1747" s="1">
        <v>9292</v>
      </c>
      <c r="B1747">
        <v>1952</v>
      </c>
      <c r="C1747" t="s">
        <v>29</v>
      </c>
      <c r="D1747" t="s">
        <v>37</v>
      </c>
      <c r="E1747">
        <v>81795</v>
      </c>
      <c r="F1747">
        <v>0</v>
      </c>
      <c r="G1747">
        <v>0</v>
      </c>
      <c r="H1747" t="s">
        <v>426</v>
      </c>
      <c r="I1747">
        <v>74</v>
      </c>
      <c r="J1747">
        <v>324</v>
      </c>
      <c r="K1747">
        <v>132</v>
      </c>
      <c r="L1747">
        <v>693</v>
      </c>
      <c r="M1747">
        <v>27</v>
      </c>
      <c r="N1747">
        <v>118</v>
      </c>
      <c r="O1747">
        <v>88</v>
      </c>
      <c r="P1747">
        <v>1</v>
      </c>
      <c r="Q1747">
        <v>4</v>
      </c>
      <c r="R1747">
        <v>11</v>
      </c>
      <c r="S1747">
        <v>7</v>
      </c>
      <c r="T1747">
        <v>2</v>
      </c>
      <c r="U1747">
        <v>0</v>
      </c>
      <c r="V1747">
        <v>0</v>
      </c>
      <c r="W1747">
        <v>0</v>
      </c>
      <c r="X1747">
        <v>0</v>
      </c>
      <c r="Y1747">
        <v>0</v>
      </c>
      <c r="Z1747">
        <v>0</v>
      </c>
      <c r="AA1747">
        <v>3</v>
      </c>
      <c r="AB1747">
        <v>11</v>
      </c>
      <c r="AC1747">
        <v>0</v>
      </c>
    </row>
    <row r="1748" spans="1:29" x14ac:dyDescent="0.3">
      <c r="A1748" s="1">
        <v>10250</v>
      </c>
      <c r="B1748">
        <v>1947</v>
      </c>
      <c r="C1748" t="s">
        <v>47</v>
      </c>
      <c r="D1748" t="s">
        <v>33</v>
      </c>
      <c r="E1748">
        <v>28389</v>
      </c>
      <c r="F1748">
        <v>0</v>
      </c>
      <c r="G1748">
        <v>0</v>
      </c>
      <c r="H1748" t="s">
        <v>642</v>
      </c>
      <c r="I1748">
        <v>49</v>
      </c>
      <c r="J1748">
        <v>1</v>
      </c>
      <c r="K1748">
        <v>5</v>
      </c>
      <c r="L1748">
        <v>3</v>
      </c>
      <c r="M1748">
        <v>7</v>
      </c>
      <c r="N1748">
        <v>4</v>
      </c>
      <c r="O1748">
        <v>8</v>
      </c>
      <c r="P1748">
        <v>1</v>
      </c>
      <c r="Q1748">
        <v>1</v>
      </c>
      <c r="R1748">
        <v>0</v>
      </c>
      <c r="S1748">
        <v>2</v>
      </c>
      <c r="T1748">
        <v>7</v>
      </c>
      <c r="U1748">
        <v>0</v>
      </c>
      <c r="V1748">
        <v>0</v>
      </c>
      <c r="W1748">
        <v>0</v>
      </c>
      <c r="X1748">
        <v>0</v>
      </c>
      <c r="Y1748">
        <v>0</v>
      </c>
      <c r="Z1748">
        <v>0</v>
      </c>
      <c r="AA1748">
        <v>3</v>
      </c>
      <c r="AB1748">
        <v>11</v>
      </c>
      <c r="AC1748">
        <v>0</v>
      </c>
    </row>
    <row r="1749" spans="1:29" x14ac:dyDescent="0.3">
      <c r="A1749" s="1">
        <v>7881</v>
      </c>
      <c r="B1749">
        <v>1946</v>
      </c>
      <c r="C1749" t="s">
        <v>39</v>
      </c>
      <c r="D1749" t="s">
        <v>37</v>
      </c>
      <c r="E1749">
        <v>66835</v>
      </c>
      <c r="F1749">
        <v>0</v>
      </c>
      <c r="G1749">
        <v>0</v>
      </c>
      <c r="H1749" t="s">
        <v>187</v>
      </c>
      <c r="I1749">
        <v>21</v>
      </c>
      <c r="J1749">
        <v>620</v>
      </c>
      <c r="K1749">
        <v>26</v>
      </c>
      <c r="L1749">
        <v>195</v>
      </c>
      <c r="M1749">
        <v>34</v>
      </c>
      <c r="N1749">
        <v>17</v>
      </c>
      <c r="O1749">
        <v>141</v>
      </c>
      <c r="P1749">
        <v>1</v>
      </c>
      <c r="Q1749">
        <v>6</v>
      </c>
      <c r="R1749">
        <v>4</v>
      </c>
      <c r="S1749">
        <v>13</v>
      </c>
      <c r="T1749">
        <v>2</v>
      </c>
      <c r="U1749">
        <v>0</v>
      </c>
      <c r="V1749">
        <v>0</v>
      </c>
      <c r="W1749">
        <v>0</v>
      </c>
      <c r="X1749">
        <v>0</v>
      </c>
      <c r="Y1749">
        <v>0</v>
      </c>
      <c r="Z1749">
        <v>0</v>
      </c>
      <c r="AA1749">
        <v>3</v>
      </c>
      <c r="AB1749">
        <v>11</v>
      </c>
      <c r="AC1749">
        <v>0</v>
      </c>
    </row>
    <row r="1750" spans="1:29" x14ac:dyDescent="0.3">
      <c r="A1750" s="1">
        <v>5847</v>
      </c>
      <c r="B1750">
        <v>1969</v>
      </c>
      <c r="C1750" t="s">
        <v>29</v>
      </c>
      <c r="D1750" t="s">
        <v>41</v>
      </c>
      <c r="E1750">
        <v>69901</v>
      </c>
      <c r="F1750">
        <v>0</v>
      </c>
      <c r="G1750">
        <v>1</v>
      </c>
      <c r="H1750" t="s">
        <v>468</v>
      </c>
      <c r="I1750">
        <v>95</v>
      </c>
      <c r="J1750">
        <v>312</v>
      </c>
      <c r="K1750">
        <v>21</v>
      </c>
      <c r="L1750">
        <v>206</v>
      </c>
      <c r="M1750">
        <v>102</v>
      </c>
      <c r="N1750">
        <v>92</v>
      </c>
      <c r="O1750">
        <v>149</v>
      </c>
      <c r="P1750">
        <v>3</v>
      </c>
      <c r="Q1750">
        <v>7</v>
      </c>
      <c r="R1750">
        <v>3</v>
      </c>
      <c r="S1750">
        <v>10</v>
      </c>
      <c r="T1750">
        <v>5</v>
      </c>
      <c r="U1750">
        <v>0</v>
      </c>
      <c r="V1750">
        <v>0</v>
      </c>
      <c r="W1750">
        <v>0</v>
      </c>
      <c r="X1750">
        <v>0</v>
      </c>
      <c r="Y1750">
        <v>0</v>
      </c>
      <c r="Z1750">
        <v>0</v>
      </c>
      <c r="AA1750">
        <v>3</v>
      </c>
      <c r="AB1750">
        <v>11</v>
      </c>
      <c r="AC1750">
        <v>0</v>
      </c>
    </row>
    <row r="1751" spans="1:29" x14ac:dyDescent="0.3">
      <c r="A1751" s="1">
        <v>737</v>
      </c>
      <c r="B1751">
        <v>1949</v>
      </c>
      <c r="C1751" t="s">
        <v>36</v>
      </c>
      <c r="D1751" t="s">
        <v>37</v>
      </c>
      <c r="E1751">
        <v>80360</v>
      </c>
      <c r="F1751">
        <v>0</v>
      </c>
      <c r="G1751">
        <v>0</v>
      </c>
      <c r="H1751" t="s">
        <v>300</v>
      </c>
      <c r="I1751">
        <v>56</v>
      </c>
      <c r="J1751">
        <v>1493</v>
      </c>
      <c r="K1751">
        <v>86</v>
      </c>
      <c r="L1751">
        <v>454</v>
      </c>
      <c r="M1751">
        <v>112</v>
      </c>
      <c r="N1751">
        <v>43</v>
      </c>
      <c r="O1751">
        <v>43</v>
      </c>
      <c r="P1751">
        <v>2</v>
      </c>
      <c r="Q1751">
        <v>4</v>
      </c>
      <c r="R1751">
        <v>4</v>
      </c>
      <c r="S1751">
        <v>5</v>
      </c>
      <c r="T1751">
        <v>2</v>
      </c>
      <c r="U1751">
        <v>0</v>
      </c>
      <c r="V1751">
        <v>1</v>
      </c>
      <c r="W1751">
        <v>1</v>
      </c>
      <c r="X1751">
        <v>1</v>
      </c>
      <c r="Y1751">
        <v>0</v>
      </c>
      <c r="Z1751">
        <v>0</v>
      </c>
      <c r="AA1751">
        <v>3</v>
      </c>
      <c r="AB1751">
        <v>11</v>
      </c>
      <c r="AC1751">
        <v>0</v>
      </c>
    </row>
    <row r="1752" spans="1:29" x14ac:dyDescent="0.3">
      <c r="A1752" s="1">
        <v>3571</v>
      </c>
      <c r="B1752">
        <v>1961</v>
      </c>
      <c r="C1752" t="s">
        <v>36</v>
      </c>
      <c r="D1752" t="s">
        <v>33</v>
      </c>
      <c r="E1752">
        <v>63342</v>
      </c>
      <c r="F1752">
        <v>0</v>
      </c>
      <c r="G1752">
        <v>1</v>
      </c>
      <c r="H1752" t="s">
        <v>244</v>
      </c>
      <c r="I1752">
        <v>48</v>
      </c>
      <c r="J1752">
        <v>918</v>
      </c>
      <c r="K1752">
        <v>21</v>
      </c>
      <c r="L1752">
        <v>118</v>
      </c>
      <c r="M1752">
        <v>13</v>
      </c>
      <c r="N1752">
        <v>10</v>
      </c>
      <c r="O1752">
        <v>21</v>
      </c>
      <c r="P1752">
        <v>3</v>
      </c>
      <c r="Q1752">
        <v>8</v>
      </c>
      <c r="R1752">
        <v>3</v>
      </c>
      <c r="S1752">
        <v>5</v>
      </c>
      <c r="T1752">
        <v>6</v>
      </c>
      <c r="U1752">
        <v>0</v>
      </c>
      <c r="V1752">
        <v>1</v>
      </c>
      <c r="W1752">
        <v>0</v>
      </c>
      <c r="X1752">
        <v>0</v>
      </c>
      <c r="Y1752">
        <v>0</v>
      </c>
      <c r="Z1752">
        <v>0</v>
      </c>
      <c r="AA1752">
        <v>3</v>
      </c>
      <c r="AB1752">
        <v>11</v>
      </c>
      <c r="AC1752">
        <v>1</v>
      </c>
    </row>
    <row r="1753" spans="1:29" x14ac:dyDescent="0.3">
      <c r="A1753" s="1">
        <v>7807</v>
      </c>
      <c r="B1753">
        <v>1974</v>
      </c>
      <c r="C1753" t="s">
        <v>29</v>
      </c>
      <c r="D1753" t="s">
        <v>37</v>
      </c>
      <c r="E1753">
        <v>44989</v>
      </c>
      <c r="F1753">
        <v>0</v>
      </c>
      <c r="G1753">
        <v>1</v>
      </c>
      <c r="H1753" t="s">
        <v>183</v>
      </c>
      <c r="I1753">
        <v>26</v>
      </c>
      <c r="J1753">
        <v>98</v>
      </c>
      <c r="K1753">
        <v>0</v>
      </c>
      <c r="L1753">
        <v>106</v>
      </c>
      <c r="M1753">
        <v>49</v>
      </c>
      <c r="N1753">
        <v>10</v>
      </c>
      <c r="O1753">
        <v>106</v>
      </c>
      <c r="P1753">
        <v>5</v>
      </c>
      <c r="Q1753">
        <v>5</v>
      </c>
      <c r="R1753">
        <v>1</v>
      </c>
      <c r="S1753">
        <v>5</v>
      </c>
      <c r="T1753">
        <v>6</v>
      </c>
      <c r="U1753">
        <v>0</v>
      </c>
      <c r="V1753">
        <v>0</v>
      </c>
      <c r="W1753">
        <v>0</v>
      </c>
      <c r="X1753">
        <v>0</v>
      </c>
      <c r="Y1753">
        <v>0</v>
      </c>
      <c r="Z1753">
        <v>0</v>
      </c>
      <c r="AA1753">
        <v>3</v>
      </c>
      <c r="AB1753">
        <v>11</v>
      </c>
      <c r="AC1753">
        <v>0</v>
      </c>
    </row>
    <row r="1754" spans="1:29" x14ac:dyDescent="0.3">
      <c r="A1754" s="1">
        <v>3878</v>
      </c>
      <c r="B1754">
        <v>1980</v>
      </c>
      <c r="C1754" t="s">
        <v>53</v>
      </c>
      <c r="D1754" t="s">
        <v>30</v>
      </c>
      <c r="E1754">
        <v>31859</v>
      </c>
      <c r="F1754">
        <v>1</v>
      </c>
      <c r="G1754">
        <v>0</v>
      </c>
      <c r="H1754" t="s">
        <v>590</v>
      </c>
      <c r="I1754">
        <v>3</v>
      </c>
      <c r="J1754">
        <v>3</v>
      </c>
      <c r="K1754">
        <v>4</v>
      </c>
      <c r="L1754">
        <v>7</v>
      </c>
      <c r="M1754">
        <v>15</v>
      </c>
      <c r="N1754">
        <v>8</v>
      </c>
      <c r="O1754">
        <v>11</v>
      </c>
      <c r="P1754">
        <v>1</v>
      </c>
      <c r="Q1754">
        <v>1</v>
      </c>
      <c r="R1754">
        <v>0</v>
      </c>
      <c r="S1754">
        <v>3</v>
      </c>
      <c r="T1754">
        <v>7</v>
      </c>
      <c r="U1754">
        <v>0</v>
      </c>
      <c r="V1754">
        <v>0</v>
      </c>
      <c r="W1754">
        <v>0</v>
      </c>
      <c r="X1754">
        <v>0</v>
      </c>
      <c r="Y1754">
        <v>0</v>
      </c>
      <c r="Z1754">
        <v>0</v>
      </c>
      <c r="AA1754">
        <v>3</v>
      </c>
      <c r="AB1754">
        <v>11</v>
      </c>
      <c r="AC1754">
        <v>0</v>
      </c>
    </row>
    <row r="1755" spans="1:29" x14ac:dyDescent="0.3">
      <c r="A1755" s="1">
        <v>5092</v>
      </c>
      <c r="B1755">
        <v>1949</v>
      </c>
      <c r="C1755" t="s">
        <v>36</v>
      </c>
      <c r="D1755" t="s">
        <v>71</v>
      </c>
      <c r="E1755">
        <v>51569</v>
      </c>
      <c r="F1755">
        <v>0</v>
      </c>
      <c r="G1755">
        <v>1</v>
      </c>
      <c r="H1755" t="s">
        <v>636</v>
      </c>
      <c r="I1755">
        <v>39</v>
      </c>
      <c r="J1755">
        <v>380</v>
      </c>
      <c r="K1755">
        <v>0</v>
      </c>
      <c r="L1755">
        <v>47</v>
      </c>
      <c r="M1755">
        <v>6</v>
      </c>
      <c r="N1755">
        <v>0</v>
      </c>
      <c r="O1755">
        <v>34</v>
      </c>
      <c r="P1755">
        <v>4</v>
      </c>
      <c r="Q1755">
        <v>7</v>
      </c>
      <c r="R1755">
        <v>1</v>
      </c>
      <c r="S1755">
        <v>7</v>
      </c>
      <c r="T1755">
        <v>8</v>
      </c>
      <c r="U1755">
        <v>0</v>
      </c>
      <c r="V1755">
        <v>1</v>
      </c>
      <c r="W1755">
        <v>0</v>
      </c>
      <c r="X1755">
        <v>0</v>
      </c>
      <c r="Y1755">
        <v>0</v>
      </c>
      <c r="Z1755">
        <v>0</v>
      </c>
      <c r="AA1755">
        <v>3</v>
      </c>
      <c r="AB1755">
        <v>11</v>
      </c>
      <c r="AC1755">
        <v>1</v>
      </c>
    </row>
    <row r="1756" spans="1:29" x14ac:dyDescent="0.3">
      <c r="A1756" s="1">
        <v>2154</v>
      </c>
      <c r="B1756">
        <v>1971</v>
      </c>
      <c r="C1756" t="s">
        <v>29</v>
      </c>
      <c r="D1756" t="s">
        <v>71</v>
      </c>
      <c r="E1756">
        <v>30372</v>
      </c>
      <c r="F1756">
        <v>1</v>
      </c>
      <c r="G1756">
        <v>1</v>
      </c>
      <c r="H1756" t="s">
        <v>306</v>
      </c>
      <c r="I1756">
        <v>33</v>
      </c>
      <c r="J1756">
        <v>15</v>
      </c>
      <c r="K1756">
        <v>0</v>
      </c>
      <c r="L1756">
        <v>12</v>
      </c>
      <c r="M1756">
        <v>7</v>
      </c>
      <c r="N1756">
        <v>3</v>
      </c>
      <c r="O1756">
        <v>7</v>
      </c>
      <c r="P1756">
        <v>3</v>
      </c>
      <c r="Q1756">
        <v>2</v>
      </c>
      <c r="R1756">
        <v>0</v>
      </c>
      <c r="S1756">
        <v>3</v>
      </c>
      <c r="T1756">
        <v>7</v>
      </c>
      <c r="U1756">
        <v>0</v>
      </c>
      <c r="V1756">
        <v>0</v>
      </c>
      <c r="W1756">
        <v>0</v>
      </c>
      <c r="X1756">
        <v>0</v>
      </c>
      <c r="Y1756">
        <v>0</v>
      </c>
      <c r="Z1756">
        <v>0</v>
      </c>
      <c r="AA1756">
        <v>3</v>
      </c>
      <c r="AB1756">
        <v>11</v>
      </c>
      <c r="AC1756">
        <v>0</v>
      </c>
    </row>
    <row r="1757" spans="1:29" x14ac:dyDescent="0.3">
      <c r="A1757" s="1">
        <v>5394</v>
      </c>
      <c r="B1757">
        <v>1979</v>
      </c>
      <c r="C1757" t="s">
        <v>47</v>
      </c>
      <c r="D1757" t="s">
        <v>30</v>
      </c>
      <c r="E1757">
        <v>16014</v>
      </c>
      <c r="F1757">
        <v>1</v>
      </c>
      <c r="G1757">
        <v>1</v>
      </c>
      <c r="H1757" t="s">
        <v>104</v>
      </c>
      <c r="I1757">
        <v>42</v>
      </c>
      <c r="J1757">
        <v>3</v>
      </c>
      <c r="K1757">
        <v>9</v>
      </c>
      <c r="L1757">
        <v>4</v>
      </c>
      <c r="M1757">
        <v>7</v>
      </c>
      <c r="N1757">
        <v>8</v>
      </c>
      <c r="O1757">
        <v>7</v>
      </c>
      <c r="P1757">
        <v>4</v>
      </c>
      <c r="Q1757">
        <v>1</v>
      </c>
      <c r="R1757">
        <v>1</v>
      </c>
      <c r="S1757">
        <v>4</v>
      </c>
      <c r="T1757">
        <v>3</v>
      </c>
      <c r="U1757">
        <v>0</v>
      </c>
      <c r="V1757">
        <v>0</v>
      </c>
      <c r="W1757">
        <v>0</v>
      </c>
      <c r="X1757">
        <v>0</v>
      </c>
      <c r="Y1757">
        <v>0</v>
      </c>
      <c r="Z1757">
        <v>0</v>
      </c>
      <c r="AA1757">
        <v>3</v>
      </c>
      <c r="AB1757">
        <v>11</v>
      </c>
      <c r="AC1757">
        <v>0</v>
      </c>
    </row>
    <row r="1758" spans="1:29" x14ac:dyDescent="0.3">
      <c r="A1758" s="1">
        <v>3798</v>
      </c>
      <c r="B1758">
        <v>1968</v>
      </c>
      <c r="C1758" t="s">
        <v>29</v>
      </c>
      <c r="D1758" t="s">
        <v>37</v>
      </c>
      <c r="E1758">
        <v>41120</v>
      </c>
      <c r="F1758">
        <v>1</v>
      </c>
      <c r="G1758">
        <v>1</v>
      </c>
      <c r="H1758" t="s">
        <v>412</v>
      </c>
      <c r="I1758">
        <v>80</v>
      </c>
      <c r="J1758">
        <v>24</v>
      </c>
      <c r="K1758">
        <v>2</v>
      </c>
      <c r="L1758">
        <v>23</v>
      </c>
      <c r="M1758">
        <v>0</v>
      </c>
      <c r="N1758">
        <v>8</v>
      </c>
      <c r="O1758">
        <v>24</v>
      </c>
      <c r="P1758">
        <v>3</v>
      </c>
      <c r="Q1758">
        <v>2</v>
      </c>
      <c r="R1758">
        <v>1</v>
      </c>
      <c r="S1758">
        <v>3</v>
      </c>
      <c r="T1758">
        <v>6</v>
      </c>
      <c r="U1758">
        <v>0</v>
      </c>
      <c r="V1758">
        <v>0</v>
      </c>
      <c r="W1758">
        <v>0</v>
      </c>
      <c r="X1758">
        <v>0</v>
      </c>
      <c r="Y1758">
        <v>0</v>
      </c>
      <c r="Z1758">
        <v>0</v>
      </c>
      <c r="AA1758">
        <v>3</v>
      </c>
      <c r="AB1758">
        <v>11</v>
      </c>
      <c r="AC1758">
        <v>0</v>
      </c>
    </row>
    <row r="1759" spans="1:29" x14ac:dyDescent="0.3">
      <c r="A1759" s="1">
        <v>3524</v>
      </c>
      <c r="B1759">
        <v>1971</v>
      </c>
      <c r="C1759" t="s">
        <v>39</v>
      </c>
      <c r="D1759" t="s">
        <v>30</v>
      </c>
      <c r="E1759">
        <v>39763</v>
      </c>
      <c r="F1759">
        <v>1</v>
      </c>
      <c r="G1759">
        <v>0</v>
      </c>
      <c r="H1759" t="s">
        <v>670</v>
      </c>
      <c r="I1759">
        <v>9</v>
      </c>
      <c r="J1759">
        <v>80</v>
      </c>
      <c r="K1759">
        <v>1</v>
      </c>
      <c r="L1759">
        <v>60</v>
      </c>
      <c r="M1759">
        <v>4</v>
      </c>
      <c r="N1759">
        <v>6</v>
      </c>
      <c r="O1759">
        <v>16</v>
      </c>
      <c r="P1759">
        <v>2</v>
      </c>
      <c r="Q1759">
        <v>5</v>
      </c>
      <c r="R1759">
        <v>1</v>
      </c>
      <c r="S1759">
        <v>2</v>
      </c>
      <c r="T1759">
        <v>9</v>
      </c>
      <c r="U1759">
        <v>0</v>
      </c>
      <c r="V1759">
        <v>0</v>
      </c>
      <c r="W1759">
        <v>0</v>
      </c>
      <c r="X1759">
        <v>0</v>
      </c>
      <c r="Y1759">
        <v>0</v>
      </c>
      <c r="Z1759">
        <v>0</v>
      </c>
      <c r="AA1759">
        <v>3</v>
      </c>
      <c r="AB1759">
        <v>11</v>
      </c>
      <c r="AC1759">
        <v>1</v>
      </c>
    </row>
    <row r="1760" spans="1:29" x14ac:dyDescent="0.3">
      <c r="A1760" s="1">
        <v>5247</v>
      </c>
      <c r="B1760">
        <v>1955</v>
      </c>
      <c r="C1760" t="s">
        <v>36</v>
      </c>
      <c r="D1760" t="s">
        <v>37</v>
      </c>
      <c r="E1760">
        <v>38725</v>
      </c>
      <c r="F1760">
        <v>1</v>
      </c>
      <c r="G1760">
        <v>1</v>
      </c>
      <c r="H1760" t="s">
        <v>149</v>
      </c>
      <c r="I1760">
        <v>52</v>
      </c>
      <c r="J1760">
        <v>31</v>
      </c>
      <c r="K1760">
        <v>0</v>
      </c>
      <c r="L1760">
        <v>6</v>
      </c>
      <c r="M1760">
        <v>2</v>
      </c>
      <c r="N1760">
        <v>1</v>
      </c>
      <c r="O1760">
        <v>5</v>
      </c>
      <c r="P1760">
        <v>2</v>
      </c>
      <c r="Q1760">
        <v>1</v>
      </c>
      <c r="R1760">
        <v>0</v>
      </c>
      <c r="S1760">
        <v>4</v>
      </c>
      <c r="T1760">
        <v>4</v>
      </c>
      <c r="U1760">
        <v>0</v>
      </c>
      <c r="V1760">
        <v>0</v>
      </c>
      <c r="W1760">
        <v>0</v>
      </c>
      <c r="X1760">
        <v>0</v>
      </c>
      <c r="Y1760">
        <v>0</v>
      </c>
      <c r="Z1760">
        <v>0</v>
      </c>
      <c r="AA1760">
        <v>3</v>
      </c>
      <c r="AB1760">
        <v>11</v>
      </c>
      <c r="AC1760">
        <v>0</v>
      </c>
    </row>
    <row r="1761" spans="1:29" x14ac:dyDescent="0.3">
      <c r="A1761" s="1">
        <v>5883</v>
      </c>
      <c r="B1761">
        <v>1972</v>
      </c>
      <c r="C1761" t="s">
        <v>29</v>
      </c>
      <c r="D1761" t="s">
        <v>37</v>
      </c>
      <c r="E1761">
        <v>77981</v>
      </c>
      <c r="F1761">
        <v>1</v>
      </c>
      <c r="G1761">
        <v>0</v>
      </c>
      <c r="H1761" t="s">
        <v>498</v>
      </c>
      <c r="I1761">
        <v>78</v>
      </c>
      <c r="J1761">
        <v>138</v>
      </c>
      <c r="K1761">
        <v>120</v>
      </c>
      <c r="L1761">
        <v>204</v>
      </c>
      <c r="M1761">
        <v>16</v>
      </c>
      <c r="N1761">
        <v>126</v>
      </c>
      <c r="O1761">
        <v>60</v>
      </c>
      <c r="P1761">
        <v>3</v>
      </c>
      <c r="Q1761">
        <v>7</v>
      </c>
      <c r="R1761">
        <v>4</v>
      </c>
      <c r="S1761">
        <v>7</v>
      </c>
      <c r="T1761">
        <v>5</v>
      </c>
      <c r="U1761">
        <v>0</v>
      </c>
      <c r="V1761">
        <v>0</v>
      </c>
      <c r="W1761">
        <v>0</v>
      </c>
      <c r="X1761">
        <v>0</v>
      </c>
      <c r="Y1761">
        <v>0</v>
      </c>
      <c r="Z1761">
        <v>0</v>
      </c>
      <c r="AA1761">
        <v>3</v>
      </c>
      <c r="AB1761">
        <v>11</v>
      </c>
      <c r="AC1761">
        <v>0</v>
      </c>
    </row>
    <row r="1762" spans="1:29" x14ac:dyDescent="0.3">
      <c r="A1762" s="1">
        <v>2118</v>
      </c>
      <c r="B1762">
        <v>1964</v>
      </c>
      <c r="C1762" t="s">
        <v>53</v>
      </c>
      <c r="D1762" t="s">
        <v>37</v>
      </c>
      <c r="E1762">
        <v>62905</v>
      </c>
      <c r="F1762">
        <v>0</v>
      </c>
      <c r="G1762">
        <v>1</v>
      </c>
      <c r="H1762" t="s">
        <v>140</v>
      </c>
      <c r="I1762">
        <v>68</v>
      </c>
      <c r="J1762">
        <v>166</v>
      </c>
      <c r="K1762">
        <v>75</v>
      </c>
      <c r="L1762">
        <v>96</v>
      </c>
      <c r="M1762">
        <v>119</v>
      </c>
      <c r="N1762">
        <v>107</v>
      </c>
      <c r="O1762">
        <v>59</v>
      </c>
      <c r="P1762">
        <v>3</v>
      </c>
      <c r="Q1762">
        <v>7</v>
      </c>
      <c r="R1762">
        <v>2</v>
      </c>
      <c r="S1762">
        <v>8</v>
      </c>
      <c r="T1762">
        <v>4</v>
      </c>
      <c r="U1762">
        <v>0</v>
      </c>
      <c r="V1762">
        <v>0</v>
      </c>
      <c r="W1762">
        <v>0</v>
      </c>
      <c r="X1762">
        <v>0</v>
      </c>
      <c r="Y1762">
        <v>0</v>
      </c>
      <c r="Z1762">
        <v>0</v>
      </c>
      <c r="AA1762">
        <v>3</v>
      </c>
      <c r="AB1762">
        <v>11</v>
      </c>
      <c r="AC1762">
        <v>0</v>
      </c>
    </row>
    <row r="1763" spans="1:29" x14ac:dyDescent="0.3">
      <c r="A1763" s="1">
        <v>8812</v>
      </c>
      <c r="B1763">
        <v>1979</v>
      </c>
      <c r="C1763" t="s">
        <v>53</v>
      </c>
      <c r="D1763" t="s">
        <v>41</v>
      </c>
      <c r="E1763">
        <v>13533</v>
      </c>
      <c r="F1763">
        <v>1</v>
      </c>
      <c r="G1763">
        <v>0</v>
      </c>
      <c r="H1763" t="s">
        <v>151</v>
      </c>
      <c r="I1763">
        <v>45</v>
      </c>
      <c r="J1763">
        <v>12</v>
      </c>
      <c r="K1763">
        <v>3</v>
      </c>
      <c r="L1763">
        <v>8</v>
      </c>
      <c r="M1763">
        <v>8</v>
      </c>
      <c r="N1763">
        <v>0</v>
      </c>
      <c r="O1763">
        <v>17</v>
      </c>
      <c r="P1763">
        <v>2</v>
      </c>
      <c r="Q1763">
        <v>2</v>
      </c>
      <c r="R1763">
        <v>0</v>
      </c>
      <c r="S1763">
        <v>3</v>
      </c>
      <c r="T1763">
        <v>7</v>
      </c>
      <c r="U1763">
        <v>0</v>
      </c>
      <c r="V1763">
        <v>0</v>
      </c>
      <c r="W1763">
        <v>0</v>
      </c>
      <c r="X1763">
        <v>0</v>
      </c>
      <c r="Y1763">
        <v>0</v>
      </c>
      <c r="Z1763">
        <v>0</v>
      </c>
      <c r="AA1763">
        <v>3</v>
      </c>
      <c r="AB1763">
        <v>11</v>
      </c>
      <c r="AC1763">
        <v>0</v>
      </c>
    </row>
    <row r="1764" spans="1:29" x14ac:dyDescent="0.3">
      <c r="A1764" s="1">
        <v>6616</v>
      </c>
      <c r="B1764">
        <v>1975</v>
      </c>
      <c r="C1764" t="s">
        <v>29</v>
      </c>
      <c r="D1764" t="s">
        <v>33</v>
      </c>
      <c r="E1764">
        <v>59481</v>
      </c>
      <c r="F1764">
        <v>0</v>
      </c>
      <c r="G1764">
        <v>1</v>
      </c>
      <c r="H1764" t="s">
        <v>523</v>
      </c>
      <c r="I1764">
        <v>47</v>
      </c>
      <c r="J1764">
        <v>178</v>
      </c>
      <c r="K1764">
        <v>3</v>
      </c>
      <c r="L1764">
        <v>85</v>
      </c>
      <c r="M1764">
        <v>71</v>
      </c>
      <c r="N1764">
        <v>66</v>
      </c>
      <c r="O1764">
        <v>58</v>
      </c>
      <c r="P1764">
        <v>2</v>
      </c>
      <c r="Q1764">
        <v>3</v>
      </c>
      <c r="R1764">
        <v>3</v>
      </c>
      <c r="S1764">
        <v>8</v>
      </c>
      <c r="T1764">
        <v>2</v>
      </c>
      <c r="U1764">
        <v>0</v>
      </c>
      <c r="V1764">
        <v>0</v>
      </c>
      <c r="W1764">
        <v>0</v>
      </c>
      <c r="X1764">
        <v>0</v>
      </c>
      <c r="Y1764">
        <v>0</v>
      </c>
      <c r="Z1764">
        <v>0</v>
      </c>
      <c r="AA1764">
        <v>3</v>
      </c>
      <c r="AB1764">
        <v>11</v>
      </c>
      <c r="AC1764">
        <v>0</v>
      </c>
    </row>
    <row r="1765" spans="1:29" x14ac:dyDescent="0.3">
      <c r="A1765" s="1">
        <v>2797</v>
      </c>
      <c r="B1765">
        <v>1977</v>
      </c>
      <c r="C1765" t="s">
        <v>29</v>
      </c>
      <c r="D1765" t="s">
        <v>37</v>
      </c>
      <c r="E1765">
        <v>72117</v>
      </c>
      <c r="F1765">
        <v>0</v>
      </c>
      <c r="G1765">
        <v>1</v>
      </c>
      <c r="H1765" t="s">
        <v>171</v>
      </c>
      <c r="I1765">
        <v>34</v>
      </c>
      <c r="J1765">
        <v>707</v>
      </c>
      <c r="K1765">
        <v>20</v>
      </c>
      <c r="L1765">
        <v>171</v>
      </c>
      <c r="M1765">
        <v>65</v>
      </c>
      <c r="N1765">
        <v>60</v>
      </c>
      <c r="O1765">
        <v>50</v>
      </c>
      <c r="P1765">
        <v>1</v>
      </c>
      <c r="Q1765">
        <v>9</v>
      </c>
      <c r="R1765">
        <v>7</v>
      </c>
      <c r="S1765">
        <v>9</v>
      </c>
      <c r="T1765">
        <v>5</v>
      </c>
      <c r="U1765">
        <v>0</v>
      </c>
      <c r="V1765">
        <v>0</v>
      </c>
      <c r="W1765">
        <v>0</v>
      </c>
      <c r="X1765">
        <v>0</v>
      </c>
      <c r="Y1765">
        <v>0</v>
      </c>
      <c r="Z1765">
        <v>0</v>
      </c>
      <c r="AA1765">
        <v>3</v>
      </c>
      <c r="AB1765">
        <v>11</v>
      </c>
      <c r="AC1765">
        <v>0</v>
      </c>
    </row>
    <row r="1766" spans="1:29" x14ac:dyDescent="0.3">
      <c r="A1766" s="1">
        <v>4328</v>
      </c>
      <c r="B1766">
        <v>1986</v>
      </c>
      <c r="C1766" t="s">
        <v>53</v>
      </c>
      <c r="D1766" t="s">
        <v>37</v>
      </c>
      <c r="E1766">
        <v>21955</v>
      </c>
      <c r="F1766">
        <v>1</v>
      </c>
      <c r="G1766">
        <v>0</v>
      </c>
      <c r="H1766" t="s">
        <v>351</v>
      </c>
      <c r="I1766">
        <v>81</v>
      </c>
      <c r="J1766">
        <v>5</v>
      </c>
      <c r="K1766">
        <v>1</v>
      </c>
      <c r="L1766">
        <v>7</v>
      </c>
      <c r="M1766">
        <v>17</v>
      </c>
      <c r="N1766">
        <v>14</v>
      </c>
      <c r="O1766">
        <v>11</v>
      </c>
      <c r="P1766">
        <v>2</v>
      </c>
      <c r="Q1766">
        <v>2</v>
      </c>
      <c r="R1766">
        <v>1</v>
      </c>
      <c r="S1766">
        <v>3</v>
      </c>
      <c r="T1766">
        <v>6</v>
      </c>
      <c r="U1766">
        <v>0</v>
      </c>
      <c r="V1766">
        <v>0</v>
      </c>
      <c r="W1766">
        <v>0</v>
      </c>
      <c r="X1766">
        <v>0</v>
      </c>
      <c r="Y1766">
        <v>0</v>
      </c>
      <c r="Z1766">
        <v>0</v>
      </c>
      <c r="AA1766">
        <v>3</v>
      </c>
      <c r="AB1766">
        <v>11</v>
      </c>
      <c r="AC1766">
        <v>0</v>
      </c>
    </row>
    <row r="1767" spans="1:29" x14ac:dyDescent="0.3">
      <c r="A1767" s="1">
        <v>9167</v>
      </c>
      <c r="B1767">
        <v>1956</v>
      </c>
      <c r="C1767" t="s">
        <v>29</v>
      </c>
      <c r="D1767" t="s">
        <v>37</v>
      </c>
      <c r="E1767">
        <v>67131</v>
      </c>
      <c r="F1767">
        <v>0</v>
      </c>
      <c r="G1767">
        <v>1</v>
      </c>
      <c r="H1767" t="s">
        <v>221</v>
      </c>
      <c r="I1767">
        <v>72</v>
      </c>
      <c r="J1767">
        <v>465</v>
      </c>
      <c r="K1767">
        <v>71</v>
      </c>
      <c r="L1767">
        <v>250</v>
      </c>
      <c r="M1767">
        <v>93</v>
      </c>
      <c r="N1767">
        <v>35</v>
      </c>
      <c r="O1767">
        <v>62</v>
      </c>
      <c r="P1767">
        <v>3</v>
      </c>
      <c r="Q1767">
        <v>9</v>
      </c>
      <c r="R1767">
        <v>2</v>
      </c>
      <c r="S1767">
        <v>12</v>
      </c>
      <c r="T1767">
        <v>6</v>
      </c>
      <c r="U1767">
        <v>0</v>
      </c>
      <c r="V1767">
        <v>0</v>
      </c>
      <c r="W1767">
        <v>0</v>
      </c>
      <c r="X1767">
        <v>0</v>
      </c>
      <c r="Y1767">
        <v>0</v>
      </c>
      <c r="Z1767">
        <v>0</v>
      </c>
      <c r="AA1767">
        <v>3</v>
      </c>
      <c r="AB1767">
        <v>11</v>
      </c>
      <c r="AC1767">
        <v>0</v>
      </c>
    </row>
    <row r="1768" spans="1:29" x14ac:dyDescent="0.3">
      <c r="A1768" s="1">
        <v>10560</v>
      </c>
      <c r="B1768">
        <v>1980</v>
      </c>
      <c r="C1768" t="s">
        <v>36</v>
      </c>
      <c r="D1768" t="s">
        <v>30</v>
      </c>
      <c r="E1768">
        <v>36802</v>
      </c>
      <c r="F1768">
        <v>1</v>
      </c>
      <c r="G1768">
        <v>0</v>
      </c>
      <c r="H1768" t="s">
        <v>305</v>
      </c>
      <c r="I1768">
        <v>23</v>
      </c>
      <c r="J1768">
        <v>16</v>
      </c>
      <c r="K1768">
        <v>1</v>
      </c>
      <c r="L1768">
        <v>2</v>
      </c>
      <c r="M1768">
        <v>0</v>
      </c>
      <c r="N1768">
        <v>0</v>
      </c>
      <c r="O1768">
        <v>1</v>
      </c>
      <c r="P1768">
        <v>1</v>
      </c>
      <c r="Q1768">
        <v>1</v>
      </c>
      <c r="R1768">
        <v>0</v>
      </c>
      <c r="S1768">
        <v>3</v>
      </c>
      <c r="T1768">
        <v>5</v>
      </c>
      <c r="U1768">
        <v>0</v>
      </c>
      <c r="V1768">
        <v>0</v>
      </c>
      <c r="W1768">
        <v>0</v>
      </c>
      <c r="X1768">
        <v>0</v>
      </c>
      <c r="Y1768">
        <v>0</v>
      </c>
      <c r="Z1768">
        <v>0</v>
      </c>
      <c r="AA1768">
        <v>3</v>
      </c>
      <c r="AB1768">
        <v>11</v>
      </c>
      <c r="AC1768">
        <v>0</v>
      </c>
    </row>
    <row r="1769" spans="1:29" x14ac:dyDescent="0.3">
      <c r="A1769" s="1">
        <v>2631</v>
      </c>
      <c r="B1769">
        <v>1982</v>
      </c>
      <c r="C1769" t="s">
        <v>29</v>
      </c>
      <c r="D1769" t="s">
        <v>33</v>
      </c>
      <c r="E1769">
        <v>71853</v>
      </c>
      <c r="F1769">
        <v>0</v>
      </c>
      <c r="G1769">
        <v>0</v>
      </c>
      <c r="H1769" t="s">
        <v>43</v>
      </c>
      <c r="I1769">
        <v>29</v>
      </c>
      <c r="J1769">
        <v>358</v>
      </c>
      <c r="K1769">
        <v>108</v>
      </c>
      <c r="L1769">
        <v>413</v>
      </c>
      <c r="M1769">
        <v>141</v>
      </c>
      <c r="N1769">
        <v>97</v>
      </c>
      <c r="O1769">
        <v>32</v>
      </c>
      <c r="P1769">
        <v>1</v>
      </c>
      <c r="Q1769">
        <v>2</v>
      </c>
      <c r="R1769">
        <v>8</v>
      </c>
      <c r="S1769">
        <v>6</v>
      </c>
      <c r="T1769">
        <v>1</v>
      </c>
      <c r="U1769">
        <v>0</v>
      </c>
      <c r="V1769">
        <v>0</v>
      </c>
      <c r="W1769">
        <v>0</v>
      </c>
      <c r="X1769">
        <v>0</v>
      </c>
      <c r="Y1769">
        <v>0</v>
      </c>
      <c r="Z1769">
        <v>0</v>
      </c>
      <c r="AA1769">
        <v>3</v>
      </c>
      <c r="AB1769">
        <v>11</v>
      </c>
      <c r="AC1769">
        <v>0</v>
      </c>
    </row>
    <row r="1770" spans="1:29" x14ac:dyDescent="0.3">
      <c r="A1770" s="1">
        <v>8312</v>
      </c>
      <c r="B1770">
        <v>1961</v>
      </c>
      <c r="C1770" t="s">
        <v>47</v>
      </c>
      <c r="D1770" t="s">
        <v>37</v>
      </c>
      <c r="E1770">
        <v>28249</v>
      </c>
      <c r="F1770">
        <v>0</v>
      </c>
      <c r="G1770">
        <v>0</v>
      </c>
      <c r="H1770" t="s">
        <v>189</v>
      </c>
      <c r="I1770">
        <v>80</v>
      </c>
      <c r="J1770">
        <v>1</v>
      </c>
      <c r="K1770">
        <v>9</v>
      </c>
      <c r="L1770">
        <v>7</v>
      </c>
      <c r="M1770">
        <v>2</v>
      </c>
      <c r="N1770">
        <v>14</v>
      </c>
      <c r="O1770">
        <v>10</v>
      </c>
      <c r="P1770">
        <v>1</v>
      </c>
      <c r="Q1770">
        <v>2</v>
      </c>
      <c r="R1770">
        <v>0</v>
      </c>
      <c r="S1770">
        <v>3</v>
      </c>
      <c r="T1770">
        <v>6</v>
      </c>
      <c r="U1770">
        <v>0</v>
      </c>
      <c r="V1770">
        <v>0</v>
      </c>
      <c r="W1770">
        <v>0</v>
      </c>
      <c r="X1770">
        <v>0</v>
      </c>
      <c r="Y1770">
        <v>0</v>
      </c>
      <c r="Z1770">
        <v>0</v>
      </c>
      <c r="AA1770">
        <v>3</v>
      </c>
      <c r="AB1770">
        <v>11</v>
      </c>
      <c r="AC1770">
        <v>0</v>
      </c>
    </row>
    <row r="1771" spans="1:29" x14ac:dyDescent="0.3">
      <c r="A1771" s="1">
        <v>5534</v>
      </c>
      <c r="B1771">
        <v>1975</v>
      </c>
      <c r="C1771" t="s">
        <v>39</v>
      </c>
      <c r="D1771" t="s">
        <v>37</v>
      </c>
      <c r="E1771">
        <v>47808</v>
      </c>
      <c r="F1771">
        <v>0</v>
      </c>
      <c r="G1771">
        <v>1</v>
      </c>
      <c r="H1771" t="s">
        <v>390</v>
      </c>
      <c r="I1771">
        <v>30</v>
      </c>
      <c r="J1771">
        <v>123</v>
      </c>
      <c r="K1771">
        <v>1</v>
      </c>
      <c r="L1771">
        <v>26</v>
      </c>
      <c r="M1771">
        <v>2</v>
      </c>
      <c r="N1771">
        <v>0</v>
      </c>
      <c r="O1771">
        <v>72</v>
      </c>
      <c r="P1771">
        <v>2</v>
      </c>
      <c r="Q1771">
        <v>3</v>
      </c>
      <c r="R1771">
        <v>2</v>
      </c>
      <c r="S1771">
        <v>3</v>
      </c>
      <c r="T1771">
        <v>7</v>
      </c>
      <c r="U1771">
        <v>1</v>
      </c>
      <c r="V1771">
        <v>0</v>
      </c>
      <c r="W1771">
        <v>0</v>
      </c>
      <c r="X1771">
        <v>0</v>
      </c>
      <c r="Y1771">
        <v>0</v>
      </c>
      <c r="Z1771">
        <v>0</v>
      </c>
      <c r="AA1771">
        <v>3</v>
      </c>
      <c r="AB1771">
        <v>11</v>
      </c>
      <c r="AC1771">
        <v>0</v>
      </c>
    </row>
    <row r="1772" spans="1:29" x14ac:dyDescent="0.3">
      <c r="A1772" s="1">
        <v>5093</v>
      </c>
      <c r="B1772">
        <v>1974</v>
      </c>
      <c r="C1772" t="s">
        <v>36</v>
      </c>
      <c r="D1772" t="s">
        <v>41</v>
      </c>
      <c r="E1772">
        <v>25509</v>
      </c>
      <c r="F1772">
        <v>1</v>
      </c>
      <c r="G1772">
        <v>0</v>
      </c>
      <c r="H1772" t="s">
        <v>275</v>
      </c>
      <c r="I1772">
        <v>15</v>
      </c>
      <c r="J1772">
        <v>40</v>
      </c>
      <c r="K1772">
        <v>3</v>
      </c>
      <c r="L1772">
        <v>30</v>
      </c>
      <c r="M1772">
        <v>10</v>
      </c>
      <c r="N1772">
        <v>7</v>
      </c>
      <c r="O1772">
        <v>11</v>
      </c>
      <c r="P1772">
        <v>3</v>
      </c>
      <c r="Q1772">
        <v>3</v>
      </c>
      <c r="R1772">
        <v>0</v>
      </c>
      <c r="S1772">
        <v>3</v>
      </c>
      <c r="T1772">
        <v>9</v>
      </c>
      <c r="U1772">
        <v>0</v>
      </c>
      <c r="V1772">
        <v>0</v>
      </c>
      <c r="W1772">
        <v>0</v>
      </c>
      <c r="X1772">
        <v>0</v>
      </c>
      <c r="Y1772">
        <v>0</v>
      </c>
      <c r="Z1772">
        <v>0</v>
      </c>
      <c r="AA1772">
        <v>3</v>
      </c>
      <c r="AB1772">
        <v>11</v>
      </c>
      <c r="AC1772">
        <v>1</v>
      </c>
    </row>
    <row r="1773" spans="1:29" x14ac:dyDescent="0.3">
      <c r="A1773" s="1">
        <v>7592</v>
      </c>
      <c r="B1773">
        <v>1946</v>
      </c>
      <c r="C1773" t="s">
        <v>36</v>
      </c>
      <c r="D1773" t="s">
        <v>37</v>
      </c>
      <c r="E1773">
        <v>51012</v>
      </c>
      <c r="F1773">
        <v>0</v>
      </c>
      <c r="G1773">
        <v>0</v>
      </c>
      <c r="H1773" t="s">
        <v>328</v>
      </c>
      <c r="I1773">
        <v>86</v>
      </c>
      <c r="J1773">
        <v>102</v>
      </c>
      <c r="K1773">
        <v>9</v>
      </c>
      <c r="L1773">
        <v>63</v>
      </c>
      <c r="M1773">
        <v>2</v>
      </c>
      <c r="N1773">
        <v>9</v>
      </c>
      <c r="O1773">
        <v>24</v>
      </c>
      <c r="P1773">
        <v>1</v>
      </c>
      <c r="Q1773">
        <v>4</v>
      </c>
      <c r="R1773">
        <v>1</v>
      </c>
      <c r="S1773">
        <v>4</v>
      </c>
      <c r="T1773">
        <v>6</v>
      </c>
      <c r="U1773">
        <v>0</v>
      </c>
      <c r="V1773">
        <v>0</v>
      </c>
      <c r="W1773">
        <v>0</v>
      </c>
      <c r="X1773">
        <v>0</v>
      </c>
      <c r="Y1773">
        <v>0</v>
      </c>
      <c r="Z1773">
        <v>0</v>
      </c>
      <c r="AA1773">
        <v>3</v>
      </c>
      <c r="AB1773">
        <v>11</v>
      </c>
      <c r="AC1773">
        <v>0</v>
      </c>
    </row>
    <row r="1774" spans="1:29" x14ac:dyDescent="0.3">
      <c r="A1774" s="1">
        <v>8895</v>
      </c>
      <c r="B1774">
        <v>1985</v>
      </c>
      <c r="C1774" t="s">
        <v>29</v>
      </c>
      <c r="D1774" t="s">
        <v>30</v>
      </c>
      <c r="E1774">
        <v>70596</v>
      </c>
      <c r="F1774">
        <v>0</v>
      </c>
      <c r="G1774">
        <v>0</v>
      </c>
      <c r="H1774" t="s">
        <v>211</v>
      </c>
      <c r="I1774">
        <v>68</v>
      </c>
      <c r="J1774">
        <v>347</v>
      </c>
      <c r="K1774">
        <v>44</v>
      </c>
      <c r="L1774">
        <v>534</v>
      </c>
      <c r="M1774">
        <v>17</v>
      </c>
      <c r="N1774">
        <v>0</v>
      </c>
      <c r="O1774">
        <v>26</v>
      </c>
      <c r="P1774">
        <v>1</v>
      </c>
      <c r="Q1774">
        <v>3</v>
      </c>
      <c r="R1774">
        <v>5</v>
      </c>
      <c r="S1774">
        <v>12</v>
      </c>
      <c r="T1774">
        <v>2</v>
      </c>
      <c r="U1774">
        <v>0</v>
      </c>
      <c r="V1774">
        <v>0</v>
      </c>
      <c r="W1774">
        <v>0</v>
      </c>
      <c r="X1774">
        <v>0</v>
      </c>
      <c r="Y1774">
        <v>0</v>
      </c>
      <c r="Z1774">
        <v>0</v>
      </c>
      <c r="AA1774">
        <v>3</v>
      </c>
      <c r="AB1774">
        <v>11</v>
      </c>
      <c r="AC1774">
        <v>0</v>
      </c>
    </row>
    <row r="1775" spans="1:29" x14ac:dyDescent="0.3">
      <c r="A1775" s="1">
        <v>8584</v>
      </c>
      <c r="B1775">
        <v>1952</v>
      </c>
      <c r="C1775" t="s">
        <v>36</v>
      </c>
      <c r="D1775" t="s">
        <v>33</v>
      </c>
      <c r="E1775">
        <v>85431</v>
      </c>
      <c r="F1775">
        <v>0</v>
      </c>
      <c r="G1775">
        <v>0</v>
      </c>
      <c r="H1775" t="s">
        <v>602</v>
      </c>
      <c r="I1775">
        <v>54</v>
      </c>
      <c r="J1775">
        <v>376</v>
      </c>
      <c r="K1775">
        <v>53</v>
      </c>
      <c r="L1775">
        <v>462</v>
      </c>
      <c r="M1775">
        <v>168</v>
      </c>
      <c r="N1775">
        <v>53</v>
      </c>
      <c r="O1775">
        <v>53</v>
      </c>
      <c r="P1775">
        <v>1</v>
      </c>
      <c r="Q1775">
        <v>2</v>
      </c>
      <c r="R1775">
        <v>7</v>
      </c>
      <c r="S1775">
        <v>7</v>
      </c>
      <c r="T1775">
        <v>0</v>
      </c>
      <c r="U1775">
        <v>0</v>
      </c>
      <c r="V1775">
        <v>0</v>
      </c>
      <c r="W1775">
        <v>0</v>
      </c>
      <c r="X1775">
        <v>0</v>
      </c>
      <c r="Y1775">
        <v>0</v>
      </c>
      <c r="Z1775">
        <v>0</v>
      </c>
      <c r="AA1775">
        <v>3</v>
      </c>
      <c r="AB1775">
        <v>11</v>
      </c>
      <c r="AC1775">
        <v>0</v>
      </c>
    </row>
    <row r="1776" spans="1:29" x14ac:dyDescent="0.3">
      <c r="A1776" s="1">
        <v>2694</v>
      </c>
      <c r="B1776">
        <v>1967</v>
      </c>
      <c r="C1776" t="s">
        <v>29</v>
      </c>
      <c r="D1776" t="s">
        <v>37</v>
      </c>
      <c r="E1776">
        <v>42664</v>
      </c>
      <c r="F1776">
        <v>0</v>
      </c>
      <c r="G1776">
        <v>1</v>
      </c>
      <c r="H1776" t="s">
        <v>210</v>
      </c>
      <c r="I1776">
        <v>44</v>
      </c>
      <c r="J1776">
        <v>21</v>
      </c>
      <c r="K1776">
        <v>0</v>
      </c>
      <c r="L1776">
        <v>3</v>
      </c>
      <c r="M1776">
        <v>0</v>
      </c>
      <c r="N1776">
        <v>0</v>
      </c>
      <c r="O1776">
        <v>0</v>
      </c>
      <c r="P1776">
        <v>1</v>
      </c>
      <c r="Q1776">
        <v>1</v>
      </c>
      <c r="R1776">
        <v>0</v>
      </c>
      <c r="S1776">
        <v>3</v>
      </c>
      <c r="T1776">
        <v>6</v>
      </c>
      <c r="U1776">
        <v>0</v>
      </c>
      <c r="V1776">
        <v>0</v>
      </c>
      <c r="W1776">
        <v>0</v>
      </c>
      <c r="X1776">
        <v>0</v>
      </c>
      <c r="Y1776">
        <v>0</v>
      </c>
      <c r="Z1776">
        <v>0</v>
      </c>
      <c r="AA1776">
        <v>3</v>
      </c>
      <c r="AB1776">
        <v>11</v>
      </c>
      <c r="AC1776">
        <v>0</v>
      </c>
    </row>
    <row r="1777" spans="1:29" x14ac:dyDescent="0.3">
      <c r="A1777" s="1">
        <v>8910</v>
      </c>
      <c r="B1777">
        <v>1955</v>
      </c>
      <c r="C1777" t="s">
        <v>29</v>
      </c>
      <c r="D1777" t="s">
        <v>33</v>
      </c>
      <c r="E1777">
        <v>42586</v>
      </c>
      <c r="F1777">
        <v>1</v>
      </c>
      <c r="G1777">
        <v>1</v>
      </c>
      <c r="H1777" t="s">
        <v>67</v>
      </c>
      <c r="I1777">
        <v>7</v>
      </c>
      <c r="J1777">
        <v>194</v>
      </c>
      <c r="K1777">
        <v>2</v>
      </c>
      <c r="L1777">
        <v>56</v>
      </c>
      <c r="M1777">
        <v>0</v>
      </c>
      <c r="N1777">
        <v>0</v>
      </c>
      <c r="O1777">
        <v>0</v>
      </c>
      <c r="P1777">
        <v>5</v>
      </c>
      <c r="Q1777">
        <v>4</v>
      </c>
      <c r="R1777">
        <v>1</v>
      </c>
      <c r="S1777">
        <v>6</v>
      </c>
      <c r="T1777">
        <v>8</v>
      </c>
      <c r="U1777">
        <v>0</v>
      </c>
      <c r="V1777">
        <v>0</v>
      </c>
      <c r="W1777">
        <v>0</v>
      </c>
      <c r="X1777">
        <v>0</v>
      </c>
      <c r="Y1777">
        <v>0</v>
      </c>
      <c r="Z1777">
        <v>0</v>
      </c>
      <c r="AA1777">
        <v>3</v>
      </c>
      <c r="AB1777">
        <v>11</v>
      </c>
      <c r="AC1777">
        <v>1</v>
      </c>
    </row>
    <row r="1778" spans="1:29" x14ac:dyDescent="0.3">
      <c r="A1778" s="1">
        <v>7433</v>
      </c>
      <c r="B1778">
        <v>1985</v>
      </c>
      <c r="C1778" t="s">
        <v>29</v>
      </c>
      <c r="D1778" t="s">
        <v>30</v>
      </c>
      <c r="E1778">
        <v>29760</v>
      </c>
      <c r="F1778">
        <v>1</v>
      </c>
      <c r="G1778">
        <v>0</v>
      </c>
      <c r="H1778" t="s">
        <v>111</v>
      </c>
      <c r="I1778">
        <v>87</v>
      </c>
      <c r="J1778">
        <v>64</v>
      </c>
      <c r="K1778">
        <v>4</v>
      </c>
      <c r="L1778">
        <v>68</v>
      </c>
      <c r="M1778">
        <v>7</v>
      </c>
      <c r="N1778">
        <v>5</v>
      </c>
      <c r="O1778">
        <v>17</v>
      </c>
      <c r="P1778">
        <v>4</v>
      </c>
      <c r="Q1778">
        <v>3</v>
      </c>
      <c r="R1778">
        <v>1</v>
      </c>
      <c r="S1778">
        <v>4</v>
      </c>
      <c r="T1778">
        <v>8</v>
      </c>
      <c r="U1778">
        <v>0</v>
      </c>
      <c r="V1778">
        <v>0</v>
      </c>
      <c r="W1778">
        <v>0</v>
      </c>
      <c r="X1778">
        <v>0</v>
      </c>
      <c r="Y1778">
        <v>0</v>
      </c>
      <c r="Z1778">
        <v>0</v>
      </c>
      <c r="AA1778">
        <v>3</v>
      </c>
      <c r="AB1778">
        <v>11</v>
      </c>
      <c r="AC1778">
        <v>0</v>
      </c>
    </row>
    <row r="1779" spans="1:29" x14ac:dyDescent="0.3">
      <c r="A1779" s="1">
        <v>164</v>
      </c>
      <c r="B1779">
        <v>1977</v>
      </c>
      <c r="C1779" t="s">
        <v>36</v>
      </c>
      <c r="D1779" t="s">
        <v>37</v>
      </c>
      <c r="E1779">
        <v>28973</v>
      </c>
      <c r="F1779">
        <v>0</v>
      </c>
      <c r="G1779">
        <v>0</v>
      </c>
      <c r="H1779" t="s">
        <v>243</v>
      </c>
      <c r="I1779">
        <v>59</v>
      </c>
      <c r="J1779">
        <v>206</v>
      </c>
      <c r="K1779">
        <v>0</v>
      </c>
      <c r="L1779">
        <v>46</v>
      </c>
      <c r="M1779">
        <v>3</v>
      </c>
      <c r="N1779">
        <v>2</v>
      </c>
      <c r="O1779">
        <v>12</v>
      </c>
      <c r="P1779">
        <v>2</v>
      </c>
      <c r="Q1779">
        <v>5</v>
      </c>
      <c r="R1779">
        <v>1</v>
      </c>
      <c r="S1779">
        <v>5</v>
      </c>
      <c r="T1779">
        <v>8</v>
      </c>
      <c r="U1779">
        <v>0</v>
      </c>
      <c r="V1779">
        <v>0</v>
      </c>
      <c r="W1779">
        <v>0</v>
      </c>
      <c r="X1779">
        <v>0</v>
      </c>
      <c r="Y1779">
        <v>0</v>
      </c>
      <c r="Z1779">
        <v>0</v>
      </c>
      <c r="AA1779">
        <v>3</v>
      </c>
      <c r="AB1779">
        <v>11</v>
      </c>
      <c r="AC1779">
        <v>0</v>
      </c>
    </row>
    <row r="1780" spans="1:29" x14ac:dyDescent="0.3">
      <c r="A1780" s="1">
        <v>10477</v>
      </c>
      <c r="B1780">
        <v>1973</v>
      </c>
      <c r="C1780" t="s">
        <v>36</v>
      </c>
      <c r="D1780" t="s">
        <v>33</v>
      </c>
      <c r="E1780">
        <v>39435</v>
      </c>
      <c r="F1780">
        <v>1</v>
      </c>
      <c r="G1780">
        <v>0</v>
      </c>
      <c r="H1780" t="s">
        <v>354</v>
      </c>
      <c r="I1780">
        <v>16</v>
      </c>
      <c r="J1780">
        <v>71</v>
      </c>
      <c r="K1780">
        <v>0</v>
      </c>
      <c r="L1780">
        <v>18</v>
      </c>
      <c r="M1780">
        <v>0</v>
      </c>
      <c r="N1780">
        <v>0</v>
      </c>
      <c r="O1780">
        <v>13</v>
      </c>
      <c r="P1780">
        <v>1</v>
      </c>
      <c r="Q1780">
        <v>3</v>
      </c>
      <c r="R1780">
        <v>1</v>
      </c>
      <c r="S1780">
        <v>2</v>
      </c>
      <c r="T1780">
        <v>7</v>
      </c>
      <c r="U1780">
        <v>0</v>
      </c>
      <c r="V1780">
        <v>0</v>
      </c>
      <c r="W1780">
        <v>0</v>
      </c>
      <c r="X1780">
        <v>0</v>
      </c>
      <c r="Y1780">
        <v>0</v>
      </c>
      <c r="Z1780">
        <v>0</v>
      </c>
      <c r="AA1780">
        <v>3</v>
      </c>
      <c r="AB1780">
        <v>11</v>
      </c>
      <c r="AC1780">
        <v>0</v>
      </c>
    </row>
    <row r="1781" spans="1:29" x14ac:dyDescent="0.3">
      <c r="A1781" s="1">
        <v>2681</v>
      </c>
      <c r="B1781">
        <v>1984</v>
      </c>
      <c r="C1781" t="s">
        <v>53</v>
      </c>
      <c r="D1781" t="s">
        <v>37</v>
      </c>
      <c r="E1781">
        <v>65370</v>
      </c>
      <c r="F1781">
        <v>0</v>
      </c>
      <c r="G1781">
        <v>0</v>
      </c>
      <c r="H1781" t="s">
        <v>418</v>
      </c>
      <c r="I1781">
        <v>1</v>
      </c>
      <c r="J1781">
        <v>71</v>
      </c>
      <c r="K1781">
        <v>22</v>
      </c>
      <c r="L1781">
        <v>112</v>
      </c>
      <c r="M1781">
        <v>138</v>
      </c>
      <c r="N1781">
        <v>89</v>
      </c>
      <c r="O1781">
        <v>29</v>
      </c>
      <c r="P1781">
        <v>1</v>
      </c>
      <c r="Q1781">
        <v>2</v>
      </c>
      <c r="R1781">
        <v>3</v>
      </c>
      <c r="S1781">
        <v>13</v>
      </c>
      <c r="T1781">
        <v>1</v>
      </c>
      <c r="U1781">
        <v>0</v>
      </c>
      <c r="V1781">
        <v>0</v>
      </c>
      <c r="W1781">
        <v>0</v>
      </c>
      <c r="X1781">
        <v>0</v>
      </c>
      <c r="Y1781">
        <v>0</v>
      </c>
      <c r="Z1781">
        <v>0</v>
      </c>
      <c r="AA1781">
        <v>3</v>
      </c>
      <c r="AB1781">
        <v>11</v>
      </c>
      <c r="AC1781">
        <v>0</v>
      </c>
    </row>
    <row r="1782" spans="1:29" x14ac:dyDescent="0.3">
      <c r="A1782" s="1">
        <v>5150</v>
      </c>
      <c r="B1782">
        <v>1979</v>
      </c>
      <c r="C1782" t="s">
        <v>47</v>
      </c>
      <c r="D1782" t="s">
        <v>30</v>
      </c>
      <c r="E1782">
        <v>20194</v>
      </c>
      <c r="F1782">
        <v>1</v>
      </c>
      <c r="G1782">
        <v>0</v>
      </c>
      <c r="H1782" t="s">
        <v>671</v>
      </c>
      <c r="I1782">
        <v>64</v>
      </c>
      <c r="J1782">
        <v>0</v>
      </c>
      <c r="K1782">
        <v>4</v>
      </c>
      <c r="L1782">
        <v>7</v>
      </c>
      <c r="M1782">
        <v>11</v>
      </c>
      <c r="N1782">
        <v>10</v>
      </c>
      <c r="O1782">
        <v>15</v>
      </c>
      <c r="P1782">
        <v>2</v>
      </c>
      <c r="Q1782">
        <v>2</v>
      </c>
      <c r="R1782">
        <v>0</v>
      </c>
      <c r="S1782">
        <v>3</v>
      </c>
      <c r="T1782">
        <v>6</v>
      </c>
      <c r="U1782">
        <v>0</v>
      </c>
      <c r="V1782">
        <v>0</v>
      </c>
      <c r="W1782">
        <v>0</v>
      </c>
      <c r="X1782">
        <v>0</v>
      </c>
      <c r="Y1782">
        <v>0</v>
      </c>
      <c r="Z1782">
        <v>0</v>
      </c>
      <c r="AA1782">
        <v>3</v>
      </c>
      <c r="AB1782">
        <v>11</v>
      </c>
      <c r="AC1782">
        <v>0</v>
      </c>
    </row>
    <row r="1783" spans="1:29" x14ac:dyDescent="0.3">
      <c r="A1783" s="1">
        <v>5283</v>
      </c>
      <c r="B1783">
        <v>1976</v>
      </c>
      <c r="C1783" t="s">
        <v>36</v>
      </c>
      <c r="D1783" t="s">
        <v>30</v>
      </c>
      <c r="E1783">
        <v>42473</v>
      </c>
      <c r="F1783">
        <v>1</v>
      </c>
      <c r="G1783">
        <v>1</v>
      </c>
      <c r="H1783" t="s">
        <v>449</v>
      </c>
      <c r="I1783">
        <v>72</v>
      </c>
      <c r="J1783">
        <v>93</v>
      </c>
      <c r="K1783">
        <v>1</v>
      </c>
      <c r="L1783">
        <v>21</v>
      </c>
      <c r="M1783">
        <v>0</v>
      </c>
      <c r="N1783">
        <v>4</v>
      </c>
      <c r="O1783">
        <v>25</v>
      </c>
      <c r="P1783">
        <v>3</v>
      </c>
      <c r="Q1783">
        <v>2</v>
      </c>
      <c r="R1783">
        <v>1</v>
      </c>
      <c r="S1783">
        <v>4</v>
      </c>
      <c r="T1783">
        <v>5</v>
      </c>
      <c r="U1783">
        <v>0</v>
      </c>
      <c r="V1783">
        <v>0</v>
      </c>
      <c r="W1783">
        <v>0</v>
      </c>
      <c r="X1783">
        <v>0</v>
      </c>
      <c r="Y1783">
        <v>0</v>
      </c>
      <c r="Z1783">
        <v>0</v>
      </c>
      <c r="AA1783">
        <v>3</v>
      </c>
      <c r="AB1783">
        <v>11</v>
      </c>
      <c r="AC1783">
        <v>0</v>
      </c>
    </row>
    <row r="1784" spans="1:29" x14ac:dyDescent="0.3">
      <c r="A1784" s="1">
        <v>9645</v>
      </c>
      <c r="B1784">
        <v>1968</v>
      </c>
      <c r="C1784" t="s">
        <v>29</v>
      </c>
      <c r="D1784" t="s">
        <v>37</v>
      </c>
      <c r="E1784">
        <v>64590</v>
      </c>
      <c r="F1784">
        <v>0</v>
      </c>
      <c r="G1784">
        <v>0</v>
      </c>
      <c r="H1784" t="s">
        <v>548</v>
      </c>
      <c r="I1784">
        <v>98</v>
      </c>
      <c r="J1784">
        <v>920</v>
      </c>
      <c r="K1784">
        <v>138</v>
      </c>
      <c r="L1784">
        <v>168</v>
      </c>
      <c r="M1784">
        <v>36</v>
      </c>
      <c r="N1784">
        <v>46</v>
      </c>
      <c r="O1784">
        <v>30</v>
      </c>
      <c r="P1784">
        <v>1</v>
      </c>
      <c r="Q1784">
        <v>9</v>
      </c>
      <c r="R1784">
        <v>4</v>
      </c>
      <c r="S1784">
        <v>10</v>
      </c>
      <c r="T1784">
        <v>6</v>
      </c>
      <c r="U1784">
        <v>0</v>
      </c>
      <c r="V1784">
        <v>0</v>
      </c>
      <c r="W1784">
        <v>0</v>
      </c>
      <c r="X1784">
        <v>0</v>
      </c>
      <c r="Y1784">
        <v>0</v>
      </c>
      <c r="Z1784">
        <v>0</v>
      </c>
      <c r="AA1784">
        <v>3</v>
      </c>
      <c r="AB1784">
        <v>11</v>
      </c>
      <c r="AC1784">
        <v>0</v>
      </c>
    </row>
    <row r="1785" spans="1:29" x14ac:dyDescent="0.3">
      <c r="A1785" s="1">
        <v>10678</v>
      </c>
      <c r="B1785">
        <v>1959</v>
      </c>
      <c r="C1785" t="s">
        <v>29</v>
      </c>
      <c r="D1785" t="s">
        <v>33</v>
      </c>
      <c r="E1785">
        <v>71232</v>
      </c>
      <c r="F1785">
        <v>0</v>
      </c>
      <c r="G1785">
        <v>1</v>
      </c>
      <c r="H1785" t="s">
        <v>235</v>
      </c>
      <c r="I1785">
        <v>91</v>
      </c>
      <c r="J1785">
        <v>653</v>
      </c>
      <c r="K1785">
        <v>17</v>
      </c>
      <c r="L1785">
        <v>170</v>
      </c>
      <c r="M1785">
        <v>34</v>
      </c>
      <c r="N1785">
        <v>26</v>
      </c>
      <c r="O1785">
        <v>17</v>
      </c>
      <c r="P1785">
        <v>2</v>
      </c>
      <c r="Q1785">
        <v>11</v>
      </c>
      <c r="R1785">
        <v>2</v>
      </c>
      <c r="S1785">
        <v>10</v>
      </c>
      <c r="T1785">
        <v>7</v>
      </c>
      <c r="U1785">
        <v>0</v>
      </c>
      <c r="V1785">
        <v>0</v>
      </c>
      <c r="W1785">
        <v>0</v>
      </c>
      <c r="X1785">
        <v>0</v>
      </c>
      <c r="Y1785">
        <v>0</v>
      </c>
      <c r="Z1785">
        <v>0</v>
      </c>
      <c r="AA1785">
        <v>3</v>
      </c>
      <c r="AB1785">
        <v>11</v>
      </c>
      <c r="AC1785">
        <v>0</v>
      </c>
    </row>
    <row r="1786" spans="1:29" x14ac:dyDescent="0.3">
      <c r="A1786" s="1">
        <v>7261</v>
      </c>
      <c r="B1786">
        <v>1971</v>
      </c>
      <c r="C1786" t="s">
        <v>29</v>
      </c>
      <c r="D1786" t="s">
        <v>33</v>
      </c>
      <c r="E1786">
        <v>34600</v>
      </c>
      <c r="F1786">
        <v>1</v>
      </c>
      <c r="G1786">
        <v>1</v>
      </c>
      <c r="H1786" t="s">
        <v>454</v>
      </c>
      <c r="I1786">
        <v>8</v>
      </c>
      <c r="J1786">
        <v>199</v>
      </c>
      <c r="K1786">
        <v>33</v>
      </c>
      <c r="L1786">
        <v>60</v>
      </c>
      <c r="M1786">
        <v>8</v>
      </c>
      <c r="N1786">
        <v>3</v>
      </c>
      <c r="O1786">
        <v>15</v>
      </c>
      <c r="P1786">
        <v>5</v>
      </c>
      <c r="Q1786">
        <v>5</v>
      </c>
      <c r="R1786">
        <v>2</v>
      </c>
      <c r="S1786">
        <v>5</v>
      </c>
      <c r="T1786">
        <v>8</v>
      </c>
      <c r="U1786">
        <v>0</v>
      </c>
      <c r="V1786">
        <v>0</v>
      </c>
      <c r="W1786">
        <v>0</v>
      </c>
      <c r="X1786">
        <v>0</v>
      </c>
      <c r="Y1786">
        <v>0</v>
      </c>
      <c r="Z1786">
        <v>0</v>
      </c>
      <c r="AA1786">
        <v>3</v>
      </c>
      <c r="AB1786">
        <v>11</v>
      </c>
      <c r="AC1786">
        <v>1</v>
      </c>
    </row>
    <row r="1787" spans="1:29" x14ac:dyDescent="0.3">
      <c r="A1787" s="1">
        <v>9648</v>
      </c>
      <c r="B1787">
        <v>1967</v>
      </c>
      <c r="C1787" t="s">
        <v>29</v>
      </c>
      <c r="D1787" t="s">
        <v>30</v>
      </c>
      <c r="E1787">
        <v>46904</v>
      </c>
      <c r="F1787">
        <v>1</v>
      </c>
      <c r="G1787">
        <v>1</v>
      </c>
      <c r="H1787" t="s">
        <v>54</v>
      </c>
      <c r="I1787">
        <v>20</v>
      </c>
      <c r="J1787">
        <v>153</v>
      </c>
      <c r="K1787">
        <v>4</v>
      </c>
      <c r="L1787">
        <v>56</v>
      </c>
      <c r="M1787">
        <v>0</v>
      </c>
      <c r="N1787">
        <v>9</v>
      </c>
      <c r="O1787">
        <v>31</v>
      </c>
      <c r="P1787">
        <v>4</v>
      </c>
      <c r="Q1787">
        <v>5</v>
      </c>
      <c r="R1787">
        <v>1</v>
      </c>
      <c r="S1787">
        <v>4</v>
      </c>
      <c r="T1787">
        <v>8</v>
      </c>
      <c r="U1787">
        <v>0</v>
      </c>
      <c r="V1787">
        <v>0</v>
      </c>
      <c r="W1787">
        <v>0</v>
      </c>
      <c r="X1787">
        <v>0</v>
      </c>
      <c r="Y1787">
        <v>0</v>
      </c>
      <c r="Z1787">
        <v>0</v>
      </c>
      <c r="AA1787">
        <v>3</v>
      </c>
      <c r="AB1787">
        <v>11</v>
      </c>
      <c r="AC1787">
        <v>0</v>
      </c>
    </row>
    <row r="1788" spans="1:29" x14ac:dyDescent="0.3">
      <c r="A1788" s="1">
        <v>2870</v>
      </c>
      <c r="B1788">
        <v>1973</v>
      </c>
      <c r="C1788" t="s">
        <v>29</v>
      </c>
      <c r="D1788" t="s">
        <v>37</v>
      </c>
      <c r="E1788">
        <v>49094</v>
      </c>
      <c r="F1788">
        <v>0</v>
      </c>
      <c r="G1788">
        <v>1</v>
      </c>
      <c r="H1788" t="s">
        <v>441</v>
      </c>
      <c r="I1788">
        <v>6</v>
      </c>
      <c r="J1788">
        <v>376</v>
      </c>
      <c r="K1788">
        <v>0</v>
      </c>
      <c r="L1788">
        <v>38</v>
      </c>
      <c r="M1788">
        <v>11</v>
      </c>
      <c r="N1788">
        <v>8</v>
      </c>
      <c r="O1788">
        <v>69</v>
      </c>
      <c r="P1788">
        <v>5</v>
      </c>
      <c r="Q1788">
        <v>6</v>
      </c>
      <c r="R1788">
        <v>3</v>
      </c>
      <c r="S1788">
        <v>6</v>
      </c>
      <c r="T1788">
        <v>6</v>
      </c>
      <c r="U1788">
        <v>0</v>
      </c>
      <c r="V1788">
        <v>0</v>
      </c>
      <c r="W1788">
        <v>0</v>
      </c>
      <c r="X1788">
        <v>0</v>
      </c>
      <c r="Y1788">
        <v>0</v>
      </c>
      <c r="Z1788">
        <v>0</v>
      </c>
      <c r="AA1788">
        <v>3</v>
      </c>
      <c r="AB1788">
        <v>11</v>
      </c>
      <c r="AC1788">
        <v>0</v>
      </c>
    </row>
    <row r="1789" spans="1:29" x14ac:dyDescent="0.3">
      <c r="A1789" s="1">
        <v>8008</v>
      </c>
      <c r="B1789">
        <v>1983</v>
      </c>
      <c r="C1789" t="s">
        <v>29</v>
      </c>
      <c r="D1789" t="s">
        <v>33</v>
      </c>
      <c r="E1789">
        <v>36075</v>
      </c>
      <c r="F1789">
        <v>1</v>
      </c>
      <c r="G1789">
        <v>0</v>
      </c>
      <c r="H1789" t="s">
        <v>202</v>
      </c>
      <c r="I1789">
        <v>54</v>
      </c>
      <c r="J1789">
        <v>46</v>
      </c>
      <c r="K1789">
        <v>0</v>
      </c>
      <c r="L1789">
        <v>30</v>
      </c>
      <c r="M1789">
        <v>12</v>
      </c>
      <c r="N1789">
        <v>1</v>
      </c>
      <c r="O1789">
        <v>30</v>
      </c>
      <c r="P1789">
        <v>1</v>
      </c>
      <c r="Q1789">
        <v>2</v>
      </c>
      <c r="R1789">
        <v>0</v>
      </c>
      <c r="S1789">
        <v>4</v>
      </c>
      <c r="T1789">
        <v>6</v>
      </c>
      <c r="U1789">
        <v>0</v>
      </c>
      <c r="V1789">
        <v>0</v>
      </c>
      <c r="W1789">
        <v>0</v>
      </c>
      <c r="X1789">
        <v>0</v>
      </c>
      <c r="Y1789">
        <v>0</v>
      </c>
      <c r="Z1789">
        <v>0</v>
      </c>
      <c r="AA1789">
        <v>3</v>
      </c>
      <c r="AB1789">
        <v>11</v>
      </c>
      <c r="AC1789">
        <v>0</v>
      </c>
    </row>
    <row r="1790" spans="1:29" x14ac:dyDescent="0.3">
      <c r="A1790" s="1">
        <v>1513</v>
      </c>
      <c r="B1790">
        <v>1979</v>
      </c>
      <c r="C1790" t="s">
        <v>53</v>
      </c>
      <c r="D1790" t="s">
        <v>33</v>
      </c>
      <c r="E1790">
        <v>60839</v>
      </c>
      <c r="F1790">
        <v>1</v>
      </c>
      <c r="G1790">
        <v>1</v>
      </c>
      <c r="H1790" t="s">
        <v>631</v>
      </c>
      <c r="I1790">
        <v>72</v>
      </c>
      <c r="J1790">
        <v>600</v>
      </c>
      <c r="K1790">
        <v>21</v>
      </c>
      <c r="L1790">
        <v>128</v>
      </c>
      <c r="M1790">
        <v>223</v>
      </c>
      <c r="N1790">
        <v>150</v>
      </c>
      <c r="O1790">
        <v>128</v>
      </c>
      <c r="P1790">
        <v>13</v>
      </c>
      <c r="Q1790">
        <v>2</v>
      </c>
      <c r="R1790">
        <v>2</v>
      </c>
      <c r="S1790">
        <v>12</v>
      </c>
      <c r="T1790">
        <v>8</v>
      </c>
      <c r="U1790">
        <v>0</v>
      </c>
      <c r="V1790">
        <v>0</v>
      </c>
      <c r="W1790">
        <v>0</v>
      </c>
      <c r="X1790">
        <v>0</v>
      </c>
      <c r="Y1790">
        <v>0</v>
      </c>
      <c r="Z1790">
        <v>0</v>
      </c>
      <c r="AA1790">
        <v>3</v>
      </c>
      <c r="AB1790">
        <v>11</v>
      </c>
      <c r="AC1790">
        <v>0</v>
      </c>
    </row>
    <row r="1791" spans="1:29" x14ac:dyDescent="0.3">
      <c r="A1791" s="1">
        <v>6173</v>
      </c>
      <c r="B1791">
        <v>1979</v>
      </c>
      <c r="C1791" t="s">
        <v>29</v>
      </c>
      <c r="D1791" t="s">
        <v>33</v>
      </c>
      <c r="E1791">
        <v>77298</v>
      </c>
      <c r="F1791">
        <v>0</v>
      </c>
      <c r="G1791">
        <v>1</v>
      </c>
      <c r="H1791" t="s">
        <v>136</v>
      </c>
      <c r="I1791">
        <v>46</v>
      </c>
      <c r="J1791">
        <v>425</v>
      </c>
      <c r="K1791">
        <v>115</v>
      </c>
      <c r="L1791">
        <v>292</v>
      </c>
      <c r="M1791">
        <v>23</v>
      </c>
      <c r="N1791">
        <v>35</v>
      </c>
      <c r="O1791">
        <v>79</v>
      </c>
      <c r="P1791">
        <v>1</v>
      </c>
      <c r="Q1791">
        <v>6</v>
      </c>
      <c r="R1791">
        <v>6</v>
      </c>
      <c r="S1791">
        <v>11</v>
      </c>
      <c r="T1791">
        <v>3</v>
      </c>
      <c r="U1791">
        <v>0</v>
      </c>
      <c r="V1791">
        <v>0</v>
      </c>
      <c r="W1791">
        <v>0</v>
      </c>
      <c r="X1791">
        <v>0</v>
      </c>
      <c r="Y1791">
        <v>0</v>
      </c>
      <c r="Z1791">
        <v>0</v>
      </c>
      <c r="AA1791">
        <v>3</v>
      </c>
      <c r="AB1791">
        <v>11</v>
      </c>
      <c r="AC1791">
        <v>0</v>
      </c>
    </row>
    <row r="1792" spans="1:29" x14ac:dyDescent="0.3">
      <c r="A1792" s="1">
        <v>1419</v>
      </c>
      <c r="B1792">
        <v>1950</v>
      </c>
      <c r="C1792" t="s">
        <v>29</v>
      </c>
      <c r="D1792" t="s">
        <v>33</v>
      </c>
      <c r="E1792">
        <v>34026</v>
      </c>
      <c r="F1792">
        <v>1</v>
      </c>
      <c r="G1792">
        <v>1</v>
      </c>
      <c r="H1792" t="s">
        <v>518</v>
      </c>
      <c r="I1792">
        <v>11</v>
      </c>
      <c r="J1792">
        <v>18</v>
      </c>
      <c r="K1792">
        <v>6</v>
      </c>
      <c r="L1792">
        <v>15</v>
      </c>
      <c r="M1792">
        <v>12</v>
      </c>
      <c r="N1792">
        <v>8</v>
      </c>
      <c r="O1792">
        <v>17</v>
      </c>
      <c r="P1792">
        <v>3</v>
      </c>
      <c r="Q1792">
        <v>2</v>
      </c>
      <c r="R1792">
        <v>1</v>
      </c>
      <c r="S1792">
        <v>3</v>
      </c>
      <c r="T1792">
        <v>5</v>
      </c>
      <c r="U1792">
        <v>0</v>
      </c>
      <c r="V1792">
        <v>0</v>
      </c>
      <c r="W1792">
        <v>0</v>
      </c>
      <c r="X1792">
        <v>0</v>
      </c>
      <c r="Y1792">
        <v>0</v>
      </c>
      <c r="Z1792">
        <v>0</v>
      </c>
      <c r="AA1792">
        <v>3</v>
      </c>
      <c r="AB1792">
        <v>11</v>
      </c>
      <c r="AC1792">
        <v>0</v>
      </c>
    </row>
    <row r="1793" spans="1:29" x14ac:dyDescent="0.3">
      <c r="A1793" s="1">
        <v>9150</v>
      </c>
      <c r="B1793">
        <v>1963</v>
      </c>
      <c r="C1793" t="s">
        <v>36</v>
      </c>
      <c r="D1793" t="s">
        <v>30</v>
      </c>
      <c r="E1793">
        <v>48918</v>
      </c>
      <c r="F1793">
        <v>1</v>
      </c>
      <c r="G1793">
        <v>1</v>
      </c>
      <c r="H1793" t="s">
        <v>604</v>
      </c>
      <c r="I1793">
        <v>21</v>
      </c>
      <c r="J1793">
        <v>52</v>
      </c>
      <c r="K1793">
        <v>0</v>
      </c>
      <c r="L1793">
        <v>9</v>
      </c>
      <c r="M1793">
        <v>0</v>
      </c>
      <c r="N1793">
        <v>0</v>
      </c>
      <c r="O1793">
        <v>1</v>
      </c>
      <c r="P1793">
        <v>2</v>
      </c>
      <c r="Q1793">
        <v>1</v>
      </c>
      <c r="R1793">
        <v>0</v>
      </c>
      <c r="S1793">
        <v>4</v>
      </c>
      <c r="T1793">
        <v>4</v>
      </c>
      <c r="U1793">
        <v>0</v>
      </c>
      <c r="V1793">
        <v>0</v>
      </c>
      <c r="W1793">
        <v>0</v>
      </c>
      <c r="X1793">
        <v>0</v>
      </c>
      <c r="Y1793">
        <v>0</v>
      </c>
      <c r="Z1793">
        <v>0</v>
      </c>
      <c r="AA1793">
        <v>3</v>
      </c>
      <c r="AB1793">
        <v>11</v>
      </c>
      <c r="AC1793">
        <v>0</v>
      </c>
    </row>
    <row r="1794" spans="1:29" x14ac:dyDescent="0.3">
      <c r="A1794" s="1">
        <v>7960</v>
      </c>
      <c r="B1794">
        <v>1962</v>
      </c>
      <c r="C1794" t="s">
        <v>53</v>
      </c>
      <c r="D1794" t="s">
        <v>33</v>
      </c>
      <c r="E1794">
        <v>82122</v>
      </c>
      <c r="F1794">
        <v>0</v>
      </c>
      <c r="G1794">
        <v>0</v>
      </c>
      <c r="H1794" t="s">
        <v>303</v>
      </c>
      <c r="I1794">
        <v>89</v>
      </c>
      <c r="J1794">
        <v>734</v>
      </c>
      <c r="K1794">
        <v>22</v>
      </c>
      <c r="L1794">
        <v>350</v>
      </c>
      <c r="M1794">
        <v>151</v>
      </c>
      <c r="N1794">
        <v>25</v>
      </c>
      <c r="O1794">
        <v>100</v>
      </c>
      <c r="P1794">
        <v>1</v>
      </c>
      <c r="Q1794">
        <v>3</v>
      </c>
      <c r="R1794">
        <v>9</v>
      </c>
      <c r="S1794">
        <v>13</v>
      </c>
      <c r="T1794">
        <v>1</v>
      </c>
      <c r="U1794">
        <v>0</v>
      </c>
      <c r="V1794">
        <v>0</v>
      </c>
      <c r="W1794">
        <v>1</v>
      </c>
      <c r="X1794">
        <v>0</v>
      </c>
      <c r="Y1794">
        <v>0</v>
      </c>
      <c r="Z1794">
        <v>0</v>
      </c>
      <c r="AA1794">
        <v>3</v>
      </c>
      <c r="AB1794">
        <v>11</v>
      </c>
      <c r="AC1794">
        <v>0</v>
      </c>
    </row>
    <row r="1795" spans="1:29" x14ac:dyDescent="0.3">
      <c r="A1795" s="1">
        <v>1250</v>
      </c>
      <c r="B1795">
        <v>1976</v>
      </c>
      <c r="C1795" t="s">
        <v>29</v>
      </c>
      <c r="D1795" t="s">
        <v>30</v>
      </c>
      <c r="E1795">
        <v>37697</v>
      </c>
      <c r="F1795">
        <v>1</v>
      </c>
      <c r="G1795">
        <v>0</v>
      </c>
      <c r="H1795" t="s">
        <v>411</v>
      </c>
      <c r="I1795">
        <v>82</v>
      </c>
      <c r="J1795">
        <v>34</v>
      </c>
      <c r="K1795">
        <v>6</v>
      </c>
      <c r="L1795">
        <v>21</v>
      </c>
      <c r="M1795">
        <v>11</v>
      </c>
      <c r="N1795">
        <v>4</v>
      </c>
      <c r="O1795">
        <v>8</v>
      </c>
      <c r="P1795">
        <v>1</v>
      </c>
      <c r="Q1795">
        <v>2</v>
      </c>
      <c r="R1795">
        <v>1</v>
      </c>
      <c r="S1795">
        <v>3</v>
      </c>
      <c r="T1795">
        <v>6</v>
      </c>
      <c r="U1795">
        <v>0</v>
      </c>
      <c r="V1795">
        <v>0</v>
      </c>
      <c r="W1795">
        <v>0</v>
      </c>
      <c r="X1795">
        <v>0</v>
      </c>
      <c r="Y1795">
        <v>0</v>
      </c>
      <c r="Z1795">
        <v>0</v>
      </c>
      <c r="AA1795">
        <v>3</v>
      </c>
      <c r="AB1795">
        <v>11</v>
      </c>
      <c r="AC1795">
        <v>0</v>
      </c>
    </row>
    <row r="1796" spans="1:29" x14ac:dyDescent="0.3">
      <c r="A1796" s="1">
        <v>9905</v>
      </c>
      <c r="B1796">
        <v>1952</v>
      </c>
      <c r="C1796" t="s">
        <v>29</v>
      </c>
      <c r="D1796" t="s">
        <v>33</v>
      </c>
      <c r="E1796">
        <v>34074</v>
      </c>
      <c r="F1796">
        <v>1</v>
      </c>
      <c r="G1796">
        <v>1</v>
      </c>
      <c r="H1796" t="s">
        <v>180</v>
      </c>
      <c r="I1796">
        <v>69</v>
      </c>
      <c r="J1796">
        <v>135</v>
      </c>
      <c r="K1796">
        <v>1</v>
      </c>
      <c r="L1796">
        <v>41</v>
      </c>
      <c r="M1796">
        <v>10</v>
      </c>
      <c r="N1796">
        <v>1</v>
      </c>
      <c r="O1796">
        <v>67</v>
      </c>
      <c r="P1796">
        <v>5</v>
      </c>
      <c r="Q1796">
        <v>3</v>
      </c>
      <c r="R1796">
        <v>3</v>
      </c>
      <c r="S1796">
        <v>3</v>
      </c>
      <c r="T1796">
        <v>6</v>
      </c>
      <c r="U1796">
        <v>1</v>
      </c>
      <c r="V1796">
        <v>0</v>
      </c>
      <c r="W1796">
        <v>0</v>
      </c>
      <c r="X1796">
        <v>0</v>
      </c>
      <c r="Y1796">
        <v>0</v>
      </c>
      <c r="Z1796">
        <v>0</v>
      </c>
      <c r="AA1796">
        <v>3</v>
      </c>
      <c r="AB1796">
        <v>11</v>
      </c>
      <c r="AC1796">
        <v>0</v>
      </c>
    </row>
    <row r="1797" spans="1:29" x14ac:dyDescent="0.3">
      <c r="A1797" s="1">
        <v>10691</v>
      </c>
      <c r="B1797">
        <v>1960</v>
      </c>
      <c r="C1797" t="s">
        <v>39</v>
      </c>
      <c r="D1797" t="s">
        <v>37</v>
      </c>
      <c r="E1797">
        <v>28520</v>
      </c>
      <c r="F1797">
        <v>1</v>
      </c>
      <c r="G1797">
        <v>1</v>
      </c>
      <c r="H1797" t="s">
        <v>324</v>
      </c>
      <c r="I1797">
        <v>55</v>
      </c>
      <c r="J1797">
        <v>11</v>
      </c>
      <c r="K1797">
        <v>0</v>
      </c>
      <c r="L1797">
        <v>10</v>
      </c>
      <c r="M1797">
        <v>0</v>
      </c>
      <c r="N1797">
        <v>2</v>
      </c>
      <c r="O1797">
        <v>20</v>
      </c>
      <c r="P1797">
        <v>1</v>
      </c>
      <c r="Q1797">
        <v>1</v>
      </c>
      <c r="R1797">
        <v>1</v>
      </c>
      <c r="S1797">
        <v>2</v>
      </c>
      <c r="T1797">
        <v>6</v>
      </c>
      <c r="U1797">
        <v>0</v>
      </c>
      <c r="V1797">
        <v>0</v>
      </c>
      <c r="W1797">
        <v>0</v>
      </c>
      <c r="X1797">
        <v>0</v>
      </c>
      <c r="Y1797">
        <v>0</v>
      </c>
      <c r="Z1797">
        <v>0</v>
      </c>
      <c r="AA1797">
        <v>3</v>
      </c>
      <c r="AB1797">
        <v>11</v>
      </c>
      <c r="AC1797">
        <v>0</v>
      </c>
    </row>
    <row r="1798" spans="1:29" x14ac:dyDescent="0.3">
      <c r="A1798" s="1">
        <v>7002</v>
      </c>
      <c r="B1798">
        <v>1955</v>
      </c>
      <c r="C1798" t="s">
        <v>29</v>
      </c>
      <c r="D1798" t="s">
        <v>30</v>
      </c>
      <c r="E1798">
        <v>62535</v>
      </c>
      <c r="F1798">
        <v>0</v>
      </c>
      <c r="G1798">
        <v>1</v>
      </c>
      <c r="H1798" t="s">
        <v>490</v>
      </c>
      <c r="I1798">
        <v>13</v>
      </c>
      <c r="J1798">
        <v>163</v>
      </c>
      <c r="K1798">
        <v>48</v>
      </c>
      <c r="L1798">
        <v>90</v>
      </c>
      <c r="M1798">
        <v>0</v>
      </c>
      <c r="N1798">
        <v>45</v>
      </c>
      <c r="O1798">
        <v>52</v>
      </c>
      <c r="P1798">
        <v>1</v>
      </c>
      <c r="Q1798">
        <v>3</v>
      </c>
      <c r="R1798">
        <v>2</v>
      </c>
      <c r="S1798">
        <v>8</v>
      </c>
      <c r="T1798">
        <v>3</v>
      </c>
      <c r="U1798">
        <v>0</v>
      </c>
      <c r="V1798">
        <v>0</v>
      </c>
      <c r="W1798">
        <v>0</v>
      </c>
      <c r="X1798">
        <v>0</v>
      </c>
      <c r="Y1798">
        <v>0</v>
      </c>
      <c r="Z1798">
        <v>0</v>
      </c>
      <c r="AA1798">
        <v>3</v>
      </c>
      <c r="AB1798">
        <v>11</v>
      </c>
      <c r="AC1798">
        <v>0</v>
      </c>
    </row>
    <row r="1799" spans="1:29" x14ac:dyDescent="0.3">
      <c r="A1799" s="1">
        <v>2952</v>
      </c>
      <c r="B1799">
        <v>1977</v>
      </c>
      <c r="C1799" t="s">
        <v>39</v>
      </c>
      <c r="D1799" t="s">
        <v>30</v>
      </c>
      <c r="E1799">
        <v>36273</v>
      </c>
      <c r="F1799">
        <v>1</v>
      </c>
      <c r="G1799">
        <v>0</v>
      </c>
      <c r="H1799" t="s">
        <v>227</v>
      </c>
      <c r="I1799">
        <v>80</v>
      </c>
      <c r="J1799">
        <v>29</v>
      </c>
      <c r="K1799">
        <v>3</v>
      </c>
      <c r="L1799">
        <v>30</v>
      </c>
      <c r="M1799">
        <v>3</v>
      </c>
      <c r="N1799">
        <v>2</v>
      </c>
      <c r="O1799">
        <v>9</v>
      </c>
      <c r="P1799">
        <v>2</v>
      </c>
      <c r="Q1799">
        <v>3</v>
      </c>
      <c r="R1799">
        <v>0</v>
      </c>
      <c r="S1799">
        <v>3</v>
      </c>
      <c r="T1799">
        <v>6</v>
      </c>
      <c r="U1799">
        <v>0</v>
      </c>
      <c r="V1799">
        <v>0</v>
      </c>
      <c r="W1799">
        <v>0</v>
      </c>
      <c r="X1799">
        <v>0</v>
      </c>
      <c r="Y1799">
        <v>0</v>
      </c>
      <c r="Z1799">
        <v>0</v>
      </c>
      <c r="AA1799">
        <v>3</v>
      </c>
      <c r="AB1799">
        <v>11</v>
      </c>
      <c r="AC1799">
        <v>0</v>
      </c>
    </row>
    <row r="1800" spans="1:29" x14ac:dyDescent="0.3">
      <c r="A1800" s="1">
        <v>8439</v>
      </c>
      <c r="B1800">
        <v>1964</v>
      </c>
      <c r="C1800" t="s">
        <v>29</v>
      </c>
      <c r="D1800" t="s">
        <v>33</v>
      </c>
      <c r="E1800">
        <v>63404</v>
      </c>
      <c r="F1800">
        <v>0</v>
      </c>
      <c r="G1800">
        <v>2</v>
      </c>
      <c r="H1800" t="s">
        <v>672</v>
      </c>
      <c r="I1800">
        <v>97</v>
      </c>
      <c r="J1800">
        <v>734</v>
      </c>
      <c r="K1800">
        <v>26</v>
      </c>
      <c r="L1800">
        <v>70</v>
      </c>
      <c r="M1800">
        <v>11</v>
      </c>
      <c r="N1800">
        <v>44</v>
      </c>
      <c r="O1800">
        <v>17</v>
      </c>
      <c r="P1800">
        <v>2</v>
      </c>
      <c r="Q1800">
        <v>6</v>
      </c>
      <c r="R1800">
        <v>3</v>
      </c>
      <c r="S1800">
        <v>4</v>
      </c>
      <c r="T1800">
        <v>4</v>
      </c>
      <c r="U1800">
        <v>0</v>
      </c>
      <c r="V1800">
        <v>0</v>
      </c>
      <c r="W1800">
        <v>0</v>
      </c>
      <c r="X1800">
        <v>1</v>
      </c>
      <c r="Y1800">
        <v>0</v>
      </c>
      <c r="Z1800">
        <v>0</v>
      </c>
      <c r="AA1800">
        <v>3</v>
      </c>
      <c r="AB1800">
        <v>11</v>
      </c>
      <c r="AC1800">
        <v>0</v>
      </c>
    </row>
    <row r="1801" spans="1:29" x14ac:dyDescent="0.3">
      <c r="A1801" s="1">
        <v>762</v>
      </c>
      <c r="B1801">
        <v>1981</v>
      </c>
      <c r="C1801" t="s">
        <v>53</v>
      </c>
      <c r="D1801" t="s">
        <v>33</v>
      </c>
      <c r="E1801">
        <v>75774</v>
      </c>
      <c r="F1801">
        <v>1</v>
      </c>
      <c r="G1801">
        <v>0</v>
      </c>
      <c r="H1801" t="s">
        <v>492</v>
      </c>
      <c r="I1801">
        <v>27</v>
      </c>
      <c r="J1801">
        <v>340</v>
      </c>
      <c r="K1801">
        <v>21</v>
      </c>
      <c r="L1801">
        <v>134</v>
      </c>
      <c r="M1801">
        <v>258</v>
      </c>
      <c r="N1801">
        <v>14</v>
      </c>
      <c r="O1801">
        <v>56</v>
      </c>
      <c r="P1801">
        <v>1</v>
      </c>
      <c r="Q1801">
        <v>7</v>
      </c>
      <c r="R1801">
        <v>5</v>
      </c>
      <c r="S1801">
        <v>8</v>
      </c>
      <c r="T1801">
        <v>4</v>
      </c>
      <c r="U1801">
        <v>0</v>
      </c>
      <c r="V1801">
        <v>0</v>
      </c>
      <c r="W1801">
        <v>0</v>
      </c>
      <c r="X1801">
        <v>0</v>
      </c>
      <c r="Y1801">
        <v>0</v>
      </c>
      <c r="Z1801">
        <v>0</v>
      </c>
      <c r="AA1801">
        <v>3</v>
      </c>
      <c r="AB1801">
        <v>11</v>
      </c>
      <c r="AC1801">
        <v>0</v>
      </c>
    </row>
    <row r="1802" spans="1:29" x14ac:dyDescent="0.3">
      <c r="A1802" s="1">
        <v>2831</v>
      </c>
      <c r="B1802">
        <v>1976</v>
      </c>
      <c r="C1802" t="s">
        <v>29</v>
      </c>
      <c r="D1802" t="s">
        <v>33</v>
      </c>
      <c r="E1802">
        <v>78416</v>
      </c>
      <c r="F1802">
        <v>0</v>
      </c>
      <c r="G1802">
        <v>1</v>
      </c>
      <c r="H1802" t="s">
        <v>473</v>
      </c>
      <c r="I1802">
        <v>99</v>
      </c>
      <c r="J1802">
        <v>453</v>
      </c>
      <c r="K1802">
        <v>38</v>
      </c>
      <c r="L1802">
        <v>279</v>
      </c>
      <c r="M1802">
        <v>188</v>
      </c>
      <c r="N1802">
        <v>38</v>
      </c>
      <c r="O1802">
        <v>183</v>
      </c>
      <c r="P1802">
        <v>2</v>
      </c>
      <c r="Q1802">
        <v>7</v>
      </c>
      <c r="R1802">
        <v>7</v>
      </c>
      <c r="S1802">
        <v>10</v>
      </c>
      <c r="T1802">
        <v>3</v>
      </c>
      <c r="U1802">
        <v>0</v>
      </c>
      <c r="V1802">
        <v>0</v>
      </c>
      <c r="W1802">
        <v>0</v>
      </c>
      <c r="X1802">
        <v>0</v>
      </c>
      <c r="Y1802">
        <v>0</v>
      </c>
      <c r="Z1802">
        <v>0</v>
      </c>
      <c r="AA1802">
        <v>3</v>
      </c>
      <c r="AB1802">
        <v>11</v>
      </c>
      <c r="AC1802">
        <v>0</v>
      </c>
    </row>
    <row r="1803" spans="1:29" x14ac:dyDescent="0.3">
      <c r="A1803" s="1">
        <v>6977</v>
      </c>
      <c r="B1803">
        <v>1974</v>
      </c>
      <c r="C1803" t="s">
        <v>29</v>
      </c>
      <c r="D1803" t="s">
        <v>33</v>
      </c>
      <c r="E1803">
        <v>75702</v>
      </c>
      <c r="F1803">
        <v>0</v>
      </c>
      <c r="G1803">
        <v>1</v>
      </c>
      <c r="H1803" t="s">
        <v>548</v>
      </c>
      <c r="I1803">
        <v>87</v>
      </c>
      <c r="J1803">
        <v>1073</v>
      </c>
      <c r="K1803">
        <v>0</v>
      </c>
      <c r="L1803">
        <v>629</v>
      </c>
      <c r="M1803">
        <v>145</v>
      </c>
      <c r="N1803">
        <v>37</v>
      </c>
      <c r="O1803">
        <v>37</v>
      </c>
      <c r="P1803">
        <v>1</v>
      </c>
      <c r="Q1803">
        <v>10</v>
      </c>
      <c r="R1803">
        <v>5</v>
      </c>
      <c r="S1803">
        <v>13</v>
      </c>
      <c r="T1803">
        <v>6</v>
      </c>
      <c r="U1803">
        <v>0</v>
      </c>
      <c r="V1803">
        <v>0</v>
      </c>
      <c r="W1803">
        <v>1</v>
      </c>
      <c r="X1803">
        <v>0</v>
      </c>
      <c r="Y1803">
        <v>0</v>
      </c>
      <c r="Z1803">
        <v>0</v>
      </c>
      <c r="AA1803">
        <v>3</v>
      </c>
      <c r="AB1803">
        <v>11</v>
      </c>
      <c r="AC1803">
        <v>0</v>
      </c>
    </row>
    <row r="1804" spans="1:29" x14ac:dyDescent="0.3">
      <c r="A1804" s="1">
        <v>6289</v>
      </c>
      <c r="B1804">
        <v>1951</v>
      </c>
      <c r="C1804" t="s">
        <v>39</v>
      </c>
      <c r="D1804" t="s">
        <v>33</v>
      </c>
      <c r="E1804">
        <v>59385</v>
      </c>
      <c r="F1804">
        <v>1</v>
      </c>
      <c r="G1804">
        <v>1</v>
      </c>
      <c r="H1804" t="s">
        <v>593</v>
      </c>
      <c r="I1804">
        <v>85</v>
      </c>
      <c r="J1804">
        <v>135</v>
      </c>
      <c r="K1804">
        <v>0</v>
      </c>
      <c r="L1804">
        <v>10</v>
      </c>
      <c r="M1804">
        <v>0</v>
      </c>
      <c r="N1804">
        <v>4</v>
      </c>
      <c r="O1804">
        <v>36</v>
      </c>
      <c r="P1804">
        <v>2</v>
      </c>
      <c r="Q1804">
        <v>3</v>
      </c>
      <c r="R1804">
        <v>1</v>
      </c>
      <c r="S1804">
        <v>4</v>
      </c>
      <c r="T1804">
        <v>5</v>
      </c>
      <c r="U1804">
        <v>0</v>
      </c>
      <c r="V1804">
        <v>0</v>
      </c>
      <c r="W1804">
        <v>0</v>
      </c>
      <c r="X1804">
        <v>0</v>
      </c>
      <c r="Y1804">
        <v>0</v>
      </c>
      <c r="Z1804">
        <v>0</v>
      </c>
      <c r="AA1804">
        <v>3</v>
      </c>
      <c r="AB1804">
        <v>11</v>
      </c>
      <c r="AC1804">
        <v>0</v>
      </c>
    </row>
    <row r="1805" spans="1:29" x14ac:dyDescent="0.3">
      <c r="A1805" s="1">
        <v>4168</v>
      </c>
      <c r="B1805">
        <v>1966</v>
      </c>
      <c r="C1805" t="s">
        <v>29</v>
      </c>
      <c r="D1805" t="s">
        <v>30</v>
      </c>
      <c r="E1805">
        <v>37070</v>
      </c>
      <c r="F1805">
        <v>1</v>
      </c>
      <c r="G1805">
        <v>1</v>
      </c>
      <c r="H1805" t="s">
        <v>225</v>
      </c>
      <c r="I1805">
        <v>30</v>
      </c>
      <c r="J1805">
        <v>231</v>
      </c>
      <c r="K1805">
        <v>7</v>
      </c>
      <c r="L1805">
        <v>137</v>
      </c>
      <c r="M1805">
        <v>4</v>
      </c>
      <c r="N1805">
        <v>15</v>
      </c>
      <c r="O1805">
        <v>39</v>
      </c>
      <c r="P1805">
        <v>9</v>
      </c>
      <c r="Q1805">
        <v>5</v>
      </c>
      <c r="R1805">
        <v>1</v>
      </c>
      <c r="S1805">
        <v>8</v>
      </c>
      <c r="T1805">
        <v>7</v>
      </c>
      <c r="U1805">
        <v>0</v>
      </c>
      <c r="V1805">
        <v>0</v>
      </c>
      <c r="W1805">
        <v>0</v>
      </c>
      <c r="X1805">
        <v>0</v>
      </c>
      <c r="Y1805">
        <v>0</v>
      </c>
      <c r="Z1805">
        <v>0</v>
      </c>
      <c r="AA1805">
        <v>3</v>
      </c>
      <c r="AB1805">
        <v>11</v>
      </c>
      <c r="AC1805">
        <v>1</v>
      </c>
    </row>
    <row r="1806" spans="1:29" x14ac:dyDescent="0.3">
      <c r="A1806" s="1">
        <v>8397</v>
      </c>
      <c r="B1806">
        <v>1951</v>
      </c>
      <c r="C1806" t="s">
        <v>29</v>
      </c>
      <c r="D1806" t="s">
        <v>37</v>
      </c>
      <c r="E1806">
        <v>44689</v>
      </c>
      <c r="F1806">
        <v>1</v>
      </c>
      <c r="G1806">
        <v>1</v>
      </c>
      <c r="H1806" t="s">
        <v>657</v>
      </c>
      <c r="I1806">
        <v>82</v>
      </c>
      <c r="J1806">
        <v>18</v>
      </c>
      <c r="K1806">
        <v>0</v>
      </c>
      <c r="L1806">
        <v>5</v>
      </c>
      <c r="M1806">
        <v>0</v>
      </c>
      <c r="N1806">
        <v>0</v>
      </c>
      <c r="O1806">
        <v>11</v>
      </c>
      <c r="P1806">
        <v>2</v>
      </c>
      <c r="Q1806">
        <v>1</v>
      </c>
      <c r="R1806">
        <v>1</v>
      </c>
      <c r="S1806">
        <v>2</v>
      </c>
      <c r="T1806">
        <v>7</v>
      </c>
      <c r="U1806">
        <v>1</v>
      </c>
      <c r="V1806">
        <v>0</v>
      </c>
      <c r="W1806">
        <v>0</v>
      </c>
      <c r="X1806">
        <v>0</v>
      </c>
      <c r="Y1806">
        <v>0</v>
      </c>
      <c r="Z1806">
        <v>0</v>
      </c>
      <c r="AA1806">
        <v>3</v>
      </c>
      <c r="AB1806">
        <v>11</v>
      </c>
      <c r="AC1806">
        <v>0</v>
      </c>
    </row>
    <row r="1807" spans="1:29" x14ac:dyDescent="0.3">
      <c r="A1807" s="1">
        <v>9284</v>
      </c>
      <c r="B1807">
        <v>1958</v>
      </c>
      <c r="C1807" t="s">
        <v>29</v>
      </c>
      <c r="D1807" t="s">
        <v>33</v>
      </c>
      <c r="E1807">
        <v>53977</v>
      </c>
      <c r="F1807">
        <v>0</v>
      </c>
      <c r="G1807">
        <v>1</v>
      </c>
      <c r="H1807" t="s">
        <v>602</v>
      </c>
      <c r="I1807">
        <v>21</v>
      </c>
      <c r="J1807">
        <v>620</v>
      </c>
      <c r="K1807">
        <v>16</v>
      </c>
      <c r="L1807">
        <v>165</v>
      </c>
      <c r="M1807">
        <v>0</v>
      </c>
      <c r="N1807">
        <v>24</v>
      </c>
      <c r="O1807">
        <v>82</v>
      </c>
      <c r="P1807">
        <v>5</v>
      </c>
      <c r="Q1807">
        <v>5</v>
      </c>
      <c r="R1807">
        <v>5</v>
      </c>
      <c r="S1807">
        <v>12</v>
      </c>
      <c r="T1807">
        <v>5</v>
      </c>
      <c r="U1807">
        <v>0</v>
      </c>
      <c r="V1807">
        <v>0</v>
      </c>
      <c r="W1807">
        <v>0</v>
      </c>
      <c r="X1807">
        <v>0</v>
      </c>
      <c r="Y1807">
        <v>0</v>
      </c>
      <c r="Z1807">
        <v>0</v>
      </c>
      <c r="AA1807">
        <v>3</v>
      </c>
      <c r="AB1807">
        <v>11</v>
      </c>
      <c r="AC1807">
        <v>0</v>
      </c>
    </row>
    <row r="1808" spans="1:29" x14ac:dyDescent="0.3">
      <c r="A1808" s="1">
        <v>6237</v>
      </c>
      <c r="B1808">
        <v>1966</v>
      </c>
      <c r="C1808" t="s">
        <v>36</v>
      </c>
      <c r="D1808" t="s">
        <v>30</v>
      </c>
      <c r="E1808">
        <v>7144</v>
      </c>
      <c r="F1808">
        <v>0</v>
      </c>
      <c r="G1808">
        <v>2</v>
      </c>
      <c r="H1808" t="s">
        <v>302</v>
      </c>
      <c r="I1808">
        <v>92</v>
      </c>
      <c r="J1808">
        <v>81</v>
      </c>
      <c r="K1808">
        <v>4</v>
      </c>
      <c r="L1808">
        <v>33</v>
      </c>
      <c r="M1808">
        <v>5</v>
      </c>
      <c r="N1808">
        <v>2</v>
      </c>
      <c r="O1808">
        <v>291</v>
      </c>
      <c r="P1808">
        <v>0</v>
      </c>
      <c r="Q1808">
        <v>23</v>
      </c>
      <c r="R1808">
        <v>1</v>
      </c>
      <c r="S1808">
        <v>1</v>
      </c>
      <c r="T1808">
        <v>0</v>
      </c>
      <c r="U1808">
        <v>0</v>
      </c>
      <c r="V1808">
        <v>0</v>
      </c>
      <c r="W1808">
        <v>0</v>
      </c>
      <c r="X1808">
        <v>0</v>
      </c>
      <c r="Y1808">
        <v>0</v>
      </c>
      <c r="Z1808">
        <v>0</v>
      </c>
      <c r="AA1808">
        <v>3</v>
      </c>
      <c r="AB1808">
        <v>11</v>
      </c>
      <c r="AC1808">
        <v>0</v>
      </c>
    </row>
    <row r="1809" spans="1:29" x14ac:dyDescent="0.3">
      <c r="A1809" s="1">
        <v>3130</v>
      </c>
      <c r="B1809">
        <v>1964</v>
      </c>
      <c r="C1809" t="s">
        <v>29</v>
      </c>
      <c r="D1809" t="s">
        <v>30</v>
      </c>
      <c r="E1809">
        <v>18701</v>
      </c>
      <c r="F1809">
        <v>1</v>
      </c>
      <c r="G1809">
        <v>1</v>
      </c>
      <c r="H1809" t="s">
        <v>246</v>
      </c>
      <c r="I1809">
        <v>95</v>
      </c>
      <c r="J1809">
        <v>12</v>
      </c>
      <c r="K1809">
        <v>4</v>
      </c>
      <c r="L1809">
        <v>2</v>
      </c>
      <c r="M1809">
        <v>10</v>
      </c>
      <c r="N1809">
        <v>6</v>
      </c>
      <c r="O1809">
        <v>10</v>
      </c>
      <c r="P1809">
        <v>4</v>
      </c>
      <c r="Q1809">
        <v>2</v>
      </c>
      <c r="R1809">
        <v>0</v>
      </c>
      <c r="S1809">
        <v>4</v>
      </c>
      <c r="T1809">
        <v>5</v>
      </c>
      <c r="U1809">
        <v>0</v>
      </c>
      <c r="V1809">
        <v>0</v>
      </c>
      <c r="W1809">
        <v>0</v>
      </c>
      <c r="X1809">
        <v>0</v>
      </c>
      <c r="Y1809">
        <v>0</v>
      </c>
      <c r="Z1809">
        <v>0</v>
      </c>
      <c r="AA1809">
        <v>3</v>
      </c>
      <c r="AB1809">
        <v>11</v>
      </c>
      <c r="AC1809">
        <v>0</v>
      </c>
    </row>
    <row r="1810" spans="1:29" x14ac:dyDescent="0.3">
      <c r="A1810" s="1">
        <v>1619</v>
      </c>
      <c r="B1810">
        <v>1956</v>
      </c>
      <c r="C1810" t="s">
        <v>29</v>
      </c>
      <c r="D1810" t="s">
        <v>37</v>
      </c>
      <c r="E1810">
        <v>90369</v>
      </c>
      <c r="F1810">
        <v>0</v>
      </c>
      <c r="G1810">
        <v>0</v>
      </c>
      <c r="H1810" t="s">
        <v>89</v>
      </c>
      <c r="I1810">
        <v>2</v>
      </c>
      <c r="J1810">
        <v>292</v>
      </c>
      <c r="K1810">
        <v>51</v>
      </c>
      <c r="L1810">
        <v>981</v>
      </c>
      <c r="M1810">
        <v>224</v>
      </c>
      <c r="N1810">
        <v>23</v>
      </c>
      <c r="O1810">
        <v>17</v>
      </c>
      <c r="P1810">
        <v>1</v>
      </c>
      <c r="Q1810">
        <v>4</v>
      </c>
      <c r="R1810">
        <v>6</v>
      </c>
      <c r="S1810">
        <v>6</v>
      </c>
      <c r="T1810">
        <v>1</v>
      </c>
      <c r="U1810">
        <v>0</v>
      </c>
      <c r="V1810">
        <v>0</v>
      </c>
      <c r="W1810">
        <v>0</v>
      </c>
      <c r="X1810">
        <v>0</v>
      </c>
      <c r="Y1810">
        <v>0</v>
      </c>
      <c r="Z1810">
        <v>0</v>
      </c>
      <c r="AA1810">
        <v>3</v>
      </c>
      <c r="AB1810">
        <v>11</v>
      </c>
      <c r="AC1810">
        <v>1</v>
      </c>
    </row>
    <row r="1811" spans="1:29" x14ac:dyDescent="0.3">
      <c r="A1811" s="1">
        <v>1990</v>
      </c>
      <c r="B1811">
        <v>1974</v>
      </c>
      <c r="C1811" t="s">
        <v>36</v>
      </c>
      <c r="D1811" t="s">
        <v>30</v>
      </c>
      <c r="E1811">
        <v>63159</v>
      </c>
      <c r="F1811">
        <v>0</v>
      </c>
      <c r="G1811">
        <v>0</v>
      </c>
      <c r="H1811" t="s">
        <v>173</v>
      </c>
      <c r="I1811">
        <v>74</v>
      </c>
      <c r="J1811">
        <v>965</v>
      </c>
      <c r="K1811">
        <v>34</v>
      </c>
      <c r="L1811">
        <v>586</v>
      </c>
      <c r="M1811">
        <v>89</v>
      </c>
      <c r="N1811">
        <v>86</v>
      </c>
      <c r="O1811">
        <v>37</v>
      </c>
      <c r="P1811">
        <v>1</v>
      </c>
      <c r="Q1811">
        <v>3</v>
      </c>
      <c r="R1811">
        <v>5</v>
      </c>
      <c r="S1811">
        <v>8</v>
      </c>
      <c r="T1811">
        <v>3</v>
      </c>
      <c r="U1811">
        <v>1</v>
      </c>
      <c r="V1811">
        <v>0</v>
      </c>
      <c r="W1811">
        <v>0</v>
      </c>
      <c r="X1811">
        <v>0</v>
      </c>
      <c r="Y1811">
        <v>0</v>
      </c>
      <c r="Z1811">
        <v>0</v>
      </c>
      <c r="AA1811">
        <v>3</v>
      </c>
      <c r="AB1811">
        <v>11</v>
      </c>
      <c r="AC1811">
        <v>0</v>
      </c>
    </row>
    <row r="1812" spans="1:29" x14ac:dyDescent="0.3">
      <c r="A1812" s="1">
        <v>5513</v>
      </c>
      <c r="B1812">
        <v>1966</v>
      </c>
      <c r="C1812" t="s">
        <v>29</v>
      </c>
      <c r="D1812" t="s">
        <v>33</v>
      </c>
      <c r="E1812">
        <v>37758</v>
      </c>
      <c r="F1812">
        <v>1</v>
      </c>
      <c r="G1812">
        <v>1</v>
      </c>
      <c r="H1812" t="s">
        <v>466</v>
      </c>
      <c r="I1812">
        <v>49</v>
      </c>
      <c r="J1812">
        <v>27</v>
      </c>
      <c r="K1812">
        <v>2</v>
      </c>
      <c r="L1812">
        <v>10</v>
      </c>
      <c r="M1812">
        <v>0</v>
      </c>
      <c r="N1812">
        <v>0</v>
      </c>
      <c r="O1812">
        <v>1</v>
      </c>
      <c r="P1812">
        <v>2</v>
      </c>
      <c r="Q1812">
        <v>1</v>
      </c>
      <c r="R1812">
        <v>0</v>
      </c>
      <c r="S1812">
        <v>3</v>
      </c>
      <c r="T1812">
        <v>8</v>
      </c>
      <c r="U1812">
        <v>0</v>
      </c>
      <c r="V1812">
        <v>0</v>
      </c>
      <c r="W1812">
        <v>0</v>
      </c>
      <c r="X1812">
        <v>0</v>
      </c>
      <c r="Y1812">
        <v>0</v>
      </c>
      <c r="Z1812">
        <v>0</v>
      </c>
      <c r="AA1812">
        <v>3</v>
      </c>
      <c r="AB1812">
        <v>11</v>
      </c>
      <c r="AC1812">
        <v>0</v>
      </c>
    </row>
    <row r="1813" spans="1:29" x14ac:dyDescent="0.3">
      <c r="A1813" s="1">
        <v>269</v>
      </c>
      <c r="B1813">
        <v>1963</v>
      </c>
      <c r="C1813" t="s">
        <v>36</v>
      </c>
      <c r="D1813" t="s">
        <v>30</v>
      </c>
      <c r="E1813">
        <v>46757</v>
      </c>
      <c r="F1813">
        <v>0</v>
      </c>
      <c r="G1813">
        <v>1</v>
      </c>
      <c r="H1813" t="s">
        <v>635</v>
      </c>
      <c r="I1813">
        <v>71</v>
      </c>
      <c r="J1813">
        <v>777</v>
      </c>
      <c r="K1813">
        <v>30</v>
      </c>
      <c r="L1813">
        <v>163</v>
      </c>
      <c r="M1813">
        <v>0</v>
      </c>
      <c r="N1813">
        <v>51</v>
      </c>
      <c r="O1813">
        <v>122</v>
      </c>
      <c r="P1813">
        <v>6</v>
      </c>
      <c r="Q1813">
        <v>4</v>
      </c>
      <c r="R1813">
        <v>4</v>
      </c>
      <c r="S1813">
        <v>7</v>
      </c>
      <c r="T1813">
        <v>9</v>
      </c>
      <c r="U1813">
        <v>0</v>
      </c>
      <c r="V1813">
        <v>0</v>
      </c>
      <c r="W1813">
        <v>0</v>
      </c>
      <c r="X1813">
        <v>0</v>
      </c>
      <c r="Y1813">
        <v>0</v>
      </c>
      <c r="Z1813">
        <v>0</v>
      </c>
      <c r="AA1813">
        <v>3</v>
      </c>
      <c r="AB1813">
        <v>11</v>
      </c>
      <c r="AC1813">
        <v>0</v>
      </c>
    </row>
    <row r="1814" spans="1:29" x14ac:dyDescent="0.3">
      <c r="A1814" s="1">
        <v>8093</v>
      </c>
      <c r="B1814">
        <v>1969</v>
      </c>
      <c r="C1814" t="s">
        <v>39</v>
      </c>
      <c r="D1814" t="s">
        <v>37</v>
      </c>
      <c r="E1814">
        <v>79734</v>
      </c>
      <c r="F1814">
        <v>0</v>
      </c>
      <c r="G1814">
        <v>0</v>
      </c>
      <c r="H1814" t="s">
        <v>78</v>
      </c>
      <c r="I1814">
        <v>72</v>
      </c>
      <c r="J1814">
        <v>572</v>
      </c>
      <c r="K1814">
        <v>8</v>
      </c>
      <c r="L1814">
        <v>232</v>
      </c>
      <c r="M1814">
        <v>23</v>
      </c>
      <c r="N1814">
        <v>62</v>
      </c>
      <c r="O1814">
        <v>17</v>
      </c>
      <c r="P1814">
        <v>1</v>
      </c>
      <c r="Q1814">
        <v>4</v>
      </c>
      <c r="R1814">
        <v>3</v>
      </c>
      <c r="S1814">
        <v>6</v>
      </c>
      <c r="T1814">
        <v>1</v>
      </c>
      <c r="U1814">
        <v>0</v>
      </c>
      <c r="V1814">
        <v>0</v>
      </c>
      <c r="W1814">
        <v>0</v>
      </c>
      <c r="X1814">
        <v>1</v>
      </c>
      <c r="Y1814">
        <v>0</v>
      </c>
      <c r="Z1814">
        <v>0</v>
      </c>
      <c r="AA1814">
        <v>3</v>
      </c>
      <c r="AB1814">
        <v>11</v>
      </c>
      <c r="AC1814">
        <v>0</v>
      </c>
    </row>
    <row r="1815" spans="1:29" x14ac:dyDescent="0.3">
      <c r="A1815" s="1">
        <v>10513</v>
      </c>
      <c r="B1815">
        <v>1992</v>
      </c>
      <c r="C1815" t="s">
        <v>29</v>
      </c>
      <c r="D1815" t="s">
        <v>33</v>
      </c>
      <c r="E1815">
        <v>63207</v>
      </c>
      <c r="F1815">
        <v>0</v>
      </c>
      <c r="G1815">
        <v>0</v>
      </c>
      <c r="H1815" t="s">
        <v>440</v>
      </c>
      <c r="I1815">
        <v>68</v>
      </c>
      <c r="J1815">
        <v>438</v>
      </c>
      <c r="K1815">
        <v>169</v>
      </c>
      <c r="L1815">
        <v>565</v>
      </c>
      <c r="M1815">
        <v>91</v>
      </c>
      <c r="N1815">
        <v>169</v>
      </c>
      <c r="O1815">
        <v>70</v>
      </c>
      <c r="P1815">
        <v>1</v>
      </c>
      <c r="Q1815">
        <v>2</v>
      </c>
      <c r="R1815">
        <v>3</v>
      </c>
      <c r="S1815">
        <v>6</v>
      </c>
      <c r="T1815">
        <v>7</v>
      </c>
      <c r="U1815">
        <v>0</v>
      </c>
      <c r="V1815">
        <v>0</v>
      </c>
      <c r="W1815">
        <v>0</v>
      </c>
      <c r="X1815">
        <v>1</v>
      </c>
      <c r="Y1815">
        <v>0</v>
      </c>
      <c r="Z1815">
        <v>0</v>
      </c>
      <c r="AA1815">
        <v>3</v>
      </c>
      <c r="AB1815">
        <v>11</v>
      </c>
      <c r="AC1815">
        <v>0</v>
      </c>
    </row>
    <row r="1816" spans="1:29" x14ac:dyDescent="0.3">
      <c r="A1816" s="1">
        <v>10177</v>
      </c>
      <c r="B1816">
        <v>1954</v>
      </c>
      <c r="C1816" t="s">
        <v>29</v>
      </c>
      <c r="D1816" t="s">
        <v>41</v>
      </c>
      <c r="E1816">
        <v>72071</v>
      </c>
      <c r="F1816">
        <v>0</v>
      </c>
      <c r="G1816">
        <v>1</v>
      </c>
      <c r="H1816" t="s">
        <v>516</v>
      </c>
      <c r="I1816">
        <v>4</v>
      </c>
      <c r="J1816">
        <v>531</v>
      </c>
      <c r="K1816">
        <v>69</v>
      </c>
      <c r="L1816">
        <v>300</v>
      </c>
      <c r="M1816">
        <v>150</v>
      </c>
      <c r="N1816">
        <v>138</v>
      </c>
      <c r="O1816">
        <v>150</v>
      </c>
      <c r="P1816">
        <v>3</v>
      </c>
      <c r="Q1816">
        <v>5</v>
      </c>
      <c r="R1816">
        <v>4</v>
      </c>
      <c r="S1816">
        <v>8</v>
      </c>
      <c r="T1816">
        <v>2</v>
      </c>
      <c r="U1816">
        <v>0</v>
      </c>
      <c r="V1816">
        <v>0</v>
      </c>
      <c r="W1816">
        <v>0</v>
      </c>
      <c r="X1816">
        <v>0</v>
      </c>
      <c r="Y1816">
        <v>0</v>
      </c>
      <c r="Z1816">
        <v>0</v>
      </c>
      <c r="AA1816">
        <v>3</v>
      </c>
      <c r="AB1816">
        <v>11</v>
      </c>
      <c r="AC1816">
        <v>0</v>
      </c>
    </row>
    <row r="1817" spans="1:29" x14ac:dyDescent="0.3">
      <c r="A1817" s="1">
        <v>2549</v>
      </c>
      <c r="B1817">
        <v>1983</v>
      </c>
      <c r="C1817" t="s">
        <v>36</v>
      </c>
      <c r="D1817" t="s">
        <v>33</v>
      </c>
      <c r="E1817">
        <v>21840</v>
      </c>
      <c r="F1817">
        <v>1</v>
      </c>
      <c r="G1817">
        <v>0</v>
      </c>
      <c r="H1817" t="s">
        <v>584</v>
      </c>
      <c r="I1817">
        <v>80</v>
      </c>
      <c r="J1817">
        <v>17</v>
      </c>
      <c r="K1817">
        <v>0</v>
      </c>
      <c r="L1817">
        <v>9</v>
      </c>
      <c r="M1817">
        <v>0</v>
      </c>
      <c r="N1817">
        <v>0</v>
      </c>
      <c r="O1817">
        <v>1</v>
      </c>
      <c r="P1817">
        <v>1</v>
      </c>
      <c r="Q1817">
        <v>1</v>
      </c>
      <c r="R1817">
        <v>0</v>
      </c>
      <c r="S1817">
        <v>3</v>
      </c>
      <c r="T1817">
        <v>9</v>
      </c>
      <c r="U1817">
        <v>0</v>
      </c>
      <c r="V1817">
        <v>0</v>
      </c>
      <c r="W1817">
        <v>0</v>
      </c>
      <c r="X1817">
        <v>0</v>
      </c>
      <c r="Y1817">
        <v>0</v>
      </c>
      <c r="Z1817">
        <v>0</v>
      </c>
      <c r="AA1817">
        <v>3</v>
      </c>
      <c r="AB1817">
        <v>11</v>
      </c>
      <c r="AC1817">
        <v>0</v>
      </c>
    </row>
    <row r="1818" spans="1:29" x14ac:dyDescent="0.3">
      <c r="A1818" s="1">
        <v>5782</v>
      </c>
      <c r="B1818">
        <v>1982</v>
      </c>
      <c r="C1818" t="s">
        <v>53</v>
      </c>
      <c r="D1818" t="s">
        <v>33</v>
      </c>
      <c r="E1818">
        <v>58582</v>
      </c>
      <c r="F1818">
        <v>0</v>
      </c>
      <c r="G1818">
        <v>1</v>
      </c>
      <c r="H1818" t="s">
        <v>187</v>
      </c>
      <c r="I1818">
        <v>15</v>
      </c>
      <c r="J1818">
        <v>402</v>
      </c>
      <c r="K1818">
        <v>35</v>
      </c>
      <c r="L1818">
        <v>106</v>
      </c>
      <c r="M1818">
        <v>101</v>
      </c>
      <c r="N1818">
        <v>77</v>
      </c>
      <c r="O1818">
        <v>42</v>
      </c>
      <c r="P1818">
        <v>2</v>
      </c>
      <c r="Q1818">
        <v>9</v>
      </c>
      <c r="R1818">
        <v>2</v>
      </c>
      <c r="S1818">
        <v>9</v>
      </c>
      <c r="T1818">
        <v>5</v>
      </c>
      <c r="U1818">
        <v>0</v>
      </c>
      <c r="V1818">
        <v>1</v>
      </c>
      <c r="W1818">
        <v>0</v>
      </c>
      <c r="X1818">
        <v>0</v>
      </c>
      <c r="Y1818">
        <v>0</v>
      </c>
      <c r="Z1818">
        <v>0</v>
      </c>
      <c r="AA1818">
        <v>3</v>
      </c>
      <c r="AB1818">
        <v>11</v>
      </c>
      <c r="AC1818">
        <v>0</v>
      </c>
    </row>
    <row r="1819" spans="1:29" x14ac:dyDescent="0.3">
      <c r="A1819" s="1">
        <v>10057</v>
      </c>
      <c r="B1819">
        <v>1951</v>
      </c>
      <c r="C1819" t="s">
        <v>29</v>
      </c>
      <c r="D1819" t="s">
        <v>30</v>
      </c>
      <c r="E1819">
        <v>72282</v>
      </c>
      <c r="F1819">
        <v>0</v>
      </c>
      <c r="G1819">
        <v>0</v>
      </c>
      <c r="H1819" t="s">
        <v>388</v>
      </c>
      <c r="I1819">
        <v>70</v>
      </c>
      <c r="J1819">
        <v>503</v>
      </c>
      <c r="K1819">
        <v>27</v>
      </c>
      <c r="L1819">
        <v>419</v>
      </c>
      <c r="M1819">
        <v>90</v>
      </c>
      <c r="N1819">
        <v>139</v>
      </c>
      <c r="O1819">
        <v>153</v>
      </c>
      <c r="P1819">
        <v>1</v>
      </c>
      <c r="Q1819">
        <v>5</v>
      </c>
      <c r="R1819">
        <v>7</v>
      </c>
      <c r="S1819">
        <v>9</v>
      </c>
      <c r="T1819">
        <v>7</v>
      </c>
      <c r="U1819">
        <v>0</v>
      </c>
      <c r="V1819">
        <v>0</v>
      </c>
      <c r="W1819">
        <v>0</v>
      </c>
      <c r="X1819">
        <v>0</v>
      </c>
      <c r="Y1819">
        <v>0</v>
      </c>
      <c r="Z1819">
        <v>0</v>
      </c>
      <c r="AA1819">
        <v>3</v>
      </c>
      <c r="AB1819">
        <v>11</v>
      </c>
      <c r="AC1819">
        <v>1</v>
      </c>
    </row>
    <row r="1820" spans="1:29" x14ac:dyDescent="0.3">
      <c r="A1820" s="1">
        <v>10307</v>
      </c>
      <c r="B1820">
        <v>1956</v>
      </c>
      <c r="C1820" t="s">
        <v>29</v>
      </c>
      <c r="D1820" t="s">
        <v>37</v>
      </c>
      <c r="E1820">
        <v>50387</v>
      </c>
      <c r="F1820">
        <v>0</v>
      </c>
      <c r="G1820">
        <v>2</v>
      </c>
      <c r="H1820" t="s">
        <v>215</v>
      </c>
      <c r="I1820">
        <v>91</v>
      </c>
      <c r="J1820">
        <v>369</v>
      </c>
      <c r="K1820">
        <v>9</v>
      </c>
      <c r="L1820">
        <v>87</v>
      </c>
      <c r="M1820">
        <v>12</v>
      </c>
      <c r="N1820">
        <v>14</v>
      </c>
      <c r="O1820">
        <v>34</v>
      </c>
      <c r="P1820">
        <v>3</v>
      </c>
      <c r="Q1820">
        <v>6</v>
      </c>
      <c r="R1820">
        <v>2</v>
      </c>
      <c r="S1820">
        <v>8</v>
      </c>
      <c r="T1820">
        <v>5</v>
      </c>
      <c r="U1820">
        <v>0</v>
      </c>
      <c r="V1820">
        <v>0</v>
      </c>
      <c r="W1820">
        <v>0</v>
      </c>
      <c r="X1820">
        <v>0</v>
      </c>
      <c r="Y1820">
        <v>0</v>
      </c>
      <c r="Z1820">
        <v>0</v>
      </c>
      <c r="AA1820">
        <v>3</v>
      </c>
      <c r="AB1820">
        <v>11</v>
      </c>
      <c r="AC1820">
        <v>0</v>
      </c>
    </row>
    <row r="1821" spans="1:29" x14ac:dyDescent="0.3">
      <c r="A1821" s="1">
        <v>8566</v>
      </c>
      <c r="B1821">
        <v>1961</v>
      </c>
      <c r="C1821" t="s">
        <v>36</v>
      </c>
      <c r="D1821" t="s">
        <v>33</v>
      </c>
      <c r="E1821">
        <v>32583</v>
      </c>
      <c r="F1821">
        <v>1</v>
      </c>
      <c r="G1821">
        <v>1</v>
      </c>
      <c r="H1821" t="s">
        <v>189</v>
      </c>
      <c r="I1821">
        <v>10</v>
      </c>
      <c r="J1821">
        <v>5</v>
      </c>
      <c r="K1821">
        <v>0</v>
      </c>
      <c r="L1821">
        <v>3</v>
      </c>
      <c r="M1821">
        <v>0</v>
      </c>
      <c r="N1821">
        <v>0</v>
      </c>
      <c r="O1821">
        <v>1</v>
      </c>
      <c r="P1821">
        <v>1</v>
      </c>
      <c r="Q1821">
        <v>1</v>
      </c>
      <c r="R1821">
        <v>0</v>
      </c>
      <c r="S1821">
        <v>2</v>
      </c>
      <c r="T1821">
        <v>7</v>
      </c>
      <c r="U1821">
        <v>0</v>
      </c>
      <c r="V1821">
        <v>0</v>
      </c>
      <c r="W1821">
        <v>0</v>
      </c>
      <c r="X1821">
        <v>0</v>
      </c>
      <c r="Y1821">
        <v>0</v>
      </c>
      <c r="Z1821">
        <v>0</v>
      </c>
      <c r="AA1821">
        <v>3</v>
      </c>
      <c r="AB1821">
        <v>11</v>
      </c>
      <c r="AC1821">
        <v>0</v>
      </c>
    </row>
    <row r="1822" spans="1:29" x14ac:dyDescent="0.3">
      <c r="A1822" s="1">
        <v>2415</v>
      </c>
      <c r="B1822">
        <v>1962</v>
      </c>
      <c r="C1822" t="s">
        <v>29</v>
      </c>
      <c r="D1822" t="s">
        <v>33</v>
      </c>
      <c r="E1822">
        <v>62568</v>
      </c>
      <c r="F1822">
        <v>0</v>
      </c>
      <c r="G1822">
        <v>1</v>
      </c>
      <c r="H1822" t="s">
        <v>557</v>
      </c>
      <c r="I1822">
        <v>99</v>
      </c>
      <c r="J1822">
        <v>362</v>
      </c>
      <c r="K1822">
        <v>17</v>
      </c>
      <c r="L1822">
        <v>398</v>
      </c>
      <c r="M1822">
        <v>80</v>
      </c>
      <c r="N1822">
        <v>35</v>
      </c>
      <c r="O1822">
        <v>61</v>
      </c>
      <c r="P1822">
        <v>3</v>
      </c>
      <c r="Q1822">
        <v>5</v>
      </c>
      <c r="R1822">
        <v>3</v>
      </c>
      <c r="S1822">
        <v>5</v>
      </c>
      <c r="T1822">
        <v>4</v>
      </c>
      <c r="U1822">
        <v>0</v>
      </c>
      <c r="V1822">
        <v>0</v>
      </c>
      <c r="W1822">
        <v>0</v>
      </c>
      <c r="X1822">
        <v>1</v>
      </c>
      <c r="Y1822">
        <v>0</v>
      </c>
      <c r="Z1822">
        <v>0</v>
      </c>
      <c r="AA1822">
        <v>3</v>
      </c>
      <c r="AB1822">
        <v>11</v>
      </c>
      <c r="AC1822">
        <v>0</v>
      </c>
    </row>
    <row r="1823" spans="1:29" x14ac:dyDescent="0.3">
      <c r="A1823" s="1">
        <v>5684</v>
      </c>
      <c r="B1823">
        <v>1971</v>
      </c>
      <c r="C1823" t="s">
        <v>39</v>
      </c>
      <c r="D1823" t="s">
        <v>41</v>
      </c>
      <c r="E1823">
        <v>44635</v>
      </c>
      <c r="F1823">
        <v>1</v>
      </c>
      <c r="G1823">
        <v>1</v>
      </c>
      <c r="H1823" t="s">
        <v>480</v>
      </c>
      <c r="I1823">
        <v>25</v>
      </c>
      <c r="J1823">
        <v>56</v>
      </c>
      <c r="K1823">
        <v>0</v>
      </c>
      <c r="L1823">
        <v>9</v>
      </c>
      <c r="M1823">
        <v>0</v>
      </c>
      <c r="N1823">
        <v>0</v>
      </c>
      <c r="O1823">
        <v>3</v>
      </c>
      <c r="P1823">
        <v>2</v>
      </c>
      <c r="Q1823">
        <v>2</v>
      </c>
      <c r="R1823">
        <v>0</v>
      </c>
      <c r="S1823">
        <v>3</v>
      </c>
      <c r="T1823">
        <v>7</v>
      </c>
      <c r="U1823">
        <v>0</v>
      </c>
      <c r="V1823">
        <v>0</v>
      </c>
      <c r="W1823">
        <v>0</v>
      </c>
      <c r="X1823">
        <v>0</v>
      </c>
      <c r="Y1823">
        <v>0</v>
      </c>
      <c r="Z1823">
        <v>0</v>
      </c>
      <c r="AA1823">
        <v>3</v>
      </c>
      <c r="AB1823">
        <v>11</v>
      </c>
      <c r="AC1823">
        <v>0</v>
      </c>
    </row>
    <row r="1824" spans="1:29" x14ac:dyDescent="0.3">
      <c r="A1824" s="1">
        <v>8334</v>
      </c>
      <c r="B1824">
        <v>1971</v>
      </c>
      <c r="C1824" t="s">
        <v>39</v>
      </c>
      <c r="D1824" t="s">
        <v>30</v>
      </c>
      <c r="E1824">
        <v>33316</v>
      </c>
      <c r="F1824">
        <v>1</v>
      </c>
      <c r="G1824">
        <v>1</v>
      </c>
      <c r="H1824" t="s">
        <v>230</v>
      </c>
      <c r="I1824">
        <v>34</v>
      </c>
      <c r="J1824">
        <v>79</v>
      </c>
      <c r="K1824">
        <v>1</v>
      </c>
      <c r="L1824">
        <v>31</v>
      </c>
      <c r="M1824">
        <v>4</v>
      </c>
      <c r="N1824">
        <v>4</v>
      </c>
      <c r="O1824">
        <v>12</v>
      </c>
      <c r="P1824">
        <v>3</v>
      </c>
      <c r="Q1824">
        <v>2</v>
      </c>
      <c r="R1824">
        <v>1</v>
      </c>
      <c r="S1824">
        <v>4</v>
      </c>
      <c r="T1824">
        <v>6</v>
      </c>
      <c r="U1824">
        <v>0</v>
      </c>
      <c r="V1824">
        <v>0</v>
      </c>
      <c r="W1824">
        <v>0</v>
      </c>
      <c r="X1824">
        <v>0</v>
      </c>
      <c r="Y1824">
        <v>0</v>
      </c>
      <c r="Z1824">
        <v>0</v>
      </c>
      <c r="AA1824">
        <v>3</v>
      </c>
      <c r="AB1824">
        <v>11</v>
      </c>
      <c r="AC1824">
        <v>0</v>
      </c>
    </row>
    <row r="1825" spans="1:29" x14ac:dyDescent="0.3">
      <c r="A1825" s="1">
        <v>9166</v>
      </c>
      <c r="B1825">
        <v>1968</v>
      </c>
      <c r="C1825" t="s">
        <v>29</v>
      </c>
      <c r="D1825" t="s">
        <v>37</v>
      </c>
      <c r="E1825">
        <v>63967</v>
      </c>
      <c r="F1825">
        <v>0</v>
      </c>
      <c r="G1825">
        <v>1</v>
      </c>
      <c r="H1825" t="s">
        <v>541</v>
      </c>
      <c r="I1825">
        <v>57</v>
      </c>
      <c r="J1825">
        <v>387</v>
      </c>
      <c r="K1825">
        <v>84</v>
      </c>
      <c r="L1825">
        <v>141</v>
      </c>
      <c r="M1825">
        <v>73</v>
      </c>
      <c r="N1825">
        <v>35</v>
      </c>
      <c r="O1825">
        <v>162</v>
      </c>
      <c r="P1825">
        <v>3</v>
      </c>
      <c r="Q1825">
        <v>4</v>
      </c>
      <c r="R1825">
        <v>4</v>
      </c>
      <c r="S1825">
        <v>12</v>
      </c>
      <c r="T1825">
        <v>2</v>
      </c>
      <c r="U1825">
        <v>0</v>
      </c>
      <c r="V1825">
        <v>0</v>
      </c>
      <c r="W1825">
        <v>0</v>
      </c>
      <c r="X1825">
        <v>0</v>
      </c>
      <c r="Y1825">
        <v>0</v>
      </c>
      <c r="Z1825">
        <v>0</v>
      </c>
      <c r="AA1825">
        <v>3</v>
      </c>
      <c r="AB1825">
        <v>11</v>
      </c>
      <c r="AC1825">
        <v>0</v>
      </c>
    </row>
    <row r="1826" spans="1:29" x14ac:dyDescent="0.3">
      <c r="A1826" s="1">
        <v>1440</v>
      </c>
      <c r="B1826">
        <v>1978</v>
      </c>
      <c r="C1826" t="s">
        <v>53</v>
      </c>
      <c r="D1826" t="s">
        <v>33</v>
      </c>
      <c r="E1826">
        <v>52513</v>
      </c>
      <c r="F1826">
        <v>0</v>
      </c>
      <c r="G1826">
        <v>0</v>
      </c>
      <c r="H1826" t="s">
        <v>31</v>
      </c>
      <c r="I1826">
        <v>84</v>
      </c>
      <c r="J1826">
        <v>367</v>
      </c>
      <c r="K1826">
        <v>17</v>
      </c>
      <c r="L1826">
        <v>241</v>
      </c>
      <c r="M1826">
        <v>104</v>
      </c>
      <c r="N1826">
        <v>188</v>
      </c>
      <c r="O1826">
        <v>232</v>
      </c>
      <c r="P1826">
        <v>2</v>
      </c>
      <c r="Q1826">
        <v>9</v>
      </c>
      <c r="R1826">
        <v>5</v>
      </c>
      <c r="S1826">
        <v>9</v>
      </c>
      <c r="T1826">
        <v>7</v>
      </c>
      <c r="U1826">
        <v>0</v>
      </c>
      <c r="V1826">
        <v>0</v>
      </c>
      <c r="W1826">
        <v>0</v>
      </c>
      <c r="X1826">
        <v>0</v>
      </c>
      <c r="Y1826">
        <v>0</v>
      </c>
      <c r="Z1826">
        <v>0</v>
      </c>
      <c r="AA1826">
        <v>3</v>
      </c>
      <c r="AB1826">
        <v>11</v>
      </c>
      <c r="AC1826">
        <v>0</v>
      </c>
    </row>
    <row r="1827" spans="1:29" x14ac:dyDescent="0.3">
      <c r="A1827" s="1">
        <v>78</v>
      </c>
      <c r="B1827">
        <v>1969</v>
      </c>
      <c r="C1827" t="s">
        <v>29</v>
      </c>
      <c r="D1827" t="s">
        <v>37</v>
      </c>
      <c r="E1827">
        <v>25293</v>
      </c>
      <c r="F1827">
        <v>1</v>
      </c>
      <c r="G1827">
        <v>0</v>
      </c>
      <c r="H1827" t="s">
        <v>488</v>
      </c>
      <c r="I1827">
        <v>51</v>
      </c>
      <c r="J1827">
        <v>15</v>
      </c>
      <c r="K1827">
        <v>0</v>
      </c>
      <c r="L1827">
        <v>11</v>
      </c>
      <c r="M1827">
        <v>0</v>
      </c>
      <c r="N1827">
        <v>2</v>
      </c>
      <c r="O1827">
        <v>9</v>
      </c>
      <c r="P1827">
        <v>1</v>
      </c>
      <c r="Q1827">
        <v>1</v>
      </c>
      <c r="R1827">
        <v>1</v>
      </c>
      <c r="S1827">
        <v>2</v>
      </c>
      <c r="T1827">
        <v>8</v>
      </c>
      <c r="U1827">
        <v>0</v>
      </c>
      <c r="V1827">
        <v>0</v>
      </c>
      <c r="W1827">
        <v>0</v>
      </c>
      <c r="X1827">
        <v>0</v>
      </c>
      <c r="Y1827">
        <v>0</v>
      </c>
      <c r="Z1827">
        <v>0</v>
      </c>
      <c r="AA1827">
        <v>3</v>
      </c>
      <c r="AB1827">
        <v>11</v>
      </c>
      <c r="AC1827">
        <v>0</v>
      </c>
    </row>
    <row r="1828" spans="1:29" x14ac:dyDescent="0.3">
      <c r="A1828" s="1">
        <v>5441</v>
      </c>
      <c r="B1828">
        <v>1965</v>
      </c>
      <c r="C1828" t="s">
        <v>36</v>
      </c>
      <c r="D1828" t="s">
        <v>71</v>
      </c>
      <c r="E1828">
        <v>54111</v>
      </c>
      <c r="F1828">
        <v>0</v>
      </c>
      <c r="G1828">
        <v>1</v>
      </c>
      <c r="H1828" t="s">
        <v>467</v>
      </c>
      <c r="I1828">
        <v>97</v>
      </c>
      <c r="J1828">
        <v>267</v>
      </c>
      <c r="K1828">
        <v>6</v>
      </c>
      <c r="L1828">
        <v>54</v>
      </c>
      <c r="M1828">
        <v>8</v>
      </c>
      <c r="N1828">
        <v>3</v>
      </c>
      <c r="O1828">
        <v>50</v>
      </c>
      <c r="P1828">
        <v>2</v>
      </c>
      <c r="Q1828">
        <v>5</v>
      </c>
      <c r="R1828">
        <v>2</v>
      </c>
      <c r="S1828">
        <v>6</v>
      </c>
      <c r="T1828">
        <v>5</v>
      </c>
      <c r="U1828">
        <v>0</v>
      </c>
      <c r="V1828">
        <v>0</v>
      </c>
      <c r="W1828">
        <v>0</v>
      </c>
      <c r="X1828">
        <v>0</v>
      </c>
      <c r="Y1828">
        <v>0</v>
      </c>
      <c r="Z1828">
        <v>0</v>
      </c>
      <c r="AA1828">
        <v>3</v>
      </c>
      <c r="AB1828">
        <v>11</v>
      </c>
      <c r="AC1828">
        <v>0</v>
      </c>
    </row>
    <row r="1829" spans="1:29" x14ac:dyDescent="0.3">
      <c r="A1829" s="1">
        <v>5302</v>
      </c>
      <c r="B1829">
        <v>1986</v>
      </c>
      <c r="C1829" t="s">
        <v>29</v>
      </c>
      <c r="D1829" t="s">
        <v>33</v>
      </c>
      <c r="E1829">
        <v>78394</v>
      </c>
      <c r="F1829">
        <v>0</v>
      </c>
      <c r="G1829">
        <v>0</v>
      </c>
      <c r="H1829" t="s">
        <v>398</v>
      </c>
      <c r="I1829">
        <v>13</v>
      </c>
      <c r="J1829">
        <v>298</v>
      </c>
      <c r="K1829">
        <v>27</v>
      </c>
      <c r="L1829">
        <v>697</v>
      </c>
      <c r="M1829">
        <v>216</v>
      </c>
      <c r="N1829">
        <v>24</v>
      </c>
      <c r="O1829">
        <v>166</v>
      </c>
      <c r="P1829">
        <v>1</v>
      </c>
      <c r="Q1829">
        <v>4</v>
      </c>
      <c r="R1829">
        <v>6</v>
      </c>
      <c r="S1829">
        <v>5</v>
      </c>
      <c r="T1829">
        <v>2</v>
      </c>
      <c r="U1829">
        <v>0</v>
      </c>
      <c r="V1829">
        <v>0</v>
      </c>
      <c r="W1829">
        <v>0</v>
      </c>
      <c r="X1829">
        <v>0</v>
      </c>
      <c r="Y1829">
        <v>0</v>
      </c>
      <c r="Z1829">
        <v>0</v>
      </c>
      <c r="AA1829">
        <v>3</v>
      </c>
      <c r="AB1829">
        <v>11</v>
      </c>
      <c r="AC1829">
        <v>1</v>
      </c>
    </row>
    <row r="1830" spans="1:29" x14ac:dyDescent="0.3">
      <c r="A1830" s="1">
        <v>4687</v>
      </c>
      <c r="B1830">
        <v>1958</v>
      </c>
      <c r="C1830" t="s">
        <v>39</v>
      </c>
      <c r="D1830" t="s">
        <v>37</v>
      </c>
      <c r="E1830">
        <v>80739</v>
      </c>
      <c r="F1830">
        <v>0</v>
      </c>
      <c r="G1830">
        <v>0</v>
      </c>
      <c r="H1830" t="s">
        <v>586</v>
      </c>
      <c r="I1830">
        <v>92</v>
      </c>
      <c r="J1830">
        <v>674</v>
      </c>
      <c r="K1830">
        <v>92</v>
      </c>
      <c r="L1830">
        <v>736</v>
      </c>
      <c r="M1830">
        <v>39</v>
      </c>
      <c r="N1830">
        <v>0</v>
      </c>
      <c r="O1830">
        <v>92</v>
      </c>
      <c r="P1830">
        <v>1</v>
      </c>
      <c r="Q1830">
        <v>3</v>
      </c>
      <c r="R1830">
        <v>11</v>
      </c>
      <c r="S1830">
        <v>9</v>
      </c>
      <c r="T1830">
        <v>1</v>
      </c>
      <c r="U1830">
        <v>0</v>
      </c>
      <c r="V1830">
        <v>0</v>
      </c>
      <c r="W1830">
        <v>0</v>
      </c>
      <c r="X1830">
        <v>0</v>
      </c>
      <c r="Y1830">
        <v>0</v>
      </c>
      <c r="Z1830">
        <v>0</v>
      </c>
      <c r="AA1830">
        <v>3</v>
      </c>
      <c r="AB1830">
        <v>11</v>
      </c>
      <c r="AC1830">
        <v>0</v>
      </c>
    </row>
    <row r="1831" spans="1:29" x14ac:dyDescent="0.3">
      <c r="A1831" s="1">
        <v>1087</v>
      </c>
      <c r="B1831">
        <v>1975</v>
      </c>
      <c r="C1831" t="s">
        <v>39</v>
      </c>
      <c r="D1831" t="s">
        <v>33</v>
      </c>
      <c r="E1831">
        <v>22669</v>
      </c>
      <c r="F1831">
        <v>1</v>
      </c>
      <c r="G1831">
        <v>0</v>
      </c>
      <c r="H1831" t="s">
        <v>247</v>
      </c>
      <c r="I1831">
        <v>30</v>
      </c>
      <c r="J1831">
        <v>16</v>
      </c>
      <c r="K1831">
        <v>14</v>
      </c>
      <c r="L1831">
        <v>36</v>
      </c>
      <c r="M1831">
        <v>37</v>
      </c>
      <c r="N1831">
        <v>22</v>
      </c>
      <c r="O1831">
        <v>48</v>
      </c>
      <c r="P1831">
        <v>3</v>
      </c>
      <c r="Q1831">
        <v>4</v>
      </c>
      <c r="R1831">
        <v>1</v>
      </c>
      <c r="S1831">
        <v>2</v>
      </c>
      <c r="T1831">
        <v>9</v>
      </c>
      <c r="U1831">
        <v>0</v>
      </c>
      <c r="V1831">
        <v>0</v>
      </c>
      <c r="W1831">
        <v>0</v>
      </c>
      <c r="X1831">
        <v>0</v>
      </c>
      <c r="Y1831">
        <v>0</v>
      </c>
      <c r="Z1831">
        <v>0</v>
      </c>
      <c r="AA1831">
        <v>3</v>
      </c>
      <c r="AB1831">
        <v>11</v>
      </c>
      <c r="AC1831">
        <v>1</v>
      </c>
    </row>
    <row r="1832" spans="1:29" x14ac:dyDescent="0.3">
      <c r="A1832" s="1">
        <v>6859</v>
      </c>
      <c r="B1832">
        <v>1987</v>
      </c>
      <c r="C1832" t="s">
        <v>29</v>
      </c>
      <c r="D1832" t="s">
        <v>30</v>
      </c>
      <c r="E1832">
        <v>29236</v>
      </c>
      <c r="F1832">
        <v>1</v>
      </c>
      <c r="G1832">
        <v>0</v>
      </c>
      <c r="H1832" t="s">
        <v>311</v>
      </c>
      <c r="I1832">
        <v>30</v>
      </c>
      <c r="J1832">
        <v>37</v>
      </c>
      <c r="K1832">
        <v>4</v>
      </c>
      <c r="L1832">
        <v>24</v>
      </c>
      <c r="M1832">
        <v>16</v>
      </c>
      <c r="N1832">
        <v>9</v>
      </c>
      <c r="O1832">
        <v>9</v>
      </c>
      <c r="P1832">
        <v>2</v>
      </c>
      <c r="Q1832">
        <v>4</v>
      </c>
      <c r="R1832">
        <v>0</v>
      </c>
      <c r="S1832">
        <v>3</v>
      </c>
      <c r="T1832">
        <v>9</v>
      </c>
      <c r="U1832">
        <v>0</v>
      </c>
      <c r="V1832">
        <v>0</v>
      </c>
      <c r="W1832">
        <v>0</v>
      </c>
      <c r="X1832">
        <v>0</v>
      </c>
      <c r="Y1832">
        <v>0</v>
      </c>
      <c r="Z1832">
        <v>0</v>
      </c>
      <c r="AA1832">
        <v>3</v>
      </c>
      <c r="AB1832">
        <v>11</v>
      </c>
      <c r="AC1832">
        <v>0</v>
      </c>
    </row>
    <row r="1833" spans="1:29" x14ac:dyDescent="0.3">
      <c r="A1833" s="1">
        <v>9860</v>
      </c>
      <c r="B1833">
        <v>1959</v>
      </c>
      <c r="C1833" t="s">
        <v>29</v>
      </c>
      <c r="D1833" t="s">
        <v>33</v>
      </c>
      <c r="E1833">
        <v>44911</v>
      </c>
      <c r="F1833">
        <v>0</v>
      </c>
      <c r="G1833">
        <v>1</v>
      </c>
      <c r="H1833" t="s">
        <v>494</v>
      </c>
      <c r="I1833">
        <v>11</v>
      </c>
      <c r="J1833">
        <v>159</v>
      </c>
      <c r="K1833">
        <v>0</v>
      </c>
      <c r="L1833">
        <v>22</v>
      </c>
      <c r="M1833">
        <v>2</v>
      </c>
      <c r="N1833">
        <v>1</v>
      </c>
      <c r="O1833">
        <v>31</v>
      </c>
      <c r="P1833">
        <v>3</v>
      </c>
      <c r="Q1833">
        <v>4</v>
      </c>
      <c r="R1833">
        <v>1</v>
      </c>
      <c r="S1833">
        <v>4</v>
      </c>
      <c r="T1833">
        <v>7</v>
      </c>
      <c r="U1833">
        <v>0</v>
      </c>
      <c r="V1833">
        <v>0</v>
      </c>
      <c r="W1833">
        <v>0</v>
      </c>
      <c r="X1833">
        <v>0</v>
      </c>
      <c r="Y1833">
        <v>0</v>
      </c>
      <c r="Z1833">
        <v>0</v>
      </c>
      <c r="AA1833">
        <v>3</v>
      </c>
      <c r="AB1833">
        <v>11</v>
      </c>
      <c r="AC1833">
        <v>0</v>
      </c>
    </row>
    <row r="1834" spans="1:29" x14ac:dyDescent="0.3">
      <c r="A1834" s="1">
        <v>7129</v>
      </c>
      <c r="B1834">
        <v>1962</v>
      </c>
      <c r="C1834" t="s">
        <v>36</v>
      </c>
      <c r="D1834" t="s">
        <v>37</v>
      </c>
      <c r="E1834">
        <v>54693</v>
      </c>
      <c r="F1834">
        <v>0</v>
      </c>
      <c r="G1834">
        <v>1</v>
      </c>
      <c r="H1834" t="s">
        <v>630</v>
      </c>
      <c r="I1834">
        <v>72</v>
      </c>
      <c r="J1834">
        <v>686</v>
      </c>
      <c r="K1834">
        <v>17</v>
      </c>
      <c r="L1834">
        <v>142</v>
      </c>
      <c r="M1834">
        <v>23</v>
      </c>
      <c r="N1834">
        <v>26</v>
      </c>
      <c r="O1834">
        <v>35</v>
      </c>
      <c r="P1834">
        <v>8</v>
      </c>
      <c r="Q1834">
        <v>6</v>
      </c>
      <c r="R1834">
        <v>4</v>
      </c>
      <c r="S1834">
        <v>13</v>
      </c>
      <c r="T1834">
        <v>6</v>
      </c>
      <c r="U1834">
        <v>0</v>
      </c>
      <c r="V1834">
        <v>0</v>
      </c>
      <c r="W1834">
        <v>0</v>
      </c>
      <c r="X1834">
        <v>0</v>
      </c>
      <c r="Y1834">
        <v>0</v>
      </c>
      <c r="Z1834">
        <v>0</v>
      </c>
      <c r="AA1834">
        <v>3</v>
      </c>
      <c r="AB1834">
        <v>11</v>
      </c>
      <c r="AC1834">
        <v>0</v>
      </c>
    </row>
    <row r="1835" spans="1:29" x14ac:dyDescent="0.3">
      <c r="A1835" s="1">
        <v>5866</v>
      </c>
      <c r="B1835">
        <v>1974</v>
      </c>
      <c r="C1835" t="s">
        <v>29</v>
      </c>
      <c r="D1835" t="s">
        <v>33</v>
      </c>
      <c r="E1835">
        <v>48186</v>
      </c>
      <c r="F1835">
        <v>1</v>
      </c>
      <c r="G1835">
        <v>0</v>
      </c>
      <c r="H1835" t="s">
        <v>255</v>
      </c>
      <c r="I1835">
        <v>39</v>
      </c>
      <c r="J1835">
        <v>97</v>
      </c>
      <c r="K1835">
        <v>3</v>
      </c>
      <c r="L1835">
        <v>66</v>
      </c>
      <c r="M1835">
        <v>12</v>
      </c>
      <c r="N1835">
        <v>7</v>
      </c>
      <c r="O1835">
        <v>34</v>
      </c>
      <c r="P1835">
        <v>3</v>
      </c>
      <c r="Q1835">
        <v>4</v>
      </c>
      <c r="R1835">
        <v>1</v>
      </c>
      <c r="S1835">
        <v>4</v>
      </c>
      <c r="T1835">
        <v>7</v>
      </c>
      <c r="U1835">
        <v>0</v>
      </c>
      <c r="V1835">
        <v>0</v>
      </c>
      <c r="W1835">
        <v>0</v>
      </c>
      <c r="X1835">
        <v>0</v>
      </c>
      <c r="Y1835">
        <v>0</v>
      </c>
      <c r="Z1835">
        <v>0</v>
      </c>
      <c r="AA1835">
        <v>3</v>
      </c>
      <c r="AB1835">
        <v>11</v>
      </c>
      <c r="AC1835">
        <v>0</v>
      </c>
    </row>
    <row r="1836" spans="1:29" x14ac:dyDescent="0.3">
      <c r="A1836" s="1">
        <v>10521</v>
      </c>
      <c r="B1836">
        <v>1977</v>
      </c>
      <c r="C1836" t="s">
        <v>29</v>
      </c>
      <c r="D1836" t="s">
        <v>37</v>
      </c>
      <c r="E1836">
        <v>54809</v>
      </c>
      <c r="F1836">
        <v>1</v>
      </c>
      <c r="G1836">
        <v>1</v>
      </c>
      <c r="H1836" t="s">
        <v>294</v>
      </c>
      <c r="I1836">
        <v>0</v>
      </c>
      <c r="J1836">
        <v>63</v>
      </c>
      <c r="K1836">
        <v>6</v>
      </c>
      <c r="L1836">
        <v>57</v>
      </c>
      <c r="M1836">
        <v>13</v>
      </c>
      <c r="N1836">
        <v>13</v>
      </c>
      <c r="O1836">
        <v>22</v>
      </c>
      <c r="P1836">
        <v>4</v>
      </c>
      <c r="Q1836">
        <v>2</v>
      </c>
      <c r="R1836">
        <v>1</v>
      </c>
      <c r="S1836">
        <v>5</v>
      </c>
      <c r="T1836">
        <v>4</v>
      </c>
      <c r="U1836">
        <v>0</v>
      </c>
      <c r="V1836">
        <v>0</v>
      </c>
      <c r="W1836">
        <v>0</v>
      </c>
      <c r="X1836">
        <v>0</v>
      </c>
      <c r="Y1836">
        <v>0</v>
      </c>
      <c r="Z1836">
        <v>0</v>
      </c>
      <c r="AA1836">
        <v>3</v>
      </c>
      <c r="AB1836">
        <v>11</v>
      </c>
      <c r="AC1836">
        <v>1</v>
      </c>
    </row>
    <row r="1837" spans="1:29" x14ac:dyDescent="0.3">
      <c r="A1837" s="1">
        <v>7393</v>
      </c>
      <c r="B1837">
        <v>1978</v>
      </c>
      <c r="C1837" t="s">
        <v>29</v>
      </c>
      <c r="D1837" t="s">
        <v>33</v>
      </c>
      <c r="E1837">
        <v>41580</v>
      </c>
      <c r="F1837">
        <v>1</v>
      </c>
      <c r="G1837">
        <v>1</v>
      </c>
      <c r="H1837" t="s">
        <v>623</v>
      </c>
      <c r="I1837">
        <v>15</v>
      </c>
      <c r="J1837">
        <v>56</v>
      </c>
      <c r="K1837">
        <v>5</v>
      </c>
      <c r="L1837">
        <v>24</v>
      </c>
      <c r="M1837">
        <v>4</v>
      </c>
      <c r="N1837">
        <v>0</v>
      </c>
      <c r="O1837">
        <v>3</v>
      </c>
      <c r="P1837">
        <v>3</v>
      </c>
      <c r="Q1837">
        <v>2</v>
      </c>
      <c r="R1837">
        <v>1</v>
      </c>
      <c r="S1837">
        <v>3</v>
      </c>
      <c r="T1837">
        <v>5</v>
      </c>
      <c r="U1837">
        <v>0</v>
      </c>
      <c r="V1837">
        <v>0</v>
      </c>
      <c r="W1837">
        <v>0</v>
      </c>
      <c r="X1837">
        <v>0</v>
      </c>
      <c r="Y1837">
        <v>0</v>
      </c>
      <c r="Z1837">
        <v>0</v>
      </c>
      <c r="AA1837">
        <v>3</v>
      </c>
      <c r="AB1837">
        <v>11</v>
      </c>
      <c r="AC1837">
        <v>0</v>
      </c>
    </row>
    <row r="1838" spans="1:29" x14ac:dyDescent="0.3">
      <c r="A1838" s="1">
        <v>7849</v>
      </c>
      <c r="B1838">
        <v>1970</v>
      </c>
      <c r="C1838" t="s">
        <v>36</v>
      </c>
      <c r="D1838" t="s">
        <v>37</v>
      </c>
      <c r="E1838">
        <v>80336</v>
      </c>
      <c r="F1838">
        <v>0</v>
      </c>
      <c r="G1838">
        <v>0</v>
      </c>
      <c r="H1838" t="s">
        <v>40</v>
      </c>
      <c r="I1838">
        <v>12</v>
      </c>
      <c r="J1838">
        <v>209</v>
      </c>
      <c r="K1838">
        <v>19</v>
      </c>
      <c r="L1838">
        <v>456</v>
      </c>
      <c r="M1838">
        <v>160</v>
      </c>
      <c r="N1838">
        <v>142</v>
      </c>
      <c r="O1838">
        <v>66</v>
      </c>
      <c r="P1838">
        <v>1</v>
      </c>
      <c r="Q1838">
        <v>2</v>
      </c>
      <c r="R1838">
        <v>9</v>
      </c>
      <c r="S1838">
        <v>13</v>
      </c>
      <c r="T1838">
        <v>1</v>
      </c>
      <c r="U1838">
        <v>0</v>
      </c>
      <c r="V1838">
        <v>0</v>
      </c>
      <c r="W1838">
        <v>0</v>
      </c>
      <c r="X1838">
        <v>0</v>
      </c>
      <c r="Y1838">
        <v>0</v>
      </c>
      <c r="Z1838">
        <v>0</v>
      </c>
      <c r="AA1838">
        <v>3</v>
      </c>
      <c r="AB1838">
        <v>11</v>
      </c>
      <c r="AC1838">
        <v>0</v>
      </c>
    </row>
    <row r="1839" spans="1:29" x14ac:dyDescent="0.3">
      <c r="A1839" s="1">
        <v>332</v>
      </c>
      <c r="B1839">
        <v>1957</v>
      </c>
      <c r="C1839" t="s">
        <v>29</v>
      </c>
      <c r="D1839" t="s">
        <v>37</v>
      </c>
      <c r="E1839">
        <v>47743</v>
      </c>
      <c r="F1839">
        <v>0</v>
      </c>
      <c r="G1839">
        <v>1</v>
      </c>
      <c r="H1839" t="s">
        <v>512</v>
      </c>
      <c r="I1839">
        <v>56</v>
      </c>
      <c r="J1839">
        <v>198</v>
      </c>
      <c r="K1839">
        <v>2</v>
      </c>
      <c r="L1839">
        <v>43</v>
      </c>
      <c r="M1839">
        <v>0</v>
      </c>
      <c r="N1839">
        <v>12</v>
      </c>
      <c r="O1839">
        <v>20</v>
      </c>
      <c r="P1839">
        <v>3</v>
      </c>
      <c r="Q1839">
        <v>4</v>
      </c>
      <c r="R1839">
        <v>1</v>
      </c>
      <c r="S1839">
        <v>6</v>
      </c>
      <c r="T1839">
        <v>6</v>
      </c>
      <c r="U1839">
        <v>0</v>
      </c>
      <c r="V1839">
        <v>1</v>
      </c>
      <c r="W1839">
        <v>0</v>
      </c>
      <c r="X1839">
        <v>0</v>
      </c>
      <c r="Y1839">
        <v>0</v>
      </c>
      <c r="Z1839">
        <v>0</v>
      </c>
      <c r="AA1839">
        <v>3</v>
      </c>
      <c r="AB1839">
        <v>11</v>
      </c>
      <c r="AC1839">
        <v>0</v>
      </c>
    </row>
    <row r="1840" spans="1:29" x14ac:dyDescent="0.3">
      <c r="A1840" s="1">
        <v>9847</v>
      </c>
      <c r="B1840">
        <v>1955</v>
      </c>
      <c r="C1840" t="s">
        <v>53</v>
      </c>
      <c r="D1840" t="s">
        <v>37</v>
      </c>
      <c r="E1840">
        <v>62972</v>
      </c>
      <c r="F1840">
        <v>0</v>
      </c>
      <c r="G1840">
        <v>1</v>
      </c>
      <c r="H1840" t="s">
        <v>450</v>
      </c>
      <c r="I1840">
        <v>39</v>
      </c>
      <c r="J1840">
        <v>313</v>
      </c>
      <c r="K1840">
        <v>15</v>
      </c>
      <c r="L1840">
        <v>47</v>
      </c>
      <c r="M1840">
        <v>20</v>
      </c>
      <c r="N1840">
        <v>0</v>
      </c>
      <c r="O1840">
        <v>192</v>
      </c>
      <c r="P1840">
        <v>2</v>
      </c>
      <c r="Q1840">
        <v>7</v>
      </c>
      <c r="R1840">
        <v>4</v>
      </c>
      <c r="S1840">
        <v>3</v>
      </c>
      <c r="T1840">
        <v>6</v>
      </c>
      <c r="U1840">
        <v>0</v>
      </c>
      <c r="V1840">
        <v>0</v>
      </c>
      <c r="W1840">
        <v>0</v>
      </c>
      <c r="X1840">
        <v>0</v>
      </c>
      <c r="Y1840">
        <v>0</v>
      </c>
      <c r="Z1840">
        <v>0</v>
      </c>
      <c r="AA1840">
        <v>3</v>
      </c>
      <c r="AB1840">
        <v>11</v>
      </c>
      <c r="AC1840">
        <v>0</v>
      </c>
    </row>
    <row r="1841" spans="1:29" x14ac:dyDescent="0.3">
      <c r="A1841" s="1">
        <v>531</v>
      </c>
      <c r="B1841">
        <v>1954</v>
      </c>
      <c r="C1841" t="s">
        <v>36</v>
      </c>
      <c r="D1841" t="s">
        <v>41</v>
      </c>
      <c r="E1841">
        <v>57333</v>
      </c>
      <c r="F1841">
        <v>0</v>
      </c>
      <c r="G1841">
        <v>1</v>
      </c>
      <c r="H1841" t="s">
        <v>242</v>
      </c>
      <c r="I1841">
        <v>55</v>
      </c>
      <c r="J1841">
        <v>941</v>
      </c>
      <c r="K1841">
        <v>14</v>
      </c>
      <c r="L1841">
        <v>397</v>
      </c>
      <c r="M1841">
        <v>76</v>
      </c>
      <c r="N1841">
        <v>58</v>
      </c>
      <c r="O1841">
        <v>176</v>
      </c>
      <c r="P1841">
        <v>11</v>
      </c>
      <c r="Q1841">
        <v>8</v>
      </c>
      <c r="R1841">
        <v>5</v>
      </c>
      <c r="S1841">
        <v>9</v>
      </c>
      <c r="T1841">
        <v>6</v>
      </c>
      <c r="U1841">
        <v>0</v>
      </c>
      <c r="V1841">
        <v>0</v>
      </c>
      <c r="W1841">
        <v>0</v>
      </c>
      <c r="X1841">
        <v>0</v>
      </c>
      <c r="Y1841">
        <v>0</v>
      </c>
      <c r="Z1841">
        <v>0</v>
      </c>
      <c r="AA1841">
        <v>3</v>
      </c>
      <c r="AB1841">
        <v>11</v>
      </c>
      <c r="AC1841">
        <v>1</v>
      </c>
    </row>
    <row r="1842" spans="1:29" x14ac:dyDescent="0.3">
      <c r="A1842" s="1">
        <v>9576</v>
      </c>
      <c r="B1842">
        <v>1982</v>
      </c>
      <c r="C1842" t="s">
        <v>36</v>
      </c>
      <c r="D1842" t="s">
        <v>33</v>
      </c>
      <c r="E1842">
        <v>32313</v>
      </c>
      <c r="F1842">
        <v>1</v>
      </c>
      <c r="G1842">
        <v>0</v>
      </c>
      <c r="H1842" t="s">
        <v>259</v>
      </c>
      <c r="I1842">
        <v>60</v>
      </c>
      <c r="J1842">
        <v>86</v>
      </c>
      <c r="K1842">
        <v>4</v>
      </c>
      <c r="L1842">
        <v>56</v>
      </c>
      <c r="M1842">
        <v>2</v>
      </c>
      <c r="N1842">
        <v>4</v>
      </c>
      <c r="O1842">
        <v>7</v>
      </c>
      <c r="P1842">
        <v>3</v>
      </c>
      <c r="Q1842">
        <v>4</v>
      </c>
      <c r="R1842">
        <v>0</v>
      </c>
      <c r="S1842">
        <v>4</v>
      </c>
      <c r="T1842">
        <v>9</v>
      </c>
      <c r="U1842">
        <v>0</v>
      </c>
      <c r="V1842">
        <v>0</v>
      </c>
      <c r="W1842">
        <v>0</v>
      </c>
      <c r="X1842">
        <v>0</v>
      </c>
      <c r="Y1842">
        <v>0</v>
      </c>
      <c r="Z1842">
        <v>0</v>
      </c>
      <c r="AA1842">
        <v>3</v>
      </c>
      <c r="AB1842">
        <v>11</v>
      </c>
      <c r="AC1842">
        <v>0</v>
      </c>
    </row>
    <row r="1843" spans="1:29" x14ac:dyDescent="0.3">
      <c r="A1843" s="1">
        <v>6906</v>
      </c>
      <c r="B1843">
        <v>1953</v>
      </c>
      <c r="C1843" t="s">
        <v>39</v>
      </c>
      <c r="D1843" t="s">
        <v>71</v>
      </c>
      <c r="E1843">
        <v>84953</v>
      </c>
      <c r="F1843">
        <v>0</v>
      </c>
      <c r="G1843">
        <v>0</v>
      </c>
      <c r="H1843" t="s">
        <v>279</v>
      </c>
      <c r="I1843">
        <v>73</v>
      </c>
      <c r="J1843">
        <v>167</v>
      </c>
      <c r="K1843">
        <v>48</v>
      </c>
      <c r="L1843">
        <v>602</v>
      </c>
      <c r="M1843">
        <v>63</v>
      </c>
      <c r="N1843">
        <v>72</v>
      </c>
      <c r="O1843">
        <v>72</v>
      </c>
      <c r="P1843">
        <v>1</v>
      </c>
      <c r="Q1843">
        <v>3</v>
      </c>
      <c r="R1843">
        <v>10</v>
      </c>
      <c r="S1843">
        <v>4</v>
      </c>
      <c r="T1843">
        <v>2</v>
      </c>
      <c r="U1843">
        <v>0</v>
      </c>
      <c r="V1843">
        <v>1</v>
      </c>
      <c r="W1843">
        <v>1</v>
      </c>
      <c r="X1843">
        <v>1</v>
      </c>
      <c r="Y1843">
        <v>0</v>
      </c>
      <c r="Z1843">
        <v>0</v>
      </c>
      <c r="AA1843">
        <v>3</v>
      </c>
      <c r="AB1843">
        <v>11</v>
      </c>
      <c r="AC1843">
        <v>1</v>
      </c>
    </row>
    <row r="1844" spans="1:29" x14ac:dyDescent="0.3">
      <c r="A1844" s="1">
        <v>7419</v>
      </c>
      <c r="B1844">
        <v>1968</v>
      </c>
      <c r="C1844" t="s">
        <v>39</v>
      </c>
      <c r="D1844" t="s">
        <v>41</v>
      </c>
      <c r="E1844">
        <v>27071</v>
      </c>
      <c r="F1844">
        <v>1</v>
      </c>
      <c r="G1844">
        <v>0</v>
      </c>
      <c r="H1844" t="s">
        <v>562</v>
      </c>
      <c r="I1844">
        <v>90</v>
      </c>
      <c r="J1844">
        <v>8</v>
      </c>
      <c r="K1844">
        <v>3</v>
      </c>
      <c r="L1844">
        <v>19</v>
      </c>
      <c r="M1844">
        <v>0</v>
      </c>
      <c r="N1844">
        <v>2</v>
      </c>
      <c r="O1844">
        <v>3</v>
      </c>
      <c r="P1844">
        <v>2</v>
      </c>
      <c r="Q1844">
        <v>2</v>
      </c>
      <c r="R1844">
        <v>0</v>
      </c>
      <c r="S1844">
        <v>3</v>
      </c>
      <c r="T1844">
        <v>6</v>
      </c>
      <c r="U1844">
        <v>0</v>
      </c>
      <c r="V1844">
        <v>0</v>
      </c>
      <c r="W1844">
        <v>0</v>
      </c>
      <c r="X1844">
        <v>0</v>
      </c>
      <c r="Y1844">
        <v>0</v>
      </c>
      <c r="Z1844">
        <v>0</v>
      </c>
      <c r="AA1844">
        <v>3</v>
      </c>
      <c r="AB1844">
        <v>11</v>
      </c>
      <c r="AC1844">
        <v>0</v>
      </c>
    </row>
    <row r="1845" spans="1:29" x14ac:dyDescent="0.3">
      <c r="A1845" s="1">
        <v>3170</v>
      </c>
      <c r="B1845">
        <v>1957</v>
      </c>
      <c r="C1845" t="s">
        <v>39</v>
      </c>
      <c r="D1845" t="s">
        <v>33</v>
      </c>
      <c r="E1845">
        <v>68148</v>
      </c>
      <c r="F1845">
        <v>0</v>
      </c>
      <c r="G1845">
        <v>0</v>
      </c>
      <c r="H1845" t="s">
        <v>215</v>
      </c>
      <c r="I1845">
        <v>86</v>
      </c>
      <c r="J1845">
        <v>389</v>
      </c>
      <c r="K1845">
        <v>66</v>
      </c>
      <c r="L1845">
        <v>408</v>
      </c>
      <c r="M1845">
        <v>37</v>
      </c>
      <c r="N1845">
        <v>57</v>
      </c>
      <c r="O1845">
        <v>85</v>
      </c>
      <c r="P1845">
        <v>1</v>
      </c>
      <c r="Q1845">
        <v>4</v>
      </c>
      <c r="R1845">
        <v>4</v>
      </c>
      <c r="S1845">
        <v>6</v>
      </c>
      <c r="T1845">
        <v>2</v>
      </c>
      <c r="U1845">
        <v>0</v>
      </c>
      <c r="V1845">
        <v>0</v>
      </c>
      <c r="W1845">
        <v>0</v>
      </c>
      <c r="X1845">
        <v>0</v>
      </c>
      <c r="Y1845">
        <v>0</v>
      </c>
      <c r="Z1845">
        <v>0</v>
      </c>
      <c r="AA1845">
        <v>3</v>
      </c>
      <c r="AB1845">
        <v>11</v>
      </c>
      <c r="AC1845">
        <v>0</v>
      </c>
    </row>
    <row r="1846" spans="1:29" x14ac:dyDescent="0.3">
      <c r="A1846" s="1">
        <v>8527</v>
      </c>
      <c r="B1846">
        <v>1965</v>
      </c>
      <c r="C1846" t="s">
        <v>39</v>
      </c>
      <c r="D1846" t="s">
        <v>33</v>
      </c>
      <c r="E1846">
        <v>65735</v>
      </c>
      <c r="F1846">
        <v>1</v>
      </c>
      <c r="G1846">
        <v>1</v>
      </c>
      <c r="H1846" t="s">
        <v>302</v>
      </c>
      <c r="I1846">
        <v>37</v>
      </c>
      <c r="J1846">
        <v>239</v>
      </c>
      <c r="K1846">
        <v>7</v>
      </c>
      <c r="L1846">
        <v>119</v>
      </c>
      <c r="M1846">
        <v>4</v>
      </c>
      <c r="N1846">
        <v>15</v>
      </c>
      <c r="O1846">
        <v>11</v>
      </c>
      <c r="P1846">
        <v>5</v>
      </c>
      <c r="Q1846">
        <v>6</v>
      </c>
      <c r="R1846">
        <v>2</v>
      </c>
      <c r="S1846">
        <v>6</v>
      </c>
      <c r="T1846">
        <v>7</v>
      </c>
      <c r="U1846">
        <v>0</v>
      </c>
      <c r="V1846">
        <v>0</v>
      </c>
      <c r="W1846">
        <v>0</v>
      </c>
      <c r="X1846">
        <v>0</v>
      </c>
      <c r="Y1846">
        <v>0</v>
      </c>
      <c r="Z1846">
        <v>0</v>
      </c>
      <c r="AA1846">
        <v>3</v>
      </c>
      <c r="AB1846">
        <v>11</v>
      </c>
      <c r="AC1846">
        <v>0</v>
      </c>
    </row>
    <row r="1847" spans="1:29" x14ac:dyDescent="0.3">
      <c r="A1847" s="1">
        <v>7872</v>
      </c>
      <c r="B1847">
        <v>1975</v>
      </c>
      <c r="C1847" t="s">
        <v>36</v>
      </c>
      <c r="D1847" t="s">
        <v>37</v>
      </c>
      <c r="E1847">
        <v>86836</v>
      </c>
      <c r="F1847">
        <v>0</v>
      </c>
      <c r="G1847">
        <v>0</v>
      </c>
      <c r="H1847" t="s">
        <v>183</v>
      </c>
      <c r="I1847">
        <v>7</v>
      </c>
      <c r="J1847">
        <v>179</v>
      </c>
      <c r="K1847">
        <v>21</v>
      </c>
      <c r="L1847">
        <v>273</v>
      </c>
      <c r="M1847">
        <v>0</v>
      </c>
      <c r="N1847">
        <v>21</v>
      </c>
      <c r="O1847">
        <v>63</v>
      </c>
      <c r="P1847">
        <v>1</v>
      </c>
      <c r="Q1847">
        <v>6</v>
      </c>
      <c r="R1847">
        <v>10</v>
      </c>
      <c r="S1847">
        <v>6</v>
      </c>
      <c r="T1847">
        <v>5</v>
      </c>
      <c r="U1847">
        <v>1</v>
      </c>
      <c r="V1847">
        <v>0</v>
      </c>
      <c r="W1847">
        <v>1</v>
      </c>
      <c r="X1847">
        <v>1</v>
      </c>
      <c r="Y1847">
        <v>0</v>
      </c>
      <c r="Z1847">
        <v>0</v>
      </c>
      <c r="AA1847">
        <v>3</v>
      </c>
      <c r="AB1847">
        <v>11</v>
      </c>
      <c r="AC1847">
        <v>1</v>
      </c>
    </row>
    <row r="1848" spans="1:29" x14ac:dyDescent="0.3">
      <c r="A1848" s="1">
        <v>9931</v>
      </c>
      <c r="B1848">
        <v>1963</v>
      </c>
      <c r="C1848" t="s">
        <v>36</v>
      </c>
      <c r="D1848" t="s">
        <v>37</v>
      </c>
      <c r="E1848">
        <v>4023</v>
      </c>
      <c r="F1848">
        <v>1</v>
      </c>
      <c r="G1848">
        <v>1</v>
      </c>
      <c r="H1848" t="s">
        <v>656</v>
      </c>
      <c r="I1848">
        <v>29</v>
      </c>
      <c r="J1848">
        <v>5</v>
      </c>
      <c r="K1848">
        <v>0</v>
      </c>
      <c r="L1848">
        <v>1</v>
      </c>
      <c r="M1848">
        <v>1</v>
      </c>
      <c r="N1848">
        <v>1</v>
      </c>
      <c r="O1848">
        <v>1</v>
      </c>
      <c r="P1848">
        <v>15</v>
      </c>
      <c r="Q1848">
        <v>0</v>
      </c>
      <c r="R1848">
        <v>0</v>
      </c>
      <c r="S1848">
        <v>0</v>
      </c>
      <c r="T1848">
        <v>19</v>
      </c>
      <c r="U1848">
        <v>0</v>
      </c>
      <c r="V1848">
        <v>0</v>
      </c>
      <c r="W1848">
        <v>0</v>
      </c>
      <c r="X1848">
        <v>0</v>
      </c>
      <c r="Y1848">
        <v>0</v>
      </c>
      <c r="Z1848">
        <v>0</v>
      </c>
      <c r="AA1848">
        <v>3</v>
      </c>
      <c r="AB1848">
        <v>11</v>
      </c>
      <c r="AC1848">
        <v>0</v>
      </c>
    </row>
    <row r="1849" spans="1:29" x14ac:dyDescent="0.3">
      <c r="A1849" s="1">
        <v>10595</v>
      </c>
      <c r="B1849">
        <v>1990</v>
      </c>
      <c r="C1849" t="s">
        <v>29</v>
      </c>
      <c r="D1849" t="s">
        <v>37</v>
      </c>
      <c r="E1849">
        <v>30093</v>
      </c>
      <c r="F1849">
        <v>0</v>
      </c>
      <c r="G1849">
        <v>0</v>
      </c>
      <c r="H1849" t="s">
        <v>168</v>
      </c>
      <c r="I1849">
        <v>19</v>
      </c>
      <c r="J1849">
        <v>2</v>
      </c>
      <c r="K1849">
        <v>6</v>
      </c>
      <c r="L1849">
        <v>28</v>
      </c>
      <c r="M1849">
        <v>13</v>
      </c>
      <c r="N1849">
        <v>4</v>
      </c>
      <c r="O1849">
        <v>16</v>
      </c>
      <c r="P1849">
        <v>1</v>
      </c>
      <c r="Q1849">
        <v>2</v>
      </c>
      <c r="R1849">
        <v>0</v>
      </c>
      <c r="S1849">
        <v>3</v>
      </c>
      <c r="T1849">
        <v>7</v>
      </c>
      <c r="U1849">
        <v>0</v>
      </c>
      <c r="V1849">
        <v>0</v>
      </c>
      <c r="W1849">
        <v>0</v>
      </c>
      <c r="X1849">
        <v>0</v>
      </c>
      <c r="Y1849">
        <v>0</v>
      </c>
      <c r="Z1849">
        <v>0</v>
      </c>
      <c r="AA1849">
        <v>3</v>
      </c>
      <c r="AB1849">
        <v>11</v>
      </c>
      <c r="AC1849">
        <v>0</v>
      </c>
    </row>
    <row r="1850" spans="1:29" x14ac:dyDescent="0.3">
      <c r="A1850" s="1">
        <v>4609</v>
      </c>
      <c r="B1850">
        <v>1966</v>
      </c>
      <c r="C1850" t="s">
        <v>36</v>
      </c>
      <c r="D1850" t="s">
        <v>37</v>
      </c>
      <c r="E1850">
        <v>57705</v>
      </c>
      <c r="F1850">
        <v>0</v>
      </c>
      <c r="G1850">
        <v>1</v>
      </c>
      <c r="H1850" t="s">
        <v>58</v>
      </c>
      <c r="I1850">
        <v>14</v>
      </c>
      <c r="J1850">
        <v>383</v>
      </c>
      <c r="K1850">
        <v>0</v>
      </c>
      <c r="L1850">
        <v>53</v>
      </c>
      <c r="M1850">
        <v>6</v>
      </c>
      <c r="N1850">
        <v>4</v>
      </c>
      <c r="O1850">
        <v>40</v>
      </c>
      <c r="P1850">
        <v>3</v>
      </c>
      <c r="Q1850">
        <v>8</v>
      </c>
      <c r="R1850">
        <v>1</v>
      </c>
      <c r="S1850">
        <v>6</v>
      </c>
      <c r="T1850">
        <v>6</v>
      </c>
      <c r="U1850">
        <v>0</v>
      </c>
      <c r="V1850">
        <v>0</v>
      </c>
      <c r="W1850">
        <v>0</v>
      </c>
      <c r="X1850">
        <v>0</v>
      </c>
      <c r="Y1850">
        <v>0</v>
      </c>
      <c r="Z1850">
        <v>0</v>
      </c>
      <c r="AA1850">
        <v>3</v>
      </c>
      <c r="AB1850">
        <v>11</v>
      </c>
      <c r="AC1850">
        <v>0</v>
      </c>
    </row>
    <row r="1851" spans="1:29" x14ac:dyDescent="0.3">
      <c r="A1851" s="1">
        <v>5010</v>
      </c>
      <c r="B1851">
        <v>1988</v>
      </c>
      <c r="C1851" t="s">
        <v>29</v>
      </c>
      <c r="D1851" t="s">
        <v>30</v>
      </c>
      <c r="E1851">
        <v>25008</v>
      </c>
      <c r="F1851">
        <v>1</v>
      </c>
      <c r="G1851">
        <v>0</v>
      </c>
      <c r="H1851" t="s">
        <v>348</v>
      </c>
      <c r="I1851">
        <v>72</v>
      </c>
      <c r="J1851">
        <v>2</v>
      </c>
      <c r="K1851">
        <v>8</v>
      </c>
      <c r="L1851">
        <v>8</v>
      </c>
      <c r="M1851">
        <v>6</v>
      </c>
      <c r="N1851">
        <v>1</v>
      </c>
      <c r="O1851">
        <v>9</v>
      </c>
      <c r="P1851">
        <v>2</v>
      </c>
      <c r="Q1851">
        <v>1</v>
      </c>
      <c r="R1851">
        <v>0</v>
      </c>
      <c r="S1851">
        <v>3</v>
      </c>
      <c r="T1851">
        <v>8</v>
      </c>
      <c r="U1851">
        <v>0</v>
      </c>
      <c r="V1851">
        <v>0</v>
      </c>
      <c r="W1851">
        <v>0</v>
      </c>
      <c r="X1851">
        <v>0</v>
      </c>
      <c r="Y1851">
        <v>0</v>
      </c>
      <c r="Z1851">
        <v>0</v>
      </c>
      <c r="AA1851">
        <v>3</v>
      </c>
      <c r="AB1851">
        <v>11</v>
      </c>
      <c r="AC1851">
        <v>0</v>
      </c>
    </row>
    <row r="1852" spans="1:29" x14ac:dyDescent="0.3">
      <c r="A1852" s="1">
        <v>4427</v>
      </c>
      <c r="B1852">
        <v>1995</v>
      </c>
      <c r="C1852" t="s">
        <v>53</v>
      </c>
      <c r="D1852" t="s">
        <v>30</v>
      </c>
      <c r="E1852">
        <v>83257</v>
      </c>
      <c r="F1852">
        <v>0</v>
      </c>
      <c r="G1852">
        <v>0</v>
      </c>
      <c r="H1852" t="s">
        <v>275</v>
      </c>
      <c r="I1852">
        <v>56</v>
      </c>
      <c r="J1852">
        <v>536</v>
      </c>
      <c r="K1852">
        <v>27</v>
      </c>
      <c r="L1852">
        <v>590</v>
      </c>
      <c r="M1852">
        <v>38</v>
      </c>
      <c r="N1852">
        <v>107</v>
      </c>
      <c r="O1852">
        <v>67</v>
      </c>
      <c r="P1852">
        <v>1</v>
      </c>
      <c r="Q1852">
        <v>5</v>
      </c>
      <c r="R1852">
        <v>10</v>
      </c>
      <c r="S1852">
        <v>12</v>
      </c>
      <c r="T1852">
        <v>6</v>
      </c>
      <c r="U1852">
        <v>1</v>
      </c>
      <c r="V1852">
        <v>0</v>
      </c>
      <c r="W1852">
        <v>1</v>
      </c>
      <c r="X1852">
        <v>0</v>
      </c>
      <c r="Y1852">
        <v>0</v>
      </c>
      <c r="Z1852">
        <v>1</v>
      </c>
      <c r="AA1852">
        <v>3</v>
      </c>
      <c r="AB1852">
        <v>11</v>
      </c>
      <c r="AC1852">
        <v>1</v>
      </c>
    </row>
    <row r="1853" spans="1:29" x14ac:dyDescent="0.3">
      <c r="A1853" s="1">
        <v>11148</v>
      </c>
      <c r="B1853">
        <v>1975</v>
      </c>
      <c r="C1853" t="s">
        <v>29</v>
      </c>
      <c r="D1853" t="s">
        <v>33</v>
      </c>
      <c r="E1853">
        <v>22280</v>
      </c>
      <c r="F1853">
        <v>1</v>
      </c>
      <c r="G1853">
        <v>0</v>
      </c>
      <c r="H1853" t="s">
        <v>673</v>
      </c>
      <c r="I1853">
        <v>85</v>
      </c>
      <c r="J1853">
        <v>2</v>
      </c>
      <c r="K1853">
        <v>1</v>
      </c>
      <c r="L1853">
        <v>4</v>
      </c>
      <c r="M1853">
        <v>3</v>
      </c>
      <c r="N1853">
        <v>1</v>
      </c>
      <c r="O1853">
        <v>2</v>
      </c>
      <c r="P1853">
        <v>1</v>
      </c>
      <c r="Q1853">
        <v>1</v>
      </c>
      <c r="R1853">
        <v>0</v>
      </c>
      <c r="S1853">
        <v>2</v>
      </c>
      <c r="T1853">
        <v>8</v>
      </c>
      <c r="U1853">
        <v>0</v>
      </c>
      <c r="V1853">
        <v>0</v>
      </c>
      <c r="W1853">
        <v>0</v>
      </c>
      <c r="X1853">
        <v>0</v>
      </c>
      <c r="Y1853">
        <v>0</v>
      </c>
      <c r="Z1853">
        <v>0</v>
      </c>
      <c r="AA1853">
        <v>3</v>
      </c>
      <c r="AB1853">
        <v>11</v>
      </c>
      <c r="AC1853">
        <v>0</v>
      </c>
    </row>
    <row r="1854" spans="1:29" x14ac:dyDescent="0.3">
      <c r="A1854" s="1">
        <v>1168</v>
      </c>
      <c r="B1854">
        <v>1978</v>
      </c>
      <c r="C1854" t="s">
        <v>36</v>
      </c>
      <c r="D1854" t="s">
        <v>37</v>
      </c>
      <c r="E1854">
        <v>72159</v>
      </c>
      <c r="F1854">
        <v>0</v>
      </c>
      <c r="G1854">
        <v>0</v>
      </c>
      <c r="H1854" t="s">
        <v>67</v>
      </c>
      <c r="I1854">
        <v>62</v>
      </c>
      <c r="J1854">
        <v>322</v>
      </c>
      <c r="K1854">
        <v>53</v>
      </c>
      <c r="L1854">
        <v>899</v>
      </c>
      <c r="M1854">
        <v>34</v>
      </c>
      <c r="N1854">
        <v>40</v>
      </c>
      <c r="O1854">
        <v>53</v>
      </c>
      <c r="P1854">
        <v>1</v>
      </c>
      <c r="Q1854">
        <v>4</v>
      </c>
      <c r="R1854">
        <v>6</v>
      </c>
      <c r="S1854">
        <v>10</v>
      </c>
      <c r="T1854">
        <v>2</v>
      </c>
      <c r="U1854">
        <v>0</v>
      </c>
      <c r="V1854">
        <v>0</v>
      </c>
      <c r="W1854">
        <v>0</v>
      </c>
      <c r="X1854">
        <v>0</v>
      </c>
      <c r="Y1854">
        <v>0</v>
      </c>
      <c r="Z1854">
        <v>0</v>
      </c>
      <c r="AA1854">
        <v>3</v>
      </c>
      <c r="AB1854">
        <v>11</v>
      </c>
      <c r="AC1854">
        <v>0</v>
      </c>
    </row>
    <row r="1855" spans="1:29" x14ac:dyDescent="0.3">
      <c r="A1855" s="1">
        <v>9595</v>
      </c>
      <c r="B1855">
        <v>1961</v>
      </c>
      <c r="C1855" t="s">
        <v>29</v>
      </c>
      <c r="D1855" t="s">
        <v>33</v>
      </c>
      <c r="E1855">
        <v>64260</v>
      </c>
      <c r="F1855">
        <v>0</v>
      </c>
      <c r="G1855">
        <v>0</v>
      </c>
      <c r="H1855" t="s">
        <v>287</v>
      </c>
      <c r="I1855">
        <v>1</v>
      </c>
      <c r="J1855">
        <v>539</v>
      </c>
      <c r="K1855">
        <v>169</v>
      </c>
      <c r="L1855">
        <v>816</v>
      </c>
      <c r="M1855">
        <v>20</v>
      </c>
      <c r="N1855">
        <v>0</v>
      </c>
      <c r="O1855">
        <v>30</v>
      </c>
      <c r="P1855">
        <v>1</v>
      </c>
      <c r="Q1855">
        <v>4</v>
      </c>
      <c r="R1855">
        <v>5</v>
      </c>
      <c r="S1855">
        <v>4</v>
      </c>
      <c r="T1855">
        <v>3</v>
      </c>
      <c r="U1855">
        <v>0</v>
      </c>
      <c r="V1855">
        <v>0</v>
      </c>
      <c r="W1855">
        <v>0</v>
      </c>
      <c r="X1855">
        <v>0</v>
      </c>
      <c r="Y1855">
        <v>0</v>
      </c>
      <c r="Z1855">
        <v>0</v>
      </c>
      <c r="AA1855">
        <v>3</v>
      </c>
      <c r="AB1855">
        <v>11</v>
      </c>
      <c r="AC1855">
        <v>1</v>
      </c>
    </row>
    <row r="1856" spans="1:29" x14ac:dyDescent="0.3">
      <c r="A1856" s="1">
        <v>10163</v>
      </c>
      <c r="B1856">
        <v>1984</v>
      </c>
      <c r="C1856" t="s">
        <v>36</v>
      </c>
      <c r="D1856" t="s">
        <v>30</v>
      </c>
      <c r="E1856">
        <v>82733</v>
      </c>
      <c r="F1856">
        <v>0</v>
      </c>
      <c r="G1856">
        <v>0</v>
      </c>
      <c r="H1856" t="s">
        <v>140</v>
      </c>
      <c r="I1856">
        <v>28</v>
      </c>
      <c r="J1856">
        <v>712</v>
      </c>
      <c r="K1856">
        <v>50</v>
      </c>
      <c r="L1856">
        <v>420</v>
      </c>
      <c r="M1856">
        <v>65</v>
      </c>
      <c r="N1856">
        <v>38</v>
      </c>
      <c r="O1856">
        <v>38</v>
      </c>
      <c r="P1856">
        <v>1</v>
      </c>
      <c r="Q1856">
        <v>8</v>
      </c>
      <c r="R1856">
        <v>4</v>
      </c>
      <c r="S1856">
        <v>7</v>
      </c>
      <c r="T1856">
        <v>4</v>
      </c>
      <c r="U1856">
        <v>0</v>
      </c>
      <c r="V1856">
        <v>0</v>
      </c>
      <c r="W1856">
        <v>0</v>
      </c>
      <c r="X1856">
        <v>0</v>
      </c>
      <c r="Y1856">
        <v>0</v>
      </c>
      <c r="Z1856">
        <v>0</v>
      </c>
      <c r="AA1856">
        <v>3</v>
      </c>
      <c r="AB1856">
        <v>11</v>
      </c>
      <c r="AC1856">
        <v>1</v>
      </c>
    </row>
    <row r="1857" spans="1:29" x14ac:dyDescent="0.3">
      <c r="A1857" s="1">
        <v>2886</v>
      </c>
      <c r="B1857">
        <v>1971</v>
      </c>
      <c r="C1857" t="s">
        <v>39</v>
      </c>
      <c r="D1857" t="s">
        <v>41</v>
      </c>
      <c r="E1857">
        <v>74290</v>
      </c>
      <c r="F1857">
        <v>0</v>
      </c>
      <c r="G1857">
        <v>1</v>
      </c>
      <c r="H1857" t="s">
        <v>674</v>
      </c>
      <c r="I1857">
        <v>70</v>
      </c>
      <c r="J1857">
        <v>1121</v>
      </c>
      <c r="K1857">
        <v>0</v>
      </c>
      <c r="L1857">
        <v>72</v>
      </c>
      <c r="M1857">
        <v>0</v>
      </c>
      <c r="N1857">
        <v>12</v>
      </c>
      <c r="O1857">
        <v>12</v>
      </c>
      <c r="P1857">
        <v>4</v>
      </c>
      <c r="Q1857">
        <v>10</v>
      </c>
      <c r="R1857">
        <v>8</v>
      </c>
      <c r="S1857">
        <v>10</v>
      </c>
      <c r="T1857">
        <v>6</v>
      </c>
      <c r="U1857">
        <v>0</v>
      </c>
      <c r="V1857">
        <v>1</v>
      </c>
      <c r="W1857">
        <v>0</v>
      </c>
      <c r="X1857">
        <v>1</v>
      </c>
      <c r="Y1857">
        <v>0</v>
      </c>
      <c r="Z1857">
        <v>0</v>
      </c>
      <c r="AA1857">
        <v>3</v>
      </c>
      <c r="AB1857">
        <v>11</v>
      </c>
      <c r="AC1857">
        <v>0</v>
      </c>
    </row>
    <row r="1858" spans="1:29" x14ac:dyDescent="0.3">
      <c r="A1858" s="1">
        <v>6710</v>
      </c>
      <c r="B1858">
        <v>1951</v>
      </c>
      <c r="C1858" t="s">
        <v>39</v>
      </c>
      <c r="D1858" t="s">
        <v>30</v>
      </c>
      <c r="E1858">
        <v>58217</v>
      </c>
      <c r="F1858">
        <v>2</v>
      </c>
      <c r="G1858">
        <v>1</v>
      </c>
      <c r="H1858" t="s">
        <v>317</v>
      </c>
      <c r="I1858">
        <v>84</v>
      </c>
      <c r="J1858">
        <v>68</v>
      </c>
      <c r="K1858">
        <v>1</v>
      </c>
      <c r="L1858">
        <v>13</v>
      </c>
      <c r="M1858">
        <v>3</v>
      </c>
      <c r="N1858">
        <v>5</v>
      </c>
      <c r="O1858">
        <v>13</v>
      </c>
      <c r="P1858">
        <v>1</v>
      </c>
      <c r="Q1858">
        <v>2</v>
      </c>
      <c r="R1858">
        <v>0</v>
      </c>
      <c r="S1858">
        <v>4</v>
      </c>
      <c r="T1858">
        <v>6</v>
      </c>
      <c r="U1858">
        <v>0</v>
      </c>
      <c r="V1858">
        <v>0</v>
      </c>
      <c r="W1858">
        <v>0</v>
      </c>
      <c r="X1858">
        <v>0</v>
      </c>
      <c r="Y1858">
        <v>0</v>
      </c>
      <c r="Z1858">
        <v>0</v>
      </c>
      <c r="AA1858">
        <v>3</v>
      </c>
      <c r="AB1858">
        <v>11</v>
      </c>
      <c r="AC1858">
        <v>0</v>
      </c>
    </row>
    <row r="1859" spans="1:29" x14ac:dyDescent="0.3">
      <c r="A1859" s="1">
        <v>5316</v>
      </c>
      <c r="B1859">
        <v>1976</v>
      </c>
      <c r="C1859" t="s">
        <v>39</v>
      </c>
      <c r="D1859" t="s">
        <v>33</v>
      </c>
      <c r="E1859">
        <v>21024</v>
      </c>
      <c r="F1859">
        <v>0</v>
      </c>
      <c r="G1859">
        <v>0</v>
      </c>
      <c r="H1859" t="s">
        <v>92</v>
      </c>
      <c r="I1859">
        <v>89</v>
      </c>
      <c r="J1859">
        <v>36</v>
      </c>
      <c r="K1859">
        <v>4</v>
      </c>
      <c r="L1859">
        <v>18</v>
      </c>
      <c r="M1859">
        <v>6</v>
      </c>
      <c r="N1859">
        <v>2</v>
      </c>
      <c r="O1859">
        <v>18</v>
      </c>
      <c r="P1859">
        <v>1</v>
      </c>
      <c r="Q1859">
        <v>2</v>
      </c>
      <c r="R1859">
        <v>0</v>
      </c>
      <c r="S1859">
        <v>4</v>
      </c>
      <c r="T1859">
        <v>7</v>
      </c>
      <c r="U1859">
        <v>0</v>
      </c>
      <c r="V1859">
        <v>0</v>
      </c>
      <c r="W1859">
        <v>0</v>
      </c>
      <c r="X1859">
        <v>0</v>
      </c>
      <c r="Y1859">
        <v>0</v>
      </c>
      <c r="Z1859">
        <v>0</v>
      </c>
      <c r="AA1859">
        <v>3</v>
      </c>
      <c r="AB1859">
        <v>11</v>
      </c>
      <c r="AC1859">
        <v>0</v>
      </c>
    </row>
    <row r="1860" spans="1:29" x14ac:dyDescent="0.3">
      <c r="A1860" s="1">
        <v>9029</v>
      </c>
      <c r="B1860">
        <v>1972</v>
      </c>
      <c r="C1860" t="s">
        <v>36</v>
      </c>
      <c r="D1860" t="s">
        <v>37</v>
      </c>
      <c r="E1860">
        <v>70116</v>
      </c>
      <c r="F1860">
        <v>0</v>
      </c>
      <c r="G1860">
        <v>0</v>
      </c>
      <c r="H1860" t="s">
        <v>430</v>
      </c>
      <c r="I1860">
        <v>73</v>
      </c>
      <c r="J1860">
        <v>707</v>
      </c>
      <c r="K1860">
        <v>44</v>
      </c>
      <c r="L1860">
        <v>603</v>
      </c>
      <c r="M1860">
        <v>95</v>
      </c>
      <c r="N1860">
        <v>58</v>
      </c>
      <c r="O1860">
        <v>29</v>
      </c>
      <c r="P1860">
        <v>1</v>
      </c>
      <c r="Q1860">
        <v>2</v>
      </c>
      <c r="R1860">
        <v>8</v>
      </c>
      <c r="S1860">
        <v>12</v>
      </c>
      <c r="T1860">
        <v>1</v>
      </c>
      <c r="U1860">
        <v>0</v>
      </c>
      <c r="V1860">
        <v>0</v>
      </c>
      <c r="W1860">
        <v>0</v>
      </c>
      <c r="X1860">
        <v>0</v>
      </c>
      <c r="Y1860">
        <v>0</v>
      </c>
      <c r="Z1860">
        <v>0</v>
      </c>
      <c r="AA1860">
        <v>3</v>
      </c>
      <c r="AB1860">
        <v>11</v>
      </c>
      <c r="AC1860">
        <v>0</v>
      </c>
    </row>
    <row r="1861" spans="1:29" x14ac:dyDescent="0.3">
      <c r="A1861" s="1">
        <v>521</v>
      </c>
      <c r="B1861">
        <v>1985</v>
      </c>
      <c r="C1861" t="s">
        <v>29</v>
      </c>
      <c r="D1861" t="s">
        <v>33</v>
      </c>
      <c r="E1861">
        <v>54006</v>
      </c>
      <c r="F1861">
        <v>1</v>
      </c>
      <c r="G1861">
        <v>0</v>
      </c>
      <c r="H1861" t="s">
        <v>275</v>
      </c>
      <c r="I1861">
        <v>42</v>
      </c>
      <c r="J1861">
        <v>174</v>
      </c>
      <c r="K1861">
        <v>77</v>
      </c>
      <c r="L1861">
        <v>203</v>
      </c>
      <c r="M1861">
        <v>6</v>
      </c>
      <c r="N1861">
        <v>24</v>
      </c>
      <c r="O1861">
        <v>97</v>
      </c>
      <c r="P1861">
        <v>2</v>
      </c>
      <c r="Q1861">
        <v>8</v>
      </c>
      <c r="R1861">
        <v>1</v>
      </c>
      <c r="S1861">
        <v>7</v>
      </c>
      <c r="T1861">
        <v>7</v>
      </c>
      <c r="U1861">
        <v>0</v>
      </c>
      <c r="V1861">
        <v>0</v>
      </c>
      <c r="W1861">
        <v>0</v>
      </c>
      <c r="X1861">
        <v>0</v>
      </c>
      <c r="Y1861">
        <v>0</v>
      </c>
      <c r="Z1861">
        <v>0</v>
      </c>
      <c r="AA1861">
        <v>3</v>
      </c>
      <c r="AB1861">
        <v>11</v>
      </c>
      <c r="AC1861">
        <v>0</v>
      </c>
    </row>
    <row r="1862" spans="1:29" x14ac:dyDescent="0.3">
      <c r="A1862" s="1">
        <v>1459</v>
      </c>
      <c r="B1862">
        <v>1966</v>
      </c>
      <c r="C1862" t="s">
        <v>36</v>
      </c>
      <c r="D1862" t="s">
        <v>37</v>
      </c>
      <c r="E1862">
        <v>69063</v>
      </c>
      <c r="F1862">
        <v>0</v>
      </c>
      <c r="G1862">
        <v>1</v>
      </c>
      <c r="H1862" t="s">
        <v>386</v>
      </c>
      <c r="I1862">
        <v>16</v>
      </c>
      <c r="J1862">
        <v>666</v>
      </c>
      <c r="K1862">
        <v>35</v>
      </c>
      <c r="L1862">
        <v>124</v>
      </c>
      <c r="M1862">
        <v>69</v>
      </c>
      <c r="N1862">
        <v>8</v>
      </c>
      <c r="O1862">
        <v>26</v>
      </c>
      <c r="P1862">
        <v>1</v>
      </c>
      <c r="Q1862">
        <v>5</v>
      </c>
      <c r="R1862">
        <v>3</v>
      </c>
      <c r="S1862">
        <v>5</v>
      </c>
      <c r="T1862">
        <v>3</v>
      </c>
      <c r="U1862">
        <v>0</v>
      </c>
      <c r="V1862">
        <v>0</v>
      </c>
      <c r="W1862">
        <v>0</v>
      </c>
      <c r="X1862">
        <v>0</v>
      </c>
      <c r="Y1862">
        <v>0</v>
      </c>
      <c r="Z1862">
        <v>0</v>
      </c>
      <c r="AA1862">
        <v>3</v>
      </c>
      <c r="AB1862">
        <v>11</v>
      </c>
      <c r="AC1862">
        <v>0</v>
      </c>
    </row>
    <row r="1863" spans="1:29" x14ac:dyDescent="0.3">
      <c r="A1863" s="1">
        <v>10241</v>
      </c>
      <c r="B1863">
        <v>1975</v>
      </c>
      <c r="C1863" t="s">
        <v>53</v>
      </c>
      <c r="D1863" t="s">
        <v>41</v>
      </c>
      <c r="E1863">
        <v>11448</v>
      </c>
      <c r="F1863">
        <v>0</v>
      </c>
      <c r="G1863">
        <v>0</v>
      </c>
      <c r="H1863" t="s">
        <v>675</v>
      </c>
      <c r="I1863">
        <v>16</v>
      </c>
      <c r="J1863">
        <v>0</v>
      </c>
      <c r="K1863">
        <v>0</v>
      </c>
      <c r="L1863">
        <v>0</v>
      </c>
      <c r="M1863">
        <v>6</v>
      </c>
      <c r="N1863">
        <v>2</v>
      </c>
      <c r="O1863">
        <v>6</v>
      </c>
      <c r="P1863">
        <v>1</v>
      </c>
      <c r="Q1863">
        <v>1</v>
      </c>
      <c r="R1863">
        <v>0</v>
      </c>
      <c r="S1863">
        <v>2</v>
      </c>
      <c r="T1863">
        <v>6</v>
      </c>
      <c r="U1863">
        <v>0</v>
      </c>
      <c r="V1863">
        <v>0</v>
      </c>
      <c r="W1863">
        <v>0</v>
      </c>
      <c r="X1863">
        <v>0</v>
      </c>
      <c r="Y1863">
        <v>0</v>
      </c>
      <c r="Z1863">
        <v>0</v>
      </c>
      <c r="AA1863">
        <v>3</v>
      </c>
      <c r="AB1863">
        <v>11</v>
      </c>
      <c r="AC1863">
        <v>0</v>
      </c>
    </row>
    <row r="1864" spans="1:29" x14ac:dyDescent="0.3">
      <c r="A1864" s="1">
        <v>1630</v>
      </c>
      <c r="B1864">
        <v>1979</v>
      </c>
      <c r="C1864" t="s">
        <v>29</v>
      </c>
      <c r="D1864" t="s">
        <v>30</v>
      </c>
      <c r="E1864">
        <v>61825</v>
      </c>
      <c r="F1864">
        <v>0</v>
      </c>
      <c r="G1864">
        <v>1</v>
      </c>
      <c r="H1864" t="s">
        <v>406</v>
      </c>
      <c r="I1864">
        <v>56</v>
      </c>
      <c r="J1864">
        <v>162</v>
      </c>
      <c r="K1864">
        <v>50</v>
      </c>
      <c r="L1864">
        <v>100</v>
      </c>
      <c r="M1864">
        <v>55</v>
      </c>
      <c r="N1864">
        <v>30</v>
      </c>
      <c r="O1864">
        <v>27</v>
      </c>
      <c r="P1864">
        <v>1</v>
      </c>
      <c r="Q1864">
        <v>4</v>
      </c>
      <c r="R1864">
        <v>2</v>
      </c>
      <c r="S1864">
        <v>8</v>
      </c>
      <c r="T1864">
        <v>4</v>
      </c>
      <c r="U1864">
        <v>0</v>
      </c>
      <c r="V1864">
        <v>0</v>
      </c>
      <c r="W1864">
        <v>0</v>
      </c>
      <c r="X1864">
        <v>0</v>
      </c>
      <c r="Y1864">
        <v>0</v>
      </c>
      <c r="Z1864">
        <v>0</v>
      </c>
      <c r="AA1864">
        <v>3</v>
      </c>
      <c r="AB1864">
        <v>11</v>
      </c>
      <c r="AC1864">
        <v>0</v>
      </c>
    </row>
    <row r="1865" spans="1:29" x14ac:dyDescent="0.3">
      <c r="A1865" s="1">
        <v>3254</v>
      </c>
      <c r="B1865">
        <v>1971</v>
      </c>
      <c r="C1865" t="s">
        <v>29</v>
      </c>
      <c r="D1865" t="s">
        <v>37</v>
      </c>
      <c r="E1865">
        <v>70886</v>
      </c>
      <c r="F1865">
        <v>1</v>
      </c>
      <c r="G1865">
        <v>0</v>
      </c>
      <c r="H1865" t="s">
        <v>203</v>
      </c>
      <c r="I1865">
        <v>65</v>
      </c>
      <c r="J1865">
        <v>407</v>
      </c>
      <c r="K1865">
        <v>70</v>
      </c>
      <c r="L1865">
        <v>239</v>
      </c>
      <c r="M1865">
        <v>103</v>
      </c>
      <c r="N1865">
        <v>88</v>
      </c>
      <c r="O1865">
        <v>53</v>
      </c>
      <c r="P1865">
        <v>1</v>
      </c>
      <c r="Q1865">
        <v>5</v>
      </c>
      <c r="R1865">
        <v>4</v>
      </c>
      <c r="S1865">
        <v>4</v>
      </c>
      <c r="T1865">
        <v>2</v>
      </c>
      <c r="U1865">
        <v>0</v>
      </c>
      <c r="V1865">
        <v>0</v>
      </c>
      <c r="W1865">
        <v>0</v>
      </c>
      <c r="X1865">
        <v>0</v>
      </c>
      <c r="Y1865">
        <v>0</v>
      </c>
      <c r="Z1865">
        <v>0</v>
      </c>
      <c r="AA1865">
        <v>3</v>
      </c>
      <c r="AB1865">
        <v>11</v>
      </c>
      <c r="AC1865">
        <v>0</v>
      </c>
    </row>
    <row r="1866" spans="1:29" x14ac:dyDescent="0.3">
      <c r="A1866" s="1">
        <v>9064</v>
      </c>
      <c r="B1866">
        <v>1982</v>
      </c>
      <c r="C1866" t="s">
        <v>29</v>
      </c>
      <c r="D1866" t="s">
        <v>37</v>
      </c>
      <c r="E1866">
        <v>69109</v>
      </c>
      <c r="F1866">
        <v>0</v>
      </c>
      <c r="G1866">
        <v>0</v>
      </c>
      <c r="H1866" t="s">
        <v>79</v>
      </c>
      <c r="I1866">
        <v>10</v>
      </c>
      <c r="J1866">
        <v>823</v>
      </c>
      <c r="K1866">
        <v>25</v>
      </c>
      <c r="L1866">
        <v>459</v>
      </c>
      <c r="M1866">
        <v>124</v>
      </c>
      <c r="N1866">
        <v>29</v>
      </c>
      <c r="O1866">
        <v>95</v>
      </c>
      <c r="P1866">
        <v>1</v>
      </c>
      <c r="Q1866">
        <v>6</v>
      </c>
      <c r="R1866">
        <v>6</v>
      </c>
      <c r="S1866">
        <v>7</v>
      </c>
      <c r="T1866">
        <v>4</v>
      </c>
      <c r="U1866">
        <v>0</v>
      </c>
      <c r="V1866">
        <v>0</v>
      </c>
      <c r="W1866">
        <v>1</v>
      </c>
      <c r="X1866">
        <v>0</v>
      </c>
      <c r="Y1866">
        <v>0</v>
      </c>
      <c r="Z1866">
        <v>0</v>
      </c>
      <c r="AA1866">
        <v>3</v>
      </c>
      <c r="AB1866">
        <v>11</v>
      </c>
      <c r="AC1866">
        <v>1</v>
      </c>
    </row>
    <row r="1867" spans="1:29" x14ac:dyDescent="0.3">
      <c r="A1867" s="1">
        <v>3678</v>
      </c>
      <c r="B1867">
        <v>1973</v>
      </c>
      <c r="C1867" t="s">
        <v>29</v>
      </c>
      <c r="D1867" t="s">
        <v>71</v>
      </c>
      <c r="E1867">
        <v>60208</v>
      </c>
      <c r="F1867">
        <v>1</v>
      </c>
      <c r="G1867">
        <v>1</v>
      </c>
      <c r="H1867" t="s">
        <v>676</v>
      </c>
      <c r="I1867">
        <v>13</v>
      </c>
      <c r="J1867">
        <v>488</v>
      </c>
      <c r="K1867">
        <v>23</v>
      </c>
      <c r="L1867">
        <v>71</v>
      </c>
      <c r="M1867">
        <v>15</v>
      </c>
      <c r="N1867">
        <v>0</v>
      </c>
      <c r="O1867">
        <v>59</v>
      </c>
      <c r="P1867">
        <v>11</v>
      </c>
      <c r="Q1867">
        <v>8</v>
      </c>
      <c r="R1867">
        <v>3</v>
      </c>
      <c r="S1867">
        <v>7</v>
      </c>
      <c r="T1867">
        <v>7</v>
      </c>
      <c r="U1867">
        <v>0</v>
      </c>
      <c r="V1867">
        <v>1</v>
      </c>
      <c r="W1867">
        <v>0</v>
      </c>
      <c r="X1867">
        <v>0</v>
      </c>
      <c r="Y1867">
        <v>0</v>
      </c>
      <c r="Z1867">
        <v>0</v>
      </c>
      <c r="AA1867">
        <v>3</v>
      </c>
      <c r="AB1867">
        <v>11</v>
      </c>
      <c r="AC1867">
        <v>1</v>
      </c>
    </row>
    <row r="1868" spans="1:29" x14ac:dyDescent="0.3">
      <c r="A1868" s="1">
        <v>4227</v>
      </c>
      <c r="B1868">
        <v>1968</v>
      </c>
      <c r="C1868" t="s">
        <v>39</v>
      </c>
      <c r="D1868" t="s">
        <v>33</v>
      </c>
      <c r="E1868">
        <v>32889</v>
      </c>
      <c r="F1868">
        <v>1</v>
      </c>
      <c r="G1868">
        <v>1</v>
      </c>
      <c r="H1868" t="s">
        <v>677</v>
      </c>
      <c r="I1868">
        <v>78</v>
      </c>
      <c r="J1868">
        <v>28</v>
      </c>
      <c r="K1868">
        <v>0</v>
      </c>
      <c r="L1868">
        <v>13</v>
      </c>
      <c r="M1868">
        <v>4</v>
      </c>
      <c r="N1868">
        <v>2</v>
      </c>
      <c r="O1868">
        <v>8</v>
      </c>
      <c r="P1868">
        <v>3</v>
      </c>
      <c r="Q1868">
        <v>2</v>
      </c>
      <c r="R1868">
        <v>1</v>
      </c>
      <c r="S1868">
        <v>3</v>
      </c>
      <c r="T1868">
        <v>5</v>
      </c>
      <c r="U1868">
        <v>0</v>
      </c>
      <c r="V1868">
        <v>0</v>
      </c>
      <c r="W1868">
        <v>0</v>
      </c>
      <c r="X1868">
        <v>0</v>
      </c>
      <c r="Y1868">
        <v>0</v>
      </c>
      <c r="Z1868">
        <v>0</v>
      </c>
      <c r="AA1868">
        <v>3</v>
      </c>
      <c r="AB1868">
        <v>11</v>
      </c>
      <c r="AC1868">
        <v>0</v>
      </c>
    </row>
    <row r="1869" spans="1:29" x14ac:dyDescent="0.3">
      <c r="A1869" s="1">
        <v>9467</v>
      </c>
      <c r="B1869">
        <v>1984</v>
      </c>
      <c r="C1869" t="s">
        <v>29</v>
      </c>
      <c r="D1869" t="s">
        <v>30</v>
      </c>
      <c r="E1869">
        <v>34738</v>
      </c>
      <c r="F1869">
        <v>1</v>
      </c>
      <c r="G1869">
        <v>0</v>
      </c>
      <c r="H1869" t="s">
        <v>98</v>
      </c>
      <c r="I1869">
        <v>51</v>
      </c>
      <c r="J1869">
        <v>3</v>
      </c>
      <c r="K1869">
        <v>2</v>
      </c>
      <c r="L1869">
        <v>10</v>
      </c>
      <c r="M1869">
        <v>3</v>
      </c>
      <c r="N1869">
        <v>0</v>
      </c>
      <c r="O1869">
        <v>2</v>
      </c>
      <c r="P1869">
        <v>1</v>
      </c>
      <c r="Q1869">
        <v>1</v>
      </c>
      <c r="R1869">
        <v>0</v>
      </c>
      <c r="S1869">
        <v>3</v>
      </c>
      <c r="T1869">
        <v>6</v>
      </c>
      <c r="U1869">
        <v>0</v>
      </c>
      <c r="V1869">
        <v>0</v>
      </c>
      <c r="W1869">
        <v>0</v>
      </c>
      <c r="X1869">
        <v>0</v>
      </c>
      <c r="Y1869">
        <v>0</v>
      </c>
      <c r="Z1869">
        <v>0</v>
      </c>
      <c r="AA1869">
        <v>3</v>
      </c>
      <c r="AB1869">
        <v>11</v>
      </c>
      <c r="AC1869">
        <v>0</v>
      </c>
    </row>
    <row r="1870" spans="1:29" x14ac:dyDescent="0.3">
      <c r="A1870" s="1">
        <v>8486</v>
      </c>
      <c r="B1870">
        <v>1971</v>
      </c>
      <c r="C1870" t="s">
        <v>39</v>
      </c>
      <c r="D1870" t="s">
        <v>33</v>
      </c>
      <c r="E1870">
        <v>30538</v>
      </c>
      <c r="F1870">
        <v>1</v>
      </c>
      <c r="G1870">
        <v>0</v>
      </c>
      <c r="H1870" t="s">
        <v>546</v>
      </c>
      <c r="I1870">
        <v>27</v>
      </c>
      <c r="J1870">
        <v>284</v>
      </c>
      <c r="K1870">
        <v>0</v>
      </c>
      <c r="L1870">
        <v>52</v>
      </c>
      <c r="M1870">
        <v>8</v>
      </c>
      <c r="N1870">
        <v>3</v>
      </c>
      <c r="O1870">
        <v>20</v>
      </c>
      <c r="P1870">
        <v>4</v>
      </c>
      <c r="Q1870">
        <v>9</v>
      </c>
      <c r="R1870">
        <v>0</v>
      </c>
      <c r="S1870">
        <v>4</v>
      </c>
      <c r="T1870">
        <v>10</v>
      </c>
      <c r="U1870">
        <v>0</v>
      </c>
      <c r="V1870">
        <v>0</v>
      </c>
      <c r="W1870">
        <v>0</v>
      </c>
      <c r="X1870">
        <v>0</v>
      </c>
      <c r="Y1870">
        <v>0</v>
      </c>
      <c r="Z1870">
        <v>0</v>
      </c>
      <c r="AA1870">
        <v>3</v>
      </c>
      <c r="AB1870">
        <v>11</v>
      </c>
      <c r="AC1870">
        <v>0</v>
      </c>
    </row>
    <row r="1871" spans="1:29" x14ac:dyDescent="0.3">
      <c r="A1871" s="1">
        <v>2186</v>
      </c>
      <c r="B1871">
        <v>1977</v>
      </c>
      <c r="C1871" t="s">
        <v>53</v>
      </c>
      <c r="D1871" t="s">
        <v>33</v>
      </c>
      <c r="E1871">
        <v>82326</v>
      </c>
      <c r="F1871">
        <v>0</v>
      </c>
      <c r="G1871">
        <v>0</v>
      </c>
      <c r="H1871" t="s">
        <v>438</v>
      </c>
      <c r="I1871">
        <v>30</v>
      </c>
      <c r="J1871">
        <v>938</v>
      </c>
      <c r="K1871">
        <v>142</v>
      </c>
      <c r="L1871">
        <v>754</v>
      </c>
      <c r="M1871">
        <v>159</v>
      </c>
      <c r="N1871">
        <v>81</v>
      </c>
      <c r="O1871">
        <v>183</v>
      </c>
      <c r="P1871">
        <v>1</v>
      </c>
      <c r="Q1871">
        <v>5</v>
      </c>
      <c r="R1871">
        <v>10</v>
      </c>
      <c r="S1871">
        <v>6</v>
      </c>
      <c r="T1871">
        <v>2</v>
      </c>
      <c r="U1871">
        <v>0</v>
      </c>
      <c r="V1871">
        <v>1</v>
      </c>
      <c r="W1871">
        <v>1</v>
      </c>
      <c r="X1871">
        <v>1</v>
      </c>
      <c r="Y1871">
        <v>0</v>
      </c>
      <c r="Z1871">
        <v>0</v>
      </c>
      <c r="AA1871">
        <v>3</v>
      </c>
      <c r="AB1871">
        <v>11</v>
      </c>
      <c r="AC1871">
        <v>1</v>
      </c>
    </row>
    <row r="1872" spans="1:29" x14ac:dyDescent="0.3">
      <c r="A1872" s="1">
        <v>3286</v>
      </c>
      <c r="B1872">
        <v>1967</v>
      </c>
      <c r="C1872" t="s">
        <v>36</v>
      </c>
      <c r="D1872" t="s">
        <v>41</v>
      </c>
      <c r="E1872">
        <v>26642</v>
      </c>
      <c r="F1872">
        <v>1</v>
      </c>
      <c r="G1872">
        <v>0</v>
      </c>
      <c r="H1872" t="s">
        <v>176</v>
      </c>
      <c r="I1872">
        <v>71</v>
      </c>
      <c r="J1872">
        <v>13</v>
      </c>
      <c r="K1872">
        <v>2</v>
      </c>
      <c r="L1872">
        <v>15</v>
      </c>
      <c r="M1872">
        <v>2</v>
      </c>
      <c r="N1872">
        <v>2</v>
      </c>
      <c r="O1872">
        <v>8</v>
      </c>
      <c r="P1872">
        <v>2</v>
      </c>
      <c r="Q1872">
        <v>2</v>
      </c>
      <c r="R1872">
        <v>0</v>
      </c>
      <c r="S1872">
        <v>3</v>
      </c>
      <c r="T1872">
        <v>6</v>
      </c>
      <c r="U1872">
        <v>0</v>
      </c>
      <c r="V1872">
        <v>0</v>
      </c>
      <c r="W1872">
        <v>0</v>
      </c>
      <c r="X1872">
        <v>0</v>
      </c>
      <c r="Y1872">
        <v>0</v>
      </c>
      <c r="Z1872">
        <v>0</v>
      </c>
      <c r="AA1872">
        <v>3</v>
      </c>
      <c r="AB1872">
        <v>11</v>
      </c>
      <c r="AC1872">
        <v>0</v>
      </c>
    </row>
    <row r="1873" spans="1:29" x14ac:dyDescent="0.3">
      <c r="A1873" s="1">
        <v>8602</v>
      </c>
      <c r="B1873">
        <v>1964</v>
      </c>
      <c r="C1873" t="s">
        <v>29</v>
      </c>
      <c r="D1873" t="s">
        <v>41</v>
      </c>
      <c r="E1873">
        <v>69932</v>
      </c>
      <c r="F1873">
        <v>0</v>
      </c>
      <c r="G1873">
        <v>1</v>
      </c>
      <c r="H1873" t="s">
        <v>86</v>
      </c>
      <c r="I1873">
        <v>97</v>
      </c>
      <c r="J1873">
        <v>412</v>
      </c>
      <c r="K1873">
        <v>172</v>
      </c>
      <c r="L1873">
        <v>153</v>
      </c>
      <c r="M1873">
        <v>150</v>
      </c>
      <c r="N1873">
        <v>105</v>
      </c>
      <c r="O1873">
        <v>57</v>
      </c>
      <c r="P1873">
        <v>2</v>
      </c>
      <c r="Q1873">
        <v>7</v>
      </c>
      <c r="R1873">
        <v>6</v>
      </c>
      <c r="S1873">
        <v>11</v>
      </c>
      <c r="T1873">
        <v>4</v>
      </c>
      <c r="U1873">
        <v>0</v>
      </c>
      <c r="V1873">
        <v>0</v>
      </c>
      <c r="W1873">
        <v>0</v>
      </c>
      <c r="X1873">
        <v>0</v>
      </c>
      <c r="Y1873">
        <v>0</v>
      </c>
      <c r="Z1873">
        <v>0</v>
      </c>
      <c r="AA1873">
        <v>3</v>
      </c>
      <c r="AB1873">
        <v>11</v>
      </c>
      <c r="AC1873">
        <v>0</v>
      </c>
    </row>
    <row r="1874" spans="1:29" x14ac:dyDescent="0.3">
      <c r="A1874" s="1">
        <v>3722</v>
      </c>
      <c r="B1874">
        <v>1972</v>
      </c>
      <c r="C1874" t="s">
        <v>29</v>
      </c>
      <c r="D1874" t="s">
        <v>30</v>
      </c>
      <c r="E1874">
        <v>44503</v>
      </c>
      <c r="F1874">
        <v>1</v>
      </c>
      <c r="G1874">
        <v>1</v>
      </c>
      <c r="H1874" t="s">
        <v>227</v>
      </c>
      <c r="I1874">
        <v>83</v>
      </c>
      <c r="J1874">
        <v>31</v>
      </c>
      <c r="K1874">
        <v>1</v>
      </c>
      <c r="L1874">
        <v>8</v>
      </c>
      <c r="M1874">
        <v>0</v>
      </c>
      <c r="N1874">
        <v>0</v>
      </c>
      <c r="O1874">
        <v>8</v>
      </c>
      <c r="P1874">
        <v>2</v>
      </c>
      <c r="Q1874">
        <v>2</v>
      </c>
      <c r="R1874">
        <v>0</v>
      </c>
      <c r="S1874">
        <v>3</v>
      </c>
      <c r="T1874">
        <v>6</v>
      </c>
      <c r="U1874">
        <v>0</v>
      </c>
      <c r="V1874">
        <v>0</v>
      </c>
      <c r="W1874">
        <v>0</v>
      </c>
      <c r="X1874">
        <v>0</v>
      </c>
      <c r="Y1874">
        <v>0</v>
      </c>
      <c r="Z1874">
        <v>0</v>
      </c>
      <c r="AA1874">
        <v>3</v>
      </c>
      <c r="AB1874">
        <v>11</v>
      </c>
      <c r="AC1874">
        <v>0</v>
      </c>
    </row>
    <row r="1875" spans="1:29" x14ac:dyDescent="0.3">
      <c r="A1875" s="1">
        <v>6715</v>
      </c>
      <c r="B1875">
        <v>1948</v>
      </c>
      <c r="C1875" t="s">
        <v>36</v>
      </c>
      <c r="D1875" t="s">
        <v>30</v>
      </c>
      <c r="E1875">
        <v>60200</v>
      </c>
      <c r="F1875">
        <v>0</v>
      </c>
      <c r="G1875">
        <v>1</v>
      </c>
      <c r="H1875" t="s">
        <v>60</v>
      </c>
      <c r="I1875">
        <v>3</v>
      </c>
      <c r="J1875">
        <v>502</v>
      </c>
      <c r="K1875">
        <v>19</v>
      </c>
      <c r="L1875">
        <v>132</v>
      </c>
      <c r="M1875">
        <v>0</v>
      </c>
      <c r="N1875">
        <v>6</v>
      </c>
      <c r="O1875">
        <v>26</v>
      </c>
      <c r="P1875">
        <v>6</v>
      </c>
      <c r="Q1875">
        <v>6</v>
      </c>
      <c r="R1875">
        <v>2</v>
      </c>
      <c r="S1875">
        <v>11</v>
      </c>
      <c r="T1875">
        <v>6</v>
      </c>
      <c r="U1875">
        <v>0</v>
      </c>
      <c r="V1875">
        <v>0</v>
      </c>
      <c r="W1875">
        <v>0</v>
      </c>
      <c r="X1875">
        <v>0</v>
      </c>
      <c r="Y1875">
        <v>0</v>
      </c>
      <c r="Z1875">
        <v>0</v>
      </c>
      <c r="AA1875">
        <v>3</v>
      </c>
      <c r="AB1875">
        <v>11</v>
      </c>
      <c r="AC1875">
        <v>0</v>
      </c>
    </row>
    <row r="1876" spans="1:29" x14ac:dyDescent="0.3">
      <c r="A1876" s="1">
        <v>4796</v>
      </c>
      <c r="B1876">
        <v>1952</v>
      </c>
      <c r="C1876" t="s">
        <v>29</v>
      </c>
      <c r="D1876" t="s">
        <v>41</v>
      </c>
      <c r="E1876">
        <v>49638</v>
      </c>
      <c r="F1876">
        <v>0</v>
      </c>
      <c r="G1876">
        <v>1</v>
      </c>
      <c r="H1876" t="s">
        <v>556</v>
      </c>
      <c r="I1876">
        <v>71</v>
      </c>
      <c r="J1876">
        <v>18</v>
      </c>
      <c r="K1876">
        <v>10</v>
      </c>
      <c r="L1876">
        <v>3</v>
      </c>
      <c r="M1876">
        <v>3</v>
      </c>
      <c r="N1876">
        <v>5</v>
      </c>
      <c r="O1876">
        <v>0</v>
      </c>
      <c r="P1876">
        <v>1</v>
      </c>
      <c r="Q1876">
        <v>1</v>
      </c>
      <c r="R1876">
        <v>0</v>
      </c>
      <c r="S1876">
        <v>3</v>
      </c>
      <c r="T1876">
        <v>2</v>
      </c>
      <c r="U1876">
        <v>0</v>
      </c>
      <c r="V1876">
        <v>0</v>
      </c>
      <c r="W1876">
        <v>0</v>
      </c>
      <c r="X1876">
        <v>0</v>
      </c>
      <c r="Y1876">
        <v>0</v>
      </c>
      <c r="Z1876">
        <v>0</v>
      </c>
      <c r="AA1876">
        <v>3</v>
      </c>
      <c r="AB1876">
        <v>11</v>
      </c>
      <c r="AC1876">
        <v>0</v>
      </c>
    </row>
    <row r="1877" spans="1:29" x14ac:dyDescent="0.3">
      <c r="A1877" s="1">
        <v>9612</v>
      </c>
      <c r="B1877">
        <v>1987</v>
      </c>
      <c r="C1877" t="s">
        <v>53</v>
      </c>
      <c r="D1877" t="s">
        <v>30</v>
      </c>
      <c r="E1877">
        <v>23830</v>
      </c>
      <c r="F1877">
        <v>0</v>
      </c>
      <c r="G1877">
        <v>0</v>
      </c>
      <c r="H1877" t="s">
        <v>411</v>
      </c>
      <c r="I1877">
        <v>3</v>
      </c>
      <c r="J1877">
        <v>1</v>
      </c>
      <c r="K1877">
        <v>8</v>
      </c>
      <c r="L1877">
        <v>6</v>
      </c>
      <c r="M1877">
        <v>4</v>
      </c>
      <c r="N1877">
        <v>8</v>
      </c>
      <c r="O1877">
        <v>16</v>
      </c>
      <c r="P1877">
        <v>1</v>
      </c>
      <c r="Q1877">
        <v>1</v>
      </c>
      <c r="R1877">
        <v>0</v>
      </c>
      <c r="S1877">
        <v>3</v>
      </c>
      <c r="T1877">
        <v>7</v>
      </c>
      <c r="U1877">
        <v>0</v>
      </c>
      <c r="V1877">
        <v>0</v>
      </c>
      <c r="W1877">
        <v>0</v>
      </c>
      <c r="X1877">
        <v>0</v>
      </c>
      <c r="Y1877">
        <v>0</v>
      </c>
      <c r="Z1877">
        <v>0</v>
      </c>
      <c r="AA1877">
        <v>3</v>
      </c>
      <c r="AB1877">
        <v>11</v>
      </c>
      <c r="AC1877">
        <v>0</v>
      </c>
    </row>
    <row r="1878" spans="1:29" x14ac:dyDescent="0.3">
      <c r="A1878" s="1">
        <v>3766</v>
      </c>
      <c r="B1878">
        <v>1959</v>
      </c>
      <c r="C1878" t="s">
        <v>39</v>
      </c>
      <c r="D1878" t="s">
        <v>71</v>
      </c>
      <c r="E1878">
        <v>33051</v>
      </c>
      <c r="F1878">
        <v>0</v>
      </c>
      <c r="G1878">
        <v>0</v>
      </c>
      <c r="H1878" t="s">
        <v>638</v>
      </c>
      <c r="I1878">
        <v>15</v>
      </c>
      <c r="J1878">
        <v>100</v>
      </c>
      <c r="K1878">
        <v>71</v>
      </c>
      <c r="L1878">
        <v>243</v>
      </c>
      <c r="M1878">
        <v>108</v>
      </c>
      <c r="N1878">
        <v>94</v>
      </c>
      <c r="O1878">
        <v>219</v>
      </c>
      <c r="P1878">
        <v>3</v>
      </c>
      <c r="Q1878">
        <v>9</v>
      </c>
      <c r="R1878">
        <v>1</v>
      </c>
      <c r="S1878">
        <v>8</v>
      </c>
      <c r="T1878">
        <v>9</v>
      </c>
      <c r="U1878">
        <v>0</v>
      </c>
      <c r="V1878">
        <v>0</v>
      </c>
      <c r="W1878">
        <v>0</v>
      </c>
      <c r="X1878">
        <v>0</v>
      </c>
      <c r="Y1878">
        <v>0</v>
      </c>
      <c r="Z1878">
        <v>0</v>
      </c>
      <c r="AA1878">
        <v>3</v>
      </c>
      <c r="AB1878">
        <v>11</v>
      </c>
      <c r="AC1878">
        <v>1</v>
      </c>
    </row>
    <row r="1879" spans="1:29" x14ac:dyDescent="0.3">
      <c r="A1879" s="1">
        <v>1399</v>
      </c>
      <c r="B1879">
        <v>1958</v>
      </c>
      <c r="C1879" t="s">
        <v>29</v>
      </c>
      <c r="D1879" t="s">
        <v>37</v>
      </c>
      <c r="E1879">
        <v>72905</v>
      </c>
      <c r="F1879">
        <v>0</v>
      </c>
      <c r="G1879">
        <v>0</v>
      </c>
      <c r="H1879" t="s">
        <v>118</v>
      </c>
      <c r="I1879">
        <v>52</v>
      </c>
      <c r="J1879">
        <v>407</v>
      </c>
      <c r="K1879">
        <v>114</v>
      </c>
      <c r="L1879">
        <v>445</v>
      </c>
      <c r="M1879">
        <v>181</v>
      </c>
      <c r="N1879">
        <v>165</v>
      </c>
      <c r="O1879">
        <v>203</v>
      </c>
      <c r="P1879">
        <v>1</v>
      </c>
      <c r="Q1879">
        <v>3</v>
      </c>
      <c r="R1879">
        <v>7</v>
      </c>
      <c r="S1879">
        <v>9</v>
      </c>
      <c r="T1879">
        <v>1</v>
      </c>
      <c r="U1879">
        <v>0</v>
      </c>
      <c r="V1879">
        <v>0</v>
      </c>
      <c r="W1879">
        <v>0</v>
      </c>
      <c r="X1879">
        <v>1</v>
      </c>
      <c r="Y1879">
        <v>0</v>
      </c>
      <c r="Z1879">
        <v>0</v>
      </c>
      <c r="AA1879">
        <v>3</v>
      </c>
      <c r="AB1879">
        <v>11</v>
      </c>
      <c r="AC1879">
        <v>0</v>
      </c>
    </row>
    <row r="1880" spans="1:29" x14ac:dyDescent="0.3">
      <c r="A1880" s="1">
        <v>1570</v>
      </c>
      <c r="B1880">
        <v>1951</v>
      </c>
      <c r="C1880" t="s">
        <v>36</v>
      </c>
      <c r="D1880" t="s">
        <v>33</v>
      </c>
      <c r="E1880">
        <v>69702</v>
      </c>
      <c r="F1880">
        <v>0</v>
      </c>
      <c r="G1880">
        <v>1</v>
      </c>
      <c r="H1880" t="s">
        <v>142</v>
      </c>
      <c r="I1880">
        <v>8</v>
      </c>
      <c r="J1880">
        <v>664</v>
      </c>
      <c r="K1880">
        <v>9</v>
      </c>
      <c r="L1880">
        <v>240</v>
      </c>
      <c r="M1880">
        <v>50</v>
      </c>
      <c r="N1880">
        <v>19</v>
      </c>
      <c r="O1880">
        <v>57</v>
      </c>
      <c r="P1880">
        <v>2</v>
      </c>
      <c r="Q1880">
        <v>7</v>
      </c>
      <c r="R1880">
        <v>7</v>
      </c>
      <c r="S1880">
        <v>10</v>
      </c>
      <c r="T1880">
        <v>4</v>
      </c>
      <c r="U1880">
        <v>0</v>
      </c>
      <c r="V1880">
        <v>0</v>
      </c>
      <c r="W1880">
        <v>0</v>
      </c>
      <c r="X1880">
        <v>0</v>
      </c>
      <c r="Y1880">
        <v>0</v>
      </c>
      <c r="Z1880">
        <v>0</v>
      </c>
      <c r="AA1880">
        <v>3</v>
      </c>
      <c r="AB1880">
        <v>11</v>
      </c>
      <c r="AC1880">
        <v>0</v>
      </c>
    </row>
    <row r="1881" spans="1:29" x14ac:dyDescent="0.3">
      <c r="A1881" s="1">
        <v>3426</v>
      </c>
      <c r="B1881">
        <v>1975</v>
      </c>
      <c r="C1881" t="s">
        <v>29</v>
      </c>
      <c r="D1881" t="s">
        <v>41</v>
      </c>
      <c r="E1881">
        <v>70300</v>
      </c>
      <c r="F1881">
        <v>1</v>
      </c>
      <c r="G1881">
        <v>0</v>
      </c>
      <c r="H1881" t="s">
        <v>678</v>
      </c>
      <c r="I1881">
        <v>89</v>
      </c>
      <c r="J1881">
        <v>1045</v>
      </c>
      <c r="K1881">
        <v>61</v>
      </c>
      <c r="L1881">
        <v>338</v>
      </c>
      <c r="M1881">
        <v>60</v>
      </c>
      <c r="N1881">
        <v>46</v>
      </c>
      <c r="O1881">
        <v>46</v>
      </c>
      <c r="P1881">
        <v>3</v>
      </c>
      <c r="Q1881">
        <v>5</v>
      </c>
      <c r="R1881">
        <v>5</v>
      </c>
      <c r="S1881">
        <v>13</v>
      </c>
      <c r="T1881">
        <v>8</v>
      </c>
      <c r="U1881">
        <v>0</v>
      </c>
      <c r="V1881">
        <v>0</v>
      </c>
      <c r="W1881">
        <v>0</v>
      </c>
      <c r="X1881">
        <v>0</v>
      </c>
      <c r="Y1881">
        <v>0</v>
      </c>
      <c r="Z1881">
        <v>0</v>
      </c>
      <c r="AA1881">
        <v>3</v>
      </c>
      <c r="AB1881">
        <v>11</v>
      </c>
      <c r="AC1881">
        <v>0</v>
      </c>
    </row>
    <row r="1882" spans="1:29" x14ac:dyDescent="0.3">
      <c r="A1882" s="1">
        <v>3074</v>
      </c>
      <c r="B1882">
        <v>1984</v>
      </c>
      <c r="C1882" t="s">
        <v>36</v>
      </c>
      <c r="D1882" t="s">
        <v>37</v>
      </c>
      <c r="E1882">
        <v>70643</v>
      </c>
      <c r="F1882">
        <v>0</v>
      </c>
      <c r="G1882">
        <v>0</v>
      </c>
      <c r="H1882" t="s">
        <v>253</v>
      </c>
      <c r="I1882">
        <v>66</v>
      </c>
      <c r="J1882">
        <v>1218</v>
      </c>
      <c r="K1882">
        <v>107</v>
      </c>
      <c r="L1882">
        <v>304</v>
      </c>
      <c r="M1882">
        <v>23</v>
      </c>
      <c r="N1882">
        <v>143</v>
      </c>
      <c r="O1882">
        <v>33</v>
      </c>
      <c r="P1882">
        <v>1</v>
      </c>
      <c r="Q1882">
        <v>5</v>
      </c>
      <c r="R1882">
        <v>8</v>
      </c>
      <c r="S1882">
        <v>4</v>
      </c>
      <c r="T1882">
        <v>6</v>
      </c>
      <c r="U1882">
        <v>0</v>
      </c>
      <c r="V1882">
        <v>0</v>
      </c>
      <c r="W1882">
        <v>0</v>
      </c>
      <c r="X1882">
        <v>0</v>
      </c>
      <c r="Y1882">
        <v>0</v>
      </c>
      <c r="Z1882">
        <v>0</v>
      </c>
      <c r="AA1882">
        <v>3</v>
      </c>
      <c r="AB1882">
        <v>11</v>
      </c>
      <c r="AC1882">
        <v>1</v>
      </c>
    </row>
    <row r="1883" spans="1:29" x14ac:dyDescent="0.3">
      <c r="A1883" s="1">
        <v>8341</v>
      </c>
      <c r="B1883">
        <v>1969</v>
      </c>
      <c r="C1883" t="s">
        <v>36</v>
      </c>
      <c r="D1883" t="s">
        <v>37</v>
      </c>
      <c r="E1883">
        <v>30396</v>
      </c>
      <c r="F1883">
        <v>1</v>
      </c>
      <c r="G1883">
        <v>0</v>
      </c>
      <c r="H1883" t="s">
        <v>106</v>
      </c>
      <c r="I1883">
        <v>22</v>
      </c>
      <c r="J1883">
        <v>15</v>
      </c>
      <c r="K1883">
        <v>0</v>
      </c>
      <c r="L1883">
        <v>6</v>
      </c>
      <c r="M1883">
        <v>0</v>
      </c>
      <c r="N1883">
        <v>1</v>
      </c>
      <c r="O1883">
        <v>12</v>
      </c>
      <c r="P1883">
        <v>2</v>
      </c>
      <c r="Q1883">
        <v>1</v>
      </c>
      <c r="R1883">
        <v>1</v>
      </c>
      <c r="S1883">
        <v>2</v>
      </c>
      <c r="T1883">
        <v>7</v>
      </c>
      <c r="U1883">
        <v>1</v>
      </c>
      <c r="V1883">
        <v>0</v>
      </c>
      <c r="W1883">
        <v>0</v>
      </c>
      <c r="X1883">
        <v>0</v>
      </c>
      <c r="Y1883">
        <v>0</v>
      </c>
      <c r="Z1883">
        <v>0</v>
      </c>
      <c r="AA1883">
        <v>3</v>
      </c>
      <c r="AB1883">
        <v>11</v>
      </c>
      <c r="AC1883">
        <v>1</v>
      </c>
    </row>
    <row r="1884" spans="1:29" x14ac:dyDescent="0.3">
      <c r="A1884" s="1">
        <v>5180</v>
      </c>
      <c r="B1884">
        <v>1968</v>
      </c>
      <c r="C1884" t="s">
        <v>36</v>
      </c>
      <c r="D1884" t="s">
        <v>41</v>
      </c>
      <c r="E1884">
        <v>50616</v>
      </c>
      <c r="F1884">
        <v>0</v>
      </c>
      <c r="G1884">
        <v>1</v>
      </c>
      <c r="H1884" t="s">
        <v>423</v>
      </c>
      <c r="I1884">
        <v>56</v>
      </c>
      <c r="J1884">
        <v>128</v>
      </c>
      <c r="K1884">
        <v>0</v>
      </c>
      <c r="L1884">
        <v>16</v>
      </c>
      <c r="M1884">
        <v>0</v>
      </c>
      <c r="N1884">
        <v>1</v>
      </c>
      <c r="O1884">
        <v>4</v>
      </c>
      <c r="P1884">
        <v>2</v>
      </c>
      <c r="Q1884">
        <v>4</v>
      </c>
      <c r="R1884">
        <v>0</v>
      </c>
      <c r="S1884">
        <v>4</v>
      </c>
      <c r="T1884">
        <v>7</v>
      </c>
      <c r="U1884">
        <v>0</v>
      </c>
      <c r="V1884">
        <v>0</v>
      </c>
      <c r="W1884">
        <v>0</v>
      </c>
      <c r="X1884">
        <v>0</v>
      </c>
      <c r="Y1884">
        <v>0</v>
      </c>
      <c r="Z1884">
        <v>0</v>
      </c>
      <c r="AA1884">
        <v>3</v>
      </c>
      <c r="AB1884">
        <v>11</v>
      </c>
      <c r="AC1884">
        <v>0</v>
      </c>
    </row>
    <row r="1885" spans="1:29" x14ac:dyDescent="0.3">
      <c r="A1885" s="1">
        <v>6461</v>
      </c>
      <c r="B1885">
        <v>1969</v>
      </c>
      <c r="C1885" t="s">
        <v>39</v>
      </c>
      <c r="D1885" t="s">
        <v>30</v>
      </c>
      <c r="E1885">
        <v>62772</v>
      </c>
      <c r="F1885">
        <v>0</v>
      </c>
      <c r="G1885">
        <v>1</v>
      </c>
      <c r="H1885" t="s">
        <v>673</v>
      </c>
      <c r="I1885">
        <v>74</v>
      </c>
      <c r="J1885">
        <v>581</v>
      </c>
      <c r="K1885">
        <v>49</v>
      </c>
      <c r="L1885">
        <v>157</v>
      </c>
      <c r="M1885">
        <v>43</v>
      </c>
      <c r="N1885">
        <v>8</v>
      </c>
      <c r="O1885">
        <v>108</v>
      </c>
      <c r="P1885">
        <v>1</v>
      </c>
      <c r="Q1885">
        <v>5</v>
      </c>
      <c r="R1885">
        <v>6</v>
      </c>
      <c r="S1885">
        <v>11</v>
      </c>
      <c r="T1885">
        <v>2</v>
      </c>
      <c r="U1885">
        <v>0</v>
      </c>
      <c r="V1885">
        <v>1</v>
      </c>
      <c r="W1885">
        <v>0</v>
      </c>
      <c r="X1885">
        <v>0</v>
      </c>
      <c r="Y1885">
        <v>0</v>
      </c>
      <c r="Z1885">
        <v>0</v>
      </c>
      <c r="AA1885">
        <v>3</v>
      </c>
      <c r="AB1885">
        <v>11</v>
      </c>
      <c r="AC1885">
        <v>0</v>
      </c>
    </row>
    <row r="1886" spans="1:29" x14ac:dyDescent="0.3">
      <c r="A1886" s="1">
        <v>7679</v>
      </c>
      <c r="B1886">
        <v>1985</v>
      </c>
      <c r="C1886" t="s">
        <v>36</v>
      </c>
      <c r="D1886" t="s">
        <v>30</v>
      </c>
      <c r="E1886">
        <v>30298</v>
      </c>
      <c r="F1886">
        <v>0</v>
      </c>
      <c r="G1886">
        <v>0</v>
      </c>
      <c r="H1886" t="s">
        <v>154</v>
      </c>
      <c r="I1886">
        <v>48</v>
      </c>
      <c r="J1886">
        <v>6</v>
      </c>
      <c r="K1886">
        <v>3</v>
      </c>
      <c r="L1886">
        <v>12</v>
      </c>
      <c r="M1886">
        <v>6</v>
      </c>
      <c r="N1886">
        <v>1</v>
      </c>
      <c r="O1886">
        <v>0</v>
      </c>
      <c r="P1886">
        <v>1</v>
      </c>
      <c r="Q1886">
        <v>1</v>
      </c>
      <c r="R1886">
        <v>1</v>
      </c>
      <c r="S1886">
        <v>3</v>
      </c>
      <c r="T1886">
        <v>3</v>
      </c>
      <c r="U1886">
        <v>0</v>
      </c>
      <c r="V1886">
        <v>0</v>
      </c>
      <c r="W1886">
        <v>0</v>
      </c>
      <c r="X1886">
        <v>0</v>
      </c>
      <c r="Y1886">
        <v>0</v>
      </c>
      <c r="Z1886">
        <v>0</v>
      </c>
      <c r="AA1886">
        <v>3</v>
      </c>
      <c r="AB1886">
        <v>11</v>
      </c>
      <c r="AC1886">
        <v>0</v>
      </c>
    </row>
    <row r="1887" spans="1:29" x14ac:dyDescent="0.3">
      <c r="A1887" s="1">
        <v>10702</v>
      </c>
      <c r="B1887">
        <v>1984</v>
      </c>
      <c r="C1887" t="s">
        <v>29</v>
      </c>
      <c r="D1887" t="s">
        <v>30</v>
      </c>
      <c r="E1887">
        <v>52413</v>
      </c>
      <c r="F1887">
        <v>1</v>
      </c>
      <c r="G1887">
        <v>0</v>
      </c>
      <c r="H1887" t="s">
        <v>54</v>
      </c>
      <c r="I1887">
        <v>67</v>
      </c>
      <c r="J1887">
        <v>185</v>
      </c>
      <c r="K1887">
        <v>8</v>
      </c>
      <c r="L1887">
        <v>133</v>
      </c>
      <c r="M1887">
        <v>56</v>
      </c>
      <c r="N1887">
        <v>56</v>
      </c>
      <c r="O1887">
        <v>12</v>
      </c>
      <c r="P1887">
        <v>2</v>
      </c>
      <c r="Q1887">
        <v>7</v>
      </c>
      <c r="R1887">
        <v>1</v>
      </c>
      <c r="S1887">
        <v>7</v>
      </c>
      <c r="T1887">
        <v>7</v>
      </c>
      <c r="U1887">
        <v>0</v>
      </c>
      <c r="V1887">
        <v>0</v>
      </c>
      <c r="W1887">
        <v>0</v>
      </c>
      <c r="X1887">
        <v>0</v>
      </c>
      <c r="Y1887">
        <v>0</v>
      </c>
      <c r="Z1887">
        <v>0</v>
      </c>
      <c r="AA1887">
        <v>3</v>
      </c>
      <c r="AB1887">
        <v>11</v>
      </c>
      <c r="AC1887">
        <v>0</v>
      </c>
    </row>
    <row r="1888" spans="1:29" x14ac:dyDescent="0.3">
      <c r="A1888" s="1">
        <v>7505</v>
      </c>
      <c r="B1888">
        <v>1957</v>
      </c>
      <c r="C1888" t="s">
        <v>36</v>
      </c>
      <c r="D1888" t="s">
        <v>37</v>
      </c>
      <c r="E1888">
        <v>44155</v>
      </c>
      <c r="F1888">
        <v>1</v>
      </c>
      <c r="G1888">
        <v>1</v>
      </c>
      <c r="H1888" t="s">
        <v>38</v>
      </c>
      <c r="I1888">
        <v>24</v>
      </c>
      <c r="J1888">
        <v>22</v>
      </c>
      <c r="K1888">
        <v>1</v>
      </c>
      <c r="L1888">
        <v>9</v>
      </c>
      <c r="M1888">
        <v>0</v>
      </c>
      <c r="N1888">
        <v>0</v>
      </c>
      <c r="O1888">
        <v>14</v>
      </c>
      <c r="P1888">
        <v>1</v>
      </c>
      <c r="Q1888">
        <v>1</v>
      </c>
      <c r="R1888">
        <v>1</v>
      </c>
      <c r="S1888">
        <v>2</v>
      </c>
      <c r="T1888">
        <v>4</v>
      </c>
      <c r="U1888">
        <v>0</v>
      </c>
      <c r="V1888">
        <v>0</v>
      </c>
      <c r="W1888">
        <v>0</v>
      </c>
      <c r="X1888">
        <v>0</v>
      </c>
      <c r="Y1888">
        <v>0</v>
      </c>
      <c r="Z1888">
        <v>0</v>
      </c>
      <c r="AA1888">
        <v>3</v>
      </c>
      <c r="AB1888">
        <v>11</v>
      </c>
      <c r="AC1888">
        <v>0</v>
      </c>
    </row>
    <row r="1889" spans="1:29" x14ac:dyDescent="0.3">
      <c r="A1889" s="1">
        <v>5113</v>
      </c>
      <c r="B1889">
        <v>1971</v>
      </c>
      <c r="C1889" t="s">
        <v>36</v>
      </c>
      <c r="D1889" t="s">
        <v>41</v>
      </c>
      <c r="E1889">
        <v>86979</v>
      </c>
      <c r="F1889">
        <v>0</v>
      </c>
      <c r="G1889">
        <v>0</v>
      </c>
      <c r="H1889" t="s">
        <v>290</v>
      </c>
      <c r="I1889">
        <v>67</v>
      </c>
      <c r="J1889">
        <v>584</v>
      </c>
      <c r="K1889">
        <v>100</v>
      </c>
      <c r="L1889">
        <v>835</v>
      </c>
      <c r="M1889">
        <v>65</v>
      </c>
      <c r="N1889">
        <v>83</v>
      </c>
      <c r="O1889">
        <v>35</v>
      </c>
      <c r="P1889">
        <v>1</v>
      </c>
      <c r="Q1889">
        <v>5</v>
      </c>
      <c r="R1889">
        <v>5</v>
      </c>
      <c r="S1889">
        <v>5</v>
      </c>
      <c r="T1889">
        <v>2</v>
      </c>
      <c r="U1889">
        <v>1</v>
      </c>
      <c r="V1889">
        <v>0</v>
      </c>
      <c r="W1889">
        <v>0</v>
      </c>
      <c r="X1889">
        <v>0</v>
      </c>
      <c r="Y1889">
        <v>0</v>
      </c>
      <c r="Z1889">
        <v>0</v>
      </c>
      <c r="AA1889">
        <v>3</v>
      </c>
      <c r="AB1889">
        <v>11</v>
      </c>
      <c r="AC1889">
        <v>1</v>
      </c>
    </row>
    <row r="1890" spans="1:29" x14ac:dyDescent="0.3">
      <c r="A1890" s="1">
        <v>10858</v>
      </c>
      <c r="B1890">
        <v>1975</v>
      </c>
      <c r="C1890" t="s">
        <v>29</v>
      </c>
      <c r="D1890" t="s">
        <v>33</v>
      </c>
      <c r="E1890">
        <v>76532</v>
      </c>
      <c r="F1890">
        <v>1</v>
      </c>
      <c r="G1890">
        <v>1</v>
      </c>
      <c r="H1890" t="s">
        <v>40</v>
      </c>
      <c r="I1890">
        <v>38</v>
      </c>
      <c r="J1890">
        <v>355</v>
      </c>
      <c r="K1890">
        <v>30</v>
      </c>
      <c r="L1890">
        <v>177</v>
      </c>
      <c r="M1890">
        <v>90</v>
      </c>
      <c r="N1890">
        <v>138</v>
      </c>
      <c r="O1890">
        <v>30</v>
      </c>
      <c r="P1890">
        <v>4</v>
      </c>
      <c r="Q1890">
        <v>9</v>
      </c>
      <c r="R1890">
        <v>5</v>
      </c>
      <c r="S1890">
        <v>7</v>
      </c>
      <c r="T1890">
        <v>5</v>
      </c>
      <c r="U1890">
        <v>0</v>
      </c>
      <c r="V1890">
        <v>0</v>
      </c>
      <c r="W1890">
        <v>0</v>
      </c>
      <c r="X1890">
        <v>0</v>
      </c>
      <c r="Y1890">
        <v>0</v>
      </c>
      <c r="Z1890">
        <v>0</v>
      </c>
      <c r="AA1890">
        <v>3</v>
      </c>
      <c r="AB1890">
        <v>11</v>
      </c>
      <c r="AC1890">
        <v>0</v>
      </c>
    </row>
    <row r="1891" spans="1:29" x14ac:dyDescent="0.3">
      <c r="A1891" s="1">
        <v>2961</v>
      </c>
      <c r="B1891">
        <v>1982</v>
      </c>
      <c r="C1891" t="s">
        <v>29</v>
      </c>
      <c r="D1891" t="s">
        <v>37</v>
      </c>
      <c r="E1891">
        <v>42081</v>
      </c>
      <c r="F1891">
        <v>1</v>
      </c>
      <c r="G1891">
        <v>0</v>
      </c>
      <c r="H1891" t="s">
        <v>600</v>
      </c>
      <c r="I1891">
        <v>86</v>
      </c>
      <c r="J1891">
        <v>175</v>
      </c>
      <c r="K1891">
        <v>10</v>
      </c>
      <c r="L1891">
        <v>110</v>
      </c>
      <c r="M1891">
        <v>54</v>
      </c>
      <c r="N1891">
        <v>6</v>
      </c>
      <c r="O1891">
        <v>27</v>
      </c>
      <c r="P1891">
        <v>2</v>
      </c>
      <c r="Q1891">
        <v>6</v>
      </c>
      <c r="R1891">
        <v>3</v>
      </c>
      <c r="S1891">
        <v>4</v>
      </c>
      <c r="T1891">
        <v>6</v>
      </c>
      <c r="U1891">
        <v>1</v>
      </c>
      <c r="V1891">
        <v>0</v>
      </c>
      <c r="W1891">
        <v>0</v>
      </c>
      <c r="X1891">
        <v>0</v>
      </c>
      <c r="Y1891">
        <v>0</v>
      </c>
      <c r="Z1891">
        <v>0</v>
      </c>
      <c r="AA1891">
        <v>3</v>
      </c>
      <c r="AB1891">
        <v>11</v>
      </c>
      <c r="AC1891">
        <v>0</v>
      </c>
    </row>
    <row r="1892" spans="1:29" x14ac:dyDescent="0.3">
      <c r="A1892" s="1">
        <v>2747</v>
      </c>
      <c r="B1892">
        <v>1988</v>
      </c>
      <c r="C1892" t="s">
        <v>36</v>
      </c>
      <c r="D1892" t="s">
        <v>37</v>
      </c>
      <c r="E1892">
        <v>67546</v>
      </c>
      <c r="F1892">
        <v>0</v>
      </c>
      <c r="G1892">
        <v>0</v>
      </c>
      <c r="H1892" t="s">
        <v>51</v>
      </c>
      <c r="I1892">
        <v>90</v>
      </c>
      <c r="J1892">
        <v>864</v>
      </c>
      <c r="K1892">
        <v>134</v>
      </c>
      <c r="L1892">
        <v>768</v>
      </c>
      <c r="M1892">
        <v>150</v>
      </c>
      <c r="N1892">
        <v>38</v>
      </c>
      <c r="O1892">
        <v>172</v>
      </c>
      <c r="P1892">
        <v>1</v>
      </c>
      <c r="Q1892">
        <v>4</v>
      </c>
      <c r="R1892">
        <v>10</v>
      </c>
      <c r="S1892">
        <v>5</v>
      </c>
      <c r="T1892">
        <v>3</v>
      </c>
      <c r="U1892">
        <v>0</v>
      </c>
      <c r="V1892">
        <v>0</v>
      </c>
      <c r="W1892">
        <v>0</v>
      </c>
      <c r="X1892">
        <v>0</v>
      </c>
      <c r="Y1892">
        <v>0</v>
      </c>
      <c r="Z1892">
        <v>0</v>
      </c>
      <c r="AA1892">
        <v>3</v>
      </c>
      <c r="AB1892">
        <v>11</v>
      </c>
      <c r="AC1892">
        <v>0</v>
      </c>
    </row>
    <row r="1893" spans="1:29" x14ac:dyDescent="0.3">
      <c r="A1893" s="1">
        <v>3010</v>
      </c>
      <c r="B1893">
        <v>1989</v>
      </c>
      <c r="C1893" t="s">
        <v>39</v>
      </c>
      <c r="D1893" t="s">
        <v>33</v>
      </c>
      <c r="E1893">
        <v>88420</v>
      </c>
      <c r="F1893">
        <v>0</v>
      </c>
      <c r="G1893">
        <v>0</v>
      </c>
      <c r="H1893" t="s">
        <v>492</v>
      </c>
      <c r="I1893">
        <v>87</v>
      </c>
      <c r="J1893">
        <v>957</v>
      </c>
      <c r="K1893">
        <v>153</v>
      </c>
      <c r="L1893">
        <v>612</v>
      </c>
      <c r="M1893">
        <v>99</v>
      </c>
      <c r="N1893">
        <v>95</v>
      </c>
      <c r="O1893">
        <v>153</v>
      </c>
      <c r="P1893">
        <v>1</v>
      </c>
      <c r="Q1893">
        <v>4</v>
      </c>
      <c r="R1893">
        <v>7</v>
      </c>
      <c r="S1893">
        <v>8</v>
      </c>
      <c r="T1893">
        <v>1</v>
      </c>
      <c r="U1893">
        <v>1</v>
      </c>
      <c r="V1893">
        <v>0</v>
      </c>
      <c r="W1893">
        <v>1</v>
      </c>
      <c r="X1893">
        <v>1</v>
      </c>
      <c r="Y1893">
        <v>0</v>
      </c>
      <c r="Z1893">
        <v>0</v>
      </c>
      <c r="AA1893">
        <v>3</v>
      </c>
      <c r="AB1893">
        <v>11</v>
      </c>
      <c r="AC1893">
        <v>0</v>
      </c>
    </row>
    <row r="1894" spans="1:29" x14ac:dyDescent="0.3">
      <c r="A1894" s="1">
        <v>5790</v>
      </c>
      <c r="B1894">
        <v>1985</v>
      </c>
      <c r="C1894" t="s">
        <v>29</v>
      </c>
      <c r="D1894" t="s">
        <v>37</v>
      </c>
      <c r="E1894">
        <v>31158</v>
      </c>
      <c r="F1894">
        <v>1</v>
      </c>
      <c r="G1894">
        <v>0</v>
      </c>
      <c r="H1894" t="s">
        <v>679</v>
      </c>
      <c r="I1894">
        <v>62</v>
      </c>
      <c r="J1894">
        <v>25</v>
      </c>
      <c r="K1894">
        <v>6</v>
      </c>
      <c r="L1894">
        <v>16</v>
      </c>
      <c r="M1894">
        <v>20</v>
      </c>
      <c r="N1894">
        <v>0</v>
      </c>
      <c r="O1894">
        <v>5</v>
      </c>
      <c r="P1894">
        <v>2</v>
      </c>
      <c r="Q1894">
        <v>2</v>
      </c>
      <c r="R1894">
        <v>0</v>
      </c>
      <c r="S1894">
        <v>3</v>
      </c>
      <c r="T1894">
        <v>8</v>
      </c>
      <c r="U1894">
        <v>0</v>
      </c>
      <c r="V1894">
        <v>0</v>
      </c>
      <c r="W1894">
        <v>0</v>
      </c>
      <c r="X1894">
        <v>0</v>
      </c>
      <c r="Y1894">
        <v>0</v>
      </c>
      <c r="Z1894">
        <v>0</v>
      </c>
      <c r="AA1894">
        <v>3</v>
      </c>
      <c r="AB1894">
        <v>11</v>
      </c>
      <c r="AC1894">
        <v>0</v>
      </c>
    </row>
    <row r="1895" spans="1:29" x14ac:dyDescent="0.3">
      <c r="A1895" s="1">
        <v>6892</v>
      </c>
      <c r="B1895">
        <v>1968</v>
      </c>
      <c r="C1895" t="s">
        <v>29</v>
      </c>
      <c r="D1895" t="s">
        <v>41</v>
      </c>
      <c r="E1895">
        <v>61671</v>
      </c>
      <c r="F1895">
        <v>0</v>
      </c>
      <c r="G1895">
        <v>1</v>
      </c>
      <c r="H1895" t="s">
        <v>483</v>
      </c>
      <c r="I1895">
        <v>23</v>
      </c>
      <c r="J1895">
        <v>641</v>
      </c>
      <c r="K1895">
        <v>7</v>
      </c>
      <c r="L1895">
        <v>56</v>
      </c>
      <c r="M1895">
        <v>0</v>
      </c>
      <c r="N1895">
        <v>0</v>
      </c>
      <c r="O1895">
        <v>28</v>
      </c>
      <c r="P1895">
        <v>8</v>
      </c>
      <c r="Q1895">
        <v>10</v>
      </c>
      <c r="R1895">
        <v>4</v>
      </c>
      <c r="S1895">
        <v>6</v>
      </c>
      <c r="T1895">
        <v>8</v>
      </c>
      <c r="U1895">
        <v>0</v>
      </c>
      <c r="V1895">
        <v>1</v>
      </c>
      <c r="W1895">
        <v>0</v>
      </c>
      <c r="X1895">
        <v>1</v>
      </c>
      <c r="Y1895">
        <v>0</v>
      </c>
      <c r="Z1895">
        <v>0</v>
      </c>
      <c r="AA1895">
        <v>3</v>
      </c>
      <c r="AB1895">
        <v>11</v>
      </c>
      <c r="AC1895">
        <v>0</v>
      </c>
    </row>
    <row r="1896" spans="1:29" x14ac:dyDescent="0.3">
      <c r="A1896" s="1">
        <v>1743</v>
      </c>
      <c r="B1896">
        <v>1974</v>
      </c>
      <c r="C1896" t="s">
        <v>29</v>
      </c>
      <c r="D1896" t="s">
        <v>30</v>
      </c>
      <c r="E1896">
        <v>69719</v>
      </c>
      <c r="F1896">
        <v>0</v>
      </c>
      <c r="G1896">
        <v>0</v>
      </c>
      <c r="H1896" t="s">
        <v>525</v>
      </c>
      <c r="I1896">
        <v>99</v>
      </c>
      <c r="J1896">
        <v>273</v>
      </c>
      <c r="K1896">
        <v>86</v>
      </c>
      <c r="L1896">
        <v>208</v>
      </c>
      <c r="M1896">
        <v>177</v>
      </c>
      <c r="N1896">
        <v>14</v>
      </c>
      <c r="O1896">
        <v>43</v>
      </c>
      <c r="P1896">
        <v>1</v>
      </c>
      <c r="Q1896">
        <v>2</v>
      </c>
      <c r="R1896">
        <v>3</v>
      </c>
      <c r="S1896">
        <v>5</v>
      </c>
      <c r="T1896">
        <v>1</v>
      </c>
      <c r="U1896">
        <v>0</v>
      </c>
      <c r="V1896">
        <v>0</v>
      </c>
      <c r="W1896">
        <v>0</v>
      </c>
      <c r="X1896">
        <v>0</v>
      </c>
      <c r="Y1896">
        <v>0</v>
      </c>
      <c r="Z1896">
        <v>0</v>
      </c>
      <c r="AA1896">
        <v>3</v>
      </c>
      <c r="AB1896">
        <v>11</v>
      </c>
      <c r="AC1896">
        <v>0</v>
      </c>
    </row>
    <row r="1897" spans="1:29" x14ac:dyDescent="0.3">
      <c r="A1897" s="1">
        <v>3578</v>
      </c>
      <c r="B1897">
        <v>1949</v>
      </c>
      <c r="C1897" t="s">
        <v>29</v>
      </c>
      <c r="D1897" t="s">
        <v>41</v>
      </c>
      <c r="E1897">
        <v>49160</v>
      </c>
      <c r="F1897">
        <v>0</v>
      </c>
      <c r="G1897">
        <v>1</v>
      </c>
      <c r="H1897" t="s">
        <v>390</v>
      </c>
      <c r="I1897">
        <v>29</v>
      </c>
      <c r="J1897">
        <v>122</v>
      </c>
      <c r="K1897">
        <v>21</v>
      </c>
      <c r="L1897">
        <v>43</v>
      </c>
      <c r="M1897">
        <v>25</v>
      </c>
      <c r="N1897">
        <v>10</v>
      </c>
      <c r="O1897">
        <v>15</v>
      </c>
      <c r="P1897">
        <v>2</v>
      </c>
      <c r="Q1897">
        <v>3</v>
      </c>
      <c r="R1897">
        <v>1</v>
      </c>
      <c r="S1897">
        <v>6</v>
      </c>
      <c r="T1897">
        <v>6</v>
      </c>
      <c r="U1897">
        <v>0</v>
      </c>
      <c r="V1897">
        <v>0</v>
      </c>
      <c r="W1897">
        <v>0</v>
      </c>
      <c r="X1897">
        <v>0</v>
      </c>
      <c r="Y1897">
        <v>0</v>
      </c>
      <c r="Z1897">
        <v>0</v>
      </c>
      <c r="AA1897">
        <v>3</v>
      </c>
      <c r="AB1897">
        <v>11</v>
      </c>
      <c r="AC1897">
        <v>0</v>
      </c>
    </row>
    <row r="1898" spans="1:29" x14ac:dyDescent="0.3">
      <c r="A1898" s="1">
        <v>8462</v>
      </c>
      <c r="B1898">
        <v>1978</v>
      </c>
      <c r="C1898" t="s">
        <v>47</v>
      </c>
      <c r="D1898" t="s">
        <v>33</v>
      </c>
      <c r="E1898">
        <v>24882</v>
      </c>
      <c r="F1898">
        <v>1</v>
      </c>
      <c r="G1898">
        <v>0</v>
      </c>
      <c r="H1898" t="s">
        <v>193</v>
      </c>
      <c r="I1898">
        <v>52</v>
      </c>
      <c r="J1898">
        <v>1</v>
      </c>
      <c r="K1898">
        <v>4</v>
      </c>
      <c r="L1898">
        <v>10</v>
      </c>
      <c r="M1898">
        <v>29</v>
      </c>
      <c r="N1898">
        <v>0</v>
      </c>
      <c r="O1898">
        <v>36</v>
      </c>
      <c r="P1898">
        <v>1</v>
      </c>
      <c r="Q1898">
        <v>1</v>
      </c>
      <c r="R1898">
        <v>1</v>
      </c>
      <c r="S1898">
        <v>2</v>
      </c>
      <c r="T1898">
        <v>6</v>
      </c>
      <c r="U1898">
        <v>1</v>
      </c>
      <c r="V1898">
        <v>0</v>
      </c>
      <c r="W1898">
        <v>0</v>
      </c>
      <c r="X1898">
        <v>0</v>
      </c>
      <c r="Y1898">
        <v>0</v>
      </c>
      <c r="Z1898">
        <v>0</v>
      </c>
      <c r="AA1898">
        <v>3</v>
      </c>
      <c r="AB1898">
        <v>11</v>
      </c>
      <c r="AC1898">
        <v>0</v>
      </c>
    </row>
    <row r="1899" spans="1:29" x14ac:dyDescent="0.3">
      <c r="A1899" s="1">
        <v>5558</v>
      </c>
      <c r="B1899">
        <v>1954</v>
      </c>
      <c r="C1899" t="s">
        <v>36</v>
      </c>
      <c r="D1899" t="s">
        <v>30</v>
      </c>
      <c r="E1899">
        <v>90933</v>
      </c>
      <c r="F1899">
        <v>0</v>
      </c>
      <c r="G1899">
        <v>0</v>
      </c>
      <c r="H1899" t="s">
        <v>200</v>
      </c>
      <c r="I1899">
        <v>90</v>
      </c>
      <c r="J1899">
        <v>1020</v>
      </c>
      <c r="K1899">
        <v>31</v>
      </c>
      <c r="L1899">
        <v>430</v>
      </c>
      <c r="M1899">
        <v>62</v>
      </c>
      <c r="N1899">
        <v>63</v>
      </c>
      <c r="O1899">
        <v>79</v>
      </c>
      <c r="P1899">
        <v>1</v>
      </c>
      <c r="Q1899">
        <v>4</v>
      </c>
      <c r="R1899">
        <v>6</v>
      </c>
      <c r="S1899">
        <v>4</v>
      </c>
      <c r="T1899">
        <v>1</v>
      </c>
      <c r="U1899">
        <v>0</v>
      </c>
      <c r="V1899">
        <v>0</v>
      </c>
      <c r="W1899">
        <v>1</v>
      </c>
      <c r="X1899">
        <v>0</v>
      </c>
      <c r="Y1899">
        <v>0</v>
      </c>
      <c r="Z1899">
        <v>0</v>
      </c>
      <c r="AA1899">
        <v>3</v>
      </c>
      <c r="AB1899">
        <v>11</v>
      </c>
      <c r="AC1899">
        <v>0</v>
      </c>
    </row>
    <row r="1900" spans="1:29" x14ac:dyDescent="0.3">
      <c r="A1900" s="1">
        <v>4619</v>
      </c>
      <c r="B1900">
        <v>1945</v>
      </c>
      <c r="C1900" t="s">
        <v>36</v>
      </c>
      <c r="D1900" t="s">
        <v>30</v>
      </c>
      <c r="E1900">
        <v>113734</v>
      </c>
      <c r="F1900">
        <v>0</v>
      </c>
      <c r="G1900">
        <v>0</v>
      </c>
      <c r="H1900" t="s">
        <v>117</v>
      </c>
      <c r="I1900">
        <v>9</v>
      </c>
      <c r="J1900">
        <v>6</v>
      </c>
      <c r="K1900">
        <v>2</v>
      </c>
      <c r="L1900">
        <v>3</v>
      </c>
      <c r="M1900">
        <v>1</v>
      </c>
      <c r="N1900">
        <v>262</v>
      </c>
      <c r="O1900">
        <v>3</v>
      </c>
      <c r="P1900">
        <v>0</v>
      </c>
      <c r="Q1900">
        <v>27</v>
      </c>
      <c r="R1900">
        <v>0</v>
      </c>
      <c r="S1900">
        <v>0</v>
      </c>
      <c r="T1900">
        <v>1</v>
      </c>
      <c r="U1900">
        <v>0</v>
      </c>
      <c r="V1900">
        <v>0</v>
      </c>
      <c r="W1900">
        <v>0</v>
      </c>
      <c r="X1900">
        <v>0</v>
      </c>
      <c r="Y1900">
        <v>0</v>
      </c>
      <c r="Z1900">
        <v>0</v>
      </c>
      <c r="AA1900">
        <v>3</v>
      </c>
      <c r="AB1900">
        <v>11</v>
      </c>
      <c r="AC1900">
        <v>0</v>
      </c>
    </row>
    <row r="1901" spans="1:29" x14ac:dyDescent="0.3">
      <c r="A1901" s="1">
        <v>8780</v>
      </c>
      <c r="B1901">
        <v>1950</v>
      </c>
      <c r="C1901" t="s">
        <v>36</v>
      </c>
      <c r="D1901" t="s">
        <v>33</v>
      </c>
      <c r="E1901">
        <v>59292</v>
      </c>
      <c r="F1901">
        <v>0</v>
      </c>
      <c r="G1901">
        <v>1</v>
      </c>
      <c r="H1901" t="s">
        <v>264</v>
      </c>
      <c r="I1901">
        <v>71</v>
      </c>
      <c r="J1901">
        <v>378</v>
      </c>
      <c r="K1901">
        <v>14</v>
      </c>
      <c r="L1901">
        <v>68</v>
      </c>
      <c r="M1901">
        <v>19</v>
      </c>
      <c r="N1901">
        <v>14</v>
      </c>
      <c r="O1901">
        <v>14</v>
      </c>
      <c r="P1901">
        <v>2</v>
      </c>
      <c r="Q1901">
        <v>3</v>
      </c>
      <c r="R1901">
        <v>5</v>
      </c>
      <c r="S1901">
        <v>8</v>
      </c>
      <c r="T1901">
        <v>3</v>
      </c>
      <c r="U1901">
        <v>0</v>
      </c>
      <c r="V1901">
        <v>0</v>
      </c>
      <c r="W1901">
        <v>0</v>
      </c>
      <c r="X1901">
        <v>0</v>
      </c>
      <c r="Y1901">
        <v>0</v>
      </c>
      <c r="Z1901">
        <v>0</v>
      </c>
      <c r="AA1901">
        <v>3</v>
      </c>
      <c r="AB1901">
        <v>11</v>
      </c>
      <c r="AC1901">
        <v>0</v>
      </c>
    </row>
    <row r="1902" spans="1:29" x14ac:dyDescent="0.3">
      <c r="A1902" s="1">
        <v>10789</v>
      </c>
      <c r="B1902">
        <v>1964</v>
      </c>
      <c r="C1902" t="s">
        <v>36</v>
      </c>
      <c r="D1902" t="s">
        <v>37</v>
      </c>
      <c r="E1902">
        <v>45759</v>
      </c>
      <c r="F1902">
        <v>1</v>
      </c>
      <c r="G1902">
        <v>1</v>
      </c>
      <c r="H1902" t="s">
        <v>192</v>
      </c>
      <c r="I1902">
        <v>13</v>
      </c>
      <c r="J1902">
        <v>42</v>
      </c>
      <c r="K1902">
        <v>1</v>
      </c>
      <c r="L1902">
        <v>18</v>
      </c>
      <c r="M1902">
        <v>3</v>
      </c>
      <c r="N1902">
        <v>0</v>
      </c>
      <c r="O1902">
        <v>4</v>
      </c>
      <c r="P1902">
        <v>2</v>
      </c>
      <c r="Q1902">
        <v>2</v>
      </c>
      <c r="R1902">
        <v>0</v>
      </c>
      <c r="S1902">
        <v>3</v>
      </c>
      <c r="T1902">
        <v>7</v>
      </c>
      <c r="U1902">
        <v>0</v>
      </c>
      <c r="V1902">
        <v>0</v>
      </c>
      <c r="W1902">
        <v>0</v>
      </c>
      <c r="X1902">
        <v>0</v>
      </c>
      <c r="Y1902">
        <v>0</v>
      </c>
      <c r="Z1902">
        <v>0</v>
      </c>
      <c r="AA1902">
        <v>3</v>
      </c>
      <c r="AB1902">
        <v>11</v>
      </c>
      <c r="AC1902">
        <v>0</v>
      </c>
    </row>
    <row r="1903" spans="1:29" x14ac:dyDescent="0.3">
      <c r="A1903" s="1">
        <v>10779</v>
      </c>
      <c r="B1903">
        <v>1983</v>
      </c>
      <c r="C1903" t="s">
        <v>29</v>
      </c>
      <c r="D1903" t="s">
        <v>30</v>
      </c>
      <c r="E1903">
        <v>22148</v>
      </c>
      <c r="F1903">
        <v>0</v>
      </c>
      <c r="G1903">
        <v>0</v>
      </c>
      <c r="H1903" t="s">
        <v>274</v>
      </c>
      <c r="I1903">
        <v>16</v>
      </c>
      <c r="J1903">
        <v>15</v>
      </c>
      <c r="K1903">
        <v>5</v>
      </c>
      <c r="L1903">
        <v>14</v>
      </c>
      <c r="M1903">
        <v>0</v>
      </c>
      <c r="N1903">
        <v>4</v>
      </c>
      <c r="O1903">
        <v>11</v>
      </c>
      <c r="P1903">
        <v>1</v>
      </c>
      <c r="Q1903">
        <v>1</v>
      </c>
      <c r="R1903">
        <v>0</v>
      </c>
      <c r="S1903">
        <v>3</v>
      </c>
      <c r="T1903">
        <v>7</v>
      </c>
      <c r="U1903">
        <v>0</v>
      </c>
      <c r="V1903">
        <v>0</v>
      </c>
      <c r="W1903">
        <v>0</v>
      </c>
      <c r="X1903">
        <v>0</v>
      </c>
      <c r="Y1903">
        <v>0</v>
      </c>
      <c r="Z1903">
        <v>0</v>
      </c>
      <c r="AA1903">
        <v>3</v>
      </c>
      <c r="AB1903">
        <v>11</v>
      </c>
      <c r="AC1903">
        <v>0</v>
      </c>
    </row>
    <row r="1904" spans="1:29" x14ac:dyDescent="0.3">
      <c r="A1904" s="1">
        <v>5896</v>
      </c>
      <c r="B1904">
        <v>1987</v>
      </c>
      <c r="C1904" t="s">
        <v>39</v>
      </c>
      <c r="D1904" t="s">
        <v>37</v>
      </c>
      <c r="E1904">
        <v>73395</v>
      </c>
      <c r="F1904">
        <v>0</v>
      </c>
      <c r="G1904">
        <v>0</v>
      </c>
      <c r="H1904" t="s">
        <v>210</v>
      </c>
      <c r="I1904">
        <v>94</v>
      </c>
      <c r="J1904">
        <v>272</v>
      </c>
      <c r="K1904">
        <v>7</v>
      </c>
      <c r="L1904">
        <v>80</v>
      </c>
      <c r="M1904">
        <v>20</v>
      </c>
      <c r="N1904">
        <v>7</v>
      </c>
      <c r="O1904">
        <v>11</v>
      </c>
      <c r="P1904">
        <v>1</v>
      </c>
      <c r="Q1904">
        <v>4</v>
      </c>
      <c r="R1904">
        <v>4</v>
      </c>
      <c r="S1904">
        <v>6</v>
      </c>
      <c r="T1904">
        <v>2</v>
      </c>
      <c r="U1904">
        <v>0</v>
      </c>
      <c r="V1904">
        <v>0</v>
      </c>
      <c r="W1904">
        <v>0</v>
      </c>
      <c r="X1904">
        <v>0</v>
      </c>
      <c r="Y1904">
        <v>0</v>
      </c>
      <c r="Z1904">
        <v>0</v>
      </c>
      <c r="AA1904">
        <v>3</v>
      </c>
      <c r="AB1904">
        <v>11</v>
      </c>
      <c r="AC1904">
        <v>0</v>
      </c>
    </row>
    <row r="1905" spans="1:29" x14ac:dyDescent="0.3">
      <c r="A1905" s="1">
        <v>2337</v>
      </c>
      <c r="B1905">
        <v>1971</v>
      </c>
      <c r="C1905" t="s">
        <v>29</v>
      </c>
      <c r="D1905" t="s">
        <v>41</v>
      </c>
      <c r="E1905">
        <v>29819</v>
      </c>
      <c r="F1905">
        <v>1</v>
      </c>
      <c r="G1905">
        <v>0</v>
      </c>
      <c r="H1905" t="s">
        <v>463</v>
      </c>
      <c r="I1905">
        <v>77</v>
      </c>
      <c r="J1905">
        <v>9</v>
      </c>
      <c r="K1905">
        <v>1</v>
      </c>
      <c r="L1905">
        <v>24</v>
      </c>
      <c r="M1905">
        <v>2</v>
      </c>
      <c r="N1905">
        <v>1</v>
      </c>
      <c r="O1905">
        <v>2</v>
      </c>
      <c r="P1905">
        <v>3</v>
      </c>
      <c r="Q1905">
        <v>3</v>
      </c>
      <c r="R1905">
        <v>0</v>
      </c>
      <c r="S1905">
        <v>3</v>
      </c>
      <c r="T1905">
        <v>6</v>
      </c>
      <c r="U1905">
        <v>0</v>
      </c>
      <c r="V1905">
        <v>0</v>
      </c>
      <c r="W1905">
        <v>0</v>
      </c>
      <c r="X1905">
        <v>0</v>
      </c>
      <c r="Y1905">
        <v>0</v>
      </c>
      <c r="Z1905">
        <v>0</v>
      </c>
      <c r="AA1905">
        <v>3</v>
      </c>
      <c r="AB1905">
        <v>11</v>
      </c>
      <c r="AC1905">
        <v>0</v>
      </c>
    </row>
    <row r="1906" spans="1:29" x14ac:dyDescent="0.3">
      <c r="A1906" s="1">
        <v>10951</v>
      </c>
      <c r="B1906">
        <v>1968</v>
      </c>
      <c r="C1906" t="s">
        <v>29</v>
      </c>
      <c r="D1906" t="s">
        <v>37</v>
      </c>
      <c r="E1906">
        <v>45688</v>
      </c>
      <c r="F1906">
        <v>0</v>
      </c>
      <c r="G1906">
        <v>1</v>
      </c>
      <c r="H1906" t="s">
        <v>479</v>
      </c>
      <c r="I1906">
        <v>20</v>
      </c>
      <c r="J1906">
        <v>279</v>
      </c>
      <c r="K1906">
        <v>0</v>
      </c>
      <c r="L1906">
        <v>18</v>
      </c>
      <c r="M1906">
        <v>0</v>
      </c>
      <c r="N1906">
        <v>0</v>
      </c>
      <c r="O1906">
        <v>9</v>
      </c>
      <c r="P1906">
        <v>2</v>
      </c>
      <c r="Q1906">
        <v>3</v>
      </c>
      <c r="R1906">
        <v>1</v>
      </c>
      <c r="S1906">
        <v>8</v>
      </c>
      <c r="T1906">
        <v>4</v>
      </c>
      <c r="U1906">
        <v>0</v>
      </c>
      <c r="V1906">
        <v>1</v>
      </c>
      <c r="W1906">
        <v>0</v>
      </c>
      <c r="X1906">
        <v>0</v>
      </c>
      <c r="Y1906">
        <v>0</v>
      </c>
      <c r="Z1906">
        <v>0</v>
      </c>
      <c r="AA1906">
        <v>3</v>
      </c>
      <c r="AB1906">
        <v>11</v>
      </c>
      <c r="AC1906">
        <v>0</v>
      </c>
    </row>
    <row r="1907" spans="1:29" x14ac:dyDescent="0.3">
      <c r="A1907" s="1">
        <v>544</v>
      </c>
      <c r="B1907">
        <v>1954</v>
      </c>
      <c r="C1907" t="s">
        <v>29</v>
      </c>
      <c r="D1907" t="s">
        <v>37</v>
      </c>
      <c r="E1907">
        <v>62820</v>
      </c>
      <c r="F1907">
        <v>0</v>
      </c>
      <c r="G1907">
        <v>0</v>
      </c>
      <c r="H1907" t="s">
        <v>66</v>
      </c>
      <c r="I1907">
        <v>51</v>
      </c>
      <c r="J1907">
        <v>398</v>
      </c>
      <c r="K1907">
        <v>61</v>
      </c>
      <c r="L1907">
        <v>265</v>
      </c>
      <c r="M1907">
        <v>138</v>
      </c>
      <c r="N1907">
        <v>61</v>
      </c>
      <c r="O1907">
        <v>53</v>
      </c>
      <c r="P1907">
        <v>1</v>
      </c>
      <c r="Q1907">
        <v>3</v>
      </c>
      <c r="R1907">
        <v>4</v>
      </c>
      <c r="S1907">
        <v>6</v>
      </c>
      <c r="T1907">
        <v>1</v>
      </c>
      <c r="U1907">
        <v>0</v>
      </c>
      <c r="V1907">
        <v>0</v>
      </c>
      <c r="W1907">
        <v>0</v>
      </c>
      <c r="X1907">
        <v>0</v>
      </c>
      <c r="Y1907">
        <v>0</v>
      </c>
      <c r="Z1907">
        <v>0</v>
      </c>
      <c r="AA1907">
        <v>3</v>
      </c>
      <c r="AB1907">
        <v>11</v>
      </c>
      <c r="AC1907">
        <v>0</v>
      </c>
    </row>
    <row r="1908" spans="1:29" x14ac:dyDescent="0.3">
      <c r="A1908" s="1">
        <v>17</v>
      </c>
      <c r="B1908">
        <v>1971</v>
      </c>
      <c r="C1908" t="s">
        <v>36</v>
      </c>
      <c r="D1908" t="s">
        <v>37</v>
      </c>
      <c r="E1908">
        <v>60491</v>
      </c>
      <c r="F1908">
        <v>0</v>
      </c>
      <c r="G1908">
        <v>1</v>
      </c>
      <c r="H1908" t="s">
        <v>677</v>
      </c>
      <c r="I1908">
        <v>81</v>
      </c>
      <c r="J1908">
        <v>637</v>
      </c>
      <c r="K1908">
        <v>47</v>
      </c>
      <c r="L1908">
        <v>237</v>
      </c>
      <c r="M1908">
        <v>12</v>
      </c>
      <c r="N1908">
        <v>19</v>
      </c>
      <c r="O1908">
        <v>76</v>
      </c>
      <c r="P1908">
        <v>4</v>
      </c>
      <c r="Q1908">
        <v>6</v>
      </c>
      <c r="R1908">
        <v>11</v>
      </c>
      <c r="S1908">
        <v>7</v>
      </c>
      <c r="T1908">
        <v>5</v>
      </c>
      <c r="U1908">
        <v>0</v>
      </c>
      <c r="V1908">
        <v>0</v>
      </c>
      <c r="W1908">
        <v>0</v>
      </c>
      <c r="X1908">
        <v>0</v>
      </c>
      <c r="Y1908">
        <v>0</v>
      </c>
      <c r="Z1908">
        <v>0</v>
      </c>
      <c r="AA1908">
        <v>3</v>
      </c>
      <c r="AB1908">
        <v>11</v>
      </c>
      <c r="AC1908">
        <v>0</v>
      </c>
    </row>
    <row r="1909" spans="1:29" x14ac:dyDescent="0.3">
      <c r="A1909" s="1">
        <v>10680</v>
      </c>
      <c r="B1909">
        <v>1986</v>
      </c>
      <c r="C1909" t="s">
        <v>29</v>
      </c>
      <c r="D1909" t="s">
        <v>33</v>
      </c>
      <c r="E1909">
        <v>33235</v>
      </c>
      <c r="F1909">
        <v>1</v>
      </c>
      <c r="G1909">
        <v>0</v>
      </c>
      <c r="H1909" t="s">
        <v>680</v>
      </c>
      <c r="I1909">
        <v>71</v>
      </c>
      <c r="J1909">
        <v>45</v>
      </c>
      <c r="K1909">
        <v>0</v>
      </c>
      <c r="L1909">
        <v>16</v>
      </c>
      <c r="M1909">
        <v>2</v>
      </c>
      <c r="N1909">
        <v>1</v>
      </c>
      <c r="O1909">
        <v>6</v>
      </c>
      <c r="P1909">
        <v>1</v>
      </c>
      <c r="Q1909">
        <v>3</v>
      </c>
      <c r="R1909">
        <v>0</v>
      </c>
      <c r="S1909">
        <v>3</v>
      </c>
      <c r="T1909">
        <v>7</v>
      </c>
      <c r="U1909">
        <v>0</v>
      </c>
      <c r="V1909">
        <v>0</v>
      </c>
      <c r="W1909">
        <v>0</v>
      </c>
      <c r="X1909">
        <v>0</v>
      </c>
      <c r="Y1909">
        <v>0</v>
      </c>
      <c r="Z1909">
        <v>0</v>
      </c>
      <c r="AA1909">
        <v>3</v>
      </c>
      <c r="AB1909">
        <v>11</v>
      </c>
      <c r="AC1909">
        <v>0</v>
      </c>
    </row>
    <row r="1910" spans="1:29" x14ac:dyDescent="0.3">
      <c r="A1910" s="1">
        <v>3265</v>
      </c>
      <c r="B1910">
        <v>1959</v>
      </c>
      <c r="C1910" t="s">
        <v>29</v>
      </c>
      <c r="D1910" t="s">
        <v>37</v>
      </c>
      <c r="E1910">
        <v>35701</v>
      </c>
      <c r="F1910">
        <v>0</v>
      </c>
      <c r="G1910">
        <v>0</v>
      </c>
      <c r="H1910" t="s">
        <v>159</v>
      </c>
      <c r="I1910">
        <v>36</v>
      </c>
      <c r="J1910">
        <v>21</v>
      </c>
      <c r="K1910">
        <v>1</v>
      </c>
      <c r="L1910">
        <v>9</v>
      </c>
      <c r="M1910">
        <v>7</v>
      </c>
      <c r="N1910">
        <v>3</v>
      </c>
      <c r="O1910">
        <v>5</v>
      </c>
      <c r="P1910">
        <v>1</v>
      </c>
      <c r="Q1910">
        <v>1</v>
      </c>
      <c r="R1910">
        <v>0</v>
      </c>
      <c r="S1910">
        <v>3</v>
      </c>
      <c r="T1910">
        <v>6</v>
      </c>
      <c r="U1910">
        <v>0</v>
      </c>
      <c r="V1910">
        <v>0</v>
      </c>
      <c r="W1910">
        <v>0</v>
      </c>
      <c r="X1910">
        <v>0</v>
      </c>
      <c r="Y1910">
        <v>0</v>
      </c>
      <c r="Z1910">
        <v>0</v>
      </c>
      <c r="AA1910">
        <v>3</v>
      </c>
      <c r="AB1910">
        <v>11</v>
      </c>
      <c r="AC1910">
        <v>0</v>
      </c>
    </row>
    <row r="1911" spans="1:29" x14ac:dyDescent="0.3">
      <c r="A1911" s="1">
        <v>5623</v>
      </c>
      <c r="B1911">
        <v>1980</v>
      </c>
      <c r="C1911" t="s">
        <v>39</v>
      </c>
      <c r="D1911" t="s">
        <v>37</v>
      </c>
      <c r="E1911">
        <v>31535</v>
      </c>
      <c r="F1911">
        <v>1</v>
      </c>
      <c r="G1911">
        <v>0</v>
      </c>
      <c r="H1911" t="s">
        <v>194</v>
      </c>
      <c r="I1911">
        <v>95</v>
      </c>
      <c r="J1911">
        <v>15</v>
      </c>
      <c r="K1911">
        <v>4</v>
      </c>
      <c r="L1911">
        <v>13</v>
      </c>
      <c r="M1911">
        <v>0</v>
      </c>
      <c r="N1911">
        <v>0</v>
      </c>
      <c r="O1911">
        <v>19</v>
      </c>
      <c r="P1911">
        <v>1</v>
      </c>
      <c r="Q1911">
        <v>1</v>
      </c>
      <c r="R1911">
        <v>1</v>
      </c>
      <c r="S1911">
        <v>2</v>
      </c>
      <c r="T1911">
        <v>7</v>
      </c>
      <c r="U1911">
        <v>1</v>
      </c>
      <c r="V1911">
        <v>0</v>
      </c>
      <c r="W1911">
        <v>0</v>
      </c>
      <c r="X1911">
        <v>0</v>
      </c>
      <c r="Y1911">
        <v>0</v>
      </c>
      <c r="Z1911">
        <v>0</v>
      </c>
      <c r="AA1911">
        <v>3</v>
      </c>
      <c r="AB1911">
        <v>11</v>
      </c>
      <c r="AC1911">
        <v>0</v>
      </c>
    </row>
    <row r="1912" spans="1:29" x14ac:dyDescent="0.3">
      <c r="A1912" s="1">
        <v>5832</v>
      </c>
      <c r="B1912">
        <v>1960</v>
      </c>
      <c r="C1912" t="s">
        <v>53</v>
      </c>
      <c r="D1912" t="s">
        <v>33</v>
      </c>
      <c r="E1912">
        <v>92556</v>
      </c>
      <c r="F1912">
        <v>0</v>
      </c>
      <c r="G1912">
        <v>0</v>
      </c>
      <c r="H1912" t="s">
        <v>591</v>
      </c>
      <c r="I1912">
        <v>32</v>
      </c>
      <c r="J1912">
        <v>493</v>
      </c>
      <c r="K1912">
        <v>183</v>
      </c>
      <c r="L1912">
        <v>352</v>
      </c>
      <c r="M1912">
        <v>184</v>
      </c>
      <c r="N1912">
        <v>23</v>
      </c>
      <c r="O1912">
        <v>28</v>
      </c>
      <c r="P1912">
        <v>0</v>
      </c>
      <c r="Q1912">
        <v>3</v>
      </c>
      <c r="R1912">
        <v>5</v>
      </c>
      <c r="S1912">
        <v>13</v>
      </c>
      <c r="T1912">
        <v>0</v>
      </c>
      <c r="U1912">
        <v>0</v>
      </c>
      <c r="V1912">
        <v>0</v>
      </c>
      <c r="W1912">
        <v>0</v>
      </c>
      <c r="X1912">
        <v>0</v>
      </c>
      <c r="Y1912">
        <v>0</v>
      </c>
      <c r="Z1912">
        <v>0</v>
      </c>
      <c r="AA1912">
        <v>3</v>
      </c>
      <c r="AB1912">
        <v>11</v>
      </c>
      <c r="AC1912">
        <v>0</v>
      </c>
    </row>
    <row r="1913" spans="1:29" x14ac:dyDescent="0.3">
      <c r="A1913" s="1">
        <v>5544</v>
      </c>
      <c r="B1913">
        <v>1970</v>
      </c>
      <c r="C1913" t="s">
        <v>29</v>
      </c>
      <c r="D1913" t="s">
        <v>30</v>
      </c>
      <c r="E1913">
        <v>67384</v>
      </c>
      <c r="F1913">
        <v>0</v>
      </c>
      <c r="G1913">
        <v>1</v>
      </c>
      <c r="H1913" t="s">
        <v>137</v>
      </c>
      <c r="I1913">
        <v>32</v>
      </c>
      <c r="J1913">
        <v>957</v>
      </c>
      <c r="K1913">
        <v>40</v>
      </c>
      <c r="L1913">
        <v>175</v>
      </c>
      <c r="M1913">
        <v>158</v>
      </c>
      <c r="N1913">
        <v>53</v>
      </c>
      <c r="O1913">
        <v>107</v>
      </c>
      <c r="P1913">
        <v>2</v>
      </c>
      <c r="Q1913">
        <v>7</v>
      </c>
      <c r="R1913">
        <v>8</v>
      </c>
      <c r="S1913">
        <v>5</v>
      </c>
      <c r="T1913">
        <v>5</v>
      </c>
      <c r="U1913">
        <v>0</v>
      </c>
      <c r="V1913">
        <v>1</v>
      </c>
      <c r="W1913">
        <v>0</v>
      </c>
      <c r="X1913">
        <v>0</v>
      </c>
      <c r="Y1913">
        <v>0</v>
      </c>
      <c r="Z1913">
        <v>0</v>
      </c>
      <c r="AA1913">
        <v>3</v>
      </c>
      <c r="AB1913">
        <v>11</v>
      </c>
      <c r="AC1913">
        <v>0</v>
      </c>
    </row>
    <row r="1914" spans="1:29" x14ac:dyDescent="0.3">
      <c r="A1914" s="1">
        <v>6417</v>
      </c>
      <c r="B1914">
        <v>1971</v>
      </c>
      <c r="C1914" t="s">
        <v>39</v>
      </c>
      <c r="D1914" t="s">
        <v>33</v>
      </c>
      <c r="E1914">
        <v>80573</v>
      </c>
      <c r="F1914">
        <v>0</v>
      </c>
      <c r="G1914">
        <v>0</v>
      </c>
      <c r="H1914" t="s">
        <v>548</v>
      </c>
      <c r="I1914">
        <v>85</v>
      </c>
      <c r="J1914">
        <v>829</v>
      </c>
      <c r="K1914">
        <v>138</v>
      </c>
      <c r="L1914">
        <v>430</v>
      </c>
      <c r="M1914">
        <v>60</v>
      </c>
      <c r="N1914">
        <v>92</v>
      </c>
      <c r="O1914">
        <v>15</v>
      </c>
      <c r="P1914">
        <v>1</v>
      </c>
      <c r="Q1914">
        <v>4</v>
      </c>
      <c r="R1914">
        <v>6</v>
      </c>
      <c r="S1914">
        <v>13</v>
      </c>
      <c r="T1914">
        <v>2</v>
      </c>
      <c r="U1914">
        <v>0</v>
      </c>
      <c r="V1914">
        <v>0</v>
      </c>
      <c r="W1914">
        <v>0</v>
      </c>
      <c r="X1914">
        <v>0</v>
      </c>
      <c r="Y1914">
        <v>0</v>
      </c>
      <c r="Z1914">
        <v>0</v>
      </c>
      <c r="AA1914">
        <v>3</v>
      </c>
      <c r="AB1914">
        <v>11</v>
      </c>
      <c r="AC1914">
        <v>0</v>
      </c>
    </row>
    <row r="1915" spans="1:29" x14ac:dyDescent="0.3">
      <c r="A1915" s="1">
        <v>5831</v>
      </c>
      <c r="B1915">
        <v>1967</v>
      </c>
      <c r="C1915" t="s">
        <v>29</v>
      </c>
      <c r="D1915" t="s">
        <v>37</v>
      </c>
      <c r="E1915">
        <v>77870</v>
      </c>
      <c r="F1915">
        <v>0</v>
      </c>
      <c r="G1915">
        <v>1</v>
      </c>
      <c r="H1915" t="s">
        <v>162</v>
      </c>
      <c r="I1915">
        <v>93</v>
      </c>
      <c r="J1915">
        <v>1017</v>
      </c>
      <c r="K1915">
        <v>50</v>
      </c>
      <c r="L1915">
        <v>500</v>
      </c>
      <c r="M1915">
        <v>65</v>
      </c>
      <c r="N1915">
        <v>50</v>
      </c>
      <c r="O1915">
        <v>133</v>
      </c>
      <c r="P1915">
        <v>3</v>
      </c>
      <c r="Q1915">
        <v>5</v>
      </c>
      <c r="R1915">
        <v>5</v>
      </c>
      <c r="S1915">
        <v>5</v>
      </c>
      <c r="T1915">
        <v>8</v>
      </c>
      <c r="U1915">
        <v>0</v>
      </c>
      <c r="V1915">
        <v>1</v>
      </c>
      <c r="W1915">
        <v>0</v>
      </c>
      <c r="X1915">
        <v>1</v>
      </c>
      <c r="Y1915">
        <v>0</v>
      </c>
      <c r="Z1915">
        <v>0</v>
      </c>
      <c r="AA1915">
        <v>3</v>
      </c>
      <c r="AB1915">
        <v>11</v>
      </c>
      <c r="AC1915">
        <v>1</v>
      </c>
    </row>
    <row r="1916" spans="1:29" x14ac:dyDescent="0.3">
      <c r="A1916" s="1">
        <v>7101</v>
      </c>
      <c r="B1916">
        <v>1963</v>
      </c>
      <c r="C1916" t="s">
        <v>36</v>
      </c>
      <c r="D1916" t="s">
        <v>71</v>
      </c>
      <c r="E1916">
        <v>52278</v>
      </c>
      <c r="F1916">
        <v>0</v>
      </c>
      <c r="G1916">
        <v>1</v>
      </c>
      <c r="H1916" t="s">
        <v>536</v>
      </c>
      <c r="I1916">
        <v>24</v>
      </c>
      <c r="J1916">
        <v>953</v>
      </c>
      <c r="K1916">
        <v>0</v>
      </c>
      <c r="L1916">
        <v>71</v>
      </c>
      <c r="M1916">
        <v>0</v>
      </c>
      <c r="N1916">
        <v>0</v>
      </c>
      <c r="O1916">
        <v>174</v>
      </c>
      <c r="P1916">
        <v>6</v>
      </c>
      <c r="Q1916">
        <v>10</v>
      </c>
      <c r="R1916">
        <v>5</v>
      </c>
      <c r="S1916">
        <v>10</v>
      </c>
      <c r="T1916">
        <v>8</v>
      </c>
      <c r="U1916">
        <v>0</v>
      </c>
      <c r="V1916">
        <v>0</v>
      </c>
      <c r="W1916">
        <v>0</v>
      </c>
      <c r="X1916">
        <v>0</v>
      </c>
      <c r="Y1916">
        <v>0</v>
      </c>
      <c r="Z1916">
        <v>0</v>
      </c>
      <c r="AA1916">
        <v>3</v>
      </c>
      <c r="AB1916">
        <v>11</v>
      </c>
      <c r="AC1916">
        <v>0</v>
      </c>
    </row>
    <row r="1917" spans="1:29" x14ac:dyDescent="0.3">
      <c r="A1917" s="1">
        <v>10176</v>
      </c>
      <c r="B1917">
        <v>1968</v>
      </c>
      <c r="C1917" t="s">
        <v>29</v>
      </c>
      <c r="D1917" t="s">
        <v>30</v>
      </c>
      <c r="E1917">
        <v>57107</v>
      </c>
      <c r="F1917">
        <v>0</v>
      </c>
      <c r="G1917">
        <v>1</v>
      </c>
      <c r="H1917" t="s">
        <v>385</v>
      </c>
      <c r="I1917">
        <v>44</v>
      </c>
      <c r="J1917">
        <v>159</v>
      </c>
      <c r="K1917">
        <v>0</v>
      </c>
      <c r="L1917">
        <v>120</v>
      </c>
      <c r="M1917">
        <v>0</v>
      </c>
      <c r="N1917">
        <v>0</v>
      </c>
      <c r="O1917">
        <v>137</v>
      </c>
      <c r="P1917">
        <v>7</v>
      </c>
      <c r="Q1917">
        <v>4</v>
      </c>
      <c r="R1917">
        <v>4</v>
      </c>
      <c r="S1917">
        <v>8</v>
      </c>
      <c r="T1917">
        <v>8</v>
      </c>
      <c r="U1917">
        <v>0</v>
      </c>
      <c r="V1917">
        <v>1</v>
      </c>
      <c r="W1917">
        <v>0</v>
      </c>
      <c r="X1917">
        <v>0</v>
      </c>
      <c r="Y1917">
        <v>1</v>
      </c>
      <c r="Z1917">
        <v>0</v>
      </c>
      <c r="AA1917">
        <v>3</v>
      </c>
      <c r="AB1917">
        <v>11</v>
      </c>
      <c r="AC1917">
        <v>1</v>
      </c>
    </row>
    <row r="1918" spans="1:29" x14ac:dyDescent="0.3">
      <c r="A1918" s="1">
        <v>2326</v>
      </c>
      <c r="B1918">
        <v>1990</v>
      </c>
      <c r="C1918" t="s">
        <v>29</v>
      </c>
      <c r="D1918" t="s">
        <v>37</v>
      </c>
      <c r="E1918">
        <v>18929</v>
      </c>
      <c r="F1918">
        <v>0</v>
      </c>
      <c r="G1918">
        <v>0</v>
      </c>
      <c r="H1918" t="s">
        <v>359</v>
      </c>
      <c r="I1918">
        <v>15</v>
      </c>
      <c r="J1918">
        <v>32</v>
      </c>
      <c r="K1918">
        <v>0</v>
      </c>
      <c r="L1918">
        <v>8</v>
      </c>
      <c r="M1918">
        <v>23</v>
      </c>
      <c r="N1918">
        <v>4</v>
      </c>
      <c r="O1918">
        <v>18</v>
      </c>
      <c r="P1918">
        <v>1</v>
      </c>
      <c r="Q1918">
        <v>1</v>
      </c>
      <c r="R1918">
        <v>0</v>
      </c>
      <c r="S1918">
        <v>4</v>
      </c>
      <c r="T1918">
        <v>6</v>
      </c>
      <c r="U1918">
        <v>0</v>
      </c>
      <c r="V1918">
        <v>0</v>
      </c>
      <c r="W1918">
        <v>0</v>
      </c>
      <c r="X1918">
        <v>0</v>
      </c>
      <c r="Y1918">
        <v>0</v>
      </c>
      <c r="Z1918">
        <v>0</v>
      </c>
      <c r="AA1918">
        <v>3</v>
      </c>
      <c r="AB1918">
        <v>11</v>
      </c>
      <c r="AC1918">
        <v>0</v>
      </c>
    </row>
    <row r="1919" spans="1:29" x14ac:dyDescent="0.3">
      <c r="A1919" s="1">
        <v>4385</v>
      </c>
      <c r="B1919">
        <v>1981</v>
      </c>
      <c r="C1919" t="s">
        <v>36</v>
      </c>
      <c r="D1919" t="s">
        <v>30</v>
      </c>
      <c r="E1919">
        <v>36038</v>
      </c>
      <c r="F1919">
        <v>1</v>
      </c>
      <c r="G1919">
        <v>0</v>
      </c>
      <c r="H1919" t="s">
        <v>63</v>
      </c>
      <c r="I1919">
        <v>82</v>
      </c>
      <c r="J1919">
        <v>23</v>
      </c>
      <c r="K1919">
        <v>0</v>
      </c>
      <c r="L1919">
        <v>15</v>
      </c>
      <c r="M1919">
        <v>0</v>
      </c>
      <c r="N1919">
        <v>2</v>
      </c>
      <c r="O1919">
        <v>7</v>
      </c>
      <c r="P1919">
        <v>2</v>
      </c>
      <c r="Q1919">
        <v>3</v>
      </c>
      <c r="R1919">
        <v>0</v>
      </c>
      <c r="S1919">
        <v>3</v>
      </c>
      <c r="T1919">
        <v>6</v>
      </c>
      <c r="U1919">
        <v>0</v>
      </c>
      <c r="V1919">
        <v>0</v>
      </c>
      <c r="W1919">
        <v>0</v>
      </c>
      <c r="X1919">
        <v>0</v>
      </c>
      <c r="Y1919">
        <v>0</v>
      </c>
      <c r="Z1919">
        <v>0</v>
      </c>
      <c r="AA1919">
        <v>3</v>
      </c>
      <c r="AB1919">
        <v>11</v>
      </c>
      <c r="AC1919">
        <v>0</v>
      </c>
    </row>
    <row r="1920" spans="1:29" x14ac:dyDescent="0.3">
      <c r="A1920" s="1">
        <v>2929</v>
      </c>
      <c r="B1920">
        <v>1976</v>
      </c>
      <c r="C1920" t="s">
        <v>29</v>
      </c>
      <c r="D1920" t="s">
        <v>30</v>
      </c>
      <c r="E1920">
        <v>20180</v>
      </c>
      <c r="F1920">
        <v>0</v>
      </c>
      <c r="G1920">
        <v>0</v>
      </c>
      <c r="H1920" t="s">
        <v>62</v>
      </c>
      <c r="I1920">
        <v>27</v>
      </c>
      <c r="J1920">
        <v>18</v>
      </c>
      <c r="K1920">
        <v>42</v>
      </c>
      <c r="L1920">
        <v>24</v>
      </c>
      <c r="M1920">
        <v>15</v>
      </c>
      <c r="N1920">
        <v>20</v>
      </c>
      <c r="O1920">
        <v>18</v>
      </c>
      <c r="P1920">
        <v>1</v>
      </c>
      <c r="Q1920">
        <v>2</v>
      </c>
      <c r="R1920">
        <v>1</v>
      </c>
      <c r="S1920">
        <v>4</v>
      </c>
      <c r="T1920">
        <v>7</v>
      </c>
      <c r="U1920">
        <v>0</v>
      </c>
      <c r="V1920">
        <v>0</v>
      </c>
      <c r="W1920">
        <v>0</v>
      </c>
      <c r="X1920">
        <v>0</v>
      </c>
      <c r="Y1920">
        <v>0</v>
      </c>
      <c r="Z1920">
        <v>0</v>
      </c>
      <c r="AA1920">
        <v>3</v>
      </c>
      <c r="AB1920">
        <v>11</v>
      </c>
      <c r="AC1920">
        <v>0</v>
      </c>
    </row>
    <row r="1921" spans="1:29" x14ac:dyDescent="0.3">
      <c r="A1921" s="1">
        <v>10686</v>
      </c>
      <c r="B1921">
        <v>1965</v>
      </c>
      <c r="C1921" t="s">
        <v>36</v>
      </c>
      <c r="D1921" t="s">
        <v>33</v>
      </c>
      <c r="E1921">
        <v>34230</v>
      </c>
      <c r="F1921">
        <v>1</v>
      </c>
      <c r="G1921">
        <v>1</v>
      </c>
      <c r="H1921" t="s">
        <v>681</v>
      </c>
      <c r="I1921">
        <v>72</v>
      </c>
      <c r="J1921">
        <v>15</v>
      </c>
      <c r="K1921">
        <v>0</v>
      </c>
      <c r="L1921">
        <v>4</v>
      </c>
      <c r="M1921">
        <v>0</v>
      </c>
      <c r="N1921">
        <v>0</v>
      </c>
      <c r="O1921">
        <v>2</v>
      </c>
      <c r="P1921">
        <v>1</v>
      </c>
      <c r="Q1921">
        <v>1</v>
      </c>
      <c r="R1921">
        <v>0</v>
      </c>
      <c r="S1921">
        <v>2</v>
      </c>
      <c r="T1921">
        <v>7</v>
      </c>
      <c r="U1921">
        <v>0</v>
      </c>
      <c r="V1921">
        <v>0</v>
      </c>
      <c r="W1921">
        <v>0</v>
      </c>
      <c r="X1921">
        <v>0</v>
      </c>
      <c r="Y1921">
        <v>0</v>
      </c>
      <c r="Z1921">
        <v>0</v>
      </c>
      <c r="AA1921">
        <v>3</v>
      </c>
      <c r="AB1921">
        <v>11</v>
      </c>
      <c r="AC1921">
        <v>0</v>
      </c>
    </row>
    <row r="1922" spans="1:29" x14ac:dyDescent="0.3">
      <c r="A1922" s="1">
        <v>2546</v>
      </c>
      <c r="B1922">
        <v>1977</v>
      </c>
      <c r="C1922" t="s">
        <v>53</v>
      </c>
      <c r="D1922" t="s">
        <v>30</v>
      </c>
      <c r="E1922">
        <v>31878</v>
      </c>
      <c r="F1922">
        <v>0</v>
      </c>
      <c r="G1922">
        <v>1</v>
      </c>
      <c r="H1922" t="s">
        <v>550</v>
      </c>
      <c r="I1922">
        <v>7</v>
      </c>
      <c r="J1922">
        <v>23</v>
      </c>
      <c r="K1922">
        <v>4</v>
      </c>
      <c r="L1922">
        <v>5</v>
      </c>
      <c r="M1922">
        <v>10</v>
      </c>
      <c r="N1922">
        <v>5</v>
      </c>
      <c r="O1922">
        <v>23</v>
      </c>
      <c r="P1922">
        <v>1</v>
      </c>
      <c r="Q1922">
        <v>1</v>
      </c>
      <c r="R1922">
        <v>0</v>
      </c>
      <c r="S1922">
        <v>4</v>
      </c>
      <c r="T1922">
        <v>3</v>
      </c>
      <c r="U1922">
        <v>0</v>
      </c>
      <c r="V1922">
        <v>0</v>
      </c>
      <c r="W1922">
        <v>0</v>
      </c>
      <c r="X1922">
        <v>0</v>
      </c>
      <c r="Y1922">
        <v>0</v>
      </c>
      <c r="Z1922">
        <v>0</v>
      </c>
      <c r="AA1922">
        <v>3</v>
      </c>
      <c r="AB1922">
        <v>11</v>
      </c>
      <c r="AC1922">
        <v>0</v>
      </c>
    </row>
    <row r="1923" spans="1:29" x14ac:dyDescent="0.3">
      <c r="A1923" s="1">
        <v>3283</v>
      </c>
      <c r="B1923">
        <v>1972</v>
      </c>
      <c r="C1923" t="s">
        <v>53</v>
      </c>
      <c r="D1923" t="s">
        <v>37</v>
      </c>
      <c r="E1923">
        <v>70932</v>
      </c>
      <c r="F1923">
        <v>0</v>
      </c>
      <c r="G1923">
        <v>1</v>
      </c>
      <c r="H1923" t="s">
        <v>38</v>
      </c>
      <c r="I1923">
        <v>57</v>
      </c>
      <c r="J1923">
        <v>200</v>
      </c>
      <c r="K1923">
        <v>193</v>
      </c>
      <c r="L1923">
        <v>100</v>
      </c>
      <c r="M1923">
        <v>46</v>
      </c>
      <c r="N1923">
        <v>185</v>
      </c>
      <c r="O1923">
        <v>185</v>
      </c>
      <c r="P1923">
        <v>2</v>
      </c>
      <c r="Q1923">
        <v>6</v>
      </c>
      <c r="R1923">
        <v>2</v>
      </c>
      <c r="S1923">
        <v>12</v>
      </c>
      <c r="T1923">
        <v>3</v>
      </c>
      <c r="U1923">
        <v>0</v>
      </c>
      <c r="V1923">
        <v>0</v>
      </c>
      <c r="W1923">
        <v>0</v>
      </c>
      <c r="X1923">
        <v>0</v>
      </c>
      <c r="Y1923">
        <v>0</v>
      </c>
      <c r="Z1923">
        <v>0</v>
      </c>
      <c r="AA1923">
        <v>3</v>
      </c>
      <c r="AB1923">
        <v>11</v>
      </c>
      <c r="AC1923">
        <v>0</v>
      </c>
    </row>
    <row r="1924" spans="1:29" x14ac:dyDescent="0.3">
      <c r="A1924" s="1">
        <v>3138</v>
      </c>
      <c r="B1924">
        <v>1956</v>
      </c>
      <c r="C1924" t="s">
        <v>29</v>
      </c>
      <c r="D1924" t="s">
        <v>30</v>
      </c>
      <c r="E1924">
        <v>91249</v>
      </c>
      <c r="F1924">
        <v>0</v>
      </c>
      <c r="G1924">
        <v>0</v>
      </c>
      <c r="H1924" t="s">
        <v>585</v>
      </c>
      <c r="I1924">
        <v>84</v>
      </c>
      <c r="J1924">
        <v>1324</v>
      </c>
      <c r="K1924">
        <v>27</v>
      </c>
      <c r="L1924">
        <v>119</v>
      </c>
      <c r="M1924">
        <v>71</v>
      </c>
      <c r="N1924">
        <v>108</v>
      </c>
      <c r="O1924">
        <v>27</v>
      </c>
      <c r="P1924">
        <v>0</v>
      </c>
      <c r="Q1924">
        <v>7</v>
      </c>
      <c r="R1924">
        <v>9</v>
      </c>
      <c r="S1924">
        <v>6</v>
      </c>
      <c r="T1924">
        <v>4</v>
      </c>
      <c r="U1924">
        <v>0</v>
      </c>
      <c r="V1924">
        <v>1</v>
      </c>
      <c r="W1924">
        <v>1</v>
      </c>
      <c r="X1924">
        <v>1</v>
      </c>
      <c r="Y1924">
        <v>1</v>
      </c>
      <c r="Z1924">
        <v>0</v>
      </c>
      <c r="AA1924">
        <v>3</v>
      </c>
      <c r="AB1924">
        <v>11</v>
      </c>
      <c r="AC1924">
        <v>1</v>
      </c>
    </row>
    <row r="1925" spans="1:29" x14ac:dyDescent="0.3">
      <c r="A1925" s="1">
        <v>4994</v>
      </c>
      <c r="B1925">
        <v>1943</v>
      </c>
      <c r="C1925" t="s">
        <v>39</v>
      </c>
      <c r="D1925" t="s">
        <v>30</v>
      </c>
      <c r="E1925">
        <v>77598</v>
      </c>
      <c r="F1925">
        <v>0</v>
      </c>
      <c r="G1925">
        <v>0</v>
      </c>
      <c r="H1925" t="s">
        <v>612</v>
      </c>
      <c r="I1925">
        <v>53</v>
      </c>
      <c r="J1925">
        <v>1193</v>
      </c>
      <c r="K1925">
        <v>33</v>
      </c>
      <c r="L1925">
        <v>281</v>
      </c>
      <c r="M1925">
        <v>129</v>
      </c>
      <c r="N1925">
        <v>66</v>
      </c>
      <c r="O1925">
        <v>33</v>
      </c>
      <c r="P1925">
        <v>1</v>
      </c>
      <c r="Q1925">
        <v>7</v>
      </c>
      <c r="R1925">
        <v>5</v>
      </c>
      <c r="S1925">
        <v>13</v>
      </c>
      <c r="T1925">
        <v>3</v>
      </c>
      <c r="U1925">
        <v>0</v>
      </c>
      <c r="V1925">
        <v>0</v>
      </c>
      <c r="W1925">
        <v>1</v>
      </c>
      <c r="X1925">
        <v>0</v>
      </c>
      <c r="Y1925">
        <v>0</v>
      </c>
      <c r="Z1925">
        <v>0</v>
      </c>
      <c r="AA1925">
        <v>3</v>
      </c>
      <c r="AB1925">
        <v>11</v>
      </c>
      <c r="AC1925">
        <v>0</v>
      </c>
    </row>
    <row r="1926" spans="1:29" x14ac:dyDescent="0.3">
      <c r="A1926" s="1">
        <v>7966</v>
      </c>
      <c r="B1926">
        <v>1959</v>
      </c>
      <c r="C1926" t="s">
        <v>29</v>
      </c>
      <c r="D1926" t="s">
        <v>30</v>
      </c>
      <c r="E1926">
        <v>80982</v>
      </c>
      <c r="F1926">
        <v>1</v>
      </c>
      <c r="G1926">
        <v>1</v>
      </c>
      <c r="H1926" t="s">
        <v>263</v>
      </c>
      <c r="I1926">
        <v>48</v>
      </c>
      <c r="J1926">
        <v>505</v>
      </c>
      <c r="K1926">
        <v>137</v>
      </c>
      <c r="L1926">
        <v>401</v>
      </c>
      <c r="M1926">
        <v>104</v>
      </c>
      <c r="N1926">
        <v>22</v>
      </c>
      <c r="O1926">
        <v>22</v>
      </c>
      <c r="P1926">
        <v>3</v>
      </c>
      <c r="Q1926">
        <v>11</v>
      </c>
      <c r="R1926">
        <v>5</v>
      </c>
      <c r="S1926">
        <v>11</v>
      </c>
      <c r="T1926">
        <v>5</v>
      </c>
      <c r="U1926">
        <v>0</v>
      </c>
      <c r="V1926">
        <v>0</v>
      </c>
      <c r="W1926">
        <v>0</v>
      </c>
      <c r="X1926">
        <v>0</v>
      </c>
      <c r="Y1926">
        <v>0</v>
      </c>
      <c r="Z1926">
        <v>1</v>
      </c>
      <c r="AA1926">
        <v>3</v>
      </c>
      <c r="AB1926">
        <v>11</v>
      </c>
      <c r="AC1926">
        <v>0</v>
      </c>
    </row>
    <row r="1927" spans="1:29" x14ac:dyDescent="0.3">
      <c r="A1927" s="1">
        <v>3112</v>
      </c>
      <c r="B1927">
        <v>1977</v>
      </c>
      <c r="C1927" t="s">
        <v>39</v>
      </c>
      <c r="D1927" t="s">
        <v>37</v>
      </c>
      <c r="E1927">
        <v>22701</v>
      </c>
      <c r="F1927">
        <v>1</v>
      </c>
      <c r="G1927">
        <v>0</v>
      </c>
      <c r="H1927" t="s">
        <v>603</v>
      </c>
      <c r="I1927">
        <v>2</v>
      </c>
      <c r="J1927">
        <v>2</v>
      </c>
      <c r="K1927">
        <v>4</v>
      </c>
      <c r="L1927">
        <v>9</v>
      </c>
      <c r="M1927">
        <v>0</v>
      </c>
      <c r="N1927">
        <v>4</v>
      </c>
      <c r="O1927">
        <v>5</v>
      </c>
      <c r="P1927">
        <v>1</v>
      </c>
      <c r="Q1927">
        <v>1</v>
      </c>
      <c r="R1927">
        <v>0</v>
      </c>
      <c r="S1927">
        <v>3</v>
      </c>
      <c r="T1927">
        <v>5</v>
      </c>
      <c r="U1927">
        <v>0</v>
      </c>
      <c r="V1927">
        <v>0</v>
      </c>
      <c r="W1927">
        <v>0</v>
      </c>
      <c r="X1927">
        <v>0</v>
      </c>
      <c r="Y1927">
        <v>0</v>
      </c>
      <c r="Z1927">
        <v>0</v>
      </c>
      <c r="AA1927">
        <v>3</v>
      </c>
      <c r="AB1927">
        <v>11</v>
      </c>
      <c r="AC1927">
        <v>0</v>
      </c>
    </row>
    <row r="1928" spans="1:29" x14ac:dyDescent="0.3">
      <c r="A1928" s="1">
        <v>10872</v>
      </c>
      <c r="B1928">
        <v>1969</v>
      </c>
      <c r="C1928" t="s">
        <v>36</v>
      </c>
      <c r="D1928" t="s">
        <v>37</v>
      </c>
      <c r="E1928">
        <v>55212</v>
      </c>
      <c r="F1928">
        <v>0</v>
      </c>
      <c r="G1928">
        <v>1</v>
      </c>
      <c r="H1928" t="s">
        <v>249</v>
      </c>
      <c r="I1928">
        <v>65</v>
      </c>
      <c r="J1928">
        <v>1103</v>
      </c>
      <c r="K1928">
        <v>0</v>
      </c>
      <c r="L1928">
        <v>45</v>
      </c>
      <c r="M1928">
        <v>0</v>
      </c>
      <c r="N1928">
        <v>0</v>
      </c>
      <c r="O1928">
        <v>34</v>
      </c>
      <c r="P1928">
        <v>3</v>
      </c>
      <c r="Q1928">
        <v>4</v>
      </c>
      <c r="R1928">
        <v>2</v>
      </c>
      <c r="S1928">
        <v>11</v>
      </c>
      <c r="T1928">
        <v>8</v>
      </c>
      <c r="U1928">
        <v>0</v>
      </c>
      <c r="V1928">
        <v>1</v>
      </c>
      <c r="W1928">
        <v>0</v>
      </c>
      <c r="X1928">
        <v>0</v>
      </c>
      <c r="Y1928">
        <v>1</v>
      </c>
      <c r="Z1928">
        <v>0</v>
      </c>
      <c r="AA1928">
        <v>3</v>
      </c>
      <c r="AB1928">
        <v>11</v>
      </c>
      <c r="AC1928">
        <v>0</v>
      </c>
    </row>
    <row r="1929" spans="1:29" x14ac:dyDescent="0.3">
      <c r="A1929" s="1">
        <v>2181</v>
      </c>
      <c r="B1929">
        <v>1970</v>
      </c>
      <c r="C1929" t="s">
        <v>29</v>
      </c>
      <c r="D1929" t="s">
        <v>37</v>
      </c>
      <c r="E1929">
        <v>70617</v>
      </c>
      <c r="F1929">
        <v>0</v>
      </c>
      <c r="G1929">
        <v>0</v>
      </c>
      <c r="H1929" t="s">
        <v>112</v>
      </c>
      <c r="I1929">
        <v>45</v>
      </c>
      <c r="J1929">
        <v>353</v>
      </c>
      <c r="K1929">
        <v>61</v>
      </c>
      <c r="L1929">
        <v>753</v>
      </c>
      <c r="M1929">
        <v>40</v>
      </c>
      <c r="N1929">
        <v>46</v>
      </c>
      <c r="O1929">
        <v>27</v>
      </c>
      <c r="P1929">
        <v>1</v>
      </c>
      <c r="Q1929">
        <v>3</v>
      </c>
      <c r="R1929">
        <v>3</v>
      </c>
      <c r="S1929">
        <v>7</v>
      </c>
      <c r="T1929">
        <v>2</v>
      </c>
      <c r="U1929">
        <v>0</v>
      </c>
      <c r="V1929">
        <v>0</v>
      </c>
      <c r="W1929">
        <v>0</v>
      </c>
      <c r="X1929">
        <v>0</v>
      </c>
      <c r="Y1929">
        <v>0</v>
      </c>
      <c r="Z1929">
        <v>0</v>
      </c>
      <c r="AA1929">
        <v>3</v>
      </c>
      <c r="AB1929">
        <v>11</v>
      </c>
      <c r="AC1929">
        <v>0</v>
      </c>
    </row>
    <row r="1930" spans="1:29" x14ac:dyDescent="0.3">
      <c r="A1930" s="1">
        <v>1867</v>
      </c>
      <c r="B1930">
        <v>1957</v>
      </c>
      <c r="C1930" t="s">
        <v>29</v>
      </c>
      <c r="D1930" t="s">
        <v>30</v>
      </c>
      <c r="E1930">
        <v>64849</v>
      </c>
      <c r="F1930">
        <v>0</v>
      </c>
      <c r="G1930">
        <v>0</v>
      </c>
      <c r="H1930" t="s">
        <v>42</v>
      </c>
      <c r="I1930">
        <v>42</v>
      </c>
      <c r="J1930">
        <v>652</v>
      </c>
      <c r="K1930">
        <v>48</v>
      </c>
      <c r="L1930">
        <v>350</v>
      </c>
      <c r="M1930">
        <v>94</v>
      </c>
      <c r="N1930">
        <v>84</v>
      </c>
      <c r="O1930">
        <v>108</v>
      </c>
      <c r="P1930">
        <v>1</v>
      </c>
      <c r="Q1930">
        <v>9</v>
      </c>
      <c r="R1930">
        <v>3</v>
      </c>
      <c r="S1930">
        <v>6</v>
      </c>
      <c r="T1930">
        <v>5</v>
      </c>
      <c r="U1930">
        <v>0</v>
      </c>
      <c r="V1930">
        <v>0</v>
      </c>
      <c r="W1930">
        <v>0</v>
      </c>
      <c r="X1930">
        <v>0</v>
      </c>
      <c r="Y1930">
        <v>0</v>
      </c>
      <c r="Z1930">
        <v>0</v>
      </c>
      <c r="AA1930">
        <v>3</v>
      </c>
      <c r="AB1930">
        <v>11</v>
      </c>
      <c r="AC1930">
        <v>1</v>
      </c>
    </row>
    <row r="1931" spans="1:29" x14ac:dyDescent="0.3">
      <c r="A1931" s="1">
        <v>1518</v>
      </c>
      <c r="B1931">
        <v>1965</v>
      </c>
      <c r="C1931" t="s">
        <v>39</v>
      </c>
      <c r="D1931" t="s">
        <v>37</v>
      </c>
      <c r="E1931">
        <v>62694</v>
      </c>
      <c r="F1931">
        <v>1</v>
      </c>
      <c r="G1931">
        <v>1</v>
      </c>
      <c r="H1931" t="s">
        <v>90</v>
      </c>
      <c r="I1931">
        <v>29</v>
      </c>
      <c r="J1931">
        <v>379</v>
      </c>
      <c r="K1931">
        <v>6</v>
      </c>
      <c r="L1931">
        <v>157</v>
      </c>
      <c r="M1931">
        <v>25</v>
      </c>
      <c r="N1931">
        <v>91</v>
      </c>
      <c r="O1931">
        <v>91</v>
      </c>
      <c r="P1931">
        <v>5</v>
      </c>
      <c r="Q1931">
        <v>9</v>
      </c>
      <c r="R1931">
        <v>3</v>
      </c>
      <c r="S1931">
        <v>7</v>
      </c>
      <c r="T1931">
        <v>7</v>
      </c>
      <c r="U1931">
        <v>0</v>
      </c>
      <c r="V1931">
        <v>0</v>
      </c>
      <c r="W1931">
        <v>0</v>
      </c>
      <c r="X1931">
        <v>0</v>
      </c>
      <c r="Y1931">
        <v>0</v>
      </c>
      <c r="Z1931">
        <v>0</v>
      </c>
      <c r="AA1931">
        <v>3</v>
      </c>
      <c r="AB1931">
        <v>11</v>
      </c>
      <c r="AC1931">
        <v>0</v>
      </c>
    </row>
    <row r="1932" spans="1:29" x14ac:dyDescent="0.3">
      <c r="A1932" s="1">
        <v>5734</v>
      </c>
      <c r="B1932">
        <v>1974</v>
      </c>
      <c r="C1932" t="s">
        <v>36</v>
      </c>
      <c r="D1932" t="s">
        <v>37</v>
      </c>
      <c r="E1932">
        <v>61917</v>
      </c>
      <c r="F1932">
        <v>1</v>
      </c>
      <c r="G1932">
        <v>1</v>
      </c>
      <c r="H1932" t="s">
        <v>339</v>
      </c>
      <c r="I1932">
        <v>83</v>
      </c>
      <c r="J1932">
        <v>46</v>
      </c>
      <c r="K1932">
        <v>4</v>
      </c>
      <c r="L1932">
        <v>36</v>
      </c>
      <c r="M1932">
        <v>2</v>
      </c>
      <c r="N1932">
        <v>2</v>
      </c>
      <c r="O1932">
        <v>1</v>
      </c>
      <c r="P1932">
        <v>1</v>
      </c>
      <c r="Q1932">
        <v>2</v>
      </c>
      <c r="R1932">
        <v>0</v>
      </c>
      <c r="S1932">
        <v>4</v>
      </c>
      <c r="T1932">
        <v>5</v>
      </c>
      <c r="U1932">
        <v>0</v>
      </c>
      <c r="V1932">
        <v>0</v>
      </c>
      <c r="W1932">
        <v>0</v>
      </c>
      <c r="X1932">
        <v>0</v>
      </c>
      <c r="Y1932">
        <v>0</v>
      </c>
      <c r="Z1932">
        <v>0</v>
      </c>
      <c r="AA1932">
        <v>3</v>
      </c>
      <c r="AB1932">
        <v>11</v>
      </c>
      <c r="AC1932">
        <v>0</v>
      </c>
    </row>
    <row r="1933" spans="1:29" x14ac:dyDescent="0.3">
      <c r="A1933" s="1">
        <v>2878</v>
      </c>
      <c r="B1933">
        <v>1947</v>
      </c>
      <c r="C1933" t="s">
        <v>36</v>
      </c>
      <c r="D1933" t="s">
        <v>37</v>
      </c>
      <c r="E1933">
        <v>67472</v>
      </c>
      <c r="F1933">
        <v>0</v>
      </c>
      <c r="G1933">
        <v>1</v>
      </c>
      <c r="H1933" t="s">
        <v>187</v>
      </c>
      <c r="I1933">
        <v>93</v>
      </c>
      <c r="J1933">
        <v>162</v>
      </c>
      <c r="K1933">
        <v>31</v>
      </c>
      <c r="L1933">
        <v>127</v>
      </c>
      <c r="M1933">
        <v>8</v>
      </c>
      <c r="N1933">
        <v>17</v>
      </c>
      <c r="O1933">
        <v>69</v>
      </c>
      <c r="P1933">
        <v>2</v>
      </c>
      <c r="Q1933">
        <v>4</v>
      </c>
      <c r="R1933">
        <v>2</v>
      </c>
      <c r="S1933">
        <v>7</v>
      </c>
      <c r="T1933">
        <v>3</v>
      </c>
      <c r="U1933">
        <v>0</v>
      </c>
      <c r="V1933">
        <v>0</v>
      </c>
      <c r="W1933">
        <v>0</v>
      </c>
      <c r="X1933">
        <v>0</v>
      </c>
      <c r="Y1933">
        <v>0</v>
      </c>
      <c r="Z1933">
        <v>0</v>
      </c>
      <c r="AA1933">
        <v>3</v>
      </c>
      <c r="AB1933">
        <v>11</v>
      </c>
      <c r="AC1933">
        <v>0</v>
      </c>
    </row>
    <row r="1934" spans="1:29" x14ac:dyDescent="0.3">
      <c r="A1934" s="1">
        <v>1458</v>
      </c>
      <c r="B1934">
        <v>1982</v>
      </c>
      <c r="C1934" t="s">
        <v>39</v>
      </c>
      <c r="D1934" t="s">
        <v>37</v>
      </c>
      <c r="E1934">
        <v>21059</v>
      </c>
      <c r="F1934">
        <v>1</v>
      </c>
      <c r="G1934">
        <v>0</v>
      </c>
      <c r="H1934" t="s">
        <v>407</v>
      </c>
      <c r="I1934">
        <v>40</v>
      </c>
      <c r="J1934">
        <v>8</v>
      </c>
      <c r="K1934">
        <v>3</v>
      </c>
      <c r="L1934">
        <v>19</v>
      </c>
      <c r="M1934">
        <v>3</v>
      </c>
      <c r="N1934">
        <v>3</v>
      </c>
      <c r="O1934">
        <v>8</v>
      </c>
      <c r="P1934">
        <v>3</v>
      </c>
      <c r="Q1934">
        <v>3</v>
      </c>
      <c r="R1934">
        <v>0</v>
      </c>
      <c r="S1934">
        <v>3</v>
      </c>
      <c r="T1934">
        <v>6</v>
      </c>
      <c r="U1934">
        <v>0</v>
      </c>
      <c r="V1934">
        <v>0</v>
      </c>
      <c r="W1934">
        <v>0</v>
      </c>
      <c r="X1934">
        <v>0</v>
      </c>
      <c r="Y1934">
        <v>0</v>
      </c>
      <c r="Z1934">
        <v>0</v>
      </c>
      <c r="AA1934">
        <v>3</v>
      </c>
      <c r="AB1934">
        <v>11</v>
      </c>
      <c r="AC1934">
        <v>0</v>
      </c>
    </row>
    <row r="1935" spans="1:29" x14ac:dyDescent="0.3">
      <c r="A1935" s="1">
        <v>7007</v>
      </c>
      <c r="B1935">
        <v>1968</v>
      </c>
      <c r="C1935" t="s">
        <v>39</v>
      </c>
      <c r="D1935" t="s">
        <v>37</v>
      </c>
      <c r="E1935">
        <v>29543</v>
      </c>
      <c r="F1935">
        <v>2</v>
      </c>
      <c r="G1935">
        <v>0</v>
      </c>
      <c r="H1935" t="s">
        <v>214</v>
      </c>
      <c r="I1935">
        <v>47</v>
      </c>
      <c r="J1935">
        <v>17</v>
      </c>
      <c r="K1935">
        <v>3</v>
      </c>
      <c r="L1935">
        <v>18</v>
      </c>
      <c r="M1935">
        <v>3</v>
      </c>
      <c r="N1935">
        <v>4</v>
      </c>
      <c r="O1935">
        <v>18</v>
      </c>
      <c r="P1935">
        <v>2</v>
      </c>
      <c r="Q1935">
        <v>3</v>
      </c>
      <c r="R1935">
        <v>1</v>
      </c>
      <c r="S1935">
        <v>2</v>
      </c>
      <c r="T1935">
        <v>7</v>
      </c>
      <c r="U1935">
        <v>0</v>
      </c>
      <c r="V1935">
        <v>0</v>
      </c>
      <c r="W1935">
        <v>0</v>
      </c>
      <c r="X1935">
        <v>0</v>
      </c>
      <c r="Y1935">
        <v>0</v>
      </c>
      <c r="Z1935">
        <v>0</v>
      </c>
      <c r="AA1935">
        <v>3</v>
      </c>
      <c r="AB1935">
        <v>11</v>
      </c>
      <c r="AC1935">
        <v>0</v>
      </c>
    </row>
    <row r="1936" spans="1:29" x14ac:dyDescent="0.3">
      <c r="A1936" s="1">
        <v>6200</v>
      </c>
      <c r="B1936">
        <v>1951</v>
      </c>
      <c r="C1936" t="s">
        <v>29</v>
      </c>
      <c r="D1936" t="s">
        <v>37</v>
      </c>
      <c r="E1936">
        <v>75903</v>
      </c>
      <c r="F1936">
        <v>0</v>
      </c>
      <c r="G1936">
        <v>1</v>
      </c>
      <c r="H1936" t="s">
        <v>101</v>
      </c>
      <c r="I1936">
        <v>50</v>
      </c>
      <c r="J1936">
        <v>340</v>
      </c>
      <c r="K1936">
        <v>108</v>
      </c>
      <c r="L1936">
        <v>185</v>
      </c>
      <c r="M1936">
        <v>130</v>
      </c>
      <c r="N1936">
        <v>38</v>
      </c>
      <c r="O1936">
        <v>100</v>
      </c>
      <c r="P1936">
        <v>2</v>
      </c>
      <c r="Q1936">
        <v>6</v>
      </c>
      <c r="R1936">
        <v>6</v>
      </c>
      <c r="S1936">
        <v>9</v>
      </c>
      <c r="T1936">
        <v>3</v>
      </c>
      <c r="U1936">
        <v>0</v>
      </c>
      <c r="V1936">
        <v>0</v>
      </c>
      <c r="W1936">
        <v>0</v>
      </c>
      <c r="X1936">
        <v>0</v>
      </c>
      <c r="Y1936">
        <v>0</v>
      </c>
      <c r="Z1936">
        <v>0</v>
      </c>
      <c r="AA1936">
        <v>3</v>
      </c>
      <c r="AB1936">
        <v>11</v>
      </c>
      <c r="AC1936">
        <v>0</v>
      </c>
    </row>
    <row r="1937" spans="1:29" x14ac:dyDescent="0.3">
      <c r="A1937" s="1">
        <v>1403</v>
      </c>
      <c r="B1937">
        <v>1975</v>
      </c>
      <c r="C1937" t="s">
        <v>53</v>
      </c>
      <c r="D1937" t="s">
        <v>33</v>
      </c>
      <c r="E1937">
        <v>34984</v>
      </c>
      <c r="F1937">
        <v>1</v>
      </c>
      <c r="G1937">
        <v>1</v>
      </c>
      <c r="H1937" t="s">
        <v>442</v>
      </c>
      <c r="I1937">
        <v>40</v>
      </c>
      <c r="J1937">
        <v>8</v>
      </c>
      <c r="K1937">
        <v>4</v>
      </c>
      <c r="L1937">
        <v>15</v>
      </c>
      <c r="M1937">
        <v>3</v>
      </c>
      <c r="N1937">
        <v>5</v>
      </c>
      <c r="O1937">
        <v>3</v>
      </c>
      <c r="P1937">
        <v>2</v>
      </c>
      <c r="Q1937">
        <v>1</v>
      </c>
      <c r="R1937">
        <v>0</v>
      </c>
      <c r="S1937">
        <v>3</v>
      </c>
      <c r="T1937">
        <v>7</v>
      </c>
      <c r="U1937">
        <v>0</v>
      </c>
      <c r="V1937">
        <v>0</v>
      </c>
      <c r="W1937">
        <v>0</v>
      </c>
      <c r="X1937">
        <v>0</v>
      </c>
      <c r="Y1937">
        <v>0</v>
      </c>
      <c r="Z1937">
        <v>0</v>
      </c>
      <c r="AA1937">
        <v>3</v>
      </c>
      <c r="AB1937">
        <v>11</v>
      </c>
      <c r="AC1937">
        <v>0</v>
      </c>
    </row>
    <row r="1938" spans="1:29" x14ac:dyDescent="0.3">
      <c r="A1938" s="1">
        <v>4827</v>
      </c>
      <c r="B1938">
        <v>1956</v>
      </c>
      <c r="C1938" t="s">
        <v>36</v>
      </c>
      <c r="D1938" t="s">
        <v>30</v>
      </c>
      <c r="E1938">
        <v>54998</v>
      </c>
      <c r="F1938">
        <v>0</v>
      </c>
      <c r="G1938">
        <v>1</v>
      </c>
      <c r="H1938" t="s">
        <v>151</v>
      </c>
      <c r="I1938">
        <v>3</v>
      </c>
      <c r="J1938">
        <v>154</v>
      </c>
      <c r="K1938">
        <v>22</v>
      </c>
      <c r="L1938">
        <v>202</v>
      </c>
      <c r="M1938">
        <v>39</v>
      </c>
      <c r="N1938">
        <v>30</v>
      </c>
      <c r="O1938">
        <v>8</v>
      </c>
      <c r="P1938">
        <v>5</v>
      </c>
      <c r="Q1938">
        <v>4</v>
      </c>
      <c r="R1938">
        <v>2</v>
      </c>
      <c r="S1938">
        <v>9</v>
      </c>
      <c r="T1938">
        <v>4</v>
      </c>
      <c r="U1938">
        <v>0</v>
      </c>
      <c r="V1938">
        <v>0</v>
      </c>
      <c r="W1938">
        <v>0</v>
      </c>
      <c r="X1938">
        <v>0</v>
      </c>
      <c r="Y1938">
        <v>0</v>
      </c>
      <c r="Z1938">
        <v>0</v>
      </c>
      <c r="AA1938">
        <v>3</v>
      </c>
      <c r="AB1938">
        <v>11</v>
      </c>
      <c r="AC1938">
        <v>1</v>
      </c>
    </row>
    <row r="1939" spans="1:29" x14ac:dyDescent="0.3">
      <c r="A1939" s="1">
        <v>6250</v>
      </c>
      <c r="B1939">
        <v>1949</v>
      </c>
      <c r="C1939" t="s">
        <v>36</v>
      </c>
      <c r="D1939" t="s">
        <v>71</v>
      </c>
      <c r="E1939">
        <v>54356</v>
      </c>
      <c r="F1939">
        <v>0</v>
      </c>
      <c r="G1939">
        <v>1</v>
      </c>
      <c r="H1939" t="s">
        <v>87</v>
      </c>
      <c r="I1939">
        <v>62</v>
      </c>
      <c r="J1939">
        <v>710</v>
      </c>
      <c r="K1939">
        <v>15</v>
      </c>
      <c r="L1939">
        <v>30</v>
      </c>
      <c r="M1939">
        <v>20</v>
      </c>
      <c r="N1939">
        <v>0</v>
      </c>
      <c r="O1939">
        <v>0</v>
      </c>
      <c r="P1939">
        <v>3</v>
      </c>
      <c r="Q1939">
        <v>11</v>
      </c>
      <c r="R1939">
        <v>2</v>
      </c>
      <c r="S1939">
        <v>8</v>
      </c>
      <c r="T1939">
        <v>8</v>
      </c>
      <c r="U1939">
        <v>0</v>
      </c>
      <c r="V1939">
        <v>0</v>
      </c>
      <c r="W1939">
        <v>0</v>
      </c>
      <c r="X1939">
        <v>0</v>
      </c>
      <c r="Y1939">
        <v>0</v>
      </c>
      <c r="Z1939">
        <v>0</v>
      </c>
      <c r="AA1939">
        <v>3</v>
      </c>
      <c r="AB1939">
        <v>11</v>
      </c>
      <c r="AC1939">
        <v>1</v>
      </c>
    </row>
    <row r="1940" spans="1:29" x14ac:dyDescent="0.3">
      <c r="A1940" s="1">
        <v>9291</v>
      </c>
      <c r="B1940">
        <v>1959</v>
      </c>
      <c r="C1940" t="s">
        <v>39</v>
      </c>
      <c r="D1940" t="s">
        <v>37</v>
      </c>
      <c r="E1940">
        <v>34242</v>
      </c>
      <c r="F1940">
        <v>0</v>
      </c>
      <c r="G1940">
        <v>1</v>
      </c>
      <c r="H1940" t="s">
        <v>121</v>
      </c>
      <c r="I1940">
        <v>25</v>
      </c>
      <c r="J1940">
        <v>8</v>
      </c>
      <c r="K1940">
        <v>2</v>
      </c>
      <c r="L1940">
        <v>4</v>
      </c>
      <c r="M1940">
        <v>0</v>
      </c>
      <c r="N1940">
        <v>0</v>
      </c>
      <c r="O1940">
        <v>1</v>
      </c>
      <c r="P1940">
        <v>1</v>
      </c>
      <c r="Q1940">
        <v>0</v>
      </c>
      <c r="R1940">
        <v>0</v>
      </c>
      <c r="S1940">
        <v>3</v>
      </c>
      <c r="T1940">
        <v>5</v>
      </c>
      <c r="U1940">
        <v>0</v>
      </c>
      <c r="V1940">
        <v>0</v>
      </c>
      <c r="W1940">
        <v>0</v>
      </c>
      <c r="X1940">
        <v>0</v>
      </c>
      <c r="Y1940">
        <v>0</v>
      </c>
      <c r="Z1940">
        <v>0</v>
      </c>
      <c r="AA1940">
        <v>3</v>
      </c>
      <c r="AB1940">
        <v>11</v>
      </c>
      <c r="AC1940">
        <v>0</v>
      </c>
    </row>
    <row r="1941" spans="1:29" x14ac:dyDescent="0.3">
      <c r="A1941" s="1">
        <v>2478</v>
      </c>
      <c r="B1941">
        <v>1973</v>
      </c>
      <c r="C1941" t="s">
        <v>29</v>
      </c>
      <c r="D1941" t="s">
        <v>37</v>
      </c>
      <c r="E1941">
        <v>25410</v>
      </c>
      <c r="F1941">
        <v>1</v>
      </c>
      <c r="G1941">
        <v>0</v>
      </c>
      <c r="H1941" t="s">
        <v>215</v>
      </c>
      <c r="I1941">
        <v>48</v>
      </c>
      <c r="J1941">
        <v>2</v>
      </c>
      <c r="K1941">
        <v>2</v>
      </c>
      <c r="L1941">
        <v>4</v>
      </c>
      <c r="M1941">
        <v>13</v>
      </c>
      <c r="N1941">
        <v>13</v>
      </c>
      <c r="O1941">
        <v>4</v>
      </c>
      <c r="P1941">
        <v>1</v>
      </c>
      <c r="Q1941">
        <v>1</v>
      </c>
      <c r="R1941">
        <v>0</v>
      </c>
      <c r="S1941">
        <v>4</v>
      </c>
      <c r="T1941">
        <v>4</v>
      </c>
      <c r="U1941">
        <v>0</v>
      </c>
      <c r="V1941">
        <v>0</v>
      </c>
      <c r="W1941">
        <v>0</v>
      </c>
      <c r="X1941">
        <v>0</v>
      </c>
      <c r="Y1941">
        <v>0</v>
      </c>
      <c r="Z1941">
        <v>0</v>
      </c>
      <c r="AA1941">
        <v>3</v>
      </c>
      <c r="AB1941">
        <v>11</v>
      </c>
      <c r="AC1941">
        <v>0</v>
      </c>
    </row>
    <row r="1942" spans="1:29" x14ac:dyDescent="0.3">
      <c r="A1942" s="1">
        <v>1139</v>
      </c>
      <c r="B1942">
        <v>1984</v>
      </c>
      <c r="C1942" t="s">
        <v>36</v>
      </c>
      <c r="D1942" t="s">
        <v>37</v>
      </c>
      <c r="E1942">
        <v>73356</v>
      </c>
      <c r="F1942">
        <v>0</v>
      </c>
      <c r="G1942">
        <v>0</v>
      </c>
      <c r="H1942" t="s">
        <v>682</v>
      </c>
      <c r="I1942">
        <v>56</v>
      </c>
      <c r="J1942">
        <v>1050</v>
      </c>
      <c r="K1942">
        <v>14</v>
      </c>
      <c r="L1942">
        <v>322</v>
      </c>
      <c r="M1942">
        <v>0</v>
      </c>
      <c r="N1942">
        <v>14</v>
      </c>
      <c r="O1942">
        <v>112</v>
      </c>
      <c r="P1942">
        <v>1</v>
      </c>
      <c r="Q1942">
        <v>5</v>
      </c>
      <c r="R1942">
        <v>11</v>
      </c>
      <c r="S1942">
        <v>5</v>
      </c>
      <c r="T1942">
        <v>2</v>
      </c>
      <c r="U1942">
        <v>1</v>
      </c>
      <c r="V1942">
        <v>0</v>
      </c>
      <c r="W1942">
        <v>1</v>
      </c>
      <c r="X1942">
        <v>1</v>
      </c>
      <c r="Y1942">
        <v>0</v>
      </c>
      <c r="Z1942">
        <v>0</v>
      </c>
      <c r="AA1942">
        <v>3</v>
      </c>
      <c r="AB1942">
        <v>11</v>
      </c>
      <c r="AC1942">
        <v>1</v>
      </c>
    </row>
    <row r="1943" spans="1:29" x14ac:dyDescent="0.3">
      <c r="A1943" s="1">
        <v>5138</v>
      </c>
      <c r="B1943">
        <v>1950</v>
      </c>
      <c r="C1943" t="s">
        <v>29</v>
      </c>
      <c r="D1943" t="s">
        <v>33</v>
      </c>
      <c r="E1943">
        <v>28320</v>
      </c>
      <c r="F1943">
        <v>0</v>
      </c>
      <c r="G1943">
        <v>1</v>
      </c>
      <c r="H1943" t="s">
        <v>683</v>
      </c>
      <c r="I1943">
        <v>68</v>
      </c>
      <c r="J1943">
        <v>19</v>
      </c>
      <c r="K1943">
        <v>1</v>
      </c>
      <c r="L1943">
        <v>14</v>
      </c>
      <c r="M1943">
        <v>3</v>
      </c>
      <c r="N1943">
        <v>2</v>
      </c>
      <c r="O1943">
        <v>4</v>
      </c>
      <c r="P1943">
        <v>1</v>
      </c>
      <c r="Q1943">
        <v>1</v>
      </c>
      <c r="R1943">
        <v>0</v>
      </c>
      <c r="S1943">
        <v>3</v>
      </c>
      <c r="T1943">
        <v>8</v>
      </c>
      <c r="U1943">
        <v>0</v>
      </c>
      <c r="V1943">
        <v>0</v>
      </c>
      <c r="W1943">
        <v>0</v>
      </c>
      <c r="X1943">
        <v>0</v>
      </c>
      <c r="Y1943">
        <v>0</v>
      </c>
      <c r="Z1943">
        <v>0</v>
      </c>
      <c r="AA1943">
        <v>3</v>
      </c>
      <c r="AB1943">
        <v>11</v>
      </c>
      <c r="AC1943">
        <v>0</v>
      </c>
    </row>
    <row r="1944" spans="1:29" x14ac:dyDescent="0.3">
      <c r="A1944" s="1">
        <v>5393</v>
      </c>
      <c r="B1944">
        <v>1977</v>
      </c>
      <c r="C1944" t="s">
        <v>29</v>
      </c>
      <c r="D1944" t="s">
        <v>30</v>
      </c>
      <c r="E1944">
        <v>23763</v>
      </c>
      <c r="F1944">
        <v>1</v>
      </c>
      <c r="G1944">
        <v>0</v>
      </c>
      <c r="H1944" t="s">
        <v>481</v>
      </c>
      <c r="I1944">
        <v>64</v>
      </c>
      <c r="J1944">
        <v>22</v>
      </c>
      <c r="K1944">
        <v>0</v>
      </c>
      <c r="L1944">
        <v>6</v>
      </c>
      <c r="M1944">
        <v>6</v>
      </c>
      <c r="N1944">
        <v>2</v>
      </c>
      <c r="O1944">
        <v>6</v>
      </c>
      <c r="P1944">
        <v>1</v>
      </c>
      <c r="Q1944">
        <v>1</v>
      </c>
      <c r="R1944">
        <v>0</v>
      </c>
      <c r="S1944">
        <v>3</v>
      </c>
      <c r="T1944">
        <v>7</v>
      </c>
      <c r="U1944">
        <v>0</v>
      </c>
      <c r="V1944">
        <v>0</v>
      </c>
      <c r="W1944">
        <v>0</v>
      </c>
      <c r="X1944">
        <v>0</v>
      </c>
      <c r="Y1944">
        <v>0</v>
      </c>
      <c r="Z1944">
        <v>0</v>
      </c>
      <c r="AA1944">
        <v>3</v>
      </c>
      <c r="AB1944">
        <v>11</v>
      </c>
      <c r="AC1944">
        <v>0</v>
      </c>
    </row>
    <row r="1945" spans="1:29" x14ac:dyDescent="0.3">
      <c r="A1945" s="1">
        <v>10413</v>
      </c>
      <c r="B1945">
        <v>1984</v>
      </c>
      <c r="C1945" t="s">
        <v>29</v>
      </c>
      <c r="D1945" t="s">
        <v>37</v>
      </c>
      <c r="E1945">
        <v>72570</v>
      </c>
      <c r="F1945">
        <v>0</v>
      </c>
      <c r="G1945">
        <v>0</v>
      </c>
      <c r="H1945" t="s">
        <v>648</v>
      </c>
      <c r="I1945">
        <v>67</v>
      </c>
      <c r="J1945">
        <v>274</v>
      </c>
      <c r="K1945">
        <v>83</v>
      </c>
      <c r="L1945">
        <v>216</v>
      </c>
      <c r="M1945">
        <v>151</v>
      </c>
      <c r="N1945">
        <v>141</v>
      </c>
      <c r="O1945">
        <v>224</v>
      </c>
      <c r="P1945">
        <v>1</v>
      </c>
      <c r="Q1945">
        <v>4</v>
      </c>
      <c r="R1945">
        <v>6</v>
      </c>
      <c r="S1945">
        <v>12</v>
      </c>
      <c r="T1945">
        <v>1</v>
      </c>
      <c r="U1945">
        <v>0</v>
      </c>
      <c r="V1945">
        <v>0</v>
      </c>
      <c r="W1945">
        <v>0</v>
      </c>
      <c r="X1945">
        <v>0</v>
      </c>
      <c r="Y1945">
        <v>0</v>
      </c>
      <c r="Z1945">
        <v>0</v>
      </c>
      <c r="AA1945">
        <v>3</v>
      </c>
      <c r="AB1945">
        <v>11</v>
      </c>
      <c r="AC1945">
        <v>0</v>
      </c>
    </row>
    <row r="1946" spans="1:29" x14ac:dyDescent="0.3">
      <c r="A1946" s="1">
        <v>5015</v>
      </c>
      <c r="B1946">
        <v>1976</v>
      </c>
      <c r="C1946" t="s">
        <v>39</v>
      </c>
      <c r="D1946" t="s">
        <v>37</v>
      </c>
      <c r="E1946">
        <v>34529</v>
      </c>
      <c r="F1946">
        <v>1</v>
      </c>
      <c r="G1946">
        <v>0</v>
      </c>
      <c r="H1946" t="s">
        <v>103</v>
      </c>
      <c r="I1946">
        <v>94</v>
      </c>
      <c r="J1946">
        <v>68</v>
      </c>
      <c r="K1946">
        <v>6</v>
      </c>
      <c r="L1946">
        <v>38</v>
      </c>
      <c r="M1946">
        <v>3</v>
      </c>
      <c r="N1946">
        <v>6</v>
      </c>
      <c r="O1946">
        <v>41</v>
      </c>
      <c r="P1946">
        <v>2</v>
      </c>
      <c r="Q1946">
        <v>2</v>
      </c>
      <c r="R1946">
        <v>2</v>
      </c>
      <c r="S1946">
        <v>3</v>
      </c>
      <c r="T1946">
        <v>7</v>
      </c>
      <c r="U1946">
        <v>0</v>
      </c>
      <c r="V1946">
        <v>0</v>
      </c>
      <c r="W1946">
        <v>0</v>
      </c>
      <c r="X1946">
        <v>0</v>
      </c>
      <c r="Y1946">
        <v>0</v>
      </c>
      <c r="Z1946">
        <v>0</v>
      </c>
      <c r="AA1946">
        <v>3</v>
      </c>
      <c r="AB1946">
        <v>11</v>
      </c>
      <c r="AC1946">
        <v>0</v>
      </c>
    </row>
    <row r="1947" spans="1:29" x14ac:dyDescent="0.3">
      <c r="A1947" s="1">
        <v>10868</v>
      </c>
      <c r="B1947">
        <v>1951</v>
      </c>
      <c r="C1947" t="s">
        <v>29</v>
      </c>
      <c r="D1947" t="s">
        <v>71</v>
      </c>
      <c r="E1947">
        <v>70792</v>
      </c>
      <c r="F1947">
        <v>0</v>
      </c>
      <c r="G1947">
        <v>0</v>
      </c>
      <c r="H1947" t="s">
        <v>258</v>
      </c>
      <c r="I1947">
        <v>82</v>
      </c>
      <c r="J1947">
        <v>344</v>
      </c>
      <c r="K1947">
        <v>45</v>
      </c>
      <c r="L1947">
        <v>654</v>
      </c>
      <c r="M1947">
        <v>104</v>
      </c>
      <c r="N1947">
        <v>11</v>
      </c>
      <c r="O1947">
        <v>114</v>
      </c>
      <c r="P1947">
        <v>2</v>
      </c>
      <c r="Q1947">
        <v>3</v>
      </c>
      <c r="R1947">
        <v>4</v>
      </c>
      <c r="S1947">
        <v>10</v>
      </c>
      <c r="T1947">
        <v>3</v>
      </c>
      <c r="U1947">
        <v>0</v>
      </c>
      <c r="V1947">
        <v>0</v>
      </c>
      <c r="W1947">
        <v>0</v>
      </c>
      <c r="X1947">
        <v>0</v>
      </c>
      <c r="Y1947">
        <v>0</v>
      </c>
      <c r="Z1947">
        <v>0</v>
      </c>
      <c r="AA1947">
        <v>3</v>
      </c>
      <c r="AB1947">
        <v>11</v>
      </c>
      <c r="AC1947">
        <v>0</v>
      </c>
    </row>
    <row r="1948" spans="1:29" x14ac:dyDescent="0.3">
      <c r="A1948" s="1">
        <v>10676</v>
      </c>
      <c r="B1948">
        <v>1982</v>
      </c>
      <c r="C1948" t="s">
        <v>29</v>
      </c>
      <c r="D1948" t="s">
        <v>37</v>
      </c>
      <c r="E1948">
        <v>63211</v>
      </c>
      <c r="F1948">
        <v>0</v>
      </c>
      <c r="G1948">
        <v>0</v>
      </c>
      <c r="H1948" t="s">
        <v>204</v>
      </c>
      <c r="I1948">
        <v>3</v>
      </c>
      <c r="J1948">
        <v>145</v>
      </c>
      <c r="K1948">
        <v>193</v>
      </c>
      <c r="L1948">
        <v>459</v>
      </c>
      <c r="M1948">
        <v>205</v>
      </c>
      <c r="N1948">
        <v>26</v>
      </c>
      <c r="O1948">
        <v>145</v>
      </c>
      <c r="P1948">
        <v>2</v>
      </c>
      <c r="Q1948">
        <v>3</v>
      </c>
      <c r="R1948">
        <v>8</v>
      </c>
      <c r="S1948">
        <v>7</v>
      </c>
      <c r="T1948">
        <v>2</v>
      </c>
      <c r="U1948">
        <v>0</v>
      </c>
      <c r="V1948">
        <v>0</v>
      </c>
      <c r="W1948">
        <v>0</v>
      </c>
      <c r="X1948">
        <v>0</v>
      </c>
      <c r="Y1948">
        <v>0</v>
      </c>
      <c r="Z1948">
        <v>0</v>
      </c>
      <c r="AA1948">
        <v>3</v>
      </c>
      <c r="AB1948">
        <v>11</v>
      </c>
      <c r="AC1948">
        <v>1</v>
      </c>
    </row>
    <row r="1949" spans="1:29" x14ac:dyDescent="0.3">
      <c r="A1949" s="1">
        <v>2495</v>
      </c>
      <c r="B1949">
        <v>1974</v>
      </c>
      <c r="C1949" t="s">
        <v>39</v>
      </c>
      <c r="D1949" t="s">
        <v>37</v>
      </c>
      <c r="E1949">
        <v>83891</v>
      </c>
      <c r="F1949">
        <v>0</v>
      </c>
      <c r="G1949">
        <v>1</v>
      </c>
      <c r="H1949" t="s">
        <v>684</v>
      </c>
      <c r="I1949">
        <v>24</v>
      </c>
      <c r="J1949">
        <v>217</v>
      </c>
      <c r="K1949">
        <v>38</v>
      </c>
      <c r="L1949">
        <v>350</v>
      </c>
      <c r="M1949">
        <v>111</v>
      </c>
      <c r="N1949">
        <v>85</v>
      </c>
      <c r="O1949">
        <v>15</v>
      </c>
      <c r="P1949">
        <v>1</v>
      </c>
      <c r="Q1949">
        <v>4</v>
      </c>
      <c r="R1949">
        <v>7</v>
      </c>
      <c r="S1949">
        <v>10</v>
      </c>
      <c r="T1949">
        <v>1</v>
      </c>
      <c r="U1949">
        <v>0</v>
      </c>
      <c r="V1949">
        <v>0</v>
      </c>
      <c r="W1949">
        <v>0</v>
      </c>
      <c r="X1949">
        <v>0</v>
      </c>
      <c r="Y1949">
        <v>0</v>
      </c>
      <c r="Z1949">
        <v>0</v>
      </c>
      <c r="AA1949">
        <v>3</v>
      </c>
      <c r="AB1949">
        <v>11</v>
      </c>
      <c r="AC1949">
        <v>0</v>
      </c>
    </row>
    <row r="1950" spans="1:29" x14ac:dyDescent="0.3">
      <c r="A1950" s="1">
        <v>7842</v>
      </c>
      <c r="B1950">
        <v>1968</v>
      </c>
      <c r="C1950" t="s">
        <v>29</v>
      </c>
      <c r="D1950" t="s">
        <v>30</v>
      </c>
      <c r="E1950">
        <v>36065</v>
      </c>
      <c r="F1950">
        <v>1</v>
      </c>
      <c r="G1950">
        <v>1</v>
      </c>
      <c r="H1950" t="s">
        <v>209</v>
      </c>
      <c r="I1950">
        <v>54</v>
      </c>
      <c r="J1950">
        <v>18</v>
      </c>
      <c r="K1950">
        <v>7</v>
      </c>
      <c r="L1950">
        <v>34</v>
      </c>
      <c r="M1950">
        <v>10</v>
      </c>
      <c r="N1950">
        <v>2</v>
      </c>
      <c r="O1950">
        <v>3</v>
      </c>
      <c r="P1950">
        <v>3</v>
      </c>
      <c r="Q1950">
        <v>3</v>
      </c>
      <c r="R1950">
        <v>0</v>
      </c>
      <c r="S1950">
        <v>3</v>
      </c>
      <c r="T1950">
        <v>8</v>
      </c>
      <c r="U1950">
        <v>0</v>
      </c>
      <c r="V1950">
        <v>0</v>
      </c>
      <c r="W1950">
        <v>0</v>
      </c>
      <c r="X1950">
        <v>0</v>
      </c>
      <c r="Y1950">
        <v>0</v>
      </c>
      <c r="Z1950">
        <v>0</v>
      </c>
      <c r="AA1950">
        <v>3</v>
      </c>
      <c r="AB1950">
        <v>11</v>
      </c>
      <c r="AC1950">
        <v>0</v>
      </c>
    </row>
    <row r="1951" spans="1:29" x14ac:dyDescent="0.3">
      <c r="A1951" s="1">
        <v>9955</v>
      </c>
      <c r="B1951">
        <v>1954</v>
      </c>
      <c r="C1951" t="s">
        <v>29</v>
      </c>
      <c r="D1951" t="s">
        <v>33</v>
      </c>
      <c r="E1951">
        <v>39898</v>
      </c>
      <c r="F1951">
        <v>0</v>
      </c>
      <c r="G1951">
        <v>1</v>
      </c>
      <c r="H1951" t="s">
        <v>636</v>
      </c>
      <c r="I1951">
        <v>20</v>
      </c>
      <c r="J1951">
        <v>69</v>
      </c>
      <c r="K1951">
        <v>8</v>
      </c>
      <c r="L1951">
        <v>26</v>
      </c>
      <c r="M1951">
        <v>12</v>
      </c>
      <c r="N1951">
        <v>7</v>
      </c>
      <c r="O1951">
        <v>12</v>
      </c>
      <c r="P1951">
        <v>2</v>
      </c>
      <c r="Q1951">
        <v>3</v>
      </c>
      <c r="R1951">
        <v>0</v>
      </c>
      <c r="S1951">
        <v>4</v>
      </c>
      <c r="T1951">
        <v>7</v>
      </c>
      <c r="U1951">
        <v>0</v>
      </c>
      <c r="V1951">
        <v>0</v>
      </c>
      <c r="W1951">
        <v>0</v>
      </c>
      <c r="X1951">
        <v>0</v>
      </c>
      <c r="Y1951">
        <v>0</v>
      </c>
      <c r="Z1951">
        <v>0</v>
      </c>
      <c r="AA1951">
        <v>3</v>
      </c>
      <c r="AB1951">
        <v>11</v>
      </c>
      <c r="AC1951">
        <v>0</v>
      </c>
    </row>
    <row r="1952" spans="1:29" x14ac:dyDescent="0.3">
      <c r="A1952" s="1">
        <v>6663</v>
      </c>
      <c r="B1952">
        <v>1940</v>
      </c>
      <c r="C1952" t="s">
        <v>36</v>
      </c>
      <c r="D1952" t="s">
        <v>30</v>
      </c>
      <c r="E1952">
        <v>51141</v>
      </c>
      <c r="F1952">
        <v>0</v>
      </c>
      <c r="G1952">
        <v>0</v>
      </c>
      <c r="H1952" t="s">
        <v>168</v>
      </c>
      <c r="I1952">
        <v>96</v>
      </c>
      <c r="J1952">
        <v>144</v>
      </c>
      <c r="K1952">
        <v>0</v>
      </c>
      <c r="L1952">
        <v>7</v>
      </c>
      <c r="M1952">
        <v>0</v>
      </c>
      <c r="N1952">
        <v>0</v>
      </c>
      <c r="O1952">
        <v>6</v>
      </c>
      <c r="P1952">
        <v>1</v>
      </c>
      <c r="Q1952">
        <v>3</v>
      </c>
      <c r="R1952">
        <v>1</v>
      </c>
      <c r="S1952">
        <v>4</v>
      </c>
      <c r="T1952">
        <v>5</v>
      </c>
      <c r="U1952">
        <v>0</v>
      </c>
      <c r="V1952">
        <v>0</v>
      </c>
      <c r="W1952">
        <v>0</v>
      </c>
      <c r="X1952">
        <v>0</v>
      </c>
      <c r="Y1952">
        <v>0</v>
      </c>
      <c r="Z1952">
        <v>0</v>
      </c>
      <c r="AA1952">
        <v>3</v>
      </c>
      <c r="AB1952">
        <v>11</v>
      </c>
      <c r="AC1952">
        <v>0</v>
      </c>
    </row>
    <row r="1953" spans="1:29" x14ac:dyDescent="0.3">
      <c r="A1953" s="1">
        <v>2162</v>
      </c>
      <c r="B1953">
        <v>1976</v>
      </c>
      <c r="C1953" t="s">
        <v>29</v>
      </c>
      <c r="D1953" t="s">
        <v>37</v>
      </c>
      <c r="E1953">
        <v>56939</v>
      </c>
      <c r="F1953">
        <v>0</v>
      </c>
      <c r="G1953">
        <v>1</v>
      </c>
      <c r="H1953" t="s">
        <v>399</v>
      </c>
      <c r="I1953">
        <v>19</v>
      </c>
      <c r="J1953">
        <v>256</v>
      </c>
      <c r="K1953">
        <v>34</v>
      </c>
      <c r="L1953">
        <v>103</v>
      </c>
      <c r="M1953">
        <v>90</v>
      </c>
      <c r="N1953">
        <v>29</v>
      </c>
      <c r="O1953">
        <v>49</v>
      </c>
      <c r="P1953">
        <v>2</v>
      </c>
      <c r="Q1953">
        <v>3</v>
      </c>
      <c r="R1953">
        <v>3</v>
      </c>
      <c r="S1953">
        <v>10</v>
      </c>
      <c r="T1953">
        <v>3</v>
      </c>
      <c r="U1953">
        <v>0</v>
      </c>
      <c r="V1953">
        <v>0</v>
      </c>
      <c r="W1953">
        <v>0</v>
      </c>
      <c r="X1953">
        <v>0</v>
      </c>
      <c r="Y1953">
        <v>0</v>
      </c>
      <c r="Z1953">
        <v>0</v>
      </c>
      <c r="AA1953">
        <v>3</v>
      </c>
      <c r="AB1953">
        <v>11</v>
      </c>
      <c r="AC1953">
        <v>0</v>
      </c>
    </row>
    <row r="1954" spans="1:29" x14ac:dyDescent="0.3">
      <c r="A1954" s="1">
        <v>3434</v>
      </c>
      <c r="B1954">
        <v>1951</v>
      </c>
      <c r="C1954" t="s">
        <v>29</v>
      </c>
      <c r="D1954" t="s">
        <v>30</v>
      </c>
      <c r="E1954">
        <v>80872</v>
      </c>
      <c r="F1954">
        <v>0</v>
      </c>
      <c r="G1954">
        <v>0</v>
      </c>
      <c r="H1954" t="s">
        <v>83</v>
      </c>
      <c r="I1954">
        <v>60</v>
      </c>
      <c r="J1954">
        <v>483</v>
      </c>
      <c r="K1954">
        <v>72</v>
      </c>
      <c r="L1954">
        <v>567</v>
      </c>
      <c r="M1954">
        <v>94</v>
      </c>
      <c r="N1954">
        <v>12</v>
      </c>
      <c r="O1954">
        <v>108</v>
      </c>
      <c r="P1954">
        <v>1</v>
      </c>
      <c r="Q1954">
        <v>4</v>
      </c>
      <c r="R1954">
        <v>4</v>
      </c>
      <c r="S1954">
        <v>10</v>
      </c>
      <c r="T1954">
        <v>1</v>
      </c>
      <c r="U1954">
        <v>0</v>
      </c>
      <c r="V1954">
        <v>0</v>
      </c>
      <c r="W1954">
        <v>0</v>
      </c>
      <c r="X1954">
        <v>0</v>
      </c>
      <c r="Y1954">
        <v>0</v>
      </c>
      <c r="Z1954">
        <v>0</v>
      </c>
      <c r="AA1954">
        <v>3</v>
      </c>
      <c r="AB1954">
        <v>11</v>
      </c>
      <c r="AC1954">
        <v>0</v>
      </c>
    </row>
    <row r="1955" spans="1:29" x14ac:dyDescent="0.3">
      <c r="A1955" s="1">
        <v>7919</v>
      </c>
      <c r="B1955">
        <v>1976</v>
      </c>
      <c r="C1955" t="s">
        <v>36</v>
      </c>
      <c r="D1955" t="s">
        <v>33</v>
      </c>
      <c r="E1955">
        <v>72335</v>
      </c>
      <c r="F1955">
        <v>0</v>
      </c>
      <c r="G1955">
        <v>0</v>
      </c>
      <c r="H1955" t="s">
        <v>624</v>
      </c>
      <c r="I1955">
        <v>2</v>
      </c>
      <c r="J1955">
        <v>1285</v>
      </c>
      <c r="K1955">
        <v>105</v>
      </c>
      <c r="L1955">
        <v>653</v>
      </c>
      <c r="M1955">
        <v>28</v>
      </c>
      <c r="N1955">
        <v>21</v>
      </c>
      <c r="O1955">
        <v>0</v>
      </c>
      <c r="P1955">
        <v>1</v>
      </c>
      <c r="Q1955">
        <v>10</v>
      </c>
      <c r="R1955">
        <v>4</v>
      </c>
      <c r="S1955">
        <v>8</v>
      </c>
      <c r="T1955">
        <v>8</v>
      </c>
      <c r="U1955">
        <v>0</v>
      </c>
      <c r="V1955">
        <v>0</v>
      </c>
      <c r="W1955">
        <v>0</v>
      </c>
      <c r="X1955">
        <v>0</v>
      </c>
      <c r="Y1955">
        <v>0</v>
      </c>
      <c r="Z1955">
        <v>0</v>
      </c>
      <c r="AA1955">
        <v>3</v>
      </c>
      <c r="AB1955">
        <v>11</v>
      </c>
      <c r="AC1955">
        <v>1</v>
      </c>
    </row>
    <row r="1956" spans="1:29" x14ac:dyDescent="0.3">
      <c r="A1956" s="1">
        <v>5626</v>
      </c>
      <c r="B1956">
        <v>1964</v>
      </c>
      <c r="C1956" t="s">
        <v>36</v>
      </c>
      <c r="D1956" t="s">
        <v>30</v>
      </c>
      <c r="E1956">
        <v>61798</v>
      </c>
      <c r="F1956">
        <v>0</v>
      </c>
      <c r="G1956">
        <v>0</v>
      </c>
      <c r="H1956" t="s">
        <v>120</v>
      </c>
      <c r="I1956">
        <v>13</v>
      </c>
      <c r="J1956">
        <v>338</v>
      </c>
      <c r="K1956">
        <v>4</v>
      </c>
      <c r="L1956">
        <v>89</v>
      </c>
      <c r="M1956">
        <v>11</v>
      </c>
      <c r="N1956">
        <v>8</v>
      </c>
      <c r="O1956">
        <v>13</v>
      </c>
      <c r="P1956">
        <v>1</v>
      </c>
      <c r="Q1956">
        <v>4</v>
      </c>
      <c r="R1956">
        <v>2</v>
      </c>
      <c r="S1956">
        <v>9</v>
      </c>
      <c r="T1956">
        <v>4</v>
      </c>
      <c r="U1956">
        <v>0</v>
      </c>
      <c r="V1956">
        <v>0</v>
      </c>
      <c r="W1956">
        <v>0</v>
      </c>
      <c r="X1956">
        <v>0</v>
      </c>
      <c r="Y1956">
        <v>0</v>
      </c>
      <c r="Z1956">
        <v>0</v>
      </c>
      <c r="AA1956">
        <v>3</v>
      </c>
      <c r="AB1956">
        <v>11</v>
      </c>
      <c r="AC1956">
        <v>0</v>
      </c>
    </row>
    <row r="1957" spans="1:29" x14ac:dyDescent="0.3">
      <c r="A1957" s="1">
        <v>6428</v>
      </c>
      <c r="B1957">
        <v>1950</v>
      </c>
      <c r="C1957" t="s">
        <v>36</v>
      </c>
      <c r="D1957" t="s">
        <v>71</v>
      </c>
      <c r="E1957">
        <v>76842</v>
      </c>
      <c r="F1957">
        <v>0</v>
      </c>
      <c r="G1957">
        <v>0</v>
      </c>
      <c r="H1957" t="s">
        <v>570</v>
      </c>
      <c r="I1957">
        <v>37</v>
      </c>
      <c r="J1957">
        <v>605</v>
      </c>
      <c r="K1957">
        <v>10</v>
      </c>
      <c r="L1957">
        <v>345</v>
      </c>
      <c r="M1957">
        <v>84</v>
      </c>
      <c r="N1957">
        <v>54</v>
      </c>
      <c r="O1957">
        <v>32</v>
      </c>
      <c r="P1957">
        <v>1</v>
      </c>
      <c r="Q1957">
        <v>1</v>
      </c>
      <c r="R1957">
        <v>8</v>
      </c>
      <c r="S1957">
        <v>7</v>
      </c>
      <c r="T1957">
        <v>0</v>
      </c>
      <c r="U1957">
        <v>0</v>
      </c>
      <c r="V1957">
        <v>0</v>
      </c>
      <c r="W1957">
        <v>0</v>
      </c>
      <c r="X1957">
        <v>0</v>
      </c>
      <c r="Y1957">
        <v>0</v>
      </c>
      <c r="Z1957">
        <v>0</v>
      </c>
      <c r="AA1957">
        <v>3</v>
      </c>
      <c r="AB1957">
        <v>11</v>
      </c>
      <c r="AC1957">
        <v>0</v>
      </c>
    </row>
    <row r="1958" spans="1:29" x14ac:dyDescent="0.3">
      <c r="A1958" s="1">
        <v>8514</v>
      </c>
      <c r="B1958">
        <v>1976</v>
      </c>
      <c r="C1958" t="s">
        <v>29</v>
      </c>
      <c r="D1958" t="s">
        <v>33</v>
      </c>
      <c r="E1958">
        <v>29478</v>
      </c>
      <c r="F1958">
        <v>1</v>
      </c>
      <c r="G1958">
        <v>0</v>
      </c>
      <c r="H1958" t="s">
        <v>659</v>
      </c>
      <c r="I1958">
        <v>59</v>
      </c>
      <c r="J1958">
        <v>8</v>
      </c>
      <c r="K1958">
        <v>0</v>
      </c>
      <c r="L1958">
        <v>7</v>
      </c>
      <c r="M1958">
        <v>3</v>
      </c>
      <c r="N1958">
        <v>1</v>
      </c>
      <c r="O1958">
        <v>1</v>
      </c>
      <c r="P1958">
        <v>1</v>
      </c>
      <c r="Q1958">
        <v>1</v>
      </c>
      <c r="R1958">
        <v>0</v>
      </c>
      <c r="S1958">
        <v>3</v>
      </c>
      <c r="T1958">
        <v>6</v>
      </c>
      <c r="U1958">
        <v>0</v>
      </c>
      <c r="V1958">
        <v>0</v>
      </c>
      <c r="W1958">
        <v>0</v>
      </c>
      <c r="X1958">
        <v>0</v>
      </c>
      <c r="Y1958">
        <v>0</v>
      </c>
      <c r="Z1958">
        <v>0</v>
      </c>
      <c r="AA1958">
        <v>3</v>
      </c>
      <c r="AB1958">
        <v>11</v>
      </c>
      <c r="AC1958">
        <v>0</v>
      </c>
    </row>
    <row r="1959" spans="1:29" x14ac:dyDescent="0.3">
      <c r="A1959" s="1">
        <v>10448</v>
      </c>
      <c r="B1959">
        <v>1956</v>
      </c>
      <c r="C1959" t="s">
        <v>29</v>
      </c>
      <c r="D1959" t="s">
        <v>30</v>
      </c>
      <c r="E1959">
        <v>46998</v>
      </c>
      <c r="F1959">
        <v>0</v>
      </c>
      <c r="G1959">
        <v>1</v>
      </c>
      <c r="H1959" t="s">
        <v>245</v>
      </c>
      <c r="I1959">
        <v>55</v>
      </c>
      <c r="J1959">
        <v>172</v>
      </c>
      <c r="K1959">
        <v>41</v>
      </c>
      <c r="L1959">
        <v>86</v>
      </c>
      <c r="M1959">
        <v>45</v>
      </c>
      <c r="N1959">
        <v>6</v>
      </c>
      <c r="O1959">
        <v>27</v>
      </c>
      <c r="P1959">
        <v>5</v>
      </c>
      <c r="Q1959">
        <v>5</v>
      </c>
      <c r="R1959">
        <v>3</v>
      </c>
      <c r="S1959">
        <v>5</v>
      </c>
      <c r="T1959">
        <v>7</v>
      </c>
      <c r="U1959">
        <v>1</v>
      </c>
      <c r="V1959">
        <v>0</v>
      </c>
      <c r="W1959">
        <v>0</v>
      </c>
      <c r="X1959">
        <v>0</v>
      </c>
      <c r="Y1959">
        <v>0</v>
      </c>
      <c r="Z1959">
        <v>0</v>
      </c>
      <c r="AA1959">
        <v>3</v>
      </c>
      <c r="AB1959">
        <v>11</v>
      </c>
      <c r="AC1959">
        <v>0</v>
      </c>
    </row>
    <row r="1960" spans="1:29" x14ac:dyDescent="0.3">
      <c r="A1960" s="1">
        <v>2109</v>
      </c>
      <c r="B1960">
        <v>1990</v>
      </c>
      <c r="C1960" t="s">
        <v>29</v>
      </c>
      <c r="D1960" t="s">
        <v>30</v>
      </c>
      <c r="E1960">
        <v>96843</v>
      </c>
      <c r="F1960">
        <v>0</v>
      </c>
      <c r="G1960">
        <v>0</v>
      </c>
      <c r="H1960" t="s">
        <v>366</v>
      </c>
      <c r="I1960">
        <v>60</v>
      </c>
      <c r="J1960">
        <v>448</v>
      </c>
      <c r="K1960">
        <v>71</v>
      </c>
      <c r="L1960">
        <v>951</v>
      </c>
      <c r="M1960">
        <v>40</v>
      </c>
      <c r="N1960">
        <v>17</v>
      </c>
      <c r="O1960">
        <v>17</v>
      </c>
      <c r="P1960">
        <v>1</v>
      </c>
      <c r="Q1960">
        <v>6</v>
      </c>
      <c r="R1960">
        <v>11</v>
      </c>
      <c r="S1960">
        <v>10</v>
      </c>
      <c r="T1960">
        <v>2</v>
      </c>
      <c r="U1960">
        <v>0</v>
      </c>
      <c r="V1960">
        <v>0</v>
      </c>
      <c r="W1960">
        <v>1</v>
      </c>
      <c r="X1960">
        <v>0</v>
      </c>
      <c r="Y1960">
        <v>0</v>
      </c>
      <c r="Z1960">
        <v>0</v>
      </c>
      <c r="AA1960">
        <v>3</v>
      </c>
      <c r="AB1960">
        <v>11</v>
      </c>
      <c r="AC1960">
        <v>1</v>
      </c>
    </row>
    <row r="1961" spans="1:29" x14ac:dyDescent="0.3">
      <c r="A1961" s="1">
        <v>7530</v>
      </c>
      <c r="B1961">
        <v>1950</v>
      </c>
      <c r="C1961" t="s">
        <v>36</v>
      </c>
      <c r="D1961" t="s">
        <v>71</v>
      </c>
      <c r="E1961">
        <v>56551</v>
      </c>
      <c r="F1961">
        <v>1</v>
      </c>
      <c r="G1961">
        <v>1</v>
      </c>
      <c r="H1961" t="s">
        <v>431</v>
      </c>
      <c r="I1961">
        <v>48</v>
      </c>
      <c r="J1961">
        <v>67</v>
      </c>
      <c r="K1961">
        <v>4</v>
      </c>
      <c r="L1961">
        <v>32</v>
      </c>
      <c r="M1961">
        <v>17</v>
      </c>
      <c r="N1961">
        <v>2</v>
      </c>
      <c r="O1961">
        <v>16</v>
      </c>
      <c r="P1961">
        <v>3</v>
      </c>
      <c r="Q1961">
        <v>2</v>
      </c>
      <c r="R1961">
        <v>1</v>
      </c>
      <c r="S1961">
        <v>4</v>
      </c>
      <c r="T1961">
        <v>4</v>
      </c>
      <c r="U1961">
        <v>0</v>
      </c>
      <c r="V1961">
        <v>0</v>
      </c>
      <c r="W1961">
        <v>0</v>
      </c>
      <c r="X1961">
        <v>0</v>
      </c>
      <c r="Y1961">
        <v>0</v>
      </c>
      <c r="Z1961">
        <v>0</v>
      </c>
      <c r="AA1961">
        <v>3</v>
      </c>
      <c r="AB1961">
        <v>11</v>
      </c>
      <c r="AC1961">
        <v>0</v>
      </c>
    </row>
    <row r="1962" spans="1:29" x14ac:dyDescent="0.3">
      <c r="A1962" s="1">
        <v>8925</v>
      </c>
      <c r="B1962">
        <v>1965</v>
      </c>
      <c r="C1962" t="s">
        <v>39</v>
      </c>
      <c r="D1962" t="s">
        <v>37</v>
      </c>
      <c r="E1962">
        <v>70053</v>
      </c>
      <c r="F1962">
        <v>0</v>
      </c>
      <c r="G1962">
        <v>1</v>
      </c>
      <c r="H1962" t="s">
        <v>113</v>
      </c>
      <c r="I1962">
        <v>38</v>
      </c>
      <c r="J1962">
        <v>512</v>
      </c>
      <c r="K1962">
        <v>53</v>
      </c>
      <c r="L1962">
        <v>98</v>
      </c>
      <c r="M1962">
        <v>81</v>
      </c>
      <c r="N1962">
        <v>179</v>
      </c>
      <c r="O1962">
        <v>89</v>
      </c>
      <c r="P1962">
        <v>3</v>
      </c>
      <c r="Q1962">
        <v>8</v>
      </c>
      <c r="R1962">
        <v>5</v>
      </c>
      <c r="S1962">
        <v>10</v>
      </c>
      <c r="T1962">
        <v>5</v>
      </c>
      <c r="U1962">
        <v>0</v>
      </c>
      <c r="V1962">
        <v>0</v>
      </c>
      <c r="W1962">
        <v>0</v>
      </c>
      <c r="X1962">
        <v>0</v>
      </c>
      <c r="Y1962">
        <v>0</v>
      </c>
      <c r="Z1962">
        <v>0</v>
      </c>
      <c r="AA1962">
        <v>3</v>
      </c>
      <c r="AB1962">
        <v>11</v>
      </c>
      <c r="AC1962">
        <v>0</v>
      </c>
    </row>
    <row r="1963" spans="1:29" x14ac:dyDescent="0.3">
      <c r="A1963" s="1">
        <v>3009</v>
      </c>
      <c r="B1963">
        <v>1962</v>
      </c>
      <c r="C1963" t="s">
        <v>36</v>
      </c>
      <c r="D1963" t="s">
        <v>71</v>
      </c>
      <c r="E1963">
        <v>71670</v>
      </c>
      <c r="F1963">
        <v>0</v>
      </c>
      <c r="G1963">
        <v>0</v>
      </c>
      <c r="H1963" t="s">
        <v>420</v>
      </c>
      <c r="I1963">
        <v>8</v>
      </c>
      <c r="J1963">
        <v>1462</v>
      </c>
      <c r="K1963">
        <v>16</v>
      </c>
      <c r="L1963">
        <v>128</v>
      </c>
      <c r="M1963">
        <v>0</v>
      </c>
      <c r="N1963">
        <v>0</v>
      </c>
      <c r="O1963">
        <v>160</v>
      </c>
      <c r="P1963">
        <v>1</v>
      </c>
      <c r="Q1963">
        <v>5</v>
      </c>
      <c r="R1963">
        <v>3</v>
      </c>
      <c r="S1963">
        <v>6</v>
      </c>
      <c r="T1963">
        <v>6</v>
      </c>
      <c r="U1963">
        <v>0</v>
      </c>
      <c r="V1963">
        <v>1</v>
      </c>
      <c r="W1963">
        <v>1</v>
      </c>
      <c r="X1963">
        <v>0</v>
      </c>
      <c r="Y1963">
        <v>1</v>
      </c>
      <c r="Z1963">
        <v>0</v>
      </c>
      <c r="AA1963">
        <v>3</v>
      </c>
      <c r="AB1963">
        <v>11</v>
      </c>
      <c r="AC1963">
        <v>1</v>
      </c>
    </row>
    <row r="1964" spans="1:29" x14ac:dyDescent="0.3">
      <c r="A1964" s="1">
        <v>6355</v>
      </c>
      <c r="B1964">
        <v>1978</v>
      </c>
      <c r="C1964" t="s">
        <v>29</v>
      </c>
      <c r="D1964" t="s">
        <v>37</v>
      </c>
      <c r="E1964">
        <v>44359</v>
      </c>
      <c r="F1964">
        <v>1</v>
      </c>
      <c r="G1964">
        <v>1</v>
      </c>
      <c r="H1964" t="s">
        <v>248</v>
      </c>
      <c r="I1964">
        <v>19</v>
      </c>
      <c r="J1964">
        <v>20</v>
      </c>
      <c r="K1964">
        <v>0</v>
      </c>
      <c r="L1964">
        <v>14</v>
      </c>
      <c r="M1964">
        <v>7</v>
      </c>
      <c r="N1964">
        <v>3</v>
      </c>
      <c r="O1964">
        <v>1</v>
      </c>
      <c r="P1964">
        <v>3</v>
      </c>
      <c r="Q1964">
        <v>2</v>
      </c>
      <c r="R1964">
        <v>0</v>
      </c>
      <c r="S1964">
        <v>4</v>
      </c>
      <c r="T1964">
        <v>3</v>
      </c>
      <c r="U1964">
        <v>0</v>
      </c>
      <c r="V1964">
        <v>0</v>
      </c>
      <c r="W1964">
        <v>0</v>
      </c>
      <c r="X1964">
        <v>0</v>
      </c>
      <c r="Y1964">
        <v>0</v>
      </c>
      <c r="Z1964">
        <v>0</v>
      </c>
      <c r="AA1964">
        <v>3</v>
      </c>
      <c r="AB1964">
        <v>11</v>
      </c>
      <c r="AC1964">
        <v>0</v>
      </c>
    </row>
    <row r="1965" spans="1:29" x14ac:dyDescent="0.3">
      <c r="A1965" s="1">
        <v>3517</v>
      </c>
      <c r="B1965">
        <v>1952</v>
      </c>
      <c r="C1965" t="s">
        <v>29</v>
      </c>
      <c r="D1965" t="s">
        <v>30</v>
      </c>
      <c r="E1965">
        <v>40887</v>
      </c>
      <c r="F1965">
        <v>1</v>
      </c>
      <c r="G1965">
        <v>1</v>
      </c>
      <c r="H1965" t="s">
        <v>436</v>
      </c>
      <c r="I1965">
        <v>32</v>
      </c>
      <c r="J1965">
        <v>50</v>
      </c>
      <c r="K1965">
        <v>4</v>
      </c>
      <c r="L1965">
        <v>44</v>
      </c>
      <c r="M1965">
        <v>10</v>
      </c>
      <c r="N1965">
        <v>10</v>
      </c>
      <c r="O1965">
        <v>43</v>
      </c>
      <c r="P1965">
        <v>3</v>
      </c>
      <c r="Q1965">
        <v>3</v>
      </c>
      <c r="R1965">
        <v>1</v>
      </c>
      <c r="S1965">
        <v>3</v>
      </c>
      <c r="T1965">
        <v>9</v>
      </c>
      <c r="U1965">
        <v>0</v>
      </c>
      <c r="V1965">
        <v>0</v>
      </c>
      <c r="W1965">
        <v>0</v>
      </c>
      <c r="X1965">
        <v>0</v>
      </c>
      <c r="Y1965">
        <v>0</v>
      </c>
      <c r="Z1965">
        <v>0</v>
      </c>
      <c r="AA1965">
        <v>3</v>
      </c>
      <c r="AB1965">
        <v>11</v>
      </c>
      <c r="AC1965">
        <v>1</v>
      </c>
    </row>
    <row r="1966" spans="1:29" x14ac:dyDescent="0.3">
      <c r="A1966" s="1">
        <v>1158</v>
      </c>
      <c r="B1966">
        <v>1966</v>
      </c>
      <c r="C1966" t="s">
        <v>29</v>
      </c>
      <c r="D1966" t="s">
        <v>41</v>
      </c>
      <c r="E1966">
        <v>48877</v>
      </c>
      <c r="F1966">
        <v>0</v>
      </c>
      <c r="G1966">
        <v>1</v>
      </c>
      <c r="H1966" t="s">
        <v>174</v>
      </c>
      <c r="I1966">
        <v>27</v>
      </c>
      <c r="J1966">
        <v>102</v>
      </c>
      <c r="K1966">
        <v>1</v>
      </c>
      <c r="L1966">
        <v>15</v>
      </c>
      <c r="M1966">
        <v>2</v>
      </c>
      <c r="N1966">
        <v>0</v>
      </c>
      <c r="O1966">
        <v>24</v>
      </c>
      <c r="P1966">
        <v>1</v>
      </c>
      <c r="Q1966">
        <v>3</v>
      </c>
      <c r="R1966">
        <v>0</v>
      </c>
      <c r="S1966">
        <v>4</v>
      </c>
      <c r="T1966">
        <v>7</v>
      </c>
      <c r="U1966">
        <v>0</v>
      </c>
      <c r="V1966">
        <v>0</v>
      </c>
      <c r="W1966">
        <v>0</v>
      </c>
      <c r="X1966">
        <v>0</v>
      </c>
      <c r="Y1966">
        <v>0</v>
      </c>
      <c r="Z1966">
        <v>0</v>
      </c>
      <c r="AA1966">
        <v>3</v>
      </c>
      <c r="AB1966">
        <v>11</v>
      </c>
      <c r="AC1966">
        <v>0</v>
      </c>
    </row>
    <row r="1967" spans="1:29" x14ac:dyDescent="0.3">
      <c r="A1967" s="1">
        <v>6203</v>
      </c>
      <c r="B1967">
        <v>1947</v>
      </c>
      <c r="C1967" t="s">
        <v>29</v>
      </c>
      <c r="D1967" t="s">
        <v>33</v>
      </c>
      <c r="E1967">
        <v>74485</v>
      </c>
      <c r="F1967">
        <v>0</v>
      </c>
      <c r="G1967">
        <v>0</v>
      </c>
      <c r="H1967" t="s">
        <v>685</v>
      </c>
      <c r="I1967">
        <v>58</v>
      </c>
      <c r="J1967">
        <v>499</v>
      </c>
      <c r="K1967">
        <v>149</v>
      </c>
      <c r="L1967">
        <v>815</v>
      </c>
      <c r="M1967">
        <v>173</v>
      </c>
      <c r="N1967">
        <v>49</v>
      </c>
      <c r="O1967">
        <v>49</v>
      </c>
      <c r="P1967">
        <v>1</v>
      </c>
      <c r="Q1967">
        <v>6</v>
      </c>
      <c r="R1967">
        <v>7</v>
      </c>
      <c r="S1967">
        <v>12</v>
      </c>
      <c r="T1967">
        <v>3</v>
      </c>
      <c r="U1967">
        <v>0</v>
      </c>
      <c r="V1967">
        <v>0</v>
      </c>
      <c r="W1967">
        <v>0</v>
      </c>
      <c r="X1967">
        <v>0</v>
      </c>
      <c r="Y1967">
        <v>0</v>
      </c>
      <c r="Z1967">
        <v>0</v>
      </c>
      <c r="AA1967">
        <v>3</v>
      </c>
      <c r="AB1967">
        <v>11</v>
      </c>
      <c r="AC1967">
        <v>0</v>
      </c>
    </row>
    <row r="1968" spans="1:29" x14ac:dyDescent="0.3">
      <c r="A1968" s="1">
        <v>7165</v>
      </c>
      <c r="B1968">
        <v>1972</v>
      </c>
      <c r="C1968" t="s">
        <v>29</v>
      </c>
      <c r="D1968" t="s">
        <v>33</v>
      </c>
      <c r="E1968">
        <v>64474</v>
      </c>
      <c r="F1968">
        <v>0</v>
      </c>
      <c r="G1968">
        <v>1</v>
      </c>
      <c r="H1968" t="s">
        <v>333</v>
      </c>
      <c r="I1968">
        <v>59</v>
      </c>
      <c r="J1968">
        <v>381</v>
      </c>
      <c r="K1968">
        <v>35</v>
      </c>
      <c r="L1968">
        <v>172</v>
      </c>
      <c r="M1968">
        <v>56</v>
      </c>
      <c r="N1968">
        <v>86</v>
      </c>
      <c r="O1968">
        <v>93</v>
      </c>
      <c r="P1968">
        <v>2</v>
      </c>
      <c r="Q1968">
        <v>8</v>
      </c>
      <c r="R1968">
        <v>2</v>
      </c>
      <c r="S1968">
        <v>10</v>
      </c>
      <c r="T1968">
        <v>5</v>
      </c>
      <c r="U1968">
        <v>0</v>
      </c>
      <c r="V1968">
        <v>0</v>
      </c>
      <c r="W1968">
        <v>0</v>
      </c>
      <c r="X1968">
        <v>0</v>
      </c>
      <c r="Y1968">
        <v>0</v>
      </c>
      <c r="Z1968">
        <v>0</v>
      </c>
      <c r="AA1968">
        <v>3</v>
      </c>
      <c r="AB1968">
        <v>11</v>
      </c>
      <c r="AC1968">
        <v>0</v>
      </c>
    </row>
    <row r="1969" spans="1:29" x14ac:dyDescent="0.3">
      <c r="A1969" s="1">
        <v>3595</v>
      </c>
      <c r="B1969">
        <v>1963</v>
      </c>
      <c r="C1969" t="s">
        <v>29</v>
      </c>
      <c r="D1969" t="s">
        <v>33</v>
      </c>
      <c r="E1969">
        <v>77226</v>
      </c>
      <c r="F1969">
        <v>0</v>
      </c>
      <c r="G1969">
        <v>1</v>
      </c>
      <c r="H1969" t="s">
        <v>686</v>
      </c>
      <c r="I1969">
        <v>29</v>
      </c>
      <c r="J1969">
        <v>631</v>
      </c>
      <c r="K1969">
        <v>43</v>
      </c>
      <c r="L1969">
        <v>239</v>
      </c>
      <c r="M1969">
        <v>128</v>
      </c>
      <c r="N1969">
        <v>76</v>
      </c>
      <c r="O1969">
        <v>21</v>
      </c>
      <c r="P1969">
        <v>2</v>
      </c>
      <c r="Q1969">
        <v>6</v>
      </c>
      <c r="R1969">
        <v>8</v>
      </c>
      <c r="S1969">
        <v>12</v>
      </c>
      <c r="T1969">
        <v>3</v>
      </c>
      <c r="U1969">
        <v>0</v>
      </c>
      <c r="V1969">
        <v>0</v>
      </c>
      <c r="W1969">
        <v>0</v>
      </c>
      <c r="X1969">
        <v>0</v>
      </c>
      <c r="Y1969">
        <v>0</v>
      </c>
      <c r="Z1969">
        <v>0</v>
      </c>
      <c r="AA1969">
        <v>3</v>
      </c>
      <c r="AB1969">
        <v>11</v>
      </c>
      <c r="AC1969">
        <v>0</v>
      </c>
    </row>
    <row r="1970" spans="1:29" x14ac:dyDescent="0.3">
      <c r="A1970" s="1">
        <v>8537</v>
      </c>
      <c r="B1970">
        <v>1949</v>
      </c>
      <c r="C1970" t="s">
        <v>29</v>
      </c>
      <c r="D1970" t="s">
        <v>71</v>
      </c>
      <c r="E1970">
        <v>72643</v>
      </c>
      <c r="F1970">
        <v>0</v>
      </c>
      <c r="G1970">
        <v>0</v>
      </c>
      <c r="H1970" t="s">
        <v>664</v>
      </c>
      <c r="I1970">
        <v>60</v>
      </c>
      <c r="J1970">
        <v>526</v>
      </c>
      <c r="K1970">
        <v>80</v>
      </c>
      <c r="L1970">
        <v>553</v>
      </c>
      <c r="M1970">
        <v>123</v>
      </c>
      <c r="N1970">
        <v>94</v>
      </c>
      <c r="O1970">
        <v>53</v>
      </c>
      <c r="P1970">
        <v>1</v>
      </c>
      <c r="Q1970">
        <v>3</v>
      </c>
      <c r="R1970">
        <v>10</v>
      </c>
      <c r="S1970">
        <v>7</v>
      </c>
      <c r="T1970">
        <v>2</v>
      </c>
      <c r="U1970">
        <v>0</v>
      </c>
      <c r="V1970">
        <v>0</v>
      </c>
      <c r="W1970">
        <v>0</v>
      </c>
      <c r="X1970">
        <v>1</v>
      </c>
      <c r="Y1970">
        <v>0</v>
      </c>
      <c r="Z1970">
        <v>0</v>
      </c>
      <c r="AA1970">
        <v>3</v>
      </c>
      <c r="AB1970">
        <v>11</v>
      </c>
      <c r="AC1970">
        <v>1</v>
      </c>
    </row>
    <row r="1971" spans="1:29" x14ac:dyDescent="0.3">
      <c r="A1971" s="1">
        <v>4331</v>
      </c>
      <c r="B1971">
        <v>1978</v>
      </c>
      <c r="C1971" t="s">
        <v>39</v>
      </c>
      <c r="D1971" t="s">
        <v>33</v>
      </c>
      <c r="E1971">
        <v>85738</v>
      </c>
      <c r="F1971">
        <v>0</v>
      </c>
      <c r="G1971">
        <v>0</v>
      </c>
      <c r="H1971" t="s">
        <v>533</v>
      </c>
      <c r="I1971">
        <v>41</v>
      </c>
      <c r="J1971">
        <v>913</v>
      </c>
      <c r="K1971">
        <v>26</v>
      </c>
      <c r="L1971">
        <v>376</v>
      </c>
      <c r="M1971">
        <v>17</v>
      </c>
      <c r="N1971">
        <v>26</v>
      </c>
      <c r="O1971">
        <v>13</v>
      </c>
      <c r="P1971">
        <v>1</v>
      </c>
      <c r="Q1971">
        <v>3</v>
      </c>
      <c r="R1971">
        <v>6</v>
      </c>
      <c r="S1971">
        <v>11</v>
      </c>
      <c r="T1971">
        <v>1</v>
      </c>
      <c r="U1971">
        <v>0</v>
      </c>
      <c r="V1971">
        <v>1</v>
      </c>
      <c r="W1971">
        <v>1</v>
      </c>
      <c r="X1971">
        <v>0</v>
      </c>
      <c r="Y1971">
        <v>0</v>
      </c>
      <c r="Z1971">
        <v>0</v>
      </c>
      <c r="AA1971">
        <v>3</v>
      </c>
      <c r="AB1971">
        <v>11</v>
      </c>
      <c r="AC1971">
        <v>0</v>
      </c>
    </row>
    <row r="1972" spans="1:29" x14ac:dyDescent="0.3">
      <c r="A1972" s="1">
        <v>6281</v>
      </c>
      <c r="B1972">
        <v>1966</v>
      </c>
      <c r="C1972" t="s">
        <v>29</v>
      </c>
      <c r="D1972" t="s">
        <v>41</v>
      </c>
      <c r="E1972">
        <v>55686</v>
      </c>
      <c r="F1972">
        <v>0</v>
      </c>
      <c r="G1972">
        <v>1</v>
      </c>
      <c r="H1972" t="s">
        <v>516</v>
      </c>
      <c r="I1972">
        <v>27</v>
      </c>
      <c r="J1972">
        <v>673</v>
      </c>
      <c r="K1972">
        <v>0</v>
      </c>
      <c r="L1972">
        <v>199</v>
      </c>
      <c r="M1972">
        <v>37</v>
      </c>
      <c r="N1972">
        <v>47</v>
      </c>
      <c r="O1972">
        <v>26</v>
      </c>
      <c r="P1972">
        <v>2</v>
      </c>
      <c r="Q1972">
        <v>6</v>
      </c>
      <c r="R1972">
        <v>3</v>
      </c>
      <c r="S1972">
        <v>5</v>
      </c>
      <c r="T1972">
        <v>4</v>
      </c>
      <c r="U1972">
        <v>1</v>
      </c>
      <c r="V1972">
        <v>0</v>
      </c>
      <c r="W1972">
        <v>0</v>
      </c>
      <c r="X1972">
        <v>0</v>
      </c>
      <c r="Y1972">
        <v>0</v>
      </c>
      <c r="Z1972">
        <v>0</v>
      </c>
      <c r="AA1972">
        <v>3</v>
      </c>
      <c r="AB1972">
        <v>11</v>
      </c>
      <c r="AC1972">
        <v>0</v>
      </c>
    </row>
    <row r="1973" spans="1:29" x14ac:dyDescent="0.3">
      <c r="A1973" s="1">
        <v>4338</v>
      </c>
      <c r="B1973">
        <v>1983</v>
      </c>
      <c r="C1973" t="s">
        <v>29</v>
      </c>
      <c r="D1973" t="s">
        <v>30</v>
      </c>
      <c r="E1973">
        <v>39062</v>
      </c>
      <c r="F1973">
        <v>1</v>
      </c>
      <c r="G1973">
        <v>0</v>
      </c>
      <c r="H1973" t="s">
        <v>661</v>
      </c>
      <c r="I1973">
        <v>28</v>
      </c>
      <c r="J1973">
        <v>23</v>
      </c>
      <c r="K1973">
        <v>0</v>
      </c>
      <c r="L1973">
        <v>9</v>
      </c>
      <c r="M1973">
        <v>0</v>
      </c>
      <c r="N1973">
        <v>0</v>
      </c>
      <c r="O1973">
        <v>12</v>
      </c>
      <c r="P1973">
        <v>1</v>
      </c>
      <c r="Q1973">
        <v>1</v>
      </c>
      <c r="R1973">
        <v>0</v>
      </c>
      <c r="S1973">
        <v>3</v>
      </c>
      <c r="T1973">
        <v>4</v>
      </c>
      <c r="U1973">
        <v>1</v>
      </c>
      <c r="V1973">
        <v>0</v>
      </c>
      <c r="W1973">
        <v>0</v>
      </c>
      <c r="X1973">
        <v>0</v>
      </c>
      <c r="Y1973">
        <v>0</v>
      </c>
      <c r="Z1973">
        <v>0</v>
      </c>
      <c r="AA1973">
        <v>3</v>
      </c>
      <c r="AB1973">
        <v>11</v>
      </c>
      <c r="AC1973">
        <v>0</v>
      </c>
    </row>
    <row r="1974" spans="1:29" x14ac:dyDescent="0.3">
      <c r="A1974" s="1">
        <v>2452</v>
      </c>
      <c r="B1974">
        <v>1971</v>
      </c>
      <c r="C1974" t="s">
        <v>29</v>
      </c>
      <c r="D1974" t="s">
        <v>33</v>
      </c>
      <c r="E1974">
        <v>34600</v>
      </c>
      <c r="F1974">
        <v>1</v>
      </c>
      <c r="G1974">
        <v>1</v>
      </c>
      <c r="H1974" t="s">
        <v>454</v>
      </c>
      <c r="I1974">
        <v>8</v>
      </c>
      <c r="J1974">
        <v>199</v>
      </c>
      <c r="K1974">
        <v>33</v>
      </c>
      <c r="L1974">
        <v>60</v>
      </c>
      <c r="M1974">
        <v>8</v>
      </c>
      <c r="N1974">
        <v>3</v>
      </c>
      <c r="O1974">
        <v>15</v>
      </c>
      <c r="P1974">
        <v>5</v>
      </c>
      <c r="Q1974">
        <v>5</v>
      </c>
      <c r="R1974">
        <v>2</v>
      </c>
      <c r="S1974">
        <v>5</v>
      </c>
      <c r="T1974">
        <v>8</v>
      </c>
      <c r="U1974">
        <v>0</v>
      </c>
      <c r="V1974">
        <v>0</v>
      </c>
      <c r="W1974">
        <v>0</v>
      </c>
      <c r="X1974">
        <v>0</v>
      </c>
      <c r="Y1974">
        <v>0</v>
      </c>
      <c r="Z1974">
        <v>0</v>
      </c>
      <c r="AA1974">
        <v>3</v>
      </c>
      <c r="AB1974">
        <v>11</v>
      </c>
      <c r="AC1974">
        <v>1</v>
      </c>
    </row>
    <row r="1975" spans="1:29" x14ac:dyDescent="0.3">
      <c r="A1975" s="1">
        <v>9507</v>
      </c>
      <c r="B1975">
        <v>1975</v>
      </c>
      <c r="C1975" t="s">
        <v>29</v>
      </c>
      <c r="D1975" t="s">
        <v>37</v>
      </c>
      <c r="E1975">
        <v>40794</v>
      </c>
      <c r="F1975">
        <v>0</v>
      </c>
      <c r="G1975">
        <v>1</v>
      </c>
      <c r="H1975" t="s">
        <v>687</v>
      </c>
      <c r="I1975">
        <v>18</v>
      </c>
      <c r="J1975">
        <v>261</v>
      </c>
      <c r="K1975">
        <v>23</v>
      </c>
      <c r="L1975">
        <v>73</v>
      </c>
      <c r="M1975">
        <v>4</v>
      </c>
      <c r="N1975">
        <v>23</v>
      </c>
      <c r="O1975">
        <v>50</v>
      </c>
      <c r="P1975">
        <v>2</v>
      </c>
      <c r="Q1975">
        <v>6</v>
      </c>
      <c r="R1975">
        <v>3</v>
      </c>
      <c r="S1975">
        <v>5</v>
      </c>
      <c r="T1975">
        <v>7</v>
      </c>
      <c r="U1975">
        <v>0</v>
      </c>
      <c r="V1975">
        <v>0</v>
      </c>
      <c r="W1975">
        <v>0</v>
      </c>
      <c r="X1975">
        <v>0</v>
      </c>
      <c r="Y1975">
        <v>0</v>
      </c>
      <c r="Z1975">
        <v>0</v>
      </c>
      <c r="AA1975">
        <v>3</v>
      </c>
      <c r="AB1975">
        <v>11</v>
      </c>
      <c r="AC1975">
        <v>0</v>
      </c>
    </row>
    <row r="1976" spans="1:29" x14ac:dyDescent="0.3">
      <c r="A1976" s="1">
        <v>8360</v>
      </c>
      <c r="B1976">
        <v>1971</v>
      </c>
      <c r="C1976" t="s">
        <v>53</v>
      </c>
      <c r="D1976" t="s">
        <v>37</v>
      </c>
      <c r="E1976">
        <v>54690</v>
      </c>
      <c r="F1976">
        <v>1</v>
      </c>
      <c r="G1976">
        <v>1</v>
      </c>
      <c r="H1976" t="s">
        <v>290</v>
      </c>
      <c r="I1976">
        <v>76</v>
      </c>
      <c r="J1976">
        <v>111</v>
      </c>
      <c r="K1976">
        <v>16</v>
      </c>
      <c r="L1976">
        <v>37</v>
      </c>
      <c r="M1976">
        <v>7</v>
      </c>
      <c r="N1976">
        <v>9</v>
      </c>
      <c r="O1976">
        <v>18</v>
      </c>
      <c r="P1976">
        <v>3</v>
      </c>
      <c r="Q1976">
        <v>3</v>
      </c>
      <c r="R1976">
        <v>1</v>
      </c>
      <c r="S1976">
        <v>5</v>
      </c>
      <c r="T1976">
        <v>3</v>
      </c>
      <c r="U1976">
        <v>0</v>
      </c>
      <c r="V1976">
        <v>0</v>
      </c>
      <c r="W1976">
        <v>0</v>
      </c>
      <c r="X1976">
        <v>0</v>
      </c>
      <c r="Y1976">
        <v>0</v>
      </c>
      <c r="Z1976">
        <v>0</v>
      </c>
      <c r="AA1976">
        <v>3</v>
      </c>
      <c r="AB1976">
        <v>11</v>
      </c>
      <c r="AC1976">
        <v>0</v>
      </c>
    </row>
    <row r="1977" spans="1:29" x14ac:dyDescent="0.3">
      <c r="A1977" s="1">
        <v>10311</v>
      </c>
      <c r="B1977">
        <v>1969</v>
      </c>
      <c r="C1977" t="s">
        <v>29</v>
      </c>
      <c r="D1977" t="s">
        <v>37</v>
      </c>
      <c r="E1977">
        <v>4428</v>
      </c>
      <c r="F1977">
        <v>0</v>
      </c>
      <c r="G1977">
        <v>1</v>
      </c>
      <c r="H1977" t="s">
        <v>651</v>
      </c>
      <c r="I1977">
        <v>0</v>
      </c>
      <c r="J1977">
        <v>16</v>
      </c>
      <c r="K1977">
        <v>4</v>
      </c>
      <c r="L1977">
        <v>12</v>
      </c>
      <c r="M1977">
        <v>2</v>
      </c>
      <c r="N1977">
        <v>4</v>
      </c>
      <c r="O1977">
        <v>321</v>
      </c>
      <c r="P1977">
        <v>0</v>
      </c>
      <c r="Q1977">
        <v>25</v>
      </c>
      <c r="R1977">
        <v>0</v>
      </c>
      <c r="S1977">
        <v>0</v>
      </c>
      <c r="T1977">
        <v>1</v>
      </c>
      <c r="U1977">
        <v>0</v>
      </c>
      <c r="V1977">
        <v>0</v>
      </c>
      <c r="W1977">
        <v>0</v>
      </c>
      <c r="X1977">
        <v>0</v>
      </c>
      <c r="Y1977">
        <v>0</v>
      </c>
      <c r="Z1977">
        <v>0</v>
      </c>
      <c r="AA1977">
        <v>3</v>
      </c>
      <c r="AB1977">
        <v>11</v>
      </c>
      <c r="AC1977">
        <v>0</v>
      </c>
    </row>
    <row r="1978" spans="1:29" x14ac:dyDescent="0.3">
      <c r="A1978" s="1">
        <v>5117</v>
      </c>
      <c r="B1978">
        <v>1963</v>
      </c>
      <c r="C1978" t="s">
        <v>53</v>
      </c>
      <c r="D1978" t="s">
        <v>37</v>
      </c>
      <c r="E1978">
        <v>32632</v>
      </c>
      <c r="F1978">
        <v>0</v>
      </c>
      <c r="G1978">
        <v>0</v>
      </c>
      <c r="H1978" t="s">
        <v>637</v>
      </c>
      <c r="I1978">
        <v>32</v>
      </c>
      <c r="J1978">
        <v>63</v>
      </c>
      <c r="K1978">
        <v>151</v>
      </c>
      <c r="L1978">
        <v>137</v>
      </c>
      <c r="M1978">
        <v>153</v>
      </c>
      <c r="N1978">
        <v>19</v>
      </c>
      <c r="O1978">
        <v>53</v>
      </c>
      <c r="P1978">
        <v>2</v>
      </c>
      <c r="Q1978">
        <v>4</v>
      </c>
      <c r="R1978">
        <v>4</v>
      </c>
      <c r="S1978">
        <v>8</v>
      </c>
      <c r="T1978">
        <v>5</v>
      </c>
      <c r="U1978">
        <v>0</v>
      </c>
      <c r="V1978">
        <v>0</v>
      </c>
      <c r="W1978">
        <v>0</v>
      </c>
      <c r="X1978">
        <v>0</v>
      </c>
      <c r="Y1978">
        <v>0</v>
      </c>
      <c r="Z1978">
        <v>0</v>
      </c>
      <c r="AA1978">
        <v>3</v>
      </c>
      <c r="AB1978">
        <v>11</v>
      </c>
      <c r="AC1978">
        <v>0</v>
      </c>
    </row>
    <row r="1979" spans="1:29" x14ac:dyDescent="0.3">
      <c r="A1979" s="1">
        <v>4867</v>
      </c>
      <c r="B1979">
        <v>1968</v>
      </c>
      <c r="C1979" t="s">
        <v>36</v>
      </c>
      <c r="D1979" t="s">
        <v>30</v>
      </c>
      <c r="E1979">
        <v>38236</v>
      </c>
      <c r="F1979">
        <v>1</v>
      </c>
      <c r="G1979">
        <v>1</v>
      </c>
      <c r="H1979" t="s">
        <v>576</v>
      </c>
      <c r="I1979">
        <v>2</v>
      </c>
      <c r="J1979">
        <v>58</v>
      </c>
      <c r="K1979">
        <v>0</v>
      </c>
      <c r="L1979">
        <v>18</v>
      </c>
      <c r="M1979">
        <v>2</v>
      </c>
      <c r="N1979">
        <v>0</v>
      </c>
      <c r="O1979">
        <v>10</v>
      </c>
      <c r="P1979">
        <v>4</v>
      </c>
      <c r="Q1979">
        <v>3</v>
      </c>
      <c r="R1979">
        <v>0</v>
      </c>
      <c r="S1979">
        <v>4</v>
      </c>
      <c r="T1979">
        <v>7</v>
      </c>
      <c r="U1979">
        <v>0</v>
      </c>
      <c r="V1979">
        <v>0</v>
      </c>
      <c r="W1979">
        <v>0</v>
      </c>
      <c r="X1979">
        <v>0</v>
      </c>
      <c r="Y1979">
        <v>0</v>
      </c>
      <c r="Z1979">
        <v>0</v>
      </c>
      <c r="AA1979">
        <v>3</v>
      </c>
      <c r="AB1979">
        <v>11</v>
      </c>
      <c r="AC1979">
        <v>0</v>
      </c>
    </row>
    <row r="1980" spans="1:29" x14ac:dyDescent="0.3">
      <c r="A1980" s="1">
        <v>9289</v>
      </c>
      <c r="B1980">
        <v>1979</v>
      </c>
      <c r="C1980" t="s">
        <v>29</v>
      </c>
      <c r="D1980" t="s">
        <v>37</v>
      </c>
      <c r="E1980">
        <v>36781</v>
      </c>
      <c r="F1980">
        <v>1</v>
      </c>
      <c r="G1980">
        <v>0</v>
      </c>
      <c r="H1980" t="s">
        <v>688</v>
      </c>
      <c r="I1980">
        <v>16</v>
      </c>
      <c r="J1980">
        <v>29</v>
      </c>
      <c r="K1980">
        <v>1</v>
      </c>
      <c r="L1980">
        <v>17</v>
      </c>
      <c r="M1980">
        <v>0</v>
      </c>
      <c r="N1980">
        <v>3</v>
      </c>
      <c r="O1980">
        <v>13</v>
      </c>
      <c r="P1980">
        <v>1</v>
      </c>
      <c r="Q1980">
        <v>2</v>
      </c>
      <c r="R1980">
        <v>1</v>
      </c>
      <c r="S1980">
        <v>2</v>
      </c>
      <c r="T1980">
        <v>8</v>
      </c>
      <c r="U1980">
        <v>0</v>
      </c>
      <c r="V1980">
        <v>0</v>
      </c>
      <c r="W1980">
        <v>0</v>
      </c>
      <c r="X1980">
        <v>0</v>
      </c>
      <c r="Y1980">
        <v>0</v>
      </c>
      <c r="Z1980">
        <v>0</v>
      </c>
      <c r="AA1980">
        <v>3</v>
      </c>
      <c r="AB1980">
        <v>11</v>
      </c>
      <c r="AC1980">
        <v>1</v>
      </c>
    </row>
    <row r="1981" spans="1:29" x14ac:dyDescent="0.3">
      <c r="A1981" s="1">
        <v>10913</v>
      </c>
      <c r="B1981">
        <v>1984</v>
      </c>
      <c r="C1981" t="s">
        <v>39</v>
      </c>
      <c r="D1981" t="s">
        <v>30</v>
      </c>
      <c r="E1981">
        <v>31385</v>
      </c>
      <c r="F1981">
        <v>1</v>
      </c>
      <c r="G1981">
        <v>0</v>
      </c>
      <c r="H1981" t="s">
        <v>190</v>
      </c>
      <c r="I1981">
        <v>56</v>
      </c>
      <c r="J1981">
        <v>3</v>
      </c>
      <c r="K1981">
        <v>2</v>
      </c>
      <c r="L1981">
        <v>12</v>
      </c>
      <c r="M1981">
        <v>0</v>
      </c>
      <c r="N1981">
        <v>1</v>
      </c>
      <c r="O1981">
        <v>9</v>
      </c>
      <c r="P1981">
        <v>1</v>
      </c>
      <c r="Q1981">
        <v>1</v>
      </c>
      <c r="R1981">
        <v>0</v>
      </c>
      <c r="S1981">
        <v>2</v>
      </c>
      <c r="T1981">
        <v>8</v>
      </c>
      <c r="U1981">
        <v>1</v>
      </c>
      <c r="V1981">
        <v>0</v>
      </c>
      <c r="W1981">
        <v>0</v>
      </c>
      <c r="X1981">
        <v>0</v>
      </c>
      <c r="Y1981">
        <v>0</v>
      </c>
      <c r="Z1981">
        <v>0</v>
      </c>
      <c r="AA1981">
        <v>3</v>
      </c>
      <c r="AB1981">
        <v>11</v>
      </c>
      <c r="AC1981">
        <v>1</v>
      </c>
    </row>
    <row r="1982" spans="1:29" x14ac:dyDescent="0.3">
      <c r="A1982" s="1">
        <v>3032</v>
      </c>
      <c r="B1982">
        <v>1984</v>
      </c>
      <c r="C1982" t="s">
        <v>29</v>
      </c>
      <c r="D1982" t="s">
        <v>37</v>
      </c>
      <c r="E1982">
        <v>24570</v>
      </c>
      <c r="F1982">
        <v>1</v>
      </c>
      <c r="G1982">
        <v>0</v>
      </c>
      <c r="H1982" t="s">
        <v>664</v>
      </c>
      <c r="I1982">
        <v>97</v>
      </c>
      <c r="J1982">
        <v>28</v>
      </c>
      <c r="K1982">
        <v>34</v>
      </c>
      <c r="L1982">
        <v>62</v>
      </c>
      <c r="M1982">
        <v>11</v>
      </c>
      <c r="N1982">
        <v>14</v>
      </c>
      <c r="O1982">
        <v>44</v>
      </c>
      <c r="P1982">
        <v>3</v>
      </c>
      <c r="Q1982">
        <v>4</v>
      </c>
      <c r="R1982">
        <v>0</v>
      </c>
      <c r="S1982">
        <v>4</v>
      </c>
      <c r="T1982">
        <v>9</v>
      </c>
      <c r="U1982">
        <v>0</v>
      </c>
      <c r="V1982">
        <v>0</v>
      </c>
      <c r="W1982">
        <v>0</v>
      </c>
      <c r="X1982">
        <v>0</v>
      </c>
      <c r="Y1982">
        <v>0</v>
      </c>
      <c r="Z1982">
        <v>0</v>
      </c>
      <c r="AA1982">
        <v>3</v>
      </c>
      <c r="AB1982">
        <v>11</v>
      </c>
      <c r="AC1982">
        <v>0</v>
      </c>
    </row>
    <row r="1983" spans="1:29" x14ac:dyDescent="0.3">
      <c r="A1983" s="1">
        <v>8524</v>
      </c>
      <c r="B1983">
        <v>1974</v>
      </c>
      <c r="C1983" t="s">
        <v>36</v>
      </c>
      <c r="D1983" t="s">
        <v>41</v>
      </c>
      <c r="E1983">
        <v>25509</v>
      </c>
      <c r="F1983">
        <v>1</v>
      </c>
      <c r="G1983">
        <v>0</v>
      </c>
      <c r="H1983" t="s">
        <v>275</v>
      </c>
      <c r="I1983">
        <v>15</v>
      </c>
      <c r="J1983">
        <v>40</v>
      </c>
      <c r="K1983">
        <v>3</v>
      </c>
      <c r="L1983">
        <v>30</v>
      </c>
      <c r="M1983">
        <v>10</v>
      </c>
      <c r="N1983">
        <v>7</v>
      </c>
      <c r="O1983">
        <v>11</v>
      </c>
      <c r="P1983">
        <v>3</v>
      </c>
      <c r="Q1983">
        <v>3</v>
      </c>
      <c r="R1983">
        <v>0</v>
      </c>
      <c r="S1983">
        <v>3</v>
      </c>
      <c r="T1983">
        <v>9</v>
      </c>
      <c r="U1983">
        <v>0</v>
      </c>
      <c r="V1983">
        <v>0</v>
      </c>
      <c r="W1983">
        <v>0</v>
      </c>
      <c r="X1983">
        <v>0</v>
      </c>
      <c r="Y1983">
        <v>0</v>
      </c>
      <c r="Z1983">
        <v>0</v>
      </c>
      <c r="AA1983">
        <v>3</v>
      </c>
      <c r="AB1983">
        <v>11</v>
      </c>
      <c r="AC1983">
        <v>1</v>
      </c>
    </row>
    <row r="1984" spans="1:29" x14ac:dyDescent="0.3">
      <c r="A1984" s="1">
        <v>3334</v>
      </c>
      <c r="B1984">
        <v>1951</v>
      </c>
      <c r="C1984" t="s">
        <v>29</v>
      </c>
      <c r="D1984" t="s">
        <v>37</v>
      </c>
      <c r="E1984">
        <v>94642</v>
      </c>
      <c r="F1984">
        <v>0</v>
      </c>
      <c r="G1984">
        <v>0</v>
      </c>
      <c r="H1984" t="s">
        <v>632</v>
      </c>
      <c r="I1984">
        <v>35</v>
      </c>
      <c r="J1984">
        <v>879</v>
      </c>
      <c r="K1984">
        <v>143</v>
      </c>
      <c r="L1984">
        <v>797</v>
      </c>
      <c r="M1984">
        <v>106</v>
      </c>
      <c r="N1984">
        <v>143</v>
      </c>
      <c r="O1984">
        <v>143</v>
      </c>
      <c r="P1984">
        <v>0</v>
      </c>
      <c r="Q1984">
        <v>5</v>
      </c>
      <c r="R1984">
        <v>7</v>
      </c>
      <c r="S1984">
        <v>9</v>
      </c>
      <c r="T1984">
        <v>1</v>
      </c>
      <c r="U1984">
        <v>0</v>
      </c>
      <c r="V1984">
        <v>0</v>
      </c>
      <c r="W1984">
        <v>1</v>
      </c>
      <c r="X1984">
        <v>1</v>
      </c>
      <c r="Y1984">
        <v>0</v>
      </c>
      <c r="Z1984">
        <v>0</v>
      </c>
      <c r="AA1984">
        <v>3</v>
      </c>
      <c r="AB1984">
        <v>11</v>
      </c>
      <c r="AC1984">
        <v>0</v>
      </c>
    </row>
    <row r="1985" spans="1:29" x14ac:dyDescent="0.3">
      <c r="A1985" s="1">
        <v>4470</v>
      </c>
      <c r="B1985">
        <v>1962</v>
      </c>
      <c r="C1985" t="s">
        <v>39</v>
      </c>
      <c r="D1985" t="s">
        <v>37</v>
      </c>
      <c r="E1985">
        <v>58646</v>
      </c>
      <c r="F1985">
        <v>0</v>
      </c>
      <c r="G1985">
        <v>1</v>
      </c>
      <c r="H1985" t="s">
        <v>542</v>
      </c>
      <c r="I1985">
        <v>3</v>
      </c>
      <c r="J1985">
        <v>62</v>
      </c>
      <c r="K1985">
        <v>1</v>
      </c>
      <c r="L1985">
        <v>44</v>
      </c>
      <c r="M1985">
        <v>6</v>
      </c>
      <c r="N1985">
        <v>5</v>
      </c>
      <c r="O1985">
        <v>22</v>
      </c>
      <c r="P1985">
        <v>1</v>
      </c>
      <c r="Q1985">
        <v>2</v>
      </c>
      <c r="R1985">
        <v>1</v>
      </c>
      <c r="S1985">
        <v>4</v>
      </c>
      <c r="T1985">
        <v>4</v>
      </c>
      <c r="U1985">
        <v>0</v>
      </c>
      <c r="V1985">
        <v>0</v>
      </c>
      <c r="W1985">
        <v>0</v>
      </c>
      <c r="X1985">
        <v>0</v>
      </c>
      <c r="Y1985">
        <v>0</v>
      </c>
      <c r="Z1985">
        <v>0</v>
      </c>
      <c r="AA1985">
        <v>3</v>
      </c>
      <c r="AB1985">
        <v>11</v>
      </c>
      <c r="AC1985">
        <v>0</v>
      </c>
    </row>
    <row r="1986" spans="1:29" x14ac:dyDescent="0.3">
      <c r="A1986" s="1">
        <v>1406</v>
      </c>
      <c r="B1986">
        <v>1975</v>
      </c>
      <c r="C1986" t="s">
        <v>29</v>
      </c>
      <c r="D1986" t="s">
        <v>30</v>
      </c>
      <c r="E1986">
        <v>53201</v>
      </c>
      <c r="F1986">
        <v>1</v>
      </c>
      <c r="G1986">
        <v>1</v>
      </c>
      <c r="H1986" t="s">
        <v>636</v>
      </c>
      <c r="I1986">
        <v>49</v>
      </c>
      <c r="J1986">
        <v>280</v>
      </c>
      <c r="K1986">
        <v>7</v>
      </c>
      <c r="L1986">
        <v>81</v>
      </c>
      <c r="M1986">
        <v>20</v>
      </c>
      <c r="N1986">
        <v>0</v>
      </c>
      <c r="O1986">
        <v>27</v>
      </c>
      <c r="P1986">
        <v>8</v>
      </c>
      <c r="Q1986">
        <v>6</v>
      </c>
      <c r="R1986">
        <v>3</v>
      </c>
      <c r="S1986">
        <v>5</v>
      </c>
      <c r="T1986">
        <v>7</v>
      </c>
      <c r="U1986">
        <v>0</v>
      </c>
      <c r="V1986">
        <v>0</v>
      </c>
      <c r="W1986">
        <v>0</v>
      </c>
      <c r="X1986">
        <v>0</v>
      </c>
      <c r="Y1986">
        <v>0</v>
      </c>
      <c r="Z1986">
        <v>0</v>
      </c>
      <c r="AA1986">
        <v>3</v>
      </c>
      <c r="AB1986">
        <v>11</v>
      </c>
      <c r="AC1986">
        <v>0</v>
      </c>
    </row>
    <row r="1987" spans="1:29" x14ac:dyDescent="0.3">
      <c r="A1987" s="1">
        <v>8619</v>
      </c>
      <c r="B1987">
        <v>1957</v>
      </c>
      <c r="C1987" t="s">
        <v>29</v>
      </c>
      <c r="D1987" t="s">
        <v>33</v>
      </c>
      <c r="E1987">
        <v>21994</v>
      </c>
      <c r="F1987">
        <v>0</v>
      </c>
      <c r="G1987">
        <v>1</v>
      </c>
      <c r="H1987" t="s">
        <v>50</v>
      </c>
      <c r="I1987">
        <v>4</v>
      </c>
      <c r="J1987">
        <v>9</v>
      </c>
      <c r="K1987">
        <v>0</v>
      </c>
      <c r="L1987">
        <v>6</v>
      </c>
      <c r="M1987">
        <v>3</v>
      </c>
      <c r="N1987">
        <v>1</v>
      </c>
      <c r="O1987">
        <v>3</v>
      </c>
      <c r="P1987">
        <v>1</v>
      </c>
      <c r="Q1987">
        <v>0</v>
      </c>
      <c r="R1987">
        <v>0</v>
      </c>
      <c r="S1987">
        <v>3</v>
      </c>
      <c r="T1987">
        <v>5</v>
      </c>
      <c r="U1987">
        <v>0</v>
      </c>
      <c r="V1987">
        <v>0</v>
      </c>
      <c r="W1987">
        <v>0</v>
      </c>
      <c r="X1987">
        <v>0</v>
      </c>
      <c r="Y1987">
        <v>0</v>
      </c>
      <c r="Z1987">
        <v>0</v>
      </c>
      <c r="AA1987">
        <v>3</v>
      </c>
      <c r="AB1987">
        <v>11</v>
      </c>
      <c r="AC1987">
        <v>0</v>
      </c>
    </row>
    <row r="1988" spans="1:29" x14ac:dyDescent="0.3">
      <c r="A1988" s="1">
        <v>10821</v>
      </c>
      <c r="B1988">
        <v>1978</v>
      </c>
      <c r="C1988" t="s">
        <v>29</v>
      </c>
      <c r="D1988" t="s">
        <v>37</v>
      </c>
      <c r="E1988">
        <v>57113</v>
      </c>
      <c r="F1988">
        <v>1</v>
      </c>
      <c r="G1988">
        <v>1</v>
      </c>
      <c r="H1988" t="s">
        <v>258</v>
      </c>
      <c r="I1988">
        <v>45</v>
      </c>
      <c r="J1988">
        <v>182</v>
      </c>
      <c r="K1988">
        <v>4</v>
      </c>
      <c r="L1988">
        <v>33</v>
      </c>
      <c r="M1988">
        <v>0</v>
      </c>
      <c r="N1988">
        <v>2</v>
      </c>
      <c r="O1988">
        <v>42</v>
      </c>
      <c r="P1988">
        <v>6</v>
      </c>
      <c r="Q1988">
        <v>4</v>
      </c>
      <c r="R1988">
        <v>1</v>
      </c>
      <c r="S1988">
        <v>5</v>
      </c>
      <c r="T1988">
        <v>7</v>
      </c>
      <c r="U1988">
        <v>0</v>
      </c>
      <c r="V1988">
        <v>0</v>
      </c>
      <c r="W1988">
        <v>0</v>
      </c>
      <c r="X1988">
        <v>0</v>
      </c>
      <c r="Y1988">
        <v>0</v>
      </c>
      <c r="Z1988">
        <v>0</v>
      </c>
      <c r="AA1988">
        <v>3</v>
      </c>
      <c r="AB1988">
        <v>11</v>
      </c>
      <c r="AC1988">
        <v>0</v>
      </c>
    </row>
    <row r="1989" spans="1:29" x14ac:dyDescent="0.3">
      <c r="A1989" s="1">
        <v>4552</v>
      </c>
      <c r="B1989">
        <v>1991</v>
      </c>
      <c r="C1989" t="s">
        <v>29</v>
      </c>
      <c r="D1989" t="s">
        <v>37</v>
      </c>
      <c r="E1989">
        <v>51373</v>
      </c>
      <c r="F1989">
        <v>0</v>
      </c>
      <c r="G1989">
        <v>0</v>
      </c>
      <c r="H1989" t="s">
        <v>321</v>
      </c>
      <c r="I1989">
        <v>37</v>
      </c>
      <c r="J1989">
        <v>83</v>
      </c>
      <c r="K1989">
        <v>2</v>
      </c>
      <c r="L1989">
        <v>101</v>
      </c>
      <c r="M1989">
        <v>64</v>
      </c>
      <c r="N1989">
        <v>26</v>
      </c>
      <c r="O1989">
        <v>117</v>
      </c>
      <c r="P1989">
        <v>1</v>
      </c>
      <c r="Q1989">
        <v>3</v>
      </c>
      <c r="R1989">
        <v>5</v>
      </c>
      <c r="S1989">
        <v>3</v>
      </c>
      <c r="T1989">
        <v>4</v>
      </c>
      <c r="U1989">
        <v>0</v>
      </c>
      <c r="V1989">
        <v>0</v>
      </c>
      <c r="W1989">
        <v>0</v>
      </c>
      <c r="X1989">
        <v>0</v>
      </c>
      <c r="Y1989">
        <v>0</v>
      </c>
      <c r="Z1989">
        <v>0</v>
      </c>
      <c r="AA1989">
        <v>3</v>
      </c>
      <c r="AB1989">
        <v>11</v>
      </c>
      <c r="AC1989">
        <v>0</v>
      </c>
    </row>
    <row r="1990" spans="1:29" x14ac:dyDescent="0.3">
      <c r="A1990" s="1">
        <v>898</v>
      </c>
      <c r="B1990">
        <v>1986</v>
      </c>
      <c r="C1990" t="s">
        <v>29</v>
      </c>
      <c r="D1990" t="s">
        <v>37</v>
      </c>
      <c r="E1990">
        <v>23477</v>
      </c>
      <c r="F1990">
        <v>1</v>
      </c>
      <c r="G1990">
        <v>0</v>
      </c>
      <c r="H1990" t="s">
        <v>452</v>
      </c>
      <c r="I1990">
        <v>39</v>
      </c>
      <c r="J1990">
        <v>38</v>
      </c>
      <c r="K1990">
        <v>15</v>
      </c>
      <c r="L1990">
        <v>54</v>
      </c>
      <c r="M1990">
        <v>3</v>
      </c>
      <c r="N1990">
        <v>8</v>
      </c>
      <c r="O1990">
        <v>29</v>
      </c>
      <c r="P1990">
        <v>3</v>
      </c>
      <c r="Q1990">
        <v>3</v>
      </c>
      <c r="R1990">
        <v>0</v>
      </c>
      <c r="S1990">
        <v>4</v>
      </c>
      <c r="T1990">
        <v>8</v>
      </c>
      <c r="U1990">
        <v>0</v>
      </c>
      <c r="V1990">
        <v>0</v>
      </c>
      <c r="W1990">
        <v>0</v>
      </c>
      <c r="X1990">
        <v>0</v>
      </c>
      <c r="Y1990">
        <v>0</v>
      </c>
      <c r="Z1990">
        <v>0</v>
      </c>
      <c r="AA1990">
        <v>3</v>
      </c>
      <c r="AB1990">
        <v>11</v>
      </c>
      <c r="AC1990">
        <v>0</v>
      </c>
    </row>
    <row r="1991" spans="1:29" x14ac:dyDescent="0.3">
      <c r="A1991" s="1">
        <v>9797</v>
      </c>
      <c r="B1991">
        <v>1956</v>
      </c>
      <c r="C1991" t="s">
        <v>29</v>
      </c>
      <c r="D1991" t="s">
        <v>37</v>
      </c>
      <c r="E1991">
        <v>58116</v>
      </c>
      <c r="F1991">
        <v>0</v>
      </c>
      <c r="G1991">
        <v>1</v>
      </c>
      <c r="H1991" t="s">
        <v>274</v>
      </c>
      <c r="I1991">
        <v>38</v>
      </c>
      <c r="J1991">
        <v>228</v>
      </c>
      <c r="K1991">
        <v>19</v>
      </c>
      <c r="L1991">
        <v>130</v>
      </c>
      <c r="M1991">
        <v>4</v>
      </c>
      <c r="N1991">
        <v>11</v>
      </c>
      <c r="O1991">
        <v>51</v>
      </c>
      <c r="P1991">
        <v>2</v>
      </c>
      <c r="Q1991">
        <v>3</v>
      </c>
      <c r="R1991">
        <v>3</v>
      </c>
      <c r="S1991">
        <v>8</v>
      </c>
      <c r="T1991">
        <v>2</v>
      </c>
      <c r="U1991">
        <v>0</v>
      </c>
      <c r="V1991">
        <v>0</v>
      </c>
      <c r="W1991">
        <v>0</v>
      </c>
      <c r="X1991">
        <v>0</v>
      </c>
      <c r="Y1991">
        <v>0</v>
      </c>
      <c r="Z1991">
        <v>0</v>
      </c>
      <c r="AA1991">
        <v>3</v>
      </c>
      <c r="AB1991">
        <v>11</v>
      </c>
      <c r="AC1991">
        <v>0</v>
      </c>
    </row>
    <row r="1992" spans="1:29" x14ac:dyDescent="0.3">
      <c r="A1992" s="1">
        <v>10949</v>
      </c>
      <c r="B1992">
        <v>1963</v>
      </c>
      <c r="C1992" t="s">
        <v>36</v>
      </c>
      <c r="D1992" t="s">
        <v>41</v>
      </c>
      <c r="E1992">
        <v>72968</v>
      </c>
      <c r="F1992">
        <v>0</v>
      </c>
      <c r="G1992">
        <v>0</v>
      </c>
      <c r="H1992" t="s">
        <v>458</v>
      </c>
      <c r="I1992">
        <v>8</v>
      </c>
      <c r="J1992">
        <v>1092</v>
      </c>
      <c r="K1992">
        <v>37</v>
      </c>
      <c r="L1992">
        <v>592</v>
      </c>
      <c r="M1992">
        <v>145</v>
      </c>
      <c r="N1992">
        <v>37</v>
      </c>
      <c r="O1992">
        <v>55</v>
      </c>
      <c r="P1992">
        <v>1</v>
      </c>
      <c r="Q1992">
        <v>5</v>
      </c>
      <c r="R1992">
        <v>5</v>
      </c>
      <c r="S1992">
        <v>8</v>
      </c>
      <c r="T1992">
        <v>3</v>
      </c>
      <c r="U1992">
        <v>0</v>
      </c>
      <c r="V1992">
        <v>0</v>
      </c>
      <c r="W1992">
        <v>0</v>
      </c>
      <c r="X1992">
        <v>1</v>
      </c>
      <c r="Y1992">
        <v>0</v>
      </c>
      <c r="Z1992">
        <v>0</v>
      </c>
      <c r="AA1992">
        <v>3</v>
      </c>
      <c r="AB1992">
        <v>11</v>
      </c>
      <c r="AC1992">
        <v>1</v>
      </c>
    </row>
    <row r="1993" spans="1:29" x14ac:dyDescent="0.3">
      <c r="A1993" s="1">
        <v>8212</v>
      </c>
      <c r="B1993">
        <v>1971</v>
      </c>
      <c r="C1993" t="s">
        <v>39</v>
      </c>
      <c r="D1993" t="s">
        <v>37</v>
      </c>
      <c r="E1993">
        <v>39791</v>
      </c>
      <c r="F1993">
        <v>0</v>
      </c>
      <c r="G1993">
        <v>1</v>
      </c>
      <c r="H1993" t="s">
        <v>52</v>
      </c>
      <c r="I1993">
        <v>89</v>
      </c>
      <c r="J1993">
        <v>85</v>
      </c>
      <c r="K1993">
        <v>15</v>
      </c>
      <c r="L1993">
        <v>27</v>
      </c>
      <c r="M1993">
        <v>13</v>
      </c>
      <c r="N1993">
        <v>13</v>
      </c>
      <c r="O1993">
        <v>21</v>
      </c>
      <c r="P1993">
        <v>2</v>
      </c>
      <c r="Q1993">
        <v>3</v>
      </c>
      <c r="R1993">
        <v>1</v>
      </c>
      <c r="S1993">
        <v>4</v>
      </c>
      <c r="T1993">
        <v>7</v>
      </c>
      <c r="U1993">
        <v>0</v>
      </c>
      <c r="V1993">
        <v>0</v>
      </c>
      <c r="W1993">
        <v>0</v>
      </c>
      <c r="X1993">
        <v>0</v>
      </c>
      <c r="Y1993">
        <v>0</v>
      </c>
      <c r="Z1993">
        <v>0</v>
      </c>
      <c r="AA1993">
        <v>3</v>
      </c>
      <c r="AB1993">
        <v>11</v>
      </c>
      <c r="AC1993">
        <v>0</v>
      </c>
    </row>
    <row r="1994" spans="1:29" x14ac:dyDescent="0.3">
      <c r="A1994" s="1">
        <v>6248</v>
      </c>
      <c r="B1994">
        <v>1947</v>
      </c>
      <c r="C1994" t="s">
        <v>39</v>
      </c>
      <c r="D1994" t="s">
        <v>30</v>
      </c>
      <c r="E1994">
        <v>91712</v>
      </c>
      <c r="F1994">
        <v>0</v>
      </c>
      <c r="G1994">
        <v>0</v>
      </c>
      <c r="H1994" t="s">
        <v>170</v>
      </c>
      <c r="I1994">
        <v>47</v>
      </c>
      <c r="J1994">
        <v>1276</v>
      </c>
      <c r="K1994">
        <v>24</v>
      </c>
      <c r="L1994">
        <v>746</v>
      </c>
      <c r="M1994">
        <v>94</v>
      </c>
      <c r="N1994">
        <v>29</v>
      </c>
      <c r="O1994">
        <v>48</v>
      </c>
      <c r="P1994">
        <v>0</v>
      </c>
      <c r="Q1994">
        <v>9</v>
      </c>
      <c r="R1994">
        <v>7</v>
      </c>
      <c r="S1994">
        <v>11</v>
      </c>
      <c r="T1994">
        <v>3</v>
      </c>
      <c r="U1994">
        <v>0</v>
      </c>
      <c r="V1994">
        <v>0</v>
      </c>
      <c r="W1994">
        <v>1</v>
      </c>
      <c r="X1994">
        <v>0</v>
      </c>
      <c r="Y1994">
        <v>0</v>
      </c>
      <c r="Z1994">
        <v>0</v>
      </c>
      <c r="AA1994">
        <v>3</v>
      </c>
      <c r="AB1994">
        <v>11</v>
      </c>
      <c r="AC1994">
        <v>1</v>
      </c>
    </row>
    <row r="1995" spans="1:29" x14ac:dyDescent="0.3">
      <c r="A1995" s="1">
        <v>10164</v>
      </c>
      <c r="B1995">
        <v>1958</v>
      </c>
      <c r="C1995" t="s">
        <v>29</v>
      </c>
      <c r="D1995" t="s">
        <v>30</v>
      </c>
      <c r="E1995">
        <v>94472</v>
      </c>
      <c r="F1995">
        <v>0</v>
      </c>
      <c r="G1995">
        <v>1</v>
      </c>
      <c r="H1995" t="s">
        <v>422</v>
      </c>
      <c r="I1995">
        <v>75</v>
      </c>
      <c r="J1995">
        <v>1017</v>
      </c>
      <c r="K1995">
        <v>33</v>
      </c>
      <c r="L1995">
        <v>417</v>
      </c>
      <c r="M1995">
        <v>108</v>
      </c>
      <c r="N1995">
        <v>100</v>
      </c>
      <c r="O1995">
        <v>16</v>
      </c>
      <c r="P1995">
        <v>1</v>
      </c>
      <c r="Q1995">
        <v>5</v>
      </c>
      <c r="R1995">
        <v>5</v>
      </c>
      <c r="S1995">
        <v>5</v>
      </c>
      <c r="T1995">
        <v>5</v>
      </c>
      <c r="U1995">
        <v>0</v>
      </c>
      <c r="V1995">
        <v>1</v>
      </c>
      <c r="W1995">
        <v>1</v>
      </c>
      <c r="X1995">
        <v>0</v>
      </c>
      <c r="Y1995">
        <v>0</v>
      </c>
      <c r="Z1995">
        <v>0</v>
      </c>
      <c r="AA1995">
        <v>3</v>
      </c>
      <c r="AB1995">
        <v>11</v>
      </c>
      <c r="AC1995">
        <v>0</v>
      </c>
    </row>
    <row r="1996" spans="1:29" x14ac:dyDescent="0.3">
      <c r="A1996" s="1">
        <v>4547</v>
      </c>
      <c r="B1996">
        <v>1960</v>
      </c>
      <c r="C1996" t="s">
        <v>29</v>
      </c>
      <c r="D1996" t="s">
        <v>33</v>
      </c>
      <c r="E1996">
        <v>13672</v>
      </c>
      <c r="F1996">
        <v>1</v>
      </c>
      <c r="G1996">
        <v>1</v>
      </c>
      <c r="H1996" t="s">
        <v>539</v>
      </c>
      <c r="I1996">
        <v>86</v>
      </c>
      <c r="J1996">
        <v>6</v>
      </c>
      <c r="K1996">
        <v>2</v>
      </c>
      <c r="L1996">
        <v>9</v>
      </c>
      <c r="M1996">
        <v>2</v>
      </c>
      <c r="N1996">
        <v>1</v>
      </c>
      <c r="O1996">
        <v>5</v>
      </c>
      <c r="P1996">
        <v>2</v>
      </c>
      <c r="Q1996">
        <v>1</v>
      </c>
      <c r="R1996">
        <v>0</v>
      </c>
      <c r="S1996">
        <v>3</v>
      </c>
      <c r="T1996">
        <v>8</v>
      </c>
      <c r="U1996">
        <v>0</v>
      </c>
      <c r="V1996">
        <v>0</v>
      </c>
      <c r="W1996">
        <v>0</v>
      </c>
      <c r="X1996">
        <v>0</v>
      </c>
      <c r="Y1996">
        <v>0</v>
      </c>
      <c r="Z1996">
        <v>0</v>
      </c>
      <c r="AA1996">
        <v>3</v>
      </c>
      <c r="AB1996">
        <v>11</v>
      </c>
      <c r="AC1996">
        <v>0</v>
      </c>
    </row>
    <row r="1997" spans="1:29" x14ac:dyDescent="0.3">
      <c r="A1997" s="1">
        <v>6815</v>
      </c>
      <c r="B1997">
        <v>1980</v>
      </c>
      <c r="C1997" t="s">
        <v>53</v>
      </c>
      <c r="D1997" t="s">
        <v>37</v>
      </c>
      <c r="E1997">
        <v>96547</v>
      </c>
      <c r="F1997">
        <v>0</v>
      </c>
      <c r="G1997">
        <v>0</v>
      </c>
      <c r="H1997" t="s">
        <v>185</v>
      </c>
      <c r="I1997">
        <v>4</v>
      </c>
      <c r="J1997">
        <v>448</v>
      </c>
      <c r="K1997">
        <v>21</v>
      </c>
      <c r="L1997">
        <v>125</v>
      </c>
      <c r="M1997">
        <v>52</v>
      </c>
      <c r="N1997">
        <v>101</v>
      </c>
      <c r="O1997">
        <v>62</v>
      </c>
      <c r="P1997">
        <v>0</v>
      </c>
      <c r="Q1997">
        <v>7</v>
      </c>
      <c r="R1997">
        <v>6</v>
      </c>
      <c r="S1997">
        <v>8</v>
      </c>
      <c r="T1997">
        <v>2</v>
      </c>
      <c r="U1997">
        <v>1</v>
      </c>
      <c r="V1997">
        <v>0</v>
      </c>
      <c r="W1997">
        <v>1</v>
      </c>
      <c r="X1997">
        <v>1</v>
      </c>
      <c r="Y1997">
        <v>0</v>
      </c>
      <c r="Z1997">
        <v>0</v>
      </c>
      <c r="AA1997">
        <v>3</v>
      </c>
      <c r="AB1997">
        <v>11</v>
      </c>
      <c r="AC1997">
        <v>1</v>
      </c>
    </row>
    <row r="1998" spans="1:29" x14ac:dyDescent="0.3">
      <c r="A1998" s="1">
        <v>4122</v>
      </c>
      <c r="B1998">
        <v>1975</v>
      </c>
      <c r="C1998" t="s">
        <v>29</v>
      </c>
      <c r="D1998" t="s">
        <v>37</v>
      </c>
      <c r="E1998">
        <v>79205</v>
      </c>
      <c r="F1998">
        <v>0</v>
      </c>
      <c r="G1998">
        <v>0</v>
      </c>
      <c r="H1998" t="s">
        <v>111</v>
      </c>
      <c r="I1998">
        <v>73</v>
      </c>
      <c r="J1998">
        <v>504</v>
      </c>
      <c r="K1998">
        <v>23</v>
      </c>
      <c r="L1998">
        <v>117</v>
      </c>
      <c r="M1998">
        <v>179</v>
      </c>
      <c r="N1998">
        <v>28</v>
      </c>
      <c r="O1998">
        <v>44</v>
      </c>
      <c r="P1998">
        <v>1</v>
      </c>
      <c r="Q1998">
        <v>6</v>
      </c>
      <c r="R1998">
        <v>5</v>
      </c>
      <c r="S1998">
        <v>4</v>
      </c>
      <c r="T1998">
        <v>4</v>
      </c>
      <c r="U1998">
        <v>0</v>
      </c>
      <c r="V1998">
        <v>0</v>
      </c>
      <c r="W1998">
        <v>0</v>
      </c>
      <c r="X1998">
        <v>1</v>
      </c>
      <c r="Y1998">
        <v>0</v>
      </c>
      <c r="Z1998">
        <v>0</v>
      </c>
      <c r="AA1998">
        <v>3</v>
      </c>
      <c r="AB1998">
        <v>11</v>
      </c>
      <c r="AC1998">
        <v>1</v>
      </c>
    </row>
    <row r="1999" spans="1:29" x14ac:dyDescent="0.3">
      <c r="A1999" s="1">
        <v>10841</v>
      </c>
      <c r="B1999">
        <v>1975</v>
      </c>
      <c r="C1999" t="s">
        <v>36</v>
      </c>
      <c r="D1999" t="s">
        <v>33</v>
      </c>
      <c r="E1999">
        <v>56559</v>
      </c>
      <c r="F1999">
        <v>0</v>
      </c>
      <c r="G1999">
        <v>1</v>
      </c>
      <c r="H1999" t="s">
        <v>306</v>
      </c>
      <c r="I1999">
        <v>46</v>
      </c>
      <c r="J1999">
        <v>226</v>
      </c>
      <c r="K1999">
        <v>22</v>
      </c>
      <c r="L1999">
        <v>133</v>
      </c>
      <c r="M1999">
        <v>41</v>
      </c>
      <c r="N1999">
        <v>31</v>
      </c>
      <c r="O1999">
        <v>31</v>
      </c>
      <c r="P1999">
        <v>3</v>
      </c>
      <c r="Q1999">
        <v>4</v>
      </c>
      <c r="R1999">
        <v>3</v>
      </c>
      <c r="S1999">
        <v>8</v>
      </c>
      <c r="T1999">
        <v>4</v>
      </c>
      <c r="U1999">
        <v>0</v>
      </c>
      <c r="V1999">
        <v>0</v>
      </c>
      <c r="W1999">
        <v>0</v>
      </c>
      <c r="X1999">
        <v>0</v>
      </c>
      <c r="Y1999">
        <v>0</v>
      </c>
      <c r="Z1999">
        <v>0</v>
      </c>
      <c r="AA1999">
        <v>3</v>
      </c>
      <c r="AB1999">
        <v>11</v>
      </c>
      <c r="AC1999">
        <v>0</v>
      </c>
    </row>
    <row r="2000" spans="1:29" x14ac:dyDescent="0.3">
      <c r="A2000" s="1">
        <v>5370</v>
      </c>
      <c r="B2000">
        <v>1973</v>
      </c>
      <c r="C2000" t="s">
        <v>36</v>
      </c>
      <c r="D2000" t="s">
        <v>37</v>
      </c>
      <c r="E2000">
        <v>32644</v>
      </c>
      <c r="F2000">
        <v>1</v>
      </c>
      <c r="G2000">
        <v>0</v>
      </c>
      <c r="H2000" t="s">
        <v>577</v>
      </c>
      <c r="I2000">
        <v>38</v>
      </c>
      <c r="J2000">
        <v>239</v>
      </c>
      <c r="K2000">
        <v>3</v>
      </c>
      <c r="L2000">
        <v>141</v>
      </c>
      <c r="M2000">
        <v>0</v>
      </c>
      <c r="N2000">
        <v>7</v>
      </c>
      <c r="O2000">
        <v>23</v>
      </c>
      <c r="P2000">
        <v>4</v>
      </c>
      <c r="Q2000">
        <v>7</v>
      </c>
      <c r="R2000">
        <v>1</v>
      </c>
      <c r="S2000">
        <v>6</v>
      </c>
      <c r="T2000">
        <v>8</v>
      </c>
      <c r="U2000">
        <v>1</v>
      </c>
      <c r="V2000">
        <v>0</v>
      </c>
      <c r="W2000">
        <v>0</v>
      </c>
      <c r="X2000">
        <v>0</v>
      </c>
      <c r="Y2000">
        <v>0</v>
      </c>
      <c r="Z2000">
        <v>0</v>
      </c>
      <c r="AA2000">
        <v>3</v>
      </c>
      <c r="AB2000">
        <v>11</v>
      </c>
      <c r="AC2000">
        <v>0</v>
      </c>
    </row>
    <row r="2001" spans="1:29" x14ac:dyDescent="0.3">
      <c r="A2001" s="1">
        <v>176</v>
      </c>
      <c r="B2001">
        <v>1980</v>
      </c>
      <c r="C2001" t="s">
        <v>53</v>
      </c>
      <c r="D2001" t="s">
        <v>30</v>
      </c>
      <c r="E2001">
        <v>67506</v>
      </c>
      <c r="F2001">
        <v>0</v>
      </c>
      <c r="G2001">
        <v>1</v>
      </c>
      <c r="H2001" t="s">
        <v>460</v>
      </c>
      <c r="I2001">
        <v>73</v>
      </c>
      <c r="J2001">
        <v>90</v>
      </c>
      <c r="K2001">
        <v>38</v>
      </c>
      <c r="L2001">
        <v>67</v>
      </c>
      <c r="M2001">
        <v>33</v>
      </c>
      <c r="N2001">
        <v>36</v>
      </c>
      <c r="O2001">
        <v>67</v>
      </c>
      <c r="P2001">
        <v>1</v>
      </c>
      <c r="Q2001">
        <v>4</v>
      </c>
      <c r="R2001">
        <v>1</v>
      </c>
      <c r="S2001">
        <v>6</v>
      </c>
      <c r="T2001">
        <v>3</v>
      </c>
      <c r="U2001">
        <v>0</v>
      </c>
      <c r="V2001">
        <v>0</v>
      </c>
      <c r="W2001">
        <v>0</v>
      </c>
      <c r="X2001">
        <v>0</v>
      </c>
      <c r="Y2001">
        <v>0</v>
      </c>
      <c r="Z2001">
        <v>0</v>
      </c>
      <c r="AA2001">
        <v>3</v>
      </c>
      <c r="AB2001">
        <v>11</v>
      </c>
      <c r="AC2001">
        <v>0</v>
      </c>
    </row>
    <row r="2002" spans="1:29" x14ac:dyDescent="0.3">
      <c r="A2002" s="1">
        <v>4860</v>
      </c>
      <c r="B2002">
        <v>1970</v>
      </c>
      <c r="C2002" t="s">
        <v>29</v>
      </c>
      <c r="D2002" t="s">
        <v>30</v>
      </c>
      <c r="E2002">
        <v>24206</v>
      </c>
      <c r="F2002">
        <v>1</v>
      </c>
      <c r="G2002">
        <v>0</v>
      </c>
      <c r="H2002" t="s">
        <v>645</v>
      </c>
      <c r="I2002">
        <v>66</v>
      </c>
      <c r="J2002">
        <v>7</v>
      </c>
      <c r="K2002">
        <v>2</v>
      </c>
      <c r="L2002">
        <v>8</v>
      </c>
      <c r="M2002">
        <v>3</v>
      </c>
      <c r="N2002">
        <v>2</v>
      </c>
      <c r="O2002">
        <v>3</v>
      </c>
      <c r="P2002">
        <v>1</v>
      </c>
      <c r="Q2002">
        <v>1</v>
      </c>
      <c r="R2002">
        <v>0</v>
      </c>
      <c r="S2002">
        <v>3</v>
      </c>
      <c r="T2002">
        <v>6</v>
      </c>
      <c r="U2002">
        <v>0</v>
      </c>
      <c r="V2002">
        <v>0</v>
      </c>
      <c r="W2002">
        <v>0</v>
      </c>
      <c r="X2002">
        <v>0</v>
      </c>
      <c r="Y2002">
        <v>0</v>
      </c>
      <c r="Z2002">
        <v>0</v>
      </c>
      <c r="AA2002">
        <v>3</v>
      </c>
      <c r="AB2002">
        <v>11</v>
      </c>
      <c r="AC2002">
        <v>0</v>
      </c>
    </row>
    <row r="2003" spans="1:29" x14ac:dyDescent="0.3">
      <c r="A2003" s="1">
        <v>10757</v>
      </c>
      <c r="B2003">
        <v>1967</v>
      </c>
      <c r="C2003" t="s">
        <v>36</v>
      </c>
      <c r="D2003" t="s">
        <v>41</v>
      </c>
      <c r="E2003">
        <v>28420</v>
      </c>
      <c r="F2003">
        <v>1</v>
      </c>
      <c r="G2003">
        <v>0</v>
      </c>
      <c r="H2003" t="s">
        <v>578</v>
      </c>
      <c r="I2003">
        <v>36</v>
      </c>
      <c r="J2003">
        <v>4</v>
      </c>
      <c r="K2003">
        <v>2</v>
      </c>
      <c r="L2003">
        <v>5</v>
      </c>
      <c r="M2003">
        <v>2</v>
      </c>
      <c r="N2003">
        <v>0</v>
      </c>
      <c r="O2003">
        <v>0</v>
      </c>
      <c r="P2003">
        <v>1</v>
      </c>
      <c r="Q2003">
        <v>1</v>
      </c>
      <c r="R2003">
        <v>0</v>
      </c>
      <c r="S2003">
        <v>2</v>
      </c>
      <c r="T2003">
        <v>6</v>
      </c>
      <c r="U2003">
        <v>0</v>
      </c>
      <c r="V2003">
        <v>0</v>
      </c>
      <c r="W2003">
        <v>0</v>
      </c>
      <c r="X2003">
        <v>0</v>
      </c>
      <c r="Y2003">
        <v>0</v>
      </c>
      <c r="Z2003">
        <v>0</v>
      </c>
      <c r="AA2003">
        <v>3</v>
      </c>
      <c r="AB2003">
        <v>11</v>
      </c>
      <c r="AC2003">
        <v>0</v>
      </c>
    </row>
    <row r="2004" spans="1:29" x14ac:dyDescent="0.3">
      <c r="A2004" s="1">
        <v>4023</v>
      </c>
      <c r="B2004">
        <v>1970</v>
      </c>
      <c r="C2004" t="s">
        <v>29</v>
      </c>
      <c r="D2004" t="s">
        <v>37</v>
      </c>
      <c r="E2004">
        <v>22979</v>
      </c>
      <c r="F2004">
        <v>1</v>
      </c>
      <c r="G2004">
        <v>0</v>
      </c>
      <c r="H2004" t="s">
        <v>442</v>
      </c>
      <c r="I2004">
        <v>29</v>
      </c>
      <c r="J2004">
        <v>16</v>
      </c>
      <c r="K2004">
        <v>17</v>
      </c>
      <c r="L2004">
        <v>19</v>
      </c>
      <c r="M2004">
        <v>20</v>
      </c>
      <c r="N2004">
        <v>21</v>
      </c>
      <c r="O2004">
        <v>22</v>
      </c>
      <c r="P2004">
        <v>3</v>
      </c>
      <c r="Q2004">
        <v>3</v>
      </c>
      <c r="R2004">
        <v>2</v>
      </c>
      <c r="S2004">
        <v>2</v>
      </c>
      <c r="T2004">
        <v>8</v>
      </c>
      <c r="U2004">
        <v>0</v>
      </c>
      <c r="V2004">
        <v>0</v>
      </c>
      <c r="W2004">
        <v>0</v>
      </c>
      <c r="X2004">
        <v>0</v>
      </c>
      <c r="Y2004">
        <v>0</v>
      </c>
      <c r="Z2004">
        <v>0</v>
      </c>
      <c r="AA2004">
        <v>3</v>
      </c>
      <c r="AB2004">
        <v>11</v>
      </c>
      <c r="AC2004">
        <v>1</v>
      </c>
    </row>
    <row r="2005" spans="1:29" x14ac:dyDescent="0.3">
      <c r="A2005" s="1">
        <v>6679</v>
      </c>
      <c r="B2005">
        <v>1966</v>
      </c>
      <c r="C2005" t="s">
        <v>29</v>
      </c>
      <c r="D2005" t="s">
        <v>30</v>
      </c>
      <c r="E2005">
        <v>33279</v>
      </c>
      <c r="F2005">
        <v>0</v>
      </c>
      <c r="G2005">
        <v>0</v>
      </c>
      <c r="H2005" t="s">
        <v>689</v>
      </c>
      <c r="I2005">
        <v>29</v>
      </c>
      <c r="J2005">
        <v>10</v>
      </c>
      <c r="K2005">
        <v>3</v>
      </c>
      <c r="L2005">
        <v>3</v>
      </c>
      <c r="M2005">
        <v>0</v>
      </c>
      <c r="N2005">
        <v>0</v>
      </c>
      <c r="O2005">
        <v>0</v>
      </c>
      <c r="P2005">
        <v>1</v>
      </c>
      <c r="Q2005">
        <v>0</v>
      </c>
      <c r="R2005">
        <v>0</v>
      </c>
      <c r="S2005">
        <v>3</v>
      </c>
      <c r="T2005">
        <v>3</v>
      </c>
      <c r="U2005">
        <v>0</v>
      </c>
      <c r="V2005">
        <v>0</v>
      </c>
      <c r="W2005">
        <v>0</v>
      </c>
      <c r="X2005">
        <v>0</v>
      </c>
      <c r="Y2005">
        <v>0</v>
      </c>
      <c r="Z2005">
        <v>0</v>
      </c>
      <c r="AA2005">
        <v>3</v>
      </c>
      <c r="AB2005">
        <v>11</v>
      </c>
      <c r="AC2005">
        <v>0</v>
      </c>
    </row>
    <row r="2006" spans="1:29" x14ac:dyDescent="0.3">
      <c r="A2006" s="1">
        <v>9923</v>
      </c>
      <c r="B2006">
        <v>1972</v>
      </c>
      <c r="C2006" t="s">
        <v>39</v>
      </c>
      <c r="D2006" t="s">
        <v>30</v>
      </c>
      <c r="E2006">
        <v>46423</v>
      </c>
      <c r="F2006">
        <v>1</v>
      </c>
      <c r="G2006">
        <v>1</v>
      </c>
      <c r="H2006" t="s">
        <v>399</v>
      </c>
      <c r="I2006">
        <v>6</v>
      </c>
      <c r="J2006">
        <v>68</v>
      </c>
      <c r="K2006">
        <v>0</v>
      </c>
      <c r="L2006">
        <v>16</v>
      </c>
      <c r="M2006">
        <v>0</v>
      </c>
      <c r="N2006">
        <v>0</v>
      </c>
      <c r="O2006">
        <v>8</v>
      </c>
      <c r="P2006">
        <v>3</v>
      </c>
      <c r="Q2006">
        <v>2</v>
      </c>
      <c r="R2006">
        <v>0</v>
      </c>
      <c r="S2006">
        <v>4</v>
      </c>
      <c r="T2006">
        <v>7</v>
      </c>
      <c r="U2006">
        <v>0</v>
      </c>
      <c r="V2006">
        <v>0</v>
      </c>
      <c r="W2006">
        <v>0</v>
      </c>
      <c r="X2006">
        <v>0</v>
      </c>
      <c r="Y2006">
        <v>0</v>
      </c>
      <c r="Z2006">
        <v>0</v>
      </c>
      <c r="AA2006">
        <v>3</v>
      </c>
      <c r="AB2006">
        <v>11</v>
      </c>
      <c r="AC2006">
        <v>0</v>
      </c>
    </row>
    <row r="2007" spans="1:29" x14ac:dyDescent="0.3">
      <c r="A2007" s="1">
        <v>7181</v>
      </c>
      <c r="B2007">
        <v>1977</v>
      </c>
      <c r="C2007" t="s">
        <v>29</v>
      </c>
      <c r="D2007" t="s">
        <v>37</v>
      </c>
      <c r="E2007">
        <v>30368</v>
      </c>
      <c r="F2007">
        <v>0</v>
      </c>
      <c r="G2007">
        <v>1</v>
      </c>
      <c r="H2007" t="s">
        <v>290</v>
      </c>
      <c r="I2007">
        <v>97</v>
      </c>
      <c r="J2007">
        <v>35</v>
      </c>
      <c r="K2007">
        <v>0</v>
      </c>
      <c r="L2007">
        <v>13</v>
      </c>
      <c r="M2007">
        <v>2</v>
      </c>
      <c r="N2007">
        <v>0</v>
      </c>
      <c r="O2007">
        <v>2</v>
      </c>
      <c r="P2007">
        <v>2</v>
      </c>
      <c r="Q2007">
        <v>2</v>
      </c>
      <c r="R2007">
        <v>0</v>
      </c>
      <c r="S2007">
        <v>3</v>
      </c>
      <c r="T2007">
        <v>8</v>
      </c>
      <c r="U2007">
        <v>0</v>
      </c>
      <c r="V2007">
        <v>0</v>
      </c>
      <c r="W2007">
        <v>0</v>
      </c>
      <c r="X2007">
        <v>0</v>
      </c>
      <c r="Y2007">
        <v>0</v>
      </c>
      <c r="Z2007">
        <v>0</v>
      </c>
      <c r="AA2007">
        <v>3</v>
      </c>
      <c r="AB2007">
        <v>11</v>
      </c>
      <c r="AC2007">
        <v>0</v>
      </c>
    </row>
    <row r="2008" spans="1:29" x14ac:dyDescent="0.3">
      <c r="A2008" s="1">
        <v>3599</v>
      </c>
      <c r="B2008">
        <v>1970</v>
      </c>
      <c r="C2008" t="s">
        <v>29</v>
      </c>
      <c r="D2008" t="s">
        <v>37</v>
      </c>
      <c r="E2008">
        <v>63684</v>
      </c>
      <c r="F2008">
        <v>0</v>
      </c>
      <c r="G2008">
        <v>1</v>
      </c>
      <c r="H2008" t="s">
        <v>530</v>
      </c>
      <c r="I2008">
        <v>61</v>
      </c>
      <c r="J2008">
        <v>575</v>
      </c>
      <c r="K2008">
        <v>80</v>
      </c>
      <c r="L2008">
        <v>428</v>
      </c>
      <c r="M2008">
        <v>208</v>
      </c>
      <c r="N2008">
        <v>93</v>
      </c>
      <c r="O2008">
        <v>80</v>
      </c>
      <c r="P2008">
        <v>3</v>
      </c>
      <c r="Q2008">
        <v>8</v>
      </c>
      <c r="R2008">
        <v>4</v>
      </c>
      <c r="S2008">
        <v>8</v>
      </c>
      <c r="T2008">
        <v>5</v>
      </c>
      <c r="U2008">
        <v>0</v>
      </c>
      <c r="V2008">
        <v>0</v>
      </c>
      <c r="W2008">
        <v>0</v>
      </c>
      <c r="X2008">
        <v>0</v>
      </c>
      <c r="Y2008">
        <v>0</v>
      </c>
      <c r="Z2008">
        <v>0</v>
      </c>
      <c r="AA2008">
        <v>3</v>
      </c>
      <c r="AB2008">
        <v>11</v>
      </c>
      <c r="AC2008">
        <v>0</v>
      </c>
    </row>
    <row r="2009" spans="1:29" x14ac:dyDescent="0.3">
      <c r="A2009" s="1">
        <v>405</v>
      </c>
      <c r="B2009">
        <v>1964</v>
      </c>
      <c r="C2009" t="s">
        <v>29</v>
      </c>
      <c r="D2009" t="s">
        <v>41</v>
      </c>
      <c r="E2009">
        <v>41638</v>
      </c>
      <c r="F2009">
        <v>0</v>
      </c>
      <c r="G2009">
        <v>1</v>
      </c>
      <c r="H2009" t="s">
        <v>292</v>
      </c>
      <c r="I2009">
        <v>68</v>
      </c>
      <c r="J2009">
        <v>315</v>
      </c>
      <c r="K2009">
        <v>0</v>
      </c>
      <c r="L2009">
        <v>31</v>
      </c>
      <c r="M2009">
        <v>4</v>
      </c>
      <c r="N2009">
        <v>0</v>
      </c>
      <c r="O2009">
        <v>91</v>
      </c>
      <c r="P2009">
        <v>4</v>
      </c>
      <c r="Q2009">
        <v>5</v>
      </c>
      <c r="R2009">
        <v>5</v>
      </c>
      <c r="S2009">
        <v>3</v>
      </c>
      <c r="T2009">
        <v>8</v>
      </c>
      <c r="U2009">
        <v>1</v>
      </c>
      <c r="V2009">
        <v>0</v>
      </c>
      <c r="W2009">
        <v>0</v>
      </c>
      <c r="X2009">
        <v>0</v>
      </c>
      <c r="Y2009">
        <v>0</v>
      </c>
      <c r="Z2009">
        <v>0</v>
      </c>
      <c r="AA2009">
        <v>3</v>
      </c>
      <c r="AB2009">
        <v>11</v>
      </c>
      <c r="AC2009">
        <v>0</v>
      </c>
    </row>
    <row r="2010" spans="1:29" x14ac:dyDescent="0.3">
      <c r="A2010" s="1">
        <v>6870</v>
      </c>
      <c r="B2010">
        <v>1959</v>
      </c>
      <c r="C2010" t="s">
        <v>36</v>
      </c>
      <c r="D2010" t="s">
        <v>41</v>
      </c>
      <c r="E2010">
        <v>68805</v>
      </c>
      <c r="F2010">
        <v>0</v>
      </c>
      <c r="G2010">
        <v>1</v>
      </c>
      <c r="H2010" t="s">
        <v>429</v>
      </c>
      <c r="I2010">
        <v>73</v>
      </c>
      <c r="J2010">
        <v>182</v>
      </c>
      <c r="K2010">
        <v>2</v>
      </c>
      <c r="L2010">
        <v>49</v>
      </c>
      <c r="M2010">
        <v>17</v>
      </c>
      <c r="N2010">
        <v>13</v>
      </c>
      <c r="O2010">
        <v>20</v>
      </c>
      <c r="P2010">
        <v>1</v>
      </c>
      <c r="Q2010">
        <v>3</v>
      </c>
      <c r="R2010">
        <v>1</v>
      </c>
      <c r="S2010">
        <v>7</v>
      </c>
      <c r="T2010">
        <v>2</v>
      </c>
      <c r="U2010">
        <v>0</v>
      </c>
      <c r="V2010">
        <v>0</v>
      </c>
      <c r="W2010">
        <v>0</v>
      </c>
      <c r="X2010">
        <v>0</v>
      </c>
      <c r="Y2010">
        <v>0</v>
      </c>
      <c r="Z2010">
        <v>0</v>
      </c>
      <c r="AA2010">
        <v>3</v>
      </c>
      <c r="AB2010">
        <v>11</v>
      </c>
      <c r="AC2010">
        <v>0</v>
      </c>
    </row>
    <row r="2011" spans="1:29" x14ac:dyDescent="0.3">
      <c r="A2011" s="1">
        <v>832</v>
      </c>
      <c r="B2011">
        <v>1966</v>
      </c>
      <c r="C2011" t="s">
        <v>36</v>
      </c>
      <c r="D2011" t="s">
        <v>33</v>
      </c>
      <c r="E2011">
        <v>65814</v>
      </c>
      <c r="F2011">
        <v>0</v>
      </c>
      <c r="G2011">
        <v>1</v>
      </c>
      <c r="H2011" t="s">
        <v>621</v>
      </c>
      <c r="I2011">
        <v>90</v>
      </c>
      <c r="J2011">
        <v>561</v>
      </c>
      <c r="K2011">
        <v>14</v>
      </c>
      <c r="L2011">
        <v>113</v>
      </c>
      <c r="M2011">
        <v>10</v>
      </c>
      <c r="N2011">
        <v>14</v>
      </c>
      <c r="O2011">
        <v>35</v>
      </c>
      <c r="P2011">
        <v>3</v>
      </c>
      <c r="Q2011">
        <v>8</v>
      </c>
      <c r="R2011">
        <v>2</v>
      </c>
      <c r="S2011">
        <v>10</v>
      </c>
      <c r="T2011">
        <v>5</v>
      </c>
      <c r="U2011">
        <v>0</v>
      </c>
      <c r="V2011">
        <v>0</v>
      </c>
      <c r="W2011">
        <v>0</v>
      </c>
      <c r="X2011">
        <v>0</v>
      </c>
      <c r="Y2011">
        <v>0</v>
      </c>
      <c r="Z2011">
        <v>0</v>
      </c>
      <c r="AA2011">
        <v>3</v>
      </c>
      <c r="AB2011">
        <v>11</v>
      </c>
      <c r="AC2011">
        <v>0</v>
      </c>
    </row>
    <row r="2012" spans="1:29" x14ac:dyDescent="0.3">
      <c r="A2012" s="1">
        <v>2002</v>
      </c>
      <c r="B2012">
        <v>1958</v>
      </c>
      <c r="C2012" t="s">
        <v>29</v>
      </c>
      <c r="D2012" t="s">
        <v>41</v>
      </c>
      <c r="E2012">
        <v>71964</v>
      </c>
      <c r="F2012">
        <v>0</v>
      </c>
      <c r="G2012">
        <v>0</v>
      </c>
      <c r="H2012" t="s">
        <v>238</v>
      </c>
      <c r="I2012">
        <v>81</v>
      </c>
      <c r="J2012">
        <v>587</v>
      </c>
      <c r="K2012">
        <v>51</v>
      </c>
      <c r="L2012">
        <v>932</v>
      </c>
      <c r="M2012">
        <v>180</v>
      </c>
      <c r="N2012">
        <v>34</v>
      </c>
      <c r="O2012">
        <v>86</v>
      </c>
      <c r="P2012">
        <v>1</v>
      </c>
      <c r="Q2012">
        <v>5</v>
      </c>
      <c r="R2012">
        <v>6</v>
      </c>
      <c r="S2012">
        <v>5</v>
      </c>
      <c r="T2012">
        <v>3</v>
      </c>
      <c r="U2012">
        <v>0</v>
      </c>
      <c r="V2012">
        <v>0</v>
      </c>
      <c r="W2012">
        <v>0</v>
      </c>
      <c r="X2012">
        <v>0</v>
      </c>
      <c r="Y2012">
        <v>0</v>
      </c>
      <c r="Z2012">
        <v>0</v>
      </c>
      <c r="AA2012">
        <v>3</v>
      </c>
      <c r="AB2012">
        <v>11</v>
      </c>
      <c r="AC2012">
        <v>0</v>
      </c>
    </row>
    <row r="2013" spans="1:29" x14ac:dyDescent="0.3">
      <c r="A2013" s="1">
        <v>3657</v>
      </c>
      <c r="B2013">
        <v>1986</v>
      </c>
      <c r="C2013" t="s">
        <v>29</v>
      </c>
      <c r="D2013" t="s">
        <v>30</v>
      </c>
      <c r="E2013">
        <v>39146</v>
      </c>
      <c r="F2013">
        <v>1</v>
      </c>
      <c r="G2013">
        <v>0</v>
      </c>
      <c r="H2013" t="s">
        <v>516</v>
      </c>
      <c r="I2013">
        <v>1</v>
      </c>
      <c r="J2013">
        <v>94</v>
      </c>
      <c r="K2013">
        <v>1</v>
      </c>
      <c r="L2013">
        <v>33</v>
      </c>
      <c r="M2013">
        <v>13</v>
      </c>
      <c r="N2013">
        <v>12</v>
      </c>
      <c r="O2013">
        <v>12</v>
      </c>
      <c r="P2013">
        <v>3</v>
      </c>
      <c r="Q2013">
        <v>4</v>
      </c>
      <c r="R2013">
        <v>0</v>
      </c>
      <c r="S2013">
        <v>4</v>
      </c>
      <c r="T2013">
        <v>8</v>
      </c>
      <c r="U2013">
        <v>0</v>
      </c>
      <c r="V2013">
        <v>0</v>
      </c>
      <c r="W2013">
        <v>0</v>
      </c>
      <c r="X2013">
        <v>0</v>
      </c>
      <c r="Y2013">
        <v>0</v>
      </c>
      <c r="Z2013">
        <v>0</v>
      </c>
      <c r="AA2013">
        <v>3</v>
      </c>
      <c r="AB2013">
        <v>11</v>
      </c>
      <c r="AC2013">
        <v>0</v>
      </c>
    </row>
    <row r="2014" spans="1:29" x14ac:dyDescent="0.3">
      <c r="A2014" s="1">
        <v>500</v>
      </c>
      <c r="B2014">
        <v>1977</v>
      </c>
      <c r="C2014" t="s">
        <v>29</v>
      </c>
      <c r="D2014" t="s">
        <v>33</v>
      </c>
      <c r="E2014">
        <v>96876</v>
      </c>
      <c r="F2014">
        <v>0</v>
      </c>
      <c r="G2014">
        <v>0</v>
      </c>
      <c r="H2014" t="s">
        <v>354</v>
      </c>
      <c r="I2014">
        <v>79</v>
      </c>
      <c r="J2014">
        <v>908</v>
      </c>
      <c r="K2014">
        <v>43</v>
      </c>
      <c r="L2014">
        <v>735</v>
      </c>
      <c r="M2014">
        <v>40</v>
      </c>
      <c r="N2014">
        <v>194</v>
      </c>
      <c r="O2014">
        <v>21</v>
      </c>
      <c r="P2014">
        <v>1</v>
      </c>
      <c r="Q2014">
        <v>7</v>
      </c>
      <c r="R2014">
        <v>7</v>
      </c>
      <c r="S2014">
        <v>9</v>
      </c>
      <c r="T2014">
        <v>2</v>
      </c>
      <c r="U2014">
        <v>0</v>
      </c>
      <c r="V2014">
        <v>1</v>
      </c>
      <c r="W2014">
        <v>1</v>
      </c>
      <c r="X2014">
        <v>1</v>
      </c>
      <c r="Y2014">
        <v>0</v>
      </c>
      <c r="Z2014">
        <v>0</v>
      </c>
      <c r="AA2014">
        <v>3</v>
      </c>
      <c r="AB2014">
        <v>11</v>
      </c>
      <c r="AC2014">
        <v>1</v>
      </c>
    </row>
    <row r="2015" spans="1:29" x14ac:dyDescent="0.3">
      <c r="A2015" s="1">
        <v>1951</v>
      </c>
      <c r="B2015">
        <v>1981</v>
      </c>
      <c r="C2015" t="s">
        <v>47</v>
      </c>
      <c r="D2015" t="s">
        <v>37</v>
      </c>
      <c r="E2015">
        <v>34445</v>
      </c>
      <c r="F2015">
        <v>0</v>
      </c>
      <c r="G2015">
        <v>0</v>
      </c>
      <c r="H2015" t="s">
        <v>679</v>
      </c>
      <c r="I2015">
        <v>92</v>
      </c>
      <c r="J2015">
        <v>228</v>
      </c>
      <c r="K2015">
        <v>122</v>
      </c>
      <c r="L2015">
        <v>122</v>
      </c>
      <c r="M2015">
        <v>208</v>
      </c>
      <c r="N2015">
        <v>129</v>
      </c>
      <c r="O2015">
        <v>30</v>
      </c>
      <c r="P2015">
        <v>6</v>
      </c>
      <c r="Q2015">
        <v>11</v>
      </c>
      <c r="R2015">
        <v>2</v>
      </c>
      <c r="S2015">
        <v>8</v>
      </c>
      <c r="T2015">
        <v>9</v>
      </c>
      <c r="U2015">
        <v>0</v>
      </c>
      <c r="V2015">
        <v>0</v>
      </c>
      <c r="W2015">
        <v>0</v>
      </c>
      <c r="X2015">
        <v>0</v>
      </c>
      <c r="Y2015">
        <v>0</v>
      </c>
      <c r="Z2015">
        <v>0</v>
      </c>
      <c r="AA2015">
        <v>3</v>
      </c>
      <c r="AB2015">
        <v>11</v>
      </c>
      <c r="AC2015">
        <v>0</v>
      </c>
    </row>
    <row r="2016" spans="1:29" x14ac:dyDescent="0.3">
      <c r="A2016" s="1">
        <v>3262</v>
      </c>
      <c r="B2016">
        <v>1958</v>
      </c>
      <c r="C2016" t="s">
        <v>29</v>
      </c>
      <c r="D2016" t="s">
        <v>30</v>
      </c>
      <c r="E2016">
        <v>68281</v>
      </c>
      <c r="F2016">
        <v>0</v>
      </c>
      <c r="G2016">
        <v>0</v>
      </c>
      <c r="H2016" t="s">
        <v>481</v>
      </c>
      <c r="I2016">
        <v>31</v>
      </c>
      <c r="J2016">
        <v>995</v>
      </c>
      <c r="K2016">
        <v>112</v>
      </c>
      <c r="L2016">
        <v>417</v>
      </c>
      <c r="M2016">
        <v>42</v>
      </c>
      <c r="N2016">
        <v>48</v>
      </c>
      <c r="O2016">
        <v>41</v>
      </c>
      <c r="P2016">
        <v>1</v>
      </c>
      <c r="Q2016">
        <v>2</v>
      </c>
      <c r="R2016">
        <v>9</v>
      </c>
      <c r="S2016">
        <v>13</v>
      </c>
      <c r="T2016">
        <v>5</v>
      </c>
      <c r="U2016">
        <v>0</v>
      </c>
      <c r="V2016">
        <v>0</v>
      </c>
      <c r="W2016">
        <v>0</v>
      </c>
      <c r="X2016">
        <v>0</v>
      </c>
      <c r="Y2016">
        <v>0</v>
      </c>
      <c r="Z2016">
        <v>0</v>
      </c>
      <c r="AA2016">
        <v>3</v>
      </c>
      <c r="AB2016">
        <v>11</v>
      </c>
      <c r="AC2016">
        <v>1</v>
      </c>
    </row>
    <row r="2017" spans="1:29" x14ac:dyDescent="0.3">
      <c r="A2017" s="1">
        <v>4102</v>
      </c>
      <c r="B2017">
        <v>1975</v>
      </c>
      <c r="C2017" t="s">
        <v>53</v>
      </c>
      <c r="D2017" t="s">
        <v>37</v>
      </c>
      <c r="E2017">
        <v>37284</v>
      </c>
      <c r="F2017">
        <v>1</v>
      </c>
      <c r="G2017">
        <v>1</v>
      </c>
      <c r="H2017" t="s">
        <v>482</v>
      </c>
      <c r="I2017">
        <v>46</v>
      </c>
      <c r="J2017">
        <v>11</v>
      </c>
      <c r="K2017">
        <v>1</v>
      </c>
      <c r="L2017">
        <v>2</v>
      </c>
      <c r="M2017">
        <v>2</v>
      </c>
      <c r="N2017">
        <v>1</v>
      </c>
      <c r="O2017">
        <v>6</v>
      </c>
      <c r="P2017">
        <v>1</v>
      </c>
      <c r="Q2017">
        <v>0</v>
      </c>
      <c r="R2017">
        <v>0</v>
      </c>
      <c r="S2017">
        <v>3</v>
      </c>
      <c r="T2017">
        <v>6</v>
      </c>
      <c r="U2017">
        <v>0</v>
      </c>
      <c r="V2017">
        <v>0</v>
      </c>
      <c r="W2017">
        <v>0</v>
      </c>
      <c r="X2017">
        <v>0</v>
      </c>
      <c r="Y2017">
        <v>0</v>
      </c>
      <c r="Z2017">
        <v>0</v>
      </c>
      <c r="AA2017">
        <v>3</v>
      </c>
      <c r="AB2017">
        <v>11</v>
      </c>
      <c r="AC2017">
        <v>0</v>
      </c>
    </row>
    <row r="2018" spans="1:29" x14ac:dyDescent="0.3">
      <c r="A2018" s="1">
        <v>7042</v>
      </c>
      <c r="B2018">
        <v>1983</v>
      </c>
      <c r="C2018" t="s">
        <v>29</v>
      </c>
      <c r="D2018" t="s">
        <v>37</v>
      </c>
      <c r="E2018">
        <v>36790</v>
      </c>
      <c r="F2018">
        <v>0</v>
      </c>
      <c r="G2018">
        <v>0</v>
      </c>
      <c r="H2018" t="s">
        <v>413</v>
      </c>
      <c r="I2018">
        <v>14</v>
      </c>
      <c r="J2018">
        <v>3</v>
      </c>
      <c r="K2018">
        <v>3</v>
      </c>
      <c r="L2018">
        <v>14</v>
      </c>
      <c r="M2018">
        <v>15</v>
      </c>
      <c r="N2018">
        <v>21</v>
      </c>
      <c r="O2018">
        <v>10</v>
      </c>
      <c r="P2018">
        <v>1</v>
      </c>
      <c r="Q2018">
        <v>2</v>
      </c>
      <c r="R2018">
        <v>1</v>
      </c>
      <c r="S2018">
        <v>2</v>
      </c>
      <c r="T2018">
        <v>9</v>
      </c>
      <c r="U2018">
        <v>0</v>
      </c>
      <c r="V2018">
        <v>0</v>
      </c>
      <c r="W2018">
        <v>0</v>
      </c>
      <c r="X2018">
        <v>0</v>
      </c>
      <c r="Y2018">
        <v>0</v>
      </c>
      <c r="Z2018">
        <v>0</v>
      </c>
      <c r="AA2018">
        <v>3</v>
      </c>
      <c r="AB2018">
        <v>11</v>
      </c>
      <c r="AC2018">
        <v>1</v>
      </c>
    </row>
    <row r="2019" spans="1:29" x14ac:dyDescent="0.3">
      <c r="A2019" s="1">
        <v>10598</v>
      </c>
      <c r="B2019">
        <v>1967</v>
      </c>
      <c r="C2019" t="s">
        <v>29</v>
      </c>
      <c r="D2019" t="s">
        <v>33</v>
      </c>
      <c r="E2019">
        <v>27943</v>
      </c>
      <c r="F2019">
        <v>1</v>
      </c>
      <c r="G2019">
        <v>1</v>
      </c>
      <c r="H2019" t="s">
        <v>421</v>
      </c>
      <c r="I2019">
        <v>89</v>
      </c>
      <c r="J2019">
        <v>12</v>
      </c>
      <c r="K2019">
        <v>1</v>
      </c>
      <c r="L2019">
        <v>16</v>
      </c>
      <c r="M2019">
        <v>4</v>
      </c>
      <c r="N2019">
        <v>1</v>
      </c>
      <c r="O2019">
        <v>3</v>
      </c>
      <c r="P2019">
        <v>3</v>
      </c>
      <c r="Q2019">
        <v>2</v>
      </c>
      <c r="R2019">
        <v>0</v>
      </c>
      <c r="S2019">
        <v>3</v>
      </c>
      <c r="T2019">
        <v>8</v>
      </c>
      <c r="U2019">
        <v>0</v>
      </c>
      <c r="V2019">
        <v>0</v>
      </c>
      <c r="W2019">
        <v>0</v>
      </c>
      <c r="X2019">
        <v>0</v>
      </c>
      <c r="Y2019">
        <v>0</v>
      </c>
      <c r="Z2019">
        <v>0</v>
      </c>
      <c r="AA2019">
        <v>3</v>
      </c>
      <c r="AB2019">
        <v>11</v>
      </c>
      <c r="AC2019">
        <v>0</v>
      </c>
    </row>
    <row r="2020" spans="1:29" x14ac:dyDescent="0.3">
      <c r="A2020" s="1">
        <v>255</v>
      </c>
      <c r="B2020">
        <v>1951</v>
      </c>
      <c r="C2020" t="s">
        <v>29</v>
      </c>
      <c r="D2020" t="s">
        <v>41</v>
      </c>
      <c r="E2020">
        <v>22263</v>
      </c>
      <c r="F2020">
        <v>1</v>
      </c>
      <c r="G2020">
        <v>1</v>
      </c>
      <c r="H2020" t="s">
        <v>128</v>
      </c>
      <c r="I2020">
        <v>31</v>
      </c>
      <c r="J2020">
        <v>17</v>
      </c>
      <c r="K2020">
        <v>0</v>
      </c>
      <c r="L2020">
        <v>2</v>
      </c>
      <c r="M2020">
        <v>0</v>
      </c>
      <c r="N2020">
        <v>0</v>
      </c>
      <c r="O2020">
        <v>2</v>
      </c>
      <c r="P2020">
        <v>2</v>
      </c>
      <c r="Q2020">
        <v>1</v>
      </c>
      <c r="R2020">
        <v>0</v>
      </c>
      <c r="S2020">
        <v>3</v>
      </c>
      <c r="T2020">
        <v>6</v>
      </c>
      <c r="U2020">
        <v>0</v>
      </c>
      <c r="V2020">
        <v>0</v>
      </c>
      <c r="W2020">
        <v>0</v>
      </c>
      <c r="X2020">
        <v>0</v>
      </c>
      <c r="Y2020">
        <v>0</v>
      </c>
      <c r="Z2020">
        <v>1</v>
      </c>
      <c r="AA2020">
        <v>3</v>
      </c>
      <c r="AB2020">
        <v>11</v>
      </c>
      <c r="AC2020">
        <v>0</v>
      </c>
    </row>
    <row r="2021" spans="1:29" x14ac:dyDescent="0.3">
      <c r="A2021" s="1">
        <v>2375</v>
      </c>
      <c r="B2021">
        <v>1972</v>
      </c>
      <c r="C2021" t="s">
        <v>29</v>
      </c>
      <c r="D2021" t="s">
        <v>33</v>
      </c>
      <c r="E2021">
        <v>30261</v>
      </c>
      <c r="F2021">
        <v>1</v>
      </c>
      <c r="G2021">
        <v>2</v>
      </c>
      <c r="H2021" t="s">
        <v>363</v>
      </c>
      <c r="I2021">
        <v>75</v>
      </c>
      <c r="J2021">
        <v>8</v>
      </c>
      <c r="K2021">
        <v>0</v>
      </c>
      <c r="L2021">
        <v>5</v>
      </c>
      <c r="M2021">
        <v>0</v>
      </c>
      <c r="N2021">
        <v>3</v>
      </c>
      <c r="O2021">
        <v>6</v>
      </c>
      <c r="P2021">
        <v>1</v>
      </c>
      <c r="Q2021">
        <v>0</v>
      </c>
      <c r="R2021">
        <v>0</v>
      </c>
      <c r="S2021">
        <v>3</v>
      </c>
      <c r="T2021">
        <v>8</v>
      </c>
      <c r="U2021">
        <v>0</v>
      </c>
      <c r="V2021">
        <v>0</v>
      </c>
      <c r="W2021">
        <v>0</v>
      </c>
      <c r="X2021">
        <v>0</v>
      </c>
      <c r="Y2021">
        <v>0</v>
      </c>
      <c r="Z2021">
        <v>0</v>
      </c>
      <c r="AA2021">
        <v>3</v>
      </c>
      <c r="AB2021">
        <v>11</v>
      </c>
      <c r="AC2021">
        <v>0</v>
      </c>
    </row>
    <row r="2022" spans="1:29" x14ac:dyDescent="0.3">
      <c r="A2022" s="1">
        <v>9829</v>
      </c>
      <c r="B2022">
        <v>1978</v>
      </c>
      <c r="C2022" t="s">
        <v>29</v>
      </c>
      <c r="D2022" t="s">
        <v>33</v>
      </c>
      <c r="E2022">
        <v>28587</v>
      </c>
      <c r="F2022">
        <v>1</v>
      </c>
      <c r="G2022">
        <v>0</v>
      </c>
      <c r="H2022" t="s">
        <v>632</v>
      </c>
      <c r="I2022">
        <v>42</v>
      </c>
      <c r="J2022">
        <v>22</v>
      </c>
      <c r="K2022">
        <v>4</v>
      </c>
      <c r="L2022">
        <v>17</v>
      </c>
      <c r="M2022">
        <v>12</v>
      </c>
      <c r="N2022">
        <v>10</v>
      </c>
      <c r="O2022">
        <v>13</v>
      </c>
      <c r="P2022">
        <v>3</v>
      </c>
      <c r="Q2022">
        <v>2</v>
      </c>
      <c r="R2022">
        <v>0</v>
      </c>
      <c r="S2022">
        <v>4</v>
      </c>
      <c r="T2022">
        <v>6</v>
      </c>
      <c r="U2022">
        <v>0</v>
      </c>
      <c r="V2022">
        <v>0</v>
      </c>
      <c r="W2022">
        <v>0</v>
      </c>
      <c r="X2022">
        <v>0</v>
      </c>
      <c r="Y2022">
        <v>0</v>
      </c>
      <c r="Z2022">
        <v>0</v>
      </c>
      <c r="AA2022">
        <v>3</v>
      </c>
      <c r="AB2022">
        <v>11</v>
      </c>
      <c r="AC2022">
        <v>0</v>
      </c>
    </row>
    <row r="2023" spans="1:29" x14ac:dyDescent="0.3">
      <c r="A2023" s="1">
        <v>6214</v>
      </c>
      <c r="B2023">
        <v>1982</v>
      </c>
      <c r="C2023" t="s">
        <v>39</v>
      </c>
      <c r="D2023" t="s">
        <v>37</v>
      </c>
      <c r="E2023">
        <v>43815</v>
      </c>
      <c r="F2023">
        <v>1</v>
      </c>
      <c r="G2023">
        <v>0</v>
      </c>
      <c r="H2023" t="s">
        <v>105</v>
      </c>
      <c r="I2023">
        <v>53</v>
      </c>
      <c r="J2023">
        <v>14</v>
      </c>
      <c r="K2023">
        <v>10</v>
      </c>
      <c r="L2023">
        <v>29</v>
      </c>
      <c r="M2023">
        <v>4</v>
      </c>
      <c r="N2023">
        <v>7</v>
      </c>
      <c r="O2023">
        <v>15</v>
      </c>
      <c r="P2023">
        <v>1</v>
      </c>
      <c r="Q2023">
        <v>2</v>
      </c>
      <c r="R2023">
        <v>0</v>
      </c>
      <c r="S2023">
        <v>3</v>
      </c>
      <c r="T2023">
        <v>6</v>
      </c>
      <c r="U2023">
        <v>0</v>
      </c>
      <c r="V2023">
        <v>0</v>
      </c>
      <c r="W2023">
        <v>0</v>
      </c>
      <c r="X2023">
        <v>0</v>
      </c>
      <c r="Y2023">
        <v>0</v>
      </c>
      <c r="Z2023">
        <v>0</v>
      </c>
      <c r="AA2023">
        <v>3</v>
      </c>
      <c r="AB2023">
        <v>11</v>
      </c>
      <c r="AC2023">
        <v>0</v>
      </c>
    </row>
    <row r="2024" spans="1:29" x14ac:dyDescent="0.3">
      <c r="A2024" s="1">
        <v>4954</v>
      </c>
      <c r="B2024">
        <v>1956</v>
      </c>
      <c r="C2024" t="s">
        <v>29</v>
      </c>
      <c r="D2024" t="s">
        <v>37</v>
      </c>
      <c r="E2024">
        <v>48195</v>
      </c>
      <c r="F2024">
        <v>1</v>
      </c>
      <c r="G2024">
        <v>1</v>
      </c>
      <c r="H2024" t="s">
        <v>118</v>
      </c>
      <c r="I2024">
        <v>53</v>
      </c>
      <c r="J2024">
        <v>106</v>
      </c>
      <c r="K2024">
        <v>27</v>
      </c>
      <c r="L2024">
        <v>68</v>
      </c>
      <c r="M2024">
        <v>52</v>
      </c>
      <c r="N2024">
        <v>7</v>
      </c>
      <c r="O2024">
        <v>5</v>
      </c>
      <c r="P2024">
        <v>6</v>
      </c>
      <c r="Q2024">
        <v>4</v>
      </c>
      <c r="R2024">
        <v>2</v>
      </c>
      <c r="S2024">
        <v>5</v>
      </c>
      <c r="T2024">
        <v>6</v>
      </c>
      <c r="U2024">
        <v>0</v>
      </c>
      <c r="V2024">
        <v>0</v>
      </c>
      <c r="W2024">
        <v>0</v>
      </c>
      <c r="X2024">
        <v>0</v>
      </c>
      <c r="Y2024">
        <v>0</v>
      </c>
      <c r="Z2024">
        <v>0</v>
      </c>
      <c r="AA2024">
        <v>3</v>
      </c>
      <c r="AB2024">
        <v>11</v>
      </c>
      <c r="AC2024">
        <v>0</v>
      </c>
    </row>
    <row r="2025" spans="1:29" x14ac:dyDescent="0.3">
      <c r="A2025" s="1">
        <v>7861</v>
      </c>
      <c r="B2025">
        <v>1952</v>
      </c>
      <c r="C2025" t="s">
        <v>39</v>
      </c>
      <c r="D2025" t="s">
        <v>37</v>
      </c>
      <c r="E2025">
        <v>77027</v>
      </c>
      <c r="F2025">
        <v>0</v>
      </c>
      <c r="G2025">
        <v>1</v>
      </c>
      <c r="H2025" t="s">
        <v>680</v>
      </c>
      <c r="I2025">
        <v>23</v>
      </c>
      <c r="J2025">
        <v>820</v>
      </c>
      <c r="K2025">
        <v>57</v>
      </c>
      <c r="L2025">
        <v>242</v>
      </c>
      <c r="M2025">
        <v>45</v>
      </c>
      <c r="N2025">
        <v>0</v>
      </c>
      <c r="O2025">
        <v>11</v>
      </c>
      <c r="P2025">
        <v>2</v>
      </c>
      <c r="Q2025">
        <v>8</v>
      </c>
      <c r="R2025">
        <v>3</v>
      </c>
      <c r="S2025">
        <v>6</v>
      </c>
      <c r="T2025">
        <v>4</v>
      </c>
      <c r="U2025">
        <v>0</v>
      </c>
      <c r="V2025">
        <v>0</v>
      </c>
      <c r="W2025">
        <v>0</v>
      </c>
      <c r="X2025">
        <v>0</v>
      </c>
      <c r="Y2025">
        <v>0</v>
      </c>
      <c r="Z2025">
        <v>0</v>
      </c>
      <c r="AA2025">
        <v>3</v>
      </c>
      <c r="AB2025">
        <v>11</v>
      </c>
      <c r="AC2025">
        <v>0</v>
      </c>
    </row>
    <row r="2026" spans="1:29" x14ac:dyDescent="0.3">
      <c r="A2026" s="1">
        <v>4837</v>
      </c>
      <c r="B2026">
        <v>1965</v>
      </c>
      <c r="C2026" t="s">
        <v>36</v>
      </c>
      <c r="D2026" t="s">
        <v>37</v>
      </c>
      <c r="E2026">
        <v>71322</v>
      </c>
      <c r="F2026">
        <v>0</v>
      </c>
      <c r="G2026">
        <v>1</v>
      </c>
      <c r="H2026" t="s">
        <v>359</v>
      </c>
      <c r="I2026">
        <v>57</v>
      </c>
      <c r="J2026">
        <v>753</v>
      </c>
      <c r="K2026">
        <v>43</v>
      </c>
      <c r="L2026">
        <v>226</v>
      </c>
      <c r="M2026">
        <v>69</v>
      </c>
      <c r="N2026">
        <v>10</v>
      </c>
      <c r="O2026">
        <v>204</v>
      </c>
      <c r="P2026">
        <v>2</v>
      </c>
      <c r="Q2026">
        <v>8</v>
      </c>
      <c r="R2026">
        <v>5</v>
      </c>
      <c r="S2026">
        <v>13</v>
      </c>
      <c r="T2026">
        <v>4</v>
      </c>
      <c r="U2026">
        <v>0</v>
      </c>
      <c r="V2026">
        <v>0</v>
      </c>
      <c r="W2026">
        <v>0</v>
      </c>
      <c r="X2026">
        <v>0</v>
      </c>
      <c r="Y2026">
        <v>0</v>
      </c>
      <c r="Z2026">
        <v>0</v>
      </c>
      <c r="AA2026">
        <v>3</v>
      </c>
      <c r="AB2026">
        <v>11</v>
      </c>
      <c r="AC2026">
        <v>0</v>
      </c>
    </row>
    <row r="2027" spans="1:29" x14ac:dyDescent="0.3">
      <c r="A2027" s="1">
        <v>9423</v>
      </c>
      <c r="B2027">
        <v>1979</v>
      </c>
      <c r="C2027" t="s">
        <v>39</v>
      </c>
      <c r="D2027" t="s">
        <v>37</v>
      </c>
      <c r="E2027">
        <v>32765</v>
      </c>
      <c r="F2027">
        <v>1</v>
      </c>
      <c r="G2027">
        <v>0</v>
      </c>
      <c r="H2027" t="s">
        <v>625</v>
      </c>
      <c r="I2027">
        <v>49</v>
      </c>
      <c r="J2027">
        <v>13</v>
      </c>
      <c r="K2027">
        <v>3</v>
      </c>
      <c r="L2027">
        <v>17</v>
      </c>
      <c r="M2027">
        <v>7</v>
      </c>
      <c r="N2027">
        <v>3</v>
      </c>
      <c r="O2027">
        <v>3</v>
      </c>
      <c r="P2027">
        <v>2</v>
      </c>
      <c r="Q2027">
        <v>2</v>
      </c>
      <c r="R2027">
        <v>0</v>
      </c>
      <c r="S2027">
        <v>4</v>
      </c>
      <c r="T2027">
        <v>5</v>
      </c>
      <c r="U2027">
        <v>0</v>
      </c>
      <c r="V2027">
        <v>0</v>
      </c>
      <c r="W2027">
        <v>0</v>
      </c>
      <c r="X2027">
        <v>0</v>
      </c>
      <c r="Y2027">
        <v>0</v>
      </c>
      <c r="Z2027">
        <v>0</v>
      </c>
      <c r="AA2027">
        <v>3</v>
      </c>
      <c r="AB2027">
        <v>11</v>
      </c>
      <c r="AC2027">
        <v>0</v>
      </c>
    </row>
    <row r="2028" spans="1:29" x14ac:dyDescent="0.3">
      <c r="A2028" s="1">
        <v>4198</v>
      </c>
      <c r="B2028">
        <v>1965</v>
      </c>
      <c r="C2028" t="s">
        <v>29</v>
      </c>
      <c r="D2028" t="s">
        <v>33</v>
      </c>
      <c r="E2028">
        <v>29672</v>
      </c>
      <c r="F2028">
        <v>1</v>
      </c>
      <c r="G2028">
        <v>1</v>
      </c>
      <c r="H2028" t="s">
        <v>75</v>
      </c>
      <c r="I2028">
        <v>6</v>
      </c>
      <c r="J2028">
        <v>9</v>
      </c>
      <c r="K2028">
        <v>1</v>
      </c>
      <c r="L2028">
        <v>3</v>
      </c>
      <c r="M2028">
        <v>0</v>
      </c>
      <c r="N2028">
        <v>4</v>
      </c>
      <c r="O2028">
        <v>8</v>
      </c>
      <c r="P2028">
        <v>1</v>
      </c>
      <c r="Q2028">
        <v>0</v>
      </c>
      <c r="R2028">
        <v>0</v>
      </c>
      <c r="S2028">
        <v>3</v>
      </c>
      <c r="T2028">
        <v>6</v>
      </c>
      <c r="U2028">
        <v>0</v>
      </c>
      <c r="V2028">
        <v>0</v>
      </c>
      <c r="W2028">
        <v>0</v>
      </c>
      <c r="X2028">
        <v>0</v>
      </c>
      <c r="Y2028">
        <v>0</v>
      </c>
      <c r="Z2028">
        <v>0</v>
      </c>
      <c r="AA2028">
        <v>3</v>
      </c>
      <c r="AB2028">
        <v>11</v>
      </c>
      <c r="AC2028">
        <v>0</v>
      </c>
    </row>
    <row r="2029" spans="1:29" x14ac:dyDescent="0.3">
      <c r="A2029" s="1">
        <v>153</v>
      </c>
      <c r="B2029">
        <v>1953</v>
      </c>
      <c r="C2029" t="s">
        <v>29</v>
      </c>
      <c r="D2029" t="s">
        <v>41</v>
      </c>
      <c r="E2029">
        <v>23272</v>
      </c>
      <c r="F2029">
        <v>0</v>
      </c>
      <c r="G2029">
        <v>0</v>
      </c>
      <c r="H2029" t="s">
        <v>170</v>
      </c>
      <c r="I2029">
        <v>29</v>
      </c>
      <c r="J2029">
        <v>19</v>
      </c>
      <c r="K2029">
        <v>3</v>
      </c>
      <c r="L2029">
        <v>6</v>
      </c>
      <c r="M2029">
        <v>4</v>
      </c>
      <c r="N2029">
        <v>2</v>
      </c>
      <c r="O2029">
        <v>12</v>
      </c>
      <c r="P2029">
        <v>1</v>
      </c>
      <c r="Q2029">
        <v>1</v>
      </c>
      <c r="R2029">
        <v>0</v>
      </c>
      <c r="S2029">
        <v>3</v>
      </c>
      <c r="T2029">
        <v>4</v>
      </c>
      <c r="U2029">
        <v>0</v>
      </c>
      <c r="V2029">
        <v>0</v>
      </c>
      <c r="W2029">
        <v>0</v>
      </c>
      <c r="X2029">
        <v>0</v>
      </c>
      <c r="Y2029">
        <v>0</v>
      </c>
      <c r="Z2029">
        <v>0</v>
      </c>
      <c r="AA2029">
        <v>3</v>
      </c>
      <c r="AB2029">
        <v>11</v>
      </c>
      <c r="AC2029">
        <v>0</v>
      </c>
    </row>
    <row r="2030" spans="1:29" x14ac:dyDescent="0.3">
      <c r="A2030" s="1">
        <v>9323</v>
      </c>
      <c r="B2030">
        <v>1949</v>
      </c>
      <c r="C2030" t="s">
        <v>39</v>
      </c>
      <c r="D2030" t="s">
        <v>33</v>
      </c>
      <c r="E2030">
        <v>49912</v>
      </c>
      <c r="F2030">
        <v>0</v>
      </c>
      <c r="G2030">
        <v>1</v>
      </c>
      <c r="H2030" t="s">
        <v>93</v>
      </c>
      <c r="I2030">
        <v>5</v>
      </c>
      <c r="J2030">
        <v>520</v>
      </c>
      <c r="K2030">
        <v>8</v>
      </c>
      <c r="L2030">
        <v>223</v>
      </c>
      <c r="M2030">
        <v>32</v>
      </c>
      <c r="N2030">
        <v>49</v>
      </c>
      <c r="O2030">
        <v>42</v>
      </c>
      <c r="P2030">
        <v>4</v>
      </c>
      <c r="Q2030">
        <v>10</v>
      </c>
      <c r="R2030">
        <v>5</v>
      </c>
      <c r="S2030">
        <v>7</v>
      </c>
      <c r="T2030">
        <v>8</v>
      </c>
      <c r="U2030">
        <v>1</v>
      </c>
      <c r="V2030">
        <v>0</v>
      </c>
      <c r="W2030">
        <v>0</v>
      </c>
      <c r="X2030">
        <v>0</v>
      </c>
      <c r="Y2030">
        <v>0</v>
      </c>
      <c r="Z2030">
        <v>0</v>
      </c>
      <c r="AA2030">
        <v>3</v>
      </c>
      <c r="AB2030">
        <v>11</v>
      </c>
      <c r="AC2030">
        <v>1</v>
      </c>
    </row>
    <row r="2031" spans="1:29" x14ac:dyDescent="0.3">
      <c r="A2031" s="1">
        <v>10001</v>
      </c>
      <c r="B2031">
        <v>1985</v>
      </c>
      <c r="C2031" t="s">
        <v>53</v>
      </c>
      <c r="D2031" t="s">
        <v>33</v>
      </c>
      <c r="E2031">
        <v>7500</v>
      </c>
      <c r="F2031">
        <v>1</v>
      </c>
      <c r="G2031">
        <v>0</v>
      </c>
      <c r="H2031" t="s">
        <v>478</v>
      </c>
      <c r="I2031">
        <v>98</v>
      </c>
      <c r="J2031">
        <v>5</v>
      </c>
      <c r="K2031">
        <v>17</v>
      </c>
      <c r="L2031">
        <v>17</v>
      </c>
      <c r="M2031">
        <v>13</v>
      </c>
      <c r="N2031">
        <v>14</v>
      </c>
      <c r="O2031">
        <v>34</v>
      </c>
      <c r="P2031">
        <v>4</v>
      </c>
      <c r="Q2031">
        <v>2</v>
      </c>
      <c r="R2031">
        <v>1</v>
      </c>
      <c r="S2031">
        <v>3</v>
      </c>
      <c r="T2031">
        <v>9</v>
      </c>
      <c r="U2031">
        <v>0</v>
      </c>
      <c r="V2031">
        <v>0</v>
      </c>
      <c r="W2031">
        <v>0</v>
      </c>
      <c r="X2031">
        <v>0</v>
      </c>
      <c r="Y2031">
        <v>0</v>
      </c>
      <c r="Z2031">
        <v>0</v>
      </c>
      <c r="AA2031">
        <v>3</v>
      </c>
      <c r="AB2031">
        <v>11</v>
      </c>
      <c r="AC2031">
        <v>0</v>
      </c>
    </row>
    <row r="2032" spans="1:29" x14ac:dyDescent="0.3">
      <c r="A2032" s="1">
        <v>3945</v>
      </c>
      <c r="B2032">
        <v>1947</v>
      </c>
      <c r="C2032" t="s">
        <v>36</v>
      </c>
      <c r="D2032" t="s">
        <v>71</v>
      </c>
      <c r="E2032">
        <v>68117</v>
      </c>
      <c r="F2032">
        <v>0</v>
      </c>
      <c r="G2032">
        <v>1</v>
      </c>
      <c r="H2032" t="s">
        <v>151</v>
      </c>
      <c r="I2032">
        <v>80</v>
      </c>
      <c r="J2032">
        <v>618</v>
      </c>
      <c r="K2032">
        <v>44</v>
      </c>
      <c r="L2032">
        <v>215</v>
      </c>
      <c r="M2032">
        <v>0</v>
      </c>
      <c r="N2032">
        <v>17</v>
      </c>
      <c r="O2032">
        <v>36</v>
      </c>
      <c r="P2032">
        <v>2</v>
      </c>
      <c r="Q2032">
        <v>11</v>
      </c>
      <c r="R2032">
        <v>8</v>
      </c>
      <c r="S2032">
        <v>4</v>
      </c>
      <c r="T2032">
        <v>6</v>
      </c>
      <c r="U2032">
        <v>1</v>
      </c>
      <c r="V2032">
        <v>0</v>
      </c>
      <c r="W2032">
        <v>0</v>
      </c>
      <c r="X2032">
        <v>0</v>
      </c>
      <c r="Y2032">
        <v>0</v>
      </c>
      <c r="Z2032">
        <v>0</v>
      </c>
      <c r="AA2032">
        <v>3</v>
      </c>
      <c r="AB2032">
        <v>11</v>
      </c>
      <c r="AC2032">
        <v>1</v>
      </c>
    </row>
    <row r="2033" spans="1:29" x14ac:dyDescent="0.3">
      <c r="A2033" s="1">
        <v>3799</v>
      </c>
      <c r="B2033">
        <v>1955</v>
      </c>
      <c r="C2033" t="s">
        <v>29</v>
      </c>
      <c r="D2033" t="s">
        <v>37</v>
      </c>
      <c r="E2033">
        <v>67225</v>
      </c>
      <c r="F2033">
        <v>0</v>
      </c>
      <c r="G2033">
        <v>1</v>
      </c>
      <c r="H2033" t="s">
        <v>669</v>
      </c>
      <c r="I2033">
        <v>4</v>
      </c>
      <c r="J2033">
        <v>315</v>
      </c>
      <c r="K2033">
        <v>35</v>
      </c>
      <c r="L2033">
        <v>322</v>
      </c>
      <c r="M2033">
        <v>46</v>
      </c>
      <c r="N2033">
        <v>7</v>
      </c>
      <c r="O2033">
        <v>143</v>
      </c>
      <c r="P2033">
        <v>3</v>
      </c>
      <c r="Q2033">
        <v>7</v>
      </c>
      <c r="R2033">
        <v>2</v>
      </c>
      <c r="S2033">
        <v>11</v>
      </c>
      <c r="T2033">
        <v>5</v>
      </c>
      <c r="U2033">
        <v>0</v>
      </c>
      <c r="V2033">
        <v>0</v>
      </c>
      <c r="W2033">
        <v>0</v>
      </c>
      <c r="X2033">
        <v>0</v>
      </c>
      <c r="Y2033">
        <v>0</v>
      </c>
      <c r="Z2033">
        <v>0</v>
      </c>
      <c r="AA2033">
        <v>3</v>
      </c>
      <c r="AB2033">
        <v>11</v>
      </c>
      <c r="AC2033">
        <v>0</v>
      </c>
    </row>
    <row r="2034" spans="1:29" x14ac:dyDescent="0.3">
      <c r="A2034" s="1">
        <v>8625</v>
      </c>
      <c r="B2034">
        <v>1976</v>
      </c>
      <c r="C2034" t="s">
        <v>29</v>
      </c>
      <c r="D2034" t="s">
        <v>37</v>
      </c>
      <c r="E2034">
        <v>17649</v>
      </c>
      <c r="F2034">
        <v>1</v>
      </c>
      <c r="G2034">
        <v>0</v>
      </c>
      <c r="H2034" t="s">
        <v>582</v>
      </c>
      <c r="I2034">
        <v>70</v>
      </c>
      <c r="J2034">
        <v>15</v>
      </c>
      <c r="K2034">
        <v>1</v>
      </c>
      <c r="L2034">
        <v>23</v>
      </c>
      <c r="M2034">
        <v>0</v>
      </c>
      <c r="N2034">
        <v>5</v>
      </c>
      <c r="O2034">
        <v>1</v>
      </c>
      <c r="P2034">
        <v>3</v>
      </c>
      <c r="Q2034">
        <v>3</v>
      </c>
      <c r="R2034">
        <v>0</v>
      </c>
      <c r="S2034">
        <v>3</v>
      </c>
      <c r="T2034">
        <v>8</v>
      </c>
      <c r="U2034">
        <v>0</v>
      </c>
      <c r="V2034">
        <v>0</v>
      </c>
      <c r="W2034">
        <v>0</v>
      </c>
      <c r="X2034">
        <v>0</v>
      </c>
      <c r="Y2034">
        <v>0</v>
      </c>
      <c r="Z2034">
        <v>0</v>
      </c>
      <c r="AA2034">
        <v>3</v>
      </c>
      <c r="AB2034">
        <v>11</v>
      </c>
      <c r="AC2034">
        <v>0</v>
      </c>
    </row>
    <row r="2035" spans="1:29" x14ac:dyDescent="0.3">
      <c r="A2035" s="1">
        <v>3491</v>
      </c>
      <c r="B2035">
        <v>1975</v>
      </c>
      <c r="C2035" t="s">
        <v>29</v>
      </c>
      <c r="D2035" t="s">
        <v>33</v>
      </c>
      <c r="E2035">
        <v>55914</v>
      </c>
      <c r="F2035">
        <v>0</v>
      </c>
      <c r="G2035">
        <v>1</v>
      </c>
      <c r="H2035" t="s">
        <v>74</v>
      </c>
      <c r="I2035">
        <v>32</v>
      </c>
      <c r="J2035">
        <v>384</v>
      </c>
      <c r="K2035">
        <v>60</v>
      </c>
      <c r="L2035">
        <v>364</v>
      </c>
      <c r="M2035">
        <v>119</v>
      </c>
      <c r="N2035">
        <v>101</v>
      </c>
      <c r="O2035">
        <v>232</v>
      </c>
      <c r="P2035">
        <v>4</v>
      </c>
      <c r="Q2035">
        <v>11</v>
      </c>
      <c r="R2035">
        <v>6</v>
      </c>
      <c r="S2035">
        <v>8</v>
      </c>
      <c r="T2035">
        <v>7</v>
      </c>
      <c r="U2035">
        <v>0</v>
      </c>
      <c r="V2035">
        <v>0</v>
      </c>
      <c r="W2035">
        <v>0</v>
      </c>
      <c r="X2035">
        <v>0</v>
      </c>
      <c r="Y2035">
        <v>0</v>
      </c>
      <c r="Z2035">
        <v>0</v>
      </c>
      <c r="AA2035">
        <v>3</v>
      </c>
      <c r="AB2035">
        <v>11</v>
      </c>
      <c r="AC2035">
        <v>0</v>
      </c>
    </row>
    <row r="2036" spans="1:29" x14ac:dyDescent="0.3">
      <c r="A2036" s="1">
        <v>983</v>
      </c>
      <c r="B2036">
        <v>1984</v>
      </c>
      <c r="C2036" t="s">
        <v>29</v>
      </c>
      <c r="D2036" t="s">
        <v>37</v>
      </c>
      <c r="E2036">
        <v>40059</v>
      </c>
      <c r="F2036">
        <v>1</v>
      </c>
      <c r="G2036">
        <v>0</v>
      </c>
      <c r="H2036" t="s">
        <v>187</v>
      </c>
      <c r="I2036">
        <v>82</v>
      </c>
      <c r="J2036">
        <v>110</v>
      </c>
      <c r="K2036">
        <v>29</v>
      </c>
      <c r="L2036">
        <v>92</v>
      </c>
      <c r="M2036">
        <v>28</v>
      </c>
      <c r="N2036">
        <v>10</v>
      </c>
      <c r="O2036">
        <v>145</v>
      </c>
      <c r="P2036">
        <v>1</v>
      </c>
      <c r="Q2036">
        <v>6</v>
      </c>
      <c r="R2036">
        <v>2</v>
      </c>
      <c r="S2036">
        <v>3</v>
      </c>
      <c r="T2036">
        <v>8</v>
      </c>
      <c r="U2036">
        <v>1</v>
      </c>
      <c r="V2036">
        <v>0</v>
      </c>
      <c r="W2036">
        <v>0</v>
      </c>
      <c r="X2036">
        <v>0</v>
      </c>
      <c r="Y2036">
        <v>0</v>
      </c>
      <c r="Z2036">
        <v>0</v>
      </c>
      <c r="AA2036">
        <v>3</v>
      </c>
      <c r="AB2036">
        <v>11</v>
      </c>
      <c r="AC2036">
        <v>0</v>
      </c>
    </row>
    <row r="2037" spans="1:29" x14ac:dyDescent="0.3">
      <c r="A2037" s="1">
        <v>9119</v>
      </c>
      <c r="B2037">
        <v>1950</v>
      </c>
      <c r="C2037" t="s">
        <v>29</v>
      </c>
      <c r="D2037" t="s">
        <v>33</v>
      </c>
      <c r="E2037">
        <v>60905</v>
      </c>
      <c r="F2037">
        <v>0</v>
      </c>
      <c r="G2037">
        <v>1</v>
      </c>
      <c r="H2037" t="s">
        <v>597</v>
      </c>
      <c r="I2037">
        <v>27</v>
      </c>
      <c r="J2037">
        <v>208</v>
      </c>
      <c r="K2037">
        <v>17</v>
      </c>
      <c r="L2037">
        <v>76</v>
      </c>
      <c r="M2037">
        <v>36</v>
      </c>
      <c r="N2037">
        <v>17</v>
      </c>
      <c r="O2037">
        <v>38</v>
      </c>
      <c r="P2037">
        <v>2</v>
      </c>
      <c r="Q2037">
        <v>3</v>
      </c>
      <c r="R2037">
        <v>3</v>
      </c>
      <c r="S2037">
        <v>7</v>
      </c>
      <c r="T2037">
        <v>2</v>
      </c>
      <c r="U2037">
        <v>0</v>
      </c>
      <c r="V2037">
        <v>0</v>
      </c>
      <c r="W2037">
        <v>0</v>
      </c>
      <c r="X2037">
        <v>0</v>
      </c>
      <c r="Y2037">
        <v>0</v>
      </c>
      <c r="Z2037">
        <v>0</v>
      </c>
      <c r="AA2037">
        <v>3</v>
      </c>
      <c r="AB2037">
        <v>11</v>
      </c>
      <c r="AC2037">
        <v>0</v>
      </c>
    </row>
    <row r="2038" spans="1:29" x14ac:dyDescent="0.3">
      <c r="A2038" s="1">
        <v>4786</v>
      </c>
      <c r="B2038">
        <v>1977</v>
      </c>
      <c r="C2038" t="s">
        <v>29</v>
      </c>
      <c r="D2038" t="s">
        <v>37</v>
      </c>
      <c r="E2038">
        <v>75330</v>
      </c>
      <c r="F2038">
        <v>1</v>
      </c>
      <c r="G2038">
        <v>1</v>
      </c>
      <c r="H2038" t="s">
        <v>466</v>
      </c>
      <c r="I2038">
        <v>94</v>
      </c>
      <c r="J2038">
        <v>555</v>
      </c>
      <c r="K2038">
        <v>82</v>
      </c>
      <c r="L2038">
        <v>257</v>
      </c>
      <c r="M2038">
        <v>93</v>
      </c>
      <c r="N2038">
        <v>61</v>
      </c>
      <c r="O2038">
        <v>61</v>
      </c>
      <c r="P2038">
        <v>4</v>
      </c>
      <c r="Q2038">
        <v>10</v>
      </c>
      <c r="R2038">
        <v>3</v>
      </c>
      <c r="S2038">
        <v>12</v>
      </c>
      <c r="T2038">
        <v>6</v>
      </c>
      <c r="U2038">
        <v>0</v>
      </c>
      <c r="V2038">
        <v>0</v>
      </c>
      <c r="W2038">
        <v>0</v>
      </c>
      <c r="X2038">
        <v>0</v>
      </c>
      <c r="Y2038">
        <v>0</v>
      </c>
      <c r="Z2038">
        <v>0</v>
      </c>
      <c r="AA2038">
        <v>3</v>
      </c>
      <c r="AB2038">
        <v>11</v>
      </c>
      <c r="AC2038">
        <v>0</v>
      </c>
    </row>
    <row r="2039" spans="1:29" x14ac:dyDescent="0.3">
      <c r="A2039" s="1">
        <v>5872</v>
      </c>
      <c r="B2039">
        <v>1951</v>
      </c>
      <c r="C2039" t="s">
        <v>29</v>
      </c>
      <c r="D2039" t="s">
        <v>30</v>
      </c>
      <c r="E2039">
        <v>60689</v>
      </c>
      <c r="F2039">
        <v>0</v>
      </c>
      <c r="G2039">
        <v>1</v>
      </c>
      <c r="H2039" t="s">
        <v>650</v>
      </c>
      <c r="I2039">
        <v>23</v>
      </c>
      <c r="J2039">
        <v>240</v>
      </c>
      <c r="K2039">
        <v>90</v>
      </c>
      <c r="L2039">
        <v>216</v>
      </c>
      <c r="M2039">
        <v>63</v>
      </c>
      <c r="N2039">
        <v>6</v>
      </c>
      <c r="O2039">
        <v>24</v>
      </c>
      <c r="P2039">
        <v>4</v>
      </c>
      <c r="Q2039">
        <v>4</v>
      </c>
      <c r="R2039">
        <v>4</v>
      </c>
      <c r="S2039">
        <v>10</v>
      </c>
      <c r="T2039">
        <v>3</v>
      </c>
      <c r="U2039">
        <v>0</v>
      </c>
      <c r="V2039">
        <v>0</v>
      </c>
      <c r="W2039">
        <v>0</v>
      </c>
      <c r="X2039">
        <v>0</v>
      </c>
      <c r="Y2039">
        <v>0</v>
      </c>
      <c r="Z2039">
        <v>0</v>
      </c>
      <c r="AA2039">
        <v>3</v>
      </c>
      <c r="AB2039">
        <v>11</v>
      </c>
      <c r="AC2039">
        <v>0</v>
      </c>
    </row>
    <row r="2040" spans="1:29" x14ac:dyDescent="0.3">
      <c r="A2040" s="1">
        <v>6568</v>
      </c>
      <c r="B2040">
        <v>1984</v>
      </c>
      <c r="C2040" t="s">
        <v>29</v>
      </c>
      <c r="D2040" t="s">
        <v>37</v>
      </c>
      <c r="E2040">
        <v>38680</v>
      </c>
      <c r="F2040">
        <v>1</v>
      </c>
      <c r="G2040">
        <v>0</v>
      </c>
      <c r="H2040" t="s">
        <v>52</v>
      </c>
      <c r="I2040">
        <v>97</v>
      </c>
      <c r="J2040">
        <v>11</v>
      </c>
      <c r="K2040">
        <v>0</v>
      </c>
      <c r="L2040">
        <v>36</v>
      </c>
      <c r="M2040">
        <v>15</v>
      </c>
      <c r="N2040">
        <v>5</v>
      </c>
      <c r="O2040">
        <v>12</v>
      </c>
      <c r="P2040">
        <v>1</v>
      </c>
      <c r="Q2040">
        <v>2</v>
      </c>
      <c r="R2040">
        <v>0</v>
      </c>
      <c r="S2040">
        <v>3</v>
      </c>
      <c r="T2040">
        <v>7</v>
      </c>
      <c r="U2040">
        <v>0</v>
      </c>
      <c r="V2040">
        <v>0</v>
      </c>
      <c r="W2040">
        <v>0</v>
      </c>
      <c r="X2040">
        <v>0</v>
      </c>
      <c r="Y2040">
        <v>0</v>
      </c>
      <c r="Z2040">
        <v>0</v>
      </c>
      <c r="AA2040">
        <v>3</v>
      </c>
      <c r="AB2040">
        <v>11</v>
      </c>
      <c r="AC2040">
        <v>0</v>
      </c>
    </row>
    <row r="2041" spans="1:29" x14ac:dyDescent="0.3">
      <c r="A2041" s="1">
        <v>5628</v>
      </c>
      <c r="B2041">
        <v>1982</v>
      </c>
      <c r="C2041" t="s">
        <v>29</v>
      </c>
      <c r="D2041" t="s">
        <v>33</v>
      </c>
      <c r="E2041">
        <v>61416</v>
      </c>
      <c r="F2041">
        <v>0</v>
      </c>
      <c r="G2041">
        <v>0</v>
      </c>
      <c r="H2041" t="s">
        <v>598</v>
      </c>
      <c r="I2041">
        <v>25</v>
      </c>
      <c r="J2041">
        <v>848</v>
      </c>
      <c r="K2041">
        <v>154</v>
      </c>
      <c r="L2041">
        <v>323</v>
      </c>
      <c r="M2041">
        <v>201</v>
      </c>
      <c r="N2041">
        <v>61</v>
      </c>
      <c r="O2041">
        <v>78</v>
      </c>
      <c r="P2041">
        <v>1</v>
      </c>
      <c r="Q2041">
        <v>10</v>
      </c>
      <c r="R2041">
        <v>3</v>
      </c>
      <c r="S2041">
        <v>10</v>
      </c>
      <c r="T2041">
        <v>6</v>
      </c>
      <c r="U2041">
        <v>1</v>
      </c>
      <c r="V2041">
        <v>0</v>
      </c>
      <c r="W2041">
        <v>0</v>
      </c>
      <c r="X2041">
        <v>0</v>
      </c>
      <c r="Y2041">
        <v>0</v>
      </c>
      <c r="Z2041">
        <v>0</v>
      </c>
      <c r="AA2041">
        <v>3</v>
      </c>
      <c r="AB2041">
        <v>11</v>
      </c>
      <c r="AC2041">
        <v>0</v>
      </c>
    </row>
    <row r="2042" spans="1:29" x14ac:dyDescent="0.3">
      <c r="A2042" s="1">
        <v>5631</v>
      </c>
      <c r="B2042">
        <v>1991</v>
      </c>
      <c r="C2042" t="s">
        <v>29</v>
      </c>
      <c r="D2042" t="s">
        <v>30</v>
      </c>
      <c r="E2042">
        <v>49767</v>
      </c>
      <c r="F2042">
        <v>0</v>
      </c>
      <c r="G2042">
        <v>0</v>
      </c>
      <c r="H2042" t="s">
        <v>358</v>
      </c>
      <c r="I2042">
        <v>92</v>
      </c>
      <c r="J2042">
        <v>202</v>
      </c>
      <c r="K2042">
        <v>47</v>
      </c>
      <c r="L2042">
        <v>197</v>
      </c>
      <c r="M2042">
        <v>55</v>
      </c>
      <c r="N2042">
        <v>42</v>
      </c>
      <c r="O2042">
        <v>149</v>
      </c>
      <c r="P2042">
        <v>1</v>
      </c>
      <c r="Q2042">
        <v>5</v>
      </c>
      <c r="R2042">
        <v>4</v>
      </c>
      <c r="S2042">
        <v>8</v>
      </c>
      <c r="T2042">
        <v>4</v>
      </c>
      <c r="U2042">
        <v>0</v>
      </c>
      <c r="V2042">
        <v>0</v>
      </c>
      <c r="W2042">
        <v>0</v>
      </c>
      <c r="X2042">
        <v>0</v>
      </c>
      <c r="Y2042">
        <v>0</v>
      </c>
      <c r="Z2042">
        <v>0</v>
      </c>
      <c r="AA2042">
        <v>3</v>
      </c>
      <c r="AB2042">
        <v>11</v>
      </c>
      <c r="AC2042">
        <v>0</v>
      </c>
    </row>
    <row r="2043" spans="1:29" x14ac:dyDescent="0.3">
      <c r="A2043" s="1">
        <v>4974</v>
      </c>
      <c r="B2043">
        <v>1970</v>
      </c>
      <c r="C2043" t="s">
        <v>29</v>
      </c>
      <c r="D2043" t="s">
        <v>30</v>
      </c>
      <c r="E2043">
        <v>83273</v>
      </c>
      <c r="F2043">
        <v>1</v>
      </c>
      <c r="G2043">
        <v>2</v>
      </c>
      <c r="H2043" t="s">
        <v>363</v>
      </c>
      <c r="I2043">
        <v>98</v>
      </c>
      <c r="J2043">
        <v>433</v>
      </c>
      <c r="K2043">
        <v>89</v>
      </c>
      <c r="L2043">
        <v>650</v>
      </c>
      <c r="M2043">
        <v>16</v>
      </c>
      <c r="N2043">
        <v>102</v>
      </c>
      <c r="O2043">
        <v>102</v>
      </c>
      <c r="P2043">
        <v>10</v>
      </c>
      <c r="Q2043">
        <v>4</v>
      </c>
      <c r="R2043">
        <v>6</v>
      </c>
      <c r="S2043">
        <v>9</v>
      </c>
      <c r="T2043">
        <v>7</v>
      </c>
      <c r="U2043">
        <v>0</v>
      </c>
      <c r="V2043">
        <v>0</v>
      </c>
      <c r="W2043">
        <v>0</v>
      </c>
      <c r="X2043">
        <v>0</v>
      </c>
      <c r="Y2043">
        <v>0</v>
      </c>
      <c r="Z2043">
        <v>0</v>
      </c>
      <c r="AA2043">
        <v>3</v>
      </c>
      <c r="AB2043">
        <v>11</v>
      </c>
      <c r="AC2043">
        <v>0</v>
      </c>
    </row>
    <row r="2044" spans="1:29" x14ac:dyDescent="0.3">
      <c r="A2044" s="1">
        <v>8416</v>
      </c>
      <c r="B2044">
        <v>1981</v>
      </c>
      <c r="C2044" t="s">
        <v>29</v>
      </c>
      <c r="D2044" t="s">
        <v>37</v>
      </c>
      <c r="E2044">
        <v>29009</v>
      </c>
      <c r="F2044">
        <v>1</v>
      </c>
      <c r="G2044">
        <v>0</v>
      </c>
      <c r="H2044" t="s">
        <v>310</v>
      </c>
      <c r="I2044">
        <v>19</v>
      </c>
      <c r="J2044">
        <v>6</v>
      </c>
      <c r="K2044">
        <v>6</v>
      </c>
      <c r="L2044">
        <v>15</v>
      </c>
      <c r="M2044">
        <v>10</v>
      </c>
      <c r="N2044">
        <v>5</v>
      </c>
      <c r="O2044">
        <v>2</v>
      </c>
      <c r="P2044">
        <v>2</v>
      </c>
      <c r="Q2044">
        <v>2</v>
      </c>
      <c r="R2044">
        <v>0</v>
      </c>
      <c r="S2044">
        <v>3</v>
      </c>
      <c r="T2044">
        <v>6</v>
      </c>
      <c r="U2044">
        <v>0</v>
      </c>
      <c r="V2044">
        <v>0</v>
      </c>
      <c r="W2044">
        <v>0</v>
      </c>
      <c r="X2044">
        <v>0</v>
      </c>
      <c r="Y2044">
        <v>0</v>
      </c>
      <c r="Z2044">
        <v>0</v>
      </c>
      <c r="AA2044">
        <v>3</v>
      </c>
      <c r="AB2044">
        <v>11</v>
      </c>
      <c r="AC2044">
        <v>0</v>
      </c>
    </row>
    <row r="2045" spans="1:29" x14ac:dyDescent="0.3">
      <c r="A2045" s="1">
        <v>5454</v>
      </c>
      <c r="B2045">
        <v>1979</v>
      </c>
      <c r="C2045" t="s">
        <v>39</v>
      </c>
      <c r="D2045" t="s">
        <v>37</v>
      </c>
      <c r="E2045">
        <v>45057</v>
      </c>
      <c r="F2045">
        <v>1</v>
      </c>
      <c r="G2045">
        <v>0</v>
      </c>
      <c r="H2045" t="s">
        <v>125</v>
      </c>
      <c r="I2045">
        <v>80</v>
      </c>
      <c r="J2045">
        <v>37</v>
      </c>
      <c r="K2045">
        <v>0</v>
      </c>
      <c r="L2045">
        <v>7</v>
      </c>
      <c r="M2045">
        <v>3</v>
      </c>
      <c r="N2045">
        <v>0</v>
      </c>
      <c r="O2045">
        <v>3</v>
      </c>
      <c r="P2045">
        <v>1</v>
      </c>
      <c r="Q2045">
        <v>2</v>
      </c>
      <c r="R2045">
        <v>0</v>
      </c>
      <c r="S2045">
        <v>3</v>
      </c>
      <c r="T2045">
        <v>5</v>
      </c>
      <c r="U2045">
        <v>0</v>
      </c>
      <c r="V2045">
        <v>0</v>
      </c>
      <c r="W2045">
        <v>0</v>
      </c>
      <c r="X2045">
        <v>0</v>
      </c>
      <c r="Y2045">
        <v>0</v>
      </c>
      <c r="Z2045">
        <v>0</v>
      </c>
      <c r="AA2045">
        <v>3</v>
      </c>
      <c r="AB2045">
        <v>11</v>
      </c>
      <c r="AC2045">
        <v>0</v>
      </c>
    </row>
    <row r="2046" spans="1:29" x14ac:dyDescent="0.3">
      <c r="A2046" s="1">
        <v>4095</v>
      </c>
      <c r="B2046">
        <v>1971</v>
      </c>
      <c r="C2046" t="s">
        <v>29</v>
      </c>
      <c r="D2046" t="s">
        <v>37</v>
      </c>
      <c r="E2046">
        <v>37150</v>
      </c>
      <c r="F2046">
        <v>1</v>
      </c>
      <c r="G2046">
        <v>0</v>
      </c>
      <c r="H2046" t="s">
        <v>102</v>
      </c>
      <c r="I2046">
        <v>80</v>
      </c>
      <c r="J2046">
        <v>167</v>
      </c>
      <c r="K2046">
        <v>37</v>
      </c>
      <c r="L2046">
        <v>64</v>
      </c>
      <c r="M2046">
        <v>49</v>
      </c>
      <c r="N2046">
        <v>34</v>
      </c>
      <c r="O2046">
        <v>116</v>
      </c>
      <c r="P2046">
        <v>8</v>
      </c>
      <c r="Q2046">
        <v>4</v>
      </c>
      <c r="R2046">
        <v>3</v>
      </c>
      <c r="S2046">
        <v>6</v>
      </c>
      <c r="T2046">
        <v>7</v>
      </c>
      <c r="U2046">
        <v>0</v>
      </c>
      <c r="V2046">
        <v>0</v>
      </c>
      <c r="W2046">
        <v>0</v>
      </c>
      <c r="X2046">
        <v>0</v>
      </c>
      <c r="Y2046">
        <v>0</v>
      </c>
      <c r="Z2046">
        <v>0</v>
      </c>
      <c r="AA2046">
        <v>3</v>
      </c>
      <c r="AB2046">
        <v>11</v>
      </c>
      <c r="AC2046">
        <v>0</v>
      </c>
    </row>
    <row r="2047" spans="1:29" x14ac:dyDescent="0.3">
      <c r="A2047" s="1">
        <v>5474</v>
      </c>
      <c r="B2047">
        <v>1970</v>
      </c>
      <c r="C2047" t="s">
        <v>29</v>
      </c>
      <c r="D2047" t="s">
        <v>30</v>
      </c>
      <c r="E2047">
        <v>43020</v>
      </c>
      <c r="F2047">
        <v>1</v>
      </c>
      <c r="G2047">
        <v>0</v>
      </c>
      <c r="H2047" t="s">
        <v>690</v>
      </c>
      <c r="I2047">
        <v>79</v>
      </c>
      <c r="J2047">
        <v>45</v>
      </c>
      <c r="K2047">
        <v>7</v>
      </c>
      <c r="L2047">
        <v>99</v>
      </c>
      <c r="M2047">
        <v>4</v>
      </c>
      <c r="N2047">
        <v>25</v>
      </c>
      <c r="O2047">
        <v>43</v>
      </c>
      <c r="P2047">
        <v>3</v>
      </c>
      <c r="Q2047">
        <v>4</v>
      </c>
      <c r="R2047">
        <v>1</v>
      </c>
      <c r="S2047">
        <v>4</v>
      </c>
      <c r="T2047">
        <v>6</v>
      </c>
      <c r="U2047">
        <v>0</v>
      </c>
      <c r="V2047">
        <v>0</v>
      </c>
      <c r="W2047">
        <v>0</v>
      </c>
      <c r="X2047">
        <v>0</v>
      </c>
      <c r="Y2047">
        <v>0</v>
      </c>
      <c r="Z2047">
        <v>0</v>
      </c>
      <c r="AA2047">
        <v>3</v>
      </c>
      <c r="AB2047">
        <v>11</v>
      </c>
      <c r="AC2047">
        <v>0</v>
      </c>
    </row>
    <row r="2048" spans="1:29" x14ac:dyDescent="0.3">
      <c r="A2048" s="1">
        <v>4268</v>
      </c>
      <c r="B2048">
        <v>1959</v>
      </c>
      <c r="C2048" t="s">
        <v>29</v>
      </c>
      <c r="D2048" t="s">
        <v>37</v>
      </c>
      <c r="E2048">
        <v>53154</v>
      </c>
      <c r="F2048">
        <v>0</v>
      </c>
      <c r="G2048">
        <v>1</v>
      </c>
      <c r="H2048" t="s">
        <v>334</v>
      </c>
      <c r="I2048">
        <v>50</v>
      </c>
      <c r="J2048">
        <v>129</v>
      </c>
      <c r="K2048">
        <v>0</v>
      </c>
      <c r="L2048">
        <v>21</v>
      </c>
      <c r="M2048">
        <v>0</v>
      </c>
      <c r="N2048">
        <v>1</v>
      </c>
      <c r="O2048">
        <v>7</v>
      </c>
      <c r="P2048">
        <v>1</v>
      </c>
      <c r="Q2048">
        <v>3</v>
      </c>
      <c r="R2048">
        <v>1</v>
      </c>
      <c r="S2048">
        <v>4</v>
      </c>
      <c r="T2048">
        <v>4</v>
      </c>
      <c r="U2048">
        <v>0</v>
      </c>
      <c r="V2048">
        <v>0</v>
      </c>
      <c r="W2048">
        <v>0</v>
      </c>
      <c r="X2048">
        <v>0</v>
      </c>
      <c r="Y2048">
        <v>0</v>
      </c>
      <c r="Z2048">
        <v>0</v>
      </c>
      <c r="AA2048">
        <v>3</v>
      </c>
      <c r="AB2048">
        <v>11</v>
      </c>
      <c r="AC2048">
        <v>0</v>
      </c>
    </row>
    <row r="2049" spans="1:29" x14ac:dyDescent="0.3">
      <c r="A2049" s="1">
        <v>10701</v>
      </c>
      <c r="B2049">
        <v>1973</v>
      </c>
      <c r="C2049" t="s">
        <v>29</v>
      </c>
      <c r="D2049" t="s">
        <v>37</v>
      </c>
      <c r="E2049">
        <v>65308</v>
      </c>
      <c r="F2049">
        <v>0</v>
      </c>
      <c r="G2049">
        <v>0</v>
      </c>
      <c r="H2049" t="s">
        <v>294</v>
      </c>
      <c r="I2049">
        <v>60</v>
      </c>
      <c r="J2049">
        <v>713</v>
      </c>
      <c r="K2049">
        <v>0</v>
      </c>
      <c r="L2049">
        <v>264</v>
      </c>
      <c r="M2049">
        <v>120</v>
      </c>
      <c r="N2049">
        <v>80</v>
      </c>
      <c r="O2049">
        <v>34</v>
      </c>
      <c r="P2049">
        <v>1</v>
      </c>
      <c r="Q2049">
        <v>7</v>
      </c>
      <c r="R2049">
        <v>8</v>
      </c>
      <c r="S2049">
        <v>12</v>
      </c>
      <c r="T2049">
        <v>4</v>
      </c>
      <c r="U2049">
        <v>0</v>
      </c>
      <c r="V2049">
        <v>0</v>
      </c>
      <c r="W2049">
        <v>1</v>
      </c>
      <c r="X2049">
        <v>1</v>
      </c>
      <c r="Y2049">
        <v>0</v>
      </c>
      <c r="Z2049">
        <v>0</v>
      </c>
      <c r="AA2049">
        <v>3</v>
      </c>
      <c r="AB2049">
        <v>11</v>
      </c>
      <c r="AC2049">
        <v>0</v>
      </c>
    </row>
    <row r="2050" spans="1:29" x14ac:dyDescent="0.3">
      <c r="A2050" s="1">
        <v>3507</v>
      </c>
      <c r="B2050">
        <v>1970</v>
      </c>
      <c r="C2050" t="s">
        <v>29</v>
      </c>
      <c r="D2050" t="s">
        <v>30</v>
      </c>
      <c r="E2050">
        <v>76467</v>
      </c>
      <c r="F2050">
        <v>1</v>
      </c>
      <c r="G2050">
        <v>0</v>
      </c>
      <c r="H2050" t="s">
        <v>236</v>
      </c>
      <c r="I2050">
        <v>44</v>
      </c>
      <c r="J2050">
        <v>676</v>
      </c>
      <c r="K2050">
        <v>161</v>
      </c>
      <c r="L2050">
        <v>426</v>
      </c>
      <c r="M2050">
        <v>210</v>
      </c>
      <c r="N2050">
        <v>44</v>
      </c>
      <c r="O2050">
        <v>58</v>
      </c>
      <c r="P2050">
        <v>2</v>
      </c>
      <c r="Q2050">
        <v>2</v>
      </c>
      <c r="R2050">
        <v>5</v>
      </c>
      <c r="S2050">
        <v>5</v>
      </c>
      <c r="T2050">
        <v>6</v>
      </c>
      <c r="U2050">
        <v>0</v>
      </c>
      <c r="V2050">
        <v>0</v>
      </c>
      <c r="W2050">
        <v>0</v>
      </c>
      <c r="X2050">
        <v>0</v>
      </c>
      <c r="Y2050">
        <v>0</v>
      </c>
      <c r="Z2050">
        <v>0</v>
      </c>
      <c r="AA2050">
        <v>3</v>
      </c>
      <c r="AB2050">
        <v>11</v>
      </c>
      <c r="AC2050">
        <v>1</v>
      </c>
    </row>
    <row r="2051" spans="1:29" x14ac:dyDescent="0.3">
      <c r="A2051" s="1">
        <v>2079</v>
      </c>
      <c r="B2051">
        <v>1947</v>
      </c>
      <c r="C2051" t="s">
        <v>53</v>
      </c>
      <c r="D2051" t="s">
        <v>37</v>
      </c>
      <c r="E2051">
        <v>81044</v>
      </c>
      <c r="F2051">
        <v>0</v>
      </c>
      <c r="G2051">
        <v>0</v>
      </c>
      <c r="H2051" t="s">
        <v>265</v>
      </c>
      <c r="I2051">
        <v>0</v>
      </c>
      <c r="J2051">
        <v>450</v>
      </c>
      <c r="K2051">
        <v>26</v>
      </c>
      <c r="L2051">
        <v>535</v>
      </c>
      <c r="M2051">
        <v>73</v>
      </c>
      <c r="N2051">
        <v>98</v>
      </c>
      <c r="O2051">
        <v>26</v>
      </c>
      <c r="P2051">
        <v>1</v>
      </c>
      <c r="Q2051">
        <v>5</v>
      </c>
      <c r="R2051">
        <v>6</v>
      </c>
      <c r="S2051">
        <v>10</v>
      </c>
      <c r="T2051">
        <v>1</v>
      </c>
      <c r="U2051">
        <v>0</v>
      </c>
      <c r="V2051">
        <v>0</v>
      </c>
      <c r="W2051">
        <v>0</v>
      </c>
      <c r="X2051">
        <v>0</v>
      </c>
      <c r="Y2051">
        <v>0</v>
      </c>
      <c r="Z2051">
        <v>0</v>
      </c>
      <c r="AA2051">
        <v>3</v>
      </c>
      <c r="AB2051">
        <v>11</v>
      </c>
      <c r="AC2051">
        <v>0</v>
      </c>
    </row>
    <row r="2052" spans="1:29" x14ac:dyDescent="0.3">
      <c r="A2052" s="1">
        <v>626</v>
      </c>
      <c r="B2052">
        <v>1951</v>
      </c>
      <c r="C2052" t="s">
        <v>29</v>
      </c>
      <c r="D2052" t="s">
        <v>37</v>
      </c>
      <c r="E2052">
        <v>32871</v>
      </c>
      <c r="F2052">
        <v>1</v>
      </c>
      <c r="G2052">
        <v>1</v>
      </c>
      <c r="H2052" t="s">
        <v>691</v>
      </c>
      <c r="I2052">
        <v>28</v>
      </c>
      <c r="J2052">
        <v>22</v>
      </c>
      <c r="K2052">
        <v>2</v>
      </c>
      <c r="L2052">
        <v>12</v>
      </c>
      <c r="M2052">
        <v>0</v>
      </c>
      <c r="N2052">
        <v>2</v>
      </c>
      <c r="O2052">
        <v>5</v>
      </c>
      <c r="P2052">
        <v>1</v>
      </c>
      <c r="Q2052">
        <v>1</v>
      </c>
      <c r="R2052">
        <v>0</v>
      </c>
      <c r="S2052">
        <v>3</v>
      </c>
      <c r="T2052">
        <v>4</v>
      </c>
      <c r="U2052">
        <v>0</v>
      </c>
      <c r="V2052">
        <v>0</v>
      </c>
      <c r="W2052">
        <v>0</v>
      </c>
      <c r="X2052">
        <v>0</v>
      </c>
      <c r="Y2052">
        <v>0</v>
      </c>
      <c r="Z2052">
        <v>0</v>
      </c>
      <c r="AA2052">
        <v>3</v>
      </c>
      <c r="AB2052">
        <v>11</v>
      </c>
      <c r="AC2052">
        <v>0</v>
      </c>
    </row>
    <row r="2053" spans="1:29" x14ac:dyDescent="0.3">
      <c r="A2053" s="1">
        <v>4426</v>
      </c>
      <c r="B2053">
        <v>1975</v>
      </c>
      <c r="C2053" t="s">
        <v>29</v>
      </c>
      <c r="D2053" t="s">
        <v>30</v>
      </c>
      <c r="E2053">
        <v>55801</v>
      </c>
      <c r="F2053">
        <v>1</v>
      </c>
      <c r="G2053">
        <v>1</v>
      </c>
      <c r="H2053" t="s">
        <v>364</v>
      </c>
      <c r="I2053">
        <v>35</v>
      </c>
      <c r="J2053">
        <v>367</v>
      </c>
      <c r="K2053">
        <v>4</v>
      </c>
      <c r="L2053">
        <v>51</v>
      </c>
      <c r="M2053">
        <v>6</v>
      </c>
      <c r="N2053">
        <v>4</v>
      </c>
      <c r="O2053">
        <v>95</v>
      </c>
      <c r="P2053">
        <v>6</v>
      </c>
      <c r="Q2053">
        <v>7</v>
      </c>
      <c r="R2053">
        <v>2</v>
      </c>
      <c r="S2053">
        <v>6</v>
      </c>
      <c r="T2053">
        <v>7</v>
      </c>
      <c r="U2053">
        <v>0</v>
      </c>
      <c r="V2053">
        <v>0</v>
      </c>
      <c r="W2053">
        <v>0</v>
      </c>
      <c r="X2053">
        <v>1</v>
      </c>
      <c r="Y2053">
        <v>0</v>
      </c>
      <c r="Z2053">
        <v>0</v>
      </c>
      <c r="AA2053">
        <v>3</v>
      </c>
      <c r="AB2053">
        <v>11</v>
      </c>
      <c r="AC2053">
        <v>0</v>
      </c>
    </row>
    <row r="2054" spans="1:29" x14ac:dyDescent="0.3">
      <c r="A2054" s="1">
        <v>2591</v>
      </c>
      <c r="B2054">
        <v>1959</v>
      </c>
      <c r="C2054" t="s">
        <v>29</v>
      </c>
      <c r="D2054" t="s">
        <v>71</v>
      </c>
      <c r="E2054">
        <v>76320</v>
      </c>
      <c r="F2054">
        <v>0</v>
      </c>
      <c r="G2054">
        <v>1</v>
      </c>
      <c r="H2054" t="s">
        <v>550</v>
      </c>
      <c r="I2054">
        <v>49</v>
      </c>
      <c r="J2054">
        <v>526</v>
      </c>
      <c r="K2054">
        <v>35</v>
      </c>
      <c r="L2054">
        <v>214</v>
      </c>
      <c r="M2054">
        <v>69</v>
      </c>
      <c r="N2054">
        <v>53</v>
      </c>
      <c r="O2054">
        <v>35</v>
      </c>
      <c r="P2054">
        <v>2</v>
      </c>
      <c r="Q2054">
        <v>6</v>
      </c>
      <c r="R2054">
        <v>3</v>
      </c>
      <c r="S2054">
        <v>4</v>
      </c>
      <c r="T2054">
        <v>2</v>
      </c>
      <c r="U2054">
        <v>0</v>
      </c>
      <c r="V2054">
        <v>0</v>
      </c>
      <c r="W2054">
        <v>0</v>
      </c>
      <c r="X2054">
        <v>0</v>
      </c>
      <c r="Y2054">
        <v>0</v>
      </c>
      <c r="Z2054">
        <v>0</v>
      </c>
      <c r="AA2054">
        <v>3</v>
      </c>
      <c r="AB2054">
        <v>11</v>
      </c>
      <c r="AC2054">
        <v>0</v>
      </c>
    </row>
    <row r="2055" spans="1:29" x14ac:dyDescent="0.3">
      <c r="A2055" s="1">
        <v>10509</v>
      </c>
      <c r="B2055">
        <v>1955</v>
      </c>
      <c r="C2055" t="s">
        <v>39</v>
      </c>
      <c r="D2055" t="s">
        <v>30</v>
      </c>
      <c r="E2055">
        <v>36927</v>
      </c>
      <c r="F2055">
        <v>1</v>
      </c>
      <c r="G2055">
        <v>1</v>
      </c>
      <c r="H2055" t="s">
        <v>572</v>
      </c>
      <c r="I2055">
        <v>46</v>
      </c>
      <c r="J2055">
        <v>51</v>
      </c>
      <c r="K2055">
        <v>0</v>
      </c>
      <c r="L2055">
        <v>16</v>
      </c>
      <c r="M2055">
        <v>0</v>
      </c>
      <c r="N2055">
        <v>0</v>
      </c>
      <c r="O2055">
        <v>4</v>
      </c>
      <c r="P2055">
        <v>2</v>
      </c>
      <c r="Q2055">
        <v>3</v>
      </c>
      <c r="R2055">
        <v>0</v>
      </c>
      <c r="S2055">
        <v>3</v>
      </c>
      <c r="T2055">
        <v>8</v>
      </c>
      <c r="U2055">
        <v>0</v>
      </c>
      <c r="V2055">
        <v>0</v>
      </c>
      <c r="W2055">
        <v>0</v>
      </c>
      <c r="X2055">
        <v>0</v>
      </c>
      <c r="Y2055">
        <v>0</v>
      </c>
      <c r="Z2055">
        <v>0</v>
      </c>
      <c r="AA2055">
        <v>3</v>
      </c>
      <c r="AB2055">
        <v>11</v>
      </c>
      <c r="AC2055">
        <v>0</v>
      </c>
    </row>
    <row r="2056" spans="1:29" x14ac:dyDescent="0.3">
      <c r="A2056" s="1">
        <v>6382</v>
      </c>
      <c r="B2056">
        <v>1953</v>
      </c>
      <c r="C2056" t="s">
        <v>29</v>
      </c>
      <c r="D2056" t="s">
        <v>33</v>
      </c>
      <c r="E2056">
        <v>48794</v>
      </c>
      <c r="F2056">
        <v>1</v>
      </c>
      <c r="G2056">
        <v>1</v>
      </c>
      <c r="H2056" t="s">
        <v>252</v>
      </c>
      <c r="I2056">
        <v>97</v>
      </c>
      <c r="J2056">
        <v>25</v>
      </c>
      <c r="K2056">
        <v>0</v>
      </c>
      <c r="L2056">
        <v>11</v>
      </c>
      <c r="M2056">
        <v>3</v>
      </c>
      <c r="N2056">
        <v>0</v>
      </c>
      <c r="O2056">
        <v>15</v>
      </c>
      <c r="P2056">
        <v>1</v>
      </c>
      <c r="Q2056">
        <v>1</v>
      </c>
      <c r="R2056">
        <v>0</v>
      </c>
      <c r="S2056">
        <v>3</v>
      </c>
      <c r="T2056">
        <v>4</v>
      </c>
      <c r="U2056">
        <v>0</v>
      </c>
      <c r="V2056">
        <v>0</v>
      </c>
      <c r="W2056">
        <v>0</v>
      </c>
      <c r="X2056">
        <v>0</v>
      </c>
      <c r="Y2056">
        <v>0</v>
      </c>
      <c r="Z2056">
        <v>0</v>
      </c>
      <c r="AA2056">
        <v>3</v>
      </c>
      <c r="AB2056">
        <v>11</v>
      </c>
      <c r="AC2056">
        <v>0</v>
      </c>
    </row>
    <row r="2057" spans="1:29" x14ac:dyDescent="0.3">
      <c r="A2057" s="1">
        <v>6673</v>
      </c>
      <c r="B2057">
        <v>1965</v>
      </c>
      <c r="C2057" t="s">
        <v>29</v>
      </c>
      <c r="D2057" t="s">
        <v>30</v>
      </c>
      <c r="E2057">
        <v>23478</v>
      </c>
      <c r="F2057">
        <v>0</v>
      </c>
      <c r="G2057">
        <v>0</v>
      </c>
      <c r="H2057" t="s">
        <v>159</v>
      </c>
      <c r="I2057">
        <v>51</v>
      </c>
      <c r="J2057">
        <v>28</v>
      </c>
      <c r="K2057">
        <v>6</v>
      </c>
      <c r="L2057">
        <v>27</v>
      </c>
      <c r="M2057">
        <v>12</v>
      </c>
      <c r="N2057">
        <v>17</v>
      </c>
      <c r="O2057">
        <v>39</v>
      </c>
      <c r="P2057">
        <v>1</v>
      </c>
      <c r="Q2057">
        <v>3</v>
      </c>
      <c r="R2057">
        <v>0</v>
      </c>
      <c r="S2057">
        <v>3</v>
      </c>
      <c r="T2057">
        <v>8</v>
      </c>
      <c r="U2057">
        <v>0</v>
      </c>
      <c r="V2057">
        <v>0</v>
      </c>
      <c r="W2057">
        <v>0</v>
      </c>
      <c r="X2057">
        <v>0</v>
      </c>
      <c r="Y2057">
        <v>0</v>
      </c>
      <c r="Z2057">
        <v>0</v>
      </c>
      <c r="AA2057">
        <v>3</v>
      </c>
      <c r="AB2057">
        <v>11</v>
      </c>
      <c r="AC2057">
        <v>0</v>
      </c>
    </row>
    <row r="2058" spans="1:29" x14ac:dyDescent="0.3">
      <c r="A2058" s="1">
        <v>7441</v>
      </c>
      <c r="B2058">
        <v>1973</v>
      </c>
      <c r="C2058" t="s">
        <v>29</v>
      </c>
      <c r="D2058" t="s">
        <v>41</v>
      </c>
      <c r="E2058">
        <v>71128</v>
      </c>
      <c r="F2058">
        <v>1</v>
      </c>
      <c r="G2058">
        <v>0</v>
      </c>
      <c r="H2058" t="s">
        <v>620</v>
      </c>
      <c r="I2058">
        <v>80</v>
      </c>
      <c r="J2058">
        <v>958</v>
      </c>
      <c r="K2058">
        <v>159</v>
      </c>
      <c r="L2058">
        <v>447</v>
      </c>
      <c r="M2058">
        <v>20</v>
      </c>
      <c r="N2058">
        <v>0</v>
      </c>
      <c r="O2058">
        <v>31</v>
      </c>
      <c r="P2058">
        <v>3</v>
      </c>
      <c r="Q2058">
        <v>2</v>
      </c>
      <c r="R2058">
        <v>10</v>
      </c>
      <c r="S2058">
        <v>12</v>
      </c>
      <c r="T2058">
        <v>7</v>
      </c>
      <c r="U2058">
        <v>0</v>
      </c>
      <c r="V2058">
        <v>0</v>
      </c>
      <c r="W2058">
        <v>0</v>
      </c>
      <c r="X2058">
        <v>0</v>
      </c>
      <c r="Y2058">
        <v>0</v>
      </c>
      <c r="Z2058">
        <v>0</v>
      </c>
      <c r="AA2058">
        <v>3</v>
      </c>
      <c r="AB2058">
        <v>11</v>
      </c>
      <c r="AC2058">
        <v>0</v>
      </c>
    </row>
    <row r="2059" spans="1:29" x14ac:dyDescent="0.3">
      <c r="A2059" s="1">
        <v>1071</v>
      </c>
      <c r="B2059">
        <v>1976</v>
      </c>
      <c r="C2059" t="s">
        <v>36</v>
      </c>
      <c r="D2059" t="s">
        <v>41</v>
      </c>
      <c r="E2059">
        <v>70179</v>
      </c>
      <c r="F2059">
        <v>0</v>
      </c>
      <c r="G2059">
        <v>1</v>
      </c>
      <c r="H2059" t="s">
        <v>584</v>
      </c>
      <c r="I2059">
        <v>10</v>
      </c>
      <c r="J2059">
        <v>532</v>
      </c>
      <c r="K2059">
        <v>88</v>
      </c>
      <c r="L2059">
        <v>168</v>
      </c>
      <c r="M2059">
        <v>69</v>
      </c>
      <c r="N2059">
        <v>44</v>
      </c>
      <c r="O2059">
        <v>133</v>
      </c>
      <c r="P2059">
        <v>3</v>
      </c>
      <c r="Q2059">
        <v>7</v>
      </c>
      <c r="R2059">
        <v>3</v>
      </c>
      <c r="S2059">
        <v>13</v>
      </c>
      <c r="T2059">
        <v>5</v>
      </c>
      <c r="U2059">
        <v>0</v>
      </c>
      <c r="V2059">
        <v>0</v>
      </c>
      <c r="W2059">
        <v>0</v>
      </c>
      <c r="X2059">
        <v>0</v>
      </c>
      <c r="Y2059">
        <v>0</v>
      </c>
      <c r="Z2059">
        <v>0</v>
      </c>
      <c r="AA2059">
        <v>3</v>
      </c>
      <c r="AB2059">
        <v>11</v>
      </c>
      <c r="AC2059">
        <v>0</v>
      </c>
    </row>
    <row r="2060" spans="1:29" x14ac:dyDescent="0.3">
      <c r="A2060" s="1">
        <v>10061</v>
      </c>
      <c r="B2060">
        <v>1950</v>
      </c>
      <c r="C2060" t="s">
        <v>29</v>
      </c>
      <c r="D2060" t="s">
        <v>37</v>
      </c>
      <c r="E2060">
        <v>59462</v>
      </c>
      <c r="F2060">
        <v>0</v>
      </c>
      <c r="G2060">
        <v>1</v>
      </c>
      <c r="H2060" t="s">
        <v>219</v>
      </c>
      <c r="I2060">
        <v>29</v>
      </c>
      <c r="J2060">
        <v>724</v>
      </c>
      <c r="K2060">
        <v>17</v>
      </c>
      <c r="L2060">
        <v>143</v>
      </c>
      <c r="M2060">
        <v>0</v>
      </c>
      <c r="N2060">
        <v>8</v>
      </c>
      <c r="O2060">
        <v>196</v>
      </c>
      <c r="P2060">
        <v>2</v>
      </c>
      <c r="Q2060">
        <v>9</v>
      </c>
      <c r="R2060">
        <v>2</v>
      </c>
      <c r="S2060">
        <v>12</v>
      </c>
      <c r="T2060">
        <v>7</v>
      </c>
      <c r="U2060">
        <v>0</v>
      </c>
      <c r="V2060">
        <v>0</v>
      </c>
      <c r="W2060">
        <v>0</v>
      </c>
      <c r="X2060">
        <v>0</v>
      </c>
      <c r="Y2060">
        <v>0</v>
      </c>
      <c r="Z2060">
        <v>0</v>
      </c>
      <c r="AA2060">
        <v>3</v>
      </c>
      <c r="AB2060">
        <v>11</v>
      </c>
      <c r="AC2060">
        <v>0</v>
      </c>
    </row>
    <row r="2061" spans="1:29" x14ac:dyDescent="0.3">
      <c r="A2061" s="1">
        <v>7187</v>
      </c>
      <c r="B2061">
        <v>1969</v>
      </c>
      <c r="C2061" t="s">
        <v>39</v>
      </c>
      <c r="D2061" t="s">
        <v>33</v>
      </c>
      <c r="F2061">
        <v>1</v>
      </c>
      <c r="G2061">
        <v>1</v>
      </c>
      <c r="H2061" t="s">
        <v>538</v>
      </c>
      <c r="I2061">
        <v>52</v>
      </c>
      <c r="J2061">
        <v>375</v>
      </c>
      <c r="K2061">
        <v>42</v>
      </c>
      <c r="L2061">
        <v>48</v>
      </c>
      <c r="M2061">
        <v>94</v>
      </c>
      <c r="N2061">
        <v>66</v>
      </c>
      <c r="O2061">
        <v>96</v>
      </c>
      <c r="P2061">
        <v>7</v>
      </c>
      <c r="Q2061">
        <v>4</v>
      </c>
      <c r="R2061">
        <v>10</v>
      </c>
      <c r="S2061">
        <v>4</v>
      </c>
      <c r="T2061">
        <v>3</v>
      </c>
      <c r="U2061">
        <v>0</v>
      </c>
      <c r="V2061">
        <v>0</v>
      </c>
      <c r="W2061">
        <v>0</v>
      </c>
      <c r="X2061">
        <v>0</v>
      </c>
      <c r="Y2061">
        <v>0</v>
      </c>
      <c r="Z2061">
        <v>0</v>
      </c>
      <c r="AA2061">
        <v>3</v>
      </c>
      <c r="AB2061">
        <v>11</v>
      </c>
      <c r="AC2061">
        <v>0</v>
      </c>
    </row>
    <row r="2062" spans="1:29" x14ac:dyDescent="0.3">
      <c r="A2062" s="1">
        <v>8775</v>
      </c>
      <c r="B2062">
        <v>1969</v>
      </c>
      <c r="C2062" t="s">
        <v>29</v>
      </c>
      <c r="D2062" t="s">
        <v>33</v>
      </c>
      <c r="E2062">
        <v>38361</v>
      </c>
      <c r="F2062">
        <v>1</v>
      </c>
      <c r="G2062">
        <v>0</v>
      </c>
      <c r="H2062" t="s">
        <v>265</v>
      </c>
      <c r="I2062">
        <v>74</v>
      </c>
      <c r="J2062">
        <v>39</v>
      </c>
      <c r="K2062">
        <v>0</v>
      </c>
      <c r="L2062">
        <v>56</v>
      </c>
      <c r="M2062">
        <v>20</v>
      </c>
      <c r="N2062">
        <v>8</v>
      </c>
      <c r="O2062">
        <v>14</v>
      </c>
      <c r="P2062">
        <v>3</v>
      </c>
      <c r="Q2062">
        <v>3</v>
      </c>
      <c r="R2062">
        <v>1</v>
      </c>
      <c r="S2062">
        <v>3</v>
      </c>
      <c r="T2062">
        <v>7</v>
      </c>
      <c r="U2062">
        <v>0</v>
      </c>
      <c r="V2062">
        <v>0</v>
      </c>
      <c r="W2062">
        <v>0</v>
      </c>
      <c r="X2062">
        <v>0</v>
      </c>
      <c r="Y2062">
        <v>0</v>
      </c>
      <c r="Z2062">
        <v>0</v>
      </c>
      <c r="AA2062">
        <v>3</v>
      </c>
      <c r="AB2062">
        <v>11</v>
      </c>
      <c r="AC2062">
        <v>0</v>
      </c>
    </row>
    <row r="2063" spans="1:29" x14ac:dyDescent="0.3">
      <c r="A2063" s="1">
        <v>1612</v>
      </c>
      <c r="B2063">
        <v>1981</v>
      </c>
      <c r="C2063" t="s">
        <v>36</v>
      </c>
      <c r="D2063" t="s">
        <v>30</v>
      </c>
      <c r="F2063">
        <v>1</v>
      </c>
      <c r="G2063">
        <v>0</v>
      </c>
      <c r="H2063" t="s">
        <v>63</v>
      </c>
      <c r="I2063">
        <v>82</v>
      </c>
      <c r="J2063">
        <v>23</v>
      </c>
      <c r="K2063">
        <v>0</v>
      </c>
      <c r="L2063">
        <v>15</v>
      </c>
      <c r="M2063">
        <v>0</v>
      </c>
      <c r="N2063">
        <v>2</v>
      </c>
      <c r="O2063">
        <v>7</v>
      </c>
      <c r="P2063">
        <v>2</v>
      </c>
      <c r="Q2063">
        <v>3</v>
      </c>
      <c r="R2063">
        <v>0</v>
      </c>
      <c r="S2063">
        <v>3</v>
      </c>
      <c r="T2063">
        <v>6</v>
      </c>
      <c r="U2063">
        <v>0</v>
      </c>
      <c r="V2063">
        <v>0</v>
      </c>
      <c r="W2063">
        <v>0</v>
      </c>
      <c r="X2063">
        <v>0</v>
      </c>
      <c r="Y2063">
        <v>0</v>
      </c>
      <c r="Z2063">
        <v>0</v>
      </c>
      <c r="AA2063">
        <v>3</v>
      </c>
      <c r="AB2063">
        <v>11</v>
      </c>
      <c r="AC2063">
        <v>0</v>
      </c>
    </row>
    <row r="2064" spans="1:29" x14ac:dyDescent="0.3">
      <c r="A2064" s="1">
        <v>2345</v>
      </c>
      <c r="B2064">
        <v>1982</v>
      </c>
      <c r="C2064" t="s">
        <v>36</v>
      </c>
      <c r="D2064" t="s">
        <v>33</v>
      </c>
      <c r="E2064">
        <v>70038</v>
      </c>
      <c r="F2064">
        <v>0</v>
      </c>
      <c r="G2064">
        <v>0</v>
      </c>
      <c r="H2064" t="s">
        <v>551</v>
      </c>
      <c r="I2064">
        <v>54</v>
      </c>
      <c r="J2064">
        <v>587</v>
      </c>
      <c r="K2064">
        <v>54</v>
      </c>
      <c r="L2064">
        <v>348</v>
      </c>
      <c r="M2064">
        <v>71</v>
      </c>
      <c r="N2064">
        <v>54</v>
      </c>
      <c r="O2064">
        <v>130</v>
      </c>
      <c r="P2064">
        <v>1</v>
      </c>
      <c r="Q2064">
        <v>4</v>
      </c>
      <c r="R2064">
        <v>4</v>
      </c>
      <c r="S2064">
        <v>8</v>
      </c>
      <c r="T2064">
        <v>2</v>
      </c>
      <c r="U2064">
        <v>0</v>
      </c>
      <c r="V2064">
        <v>0</v>
      </c>
      <c r="W2064">
        <v>0</v>
      </c>
      <c r="X2064">
        <v>0</v>
      </c>
      <c r="Y2064">
        <v>0</v>
      </c>
      <c r="Z2064">
        <v>0</v>
      </c>
      <c r="AA2064">
        <v>3</v>
      </c>
      <c r="AB2064">
        <v>11</v>
      </c>
      <c r="AC2064">
        <v>0</v>
      </c>
    </row>
    <row r="2065" spans="1:29" x14ac:dyDescent="0.3">
      <c r="A2065" s="1">
        <v>322</v>
      </c>
      <c r="B2065">
        <v>1978</v>
      </c>
      <c r="C2065" t="s">
        <v>29</v>
      </c>
      <c r="D2065" t="s">
        <v>33</v>
      </c>
      <c r="E2065">
        <v>42554</v>
      </c>
      <c r="F2065">
        <v>1</v>
      </c>
      <c r="G2065">
        <v>1</v>
      </c>
      <c r="H2065" t="s">
        <v>271</v>
      </c>
      <c r="I2065">
        <v>93</v>
      </c>
      <c r="J2065">
        <v>29</v>
      </c>
      <c r="K2065">
        <v>1</v>
      </c>
      <c r="L2065">
        <v>11</v>
      </c>
      <c r="M2065">
        <v>0</v>
      </c>
      <c r="N2065">
        <v>0</v>
      </c>
      <c r="O2065">
        <v>0</v>
      </c>
      <c r="P2065">
        <v>2</v>
      </c>
      <c r="Q2065">
        <v>2</v>
      </c>
      <c r="R2065">
        <v>0</v>
      </c>
      <c r="S2065">
        <v>3</v>
      </c>
      <c r="T2065">
        <v>4</v>
      </c>
      <c r="U2065">
        <v>0</v>
      </c>
      <c r="V2065">
        <v>0</v>
      </c>
      <c r="W2065">
        <v>0</v>
      </c>
      <c r="X2065">
        <v>0</v>
      </c>
      <c r="Y2065">
        <v>0</v>
      </c>
      <c r="Z2065">
        <v>0</v>
      </c>
      <c r="AA2065">
        <v>3</v>
      </c>
      <c r="AB2065">
        <v>11</v>
      </c>
      <c r="AC2065">
        <v>0</v>
      </c>
    </row>
    <row r="2066" spans="1:29" x14ac:dyDescent="0.3">
      <c r="A2066" s="1">
        <v>10897</v>
      </c>
      <c r="B2066">
        <v>1974</v>
      </c>
      <c r="C2066" t="s">
        <v>29</v>
      </c>
      <c r="D2066" t="s">
        <v>37</v>
      </c>
      <c r="E2066">
        <v>67445</v>
      </c>
      <c r="F2066">
        <v>0</v>
      </c>
      <c r="G2066">
        <v>1</v>
      </c>
      <c r="H2066" t="s">
        <v>396</v>
      </c>
      <c r="I2066">
        <v>63</v>
      </c>
      <c r="J2066">
        <v>757</v>
      </c>
      <c r="K2066">
        <v>80</v>
      </c>
      <c r="L2066">
        <v>217</v>
      </c>
      <c r="M2066">
        <v>29</v>
      </c>
      <c r="N2066">
        <v>80</v>
      </c>
      <c r="O2066">
        <v>11</v>
      </c>
      <c r="P2066">
        <v>5</v>
      </c>
      <c r="Q2066">
        <v>9</v>
      </c>
      <c r="R2066">
        <v>6</v>
      </c>
      <c r="S2066">
        <v>12</v>
      </c>
      <c r="T2066">
        <v>6</v>
      </c>
      <c r="U2066">
        <v>0</v>
      </c>
      <c r="V2066">
        <v>0</v>
      </c>
      <c r="W2066">
        <v>0</v>
      </c>
      <c r="X2066">
        <v>0</v>
      </c>
      <c r="Y2066">
        <v>0</v>
      </c>
      <c r="Z2066">
        <v>0</v>
      </c>
      <c r="AA2066">
        <v>3</v>
      </c>
      <c r="AB2066">
        <v>11</v>
      </c>
      <c r="AC2066">
        <v>0</v>
      </c>
    </row>
    <row r="2067" spans="1:29" x14ac:dyDescent="0.3">
      <c r="A2067" s="1">
        <v>123</v>
      </c>
      <c r="B2067">
        <v>1951</v>
      </c>
      <c r="C2067" t="s">
        <v>29</v>
      </c>
      <c r="D2067" t="s">
        <v>71</v>
      </c>
      <c r="E2067">
        <v>67046</v>
      </c>
      <c r="F2067">
        <v>0</v>
      </c>
      <c r="G2067">
        <v>1</v>
      </c>
      <c r="H2067" t="s">
        <v>56</v>
      </c>
      <c r="I2067">
        <v>92</v>
      </c>
      <c r="J2067">
        <v>544</v>
      </c>
      <c r="K2067">
        <v>35</v>
      </c>
      <c r="L2067">
        <v>133</v>
      </c>
      <c r="M2067">
        <v>23</v>
      </c>
      <c r="N2067">
        <v>151</v>
      </c>
      <c r="O2067">
        <v>107</v>
      </c>
      <c r="P2067">
        <v>2</v>
      </c>
      <c r="Q2067">
        <v>4</v>
      </c>
      <c r="R2067">
        <v>5</v>
      </c>
      <c r="S2067">
        <v>4</v>
      </c>
      <c r="T2067">
        <v>2</v>
      </c>
      <c r="U2067">
        <v>0</v>
      </c>
      <c r="V2067">
        <v>0</v>
      </c>
      <c r="W2067">
        <v>0</v>
      </c>
      <c r="X2067">
        <v>0</v>
      </c>
      <c r="Y2067">
        <v>0</v>
      </c>
      <c r="Z2067">
        <v>0</v>
      </c>
      <c r="AA2067">
        <v>3</v>
      </c>
      <c r="AB2067">
        <v>11</v>
      </c>
      <c r="AC2067">
        <v>0</v>
      </c>
    </row>
    <row r="2068" spans="1:29" x14ac:dyDescent="0.3">
      <c r="A2068" s="1">
        <v>6103</v>
      </c>
      <c r="B2068">
        <v>1948</v>
      </c>
      <c r="C2068" t="s">
        <v>29</v>
      </c>
      <c r="D2068" t="s">
        <v>37</v>
      </c>
      <c r="E2068">
        <v>42192</v>
      </c>
      <c r="F2068">
        <v>0</v>
      </c>
      <c r="G2068">
        <v>0</v>
      </c>
      <c r="H2068" t="s">
        <v>677</v>
      </c>
      <c r="I2068">
        <v>40</v>
      </c>
      <c r="J2068">
        <v>40</v>
      </c>
      <c r="K2068">
        <v>15</v>
      </c>
      <c r="L2068">
        <v>15</v>
      </c>
      <c r="M2068">
        <v>17</v>
      </c>
      <c r="N2068">
        <v>6</v>
      </c>
      <c r="O2068">
        <v>7</v>
      </c>
      <c r="P2068">
        <v>1</v>
      </c>
      <c r="Q2068">
        <v>2</v>
      </c>
      <c r="R2068">
        <v>1</v>
      </c>
      <c r="S2068">
        <v>3</v>
      </c>
      <c r="T2068">
        <v>4</v>
      </c>
      <c r="U2068">
        <v>0</v>
      </c>
      <c r="V2068">
        <v>0</v>
      </c>
      <c r="W2068">
        <v>0</v>
      </c>
      <c r="X2068">
        <v>0</v>
      </c>
      <c r="Y2068">
        <v>0</v>
      </c>
      <c r="Z2068">
        <v>0</v>
      </c>
      <c r="AA2068">
        <v>3</v>
      </c>
      <c r="AB2068">
        <v>11</v>
      </c>
      <c r="AC2068">
        <v>0</v>
      </c>
    </row>
    <row r="2069" spans="1:29" x14ac:dyDescent="0.3">
      <c r="A2069" s="1">
        <v>7899</v>
      </c>
      <c r="B2069">
        <v>1952</v>
      </c>
      <c r="C2069" t="s">
        <v>36</v>
      </c>
      <c r="D2069" t="s">
        <v>37</v>
      </c>
      <c r="E2069">
        <v>77610</v>
      </c>
      <c r="F2069">
        <v>0</v>
      </c>
      <c r="G2069">
        <v>1</v>
      </c>
      <c r="H2069" t="s">
        <v>67</v>
      </c>
      <c r="I2069">
        <v>70</v>
      </c>
      <c r="J2069">
        <v>1245</v>
      </c>
      <c r="K2069">
        <v>33</v>
      </c>
      <c r="L2069">
        <v>332</v>
      </c>
      <c r="M2069">
        <v>21</v>
      </c>
      <c r="N2069">
        <v>33</v>
      </c>
      <c r="O2069">
        <v>16</v>
      </c>
      <c r="P2069">
        <v>2</v>
      </c>
      <c r="Q2069">
        <v>4</v>
      </c>
      <c r="R2069">
        <v>7</v>
      </c>
      <c r="S2069">
        <v>4</v>
      </c>
      <c r="T2069">
        <v>7</v>
      </c>
      <c r="U2069">
        <v>0</v>
      </c>
      <c r="V2069">
        <v>0</v>
      </c>
      <c r="W2069">
        <v>0</v>
      </c>
      <c r="X2069">
        <v>0</v>
      </c>
      <c r="Y2069">
        <v>0</v>
      </c>
      <c r="Z2069">
        <v>0</v>
      </c>
      <c r="AA2069">
        <v>3</v>
      </c>
      <c r="AB2069">
        <v>11</v>
      </c>
      <c r="AC2069">
        <v>0</v>
      </c>
    </row>
    <row r="2070" spans="1:29" x14ac:dyDescent="0.3">
      <c r="A2070" s="1">
        <v>10500</v>
      </c>
      <c r="B2070">
        <v>1984</v>
      </c>
      <c r="C2070" t="s">
        <v>29</v>
      </c>
      <c r="D2070" t="s">
        <v>37</v>
      </c>
      <c r="E2070">
        <v>31761</v>
      </c>
      <c r="F2070">
        <v>1</v>
      </c>
      <c r="G2070">
        <v>0</v>
      </c>
      <c r="H2070" t="s">
        <v>345</v>
      </c>
      <c r="I2070">
        <v>96</v>
      </c>
      <c r="J2070">
        <v>19</v>
      </c>
      <c r="K2070">
        <v>1</v>
      </c>
      <c r="L2070">
        <v>20</v>
      </c>
      <c r="M2070">
        <v>16</v>
      </c>
      <c r="N2070">
        <v>14</v>
      </c>
      <c r="O2070">
        <v>28</v>
      </c>
      <c r="P2070">
        <v>2</v>
      </c>
      <c r="Q2070">
        <v>3</v>
      </c>
      <c r="R2070">
        <v>0</v>
      </c>
      <c r="S2070">
        <v>4</v>
      </c>
      <c r="T2070">
        <v>5</v>
      </c>
      <c r="U2070">
        <v>0</v>
      </c>
      <c r="V2070">
        <v>0</v>
      </c>
      <c r="W2070">
        <v>0</v>
      </c>
      <c r="X2070">
        <v>0</v>
      </c>
      <c r="Y2070">
        <v>0</v>
      </c>
      <c r="Z2070">
        <v>0</v>
      </c>
      <c r="AA2070">
        <v>3</v>
      </c>
      <c r="AB2070">
        <v>11</v>
      </c>
      <c r="AC2070">
        <v>0</v>
      </c>
    </row>
    <row r="2071" spans="1:29" x14ac:dyDescent="0.3">
      <c r="A2071" s="1">
        <v>1655</v>
      </c>
      <c r="B2071">
        <v>1979</v>
      </c>
      <c r="C2071" t="s">
        <v>29</v>
      </c>
      <c r="D2071" t="s">
        <v>33</v>
      </c>
      <c r="E2071">
        <v>34350</v>
      </c>
      <c r="F2071">
        <v>1</v>
      </c>
      <c r="G2071">
        <v>0</v>
      </c>
      <c r="H2071" t="s">
        <v>427</v>
      </c>
      <c r="I2071">
        <v>81</v>
      </c>
      <c r="J2071">
        <v>16</v>
      </c>
      <c r="K2071">
        <v>3</v>
      </c>
      <c r="L2071">
        <v>15</v>
      </c>
      <c r="M2071">
        <v>2</v>
      </c>
      <c r="N2071">
        <v>1</v>
      </c>
      <c r="O2071">
        <v>11</v>
      </c>
      <c r="P2071">
        <v>1</v>
      </c>
      <c r="Q2071">
        <v>1</v>
      </c>
      <c r="R2071">
        <v>0</v>
      </c>
      <c r="S2071">
        <v>3</v>
      </c>
      <c r="T2071">
        <v>7</v>
      </c>
      <c r="U2071">
        <v>0</v>
      </c>
      <c r="V2071">
        <v>0</v>
      </c>
      <c r="W2071">
        <v>0</v>
      </c>
      <c r="X2071">
        <v>0</v>
      </c>
      <c r="Y2071">
        <v>0</v>
      </c>
      <c r="Z2071">
        <v>0</v>
      </c>
      <c r="AA2071">
        <v>3</v>
      </c>
      <c r="AB2071">
        <v>11</v>
      </c>
      <c r="AC2071">
        <v>0</v>
      </c>
    </row>
    <row r="2072" spans="1:29" x14ac:dyDescent="0.3">
      <c r="A2072" s="1">
        <v>2406</v>
      </c>
      <c r="B2072">
        <v>1949</v>
      </c>
      <c r="C2072" t="s">
        <v>29</v>
      </c>
      <c r="D2072" t="s">
        <v>33</v>
      </c>
      <c r="E2072">
        <v>54591</v>
      </c>
      <c r="F2072">
        <v>0</v>
      </c>
      <c r="G2072">
        <v>1</v>
      </c>
      <c r="H2072" t="s">
        <v>518</v>
      </c>
      <c r="I2072">
        <v>63</v>
      </c>
      <c r="J2072">
        <v>376</v>
      </c>
      <c r="K2072">
        <v>4</v>
      </c>
      <c r="L2072">
        <v>94</v>
      </c>
      <c r="M2072">
        <v>12</v>
      </c>
      <c r="N2072">
        <v>9</v>
      </c>
      <c r="O2072">
        <v>24</v>
      </c>
      <c r="P2072">
        <v>3</v>
      </c>
      <c r="Q2072">
        <v>6</v>
      </c>
      <c r="R2072">
        <v>2</v>
      </c>
      <c r="S2072">
        <v>8</v>
      </c>
      <c r="T2072">
        <v>5</v>
      </c>
      <c r="U2072">
        <v>0</v>
      </c>
      <c r="V2072">
        <v>0</v>
      </c>
      <c r="W2072">
        <v>0</v>
      </c>
      <c r="X2072">
        <v>0</v>
      </c>
      <c r="Y2072">
        <v>0</v>
      </c>
      <c r="Z2072">
        <v>0</v>
      </c>
      <c r="AA2072">
        <v>3</v>
      </c>
      <c r="AB2072">
        <v>11</v>
      </c>
      <c r="AC2072">
        <v>0</v>
      </c>
    </row>
    <row r="2073" spans="1:29" x14ac:dyDescent="0.3">
      <c r="A2073" s="1">
        <v>2712</v>
      </c>
      <c r="B2073">
        <v>1956</v>
      </c>
      <c r="C2073" t="s">
        <v>29</v>
      </c>
      <c r="D2073" t="s">
        <v>37</v>
      </c>
      <c r="E2073">
        <v>71866</v>
      </c>
      <c r="F2073">
        <v>0</v>
      </c>
      <c r="G2073">
        <v>1</v>
      </c>
      <c r="H2073" t="s">
        <v>453</v>
      </c>
      <c r="I2073">
        <v>85</v>
      </c>
      <c r="J2073">
        <v>184</v>
      </c>
      <c r="K2073">
        <v>178</v>
      </c>
      <c r="L2073">
        <v>178</v>
      </c>
      <c r="M2073">
        <v>103</v>
      </c>
      <c r="N2073">
        <v>39</v>
      </c>
      <c r="O2073">
        <v>33</v>
      </c>
      <c r="P2073">
        <v>1</v>
      </c>
      <c r="Q2073">
        <v>6</v>
      </c>
      <c r="R2073">
        <v>3</v>
      </c>
      <c r="S2073">
        <v>10</v>
      </c>
      <c r="T2073">
        <v>3</v>
      </c>
      <c r="U2073">
        <v>0</v>
      </c>
      <c r="V2073">
        <v>0</v>
      </c>
      <c r="W2073">
        <v>0</v>
      </c>
      <c r="X2073">
        <v>0</v>
      </c>
      <c r="Y2073">
        <v>0</v>
      </c>
      <c r="Z2073">
        <v>0</v>
      </c>
      <c r="AA2073">
        <v>3</v>
      </c>
      <c r="AB2073">
        <v>11</v>
      </c>
      <c r="AC2073">
        <v>0</v>
      </c>
    </row>
    <row r="2074" spans="1:29" x14ac:dyDescent="0.3">
      <c r="A2074" s="1">
        <v>5517</v>
      </c>
      <c r="B2074">
        <v>1969</v>
      </c>
      <c r="C2074" t="s">
        <v>29</v>
      </c>
      <c r="D2074" t="s">
        <v>37</v>
      </c>
      <c r="E2074">
        <v>25293</v>
      </c>
      <c r="F2074">
        <v>1</v>
      </c>
      <c r="G2074">
        <v>0</v>
      </c>
      <c r="H2074" t="s">
        <v>488</v>
      </c>
      <c r="I2074">
        <v>51</v>
      </c>
      <c r="J2074">
        <v>15</v>
      </c>
      <c r="K2074">
        <v>0</v>
      </c>
      <c r="L2074">
        <v>11</v>
      </c>
      <c r="M2074">
        <v>0</v>
      </c>
      <c r="N2074">
        <v>2</v>
      </c>
      <c r="O2074">
        <v>9</v>
      </c>
      <c r="P2074">
        <v>1</v>
      </c>
      <c r="Q2074">
        <v>1</v>
      </c>
      <c r="R2074">
        <v>1</v>
      </c>
      <c r="S2074">
        <v>2</v>
      </c>
      <c r="T2074">
        <v>8</v>
      </c>
      <c r="U2074">
        <v>0</v>
      </c>
      <c r="V2074">
        <v>0</v>
      </c>
      <c r="W2074">
        <v>0</v>
      </c>
      <c r="X2074">
        <v>0</v>
      </c>
      <c r="Y2074">
        <v>0</v>
      </c>
      <c r="Z2074">
        <v>0</v>
      </c>
      <c r="AA2074">
        <v>3</v>
      </c>
      <c r="AB2074">
        <v>11</v>
      </c>
      <c r="AC2074">
        <v>0</v>
      </c>
    </row>
    <row r="2075" spans="1:29" x14ac:dyDescent="0.3">
      <c r="A2075" s="1">
        <v>10643</v>
      </c>
      <c r="B2075">
        <v>1987</v>
      </c>
      <c r="C2075" t="s">
        <v>36</v>
      </c>
      <c r="D2075" t="s">
        <v>30</v>
      </c>
      <c r="E2075">
        <v>42000</v>
      </c>
      <c r="F2075">
        <v>0</v>
      </c>
      <c r="G2075">
        <v>0</v>
      </c>
      <c r="H2075" t="s">
        <v>296</v>
      </c>
      <c r="I2075">
        <v>23</v>
      </c>
      <c r="J2075">
        <v>124</v>
      </c>
      <c r="K2075">
        <v>83</v>
      </c>
      <c r="L2075">
        <v>267</v>
      </c>
      <c r="M2075">
        <v>85</v>
      </c>
      <c r="N2075">
        <v>59</v>
      </c>
      <c r="O2075">
        <v>35</v>
      </c>
      <c r="P2075">
        <v>2</v>
      </c>
      <c r="Q2075">
        <v>5</v>
      </c>
      <c r="R2075">
        <v>2</v>
      </c>
      <c r="S2075">
        <v>11</v>
      </c>
      <c r="T2075">
        <v>5</v>
      </c>
      <c r="U2075">
        <v>0</v>
      </c>
      <c r="V2075">
        <v>0</v>
      </c>
      <c r="W2075">
        <v>0</v>
      </c>
      <c r="X2075">
        <v>0</v>
      </c>
      <c r="Y2075">
        <v>0</v>
      </c>
      <c r="Z2075">
        <v>0</v>
      </c>
      <c r="AA2075">
        <v>3</v>
      </c>
      <c r="AB2075">
        <v>11</v>
      </c>
      <c r="AC2075">
        <v>1</v>
      </c>
    </row>
    <row r="2076" spans="1:29" x14ac:dyDescent="0.3">
      <c r="A2076" s="1">
        <v>2254</v>
      </c>
      <c r="B2076">
        <v>1983</v>
      </c>
      <c r="C2076" t="s">
        <v>29</v>
      </c>
      <c r="D2076" t="s">
        <v>37</v>
      </c>
      <c r="E2076">
        <v>69520</v>
      </c>
      <c r="F2076">
        <v>0</v>
      </c>
      <c r="G2076">
        <v>0</v>
      </c>
      <c r="H2076" t="s">
        <v>153</v>
      </c>
      <c r="I2076">
        <v>95</v>
      </c>
      <c r="J2076">
        <v>627</v>
      </c>
      <c r="K2076">
        <v>120</v>
      </c>
      <c r="L2076">
        <v>414</v>
      </c>
      <c r="M2076">
        <v>121</v>
      </c>
      <c r="N2076">
        <v>80</v>
      </c>
      <c r="O2076">
        <v>93</v>
      </c>
      <c r="P2076">
        <v>1</v>
      </c>
      <c r="Q2076">
        <v>9</v>
      </c>
      <c r="R2076">
        <v>6</v>
      </c>
      <c r="S2076">
        <v>5</v>
      </c>
      <c r="T2076">
        <v>5</v>
      </c>
      <c r="U2076">
        <v>0</v>
      </c>
      <c r="V2076">
        <v>0</v>
      </c>
      <c r="W2076">
        <v>0</v>
      </c>
      <c r="X2076">
        <v>0</v>
      </c>
      <c r="Y2076">
        <v>0</v>
      </c>
      <c r="Z2076">
        <v>0</v>
      </c>
      <c r="AA2076">
        <v>3</v>
      </c>
      <c r="AB2076">
        <v>11</v>
      </c>
      <c r="AC2076">
        <v>0</v>
      </c>
    </row>
    <row r="2077" spans="1:29" x14ac:dyDescent="0.3">
      <c r="A2077" s="1">
        <v>10281</v>
      </c>
      <c r="B2077">
        <v>1970</v>
      </c>
      <c r="C2077" t="s">
        <v>29</v>
      </c>
      <c r="D2077" t="s">
        <v>41</v>
      </c>
      <c r="E2077">
        <v>64713</v>
      </c>
      <c r="F2077">
        <v>1</v>
      </c>
      <c r="G2077">
        <v>0</v>
      </c>
      <c r="H2077" t="s">
        <v>411</v>
      </c>
      <c r="I2077">
        <v>11</v>
      </c>
      <c r="J2077">
        <v>180</v>
      </c>
      <c r="K2077">
        <v>60</v>
      </c>
      <c r="L2077">
        <v>241</v>
      </c>
      <c r="M2077">
        <v>13</v>
      </c>
      <c r="N2077">
        <v>54</v>
      </c>
      <c r="O2077">
        <v>54</v>
      </c>
      <c r="P2077">
        <v>2</v>
      </c>
      <c r="Q2077">
        <v>5</v>
      </c>
      <c r="R2077">
        <v>5</v>
      </c>
      <c r="S2077">
        <v>7</v>
      </c>
      <c r="T2077">
        <v>4</v>
      </c>
      <c r="U2077">
        <v>0</v>
      </c>
      <c r="V2077">
        <v>0</v>
      </c>
      <c r="W2077">
        <v>0</v>
      </c>
      <c r="X2077">
        <v>0</v>
      </c>
      <c r="Y2077">
        <v>0</v>
      </c>
      <c r="Z2077">
        <v>0</v>
      </c>
      <c r="AA2077">
        <v>3</v>
      </c>
      <c r="AB2077">
        <v>11</v>
      </c>
      <c r="AC2077">
        <v>1</v>
      </c>
    </row>
    <row r="2078" spans="1:29" x14ac:dyDescent="0.3">
      <c r="A2078" s="1">
        <v>6958</v>
      </c>
      <c r="B2078">
        <v>1977</v>
      </c>
      <c r="C2078" t="s">
        <v>39</v>
      </c>
      <c r="D2078" t="s">
        <v>37</v>
      </c>
      <c r="E2078">
        <v>27889</v>
      </c>
      <c r="F2078">
        <v>1</v>
      </c>
      <c r="G2078">
        <v>0</v>
      </c>
      <c r="H2078" t="s">
        <v>288</v>
      </c>
      <c r="I2078">
        <v>42</v>
      </c>
      <c r="J2078">
        <v>14</v>
      </c>
      <c r="K2078">
        <v>0</v>
      </c>
      <c r="L2078">
        <v>4</v>
      </c>
      <c r="M2078">
        <v>0</v>
      </c>
      <c r="N2078">
        <v>0</v>
      </c>
      <c r="O2078">
        <v>8</v>
      </c>
      <c r="P2078">
        <v>1</v>
      </c>
      <c r="Q2078">
        <v>1</v>
      </c>
      <c r="R2078">
        <v>1</v>
      </c>
      <c r="S2078">
        <v>2</v>
      </c>
      <c r="T2078">
        <v>6</v>
      </c>
      <c r="U2078">
        <v>0</v>
      </c>
      <c r="V2078">
        <v>0</v>
      </c>
      <c r="W2078">
        <v>0</v>
      </c>
      <c r="X2078">
        <v>0</v>
      </c>
      <c r="Y2078">
        <v>0</v>
      </c>
      <c r="Z2078">
        <v>0</v>
      </c>
      <c r="AA2078">
        <v>3</v>
      </c>
      <c r="AB2078">
        <v>11</v>
      </c>
      <c r="AC2078">
        <v>0</v>
      </c>
    </row>
    <row r="2079" spans="1:29" x14ac:dyDescent="0.3">
      <c r="A2079" s="1">
        <v>954</v>
      </c>
      <c r="B2079">
        <v>1960</v>
      </c>
      <c r="C2079" t="s">
        <v>47</v>
      </c>
      <c r="D2079" t="s">
        <v>71</v>
      </c>
      <c r="E2079">
        <v>22123</v>
      </c>
      <c r="F2079">
        <v>0</v>
      </c>
      <c r="G2079">
        <v>0</v>
      </c>
      <c r="H2079" t="s">
        <v>692</v>
      </c>
      <c r="I2079">
        <v>77</v>
      </c>
      <c r="J2079">
        <v>3</v>
      </c>
      <c r="K2079">
        <v>3</v>
      </c>
      <c r="L2079">
        <v>24</v>
      </c>
      <c r="M2079">
        <v>34</v>
      </c>
      <c r="N2079">
        <v>7</v>
      </c>
      <c r="O2079">
        <v>31</v>
      </c>
      <c r="P2079">
        <v>1</v>
      </c>
      <c r="Q2079">
        <v>2</v>
      </c>
      <c r="R2079">
        <v>1</v>
      </c>
      <c r="S2079">
        <v>3</v>
      </c>
      <c r="T2079">
        <v>5</v>
      </c>
      <c r="U2079">
        <v>0</v>
      </c>
      <c r="V2079">
        <v>0</v>
      </c>
      <c r="W2079">
        <v>0</v>
      </c>
      <c r="X2079">
        <v>0</v>
      </c>
      <c r="Y2079">
        <v>0</v>
      </c>
      <c r="Z2079">
        <v>0</v>
      </c>
      <c r="AA2079">
        <v>3</v>
      </c>
      <c r="AB2079">
        <v>11</v>
      </c>
      <c r="AC2079">
        <v>0</v>
      </c>
    </row>
    <row r="2080" spans="1:29" x14ac:dyDescent="0.3">
      <c r="A2080" s="1">
        <v>5079</v>
      </c>
      <c r="B2080">
        <v>1971</v>
      </c>
      <c r="C2080" t="s">
        <v>29</v>
      </c>
      <c r="D2080" t="s">
        <v>37</v>
      </c>
      <c r="F2080">
        <v>1</v>
      </c>
      <c r="G2080">
        <v>1</v>
      </c>
      <c r="H2080" t="s">
        <v>300</v>
      </c>
      <c r="I2080">
        <v>82</v>
      </c>
      <c r="J2080">
        <v>71</v>
      </c>
      <c r="K2080">
        <v>1</v>
      </c>
      <c r="L2080">
        <v>16</v>
      </c>
      <c r="M2080">
        <v>0</v>
      </c>
      <c r="N2080">
        <v>0</v>
      </c>
      <c r="O2080">
        <v>9</v>
      </c>
      <c r="P2080">
        <v>4</v>
      </c>
      <c r="Q2080">
        <v>2</v>
      </c>
      <c r="R2080">
        <v>1</v>
      </c>
      <c r="S2080">
        <v>3</v>
      </c>
      <c r="T2080">
        <v>8</v>
      </c>
      <c r="U2080">
        <v>0</v>
      </c>
      <c r="V2080">
        <v>0</v>
      </c>
      <c r="W2080">
        <v>0</v>
      </c>
      <c r="X2080">
        <v>0</v>
      </c>
      <c r="Y2080">
        <v>0</v>
      </c>
      <c r="Z2080">
        <v>0</v>
      </c>
      <c r="AA2080">
        <v>3</v>
      </c>
      <c r="AB2080">
        <v>11</v>
      </c>
      <c r="AC2080">
        <v>0</v>
      </c>
    </row>
    <row r="2081" spans="1:29" x14ac:dyDescent="0.3">
      <c r="A2081" s="1">
        <v>10339</v>
      </c>
      <c r="B2081">
        <v>1954</v>
      </c>
      <c r="C2081" t="s">
        <v>39</v>
      </c>
      <c r="D2081" t="s">
        <v>33</v>
      </c>
      <c r="F2081">
        <v>0</v>
      </c>
      <c r="G2081">
        <v>1</v>
      </c>
      <c r="H2081" t="s">
        <v>112</v>
      </c>
      <c r="I2081">
        <v>83</v>
      </c>
      <c r="J2081">
        <v>161</v>
      </c>
      <c r="K2081">
        <v>0</v>
      </c>
      <c r="L2081">
        <v>22</v>
      </c>
      <c r="M2081">
        <v>0</v>
      </c>
      <c r="N2081">
        <v>0</v>
      </c>
      <c r="O2081">
        <v>24</v>
      </c>
      <c r="P2081">
        <v>2</v>
      </c>
      <c r="Q2081">
        <v>4</v>
      </c>
      <c r="R2081">
        <v>1</v>
      </c>
      <c r="S2081">
        <v>4</v>
      </c>
      <c r="T2081">
        <v>6</v>
      </c>
      <c r="U2081">
        <v>0</v>
      </c>
      <c r="V2081">
        <v>0</v>
      </c>
      <c r="W2081">
        <v>0</v>
      </c>
      <c r="X2081">
        <v>0</v>
      </c>
      <c r="Y2081">
        <v>0</v>
      </c>
      <c r="Z2081">
        <v>0</v>
      </c>
      <c r="AA2081">
        <v>3</v>
      </c>
      <c r="AB2081">
        <v>11</v>
      </c>
      <c r="AC2081">
        <v>0</v>
      </c>
    </row>
    <row r="2082" spans="1:29" x14ac:dyDescent="0.3">
      <c r="A2082" s="1">
        <v>4643</v>
      </c>
      <c r="B2082">
        <v>1973</v>
      </c>
      <c r="C2082" t="s">
        <v>29</v>
      </c>
      <c r="D2082" t="s">
        <v>37</v>
      </c>
      <c r="E2082">
        <v>27803</v>
      </c>
      <c r="F2082">
        <v>1</v>
      </c>
      <c r="G2082">
        <v>0</v>
      </c>
      <c r="H2082" t="s">
        <v>587</v>
      </c>
      <c r="I2082">
        <v>40</v>
      </c>
      <c r="J2082">
        <v>8</v>
      </c>
      <c r="K2082">
        <v>26</v>
      </c>
      <c r="L2082">
        <v>46</v>
      </c>
      <c r="M2082">
        <v>38</v>
      </c>
      <c r="N2082">
        <v>9</v>
      </c>
      <c r="O2082">
        <v>49</v>
      </c>
      <c r="P2082">
        <v>2</v>
      </c>
      <c r="Q2082">
        <v>3</v>
      </c>
      <c r="R2082">
        <v>0</v>
      </c>
      <c r="S2082">
        <v>4</v>
      </c>
      <c r="T2082">
        <v>8</v>
      </c>
      <c r="U2082">
        <v>0</v>
      </c>
      <c r="V2082">
        <v>0</v>
      </c>
      <c r="W2082">
        <v>0</v>
      </c>
      <c r="X2082">
        <v>0</v>
      </c>
      <c r="Y2082">
        <v>0</v>
      </c>
      <c r="Z2082">
        <v>0</v>
      </c>
      <c r="AA2082">
        <v>3</v>
      </c>
      <c r="AB2082">
        <v>11</v>
      </c>
      <c r="AC2082">
        <v>0</v>
      </c>
    </row>
    <row r="2083" spans="1:29" x14ac:dyDescent="0.3">
      <c r="A2083" s="1">
        <v>3117</v>
      </c>
      <c r="B2083">
        <v>1955</v>
      </c>
      <c r="C2083" t="s">
        <v>29</v>
      </c>
      <c r="D2083" t="s">
        <v>30</v>
      </c>
      <c r="F2083">
        <v>0</v>
      </c>
      <c r="G2083">
        <v>1</v>
      </c>
      <c r="H2083" t="s">
        <v>461</v>
      </c>
      <c r="I2083">
        <v>95</v>
      </c>
      <c r="J2083">
        <v>264</v>
      </c>
      <c r="K2083">
        <v>0</v>
      </c>
      <c r="L2083">
        <v>21</v>
      </c>
      <c r="M2083">
        <v>12</v>
      </c>
      <c r="N2083">
        <v>6</v>
      </c>
      <c r="O2083">
        <v>147</v>
      </c>
      <c r="P2083">
        <v>3</v>
      </c>
      <c r="Q2083">
        <v>6</v>
      </c>
      <c r="R2083">
        <v>1</v>
      </c>
      <c r="S2083">
        <v>5</v>
      </c>
      <c r="T2083">
        <v>7</v>
      </c>
      <c r="U2083">
        <v>0</v>
      </c>
      <c r="V2083">
        <v>0</v>
      </c>
      <c r="W2083">
        <v>0</v>
      </c>
      <c r="X2083">
        <v>0</v>
      </c>
      <c r="Y2083">
        <v>0</v>
      </c>
      <c r="Z2083">
        <v>0</v>
      </c>
      <c r="AA2083">
        <v>3</v>
      </c>
      <c r="AB2083">
        <v>11</v>
      </c>
      <c r="AC2083">
        <v>0</v>
      </c>
    </row>
    <row r="2084" spans="1:29" x14ac:dyDescent="0.3">
      <c r="A2084" s="1">
        <v>6497</v>
      </c>
      <c r="B2084">
        <v>1960</v>
      </c>
      <c r="C2084" t="s">
        <v>29</v>
      </c>
      <c r="D2084" t="s">
        <v>37</v>
      </c>
      <c r="E2084">
        <v>51651</v>
      </c>
      <c r="F2084">
        <v>0</v>
      </c>
      <c r="G2084">
        <v>1</v>
      </c>
      <c r="H2084" t="s">
        <v>386</v>
      </c>
      <c r="I2084">
        <v>32</v>
      </c>
      <c r="J2084">
        <v>293</v>
      </c>
      <c r="K2084">
        <v>6</v>
      </c>
      <c r="L2084">
        <v>23</v>
      </c>
      <c r="M2084">
        <v>13</v>
      </c>
      <c r="N2084">
        <v>6</v>
      </c>
      <c r="O2084">
        <v>92</v>
      </c>
      <c r="P2084">
        <v>4</v>
      </c>
      <c r="Q2084">
        <v>6</v>
      </c>
      <c r="R2084">
        <v>2</v>
      </c>
      <c r="S2084">
        <v>5</v>
      </c>
      <c r="T2084">
        <v>8</v>
      </c>
      <c r="U2084">
        <v>0</v>
      </c>
      <c r="V2084">
        <v>0</v>
      </c>
      <c r="W2084">
        <v>0</v>
      </c>
      <c r="X2084">
        <v>0</v>
      </c>
      <c r="Y2084">
        <v>0</v>
      </c>
      <c r="Z2084">
        <v>0</v>
      </c>
      <c r="AA2084">
        <v>3</v>
      </c>
      <c r="AB2084">
        <v>11</v>
      </c>
      <c r="AC2084">
        <v>0</v>
      </c>
    </row>
    <row r="2085" spans="1:29" x14ac:dyDescent="0.3">
      <c r="A2085" s="1">
        <v>5396</v>
      </c>
      <c r="B2085">
        <v>1988</v>
      </c>
      <c r="C2085" t="s">
        <v>29</v>
      </c>
      <c r="D2085" t="s">
        <v>37</v>
      </c>
      <c r="E2085">
        <v>68487</v>
      </c>
      <c r="F2085">
        <v>0</v>
      </c>
      <c r="G2085">
        <v>0</v>
      </c>
      <c r="H2085" t="s">
        <v>270</v>
      </c>
      <c r="I2085">
        <v>48</v>
      </c>
      <c r="J2085">
        <v>758</v>
      </c>
      <c r="K2085">
        <v>12</v>
      </c>
      <c r="L2085">
        <v>385</v>
      </c>
      <c r="M2085">
        <v>33</v>
      </c>
      <c r="N2085">
        <v>89</v>
      </c>
      <c r="O2085">
        <v>89</v>
      </c>
      <c r="P2085">
        <v>1</v>
      </c>
      <c r="Q2085">
        <v>9</v>
      </c>
      <c r="R2085">
        <v>7</v>
      </c>
      <c r="S2085">
        <v>13</v>
      </c>
      <c r="T2085">
        <v>4</v>
      </c>
      <c r="U2085">
        <v>0</v>
      </c>
      <c r="V2085">
        <v>0</v>
      </c>
      <c r="W2085">
        <v>0</v>
      </c>
      <c r="X2085">
        <v>0</v>
      </c>
      <c r="Y2085">
        <v>0</v>
      </c>
      <c r="Z2085">
        <v>0</v>
      </c>
      <c r="AA2085">
        <v>3</v>
      </c>
      <c r="AB2085">
        <v>11</v>
      </c>
      <c r="AC2085">
        <v>0</v>
      </c>
    </row>
    <row r="2086" spans="1:29" x14ac:dyDescent="0.3">
      <c r="A2086" s="1">
        <v>5250</v>
      </c>
      <c r="B2086">
        <v>1943</v>
      </c>
      <c r="C2086" t="s">
        <v>39</v>
      </c>
      <c r="D2086" t="s">
        <v>71</v>
      </c>
      <c r="F2086">
        <v>0</v>
      </c>
      <c r="G2086">
        <v>0</v>
      </c>
      <c r="H2086" t="s">
        <v>377</v>
      </c>
      <c r="I2086">
        <v>75</v>
      </c>
      <c r="J2086">
        <v>532</v>
      </c>
      <c r="K2086">
        <v>126</v>
      </c>
      <c r="L2086">
        <v>490</v>
      </c>
      <c r="M2086">
        <v>164</v>
      </c>
      <c r="N2086">
        <v>126</v>
      </c>
      <c r="O2086">
        <v>126</v>
      </c>
      <c r="P2086">
        <v>1</v>
      </c>
      <c r="Q2086">
        <v>5</v>
      </c>
      <c r="R2086">
        <v>5</v>
      </c>
      <c r="S2086">
        <v>11</v>
      </c>
      <c r="T2086">
        <v>1</v>
      </c>
      <c r="U2086">
        <v>0</v>
      </c>
      <c r="V2086">
        <v>0</v>
      </c>
      <c r="W2086">
        <v>1</v>
      </c>
      <c r="X2086">
        <v>0</v>
      </c>
      <c r="Y2086">
        <v>0</v>
      </c>
      <c r="Z2086">
        <v>0</v>
      </c>
      <c r="AA2086">
        <v>3</v>
      </c>
      <c r="AB2086">
        <v>11</v>
      </c>
      <c r="AC2086">
        <v>1</v>
      </c>
    </row>
    <row r="2087" spans="1:29" x14ac:dyDescent="0.3">
      <c r="A2087" s="1">
        <v>1052</v>
      </c>
      <c r="B2087">
        <v>1969</v>
      </c>
      <c r="C2087" t="s">
        <v>29</v>
      </c>
      <c r="D2087" t="s">
        <v>37</v>
      </c>
      <c r="E2087">
        <v>56796</v>
      </c>
      <c r="F2087">
        <v>0</v>
      </c>
      <c r="G2087">
        <v>1</v>
      </c>
      <c r="H2087" t="s">
        <v>359</v>
      </c>
      <c r="I2087">
        <v>24</v>
      </c>
      <c r="J2087">
        <v>656</v>
      </c>
      <c r="K2087">
        <v>38</v>
      </c>
      <c r="L2087">
        <v>161</v>
      </c>
      <c r="M2087">
        <v>62</v>
      </c>
      <c r="N2087">
        <v>47</v>
      </c>
      <c r="O2087">
        <v>37</v>
      </c>
      <c r="P2087">
        <v>3</v>
      </c>
      <c r="Q2087">
        <v>8</v>
      </c>
      <c r="R2087">
        <v>9</v>
      </c>
      <c r="S2087">
        <v>7</v>
      </c>
      <c r="T2087">
        <v>7</v>
      </c>
      <c r="U2087">
        <v>0</v>
      </c>
      <c r="V2087">
        <v>0</v>
      </c>
      <c r="W2087">
        <v>0</v>
      </c>
      <c r="X2087">
        <v>0</v>
      </c>
      <c r="Y2087">
        <v>0</v>
      </c>
      <c r="Z2087">
        <v>0</v>
      </c>
      <c r="AA2087">
        <v>3</v>
      </c>
      <c r="AB2087">
        <v>11</v>
      </c>
      <c r="AC2087">
        <v>0</v>
      </c>
    </row>
    <row r="2088" spans="1:29" x14ac:dyDescent="0.3">
      <c r="A2088" s="1">
        <v>2802</v>
      </c>
      <c r="B2088">
        <v>1992</v>
      </c>
      <c r="C2088" t="s">
        <v>53</v>
      </c>
      <c r="D2088" t="s">
        <v>37</v>
      </c>
      <c r="E2088">
        <v>87000</v>
      </c>
      <c r="F2088">
        <v>0</v>
      </c>
      <c r="G2088">
        <v>0</v>
      </c>
      <c r="H2088" t="s">
        <v>693</v>
      </c>
      <c r="I2088">
        <v>61</v>
      </c>
      <c r="J2088">
        <v>196</v>
      </c>
      <c r="K2088">
        <v>25</v>
      </c>
      <c r="L2088">
        <v>607</v>
      </c>
      <c r="M2088">
        <v>67</v>
      </c>
      <c r="N2088">
        <v>17</v>
      </c>
      <c r="O2088">
        <v>49</v>
      </c>
      <c r="P2088">
        <v>1</v>
      </c>
      <c r="Q2088">
        <v>4</v>
      </c>
      <c r="R2088">
        <v>6</v>
      </c>
      <c r="S2088">
        <v>7</v>
      </c>
      <c r="T2088">
        <v>2</v>
      </c>
      <c r="U2088">
        <v>0</v>
      </c>
      <c r="V2088">
        <v>0</v>
      </c>
      <c r="W2088">
        <v>0</v>
      </c>
      <c r="X2088">
        <v>0</v>
      </c>
      <c r="Y2088">
        <v>0</v>
      </c>
      <c r="Z2088">
        <v>0</v>
      </c>
      <c r="AA2088">
        <v>3</v>
      </c>
      <c r="AB2088">
        <v>11</v>
      </c>
      <c r="AC2088">
        <v>0</v>
      </c>
    </row>
    <row r="2089" spans="1:29" x14ac:dyDescent="0.3">
      <c r="A2089" s="1">
        <v>6343</v>
      </c>
      <c r="B2089">
        <v>1959</v>
      </c>
      <c r="C2089" t="s">
        <v>29</v>
      </c>
      <c r="D2089" t="s">
        <v>37</v>
      </c>
      <c r="E2089">
        <v>79823</v>
      </c>
      <c r="F2089">
        <v>0</v>
      </c>
      <c r="G2089">
        <v>1</v>
      </c>
      <c r="H2089" t="s">
        <v>200</v>
      </c>
      <c r="I2089">
        <v>6</v>
      </c>
      <c r="J2089">
        <v>835</v>
      </c>
      <c r="K2089">
        <v>73</v>
      </c>
      <c r="L2089">
        <v>380</v>
      </c>
      <c r="M2089">
        <v>114</v>
      </c>
      <c r="N2089">
        <v>73</v>
      </c>
      <c r="O2089">
        <v>43</v>
      </c>
      <c r="P2089">
        <v>1</v>
      </c>
      <c r="Q2089">
        <v>6</v>
      </c>
      <c r="R2089">
        <v>9</v>
      </c>
      <c r="S2089">
        <v>7</v>
      </c>
      <c r="T2089">
        <v>2</v>
      </c>
      <c r="U2089">
        <v>0</v>
      </c>
      <c r="V2089">
        <v>1</v>
      </c>
      <c r="W2089">
        <v>0</v>
      </c>
      <c r="X2089">
        <v>0</v>
      </c>
      <c r="Y2089">
        <v>0</v>
      </c>
      <c r="Z2089">
        <v>0</v>
      </c>
      <c r="AA2089">
        <v>3</v>
      </c>
      <c r="AB2089">
        <v>11</v>
      </c>
      <c r="AC2089">
        <v>0</v>
      </c>
    </row>
    <row r="2090" spans="1:29" x14ac:dyDescent="0.3">
      <c r="A2090" s="1">
        <v>6507</v>
      </c>
      <c r="B2090">
        <v>1980</v>
      </c>
      <c r="C2090" t="s">
        <v>29</v>
      </c>
      <c r="D2090" t="s">
        <v>30</v>
      </c>
      <c r="E2090">
        <v>30828</v>
      </c>
      <c r="F2090">
        <v>1</v>
      </c>
      <c r="G2090">
        <v>0</v>
      </c>
      <c r="H2090" t="s">
        <v>230</v>
      </c>
      <c r="I2090">
        <v>16</v>
      </c>
      <c r="J2090">
        <v>16</v>
      </c>
      <c r="K2090">
        <v>11</v>
      </c>
      <c r="L2090">
        <v>15</v>
      </c>
      <c r="M2090">
        <v>2</v>
      </c>
      <c r="N2090">
        <v>0</v>
      </c>
      <c r="O2090">
        <v>12</v>
      </c>
      <c r="P2090">
        <v>2</v>
      </c>
      <c r="Q2090">
        <v>1</v>
      </c>
      <c r="R2090">
        <v>1</v>
      </c>
      <c r="S2090">
        <v>4</v>
      </c>
      <c r="T2090">
        <v>3</v>
      </c>
      <c r="U2090">
        <v>0</v>
      </c>
      <c r="V2090">
        <v>0</v>
      </c>
      <c r="W2090">
        <v>0</v>
      </c>
      <c r="X2090">
        <v>0</v>
      </c>
      <c r="Y2090">
        <v>0</v>
      </c>
      <c r="Z2090">
        <v>0</v>
      </c>
      <c r="AA2090">
        <v>3</v>
      </c>
      <c r="AB2090">
        <v>11</v>
      </c>
      <c r="AC2090">
        <v>0</v>
      </c>
    </row>
    <row r="2091" spans="1:29" x14ac:dyDescent="0.3">
      <c r="A2091" s="1">
        <v>7901</v>
      </c>
      <c r="B2091">
        <v>1971</v>
      </c>
      <c r="C2091" t="s">
        <v>39</v>
      </c>
      <c r="D2091" t="s">
        <v>37</v>
      </c>
      <c r="E2091">
        <v>34109</v>
      </c>
      <c r="F2091">
        <v>0</v>
      </c>
      <c r="G2091">
        <v>1</v>
      </c>
      <c r="H2091" t="s">
        <v>412</v>
      </c>
      <c r="I2091">
        <v>39</v>
      </c>
      <c r="J2091">
        <v>9</v>
      </c>
      <c r="K2091">
        <v>1</v>
      </c>
      <c r="L2091">
        <v>5</v>
      </c>
      <c r="M2091">
        <v>2</v>
      </c>
      <c r="N2091">
        <v>1</v>
      </c>
      <c r="O2091">
        <v>4</v>
      </c>
      <c r="P2091">
        <v>1</v>
      </c>
      <c r="Q2091">
        <v>0</v>
      </c>
      <c r="R2091">
        <v>0</v>
      </c>
      <c r="S2091">
        <v>3</v>
      </c>
      <c r="T2091">
        <v>4</v>
      </c>
      <c r="U2091">
        <v>0</v>
      </c>
      <c r="V2091">
        <v>0</v>
      </c>
      <c r="W2091">
        <v>0</v>
      </c>
      <c r="X2091">
        <v>0</v>
      </c>
      <c r="Y2091">
        <v>0</v>
      </c>
      <c r="Z2091">
        <v>0</v>
      </c>
      <c r="AA2091">
        <v>3</v>
      </c>
      <c r="AB2091">
        <v>11</v>
      </c>
      <c r="AC2091">
        <v>0</v>
      </c>
    </row>
    <row r="2092" spans="1:29" x14ac:dyDescent="0.3">
      <c r="A2092" s="1">
        <v>4865</v>
      </c>
      <c r="B2092">
        <v>1974</v>
      </c>
      <c r="C2092" t="s">
        <v>39</v>
      </c>
      <c r="D2092" t="s">
        <v>41</v>
      </c>
      <c r="E2092">
        <v>53367</v>
      </c>
      <c r="F2092">
        <v>1</v>
      </c>
      <c r="G2092">
        <v>1</v>
      </c>
      <c r="H2092" t="s">
        <v>215</v>
      </c>
      <c r="I2092">
        <v>2</v>
      </c>
      <c r="J2092">
        <v>229</v>
      </c>
      <c r="K2092">
        <v>7</v>
      </c>
      <c r="L2092">
        <v>140</v>
      </c>
      <c r="M2092">
        <v>10</v>
      </c>
      <c r="N2092">
        <v>3</v>
      </c>
      <c r="O2092">
        <v>11</v>
      </c>
      <c r="P2092">
        <v>7</v>
      </c>
      <c r="Q2092">
        <v>5</v>
      </c>
      <c r="R2092">
        <v>1</v>
      </c>
      <c r="S2092">
        <v>8</v>
      </c>
      <c r="T2092">
        <v>7</v>
      </c>
      <c r="U2092">
        <v>0</v>
      </c>
      <c r="V2092">
        <v>0</v>
      </c>
      <c r="W2092">
        <v>0</v>
      </c>
      <c r="X2092">
        <v>0</v>
      </c>
      <c r="Y2092">
        <v>0</v>
      </c>
      <c r="Z2092">
        <v>0</v>
      </c>
      <c r="AA2092">
        <v>3</v>
      </c>
      <c r="AB2092">
        <v>11</v>
      </c>
      <c r="AC2092">
        <v>1</v>
      </c>
    </row>
    <row r="2093" spans="1:29" x14ac:dyDescent="0.3">
      <c r="A2093" s="1">
        <v>2686</v>
      </c>
      <c r="B2093">
        <v>1969</v>
      </c>
      <c r="C2093" t="s">
        <v>47</v>
      </c>
      <c r="D2093" t="s">
        <v>33</v>
      </c>
      <c r="E2093">
        <v>22390</v>
      </c>
      <c r="F2093">
        <v>0</v>
      </c>
      <c r="G2093">
        <v>0</v>
      </c>
      <c r="H2093" t="s">
        <v>452</v>
      </c>
      <c r="I2093">
        <v>49</v>
      </c>
      <c r="J2093">
        <v>0</v>
      </c>
      <c r="K2093">
        <v>1</v>
      </c>
      <c r="L2093">
        <v>4</v>
      </c>
      <c r="M2093">
        <v>15</v>
      </c>
      <c r="N2093">
        <v>1</v>
      </c>
      <c r="O2093">
        <v>5</v>
      </c>
      <c r="P2093">
        <v>1</v>
      </c>
      <c r="Q2093">
        <v>1</v>
      </c>
      <c r="R2093">
        <v>0</v>
      </c>
      <c r="S2093">
        <v>2</v>
      </c>
      <c r="T2093">
        <v>7</v>
      </c>
      <c r="U2093">
        <v>0</v>
      </c>
      <c r="V2093">
        <v>0</v>
      </c>
      <c r="W2093">
        <v>0</v>
      </c>
      <c r="X2093">
        <v>0</v>
      </c>
      <c r="Y2093">
        <v>0</v>
      </c>
      <c r="Z2093">
        <v>0</v>
      </c>
      <c r="AA2093">
        <v>3</v>
      </c>
      <c r="AB2093">
        <v>11</v>
      </c>
      <c r="AC2093">
        <v>0</v>
      </c>
    </row>
    <row r="2094" spans="1:29" x14ac:dyDescent="0.3">
      <c r="A2094" s="1">
        <v>3107</v>
      </c>
      <c r="B2094">
        <v>1976</v>
      </c>
      <c r="C2094" t="s">
        <v>29</v>
      </c>
      <c r="D2094" t="s">
        <v>33</v>
      </c>
      <c r="E2094">
        <v>71322</v>
      </c>
      <c r="F2094">
        <v>0</v>
      </c>
      <c r="G2094">
        <v>1</v>
      </c>
      <c r="H2094" t="s">
        <v>492</v>
      </c>
      <c r="I2094">
        <v>31</v>
      </c>
      <c r="J2094">
        <v>121</v>
      </c>
      <c r="K2094">
        <v>24</v>
      </c>
      <c r="L2094">
        <v>124</v>
      </c>
      <c r="M2094">
        <v>24</v>
      </c>
      <c r="N2094">
        <v>15</v>
      </c>
      <c r="O2094">
        <v>42</v>
      </c>
      <c r="P2094">
        <v>1</v>
      </c>
      <c r="Q2094">
        <v>4</v>
      </c>
      <c r="R2094">
        <v>1</v>
      </c>
      <c r="S2094">
        <v>7</v>
      </c>
      <c r="T2094">
        <v>2</v>
      </c>
      <c r="U2094">
        <v>0</v>
      </c>
      <c r="V2094">
        <v>0</v>
      </c>
      <c r="W2094">
        <v>0</v>
      </c>
      <c r="X2094">
        <v>0</v>
      </c>
      <c r="Y2094">
        <v>0</v>
      </c>
      <c r="Z2094">
        <v>0</v>
      </c>
      <c r="AA2094">
        <v>3</v>
      </c>
      <c r="AB2094">
        <v>11</v>
      </c>
      <c r="AC2094">
        <v>0</v>
      </c>
    </row>
    <row r="2095" spans="1:29" x14ac:dyDescent="0.3">
      <c r="A2095" s="1">
        <v>7734</v>
      </c>
      <c r="B2095">
        <v>1993</v>
      </c>
      <c r="C2095" t="s">
        <v>29</v>
      </c>
      <c r="D2095" t="s">
        <v>702</v>
      </c>
      <c r="E2095">
        <v>79244</v>
      </c>
      <c r="F2095">
        <v>0</v>
      </c>
      <c r="G2095">
        <v>0</v>
      </c>
      <c r="H2095" t="s">
        <v>107</v>
      </c>
      <c r="I2095">
        <v>58</v>
      </c>
      <c r="J2095">
        <v>471</v>
      </c>
      <c r="K2095">
        <v>102</v>
      </c>
      <c r="L2095">
        <v>125</v>
      </c>
      <c r="M2095">
        <v>212</v>
      </c>
      <c r="N2095">
        <v>61</v>
      </c>
      <c r="O2095">
        <v>245</v>
      </c>
      <c r="P2095">
        <v>1</v>
      </c>
      <c r="Q2095">
        <v>4</v>
      </c>
      <c r="R2095">
        <v>10</v>
      </c>
      <c r="S2095">
        <v>7</v>
      </c>
      <c r="T2095">
        <v>1</v>
      </c>
      <c r="U2095">
        <v>0</v>
      </c>
      <c r="V2095">
        <v>0</v>
      </c>
      <c r="W2095">
        <v>1</v>
      </c>
      <c r="X2095">
        <v>1</v>
      </c>
      <c r="Y2095">
        <v>0</v>
      </c>
      <c r="Z2095">
        <v>0</v>
      </c>
      <c r="AA2095">
        <v>3</v>
      </c>
      <c r="AB2095">
        <v>11</v>
      </c>
      <c r="AC2095">
        <v>1</v>
      </c>
    </row>
    <row r="2096" spans="1:29" x14ac:dyDescent="0.3">
      <c r="A2096" s="1">
        <v>1146</v>
      </c>
      <c r="B2096">
        <v>1949</v>
      </c>
      <c r="C2096" t="s">
        <v>39</v>
      </c>
      <c r="D2096" t="s">
        <v>33</v>
      </c>
      <c r="E2096">
        <v>49912</v>
      </c>
      <c r="F2096">
        <v>0</v>
      </c>
      <c r="G2096">
        <v>1</v>
      </c>
      <c r="H2096" t="s">
        <v>93</v>
      </c>
      <c r="I2096">
        <v>5</v>
      </c>
      <c r="J2096">
        <v>520</v>
      </c>
      <c r="K2096">
        <v>8</v>
      </c>
      <c r="L2096">
        <v>223</v>
      </c>
      <c r="M2096">
        <v>32</v>
      </c>
      <c r="N2096">
        <v>49</v>
      </c>
      <c r="O2096">
        <v>42</v>
      </c>
      <c r="P2096">
        <v>4</v>
      </c>
      <c r="Q2096">
        <v>10</v>
      </c>
      <c r="R2096">
        <v>5</v>
      </c>
      <c r="S2096">
        <v>7</v>
      </c>
      <c r="T2096">
        <v>8</v>
      </c>
      <c r="U2096">
        <v>1</v>
      </c>
      <c r="V2096">
        <v>0</v>
      </c>
      <c r="W2096">
        <v>0</v>
      </c>
      <c r="X2096">
        <v>0</v>
      </c>
      <c r="Y2096">
        <v>0</v>
      </c>
      <c r="Z2096">
        <v>0</v>
      </c>
      <c r="AA2096">
        <v>3</v>
      </c>
      <c r="AB2096">
        <v>11</v>
      </c>
      <c r="AC2096">
        <v>1</v>
      </c>
    </row>
    <row r="2097" spans="1:29" x14ac:dyDescent="0.3">
      <c r="A2097" s="1">
        <v>11031</v>
      </c>
      <c r="B2097">
        <v>1950</v>
      </c>
      <c r="C2097" t="s">
        <v>36</v>
      </c>
      <c r="D2097" t="s">
        <v>37</v>
      </c>
      <c r="E2097">
        <v>48699</v>
      </c>
      <c r="F2097">
        <v>1</v>
      </c>
      <c r="G2097">
        <v>1</v>
      </c>
      <c r="H2097" t="s">
        <v>97</v>
      </c>
      <c r="I2097">
        <v>90</v>
      </c>
      <c r="J2097">
        <v>26</v>
      </c>
      <c r="K2097">
        <v>1</v>
      </c>
      <c r="L2097">
        <v>10</v>
      </c>
      <c r="M2097">
        <v>2</v>
      </c>
      <c r="N2097">
        <v>0</v>
      </c>
      <c r="O2097">
        <v>1</v>
      </c>
      <c r="P2097">
        <v>1</v>
      </c>
      <c r="Q2097">
        <v>1</v>
      </c>
      <c r="R2097">
        <v>0</v>
      </c>
      <c r="S2097">
        <v>3</v>
      </c>
      <c r="T2097">
        <v>5</v>
      </c>
      <c r="U2097">
        <v>0</v>
      </c>
      <c r="V2097">
        <v>0</v>
      </c>
      <c r="W2097">
        <v>0</v>
      </c>
      <c r="X2097">
        <v>0</v>
      </c>
      <c r="Y2097">
        <v>0</v>
      </c>
      <c r="Z2097">
        <v>0</v>
      </c>
      <c r="AA2097">
        <v>3</v>
      </c>
      <c r="AB2097">
        <v>11</v>
      </c>
      <c r="AC2097">
        <v>0</v>
      </c>
    </row>
    <row r="2098" spans="1:29" x14ac:dyDescent="0.3">
      <c r="A2098" s="1">
        <v>7428</v>
      </c>
      <c r="B2098">
        <v>1975</v>
      </c>
      <c r="C2098" t="s">
        <v>29</v>
      </c>
      <c r="D2098" t="s">
        <v>33</v>
      </c>
      <c r="E2098">
        <v>80144</v>
      </c>
      <c r="F2098">
        <v>0</v>
      </c>
      <c r="G2098">
        <v>0</v>
      </c>
      <c r="H2098" t="s">
        <v>150</v>
      </c>
      <c r="I2098">
        <v>47</v>
      </c>
      <c r="J2098">
        <v>240</v>
      </c>
      <c r="K2098">
        <v>132</v>
      </c>
      <c r="L2098">
        <v>445</v>
      </c>
      <c r="M2098">
        <v>250</v>
      </c>
      <c r="N2098">
        <v>192</v>
      </c>
      <c r="O2098">
        <v>108</v>
      </c>
      <c r="P2098">
        <v>1</v>
      </c>
      <c r="Q2098">
        <v>3</v>
      </c>
      <c r="R2098">
        <v>7</v>
      </c>
      <c r="S2098">
        <v>8</v>
      </c>
      <c r="T2098">
        <v>1</v>
      </c>
      <c r="U2098">
        <v>0</v>
      </c>
      <c r="V2098">
        <v>0</v>
      </c>
      <c r="W2098">
        <v>0</v>
      </c>
      <c r="X2098">
        <v>0</v>
      </c>
      <c r="Y2098">
        <v>0</v>
      </c>
      <c r="Z2098">
        <v>0</v>
      </c>
      <c r="AA2098">
        <v>3</v>
      </c>
      <c r="AB2098">
        <v>11</v>
      </c>
      <c r="AC2098">
        <v>0</v>
      </c>
    </row>
    <row r="2099" spans="1:29" x14ac:dyDescent="0.3">
      <c r="A2099" s="1">
        <v>975</v>
      </c>
      <c r="B2099">
        <v>1956</v>
      </c>
      <c r="C2099" t="s">
        <v>29</v>
      </c>
      <c r="D2099" t="s">
        <v>30</v>
      </c>
      <c r="E2099">
        <v>54252</v>
      </c>
      <c r="F2099">
        <v>1</v>
      </c>
      <c r="G2099">
        <v>1</v>
      </c>
      <c r="H2099" t="s">
        <v>544</v>
      </c>
      <c r="I2099">
        <v>25</v>
      </c>
      <c r="J2099">
        <v>178</v>
      </c>
      <c r="K2099">
        <v>4</v>
      </c>
      <c r="L2099">
        <v>26</v>
      </c>
      <c r="M2099">
        <v>8</v>
      </c>
      <c r="N2099">
        <v>4</v>
      </c>
      <c r="O2099">
        <v>44</v>
      </c>
      <c r="P2099">
        <v>5</v>
      </c>
      <c r="Q2099">
        <v>4</v>
      </c>
      <c r="R2099">
        <v>1</v>
      </c>
      <c r="S2099">
        <v>5</v>
      </c>
      <c r="T2099">
        <v>6</v>
      </c>
      <c r="U2099">
        <v>0</v>
      </c>
      <c r="V2099">
        <v>0</v>
      </c>
      <c r="W2099">
        <v>0</v>
      </c>
      <c r="X2099">
        <v>0</v>
      </c>
      <c r="Y2099">
        <v>0</v>
      </c>
      <c r="Z2099">
        <v>0</v>
      </c>
      <c r="AA2099">
        <v>3</v>
      </c>
      <c r="AB2099">
        <v>11</v>
      </c>
      <c r="AC2099">
        <v>0</v>
      </c>
    </row>
    <row r="2100" spans="1:29" x14ac:dyDescent="0.3">
      <c r="A2100" s="1">
        <v>1103</v>
      </c>
      <c r="B2100">
        <v>1976</v>
      </c>
      <c r="C2100" t="s">
        <v>39</v>
      </c>
      <c r="D2100" t="s">
        <v>37</v>
      </c>
      <c r="E2100">
        <v>81929</v>
      </c>
      <c r="F2100">
        <v>1</v>
      </c>
      <c r="G2100">
        <v>0</v>
      </c>
      <c r="H2100" t="s">
        <v>522</v>
      </c>
      <c r="I2100">
        <v>60</v>
      </c>
      <c r="J2100">
        <v>1486</v>
      </c>
      <c r="K2100">
        <v>55</v>
      </c>
      <c r="L2100">
        <v>278</v>
      </c>
      <c r="M2100">
        <v>49</v>
      </c>
      <c r="N2100">
        <v>0</v>
      </c>
      <c r="O2100">
        <v>185</v>
      </c>
      <c r="P2100">
        <v>2</v>
      </c>
      <c r="Q2100">
        <v>4</v>
      </c>
      <c r="R2100">
        <v>4</v>
      </c>
      <c r="S2100">
        <v>10</v>
      </c>
      <c r="T2100">
        <v>6</v>
      </c>
      <c r="U2100">
        <v>1</v>
      </c>
      <c r="V2100">
        <v>0</v>
      </c>
      <c r="W2100">
        <v>1</v>
      </c>
      <c r="X2100">
        <v>0</v>
      </c>
      <c r="Y2100">
        <v>0</v>
      </c>
      <c r="Z2100">
        <v>0</v>
      </c>
      <c r="AA2100">
        <v>3</v>
      </c>
      <c r="AB2100">
        <v>11</v>
      </c>
      <c r="AC2100">
        <v>1</v>
      </c>
    </row>
    <row r="2101" spans="1:29" x14ac:dyDescent="0.3">
      <c r="A2101" s="1">
        <v>3422</v>
      </c>
      <c r="B2101">
        <v>1975</v>
      </c>
      <c r="C2101" t="s">
        <v>29</v>
      </c>
      <c r="D2101" t="s">
        <v>37</v>
      </c>
      <c r="E2101">
        <v>76068</v>
      </c>
      <c r="F2101">
        <v>0</v>
      </c>
      <c r="G2101">
        <v>1</v>
      </c>
      <c r="H2101" t="s">
        <v>519</v>
      </c>
      <c r="I2101">
        <v>67</v>
      </c>
      <c r="J2101">
        <v>1115</v>
      </c>
      <c r="K2101">
        <v>12</v>
      </c>
      <c r="L2101">
        <v>128</v>
      </c>
      <c r="M2101">
        <v>33</v>
      </c>
      <c r="N2101">
        <v>12</v>
      </c>
      <c r="O2101">
        <v>76</v>
      </c>
      <c r="P2101">
        <v>1</v>
      </c>
      <c r="Q2101">
        <v>2</v>
      </c>
      <c r="R2101">
        <v>3</v>
      </c>
      <c r="S2101">
        <v>4</v>
      </c>
      <c r="T2101">
        <v>6</v>
      </c>
      <c r="U2101">
        <v>0</v>
      </c>
      <c r="V2101">
        <v>1</v>
      </c>
      <c r="W2101">
        <v>0</v>
      </c>
      <c r="X2101">
        <v>0</v>
      </c>
      <c r="Y2101">
        <v>1</v>
      </c>
      <c r="Z2101">
        <v>0</v>
      </c>
      <c r="AA2101">
        <v>3</v>
      </c>
      <c r="AB2101">
        <v>11</v>
      </c>
      <c r="AC2101">
        <v>0</v>
      </c>
    </row>
    <row r="2102" spans="1:29" x14ac:dyDescent="0.3">
      <c r="A2102" s="1">
        <v>1055</v>
      </c>
      <c r="B2102">
        <v>1976</v>
      </c>
      <c r="C2102" t="s">
        <v>39</v>
      </c>
      <c r="D2102" t="s">
        <v>37</v>
      </c>
      <c r="E2102">
        <v>53204</v>
      </c>
      <c r="F2102">
        <v>1</v>
      </c>
      <c r="G2102">
        <v>1</v>
      </c>
      <c r="H2102" t="s">
        <v>255</v>
      </c>
      <c r="I2102">
        <v>40</v>
      </c>
      <c r="J2102">
        <v>29</v>
      </c>
      <c r="K2102">
        <v>0</v>
      </c>
      <c r="L2102">
        <v>8</v>
      </c>
      <c r="M2102">
        <v>2</v>
      </c>
      <c r="N2102">
        <v>0</v>
      </c>
      <c r="O2102">
        <v>6</v>
      </c>
      <c r="P2102">
        <v>1</v>
      </c>
      <c r="Q2102">
        <v>1</v>
      </c>
      <c r="R2102">
        <v>0</v>
      </c>
      <c r="S2102">
        <v>3</v>
      </c>
      <c r="T2102">
        <v>4</v>
      </c>
      <c r="U2102">
        <v>0</v>
      </c>
      <c r="V2102">
        <v>0</v>
      </c>
      <c r="W2102">
        <v>0</v>
      </c>
      <c r="X2102">
        <v>0</v>
      </c>
      <c r="Y2102">
        <v>0</v>
      </c>
      <c r="Z2102">
        <v>0</v>
      </c>
      <c r="AA2102">
        <v>3</v>
      </c>
      <c r="AB2102">
        <v>11</v>
      </c>
      <c r="AC2102">
        <v>0</v>
      </c>
    </row>
    <row r="2103" spans="1:29" x14ac:dyDescent="0.3">
      <c r="A2103" s="1">
        <v>6544</v>
      </c>
      <c r="B2103">
        <v>1949</v>
      </c>
      <c r="C2103" t="s">
        <v>36</v>
      </c>
      <c r="D2103" t="s">
        <v>33</v>
      </c>
      <c r="E2103">
        <v>67911</v>
      </c>
      <c r="F2103">
        <v>0</v>
      </c>
      <c r="G2103">
        <v>1</v>
      </c>
      <c r="H2103" t="s">
        <v>65</v>
      </c>
      <c r="I2103">
        <v>63</v>
      </c>
      <c r="J2103">
        <v>529</v>
      </c>
      <c r="K2103">
        <v>0</v>
      </c>
      <c r="L2103">
        <v>356</v>
      </c>
      <c r="M2103">
        <v>63</v>
      </c>
      <c r="N2103">
        <v>28</v>
      </c>
      <c r="O2103">
        <v>0</v>
      </c>
      <c r="P2103">
        <v>3</v>
      </c>
      <c r="Q2103">
        <v>6</v>
      </c>
      <c r="R2103">
        <v>7</v>
      </c>
      <c r="S2103">
        <v>11</v>
      </c>
      <c r="T2103">
        <v>3</v>
      </c>
      <c r="U2103">
        <v>0</v>
      </c>
      <c r="V2103">
        <v>0</v>
      </c>
      <c r="W2103">
        <v>0</v>
      </c>
      <c r="X2103">
        <v>0</v>
      </c>
      <c r="Y2103">
        <v>0</v>
      </c>
      <c r="Z2103">
        <v>0</v>
      </c>
      <c r="AA2103">
        <v>3</v>
      </c>
      <c r="AB2103">
        <v>11</v>
      </c>
      <c r="AC2103">
        <v>0</v>
      </c>
    </row>
    <row r="2104" spans="1:29" x14ac:dyDescent="0.3">
      <c r="A2104" s="1">
        <v>1241</v>
      </c>
      <c r="B2104">
        <v>1984</v>
      </c>
      <c r="C2104" t="s">
        <v>53</v>
      </c>
      <c r="D2104" t="s">
        <v>37</v>
      </c>
      <c r="E2104">
        <v>14796</v>
      </c>
      <c r="F2104">
        <v>1</v>
      </c>
      <c r="G2104">
        <v>0</v>
      </c>
      <c r="H2104" t="s">
        <v>694</v>
      </c>
      <c r="I2104">
        <v>1</v>
      </c>
      <c r="J2104">
        <v>13</v>
      </c>
      <c r="K2104">
        <v>3</v>
      </c>
      <c r="L2104">
        <v>8</v>
      </c>
      <c r="M2104">
        <v>7</v>
      </c>
      <c r="N2104">
        <v>4</v>
      </c>
      <c r="O2104">
        <v>16</v>
      </c>
      <c r="P2104">
        <v>2</v>
      </c>
      <c r="Q2104">
        <v>1</v>
      </c>
      <c r="R2104">
        <v>0</v>
      </c>
      <c r="S2104">
        <v>3</v>
      </c>
      <c r="T2104">
        <v>9</v>
      </c>
      <c r="U2104">
        <v>0</v>
      </c>
      <c r="V2104">
        <v>0</v>
      </c>
      <c r="W2104">
        <v>0</v>
      </c>
      <c r="X2104">
        <v>0</v>
      </c>
      <c r="Y2104">
        <v>0</v>
      </c>
      <c r="Z2104">
        <v>0</v>
      </c>
      <c r="AA2104">
        <v>3</v>
      </c>
      <c r="AB2104">
        <v>11</v>
      </c>
      <c r="AC2104">
        <v>1</v>
      </c>
    </row>
    <row r="2105" spans="1:29" x14ac:dyDescent="0.3">
      <c r="A2105" s="1">
        <v>2909</v>
      </c>
      <c r="B2105">
        <v>1974</v>
      </c>
      <c r="C2105" t="s">
        <v>36</v>
      </c>
      <c r="D2105" t="s">
        <v>37</v>
      </c>
      <c r="E2105">
        <v>78128</v>
      </c>
      <c r="F2105">
        <v>0</v>
      </c>
      <c r="G2105">
        <v>1</v>
      </c>
      <c r="H2105" t="s">
        <v>606</v>
      </c>
      <c r="I2105">
        <v>89</v>
      </c>
      <c r="J2105">
        <v>934</v>
      </c>
      <c r="K2105">
        <v>24</v>
      </c>
      <c r="L2105">
        <v>230</v>
      </c>
      <c r="M2105">
        <v>16</v>
      </c>
      <c r="N2105">
        <v>24</v>
      </c>
      <c r="O2105">
        <v>36</v>
      </c>
      <c r="P2105">
        <v>2</v>
      </c>
      <c r="Q2105">
        <v>8</v>
      </c>
      <c r="R2105">
        <v>4</v>
      </c>
      <c r="S2105">
        <v>6</v>
      </c>
      <c r="T2105">
        <v>3</v>
      </c>
      <c r="U2105">
        <v>0</v>
      </c>
      <c r="V2105">
        <v>1</v>
      </c>
      <c r="W2105">
        <v>1</v>
      </c>
      <c r="X2105">
        <v>0</v>
      </c>
      <c r="Y2105">
        <v>0</v>
      </c>
      <c r="Z2105">
        <v>0</v>
      </c>
      <c r="AA2105">
        <v>3</v>
      </c>
      <c r="AB2105">
        <v>11</v>
      </c>
      <c r="AC2105">
        <v>0</v>
      </c>
    </row>
    <row r="2106" spans="1:29" x14ac:dyDescent="0.3">
      <c r="A2106" s="1">
        <v>5802</v>
      </c>
      <c r="B2106">
        <v>1972</v>
      </c>
      <c r="C2106" t="s">
        <v>47</v>
      </c>
      <c r="D2106" t="s">
        <v>37</v>
      </c>
      <c r="E2106">
        <v>14188</v>
      </c>
      <c r="F2106">
        <v>0</v>
      </c>
      <c r="G2106">
        <v>0</v>
      </c>
      <c r="H2106" t="s">
        <v>491</v>
      </c>
      <c r="I2106">
        <v>40</v>
      </c>
      <c r="J2106">
        <v>2</v>
      </c>
      <c r="K2106">
        <v>7</v>
      </c>
      <c r="L2106">
        <v>11</v>
      </c>
      <c r="M2106">
        <v>16</v>
      </c>
      <c r="N2106">
        <v>12</v>
      </c>
      <c r="O2106">
        <v>27</v>
      </c>
      <c r="P2106">
        <v>1</v>
      </c>
      <c r="Q2106">
        <v>2</v>
      </c>
      <c r="R2106">
        <v>0</v>
      </c>
      <c r="S2106">
        <v>4</v>
      </c>
      <c r="T2106">
        <v>6</v>
      </c>
      <c r="U2106">
        <v>0</v>
      </c>
      <c r="V2106">
        <v>0</v>
      </c>
      <c r="W2106">
        <v>0</v>
      </c>
      <c r="X2106">
        <v>0</v>
      </c>
      <c r="Y2106">
        <v>0</v>
      </c>
      <c r="Z2106">
        <v>0</v>
      </c>
      <c r="AA2106">
        <v>3</v>
      </c>
      <c r="AB2106">
        <v>11</v>
      </c>
      <c r="AC2106">
        <v>0</v>
      </c>
    </row>
    <row r="2107" spans="1:29" x14ac:dyDescent="0.3">
      <c r="A2107" s="1">
        <v>1407</v>
      </c>
      <c r="B2107">
        <v>1986</v>
      </c>
      <c r="C2107" t="s">
        <v>47</v>
      </c>
      <c r="D2107" t="s">
        <v>37</v>
      </c>
      <c r="E2107">
        <v>20425</v>
      </c>
      <c r="F2107">
        <v>1</v>
      </c>
      <c r="G2107">
        <v>0</v>
      </c>
      <c r="H2107" t="s">
        <v>67</v>
      </c>
      <c r="I2107">
        <v>5</v>
      </c>
      <c r="J2107">
        <v>4</v>
      </c>
      <c r="K2107">
        <v>12</v>
      </c>
      <c r="L2107">
        <v>5</v>
      </c>
      <c r="M2107">
        <v>3</v>
      </c>
      <c r="N2107">
        <v>16</v>
      </c>
      <c r="O2107">
        <v>17</v>
      </c>
      <c r="P2107">
        <v>2</v>
      </c>
      <c r="Q2107">
        <v>2</v>
      </c>
      <c r="R2107">
        <v>0</v>
      </c>
      <c r="S2107">
        <v>3</v>
      </c>
      <c r="T2107">
        <v>7</v>
      </c>
      <c r="U2107">
        <v>0</v>
      </c>
      <c r="V2107">
        <v>0</v>
      </c>
      <c r="W2107">
        <v>0</v>
      </c>
      <c r="X2107">
        <v>0</v>
      </c>
      <c r="Y2107">
        <v>0</v>
      </c>
      <c r="Z2107">
        <v>0</v>
      </c>
      <c r="AA2107">
        <v>3</v>
      </c>
      <c r="AB2107">
        <v>11</v>
      </c>
      <c r="AC2107">
        <v>0</v>
      </c>
    </row>
    <row r="2108" spans="1:29" x14ac:dyDescent="0.3">
      <c r="A2108" s="1">
        <v>6183</v>
      </c>
      <c r="B2108">
        <v>1962</v>
      </c>
      <c r="C2108" t="s">
        <v>39</v>
      </c>
      <c r="D2108" t="s">
        <v>37</v>
      </c>
      <c r="E2108">
        <v>58646</v>
      </c>
      <c r="F2108">
        <v>0</v>
      </c>
      <c r="G2108">
        <v>1</v>
      </c>
      <c r="H2108" t="s">
        <v>542</v>
      </c>
      <c r="I2108">
        <v>3</v>
      </c>
      <c r="J2108">
        <v>62</v>
      </c>
      <c r="K2108">
        <v>1</v>
      </c>
      <c r="L2108">
        <v>44</v>
      </c>
      <c r="M2108">
        <v>6</v>
      </c>
      <c r="N2108">
        <v>5</v>
      </c>
      <c r="O2108">
        <v>22</v>
      </c>
      <c r="P2108">
        <v>1</v>
      </c>
      <c r="Q2108">
        <v>2</v>
      </c>
      <c r="R2108">
        <v>1</v>
      </c>
      <c r="S2108">
        <v>4</v>
      </c>
      <c r="T2108">
        <v>4</v>
      </c>
      <c r="U2108">
        <v>0</v>
      </c>
      <c r="V2108">
        <v>0</v>
      </c>
      <c r="W2108">
        <v>0</v>
      </c>
      <c r="X2108">
        <v>0</v>
      </c>
      <c r="Y2108">
        <v>0</v>
      </c>
      <c r="Z2108">
        <v>0</v>
      </c>
      <c r="AA2108">
        <v>3</v>
      </c>
      <c r="AB2108">
        <v>11</v>
      </c>
      <c r="AC2108">
        <v>0</v>
      </c>
    </row>
    <row r="2109" spans="1:29" x14ac:dyDescent="0.3">
      <c r="A2109" s="1">
        <v>340</v>
      </c>
      <c r="B2109">
        <v>1970</v>
      </c>
      <c r="C2109" t="s">
        <v>29</v>
      </c>
      <c r="D2109" t="s">
        <v>41</v>
      </c>
      <c r="E2109">
        <v>72967</v>
      </c>
      <c r="F2109">
        <v>0</v>
      </c>
      <c r="G2109">
        <v>1</v>
      </c>
      <c r="H2109" t="s">
        <v>693</v>
      </c>
      <c r="I2109">
        <v>1</v>
      </c>
      <c r="J2109">
        <v>158</v>
      </c>
      <c r="K2109">
        <v>35</v>
      </c>
      <c r="L2109">
        <v>179</v>
      </c>
      <c r="M2109">
        <v>0</v>
      </c>
      <c r="N2109">
        <v>0</v>
      </c>
      <c r="O2109">
        <v>125</v>
      </c>
      <c r="P2109">
        <v>2</v>
      </c>
      <c r="Q2109">
        <v>7</v>
      </c>
      <c r="R2109">
        <v>2</v>
      </c>
      <c r="S2109">
        <v>8</v>
      </c>
      <c r="T2109">
        <v>5</v>
      </c>
      <c r="U2109">
        <v>1</v>
      </c>
      <c r="V2109">
        <v>0</v>
      </c>
      <c r="W2109">
        <v>0</v>
      </c>
      <c r="X2109">
        <v>0</v>
      </c>
      <c r="Y2109">
        <v>0</v>
      </c>
      <c r="Z2109">
        <v>0</v>
      </c>
      <c r="AA2109">
        <v>3</v>
      </c>
      <c r="AB2109">
        <v>11</v>
      </c>
      <c r="AC2109">
        <v>1</v>
      </c>
    </row>
    <row r="2110" spans="1:29" x14ac:dyDescent="0.3">
      <c r="A2110" s="1">
        <v>5991</v>
      </c>
      <c r="B2110">
        <v>1949</v>
      </c>
      <c r="C2110" t="s">
        <v>39</v>
      </c>
      <c r="D2110" t="s">
        <v>37</v>
      </c>
      <c r="E2110">
        <v>48150</v>
      </c>
      <c r="F2110">
        <v>0</v>
      </c>
      <c r="G2110">
        <v>1</v>
      </c>
      <c r="H2110" t="s">
        <v>602</v>
      </c>
      <c r="I2110">
        <v>24</v>
      </c>
      <c r="J2110">
        <v>173</v>
      </c>
      <c r="K2110">
        <v>2</v>
      </c>
      <c r="L2110">
        <v>39</v>
      </c>
      <c r="M2110">
        <v>3</v>
      </c>
      <c r="N2110">
        <v>2</v>
      </c>
      <c r="O2110">
        <v>47</v>
      </c>
      <c r="P2110">
        <v>3</v>
      </c>
      <c r="Q2110">
        <v>5</v>
      </c>
      <c r="R2110">
        <v>1</v>
      </c>
      <c r="S2110">
        <v>4</v>
      </c>
      <c r="T2110">
        <v>7</v>
      </c>
      <c r="U2110">
        <v>0</v>
      </c>
      <c r="V2110">
        <v>0</v>
      </c>
      <c r="W2110">
        <v>0</v>
      </c>
      <c r="X2110">
        <v>0</v>
      </c>
      <c r="Y2110">
        <v>0</v>
      </c>
      <c r="Z2110">
        <v>0</v>
      </c>
      <c r="AA2110">
        <v>3</v>
      </c>
      <c r="AB2110">
        <v>11</v>
      </c>
      <c r="AC2110">
        <v>0</v>
      </c>
    </row>
    <row r="2111" spans="1:29" x14ac:dyDescent="0.3">
      <c r="A2111" s="1">
        <v>3104</v>
      </c>
      <c r="B2111">
        <v>1961</v>
      </c>
      <c r="C2111" t="s">
        <v>29</v>
      </c>
      <c r="D2111" t="s">
        <v>30</v>
      </c>
      <c r="E2111">
        <v>82332</v>
      </c>
      <c r="F2111">
        <v>0</v>
      </c>
      <c r="G2111">
        <v>0</v>
      </c>
      <c r="H2111" t="s">
        <v>694</v>
      </c>
      <c r="I2111">
        <v>89</v>
      </c>
      <c r="J2111">
        <v>830</v>
      </c>
      <c r="K2111">
        <v>59</v>
      </c>
      <c r="L2111">
        <v>968</v>
      </c>
      <c r="M2111">
        <v>51</v>
      </c>
      <c r="N2111">
        <v>79</v>
      </c>
      <c r="O2111">
        <v>19</v>
      </c>
      <c r="P2111">
        <v>1</v>
      </c>
      <c r="Q2111">
        <v>5</v>
      </c>
      <c r="R2111">
        <v>3</v>
      </c>
      <c r="S2111">
        <v>12</v>
      </c>
      <c r="T2111">
        <v>2</v>
      </c>
      <c r="U2111">
        <v>0</v>
      </c>
      <c r="V2111">
        <v>0</v>
      </c>
      <c r="W2111">
        <v>1</v>
      </c>
      <c r="X2111">
        <v>0</v>
      </c>
      <c r="Y2111">
        <v>0</v>
      </c>
      <c r="Z2111">
        <v>0</v>
      </c>
      <c r="AA2111">
        <v>3</v>
      </c>
      <c r="AB2111">
        <v>11</v>
      </c>
      <c r="AC2111">
        <v>1</v>
      </c>
    </row>
    <row r="2112" spans="1:29" x14ac:dyDescent="0.3">
      <c r="A2112" s="1">
        <v>9729</v>
      </c>
      <c r="B2112">
        <v>1955</v>
      </c>
      <c r="C2112" t="s">
        <v>29</v>
      </c>
      <c r="D2112" t="s">
        <v>71</v>
      </c>
      <c r="E2112">
        <v>58275</v>
      </c>
      <c r="F2112">
        <v>1</v>
      </c>
      <c r="G2112">
        <v>1</v>
      </c>
      <c r="H2112" t="s">
        <v>695</v>
      </c>
      <c r="I2112">
        <v>48</v>
      </c>
      <c r="J2112">
        <v>189</v>
      </c>
      <c r="K2112">
        <v>10</v>
      </c>
      <c r="L2112">
        <v>253</v>
      </c>
      <c r="M2112">
        <v>56</v>
      </c>
      <c r="N2112">
        <v>43</v>
      </c>
      <c r="O2112">
        <v>64</v>
      </c>
      <c r="P2112">
        <v>6</v>
      </c>
      <c r="Q2112">
        <v>8</v>
      </c>
      <c r="R2112">
        <v>2</v>
      </c>
      <c r="S2112">
        <v>7</v>
      </c>
      <c r="T2112">
        <v>7</v>
      </c>
      <c r="U2112">
        <v>0</v>
      </c>
      <c r="V2112">
        <v>0</v>
      </c>
      <c r="W2112">
        <v>0</v>
      </c>
      <c r="X2112">
        <v>0</v>
      </c>
      <c r="Y2112">
        <v>0</v>
      </c>
      <c r="Z2112">
        <v>0</v>
      </c>
      <c r="AA2112">
        <v>3</v>
      </c>
      <c r="AB2112">
        <v>11</v>
      </c>
      <c r="AC2112">
        <v>0</v>
      </c>
    </row>
    <row r="2113" spans="1:29" x14ac:dyDescent="0.3">
      <c r="A2113" s="1">
        <v>1008</v>
      </c>
      <c r="B2113">
        <v>1981</v>
      </c>
      <c r="C2113" t="s">
        <v>36</v>
      </c>
      <c r="D2113" t="s">
        <v>33</v>
      </c>
      <c r="E2113">
        <v>44953</v>
      </c>
      <c r="F2113">
        <v>0</v>
      </c>
      <c r="G2113">
        <v>0</v>
      </c>
      <c r="H2113" t="s">
        <v>696</v>
      </c>
      <c r="I2113">
        <v>31</v>
      </c>
      <c r="J2113">
        <v>728</v>
      </c>
      <c r="K2113">
        <v>17</v>
      </c>
      <c r="L2113">
        <v>133</v>
      </c>
      <c r="M2113">
        <v>11</v>
      </c>
      <c r="N2113">
        <v>8</v>
      </c>
      <c r="O2113">
        <v>124</v>
      </c>
      <c r="P2113">
        <v>1</v>
      </c>
      <c r="Q2113">
        <v>7</v>
      </c>
      <c r="R2113">
        <v>3</v>
      </c>
      <c r="S2113">
        <v>13</v>
      </c>
      <c r="T2113">
        <v>6</v>
      </c>
      <c r="U2113">
        <v>1</v>
      </c>
      <c r="V2113">
        <v>0</v>
      </c>
      <c r="W2113">
        <v>0</v>
      </c>
      <c r="X2113">
        <v>0</v>
      </c>
      <c r="Y2113">
        <v>0</v>
      </c>
      <c r="Z2113">
        <v>0</v>
      </c>
      <c r="AA2113">
        <v>3</v>
      </c>
      <c r="AB2113">
        <v>11</v>
      </c>
      <c r="AC2113">
        <v>0</v>
      </c>
    </row>
    <row r="2114" spans="1:29" x14ac:dyDescent="0.3">
      <c r="A2114" s="1">
        <v>11091</v>
      </c>
      <c r="B2114">
        <v>1953</v>
      </c>
      <c r="C2114" t="s">
        <v>29</v>
      </c>
      <c r="D2114" t="s">
        <v>33</v>
      </c>
      <c r="E2114">
        <v>34587</v>
      </c>
      <c r="F2114">
        <v>1</v>
      </c>
      <c r="G2114">
        <v>1</v>
      </c>
      <c r="H2114" t="s">
        <v>465</v>
      </c>
      <c r="I2114">
        <v>68</v>
      </c>
      <c r="J2114">
        <v>7</v>
      </c>
      <c r="K2114">
        <v>2</v>
      </c>
      <c r="L2114">
        <v>9</v>
      </c>
      <c r="M2114">
        <v>2</v>
      </c>
      <c r="N2114">
        <v>0</v>
      </c>
      <c r="O2114">
        <v>2</v>
      </c>
      <c r="P2114">
        <v>2</v>
      </c>
      <c r="Q2114">
        <v>1</v>
      </c>
      <c r="R2114">
        <v>0</v>
      </c>
      <c r="S2114">
        <v>3</v>
      </c>
      <c r="T2114">
        <v>4</v>
      </c>
      <c r="U2114">
        <v>0</v>
      </c>
      <c r="V2114">
        <v>0</v>
      </c>
      <c r="W2114">
        <v>0</v>
      </c>
      <c r="X2114">
        <v>0</v>
      </c>
      <c r="Y2114">
        <v>0</v>
      </c>
      <c r="Z2114">
        <v>0</v>
      </c>
      <c r="AA2114">
        <v>3</v>
      </c>
      <c r="AB2114">
        <v>11</v>
      </c>
      <c r="AC2114">
        <v>0</v>
      </c>
    </row>
    <row r="2115" spans="1:29" x14ac:dyDescent="0.3">
      <c r="A2115" s="1">
        <v>3969</v>
      </c>
      <c r="B2115">
        <v>1974</v>
      </c>
      <c r="C2115" t="s">
        <v>39</v>
      </c>
      <c r="D2115" t="s">
        <v>33</v>
      </c>
      <c r="E2115">
        <v>43018</v>
      </c>
      <c r="F2115">
        <v>0</v>
      </c>
      <c r="G2115">
        <v>1</v>
      </c>
      <c r="H2115" t="s">
        <v>697</v>
      </c>
      <c r="I2115">
        <v>46</v>
      </c>
      <c r="J2115">
        <v>35</v>
      </c>
      <c r="K2115">
        <v>4</v>
      </c>
      <c r="L2115">
        <v>17</v>
      </c>
      <c r="M2115">
        <v>7</v>
      </c>
      <c r="N2115">
        <v>6</v>
      </c>
      <c r="O2115">
        <v>64</v>
      </c>
      <c r="P2115">
        <v>1</v>
      </c>
      <c r="Q2115">
        <v>2</v>
      </c>
      <c r="R2115">
        <v>2</v>
      </c>
      <c r="S2115">
        <v>2</v>
      </c>
      <c r="T2115">
        <v>5</v>
      </c>
      <c r="U2115">
        <v>0</v>
      </c>
      <c r="V2115">
        <v>0</v>
      </c>
      <c r="W2115">
        <v>0</v>
      </c>
      <c r="X2115">
        <v>0</v>
      </c>
      <c r="Y2115">
        <v>0</v>
      </c>
      <c r="Z2115">
        <v>0</v>
      </c>
      <c r="AA2115">
        <v>3</v>
      </c>
      <c r="AB2115">
        <v>11</v>
      </c>
      <c r="AC2115">
        <v>0</v>
      </c>
    </row>
    <row r="2116" spans="1:29" x14ac:dyDescent="0.3">
      <c r="A2116" s="1">
        <v>1916</v>
      </c>
      <c r="B2116">
        <v>1954</v>
      </c>
      <c r="C2116" t="s">
        <v>39</v>
      </c>
      <c r="D2116" t="s">
        <v>37</v>
      </c>
      <c r="E2116">
        <v>45736</v>
      </c>
      <c r="F2116">
        <v>0</v>
      </c>
      <c r="G2116">
        <v>1</v>
      </c>
      <c r="H2116" t="s">
        <v>655</v>
      </c>
      <c r="I2116">
        <v>92</v>
      </c>
      <c r="J2116">
        <v>188</v>
      </c>
      <c r="K2116">
        <v>3</v>
      </c>
      <c r="L2116">
        <v>180</v>
      </c>
      <c r="M2116">
        <v>20</v>
      </c>
      <c r="N2116">
        <v>3</v>
      </c>
      <c r="O2116">
        <v>43</v>
      </c>
      <c r="P2116">
        <v>5</v>
      </c>
      <c r="Q2116">
        <v>7</v>
      </c>
      <c r="R2116">
        <v>1</v>
      </c>
      <c r="S2116">
        <v>6</v>
      </c>
      <c r="T2116">
        <v>7</v>
      </c>
      <c r="U2116">
        <v>0</v>
      </c>
      <c r="V2116">
        <v>0</v>
      </c>
      <c r="W2116">
        <v>0</v>
      </c>
      <c r="X2116">
        <v>0</v>
      </c>
      <c r="Y2116">
        <v>0</v>
      </c>
      <c r="Z2116">
        <v>0</v>
      </c>
      <c r="AA2116">
        <v>3</v>
      </c>
      <c r="AB2116">
        <v>11</v>
      </c>
      <c r="AC2116">
        <v>0</v>
      </c>
    </row>
    <row r="2117" spans="1:29" x14ac:dyDescent="0.3">
      <c r="A2117" s="1">
        <v>9907</v>
      </c>
      <c r="B2117">
        <v>1969</v>
      </c>
      <c r="C2117" t="s">
        <v>39</v>
      </c>
      <c r="D2117" t="s">
        <v>33</v>
      </c>
      <c r="E2117">
        <v>66476</v>
      </c>
      <c r="F2117">
        <v>0</v>
      </c>
      <c r="G2117">
        <v>1</v>
      </c>
      <c r="H2117" t="s">
        <v>229</v>
      </c>
      <c r="I2117">
        <v>80</v>
      </c>
      <c r="J2117">
        <v>742</v>
      </c>
      <c r="K2117">
        <v>28</v>
      </c>
      <c r="L2117">
        <v>152</v>
      </c>
      <c r="M2117">
        <v>25</v>
      </c>
      <c r="N2117">
        <v>9</v>
      </c>
      <c r="O2117">
        <v>57</v>
      </c>
      <c r="P2117">
        <v>2</v>
      </c>
      <c r="Q2117">
        <v>6</v>
      </c>
      <c r="R2117">
        <v>8</v>
      </c>
      <c r="S2117">
        <v>10</v>
      </c>
      <c r="T2117">
        <v>4</v>
      </c>
      <c r="U2117">
        <v>0</v>
      </c>
      <c r="V2117">
        <v>0</v>
      </c>
      <c r="W2117">
        <v>0</v>
      </c>
      <c r="X2117">
        <v>0</v>
      </c>
      <c r="Y2117">
        <v>0</v>
      </c>
      <c r="Z2117">
        <v>0</v>
      </c>
      <c r="AA2117">
        <v>3</v>
      </c>
      <c r="AB2117">
        <v>11</v>
      </c>
      <c r="AC2117">
        <v>0</v>
      </c>
    </row>
    <row r="2118" spans="1:29" x14ac:dyDescent="0.3">
      <c r="A2118" s="1">
        <v>87</v>
      </c>
      <c r="B2118">
        <v>1981</v>
      </c>
      <c r="C2118" t="s">
        <v>53</v>
      </c>
      <c r="D2118" t="s">
        <v>37</v>
      </c>
      <c r="E2118">
        <v>27733</v>
      </c>
      <c r="F2118">
        <v>1</v>
      </c>
      <c r="G2118">
        <v>0</v>
      </c>
      <c r="H2118" t="s">
        <v>611</v>
      </c>
      <c r="I2118">
        <v>16</v>
      </c>
      <c r="J2118">
        <v>0</v>
      </c>
      <c r="K2118">
        <v>7</v>
      </c>
      <c r="L2118">
        <v>5</v>
      </c>
      <c r="M2118">
        <v>26</v>
      </c>
      <c r="N2118">
        <v>2</v>
      </c>
      <c r="O2118">
        <v>17</v>
      </c>
      <c r="P2118">
        <v>2</v>
      </c>
      <c r="Q2118">
        <v>2</v>
      </c>
      <c r="R2118">
        <v>0</v>
      </c>
      <c r="S2118">
        <v>3</v>
      </c>
      <c r="T2118">
        <v>7</v>
      </c>
      <c r="U2118">
        <v>0</v>
      </c>
      <c r="V2118">
        <v>0</v>
      </c>
      <c r="W2118">
        <v>0</v>
      </c>
      <c r="X2118">
        <v>0</v>
      </c>
      <c r="Y2118">
        <v>0</v>
      </c>
      <c r="Z2118">
        <v>0</v>
      </c>
      <c r="AA2118">
        <v>3</v>
      </c>
      <c r="AB2118">
        <v>11</v>
      </c>
      <c r="AC2118">
        <v>0</v>
      </c>
    </row>
    <row r="2119" spans="1:29" x14ac:dyDescent="0.3">
      <c r="A2119" s="1">
        <v>8659</v>
      </c>
      <c r="B2119">
        <v>1952</v>
      </c>
      <c r="C2119" t="s">
        <v>36</v>
      </c>
      <c r="D2119" t="s">
        <v>33</v>
      </c>
      <c r="E2119">
        <v>69805</v>
      </c>
      <c r="F2119">
        <v>0</v>
      </c>
      <c r="G2119">
        <v>1</v>
      </c>
      <c r="H2119" t="s">
        <v>118</v>
      </c>
      <c r="I2119">
        <v>50</v>
      </c>
      <c r="J2119">
        <v>750</v>
      </c>
      <c r="K2119">
        <v>71</v>
      </c>
      <c r="L2119">
        <v>174</v>
      </c>
      <c r="M2119">
        <v>13</v>
      </c>
      <c r="N2119">
        <v>10</v>
      </c>
      <c r="O2119">
        <v>20</v>
      </c>
      <c r="P2119">
        <v>2</v>
      </c>
      <c r="Q2119">
        <v>6</v>
      </c>
      <c r="R2119">
        <v>8</v>
      </c>
      <c r="S2119">
        <v>11</v>
      </c>
      <c r="T2119">
        <v>2</v>
      </c>
      <c r="U2119">
        <v>0</v>
      </c>
      <c r="V2119">
        <v>0</v>
      </c>
      <c r="W2119">
        <v>0</v>
      </c>
      <c r="X2119">
        <v>0</v>
      </c>
      <c r="Y2119">
        <v>0</v>
      </c>
      <c r="Z2119">
        <v>0</v>
      </c>
      <c r="AA2119">
        <v>3</v>
      </c>
      <c r="AB2119">
        <v>11</v>
      </c>
      <c r="AC2119">
        <v>0</v>
      </c>
    </row>
    <row r="2120" spans="1:29" x14ac:dyDescent="0.3">
      <c r="A2120" s="1">
        <v>6262</v>
      </c>
      <c r="B2120">
        <v>1962</v>
      </c>
      <c r="C2120" t="s">
        <v>39</v>
      </c>
      <c r="D2120" t="s">
        <v>30</v>
      </c>
      <c r="E2120">
        <v>72217</v>
      </c>
      <c r="F2120">
        <v>0</v>
      </c>
      <c r="G2120">
        <v>0</v>
      </c>
      <c r="H2120" t="s">
        <v>474</v>
      </c>
      <c r="I2120">
        <v>93</v>
      </c>
      <c r="J2120">
        <v>816</v>
      </c>
      <c r="K2120">
        <v>42</v>
      </c>
      <c r="L2120">
        <v>450</v>
      </c>
      <c r="M2120">
        <v>55</v>
      </c>
      <c r="N2120">
        <v>56</v>
      </c>
      <c r="O2120">
        <v>154</v>
      </c>
      <c r="P2120">
        <v>1</v>
      </c>
      <c r="Q2120">
        <v>3</v>
      </c>
      <c r="R2120">
        <v>10</v>
      </c>
      <c r="S2120">
        <v>8</v>
      </c>
      <c r="T2120">
        <v>2</v>
      </c>
      <c r="U2120">
        <v>0</v>
      </c>
      <c r="V2120">
        <v>0</v>
      </c>
      <c r="W2120">
        <v>0</v>
      </c>
      <c r="X2120">
        <v>0</v>
      </c>
      <c r="Y2120">
        <v>0</v>
      </c>
      <c r="Z2120">
        <v>0</v>
      </c>
      <c r="AA2120">
        <v>3</v>
      </c>
      <c r="AB2120">
        <v>11</v>
      </c>
      <c r="AC2120">
        <v>0</v>
      </c>
    </row>
    <row r="2121" spans="1:29" x14ac:dyDescent="0.3">
      <c r="A2121" s="1">
        <v>6147</v>
      </c>
      <c r="B2121">
        <v>1971</v>
      </c>
      <c r="C2121" t="s">
        <v>29</v>
      </c>
      <c r="D2121" t="s">
        <v>41</v>
      </c>
      <c r="E2121">
        <v>25818</v>
      </c>
      <c r="F2121">
        <v>1</v>
      </c>
      <c r="G2121">
        <v>0</v>
      </c>
      <c r="H2121" t="s">
        <v>160</v>
      </c>
      <c r="I2121">
        <v>51</v>
      </c>
      <c r="J2121">
        <v>5</v>
      </c>
      <c r="K2121">
        <v>2</v>
      </c>
      <c r="L2121">
        <v>8</v>
      </c>
      <c r="M2121">
        <v>2</v>
      </c>
      <c r="N2121">
        <v>2</v>
      </c>
      <c r="O2121">
        <v>9</v>
      </c>
      <c r="P2121">
        <v>1</v>
      </c>
      <c r="Q2121">
        <v>0</v>
      </c>
      <c r="R2121">
        <v>1</v>
      </c>
      <c r="S2121">
        <v>2</v>
      </c>
      <c r="T2121">
        <v>7</v>
      </c>
      <c r="U2121">
        <v>0</v>
      </c>
      <c r="V2121">
        <v>0</v>
      </c>
      <c r="W2121">
        <v>0</v>
      </c>
      <c r="X2121">
        <v>0</v>
      </c>
      <c r="Y2121">
        <v>0</v>
      </c>
      <c r="Z2121">
        <v>0</v>
      </c>
      <c r="AA2121">
        <v>3</v>
      </c>
      <c r="AB2121">
        <v>11</v>
      </c>
      <c r="AC2121">
        <v>0</v>
      </c>
    </row>
    <row r="2122" spans="1:29" x14ac:dyDescent="0.3">
      <c r="A2122" s="1">
        <v>8832</v>
      </c>
      <c r="B2122">
        <v>1976</v>
      </c>
      <c r="C2122" t="s">
        <v>39</v>
      </c>
      <c r="D2122" t="s">
        <v>33</v>
      </c>
      <c r="E2122">
        <v>37509</v>
      </c>
      <c r="F2122">
        <v>1</v>
      </c>
      <c r="G2122">
        <v>0</v>
      </c>
      <c r="H2122" t="s">
        <v>183</v>
      </c>
      <c r="I2122">
        <v>24</v>
      </c>
      <c r="J2122">
        <v>37</v>
      </c>
      <c r="K2122">
        <v>5</v>
      </c>
      <c r="L2122">
        <v>56</v>
      </c>
      <c r="M2122">
        <v>12</v>
      </c>
      <c r="N2122">
        <v>8</v>
      </c>
      <c r="O2122">
        <v>5</v>
      </c>
      <c r="P2122">
        <v>2</v>
      </c>
      <c r="Q2122">
        <v>3</v>
      </c>
      <c r="R2122">
        <v>0</v>
      </c>
      <c r="S2122">
        <v>4</v>
      </c>
      <c r="T2122">
        <v>7</v>
      </c>
      <c r="U2122">
        <v>0</v>
      </c>
      <c r="V2122">
        <v>0</v>
      </c>
      <c r="W2122">
        <v>0</v>
      </c>
      <c r="X2122">
        <v>0</v>
      </c>
      <c r="Y2122">
        <v>0</v>
      </c>
      <c r="Z2122">
        <v>0</v>
      </c>
      <c r="AA2122">
        <v>3</v>
      </c>
      <c r="AB2122">
        <v>11</v>
      </c>
      <c r="AC2122">
        <v>0</v>
      </c>
    </row>
    <row r="2123" spans="1:29" x14ac:dyDescent="0.3">
      <c r="A2123" s="1">
        <v>10067</v>
      </c>
      <c r="B2123">
        <v>1976</v>
      </c>
      <c r="C2123" t="s">
        <v>53</v>
      </c>
      <c r="D2123" t="s">
        <v>33</v>
      </c>
      <c r="E2123">
        <v>25176</v>
      </c>
      <c r="F2123">
        <v>1</v>
      </c>
      <c r="G2123">
        <v>1</v>
      </c>
      <c r="H2123" t="s">
        <v>698</v>
      </c>
      <c r="I2123">
        <v>79</v>
      </c>
      <c r="J2123">
        <v>4</v>
      </c>
      <c r="K2123">
        <v>0</v>
      </c>
      <c r="L2123">
        <v>4</v>
      </c>
      <c r="M2123">
        <v>0</v>
      </c>
      <c r="N2123">
        <v>0</v>
      </c>
      <c r="O2123">
        <v>5</v>
      </c>
      <c r="P2123">
        <v>1</v>
      </c>
      <c r="Q2123">
        <v>1</v>
      </c>
      <c r="R2123">
        <v>0</v>
      </c>
      <c r="S2123">
        <v>2</v>
      </c>
      <c r="T2123">
        <v>7</v>
      </c>
      <c r="U2123">
        <v>0</v>
      </c>
      <c r="V2123">
        <v>0</v>
      </c>
      <c r="W2123">
        <v>0</v>
      </c>
      <c r="X2123">
        <v>0</v>
      </c>
      <c r="Y2123">
        <v>0</v>
      </c>
      <c r="Z2123">
        <v>0</v>
      </c>
      <c r="AA2123">
        <v>3</v>
      </c>
      <c r="AB2123">
        <v>11</v>
      </c>
      <c r="AC2123">
        <v>0</v>
      </c>
    </row>
    <row r="2124" spans="1:29" x14ac:dyDescent="0.3">
      <c r="A2124" s="1">
        <v>7532</v>
      </c>
      <c r="B2124">
        <v>1980</v>
      </c>
      <c r="C2124" t="s">
        <v>29</v>
      </c>
      <c r="D2124" t="s">
        <v>37</v>
      </c>
      <c r="E2124">
        <v>43586</v>
      </c>
      <c r="F2124">
        <v>0</v>
      </c>
      <c r="G2124">
        <v>1</v>
      </c>
      <c r="H2124" t="s">
        <v>326</v>
      </c>
      <c r="I2124">
        <v>26</v>
      </c>
      <c r="J2124">
        <v>99</v>
      </c>
      <c r="K2124">
        <v>2</v>
      </c>
      <c r="L2124">
        <v>11</v>
      </c>
      <c r="M2124">
        <v>4</v>
      </c>
      <c r="N2124">
        <v>0</v>
      </c>
      <c r="O2124">
        <v>16</v>
      </c>
      <c r="P2124">
        <v>3</v>
      </c>
      <c r="Q2124">
        <v>3</v>
      </c>
      <c r="R2124">
        <v>0</v>
      </c>
      <c r="S2124">
        <v>4</v>
      </c>
      <c r="T2124">
        <v>8</v>
      </c>
      <c r="U2124">
        <v>0</v>
      </c>
      <c r="V2124">
        <v>0</v>
      </c>
      <c r="W2124">
        <v>0</v>
      </c>
      <c r="X2124">
        <v>0</v>
      </c>
      <c r="Y2124">
        <v>0</v>
      </c>
      <c r="Z2124">
        <v>0</v>
      </c>
      <c r="AA2124">
        <v>3</v>
      </c>
      <c r="AB2124">
        <v>11</v>
      </c>
      <c r="AC2124">
        <v>0</v>
      </c>
    </row>
    <row r="2125" spans="1:29" x14ac:dyDescent="0.3">
      <c r="A2125" s="1">
        <v>4915</v>
      </c>
      <c r="B2125">
        <v>1956</v>
      </c>
      <c r="C2125" t="s">
        <v>53</v>
      </c>
      <c r="D2125" t="s">
        <v>37</v>
      </c>
      <c r="E2125">
        <v>53230</v>
      </c>
      <c r="F2125">
        <v>0</v>
      </c>
      <c r="G2125">
        <v>1</v>
      </c>
      <c r="H2125" t="s">
        <v>450</v>
      </c>
      <c r="I2125">
        <v>86</v>
      </c>
      <c r="J2125">
        <v>176</v>
      </c>
      <c r="K2125">
        <v>72</v>
      </c>
      <c r="L2125">
        <v>98</v>
      </c>
      <c r="M2125">
        <v>136</v>
      </c>
      <c r="N2125">
        <v>21</v>
      </c>
      <c r="O2125">
        <v>229</v>
      </c>
      <c r="P2125">
        <v>4</v>
      </c>
      <c r="Q2125">
        <v>5</v>
      </c>
      <c r="R2125">
        <v>2</v>
      </c>
      <c r="S2125">
        <v>12</v>
      </c>
      <c r="T2125">
        <v>5</v>
      </c>
      <c r="U2125">
        <v>0</v>
      </c>
      <c r="V2125">
        <v>0</v>
      </c>
      <c r="W2125">
        <v>0</v>
      </c>
      <c r="X2125">
        <v>0</v>
      </c>
      <c r="Y2125">
        <v>0</v>
      </c>
      <c r="Z2125">
        <v>0</v>
      </c>
      <c r="AA2125">
        <v>3</v>
      </c>
      <c r="AB2125">
        <v>11</v>
      </c>
      <c r="AC2125">
        <v>0</v>
      </c>
    </row>
    <row r="2126" spans="1:29" x14ac:dyDescent="0.3">
      <c r="A2126" s="1">
        <v>2115</v>
      </c>
      <c r="B2126">
        <v>1957</v>
      </c>
      <c r="C2126" t="s">
        <v>29</v>
      </c>
      <c r="D2126" t="s">
        <v>33</v>
      </c>
      <c r="E2126">
        <v>50116</v>
      </c>
      <c r="F2126">
        <v>1</v>
      </c>
      <c r="G2126">
        <v>1</v>
      </c>
      <c r="H2126" t="s">
        <v>684</v>
      </c>
      <c r="I2126">
        <v>68</v>
      </c>
      <c r="J2126">
        <v>54</v>
      </c>
      <c r="K2126">
        <v>0</v>
      </c>
      <c r="L2126">
        <v>10</v>
      </c>
      <c r="M2126">
        <v>0</v>
      </c>
      <c r="N2126">
        <v>0</v>
      </c>
      <c r="O2126">
        <v>2</v>
      </c>
      <c r="P2126">
        <v>2</v>
      </c>
      <c r="Q2126">
        <v>1</v>
      </c>
      <c r="R2126">
        <v>0</v>
      </c>
      <c r="S2126">
        <v>4</v>
      </c>
      <c r="T2126">
        <v>5</v>
      </c>
      <c r="U2126">
        <v>0</v>
      </c>
      <c r="V2126">
        <v>1</v>
      </c>
      <c r="W2126">
        <v>0</v>
      </c>
      <c r="X2126">
        <v>0</v>
      </c>
      <c r="Y2126">
        <v>0</v>
      </c>
      <c r="Z2126">
        <v>0</v>
      </c>
      <c r="AA2126">
        <v>3</v>
      </c>
      <c r="AB2126">
        <v>11</v>
      </c>
      <c r="AC2126">
        <v>0</v>
      </c>
    </row>
    <row r="2127" spans="1:29" x14ac:dyDescent="0.3">
      <c r="A2127" s="1">
        <v>2088</v>
      </c>
      <c r="B2127">
        <v>1972</v>
      </c>
      <c r="C2127" t="s">
        <v>29</v>
      </c>
      <c r="D2127" t="s">
        <v>33</v>
      </c>
      <c r="E2127">
        <v>84906</v>
      </c>
      <c r="F2127">
        <v>0</v>
      </c>
      <c r="G2127">
        <v>0</v>
      </c>
      <c r="H2127" t="s">
        <v>230</v>
      </c>
      <c r="I2127">
        <v>98</v>
      </c>
      <c r="J2127">
        <v>997</v>
      </c>
      <c r="K2127">
        <v>15</v>
      </c>
      <c r="L2127">
        <v>414</v>
      </c>
      <c r="M2127">
        <v>99</v>
      </c>
      <c r="N2127">
        <v>30</v>
      </c>
      <c r="O2127">
        <v>76</v>
      </c>
      <c r="P2127">
        <v>1</v>
      </c>
      <c r="Q2127">
        <v>5</v>
      </c>
      <c r="R2127">
        <v>6</v>
      </c>
      <c r="S2127">
        <v>12</v>
      </c>
      <c r="T2127">
        <v>2</v>
      </c>
      <c r="U2127">
        <v>0</v>
      </c>
      <c r="V2127">
        <v>1</v>
      </c>
      <c r="W2127">
        <v>1</v>
      </c>
      <c r="X2127">
        <v>0</v>
      </c>
      <c r="Y2127">
        <v>1</v>
      </c>
      <c r="Z2127">
        <v>0</v>
      </c>
      <c r="AA2127">
        <v>3</v>
      </c>
      <c r="AB2127">
        <v>11</v>
      </c>
      <c r="AC2127">
        <v>0</v>
      </c>
    </row>
    <row r="2128" spans="1:29" x14ac:dyDescent="0.3">
      <c r="A2128" s="1">
        <v>2493</v>
      </c>
      <c r="B2128">
        <v>1966</v>
      </c>
      <c r="C2128" t="s">
        <v>29</v>
      </c>
      <c r="D2128" t="s">
        <v>37</v>
      </c>
      <c r="E2128">
        <v>61286</v>
      </c>
      <c r="F2128">
        <v>0</v>
      </c>
      <c r="G2128">
        <v>1</v>
      </c>
      <c r="H2128" t="s">
        <v>191</v>
      </c>
      <c r="I2128">
        <v>34</v>
      </c>
      <c r="J2128">
        <v>356</v>
      </c>
      <c r="K2128">
        <v>0</v>
      </c>
      <c r="L2128">
        <v>107</v>
      </c>
      <c r="M2128">
        <v>19</v>
      </c>
      <c r="N2128">
        <v>9</v>
      </c>
      <c r="O2128">
        <v>117</v>
      </c>
      <c r="P2128">
        <v>2</v>
      </c>
      <c r="Q2128">
        <v>7</v>
      </c>
      <c r="R2128">
        <v>1</v>
      </c>
      <c r="S2128">
        <v>8</v>
      </c>
      <c r="T2128">
        <v>5</v>
      </c>
      <c r="U2128">
        <v>0</v>
      </c>
      <c r="V2128">
        <v>0</v>
      </c>
      <c r="W2128">
        <v>0</v>
      </c>
      <c r="X2128">
        <v>0</v>
      </c>
      <c r="Y2128">
        <v>0</v>
      </c>
      <c r="Z2128">
        <v>0</v>
      </c>
      <c r="AA2128">
        <v>3</v>
      </c>
      <c r="AB2128">
        <v>11</v>
      </c>
      <c r="AC2128">
        <v>0</v>
      </c>
    </row>
    <row r="2129" spans="1:29" x14ac:dyDescent="0.3">
      <c r="A2129" s="1">
        <v>6292</v>
      </c>
      <c r="B2129">
        <v>1986</v>
      </c>
      <c r="C2129" t="s">
        <v>36</v>
      </c>
      <c r="D2129" t="s">
        <v>37</v>
      </c>
      <c r="E2129">
        <v>82333</v>
      </c>
      <c r="F2129">
        <v>0</v>
      </c>
      <c r="G2129">
        <v>0</v>
      </c>
      <c r="H2129" t="s">
        <v>337</v>
      </c>
      <c r="I2129">
        <v>60</v>
      </c>
      <c r="J2129">
        <v>1311</v>
      </c>
      <c r="K2129">
        <v>0</v>
      </c>
      <c r="L2129">
        <v>359</v>
      </c>
      <c r="M2129">
        <v>46</v>
      </c>
      <c r="N2129">
        <v>89</v>
      </c>
      <c r="O2129">
        <v>17</v>
      </c>
      <c r="P2129">
        <v>1</v>
      </c>
      <c r="Q2129">
        <v>4</v>
      </c>
      <c r="R2129">
        <v>3</v>
      </c>
      <c r="S2129">
        <v>10</v>
      </c>
      <c r="T2129">
        <v>2</v>
      </c>
      <c r="U2129">
        <v>0</v>
      </c>
      <c r="V2129">
        <v>0</v>
      </c>
      <c r="W2129">
        <v>1</v>
      </c>
      <c r="X2129">
        <v>0</v>
      </c>
      <c r="Y2129">
        <v>0</v>
      </c>
      <c r="Z2129">
        <v>0</v>
      </c>
      <c r="AA2129">
        <v>3</v>
      </c>
      <c r="AB2129">
        <v>11</v>
      </c>
      <c r="AC2129">
        <v>1</v>
      </c>
    </row>
    <row r="2130" spans="1:29" x14ac:dyDescent="0.3">
      <c r="A2130" s="1">
        <v>1631</v>
      </c>
      <c r="B2130">
        <v>1965</v>
      </c>
      <c r="C2130" t="s">
        <v>36</v>
      </c>
      <c r="D2130" t="s">
        <v>33</v>
      </c>
      <c r="E2130">
        <v>65220</v>
      </c>
      <c r="F2130">
        <v>0</v>
      </c>
      <c r="G2130">
        <v>0</v>
      </c>
      <c r="H2130" t="s">
        <v>615</v>
      </c>
      <c r="I2130">
        <v>3</v>
      </c>
      <c r="J2130">
        <v>890</v>
      </c>
      <c r="K2130">
        <v>63</v>
      </c>
      <c r="L2130">
        <v>292</v>
      </c>
      <c r="M2130">
        <v>0</v>
      </c>
      <c r="N2130">
        <v>25</v>
      </c>
      <c r="O2130">
        <v>12</v>
      </c>
      <c r="P2130">
        <v>4</v>
      </c>
      <c r="Q2130">
        <v>8</v>
      </c>
      <c r="R2130">
        <v>4</v>
      </c>
      <c r="S2130">
        <v>7</v>
      </c>
      <c r="T2130">
        <v>6</v>
      </c>
      <c r="U2130">
        <v>0</v>
      </c>
      <c r="V2130">
        <v>0</v>
      </c>
      <c r="W2130">
        <v>0</v>
      </c>
      <c r="X2130">
        <v>0</v>
      </c>
      <c r="Y2130">
        <v>0</v>
      </c>
      <c r="Z2130">
        <v>0</v>
      </c>
      <c r="AA2130">
        <v>3</v>
      </c>
      <c r="AB2130">
        <v>11</v>
      </c>
      <c r="AC2130">
        <v>1</v>
      </c>
    </row>
    <row r="2131" spans="1:29" x14ac:dyDescent="0.3">
      <c r="A2131" s="1">
        <v>10104</v>
      </c>
      <c r="B2131">
        <v>1974</v>
      </c>
      <c r="C2131" t="s">
        <v>29</v>
      </c>
      <c r="D2131" t="s">
        <v>33</v>
      </c>
      <c r="E2131">
        <v>33590</v>
      </c>
      <c r="F2131">
        <v>2</v>
      </c>
      <c r="G2131">
        <v>1</v>
      </c>
      <c r="H2131" t="s">
        <v>397</v>
      </c>
      <c r="I2131">
        <v>65</v>
      </c>
      <c r="J2131">
        <v>4</v>
      </c>
      <c r="K2131">
        <v>0</v>
      </c>
      <c r="L2131">
        <v>2</v>
      </c>
      <c r="M2131">
        <v>0</v>
      </c>
      <c r="N2131">
        <v>0</v>
      </c>
      <c r="O2131">
        <v>2</v>
      </c>
      <c r="P2131">
        <v>1</v>
      </c>
      <c r="Q2131">
        <v>1</v>
      </c>
      <c r="R2131">
        <v>0</v>
      </c>
      <c r="S2131">
        <v>2</v>
      </c>
      <c r="T2131">
        <v>7</v>
      </c>
      <c r="U2131">
        <v>0</v>
      </c>
      <c r="V2131">
        <v>0</v>
      </c>
      <c r="W2131">
        <v>0</v>
      </c>
      <c r="X2131">
        <v>0</v>
      </c>
      <c r="Y2131">
        <v>0</v>
      </c>
      <c r="Z2131">
        <v>0</v>
      </c>
      <c r="AA2131">
        <v>3</v>
      </c>
      <c r="AB2131">
        <v>11</v>
      </c>
      <c r="AC2131">
        <v>0</v>
      </c>
    </row>
    <row r="2132" spans="1:29" x14ac:dyDescent="0.3">
      <c r="A2132" s="1">
        <v>3006</v>
      </c>
      <c r="B2132">
        <v>1976</v>
      </c>
      <c r="C2132" t="s">
        <v>29</v>
      </c>
      <c r="D2132" t="s">
        <v>41</v>
      </c>
      <c r="E2132">
        <v>30992</v>
      </c>
      <c r="F2132">
        <v>1</v>
      </c>
      <c r="G2132">
        <v>0</v>
      </c>
      <c r="H2132" t="s">
        <v>146</v>
      </c>
      <c r="I2132">
        <v>83</v>
      </c>
      <c r="J2132">
        <v>17</v>
      </c>
      <c r="K2132">
        <v>0</v>
      </c>
      <c r="L2132">
        <v>14</v>
      </c>
      <c r="M2132">
        <v>7</v>
      </c>
      <c r="N2132">
        <v>3</v>
      </c>
      <c r="O2132">
        <v>2</v>
      </c>
      <c r="P2132">
        <v>1</v>
      </c>
      <c r="Q2132">
        <v>1</v>
      </c>
      <c r="R2132">
        <v>0</v>
      </c>
      <c r="S2132">
        <v>3</v>
      </c>
      <c r="T2132">
        <v>7</v>
      </c>
      <c r="U2132">
        <v>0</v>
      </c>
      <c r="V2132">
        <v>0</v>
      </c>
      <c r="W2132">
        <v>0</v>
      </c>
      <c r="X2132">
        <v>0</v>
      </c>
      <c r="Y2132">
        <v>0</v>
      </c>
      <c r="Z2132">
        <v>0</v>
      </c>
      <c r="AA2132">
        <v>3</v>
      </c>
      <c r="AB2132">
        <v>11</v>
      </c>
      <c r="AC2132">
        <v>0</v>
      </c>
    </row>
    <row r="2133" spans="1:29" x14ac:dyDescent="0.3">
      <c r="A2133" s="1">
        <v>3919</v>
      </c>
      <c r="B2133">
        <v>1976</v>
      </c>
      <c r="C2133" t="s">
        <v>39</v>
      </c>
      <c r="D2133" t="s">
        <v>30</v>
      </c>
      <c r="E2133">
        <v>72309</v>
      </c>
      <c r="F2133">
        <v>0</v>
      </c>
      <c r="G2133">
        <v>0</v>
      </c>
      <c r="H2133" t="s">
        <v>332</v>
      </c>
      <c r="I2133">
        <v>64</v>
      </c>
      <c r="J2133">
        <v>960</v>
      </c>
      <c r="K2133">
        <v>0</v>
      </c>
      <c r="L2133">
        <v>883</v>
      </c>
      <c r="M2133">
        <v>50</v>
      </c>
      <c r="N2133">
        <v>38</v>
      </c>
      <c r="O2133">
        <v>0</v>
      </c>
      <c r="P2133">
        <v>1</v>
      </c>
      <c r="Q2133">
        <v>5</v>
      </c>
      <c r="R2133">
        <v>6</v>
      </c>
      <c r="S2133">
        <v>8</v>
      </c>
      <c r="T2133">
        <v>3</v>
      </c>
      <c r="U2133">
        <v>0</v>
      </c>
      <c r="V2133">
        <v>0</v>
      </c>
      <c r="W2133">
        <v>0</v>
      </c>
      <c r="X2133">
        <v>1</v>
      </c>
      <c r="Y2133">
        <v>0</v>
      </c>
      <c r="Z2133">
        <v>0</v>
      </c>
      <c r="AA2133">
        <v>3</v>
      </c>
      <c r="AB2133">
        <v>11</v>
      </c>
      <c r="AC2133">
        <v>1</v>
      </c>
    </row>
    <row r="2134" spans="1:29" x14ac:dyDescent="0.3">
      <c r="A2134" s="1">
        <v>11181</v>
      </c>
      <c r="B2134">
        <v>1949</v>
      </c>
      <c r="C2134" t="s">
        <v>36</v>
      </c>
      <c r="D2134" t="s">
        <v>37</v>
      </c>
      <c r="E2134">
        <v>156924</v>
      </c>
      <c r="F2134">
        <v>0</v>
      </c>
      <c r="G2134">
        <v>0</v>
      </c>
      <c r="H2134" t="s">
        <v>68</v>
      </c>
      <c r="I2134">
        <v>85</v>
      </c>
      <c r="J2134">
        <v>2</v>
      </c>
      <c r="K2134">
        <v>1</v>
      </c>
      <c r="L2134">
        <v>2</v>
      </c>
      <c r="M2134">
        <v>1</v>
      </c>
      <c r="N2134">
        <v>1</v>
      </c>
      <c r="O2134">
        <v>1</v>
      </c>
      <c r="P2134">
        <v>0</v>
      </c>
      <c r="Q2134">
        <v>0</v>
      </c>
      <c r="R2134">
        <v>0</v>
      </c>
      <c r="S2134">
        <v>0</v>
      </c>
      <c r="T2134">
        <v>0</v>
      </c>
      <c r="U2134">
        <v>0</v>
      </c>
      <c r="V2134">
        <v>0</v>
      </c>
      <c r="W2134">
        <v>0</v>
      </c>
      <c r="X2134">
        <v>0</v>
      </c>
      <c r="Y2134">
        <v>0</v>
      </c>
      <c r="Z2134">
        <v>0</v>
      </c>
      <c r="AA2134">
        <v>3</v>
      </c>
      <c r="AB2134">
        <v>11</v>
      </c>
      <c r="AC2134">
        <v>0</v>
      </c>
    </row>
    <row r="2135" spans="1:29" x14ac:dyDescent="0.3">
      <c r="A2135" s="1">
        <v>642</v>
      </c>
      <c r="B2135">
        <v>1980</v>
      </c>
      <c r="C2135" t="s">
        <v>47</v>
      </c>
      <c r="D2135" t="s">
        <v>37</v>
      </c>
      <c r="E2135">
        <v>16005</v>
      </c>
      <c r="F2135">
        <v>1</v>
      </c>
      <c r="G2135">
        <v>0</v>
      </c>
      <c r="H2135" t="s">
        <v>283</v>
      </c>
      <c r="I2135">
        <v>69</v>
      </c>
      <c r="J2135">
        <v>1</v>
      </c>
      <c r="K2135">
        <v>3</v>
      </c>
      <c r="L2135">
        <v>2</v>
      </c>
      <c r="M2135">
        <v>20</v>
      </c>
      <c r="N2135">
        <v>30</v>
      </c>
      <c r="O2135">
        <v>47</v>
      </c>
      <c r="P2135">
        <v>3</v>
      </c>
      <c r="Q2135">
        <v>2</v>
      </c>
      <c r="R2135">
        <v>1</v>
      </c>
      <c r="S2135">
        <v>2</v>
      </c>
      <c r="T2135">
        <v>8</v>
      </c>
      <c r="U2135">
        <v>0</v>
      </c>
      <c r="V2135">
        <v>0</v>
      </c>
      <c r="W2135">
        <v>0</v>
      </c>
      <c r="X2135">
        <v>0</v>
      </c>
      <c r="Y2135">
        <v>0</v>
      </c>
      <c r="Z2135">
        <v>0</v>
      </c>
      <c r="AA2135">
        <v>3</v>
      </c>
      <c r="AB2135">
        <v>11</v>
      </c>
      <c r="AC2135">
        <v>0</v>
      </c>
    </row>
    <row r="2136" spans="1:29" x14ac:dyDescent="0.3">
      <c r="A2136" s="1">
        <v>4369</v>
      </c>
      <c r="B2136">
        <v>1957</v>
      </c>
      <c r="C2136" t="s">
        <v>39</v>
      </c>
      <c r="D2136" t="s">
        <v>702</v>
      </c>
      <c r="E2136">
        <v>65487</v>
      </c>
      <c r="F2136">
        <v>0</v>
      </c>
      <c r="G2136">
        <v>0</v>
      </c>
      <c r="H2136" t="s">
        <v>657</v>
      </c>
      <c r="I2136">
        <v>48</v>
      </c>
      <c r="J2136">
        <v>240</v>
      </c>
      <c r="K2136">
        <v>67</v>
      </c>
      <c r="L2136">
        <v>500</v>
      </c>
      <c r="M2136">
        <v>199</v>
      </c>
      <c r="N2136">
        <v>0</v>
      </c>
      <c r="O2136">
        <v>163</v>
      </c>
      <c r="P2136">
        <v>3</v>
      </c>
      <c r="Q2136">
        <v>3</v>
      </c>
      <c r="R2136">
        <v>5</v>
      </c>
      <c r="S2136">
        <v>6</v>
      </c>
      <c r="T2136">
        <v>2</v>
      </c>
      <c r="U2136">
        <v>0</v>
      </c>
      <c r="V2136">
        <v>0</v>
      </c>
      <c r="W2136">
        <v>0</v>
      </c>
      <c r="X2136">
        <v>0</v>
      </c>
      <c r="Y2136">
        <v>0</v>
      </c>
      <c r="Z2136">
        <v>0</v>
      </c>
      <c r="AA2136">
        <v>3</v>
      </c>
      <c r="AB2136">
        <v>11</v>
      </c>
      <c r="AC2136">
        <v>0</v>
      </c>
    </row>
    <row r="2137" spans="1:29" x14ac:dyDescent="0.3">
      <c r="A2137" s="1">
        <v>10127</v>
      </c>
      <c r="B2137">
        <v>1965</v>
      </c>
      <c r="C2137" t="s">
        <v>29</v>
      </c>
      <c r="D2137" t="s">
        <v>37</v>
      </c>
      <c r="E2137">
        <v>58692</v>
      </c>
      <c r="F2137">
        <v>0</v>
      </c>
      <c r="G2137">
        <v>1</v>
      </c>
      <c r="H2137" t="s">
        <v>257</v>
      </c>
      <c r="I2137">
        <v>21</v>
      </c>
      <c r="J2137">
        <v>301</v>
      </c>
      <c r="K2137">
        <v>11</v>
      </c>
      <c r="L2137">
        <v>61</v>
      </c>
      <c r="M2137">
        <v>4</v>
      </c>
      <c r="N2137">
        <v>7</v>
      </c>
      <c r="O2137">
        <v>11</v>
      </c>
      <c r="P2137">
        <v>1</v>
      </c>
      <c r="Q2137">
        <v>8</v>
      </c>
      <c r="R2137">
        <v>2</v>
      </c>
      <c r="S2137">
        <v>4</v>
      </c>
      <c r="T2137">
        <v>7</v>
      </c>
      <c r="U2137">
        <v>0</v>
      </c>
      <c r="V2137">
        <v>0</v>
      </c>
      <c r="W2137">
        <v>0</v>
      </c>
      <c r="X2137">
        <v>0</v>
      </c>
      <c r="Y2137">
        <v>0</v>
      </c>
      <c r="Z2137">
        <v>0</v>
      </c>
      <c r="AA2137">
        <v>3</v>
      </c>
      <c r="AB2137">
        <v>11</v>
      </c>
      <c r="AC2137">
        <v>0</v>
      </c>
    </row>
    <row r="2138" spans="1:29" x14ac:dyDescent="0.3">
      <c r="A2138" s="1">
        <v>271</v>
      </c>
      <c r="B2138">
        <v>1969</v>
      </c>
      <c r="C2138" t="s">
        <v>29</v>
      </c>
      <c r="D2138" t="s">
        <v>71</v>
      </c>
      <c r="E2138">
        <v>40590</v>
      </c>
      <c r="F2138">
        <v>1</v>
      </c>
      <c r="G2138">
        <v>1</v>
      </c>
      <c r="H2138" t="s">
        <v>77</v>
      </c>
      <c r="I2138">
        <v>30</v>
      </c>
      <c r="J2138">
        <v>154</v>
      </c>
      <c r="K2138">
        <v>0</v>
      </c>
      <c r="L2138">
        <v>50</v>
      </c>
      <c r="M2138">
        <v>6</v>
      </c>
      <c r="N2138">
        <v>11</v>
      </c>
      <c r="O2138">
        <v>37</v>
      </c>
      <c r="P2138">
        <v>5</v>
      </c>
      <c r="Q2138">
        <v>3</v>
      </c>
      <c r="R2138">
        <v>4</v>
      </c>
      <c r="S2138">
        <v>3</v>
      </c>
      <c r="T2138">
        <v>6</v>
      </c>
      <c r="U2138">
        <v>1</v>
      </c>
      <c r="V2138">
        <v>0</v>
      </c>
      <c r="W2138">
        <v>0</v>
      </c>
      <c r="X2138">
        <v>0</v>
      </c>
      <c r="Y2138">
        <v>0</v>
      </c>
      <c r="Z2138">
        <v>0</v>
      </c>
      <c r="AA2138">
        <v>3</v>
      </c>
      <c r="AB2138">
        <v>11</v>
      </c>
      <c r="AC2138">
        <v>0</v>
      </c>
    </row>
    <row r="2139" spans="1:29" x14ac:dyDescent="0.3">
      <c r="A2139" s="1">
        <v>4973</v>
      </c>
      <c r="B2139">
        <v>1970</v>
      </c>
      <c r="C2139" t="s">
        <v>29</v>
      </c>
      <c r="D2139" t="s">
        <v>30</v>
      </c>
      <c r="E2139">
        <v>20587</v>
      </c>
      <c r="F2139">
        <v>1</v>
      </c>
      <c r="G2139">
        <v>0</v>
      </c>
      <c r="H2139" t="s">
        <v>98</v>
      </c>
      <c r="I2139">
        <v>39</v>
      </c>
      <c r="J2139">
        <v>2</v>
      </c>
      <c r="K2139">
        <v>3</v>
      </c>
      <c r="L2139">
        <v>6</v>
      </c>
      <c r="M2139">
        <v>4</v>
      </c>
      <c r="N2139">
        <v>1</v>
      </c>
      <c r="O2139">
        <v>9</v>
      </c>
      <c r="P2139">
        <v>1</v>
      </c>
      <c r="Q2139">
        <v>1</v>
      </c>
      <c r="R2139">
        <v>1</v>
      </c>
      <c r="S2139">
        <v>2</v>
      </c>
      <c r="T2139">
        <v>7</v>
      </c>
      <c r="U2139">
        <v>0</v>
      </c>
      <c r="V2139">
        <v>0</v>
      </c>
      <c r="W2139">
        <v>0</v>
      </c>
      <c r="X2139">
        <v>0</v>
      </c>
      <c r="Y2139">
        <v>0</v>
      </c>
      <c r="Z2139">
        <v>0</v>
      </c>
      <c r="AA2139">
        <v>3</v>
      </c>
      <c r="AB2139">
        <v>11</v>
      </c>
      <c r="AC2139">
        <v>0</v>
      </c>
    </row>
    <row r="2140" spans="1:29" x14ac:dyDescent="0.3">
      <c r="A2140" s="1">
        <v>2948</v>
      </c>
      <c r="B2140">
        <v>1954</v>
      </c>
      <c r="C2140" t="s">
        <v>39</v>
      </c>
      <c r="D2140" t="s">
        <v>41</v>
      </c>
      <c r="E2140">
        <v>62637</v>
      </c>
      <c r="F2140">
        <v>0</v>
      </c>
      <c r="G2140">
        <v>1</v>
      </c>
      <c r="H2140" t="s">
        <v>176</v>
      </c>
      <c r="I2140">
        <v>76</v>
      </c>
      <c r="J2140">
        <v>104</v>
      </c>
      <c r="K2140">
        <v>12</v>
      </c>
      <c r="L2140">
        <v>48</v>
      </c>
      <c r="M2140">
        <v>4</v>
      </c>
      <c r="N2140">
        <v>12</v>
      </c>
      <c r="O2140">
        <v>5</v>
      </c>
      <c r="P2140">
        <v>1</v>
      </c>
      <c r="Q2140">
        <v>2</v>
      </c>
      <c r="R2140">
        <v>2</v>
      </c>
      <c r="S2140">
        <v>5</v>
      </c>
      <c r="T2140">
        <v>2</v>
      </c>
      <c r="U2140">
        <v>0</v>
      </c>
      <c r="V2140">
        <v>0</v>
      </c>
      <c r="W2140">
        <v>0</v>
      </c>
      <c r="X2140">
        <v>0</v>
      </c>
      <c r="Y2140">
        <v>0</v>
      </c>
      <c r="Z2140">
        <v>0</v>
      </c>
      <c r="AA2140">
        <v>3</v>
      </c>
      <c r="AB2140">
        <v>11</v>
      </c>
      <c r="AC2140">
        <v>0</v>
      </c>
    </row>
    <row r="2141" spans="1:29" x14ac:dyDescent="0.3">
      <c r="A2141" s="1">
        <v>2715</v>
      </c>
      <c r="B2141">
        <v>1966</v>
      </c>
      <c r="C2141" t="s">
        <v>39</v>
      </c>
      <c r="D2141" t="s">
        <v>41</v>
      </c>
      <c r="E2141">
        <v>29435</v>
      </c>
      <c r="F2141">
        <v>1</v>
      </c>
      <c r="G2141">
        <v>1</v>
      </c>
      <c r="H2141" t="s">
        <v>383</v>
      </c>
      <c r="I2141">
        <v>11</v>
      </c>
      <c r="J2141">
        <v>70</v>
      </c>
      <c r="K2141">
        <v>3</v>
      </c>
      <c r="L2141">
        <v>37</v>
      </c>
      <c r="M2141">
        <v>4</v>
      </c>
      <c r="N2141">
        <v>2</v>
      </c>
      <c r="O2141">
        <v>64</v>
      </c>
      <c r="P2141">
        <v>4</v>
      </c>
      <c r="Q2141">
        <v>3</v>
      </c>
      <c r="R2141">
        <v>2</v>
      </c>
      <c r="S2141">
        <v>2</v>
      </c>
      <c r="T2141">
        <v>9</v>
      </c>
      <c r="U2141">
        <v>0</v>
      </c>
      <c r="V2141">
        <v>0</v>
      </c>
      <c r="W2141">
        <v>0</v>
      </c>
      <c r="X2141">
        <v>0</v>
      </c>
      <c r="Y2141">
        <v>0</v>
      </c>
      <c r="Z2141">
        <v>0</v>
      </c>
      <c r="AA2141">
        <v>3</v>
      </c>
      <c r="AB2141">
        <v>11</v>
      </c>
      <c r="AC2141">
        <v>1</v>
      </c>
    </row>
    <row r="2142" spans="1:29" x14ac:dyDescent="0.3">
      <c r="A2142" s="1">
        <v>10432</v>
      </c>
      <c r="B2142">
        <v>1974</v>
      </c>
      <c r="C2142" t="s">
        <v>29</v>
      </c>
      <c r="D2142" t="s">
        <v>41</v>
      </c>
      <c r="E2142">
        <v>19346</v>
      </c>
      <c r="F2142">
        <v>1</v>
      </c>
      <c r="G2142">
        <v>0</v>
      </c>
      <c r="H2142" t="s">
        <v>181</v>
      </c>
      <c r="I2142">
        <v>26</v>
      </c>
      <c r="J2142">
        <v>2</v>
      </c>
      <c r="K2142">
        <v>0</v>
      </c>
      <c r="L2142">
        <v>9</v>
      </c>
      <c r="M2142">
        <v>3</v>
      </c>
      <c r="N2142">
        <v>6</v>
      </c>
      <c r="O2142">
        <v>2</v>
      </c>
      <c r="P2142">
        <v>1</v>
      </c>
      <c r="Q2142">
        <v>1</v>
      </c>
      <c r="R2142">
        <v>0</v>
      </c>
      <c r="S2142">
        <v>3</v>
      </c>
      <c r="T2142">
        <v>8</v>
      </c>
      <c r="U2142">
        <v>0</v>
      </c>
      <c r="V2142">
        <v>0</v>
      </c>
      <c r="W2142">
        <v>0</v>
      </c>
      <c r="X2142">
        <v>0</v>
      </c>
      <c r="Y2142">
        <v>0</v>
      </c>
      <c r="Z2142">
        <v>0</v>
      </c>
      <c r="AA2142">
        <v>3</v>
      </c>
      <c r="AB2142">
        <v>11</v>
      </c>
      <c r="AC2142">
        <v>0</v>
      </c>
    </row>
    <row r="2143" spans="1:29" x14ac:dyDescent="0.3">
      <c r="A2143" s="1">
        <v>9216</v>
      </c>
      <c r="B2143">
        <v>1971</v>
      </c>
      <c r="C2143" t="s">
        <v>29</v>
      </c>
      <c r="D2143" t="s">
        <v>37</v>
      </c>
      <c r="E2143">
        <v>35788</v>
      </c>
      <c r="F2143">
        <v>1</v>
      </c>
      <c r="G2143">
        <v>1</v>
      </c>
      <c r="H2143" t="s">
        <v>533</v>
      </c>
      <c r="I2143">
        <v>34</v>
      </c>
      <c r="J2143">
        <v>23</v>
      </c>
      <c r="K2143">
        <v>2</v>
      </c>
      <c r="L2143">
        <v>11</v>
      </c>
      <c r="M2143">
        <v>3</v>
      </c>
      <c r="N2143">
        <v>1</v>
      </c>
      <c r="O2143">
        <v>4</v>
      </c>
      <c r="P2143">
        <v>2</v>
      </c>
      <c r="Q2143">
        <v>2</v>
      </c>
      <c r="R2143">
        <v>0</v>
      </c>
      <c r="S2143">
        <v>3</v>
      </c>
      <c r="T2143">
        <v>6</v>
      </c>
      <c r="U2143">
        <v>0</v>
      </c>
      <c r="V2143">
        <v>0</v>
      </c>
      <c r="W2143">
        <v>0</v>
      </c>
      <c r="X2143">
        <v>0</v>
      </c>
      <c r="Y2143">
        <v>0</v>
      </c>
      <c r="Z2143">
        <v>0</v>
      </c>
      <c r="AA2143">
        <v>3</v>
      </c>
      <c r="AB2143">
        <v>11</v>
      </c>
      <c r="AC2143">
        <v>0</v>
      </c>
    </row>
    <row r="2144" spans="1:29" x14ac:dyDescent="0.3">
      <c r="A2144" s="1">
        <v>7124</v>
      </c>
      <c r="B2144">
        <v>1968</v>
      </c>
      <c r="C2144" t="s">
        <v>29</v>
      </c>
      <c r="D2144" t="s">
        <v>41</v>
      </c>
      <c r="E2144">
        <v>36997</v>
      </c>
      <c r="F2144">
        <v>1</v>
      </c>
      <c r="G2144">
        <v>1</v>
      </c>
      <c r="H2144" t="s">
        <v>73</v>
      </c>
      <c r="I2144">
        <v>72</v>
      </c>
      <c r="J2144">
        <v>43</v>
      </c>
      <c r="K2144">
        <v>4</v>
      </c>
      <c r="L2144">
        <v>12</v>
      </c>
      <c r="M2144">
        <v>8</v>
      </c>
      <c r="N2144">
        <v>0</v>
      </c>
      <c r="O2144">
        <v>27</v>
      </c>
      <c r="P2144">
        <v>5</v>
      </c>
      <c r="Q2144">
        <v>2</v>
      </c>
      <c r="R2144">
        <v>1</v>
      </c>
      <c r="S2144">
        <v>4</v>
      </c>
      <c r="T2144">
        <v>5</v>
      </c>
      <c r="U2144">
        <v>0</v>
      </c>
      <c r="V2144">
        <v>0</v>
      </c>
      <c r="W2144">
        <v>0</v>
      </c>
      <c r="X2144">
        <v>0</v>
      </c>
      <c r="Y2144">
        <v>0</v>
      </c>
      <c r="Z2144">
        <v>0</v>
      </c>
      <c r="AA2144">
        <v>3</v>
      </c>
      <c r="AB2144">
        <v>11</v>
      </c>
      <c r="AC2144">
        <v>0</v>
      </c>
    </row>
    <row r="2145" spans="1:29" x14ac:dyDescent="0.3">
      <c r="A2145" s="1">
        <v>9727</v>
      </c>
      <c r="B2145">
        <v>1957</v>
      </c>
      <c r="C2145" t="s">
        <v>29</v>
      </c>
      <c r="D2145" t="s">
        <v>37</v>
      </c>
      <c r="E2145">
        <v>23539</v>
      </c>
      <c r="F2145">
        <v>0</v>
      </c>
      <c r="G2145">
        <v>0</v>
      </c>
      <c r="H2145" t="s">
        <v>686</v>
      </c>
      <c r="I2145">
        <v>13</v>
      </c>
      <c r="J2145">
        <v>4</v>
      </c>
      <c r="K2145">
        <v>24</v>
      </c>
      <c r="L2145">
        <v>11</v>
      </c>
      <c r="M2145">
        <v>16</v>
      </c>
      <c r="N2145">
        <v>1</v>
      </c>
      <c r="O2145">
        <v>25</v>
      </c>
      <c r="P2145">
        <v>1</v>
      </c>
      <c r="Q2145">
        <v>2</v>
      </c>
      <c r="R2145">
        <v>0</v>
      </c>
      <c r="S2145">
        <v>4</v>
      </c>
      <c r="T2145">
        <v>6</v>
      </c>
      <c r="U2145">
        <v>0</v>
      </c>
      <c r="V2145">
        <v>0</v>
      </c>
      <c r="W2145">
        <v>0</v>
      </c>
      <c r="X2145">
        <v>0</v>
      </c>
      <c r="Y2145">
        <v>0</v>
      </c>
      <c r="Z2145">
        <v>0</v>
      </c>
      <c r="AA2145">
        <v>3</v>
      </c>
      <c r="AB2145">
        <v>11</v>
      </c>
      <c r="AC2145">
        <v>0</v>
      </c>
    </row>
    <row r="2146" spans="1:29" x14ac:dyDescent="0.3">
      <c r="A2146" s="1">
        <v>5136</v>
      </c>
      <c r="B2146">
        <v>1973</v>
      </c>
      <c r="C2146" t="s">
        <v>29</v>
      </c>
      <c r="D2146" t="s">
        <v>30</v>
      </c>
      <c r="E2146">
        <v>65333</v>
      </c>
      <c r="F2146">
        <v>0</v>
      </c>
      <c r="G2146">
        <v>1</v>
      </c>
      <c r="H2146" t="s">
        <v>659</v>
      </c>
      <c r="I2146">
        <v>58</v>
      </c>
      <c r="J2146">
        <v>654</v>
      </c>
      <c r="K2146">
        <v>7</v>
      </c>
      <c r="L2146">
        <v>92</v>
      </c>
      <c r="M2146">
        <v>0</v>
      </c>
      <c r="N2146">
        <v>15</v>
      </c>
      <c r="O2146">
        <v>30</v>
      </c>
      <c r="P2146">
        <v>7</v>
      </c>
      <c r="Q2146">
        <v>9</v>
      </c>
      <c r="R2146">
        <v>4</v>
      </c>
      <c r="S2146">
        <v>8</v>
      </c>
      <c r="T2146">
        <v>6</v>
      </c>
      <c r="U2146">
        <v>0</v>
      </c>
      <c r="V2146">
        <v>1</v>
      </c>
      <c r="W2146">
        <v>1</v>
      </c>
      <c r="X2146">
        <v>0</v>
      </c>
      <c r="Y2146">
        <v>0</v>
      </c>
      <c r="Z2146">
        <v>0</v>
      </c>
      <c r="AA2146">
        <v>3</v>
      </c>
      <c r="AB2146">
        <v>11</v>
      </c>
      <c r="AC2146">
        <v>0</v>
      </c>
    </row>
    <row r="2147" spans="1:29" x14ac:dyDescent="0.3">
      <c r="A2147" s="1">
        <v>9790</v>
      </c>
      <c r="B2147">
        <v>1957</v>
      </c>
      <c r="C2147" t="s">
        <v>29</v>
      </c>
      <c r="D2147" t="s">
        <v>30</v>
      </c>
      <c r="E2147">
        <v>78499</v>
      </c>
      <c r="F2147">
        <v>0</v>
      </c>
      <c r="G2147">
        <v>0</v>
      </c>
      <c r="H2147" t="s">
        <v>120</v>
      </c>
      <c r="I2147">
        <v>12</v>
      </c>
      <c r="J2147">
        <v>912</v>
      </c>
      <c r="K2147">
        <v>72</v>
      </c>
      <c r="L2147">
        <v>170</v>
      </c>
      <c r="M2147">
        <v>47</v>
      </c>
      <c r="N2147">
        <v>36</v>
      </c>
      <c r="O2147">
        <v>97</v>
      </c>
      <c r="P2147">
        <v>1</v>
      </c>
      <c r="Q2147">
        <v>11</v>
      </c>
      <c r="R2147">
        <v>3</v>
      </c>
      <c r="S2147">
        <v>4</v>
      </c>
      <c r="T2147">
        <v>4</v>
      </c>
      <c r="U2147">
        <v>0</v>
      </c>
      <c r="V2147">
        <v>0</v>
      </c>
      <c r="W2147">
        <v>1</v>
      </c>
      <c r="X2147">
        <v>0</v>
      </c>
      <c r="Y2147">
        <v>0</v>
      </c>
      <c r="Z2147">
        <v>0</v>
      </c>
      <c r="AA2147">
        <v>3</v>
      </c>
      <c r="AB2147">
        <v>11</v>
      </c>
      <c r="AC2147">
        <v>1</v>
      </c>
    </row>
    <row r="2148" spans="1:29" x14ac:dyDescent="0.3">
      <c r="A2148" s="1">
        <v>1818</v>
      </c>
      <c r="B2148">
        <v>1971</v>
      </c>
      <c r="C2148" t="s">
        <v>36</v>
      </c>
      <c r="D2148" t="s">
        <v>33</v>
      </c>
      <c r="E2148">
        <v>29732</v>
      </c>
      <c r="F2148">
        <v>1</v>
      </c>
      <c r="G2148">
        <v>0</v>
      </c>
      <c r="H2148" t="s">
        <v>661</v>
      </c>
      <c r="I2148">
        <v>23</v>
      </c>
      <c r="J2148">
        <v>25</v>
      </c>
      <c r="K2148">
        <v>0</v>
      </c>
      <c r="L2148">
        <v>8</v>
      </c>
      <c r="M2148">
        <v>0</v>
      </c>
      <c r="N2148">
        <v>1</v>
      </c>
      <c r="O2148">
        <v>4</v>
      </c>
      <c r="P2148">
        <v>1</v>
      </c>
      <c r="Q2148">
        <v>2</v>
      </c>
      <c r="R2148">
        <v>0</v>
      </c>
      <c r="S2148">
        <v>2</v>
      </c>
      <c r="T2148">
        <v>9</v>
      </c>
      <c r="U2148">
        <v>0</v>
      </c>
      <c r="V2148">
        <v>0</v>
      </c>
      <c r="W2148">
        <v>0</v>
      </c>
      <c r="X2148">
        <v>0</v>
      </c>
      <c r="Y2148">
        <v>0</v>
      </c>
      <c r="Z2148">
        <v>0</v>
      </c>
      <c r="AA2148">
        <v>3</v>
      </c>
      <c r="AB2148">
        <v>11</v>
      </c>
      <c r="AC2148">
        <v>0</v>
      </c>
    </row>
    <row r="2149" spans="1:29" x14ac:dyDescent="0.3">
      <c r="A2149" s="1">
        <v>1100</v>
      </c>
      <c r="B2149">
        <v>1960</v>
      </c>
      <c r="C2149" t="s">
        <v>39</v>
      </c>
      <c r="D2149" t="s">
        <v>33</v>
      </c>
      <c r="E2149">
        <v>41275</v>
      </c>
      <c r="F2149">
        <v>1</v>
      </c>
      <c r="G2149">
        <v>2</v>
      </c>
      <c r="H2149" t="s">
        <v>574</v>
      </c>
      <c r="I2149">
        <v>33</v>
      </c>
      <c r="J2149">
        <v>24</v>
      </c>
      <c r="K2149">
        <v>4</v>
      </c>
      <c r="L2149">
        <v>22</v>
      </c>
      <c r="M2149">
        <v>0</v>
      </c>
      <c r="N2149">
        <v>2</v>
      </c>
      <c r="O2149">
        <v>9</v>
      </c>
      <c r="P2149">
        <v>4</v>
      </c>
      <c r="Q2149">
        <v>3</v>
      </c>
      <c r="R2149">
        <v>1</v>
      </c>
      <c r="S2149">
        <v>3</v>
      </c>
      <c r="T2149">
        <v>5</v>
      </c>
      <c r="U2149">
        <v>0</v>
      </c>
      <c r="V2149">
        <v>0</v>
      </c>
      <c r="W2149">
        <v>0</v>
      </c>
      <c r="X2149">
        <v>0</v>
      </c>
      <c r="Y2149">
        <v>0</v>
      </c>
      <c r="Z2149">
        <v>0</v>
      </c>
      <c r="AA2149">
        <v>3</v>
      </c>
      <c r="AB2149">
        <v>11</v>
      </c>
      <c r="AC2149">
        <v>0</v>
      </c>
    </row>
    <row r="2150" spans="1:29" x14ac:dyDescent="0.3">
      <c r="A2150" s="1">
        <v>7873</v>
      </c>
      <c r="B2150">
        <v>1973</v>
      </c>
      <c r="C2150" t="s">
        <v>36</v>
      </c>
      <c r="D2150" t="s">
        <v>33</v>
      </c>
      <c r="E2150">
        <v>63516</v>
      </c>
      <c r="F2150">
        <v>1</v>
      </c>
      <c r="G2150">
        <v>1</v>
      </c>
      <c r="H2150" t="s">
        <v>583</v>
      </c>
      <c r="I2150">
        <v>30</v>
      </c>
      <c r="J2150">
        <v>141</v>
      </c>
      <c r="K2150">
        <v>11</v>
      </c>
      <c r="L2150">
        <v>114</v>
      </c>
      <c r="M2150">
        <v>15</v>
      </c>
      <c r="N2150">
        <v>14</v>
      </c>
      <c r="O2150">
        <v>5</v>
      </c>
      <c r="P2150">
        <v>4</v>
      </c>
      <c r="Q2150">
        <v>4</v>
      </c>
      <c r="R2150">
        <v>1</v>
      </c>
      <c r="S2150">
        <v>7</v>
      </c>
      <c r="T2150">
        <v>5</v>
      </c>
      <c r="U2150">
        <v>0</v>
      </c>
      <c r="V2150">
        <v>0</v>
      </c>
      <c r="W2150">
        <v>0</v>
      </c>
      <c r="X2150">
        <v>0</v>
      </c>
      <c r="Y2150">
        <v>0</v>
      </c>
      <c r="Z2150">
        <v>0</v>
      </c>
      <c r="AA2150">
        <v>3</v>
      </c>
      <c r="AB2150">
        <v>11</v>
      </c>
      <c r="AC2150">
        <v>0</v>
      </c>
    </row>
    <row r="2151" spans="1:29" x14ac:dyDescent="0.3">
      <c r="A2151" s="1">
        <v>10609</v>
      </c>
      <c r="B2151">
        <v>1962</v>
      </c>
      <c r="C2151" t="s">
        <v>36</v>
      </c>
      <c r="D2151" t="s">
        <v>37</v>
      </c>
      <c r="E2151">
        <v>42769</v>
      </c>
      <c r="F2151">
        <v>0</v>
      </c>
      <c r="G2151">
        <v>1</v>
      </c>
      <c r="H2151" t="s">
        <v>273</v>
      </c>
      <c r="I2151">
        <v>15</v>
      </c>
      <c r="J2151">
        <v>71</v>
      </c>
      <c r="K2151">
        <v>0</v>
      </c>
      <c r="L2151">
        <v>13</v>
      </c>
      <c r="M2151">
        <v>3</v>
      </c>
      <c r="N2151">
        <v>1</v>
      </c>
      <c r="O2151">
        <v>0</v>
      </c>
      <c r="P2151">
        <v>2</v>
      </c>
      <c r="Q2151">
        <v>1</v>
      </c>
      <c r="R2151">
        <v>1</v>
      </c>
      <c r="S2151">
        <v>4</v>
      </c>
      <c r="T2151">
        <v>4</v>
      </c>
      <c r="U2151">
        <v>0</v>
      </c>
      <c r="V2151">
        <v>0</v>
      </c>
      <c r="W2151">
        <v>0</v>
      </c>
      <c r="X2151">
        <v>0</v>
      </c>
      <c r="Y2151">
        <v>0</v>
      </c>
      <c r="Z2151">
        <v>0</v>
      </c>
      <c r="AA2151">
        <v>3</v>
      </c>
      <c r="AB2151">
        <v>11</v>
      </c>
      <c r="AC2151">
        <v>0</v>
      </c>
    </row>
    <row r="2152" spans="1:29" x14ac:dyDescent="0.3">
      <c r="A2152" s="1">
        <v>6950</v>
      </c>
      <c r="B2152">
        <v>1958</v>
      </c>
      <c r="C2152" t="s">
        <v>39</v>
      </c>
      <c r="D2152" t="s">
        <v>37</v>
      </c>
      <c r="E2152">
        <v>49572</v>
      </c>
      <c r="F2152">
        <v>1</v>
      </c>
      <c r="G2152">
        <v>1</v>
      </c>
      <c r="H2152" t="s">
        <v>675</v>
      </c>
      <c r="I2152">
        <v>25</v>
      </c>
      <c r="J2152">
        <v>35</v>
      </c>
      <c r="K2152">
        <v>1</v>
      </c>
      <c r="L2152">
        <v>16</v>
      </c>
      <c r="M2152">
        <v>0</v>
      </c>
      <c r="N2152">
        <v>1</v>
      </c>
      <c r="O2152">
        <v>1</v>
      </c>
      <c r="P2152">
        <v>2</v>
      </c>
      <c r="Q2152">
        <v>2</v>
      </c>
      <c r="R2152">
        <v>0</v>
      </c>
      <c r="S2152">
        <v>3</v>
      </c>
      <c r="T2152">
        <v>7</v>
      </c>
      <c r="U2152">
        <v>0</v>
      </c>
      <c r="V2152">
        <v>0</v>
      </c>
      <c r="W2152">
        <v>0</v>
      </c>
      <c r="X2152">
        <v>0</v>
      </c>
      <c r="Y2152">
        <v>0</v>
      </c>
      <c r="Z2152">
        <v>0</v>
      </c>
      <c r="AA2152">
        <v>3</v>
      </c>
      <c r="AB2152">
        <v>11</v>
      </c>
      <c r="AC2152">
        <v>0</v>
      </c>
    </row>
    <row r="2153" spans="1:29" x14ac:dyDescent="0.3">
      <c r="A2153" s="1">
        <v>7233</v>
      </c>
      <c r="B2153">
        <v>1972</v>
      </c>
      <c r="C2153" t="s">
        <v>29</v>
      </c>
      <c r="D2153" t="s">
        <v>37</v>
      </c>
      <c r="E2153">
        <v>69209</v>
      </c>
      <c r="F2153">
        <v>0</v>
      </c>
      <c r="G2153">
        <v>0</v>
      </c>
      <c r="H2153" t="s">
        <v>694</v>
      </c>
      <c r="I2153">
        <v>4</v>
      </c>
      <c r="J2153">
        <v>496</v>
      </c>
      <c r="K2153">
        <v>32</v>
      </c>
      <c r="L2153">
        <v>849</v>
      </c>
      <c r="M2153">
        <v>229</v>
      </c>
      <c r="N2153">
        <v>48</v>
      </c>
      <c r="O2153">
        <v>128</v>
      </c>
      <c r="P2153">
        <v>2</v>
      </c>
      <c r="Q2153">
        <v>5</v>
      </c>
      <c r="R2153">
        <v>3</v>
      </c>
      <c r="S2153">
        <v>6</v>
      </c>
      <c r="T2153">
        <v>4</v>
      </c>
      <c r="U2153">
        <v>0</v>
      </c>
      <c r="V2153">
        <v>0</v>
      </c>
      <c r="W2153">
        <v>0</v>
      </c>
      <c r="X2153">
        <v>1</v>
      </c>
      <c r="Y2153">
        <v>0</v>
      </c>
      <c r="Z2153">
        <v>0</v>
      </c>
      <c r="AA2153">
        <v>3</v>
      </c>
      <c r="AB2153">
        <v>11</v>
      </c>
      <c r="AC2153">
        <v>0</v>
      </c>
    </row>
    <row r="2154" spans="1:29" x14ac:dyDescent="0.3">
      <c r="A2154" s="1">
        <v>9481</v>
      </c>
      <c r="B2154">
        <v>1976</v>
      </c>
      <c r="C2154" t="s">
        <v>29</v>
      </c>
      <c r="D2154" t="s">
        <v>37</v>
      </c>
      <c r="E2154">
        <v>17148</v>
      </c>
      <c r="F2154">
        <v>1</v>
      </c>
      <c r="G2154">
        <v>0</v>
      </c>
      <c r="H2154" t="s">
        <v>365</v>
      </c>
      <c r="I2154">
        <v>80</v>
      </c>
      <c r="J2154">
        <v>9</v>
      </c>
      <c r="K2154">
        <v>9</v>
      </c>
      <c r="L2154">
        <v>11</v>
      </c>
      <c r="M2154">
        <v>13</v>
      </c>
      <c r="N2154">
        <v>10</v>
      </c>
      <c r="O2154">
        <v>16</v>
      </c>
      <c r="P2154">
        <v>4</v>
      </c>
      <c r="Q2154">
        <v>3</v>
      </c>
      <c r="R2154">
        <v>1</v>
      </c>
      <c r="S2154">
        <v>3</v>
      </c>
      <c r="T2154">
        <v>8</v>
      </c>
      <c r="U2154">
        <v>0</v>
      </c>
      <c r="V2154">
        <v>0</v>
      </c>
      <c r="W2154">
        <v>0</v>
      </c>
      <c r="X2154">
        <v>0</v>
      </c>
      <c r="Y2154">
        <v>0</v>
      </c>
      <c r="Z2154">
        <v>0</v>
      </c>
      <c r="AA2154">
        <v>3</v>
      </c>
      <c r="AB2154">
        <v>11</v>
      </c>
      <c r="AC2154">
        <v>0</v>
      </c>
    </row>
    <row r="2155" spans="1:29" x14ac:dyDescent="0.3">
      <c r="A2155" s="1">
        <v>7699</v>
      </c>
      <c r="B2155">
        <v>1969</v>
      </c>
      <c r="C2155" t="s">
        <v>29</v>
      </c>
      <c r="D2155" t="s">
        <v>71</v>
      </c>
      <c r="E2155">
        <v>40590</v>
      </c>
      <c r="F2155">
        <v>1</v>
      </c>
      <c r="G2155">
        <v>1</v>
      </c>
      <c r="H2155" t="s">
        <v>77</v>
      </c>
      <c r="I2155">
        <v>30</v>
      </c>
      <c r="J2155">
        <v>154</v>
      </c>
      <c r="K2155">
        <v>0</v>
      </c>
      <c r="L2155">
        <v>50</v>
      </c>
      <c r="M2155">
        <v>6</v>
      </c>
      <c r="N2155">
        <v>11</v>
      </c>
      <c r="O2155">
        <v>37</v>
      </c>
      <c r="P2155">
        <v>5</v>
      </c>
      <c r="Q2155">
        <v>3</v>
      </c>
      <c r="R2155">
        <v>4</v>
      </c>
      <c r="S2155">
        <v>3</v>
      </c>
      <c r="T2155">
        <v>6</v>
      </c>
      <c r="U2155">
        <v>1</v>
      </c>
      <c r="V2155">
        <v>0</v>
      </c>
      <c r="W2155">
        <v>0</v>
      </c>
      <c r="X2155">
        <v>0</v>
      </c>
      <c r="Y2155">
        <v>0</v>
      </c>
      <c r="Z2155">
        <v>0</v>
      </c>
      <c r="AA2155">
        <v>3</v>
      </c>
      <c r="AB2155">
        <v>11</v>
      </c>
      <c r="AC2155">
        <v>0</v>
      </c>
    </row>
    <row r="2156" spans="1:29" x14ac:dyDescent="0.3">
      <c r="A2156" s="1">
        <v>2711</v>
      </c>
      <c r="B2156">
        <v>1976</v>
      </c>
      <c r="C2156" t="s">
        <v>39</v>
      </c>
      <c r="D2156" t="s">
        <v>33</v>
      </c>
      <c r="E2156">
        <v>30560</v>
      </c>
      <c r="F2156">
        <v>1</v>
      </c>
      <c r="G2156">
        <v>0</v>
      </c>
      <c r="H2156" t="s">
        <v>649</v>
      </c>
      <c r="I2156">
        <v>6</v>
      </c>
      <c r="J2156">
        <v>9</v>
      </c>
      <c r="K2156">
        <v>1</v>
      </c>
      <c r="L2156">
        <v>5</v>
      </c>
      <c r="M2156">
        <v>4</v>
      </c>
      <c r="N2156">
        <v>5</v>
      </c>
      <c r="O2156">
        <v>7</v>
      </c>
      <c r="P2156">
        <v>1</v>
      </c>
      <c r="Q2156">
        <v>1</v>
      </c>
      <c r="R2156">
        <v>0</v>
      </c>
      <c r="S2156">
        <v>3</v>
      </c>
      <c r="T2156">
        <v>7</v>
      </c>
      <c r="U2156">
        <v>0</v>
      </c>
      <c r="V2156">
        <v>0</v>
      </c>
      <c r="W2156">
        <v>0</v>
      </c>
      <c r="X2156">
        <v>0</v>
      </c>
      <c r="Y2156">
        <v>0</v>
      </c>
      <c r="Z2156">
        <v>0</v>
      </c>
      <c r="AA2156">
        <v>3</v>
      </c>
      <c r="AB2156">
        <v>11</v>
      </c>
      <c r="AC2156">
        <v>0</v>
      </c>
    </row>
    <row r="2157" spans="1:29" x14ac:dyDescent="0.3">
      <c r="A2157" s="1">
        <v>8933</v>
      </c>
      <c r="B2157">
        <v>1983</v>
      </c>
      <c r="C2157" t="s">
        <v>53</v>
      </c>
      <c r="D2157" t="s">
        <v>37</v>
      </c>
      <c r="E2157">
        <v>32146</v>
      </c>
      <c r="F2157">
        <v>1</v>
      </c>
      <c r="G2157">
        <v>0</v>
      </c>
      <c r="H2157" t="s">
        <v>83</v>
      </c>
      <c r="I2157">
        <v>16</v>
      </c>
      <c r="J2157">
        <v>26</v>
      </c>
      <c r="K2157">
        <v>3</v>
      </c>
      <c r="L2157">
        <v>23</v>
      </c>
      <c r="M2157">
        <v>4</v>
      </c>
      <c r="N2157">
        <v>7</v>
      </c>
      <c r="O2157">
        <v>3</v>
      </c>
      <c r="P2157">
        <v>2</v>
      </c>
      <c r="Q2157">
        <v>2</v>
      </c>
      <c r="R2157">
        <v>0</v>
      </c>
      <c r="S2157">
        <v>4</v>
      </c>
      <c r="T2157">
        <v>6</v>
      </c>
      <c r="U2157">
        <v>0</v>
      </c>
      <c r="V2157">
        <v>0</v>
      </c>
      <c r="W2157">
        <v>0</v>
      </c>
      <c r="X2157">
        <v>0</v>
      </c>
      <c r="Y2157">
        <v>0</v>
      </c>
      <c r="Z2157">
        <v>0</v>
      </c>
      <c r="AA2157">
        <v>3</v>
      </c>
      <c r="AB2157">
        <v>11</v>
      </c>
      <c r="AC2157">
        <v>0</v>
      </c>
    </row>
    <row r="2158" spans="1:29" x14ac:dyDescent="0.3">
      <c r="A2158" s="1">
        <v>8726</v>
      </c>
      <c r="B2158">
        <v>1964</v>
      </c>
      <c r="C2158" t="s">
        <v>53</v>
      </c>
      <c r="D2158" t="s">
        <v>41</v>
      </c>
      <c r="E2158">
        <v>41713</v>
      </c>
      <c r="F2158">
        <v>1</v>
      </c>
      <c r="G2158">
        <v>1</v>
      </c>
      <c r="H2158" t="s">
        <v>472</v>
      </c>
      <c r="I2158">
        <v>57</v>
      </c>
      <c r="J2158">
        <v>77</v>
      </c>
      <c r="K2158">
        <v>8</v>
      </c>
      <c r="L2158">
        <v>44</v>
      </c>
      <c r="M2158">
        <v>10</v>
      </c>
      <c r="N2158">
        <v>10</v>
      </c>
      <c r="O2158">
        <v>25</v>
      </c>
      <c r="P2158">
        <v>5</v>
      </c>
      <c r="Q2158">
        <v>3</v>
      </c>
      <c r="R2158">
        <v>1</v>
      </c>
      <c r="S2158">
        <v>4</v>
      </c>
      <c r="T2158">
        <v>6</v>
      </c>
      <c r="U2158">
        <v>0</v>
      </c>
      <c r="V2158">
        <v>0</v>
      </c>
      <c r="W2158">
        <v>0</v>
      </c>
      <c r="X2158">
        <v>0</v>
      </c>
      <c r="Y2158">
        <v>0</v>
      </c>
      <c r="Z2158">
        <v>0</v>
      </c>
      <c r="AA2158">
        <v>3</v>
      </c>
      <c r="AB2158">
        <v>11</v>
      </c>
      <c r="AC2158">
        <v>0</v>
      </c>
    </row>
    <row r="2159" spans="1:29" x14ac:dyDescent="0.3">
      <c r="A2159" s="1">
        <v>1515</v>
      </c>
      <c r="B2159">
        <v>1975</v>
      </c>
      <c r="C2159" t="s">
        <v>39</v>
      </c>
      <c r="D2159" t="s">
        <v>33</v>
      </c>
      <c r="E2159">
        <v>34176</v>
      </c>
      <c r="F2159">
        <v>0</v>
      </c>
      <c r="G2159">
        <v>1</v>
      </c>
      <c r="H2159" t="s">
        <v>188</v>
      </c>
      <c r="I2159">
        <v>9</v>
      </c>
      <c r="J2159">
        <v>11</v>
      </c>
      <c r="K2159">
        <v>2</v>
      </c>
      <c r="L2159">
        <v>7</v>
      </c>
      <c r="M2159">
        <v>4</v>
      </c>
      <c r="N2159">
        <v>2</v>
      </c>
      <c r="O2159">
        <v>2</v>
      </c>
      <c r="P2159">
        <v>1</v>
      </c>
      <c r="Q2159">
        <v>1</v>
      </c>
      <c r="R2159">
        <v>0</v>
      </c>
      <c r="S2159">
        <v>3</v>
      </c>
      <c r="T2159">
        <v>3</v>
      </c>
      <c r="U2159">
        <v>0</v>
      </c>
      <c r="V2159">
        <v>0</v>
      </c>
      <c r="W2159">
        <v>0</v>
      </c>
      <c r="X2159">
        <v>0</v>
      </c>
      <c r="Y2159">
        <v>0</v>
      </c>
      <c r="Z2159">
        <v>0</v>
      </c>
      <c r="AA2159">
        <v>3</v>
      </c>
      <c r="AB2159">
        <v>11</v>
      </c>
      <c r="AC2159">
        <v>0</v>
      </c>
    </row>
    <row r="2160" spans="1:29" x14ac:dyDescent="0.3">
      <c r="A2160" s="1">
        <v>5186</v>
      </c>
      <c r="B2160">
        <v>1955</v>
      </c>
      <c r="C2160" t="s">
        <v>36</v>
      </c>
      <c r="D2160" t="s">
        <v>37</v>
      </c>
      <c r="E2160">
        <v>58482</v>
      </c>
      <c r="F2160">
        <v>0</v>
      </c>
      <c r="G2160">
        <v>1</v>
      </c>
      <c r="H2160" t="s">
        <v>471</v>
      </c>
      <c r="I2160">
        <v>59</v>
      </c>
      <c r="J2160">
        <v>576</v>
      </c>
      <c r="K2160">
        <v>7</v>
      </c>
      <c r="L2160">
        <v>115</v>
      </c>
      <c r="M2160">
        <v>19</v>
      </c>
      <c r="N2160">
        <v>7</v>
      </c>
      <c r="O2160">
        <v>7</v>
      </c>
      <c r="P2160">
        <v>2</v>
      </c>
      <c r="Q2160">
        <v>7</v>
      </c>
      <c r="R2160">
        <v>4</v>
      </c>
      <c r="S2160">
        <v>9</v>
      </c>
      <c r="T2160">
        <v>6</v>
      </c>
      <c r="U2160">
        <v>0</v>
      </c>
      <c r="V2160">
        <v>1</v>
      </c>
      <c r="W2160">
        <v>0</v>
      </c>
      <c r="X2160">
        <v>0</v>
      </c>
      <c r="Y2160">
        <v>0</v>
      </c>
      <c r="Z2160">
        <v>0</v>
      </c>
      <c r="AA2160">
        <v>3</v>
      </c>
      <c r="AB2160">
        <v>11</v>
      </c>
      <c r="AC2160">
        <v>0</v>
      </c>
    </row>
    <row r="2161" spans="1:29" x14ac:dyDescent="0.3">
      <c r="A2161" s="1">
        <v>10157</v>
      </c>
      <c r="B2161">
        <v>1965</v>
      </c>
      <c r="C2161" t="s">
        <v>29</v>
      </c>
      <c r="D2161" t="s">
        <v>30</v>
      </c>
      <c r="E2161">
        <v>59686</v>
      </c>
      <c r="F2161">
        <v>0</v>
      </c>
      <c r="G2161">
        <v>1</v>
      </c>
      <c r="H2161" t="s">
        <v>479</v>
      </c>
      <c r="I2161">
        <v>78</v>
      </c>
      <c r="J2161">
        <v>89</v>
      </c>
      <c r="K2161">
        <v>15</v>
      </c>
      <c r="L2161">
        <v>89</v>
      </c>
      <c r="M2161">
        <v>34</v>
      </c>
      <c r="N2161">
        <v>42</v>
      </c>
      <c r="O2161">
        <v>5</v>
      </c>
      <c r="P2161">
        <v>1</v>
      </c>
      <c r="Q2161">
        <v>4</v>
      </c>
      <c r="R2161">
        <v>1</v>
      </c>
      <c r="S2161">
        <v>6</v>
      </c>
      <c r="T2161">
        <v>4</v>
      </c>
      <c r="U2161">
        <v>0</v>
      </c>
      <c r="V2161">
        <v>0</v>
      </c>
      <c r="W2161">
        <v>0</v>
      </c>
      <c r="X2161">
        <v>0</v>
      </c>
      <c r="Y2161">
        <v>0</v>
      </c>
      <c r="Z2161">
        <v>0</v>
      </c>
      <c r="AA2161">
        <v>3</v>
      </c>
      <c r="AB2161">
        <v>11</v>
      </c>
      <c r="AC2161">
        <v>0</v>
      </c>
    </row>
    <row r="2162" spans="1:29" x14ac:dyDescent="0.3">
      <c r="A2162" s="1">
        <v>5667</v>
      </c>
      <c r="B2162">
        <v>1964</v>
      </c>
      <c r="C2162" t="s">
        <v>36</v>
      </c>
      <c r="D2162" t="s">
        <v>37</v>
      </c>
      <c r="E2162">
        <v>60896</v>
      </c>
      <c r="F2162">
        <v>0</v>
      </c>
      <c r="G2162">
        <v>1</v>
      </c>
      <c r="H2162" t="s">
        <v>699</v>
      </c>
      <c r="I2162">
        <v>90</v>
      </c>
      <c r="J2162">
        <v>1013</v>
      </c>
      <c r="K2162">
        <v>30</v>
      </c>
      <c r="L2162">
        <v>399</v>
      </c>
      <c r="M2162">
        <v>60</v>
      </c>
      <c r="N2162">
        <v>46</v>
      </c>
      <c r="O2162">
        <v>153</v>
      </c>
      <c r="P2162">
        <v>3</v>
      </c>
      <c r="Q2162">
        <v>9</v>
      </c>
      <c r="R2162">
        <v>10</v>
      </c>
      <c r="S2162">
        <v>4</v>
      </c>
      <c r="T2162">
        <v>6</v>
      </c>
      <c r="U2162">
        <v>0</v>
      </c>
      <c r="V2162">
        <v>0</v>
      </c>
      <c r="W2162">
        <v>0</v>
      </c>
      <c r="X2162">
        <v>0</v>
      </c>
      <c r="Y2162">
        <v>0</v>
      </c>
      <c r="Z2162">
        <v>0</v>
      </c>
      <c r="AA2162">
        <v>3</v>
      </c>
      <c r="AB2162">
        <v>11</v>
      </c>
      <c r="AC2162">
        <v>1</v>
      </c>
    </row>
    <row r="2163" spans="1:29" x14ac:dyDescent="0.3">
      <c r="A2163" s="1">
        <v>902</v>
      </c>
      <c r="B2163">
        <v>1980</v>
      </c>
      <c r="C2163" t="s">
        <v>29</v>
      </c>
      <c r="D2163" t="s">
        <v>33</v>
      </c>
      <c r="E2163">
        <v>62994</v>
      </c>
      <c r="F2163">
        <v>1</v>
      </c>
      <c r="G2163">
        <v>0</v>
      </c>
      <c r="H2163" t="s">
        <v>526</v>
      </c>
      <c r="I2163">
        <v>74</v>
      </c>
      <c r="J2163">
        <v>224</v>
      </c>
      <c r="K2163">
        <v>12</v>
      </c>
      <c r="L2163">
        <v>48</v>
      </c>
      <c r="M2163">
        <v>4</v>
      </c>
      <c r="N2163">
        <v>12</v>
      </c>
      <c r="O2163">
        <v>12</v>
      </c>
      <c r="P2163">
        <v>1</v>
      </c>
      <c r="Q2163">
        <v>6</v>
      </c>
      <c r="R2163">
        <v>2</v>
      </c>
      <c r="S2163">
        <v>4</v>
      </c>
      <c r="T2163">
        <v>6</v>
      </c>
      <c r="U2163">
        <v>0</v>
      </c>
      <c r="V2163">
        <v>0</v>
      </c>
      <c r="W2163">
        <v>0</v>
      </c>
      <c r="X2163">
        <v>0</v>
      </c>
      <c r="Y2163">
        <v>0</v>
      </c>
      <c r="Z2163">
        <v>0</v>
      </c>
      <c r="AA2163">
        <v>3</v>
      </c>
      <c r="AB2163">
        <v>11</v>
      </c>
      <c r="AC2163">
        <v>0</v>
      </c>
    </row>
    <row r="2164" spans="1:29" x14ac:dyDescent="0.3">
      <c r="A2164" s="1">
        <v>977</v>
      </c>
      <c r="B2164">
        <v>1957</v>
      </c>
      <c r="C2164" t="s">
        <v>29</v>
      </c>
      <c r="D2164" t="s">
        <v>33</v>
      </c>
      <c r="E2164">
        <v>47320</v>
      </c>
      <c r="F2164">
        <v>0</v>
      </c>
      <c r="G2164">
        <v>1</v>
      </c>
      <c r="H2164" t="s">
        <v>418</v>
      </c>
      <c r="I2164">
        <v>10</v>
      </c>
      <c r="J2164">
        <v>200</v>
      </c>
      <c r="K2164">
        <v>19</v>
      </c>
      <c r="L2164">
        <v>111</v>
      </c>
      <c r="M2164">
        <v>50</v>
      </c>
      <c r="N2164">
        <v>15</v>
      </c>
      <c r="O2164">
        <v>19</v>
      </c>
      <c r="P2164">
        <v>6</v>
      </c>
      <c r="Q2164">
        <v>5</v>
      </c>
      <c r="R2164">
        <v>1</v>
      </c>
      <c r="S2164">
        <v>8</v>
      </c>
      <c r="T2164">
        <v>6</v>
      </c>
      <c r="U2164">
        <v>0</v>
      </c>
      <c r="V2164">
        <v>0</v>
      </c>
      <c r="W2164">
        <v>0</v>
      </c>
      <c r="X2164">
        <v>0</v>
      </c>
      <c r="Y2164">
        <v>0</v>
      </c>
      <c r="Z2164">
        <v>0</v>
      </c>
      <c r="AA2164">
        <v>3</v>
      </c>
      <c r="AB2164">
        <v>11</v>
      </c>
      <c r="AC2164">
        <v>0</v>
      </c>
    </row>
    <row r="2165" spans="1:29" x14ac:dyDescent="0.3">
      <c r="A2165" s="1">
        <v>7313</v>
      </c>
      <c r="B2165">
        <v>1949</v>
      </c>
      <c r="C2165" t="s">
        <v>53</v>
      </c>
      <c r="D2165" t="s">
        <v>71</v>
      </c>
      <c r="E2165">
        <v>74859</v>
      </c>
      <c r="F2165">
        <v>0</v>
      </c>
      <c r="G2165">
        <v>0</v>
      </c>
      <c r="H2165" t="s">
        <v>279</v>
      </c>
      <c r="I2165">
        <v>63</v>
      </c>
      <c r="J2165">
        <v>570</v>
      </c>
      <c r="K2165">
        <v>73</v>
      </c>
      <c r="L2165">
        <v>614</v>
      </c>
      <c r="M2165">
        <v>133</v>
      </c>
      <c r="N2165">
        <v>102</v>
      </c>
      <c r="O2165">
        <v>73</v>
      </c>
      <c r="P2165">
        <v>1</v>
      </c>
      <c r="Q2165">
        <v>6</v>
      </c>
      <c r="R2165">
        <v>5</v>
      </c>
      <c r="S2165">
        <v>11</v>
      </c>
      <c r="T2165">
        <v>3</v>
      </c>
      <c r="U2165">
        <v>0</v>
      </c>
      <c r="V2165">
        <v>0</v>
      </c>
      <c r="W2165">
        <v>0</v>
      </c>
      <c r="X2165">
        <v>1</v>
      </c>
      <c r="Y2165">
        <v>0</v>
      </c>
      <c r="Z2165">
        <v>0</v>
      </c>
      <c r="AA2165">
        <v>3</v>
      </c>
      <c r="AB2165">
        <v>11</v>
      </c>
      <c r="AC2165">
        <v>0</v>
      </c>
    </row>
    <row r="2166" spans="1:29" x14ac:dyDescent="0.3">
      <c r="A2166" s="1">
        <v>7600</v>
      </c>
      <c r="B2166">
        <v>1992</v>
      </c>
      <c r="C2166" t="s">
        <v>47</v>
      </c>
      <c r="D2166" t="s">
        <v>30</v>
      </c>
      <c r="E2166">
        <v>15253</v>
      </c>
      <c r="F2166">
        <v>1</v>
      </c>
      <c r="G2166">
        <v>0</v>
      </c>
      <c r="H2166" t="s">
        <v>233</v>
      </c>
      <c r="I2166">
        <v>13</v>
      </c>
      <c r="J2166">
        <v>1</v>
      </c>
      <c r="K2166">
        <v>3</v>
      </c>
      <c r="L2166">
        <v>3</v>
      </c>
      <c r="M2166">
        <v>8</v>
      </c>
      <c r="N2166">
        <v>1</v>
      </c>
      <c r="O2166">
        <v>13</v>
      </c>
      <c r="P2166">
        <v>2</v>
      </c>
      <c r="Q2166">
        <v>1</v>
      </c>
      <c r="R2166">
        <v>0</v>
      </c>
      <c r="S2166">
        <v>3</v>
      </c>
      <c r="T2166">
        <v>7</v>
      </c>
      <c r="U2166">
        <v>0</v>
      </c>
      <c r="V2166">
        <v>0</v>
      </c>
      <c r="W2166">
        <v>0</v>
      </c>
      <c r="X2166">
        <v>0</v>
      </c>
      <c r="Y2166">
        <v>0</v>
      </c>
      <c r="Z2166">
        <v>0</v>
      </c>
      <c r="AA2166">
        <v>3</v>
      </c>
      <c r="AB2166">
        <v>11</v>
      </c>
      <c r="AC2166">
        <v>0</v>
      </c>
    </row>
    <row r="2167" spans="1:29" x14ac:dyDescent="0.3">
      <c r="A2167" s="1">
        <v>9706</v>
      </c>
      <c r="B2167">
        <v>1974</v>
      </c>
      <c r="C2167" t="s">
        <v>36</v>
      </c>
      <c r="D2167" t="s">
        <v>30</v>
      </c>
      <c r="E2167">
        <v>31560</v>
      </c>
      <c r="F2167">
        <v>1</v>
      </c>
      <c r="G2167">
        <v>0</v>
      </c>
      <c r="H2167" t="s">
        <v>605</v>
      </c>
      <c r="I2167">
        <v>98</v>
      </c>
      <c r="J2167">
        <v>62</v>
      </c>
      <c r="K2167">
        <v>1</v>
      </c>
      <c r="L2167">
        <v>20</v>
      </c>
      <c r="M2167">
        <v>4</v>
      </c>
      <c r="N2167">
        <v>0</v>
      </c>
      <c r="O2167">
        <v>7</v>
      </c>
      <c r="P2167">
        <v>2</v>
      </c>
      <c r="Q2167">
        <v>2</v>
      </c>
      <c r="R2167">
        <v>1</v>
      </c>
      <c r="S2167">
        <v>3</v>
      </c>
      <c r="T2167">
        <v>8</v>
      </c>
      <c r="U2167">
        <v>0</v>
      </c>
      <c r="V2167">
        <v>0</v>
      </c>
      <c r="W2167">
        <v>0</v>
      </c>
      <c r="X2167">
        <v>0</v>
      </c>
      <c r="Y2167">
        <v>0</v>
      </c>
      <c r="Z2167">
        <v>0</v>
      </c>
      <c r="AA2167">
        <v>3</v>
      </c>
      <c r="AB2167">
        <v>11</v>
      </c>
      <c r="AC2167">
        <v>0</v>
      </c>
    </row>
    <row r="2168" spans="1:29" x14ac:dyDescent="0.3">
      <c r="A2168" s="1">
        <v>2429</v>
      </c>
      <c r="B2168">
        <v>1954</v>
      </c>
      <c r="C2168" t="s">
        <v>29</v>
      </c>
      <c r="D2168" t="s">
        <v>41</v>
      </c>
      <c r="E2168">
        <v>72071</v>
      </c>
      <c r="F2168">
        <v>0</v>
      </c>
      <c r="G2168">
        <v>1</v>
      </c>
      <c r="H2168" t="s">
        <v>516</v>
      </c>
      <c r="I2168">
        <v>4</v>
      </c>
      <c r="J2168">
        <v>531</v>
      </c>
      <c r="K2168">
        <v>69</v>
      </c>
      <c r="L2168">
        <v>300</v>
      </c>
      <c r="M2168">
        <v>150</v>
      </c>
      <c r="N2168">
        <v>138</v>
      </c>
      <c r="O2168">
        <v>150</v>
      </c>
      <c r="P2168">
        <v>3</v>
      </c>
      <c r="Q2168">
        <v>5</v>
      </c>
      <c r="R2168">
        <v>4</v>
      </c>
      <c r="S2168">
        <v>8</v>
      </c>
      <c r="T2168">
        <v>2</v>
      </c>
      <c r="U2168">
        <v>0</v>
      </c>
      <c r="V2168">
        <v>0</v>
      </c>
      <c r="W2168">
        <v>0</v>
      </c>
      <c r="X2168">
        <v>0</v>
      </c>
      <c r="Y2168">
        <v>0</v>
      </c>
      <c r="Z2168">
        <v>0</v>
      </c>
      <c r="AA2168">
        <v>3</v>
      </c>
      <c r="AB2168">
        <v>11</v>
      </c>
      <c r="AC2168">
        <v>0</v>
      </c>
    </row>
    <row r="2169" spans="1:29" x14ac:dyDescent="0.3">
      <c r="A2169" s="1">
        <v>3520</v>
      </c>
      <c r="B2169">
        <v>1990</v>
      </c>
      <c r="C2169" t="s">
        <v>39</v>
      </c>
      <c r="D2169" t="s">
        <v>30</v>
      </c>
      <c r="E2169">
        <v>91172</v>
      </c>
      <c r="F2169">
        <v>0</v>
      </c>
      <c r="G2169">
        <v>0</v>
      </c>
      <c r="H2169" t="s">
        <v>369</v>
      </c>
      <c r="I2169">
        <v>94</v>
      </c>
      <c r="J2169">
        <v>162</v>
      </c>
      <c r="K2169">
        <v>28</v>
      </c>
      <c r="L2169">
        <v>818</v>
      </c>
      <c r="M2169">
        <v>0</v>
      </c>
      <c r="N2169">
        <v>28</v>
      </c>
      <c r="O2169">
        <v>56</v>
      </c>
      <c r="P2169">
        <v>0</v>
      </c>
      <c r="Q2169">
        <v>4</v>
      </c>
      <c r="R2169">
        <v>3</v>
      </c>
      <c r="S2169">
        <v>7</v>
      </c>
      <c r="T2169">
        <v>3</v>
      </c>
      <c r="U2169">
        <v>1</v>
      </c>
      <c r="V2169">
        <v>0</v>
      </c>
      <c r="W2169">
        <v>1</v>
      </c>
      <c r="X2169">
        <v>1</v>
      </c>
      <c r="Y2169">
        <v>1</v>
      </c>
      <c r="Z2169">
        <v>0</v>
      </c>
      <c r="AA2169">
        <v>3</v>
      </c>
      <c r="AB2169">
        <v>11</v>
      </c>
      <c r="AC2169">
        <v>1</v>
      </c>
    </row>
    <row r="2170" spans="1:29" x14ac:dyDescent="0.3">
      <c r="A2170" s="1">
        <v>10394</v>
      </c>
      <c r="B2170">
        <v>1984</v>
      </c>
      <c r="C2170" t="s">
        <v>29</v>
      </c>
      <c r="D2170" t="s">
        <v>37</v>
      </c>
      <c r="E2170">
        <v>90000</v>
      </c>
      <c r="F2170">
        <v>0</v>
      </c>
      <c r="G2170">
        <v>0</v>
      </c>
      <c r="H2170" t="s">
        <v>404</v>
      </c>
      <c r="I2170">
        <v>91</v>
      </c>
      <c r="J2170">
        <v>675</v>
      </c>
      <c r="K2170">
        <v>144</v>
      </c>
      <c r="L2170">
        <v>133</v>
      </c>
      <c r="M2170">
        <v>94</v>
      </c>
      <c r="N2170">
        <v>192</v>
      </c>
      <c r="O2170">
        <v>241</v>
      </c>
      <c r="P2170">
        <v>1</v>
      </c>
      <c r="Q2170">
        <v>4</v>
      </c>
      <c r="R2170">
        <v>8</v>
      </c>
      <c r="S2170">
        <v>5</v>
      </c>
      <c r="T2170">
        <v>1</v>
      </c>
      <c r="U2170">
        <v>1</v>
      </c>
      <c r="V2170">
        <v>0</v>
      </c>
      <c r="W2170">
        <v>1</v>
      </c>
      <c r="X2170">
        <v>1</v>
      </c>
      <c r="Y2170">
        <v>0</v>
      </c>
      <c r="Z2170">
        <v>0</v>
      </c>
      <c r="AA2170">
        <v>3</v>
      </c>
      <c r="AB2170">
        <v>11</v>
      </c>
      <c r="AC2170">
        <v>0</v>
      </c>
    </row>
    <row r="2171" spans="1:29" x14ac:dyDescent="0.3">
      <c r="A2171" s="1">
        <v>4548</v>
      </c>
      <c r="B2171">
        <v>1981</v>
      </c>
      <c r="C2171" t="s">
        <v>29</v>
      </c>
      <c r="D2171" t="s">
        <v>30</v>
      </c>
      <c r="E2171">
        <v>41967</v>
      </c>
      <c r="F2171">
        <v>1</v>
      </c>
      <c r="G2171">
        <v>1</v>
      </c>
      <c r="H2171" t="s">
        <v>120</v>
      </c>
      <c r="I2171">
        <v>66</v>
      </c>
      <c r="J2171">
        <v>23</v>
      </c>
      <c r="K2171">
        <v>4</v>
      </c>
      <c r="L2171">
        <v>10</v>
      </c>
      <c r="M2171">
        <v>0</v>
      </c>
      <c r="N2171">
        <v>2</v>
      </c>
      <c r="O2171">
        <v>15</v>
      </c>
      <c r="P2171">
        <v>1</v>
      </c>
      <c r="Q2171">
        <v>1</v>
      </c>
      <c r="R2171">
        <v>0</v>
      </c>
      <c r="S2171">
        <v>3</v>
      </c>
      <c r="T2171">
        <v>4</v>
      </c>
      <c r="U2171">
        <v>0</v>
      </c>
      <c r="V2171">
        <v>0</v>
      </c>
      <c r="W2171">
        <v>0</v>
      </c>
      <c r="X2171">
        <v>0</v>
      </c>
      <c r="Y2171">
        <v>0</v>
      </c>
      <c r="Z2171">
        <v>0</v>
      </c>
      <c r="AA2171">
        <v>3</v>
      </c>
      <c r="AB2171">
        <v>11</v>
      </c>
      <c r="AC2171">
        <v>0</v>
      </c>
    </row>
    <row r="2172" spans="1:29" x14ac:dyDescent="0.3">
      <c r="A2172" s="1">
        <v>9362</v>
      </c>
      <c r="B2172">
        <v>1965</v>
      </c>
      <c r="C2172" t="s">
        <v>29</v>
      </c>
      <c r="D2172" t="s">
        <v>30</v>
      </c>
      <c r="E2172">
        <v>69263</v>
      </c>
      <c r="F2172">
        <v>0</v>
      </c>
      <c r="G2172">
        <v>1</v>
      </c>
      <c r="H2172" t="s">
        <v>276</v>
      </c>
      <c r="I2172">
        <v>14</v>
      </c>
      <c r="J2172">
        <v>492</v>
      </c>
      <c r="K2172">
        <v>5</v>
      </c>
      <c r="L2172">
        <v>32</v>
      </c>
      <c r="M2172">
        <v>13</v>
      </c>
      <c r="N2172">
        <v>5</v>
      </c>
      <c r="O2172">
        <v>21</v>
      </c>
      <c r="P2172">
        <v>1</v>
      </c>
      <c r="Q2172">
        <v>9</v>
      </c>
      <c r="R2172">
        <v>1</v>
      </c>
      <c r="S2172">
        <v>7</v>
      </c>
      <c r="T2172">
        <v>6</v>
      </c>
      <c r="U2172">
        <v>0</v>
      </c>
      <c r="V2172">
        <v>1</v>
      </c>
      <c r="W2172">
        <v>0</v>
      </c>
      <c r="X2172">
        <v>0</v>
      </c>
      <c r="Y2172">
        <v>0</v>
      </c>
      <c r="Z2172">
        <v>0</v>
      </c>
      <c r="AA2172">
        <v>3</v>
      </c>
      <c r="AB2172">
        <v>11</v>
      </c>
      <c r="AC2172">
        <v>0</v>
      </c>
    </row>
    <row r="2173" spans="1:29" x14ac:dyDescent="0.3">
      <c r="A2173" s="1">
        <v>3968</v>
      </c>
      <c r="B2173">
        <v>1970</v>
      </c>
      <c r="C2173" t="s">
        <v>53</v>
      </c>
      <c r="D2173" t="s">
        <v>41</v>
      </c>
      <c r="E2173">
        <v>65706</v>
      </c>
      <c r="F2173">
        <v>0</v>
      </c>
      <c r="G2173">
        <v>0</v>
      </c>
      <c r="H2173" t="s">
        <v>592</v>
      </c>
      <c r="I2173">
        <v>77</v>
      </c>
      <c r="J2173">
        <v>918</v>
      </c>
      <c r="K2173">
        <v>10</v>
      </c>
      <c r="L2173">
        <v>129</v>
      </c>
      <c r="M2173">
        <v>13</v>
      </c>
      <c r="N2173">
        <v>0</v>
      </c>
      <c r="O2173">
        <v>129</v>
      </c>
      <c r="P2173">
        <v>1</v>
      </c>
      <c r="Q2173">
        <v>11</v>
      </c>
      <c r="R2173">
        <v>3</v>
      </c>
      <c r="S2173">
        <v>12</v>
      </c>
      <c r="T2173">
        <v>7</v>
      </c>
      <c r="U2173">
        <v>0</v>
      </c>
      <c r="V2173">
        <v>1</v>
      </c>
      <c r="W2173">
        <v>1</v>
      </c>
      <c r="X2173">
        <v>0</v>
      </c>
      <c r="Y2173">
        <v>1</v>
      </c>
      <c r="Z2173">
        <v>0</v>
      </c>
      <c r="AA2173">
        <v>3</v>
      </c>
      <c r="AB2173">
        <v>11</v>
      </c>
      <c r="AC2173">
        <v>1</v>
      </c>
    </row>
    <row r="2174" spans="1:29" x14ac:dyDescent="0.3">
      <c r="A2174" s="1">
        <v>4084</v>
      </c>
      <c r="B2174">
        <v>1975</v>
      </c>
      <c r="C2174" t="s">
        <v>29</v>
      </c>
      <c r="D2174" t="s">
        <v>33</v>
      </c>
      <c r="E2174">
        <v>60934</v>
      </c>
      <c r="F2174">
        <v>0</v>
      </c>
      <c r="G2174">
        <v>1</v>
      </c>
      <c r="H2174" t="s">
        <v>659</v>
      </c>
      <c r="I2174">
        <v>41</v>
      </c>
      <c r="J2174">
        <v>224</v>
      </c>
      <c r="K2174">
        <v>155</v>
      </c>
      <c r="L2174">
        <v>155</v>
      </c>
      <c r="M2174">
        <v>192</v>
      </c>
      <c r="N2174">
        <v>93</v>
      </c>
      <c r="O2174">
        <v>54</v>
      </c>
      <c r="P2174">
        <v>2</v>
      </c>
      <c r="Q2174">
        <v>6</v>
      </c>
      <c r="R2174">
        <v>4</v>
      </c>
      <c r="S2174">
        <v>11</v>
      </c>
      <c r="T2174">
        <v>4</v>
      </c>
      <c r="U2174">
        <v>0</v>
      </c>
      <c r="V2174">
        <v>0</v>
      </c>
      <c r="W2174">
        <v>0</v>
      </c>
      <c r="X2174">
        <v>0</v>
      </c>
      <c r="Y2174">
        <v>0</v>
      </c>
      <c r="Z2174">
        <v>0</v>
      </c>
      <c r="AA2174">
        <v>3</v>
      </c>
      <c r="AB2174">
        <v>11</v>
      </c>
      <c r="AC2174">
        <v>0</v>
      </c>
    </row>
    <row r="2175" spans="1:29" x14ac:dyDescent="0.3">
      <c r="A2175" s="1">
        <v>6721</v>
      </c>
      <c r="B2175">
        <v>1951</v>
      </c>
      <c r="C2175" t="s">
        <v>29</v>
      </c>
      <c r="D2175" t="s">
        <v>37</v>
      </c>
      <c r="E2175">
        <v>71965</v>
      </c>
      <c r="F2175">
        <v>0</v>
      </c>
      <c r="G2175">
        <v>1</v>
      </c>
      <c r="H2175" t="s">
        <v>282</v>
      </c>
      <c r="I2175">
        <v>21</v>
      </c>
      <c r="J2175">
        <v>572</v>
      </c>
      <c r="K2175">
        <v>19</v>
      </c>
      <c r="L2175">
        <v>286</v>
      </c>
      <c r="M2175">
        <v>50</v>
      </c>
      <c r="N2175">
        <v>38</v>
      </c>
      <c r="O2175">
        <v>248</v>
      </c>
      <c r="P2175">
        <v>3</v>
      </c>
      <c r="Q2175">
        <v>6</v>
      </c>
      <c r="R2175">
        <v>3</v>
      </c>
      <c r="S2175">
        <v>5</v>
      </c>
      <c r="T2175">
        <v>3</v>
      </c>
      <c r="U2175">
        <v>0</v>
      </c>
      <c r="V2175">
        <v>0</v>
      </c>
      <c r="W2175">
        <v>0</v>
      </c>
      <c r="X2175">
        <v>0</v>
      </c>
      <c r="Y2175">
        <v>0</v>
      </c>
      <c r="Z2175">
        <v>0</v>
      </c>
      <c r="AA2175">
        <v>3</v>
      </c>
      <c r="AB2175">
        <v>11</v>
      </c>
      <c r="AC2175">
        <v>0</v>
      </c>
    </row>
    <row r="2176" spans="1:29" x14ac:dyDescent="0.3">
      <c r="A2176" s="1">
        <v>2829</v>
      </c>
      <c r="B2176">
        <v>1955</v>
      </c>
      <c r="C2176" t="s">
        <v>29</v>
      </c>
      <c r="D2176" t="s">
        <v>37</v>
      </c>
      <c r="E2176">
        <v>65210</v>
      </c>
      <c r="F2176">
        <v>0</v>
      </c>
      <c r="G2176">
        <v>1</v>
      </c>
      <c r="H2176" t="s">
        <v>438</v>
      </c>
      <c r="I2176">
        <v>25</v>
      </c>
      <c r="J2176">
        <v>626</v>
      </c>
      <c r="K2176">
        <v>0</v>
      </c>
      <c r="L2176">
        <v>70</v>
      </c>
      <c r="M2176">
        <v>0</v>
      </c>
      <c r="N2176">
        <v>7</v>
      </c>
      <c r="O2176">
        <v>28</v>
      </c>
      <c r="P2176">
        <v>2</v>
      </c>
      <c r="Q2176">
        <v>9</v>
      </c>
      <c r="R2176">
        <v>3</v>
      </c>
      <c r="S2176">
        <v>8</v>
      </c>
      <c r="T2176">
        <v>6</v>
      </c>
      <c r="U2176">
        <v>0</v>
      </c>
      <c r="V2176">
        <v>1</v>
      </c>
      <c r="W2176">
        <v>0</v>
      </c>
      <c r="X2176">
        <v>1</v>
      </c>
      <c r="Y2176">
        <v>0</v>
      </c>
      <c r="Z2176">
        <v>0</v>
      </c>
      <c r="AA2176">
        <v>3</v>
      </c>
      <c r="AB2176">
        <v>11</v>
      </c>
      <c r="AC2176">
        <v>0</v>
      </c>
    </row>
    <row r="2177" spans="1:29" x14ac:dyDescent="0.3">
      <c r="A2177" s="1">
        <v>1772</v>
      </c>
      <c r="B2177">
        <v>1975</v>
      </c>
      <c r="C2177" t="s">
        <v>36</v>
      </c>
      <c r="D2177" t="s">
        <v>37</v>
      </c>
      <c r="E2177">
        <v>79174</v>
      </c>
      <c r="F2177">
        <v>0</v>
      </c>
      <c r="G2177">
        <v>0</v>
      </c>
      <c r="H2177" t="s">
        <v>287</v>
      </c>
      <c r="I2177">
        <v>2</v>
      </c>
      <c r="J2177">
        <v>1074</v>
      </c>
      <c r="K2177">
        <v>37</v>
      </c>
      <c r="L2177">
        <v>518</v>
      </c>
      <c r="M2177">
        <v>193</v>
      </c>
      <c r="N2177">
        <v>92</v>
      </c>
      <c r="O2177">
        <v>129</v>
      </c>
      <c r="P2177">
        <v>1</v>
      </c>
      <c r="Q2177">
        <v>5</v>
      </c>
      <c r="R2177">
        <v>6</v>
      </c>
      <c r="S2177">
        <v>7</v>
      </c>
      <c r="T2177">
        <v>2</v>
      </c>
      <c r="U2177">
        <v>0</v>
      </c>
      <c r="V2177">
        <v>0</v>
      </c>
      <c r="W2177">
        <v>1</v>
      </c>
      <c r="X2177">
        <v>1</v>
      </c>
      <c r="Y2177">
        <v>0</v>
      </c>
      <c r="Z2177">
        <v>0</v>
      </c>
      <c r="AA2177">
        <v>3</v>
      </c>
      <c r="AB2177">
        <v>11</v>
      </c>
      <c r="AC2177">
        <v>1</v>
      </c>
    </row>
    <row r="2178" spans="1:29" x14ac:dyDescent="0.3">
      <c r="A2178" s="1">
        <v>1544</v>
      </c>
      <c r="B2178">
        <v>1967</v>
      </c>
      <c r="C2178" t="s">
        <v>39</v>
      </c>
      <c r="D2178" t="s">
        <v>41</v>
      </c>
      <c r="E2178">
        <v>81380</v>
      </c>
      <c r="F2178">
        <v>0</v>
      </c>
      <c r="G2178">
        <v>0</v>
      </c>
      <c r="H2178" t="s">
        <v>309</v>
      </c>
      <c r="I2178">
        <v>51</v>
      </c>
      <c r="J2178">
        <v>741</v>
      </c>
      <c r="K2178">
        <v>68</v>
      </c>
      <c r="L2178">
        <v>689</v>
      </c>
      <c r="M2178">
        <v>224</v>
      </c>
      <c r="N2178">
        <v>68</v>
      </c>
      <c r="O2178">
        <v>103</v>
      </c>
      <c r="P2178">
        <v>1</v>
      </c>
      <c r="Q2178">
        <v>4</v>
      </c>
      <c r="R2178">
        <v>2</v>
      </c>
      <c r="S2178">
        <v>10</v>
      </c>
      <c r="T2178">
        <v>2</v>
      </c>
      <c r="U2178">
        <v>0</v>
      </c>
      <c r="V2178">
        <v>0</v>
      </c>
      <c r="W2178">
        <v>0</v>
      </c>
      <c r="X2178">
        <v>0</v>
      </c>
      <c r="Y2178">
        <v>0</v>
      </c>
      <c r="Z2178">
        <v>0</v>
      </c>
      <c r="AA2178">
        <v>3</v>
      </c>
      <c r="AB2178">
        <v>11</v>
      </c>
      <c r="AC2178">
        <v>0</v>
      </c>
    </row>
    <row r="2179" spans="1:29" x14ac:dyDescent="0.3">
      <c r="A2179" s="1">
        <v>492</v>
      </c>
      <c r="B2179">
        <v>1973</v>
      </c>
      <c r="C2179" t="s">
        <v>36</v>
      </c>
      <c r="D2179" t="s">
        <v>703</v>
      </c>
      <c r="E2179">
        <v>48432</v>
      </c>
      <c r="F2179">
        <v>0</v>
      </c>
      <c r="G2179">
        <v>1</v>
      </c>
      <c r="H2179" t="s">
        <v>160</v>
      </c>
      <c r="I2179">
        <v>3</v>
      </c>
      <c r="J2179">
        <v>322</v>
      </c>
      <c r="K2179">
        <v>3</v>
      </c>
      <c r="L2179">
        <v>50</v>
      </c>
      <c r="M2179">
        <v>4</v>
      </c>
      <c r="N2179">
        <v>3</v>
      </c>
      <c r="O2179">
        <v>42</v>
      </c>
      <c r="P2179">
        <v>5</v>
      </c>
      <c r="Q2179">
        <v>7</v>
      </c>
      <c r="R2179">
        <v>1</v>
      </c>
      <c r="S2179">
        <v>6</v>
      </c>
      <c r="T2179">
        <v>8</v>
      </c>
      <c r="U2179">
        <v>0</v>
      </c>
      <c r="V2179">
        <v>0</v>
      </c>
      <c r="W2179">
        <v>0</v>
      </c>
      <c r="X2179">
        <v>0</v>
      </c>
      <c r="Y2179">
        <v>0</v>
      </c>
      <c r="Z2179">
        <v>0</v>
      </c>
      <c r="AA2179">
        <v>3</v>
      </c>
      <c r="AB2179">
        <v>11</v>
      </c>
      <c r="AC2179">
        <v>0</v>
      </c>
    </row>
    <row r="2180" spans="1:29" x14ac:dyDescent="0.3">
      <c r="A2180" s="1">
        <v>4377</v>
      </c>
      <c r="B2180">
        <v>1971</v>
      </c>
      <c r="C2180" t="s">
        <v>29</v>
      </c>
      <c r="D2180" t="s">
        <v>37</v>
      </c>
      <c r="E2180">
        <v>52914</v>
      </c>
      <c r="F2180">
        <v>0</v>
      </c>
      <c r="G2180">
        <v>1</v>
      </c>
      <c r="H2180" t="s">
        <v>668</v>
      </c>
      <c r="I2180">
        <v>32</v>
      </c>
      <c r="J2180">
        <v>254</v>
      </c>
      <c r="K2180">
        <v>10</v>
      </c>
      <c r="L2180">
        <v>44</v>
      </c>
      <c r="M2180">
        <v>30</v>
      </c>
      <c r="N2180">
        <v>10</v>
      </c>
      <c r="O2180">
        <v>227</v>
      </c>
      <c r="P2180">
        <v>2</v>
      </c>
      <c r="Q2180">
        <v>7</v>
      </c>
      <c r="R2180">
        <v>3</v>
      </c>
      <c r="S2180">
        <v>3</v>
      </c>
      <c r="T2180">
        <v>7</v>
      </c>
      <c r="U2180">
        <v>1</v>
      </c>
      <c r="V2180">
        <v>0</v>
      </c>
      <c r="W2180">
        <v>0</v>
      </c>
      <c r="X2180">
        <v>0</v>
      </c>
      <c r="Y2180">
        <v>0</v>
      </c>
      <c r="Z2180">
        <v>0</v>
      </c>
      <c r="AA2180">
        <v>3</v>
      </c>
      <c r="AB2180">
        <v>11</v>
      </c>
      <c r="AC2180">
        <v>0</v>
      </c>
    </row>
    <row r="2181" spans="1:29" x14ac:dyDescent="0.3">
      <c r="A2181" s="1">
        <v>4541</v>
      </c>
      <c r="B2181">
        <v>1955</v>
      </c>
      <c r="C2181" t="s">
        <v>29</v>
      </c>
      <c r="D2181" t="s">
        <v>33</v>
      </c>
      <c r="E2181">
        <v>38946</v>
      </c>
      <c r="F2181">
        <v>0</v>
      </c>
      <c r="G2181">
        <v>1</v>
      </c>
      <c r="H2181" t="s">
        <v>463</v>
      </c>
      <c r="I2181">
        <v>84</v>
      </c>
      <c r="J2181">
        <v>116</v>
      </c>
      <c r="K2181">
        <v>6</v>
      </c>
      <c r="L2181">
        <v>82</v>
      </c>
      <c r="M2181">
        <v>6</v>
      </c>
      <c r="N2181">
        <v>6</v>
      </c>
      <c r="O2181">
        <v>41</v>
      </c>
      <c r="P2181">
        <v>2</v>
      </c>
      <c r="Q2181">
        <v>3</v>
      </c>
      <c r="R2181">
        <v>1</v>
      </c>
      <c r="S2181">
        <v>6</v>
      </c>
      <c r="T2181">
        <v>5</v>
      </c>
      <c r="U2181">
        <v>0</v>
      </c>
      <c r="V2181">
        <v>0</v>
      </c>
      <c r="W2181">
        <v>0</v>
      </c>
      <c r="X2181">
        <v>0</v>
      </c>
      <c r="Y2181">
        <v>0</v>
      </c>
      <c r="Z2181">
        <v>0</v>
      </c>
      <c r="AA2181">
        <v>3</v>
      </c>
      <c r="AB2181">
        <v>11</v>
      </c>
      <c r="AC2181">
        <v>0</v>
      </c>
    </row>
    <row r="2182" spans="1:29" x14ac:dyDescent="0.3">
      <c r="A2182" s="1">
        <v>1321</v>
      </c>
      <c r="B2182">
        <v>1974</v>
      </c>
      <c r="C2182" t="s">
        <v>29</v>
      </c>
      <c r="D2182" t="s">
        <v>37</v>
      </c>
      <c r="E2182">
        <v>26067</v>
      </c>
      <c r="F2182">
        <v>1</v>
      </c>
      <c r="G2182">
        <v>0</v>
      </c>
      <c r="H2182" t="s">
        <v>511</v>
      </c>
      <c r="I2182">
        <v>49</v>
      </c>
      <c r="J2182">
        <v>22</v>
      </c>
      <c r="K2182">
        <v>2</v>
      </c>
      <c r="L2182">
        <v>18</v>
      </c>
      <c r="M2182">
        <v>0</v>
      </c>
      <c r="N2182">
        <v>2</v>
      </c>
      <c r="O2182">
        <v>12</v>
      </c>
      <c r="P2182">
        <v>3</v>
      </c>
      <c r="Q2182">
        <v>3</v>
      </c>
      <c r="R2182">
        <v>0</v>
      </c>
      <c r="S2182">
        <v>3</v>
      </c>
      <c r="T2182">
        <v>8</v>
      </c>
      <c r="U2182">
        <v>0</v>
      </c>
      <c r="V2182">
        <v>0</v>
      </c>
      <c r="W2182">
        <v>0</v>
      </c>
      <c r="X2182">
        <v>0</v>
      </c>
      <c r="Y2182">
        <v>0</v>
      </c>
      <c r="Z2182">
        <v>0</v>
      </c>
      <c r="AA2182">
        <v>3</v>
      </c>
      <c r="AB2182">
        <v>11</v>
      </c>
      <c r="AC2182">
        <v>0</v>
      </c>
    </row>
    <row r="2183" spans="1:29" x14ac:dyDescent="0.3">
      <c r="A2183" s="1">
        <v>8858</v>
      </c>
      <c r="B2183">
        <v>1972</v>
      </c>
      <c r="C2183" t="s">
        <v>36</v>
      </c>
      <c r="D2183" t="s">
        <v>37</v>
      </c>
      <c r="E2183">
        <v>44325</v>
      </c>
      <c r="F2183">
        <v>0</v>
      </c>
      <c r="G2183">
        <v>1</v>
      </c>
      <c r="H2183" t="s">
        <v>269</v>
      </c>
      <c r="I2183">
        <v>69</v>
      </c>
      <c r="J2183">
        <v>516</v>
      </c>
      <c r="K2183">
        <v>0</v>
      </c>
      <c r="L2183">
        <v>21</v>
      </c>
      <c r="M2183">
        <v>0</v>
      </c>
      <c r="N2183">
        <v>0</v>
      </c>
      <c r="O2183">
        <v>5</v>
      </c>
      <c r="P2183">
        <v>4</v>
      </c>
      <c r="Q2183">
        <v>8</v>
      </c>
      <c r="R2183">
        <v>2</v>
      </c>
      <c r="S2183">
        <v>7</v>
      </c>
      <c r="T2183">
        <v>8</v>
      </c>
      <c r="U2183">
        <v>0</v>
      </c>
      <c r="V2183">
        <v>1</v>
      </c>
      <c r="W2183">
        <v>0</v>
      </c>
      <c r="X2183">
        <v>0</v>
      </c>
      <c r="Y2183">
        <v>0</v>
      </c>
      <c r="Z2183">
        <v>0</v>
      </c>
      <c r="AA2183">
        <v>3</v>
      </c>
      <c r="AB2183">
        <v>11</v>
      </c>
      <c r="AC2183">
        <v>0</v>
      </c>
    </row>
    <row r="2184" spans="1:29" x14ac:dyDescent="0.3">
      <c r="A2184" s="1">
        <v>3266</v>
      </c>
      <c r="B2184">
        <v>1964</v>
      </c>
      <c r="C2184" t="s">
        <v>29</v>
      </c>
      <c r="D2184" t="s">
        <v>37</v>
      </c>
      <c r="E2184">
        <v>42523</v>
      </c>
      <c r="F2184">
        <v>0</v>
      </c>
      <c r="G2184">
        <v>0</v>
      </c>
      <c r="H2184" t="s">
        <v>562</v>
      </c>
      <c r="I2184">
        <v>96</v>
      </c>
      <c r="J2184">
        <v>14</v>
      </c>
      <c r="K2184">
        <v>36</v>
      </c>
      <c r="L2184">
        <v>11</v>
      </c>
      <c r="M2184">
        <v>3</v>
      </c>
      <c r="N2184">
        <v>26</v>
      </c>
      <c r="O2184">
        <v>35</v>
      </c>
      <c r="P2184">
        <v>1</v>
      </c>
      <c r="Q2184">
        <v>1</v>
      </c>
      <c r="R2184">
        <v>1</v>
      </c>
      <c r="S2184">
        <v>4</v>
      </c>
      <c r="T2184">
        <v>2</v>
      </c>
      <c r="U2184">
        <v>0</v>
      </c>
      <c r="V2184">
        <v>0</v>
      </c>
      <c r="W2184">
        <v>0</v>
      </c>
      <c r="X2184">
        <v>0</v>
      </c>
      <c r="Y2184">
        <v>0</v>
      </c>
      <c r="Z2184">
        <v>0</v>
      </c>
      <c r="AA2184">
        <v>3</v>
      </c>
      <c r="AB2184">
        <v>11</v>
      </c>
      <c r="AC2184">
        <v>0</v>
      </c>
    </row>
    <row r="2185" spans="1:29" x14ac:dyDescent="0.3">
      <c r="A2185" s="1">
        <v>11187</v>
      </c>
      <c r="B2185">
        <v>1978</v>
      </c>
      <c r="C2185" t="s">
        <v>47</v>
      </c>
      <c r="D2185" t="s">
        <v>30</v>
      </c>
      <c r="E2185">
        <v>26487</v>
      </c>
      <c r="F2185">
        <v>1</v>
      </c>
      <c r="G2185">
        <v>0</v>
      </c>
      <c r="H2185" t="s">
        <v>238</v>
      </c>
      <c r="I2185">
        <v>23</v>
      </c>
      <c r="J2185">
        <v>2</v>
      </c>
      <c r="K2185">
        <v>8</v>
      </c>
      <c r="L2185">
        <v>10</v>
      </c>
      <c r="M2185">
        <v>12</v>
      </c>
      <c r="N2185">
        <v>14</v>
      </c>
      <c r="O2185">
        <v>23</v>
      </c>
      <c r="P2185">
        <v>3</v>
      </c>
      <c r="Q2185">
        <v>2</v>
      </c>
      <c r="R2185">
        <v>1</v>
      </c>
      <c r="S2185">
        <v>3</v>
      </c>
      <c r="T2185">
        <v>5</v>
      </c>
      <c r="U2185">
        <v>0</v>
      </c>
      <c r="V2185">
        <v>0</v>
      </c>
      <c r="W2185">
        <v>0</v>
      </c>
      <c r="X2185">
        <v>0</v>
      </c>
      <c r="Y2185">
        <v>0</v>
      </c>
      <c r="Z2185">
        <v>0</v>
      </c>
      <c r="AA2185">
        <v>3</v>
      </c>
      <c r="AB2185">
        <v>11</v>
      </c>
      <c r="AC2185">
        <v>0</v>
      </c>
    </row>
    <row r="2186" spans="1:29" x14ac:dyDescent="0.3">
      <c r="A2186" s="1">
        <v>8207</v>
      </c>
      <c r="B2186">
        <v>1957</v>
      </c>
      <c r="C2186" t="s">
        <v>53</v>
      </c>
      <c r="D2186" t="s">
        <v>37</v>
      </c>
      <c r="E2186">
        <v>53233</v>
      </c>
      <c r="F2186">
        <v>0</v>
      </c>
      <c r="G2186">
        <v>1</v>
      </c>
      <c r="H2186" t="s">
        <v>210</v>
      </c>
      <c r="I2186">
        <v>18</v>
      </c>
      <c r="J2186">
        <v>28</v>
      </c>
      <c r="K2186">
        <v>0</v>
      </c>
      <c r="L2186">
        <v>9</v>
      </c>
      <c r="M2186">
        <v>3</v>
      </c>
      <c r="N2186">
        <v>0</v>
      </c>
      <c r="O2186">
        <v>0</v>
      </c>
      <c r="P2186">
        <v>1</v>
      </c>
      <c r="Q2186">
        <v>1</v>
      </c>
      <c r="R2186">
        <v>0</v>
      </c>
      <c r="S2186">
        <v>3</v>
      </c>
      <c r="T2186">
        <v>4</v>
      </c>
      <c r="U2186">
        <v>0</v>
      </c>
      <c r="V2186">
        <v>0</v>
      </c>
      <c r="W2186">
        <v>0</v>
      </c>
      <c r="X2186">
        <v>0</v>
      </c>
      <c r="Y2186">
        <v>0</v>
      </c>
      <c r="Z2186">
        <v>0</v>
      </c>
      <c r="AA2186">
        <v>3</v>
      </c>
      <c r="AB2186">
        <v>11</v>
      </c>
      <c r="AC2186">
        <v>0</v>
      </c>
    </row>
    <row r="2187" spans="1:29" x14ac:dyDescent="0.3">
      <c r="A2187" s="1">
        <v>9723</v>
      </c>
      <c r="B2187">
        <v>1960</v>
      </c>
      <c r="C2187" t="s">
        <v>29</v>
      </c>
      <c r="D2187" t="s">
        <v>37</v>
      </c>
      <c r="E2187">
        <v>67716</v>
      </c>
      <c r="F2187">
        <v>0</v>
      </c>
      <c r="G2187">
        <v>1</v>
      </c>
      <c r="H2187" t="s">
        <v>296</v>
      </c>
      <c r="I2187">
        <v>8</v>
      </c>
      <c r="J2187">
        <v>530</v>
      </c>
      <c r="K2187">
        <v>142</v>
      </c>
      <c r="L2187">
        <v>217</v>
      </c>
      <c r="M2187">
        <v>62</v>
      </c>
      <c r="N2187">
        <v>9</v>
      </c>
      <c r="O2187">
        <v>56</v>
      </c>
      <c r="P2187">
        <v>4</v>
      </c>
      <c r="Q2187">
        <v>7</v>
      </c>
      <c r="R2187">
        <v>4</v>
      </c>
      <c r="S2187">
        <v>13</v>
      </c>
      <c r="T2187">
        <v>5</v>
      </c>
      <c r="U2187">
        <v>0</v>
      </c>
      <c r="V2187">
        <v>1</v>
      </c>
      <c r="W2187">
        <v>0</v>
      </c>
      <c r="X2187">
        <v>0</v>
      </c>
      <c r="Y2187">
        <v>0</v>
      </c>
      <c r="Z2187">
        <v>0</v>
      </c>
      <c r="AA2187">
        <v>3</v>
      </c>
      <c r="AB2187">
        <v>11</v>
      </c>
      <c r="AC2187">
        <v>0</v>
      </c>
    </row>
    <row r="2188" spans="1:29" x14ac:dyDescent="0.3">
      <c r="A2188" s="1">
        <v>2666</v>
      </c>
      <c r="B2188">
        <v>1972</v>
      </c>
      <c r="C2188" t="s">
        <v>39</v>
      </c>
      <c r="D2188" t="s">
        <v>37</v>
      </c>
      <c r="E2188">
        <v>76234</v>
      </c>
      <c r="F2188">
        <v>0</v>
      </c>
      <c r="G2188">
        <v>1</v>
      </c>
      <c r="H2188" t="s">
        <v>682</v>
      </c>
      <c r="I2188">
        <v>21</v>
      </c>
      <c r="J2188">
        <v>519</v>
      </c>
      <c r="K2188">
        <v>50</v>
      </c>
      <c r="L2188">
        <v>167</v>
      </c>
      <c r="M2188">
        <v>130</v>
      </c>
      <c r="N2188">
        <v>0</v>
      </c>
      <c r="O2188">
        <v>41</v>
      </c>
      <c r="P2188">
        <v>1</v>
      </c>
      <c r="Q2188">
        <v>8</v>
      </c>
      <c r="R2188">
        <v>3</v>
      </c>
      <c r="S2188">
        <v>11</v>
      </c>
      <c r="T2188">
        <v>3</v>
      </c>
      <c r="U2188">
        <v>0</v>
      </c>
      <c r="V2188">
        <v>1</v>
      </c>
      <c r="W2188">
        <v>0</v>
      </c>
      <c r="X2188">
        <v>0</v>
      </c>
      <c r="Y2188">
        <v>0</v>
      </c>
      <c r="Z2188">
        <v>0</v>
      </c>
      <c r="AA2188">
        <v>3</v>
      </c>
      <c r="AB2188">
        <v>11</v>
      </c>
      <c r="AC2188">
        <v>0</v>
      </c>
    </row>
    <row r="2189" spans="1:29" x14ac:dyDescent="0.3">
      <c r="A2189" s="1">
        <v>5721</v>
      </c>
      <c r="B2189">
        <v>1956</v>
      </c>
      <c r="C2189" t="s">
        <v>36</v>
      </c>
      <c r="D2189" t="s">
        <v>37</v>
      </c>
      <c r="E2189">
        <v>84117</v>
      </c>
      <c r="F2189">
        <v>0</v>
      </c>
      <c r="G2189">
        <v>0</v>
      </c>
      <c r="H2189" t="s">
        <v>98</v>
      </c>
      <c r="I2189">
        <v>60</v>
      </c>
      <c r="J2189">
        <v>611</v>
      </c>
      <c r="K2189">
        <v>76</v>
      </c>
      <c r="L2189">
        <v>749</v>
      </c>
      <c r="M2189">
        <v>59</v>
      </c>
      <c r="N2189">
        <v>45</v>
      </c>
      <c r="O2189">
        <v>26</v>
      </c>
      <c r="P2189">
        <v>1</v>
      </c>
      <c r="Q2189">
        <v>7</v>
      </c>
      <c r="R2189">
        <v>10</v>
      </c>
      <c r="S2189">
        <v>6</v>
      </c>
      <c r="T2189">
        <v>2</v>
      </c>
      <c r="U2189">
        <v>0</v>
      </c>
      <c r="V2189">
        <v>0</v>
      </c>
      <c r="W2189">
        <v>1</v>
      </c>
      <c r="X2189">
        <v>0</v>
      </c>
      <c r="Y2189">
        <v>0</v>
      </c>
      <c r="Z2189">
        <v>0</v>
      </c>
      <c r="AA2189">
        <v>3</v>
      </c>
      <c r="AB2189">
        <v>11</v>
      </c>
      <c r="AC2189">
        <v>0</v>
      </c>
    </row>
    <row r="2190" spans="1:29" x14ac:dyDescent="0.3">
      <c r="A2190" s="1">
        <v>10652</v>
      </c>
      <c r="B2190">
        <v>1957</v>
      </c>
      <c r="C2190" t="s">
        <v>39</v>
      </c>
      <c r="D2190" t="s">
        <v>33</v>
      </c>
      <c r="E2190">
        <v>65487</v>
      </c>
      <c r="F2190">
        <v>0</v>
      </c>
      <c r="G2190">
        <v>0</v>
      </c>
      <c r="H2190" t="s">
        <v>657</v>
      </c>
      <c r="I2190">
        <v>48</v>
      </c>
      <c r="J2190">
        <v>240</v>
      </c>
      <c r="K2190">
        <v>67</v>
      </c>
      <c r="L2190">
        <v>500</v>
      </c>
      <c r="M2190">
        <v>199</v>
      </c>
      <c r="N2190">
        <v>0</v>
      </c>
      <c r="O2190">
        <v>163</v>
      </c>
      <c r="P2190">
        <v>3</v>
      </c>
      <c r="Q2190">
        <v>3</v>
      </c>
      <c r="R2190">
        <v>5</v>
      </c>
      <c r="S2190">
        <v>6</v>
      </c>
      <c r="T2190">
        <v>2</v>
      </c>
      <c r="U2190">
        <v>0</v>
      </c>
      <c r="V2190">
        <v>0</v>
      </c>
      <c r="W2190">
        <v>0</v>
      </c>
      <c r="X2190">
        <v>0</v>
      </c>
      <c r="Y2190">
        <v>0</v>
      </c>
      <c r="Z2190">
        <v>0</v>
      </c>
      <c r="AA2190">
        <v>3</v>
      </c>
      <c r="AB2190">
        <v>11</v>
      </c>
      <c r="AC2190">
        <v>0</v>
      </c>
    </row>
    <row r="2191" spans="1:29" x14ac:dyDescent="0.3">
      <c r="A2191" s="1">
        <v>1646</v>
      </c>
      <c r="B2191">
        <v>1972</v>
      </c>
      <c r="C2191" t="s">
        <v>47</v>
      </c>
      <c r="D2191" t="s">
        <v>37</v>
      </c>
      <c r="E2191">
        <v>25224</v>
      </c>
      <c r="F2191">
        <v>1</v>
      </c>
      <c r="G2191">
        <v>0</v>
      </c>
      <c r="H2191" t="s">
        <v>626</v>
      </c>
      <c r="I2191">
        <v>36</v>
      </c>
      <c r="J2191">
        <v>4</v>
      </c>
      <c r="K2191">
        <v>9</v>
      </c>
      <c r="L2191">
        <v>12</v>
      </c>
      <c r="M2191">
        <v>11</v>
      </c>
      <c r="N2191">
        <v>2</v>
      </c>
      <c r="O2191">
        <v>8</v>
      </c>
      <c r="P2191">
        <v>2</v>
      </c>
      <c r="Q2191">
        <v>1</v>
      </c>
      <c r="R2191">
        <v>1</v>
      </c>
      <c r="S2191">
        <v>3</v>
      </c>
      <c r="T2191">
        <v>3</v>
      </c>
      <c r="U2191">
        <v>0</v>
      </c>
      <c r="V2191">
        <v>0</v>
      </c>
      <c r="W2191">
        <v>0</v>
      </c>
      <c r="X2191">
        <v>0</v>
      </c>
      <c r="Y2191">
        <v>0</v>
      </c>
      <c r="Z2191">
        <v>0</v>
      </c>
      <c r="AA2191">
        <v>3</v>
      </c>
      <c r="AB2191">
        <v>11</v>
      </c>
      <c r="AC2191">
        <v>0</v>
      </c>
    </row>
    <row r="2192" spans="1:29" x14ac:dyDescent="0.3">
      <c r="A2192" s="1">
        <v>4418</v>
      </c>
      <c r="B2192">
        <v>1983</v>
      </c>
      <c r="C2192" t="s">
        <v>39</v>
      </c>
      <c r="D2192" t="s">
        <v>30</v>
      </c>
      <c r="E2192">
        <v>89616</v>
      </c>
      <c r="F2192">
        <v>0</v>
      </c>
      <c r="G2192">
        <v>0</v>
      </c>
      <c r="H2192" t="s">
        <v>575</v>
      </c>
      <c r="I2192">
        <v>36</v>
      </c>
      <c r="J2192">
        <v>671</v>
      </c>
      <c r="K2192">
        <v>47</v>
      </c>
      <c r="L2192">
        <v>655</v>
      </c>
      <c r="M2192">
        <v>145</v>
      </c>
      <c r="N2192">
        <v>111</v>
      </c>
      <c r="O2192">
        <v>15</v>
      </c>
      <c r="P2192">
        <v>1</v>
      </c>
      <c r="Q2192">
        <v>7</v>
      </c>
      <c r="R2192">
        <v>5</v>
      </c>
      <c r="S2192">
        <v>12</v>
      </c>
      <c r="T2192">
        <v>2</v>
      </c>
      <c r="U2192">
        <v>0</v>
      </c>
      <c r="V2192">
        <v>0</v>
      </c>
      <c r="W2192">
        <v>0</v>
      </c>
      <c r="X2192">
        <v>0</v>
      </c>
      <c r="Y2192">
        <v>0</v>
      </c>
      <c r="Z2192">
        <v>0</v>
      </c>
      <c r="AA2192">
        <v>3</v>
      </c>
      <c r="AB2192">
        <v>11</v>
      </c>
      <c r="AC2192">
        <v>1</v>
      </c>
    </row>
    <row r="2193" spans="1:29" x14ac:dyDescent="0.3">
      <c r="A2193" s="1">
        <v>2656</v>
      </c>
      <c r="B2193">
        <v>1971</v>
      </c>
      <c r="C2193" t="s">
        <v>29</v>
      </c>
      <c r="D2193" t="s">
        <v>41</v>
      </c>
      <c r="E2193">
        <v>40851</v>
      </c>
      <c r="F2193">
        <v>1</v>
      </c>
      <c r="G2193">
        <v>1</v>
      </c>
      <c r="H2193" t="s">
        <v>428</v>
      </c>
      <c r="I2193">
        <v>63</v>
      </c>
      <c r="J2193">
        <v>23</v>
      </c>
      <c r="K2193">
        <v>1</v>
      </c>
      <c r="L2193">
        <v>7</v>
      </c>
      <c r="M2193">
        <v>0</v>
      </c>
      <c r="N2193">
        <v>4</v>
      </c>
      <c r="O2193">
        <v>24</v>
      </c>
      <c r="P2193">
        <v>1</v>
      </c>
      <c r="Q2193">
        <v>1</v>
      </c>
      <c r="R2193">
        <v>1</v>
      </c>
      <c r="S2193">
        <v>2</v>
      </c>
      <c r="T2193">
        <v>7</v>
      </c>
      <c r="U2193">
        <v>0</v>
      </c>
      <c r="V2193">
        <v>0</v>
      </c>
      <c r="W2193">
        <v>0</v>
      </c>
      <c r="X2193">
        <v>0</v>
      </c>
      <c r="Y2193">
        <v>0</v>
      </c>
      <c r="Z2193">
        <v>0</v>
      </c>
      <c r="AA2193">
        <v>3</v>
      </c>
      <c r="AB2193">
        <v>11</v>
      </c>
      <c r="AC2193">
        <v>0</v>
      </c>
    </row>
    <row r="2194" spans="1:29" x14ac:dyDescent="0.3">
      <c r="A2194" s="1">
        <v>7990</v>
      </c>
      <c r="B2194">
        <v>1947</v>
      </c>
      <c r="C2194" t="s">
        <v>29</v>
      </c>
      <c r="D2194" t="s">
        <v>37</v>
      </c>
      <c r="E2194">
        <v>27469</v>
      </c>
      <c r="F2194">
        <v>0</v>
      </c>
      <c r="G2194">
        <v>0</v>
      </c>
      <c r="H2194" t="s">
        <v>637</v>
      </c>
      <c r="I2194">
        <v>2</v>
      </c>
      <c r="J2194">
        <v>9</v>
      </c>
      <c r="K2194">
        <v>1</v>
      </c>
      <c r="L2194">
        <v>2</v>
      </c>
      <c r="M2194">
        <v>3</v>
      </c>
      <c r="N2194">
        <v>2</v>
      </c>
      <c r="O2194">
        <v>0</v>
      </c>
      <c r="P2194">
        <v>1</v>
      </c>
      <c r="Q2194">
        <v>0</v>
      </c>
      <c r="R2194">
        <v>0</v>
      </c>
      <c r="S2194">
        <v>3</v>
      </c>
      <c r="T2194">
        <v>6</v>
      </c>
      <c r="U2194">
        <v>0</v>
      </c>
      <c r="V2194">
        <v>0</v>
      </c>
      <c r="W2194">
        <v>0</v>
      </c>
      <c r="X2194">
        <v>0</v>
      </c>
      <c r="Y2194">
        <v>0</v>
      </c>
      <c r="Z2194">
        <v>0</v>
      </c>
      <c r="AA2194">
        <v>3</v>
      </c>
      <c r="AB2194">
        <v>11</v>
      </c>
      <c r="AC2194">
        <v>0</v>
      </c>
    </row>
    <row r="2195" spans="1:29" x14ac:dyDescent="0.3">
      <c r="A2195" s="1">
        <v>8722</v>
      </c>
      <c r="B2195">
        <v>1957</v>
      </c>
      <c r="C2195" t="s">
        <v>53</v>
      </c>
      <c r="D2195" t="s">
        <v>37</v>
      </c>
      <c r="E2195">
        <v>82347</v>
      </c>
      <c r="F2195">
        <v>0</v>
      </c>
      <c r="G2195">
        <v>0</v>
      </c>
      <c r="H2195" t="s">
        <v>524</v>
      </c>
      <c r="I2195">
        <v>38</v>
      </c>
      <c r="J2195">
        <v>556</v>
      </c>
      <c r="K2195">
        <v>54</v>
      </c>
      <c r="L2195">
        <v>845</v>
      </c>
      <c r="M2195">
        <v>202</v>
      </c>
      <c r="N2195">
        <v>133</v>
      </c>
      <c r="O2195">
        <v>63</v>
      </c>
      <c r="P2195">
        <v>1</v>
      </c>
      <c r="Q2195">
        <v>7</v>
      </c>
      <c r="R2195">
        <v>7</v>
      </c>
      <c r="S2195">
        <v>10</v>
      </c>
      <c r="T2195">
        <v>3</v>
      </c>
      <c r="U2195">
        <v>1</v>
      </c>
      <c r="V2195">
        <v>0</v>
      </c>
      <c r="W2195">
        <v>0</v>
      </c>
      <c r="X2195">
        <v>1</v>
      </c>
      <c r="Y2195">
        <v>0</v>
      </c>
      <c r="Z2195">
        <v>0</v>
      </c>
      <c r="AA2195">
        <v>3</v>
      </c>
      <c r="AB2195">
        <v>11</v>
      </c>
      <c r="AC2195">
        <v>1</v>
      </c>
    </row>
    <row r="2196" spans="1:29" x14ac:dyDescent="0.3">
      <c r="A2196" s="1">
        <v>7118</v>
      </c>
      <c r="B2196">
        <v>1957</v>
      </c>
      <c r="C2196" t="s">
        <v>29</v>
      </c>
      <c r="D2196" t="s">
        <v>37</v>
      </c>
      <c r="E2196">
        <v>73803</v>
      </c>
      <c r="F2196">
        <v>0</v>
      </c>
      <c r="G2196">
        <v>1</v>
      </c>
      <c r="H2196" t="s">
        <v>478</v>
      </c>
      <c r="I2196">
        <v>61</v>
      </c>
      <c r="J2196">
        <v>833</v>
      </c>
      <c r="K2196">
        <v>80</v>
      </c>
      <c r="L2196">
        <v>363</v>
      </c>
      <c r="M2196">
        <v>52</v>
      </c>
      <c r="N2196">
        <v>26</v>
      </c>
      <c r="O2196">
        <v>174</v>
      </c>
      <c r="P2196">
        <v>2</v>
      </c>
      <c r="Q2196">
        <v>9</v>
      </c>
      <c r="R2196">
        <v>5</v>
      </c>
      <c r="S2196">
        <v>6</v>
      </c>
      <c r="T2196">
        <v>6</v>
      </c>
      <c r="U2196">
        <v>1</v>
      </c>
      <c r="V2196">
        <v>0</v>
      </c>
      <c r="W2196">
        <v>0</v>
      </c>
      <c r="X2196">
        <v>0</v>
      </c>
      <c r="Y2196">
        <v>0</v>
      </c>
      <c r="Z2196">
        <v>0</v>
      </c>
      <c r="AA2196">
        <v>3</v>
      </c>
      <c r="AB2196">
        <v>11</v>
      </c>
      <c r="AC2196">
        <v>1</v>
      </c>
    </row>
    <row r="2197" spans="1:29" x14ac:dyDescent="0.3">
      <c r="A2197" s="1">
        <v>2980</v>
      </c>
      <c r="B2197">
        <v>1952</v>
      </c>
      <c r="C2197" t="s">
        <v>39</v>
      </c>
      <c r="D2197" t="s">
        <v>30</v>
      </c>
      <c r="E2197">
        <v>8820</v>
      </c>
      <c r="F2197">
        <v>1</v>
      </c>
      <c r="G2197">
        <v>1</v>
      </c>
      <c r="H2197" t="s">
        <v>512</v>
      </c>
      <c r="I2197">
        <v>52</v>
      </c>
      <c r="J2197">
        <v>12</v>
      </c>
      <c r="K2197">
        <v>0</v>
      </c>
      <c r="L2197">
        <v>13</v>
      </c>
      <c r="M2197">
        <v>4</v>
      </c>
      <c r="N2197">
        <v>2</v>
      </c>
      <c r="O2197">
        <v>4</v>
      </c>
      <c r="P2197">
        <v>4</v>
      </c>
      <c r="Q2197">
        <v>3</v>
      </c>
      <c r="R2197">
        <v>0</v>
      </c>
      <c r="S2197">
        <v>3</v>
      </c>
      <c r="T2197">
        <v>8</v>
      </c>
      <c r="U2197">
        <v>0</v>
      </c>
      <c r="V2197">
        <v>0</v>
      </c>
      <c r="W2197">
        <v>0</v>
      </c>
      <c r="X2197">
        <v>0</v>
      </c>
      <c r="Y2197">
        <v>0</v>
      </c>
      <c r="Z2197">
        <v>0</v>
      </c>
      <c r="AA2197">
        <v>3</v>
      </c>
      <c r="AB2197">
        <v>11</v>
      </c>
      <c r="AC2197">
        <v>0</v>
      </c>
    </row>
    <row r="2198" spans="1:29" x14ac:dyDescent="0.3">
      <c r="A2198" s="1">
        <v>1839</v>
      </c>
      <c r="B2198">
        <v>1974</v>
      </c>
      <c r="C2198" t="s">
        <v>29</v>
      </c>
      <c r="D2198" t="s">
        <v>30</v>
      </c>
      <c r="E2198">
        <v>43322</v>
      </c>
      <c r="F2198">
        <v>0</v>
      </c>
      <c r="G2198">
        <v>0</v>
      </c>
      <c r="H2198" t="s">
        <v>179</v>
      </c>
      <c r="I2198">
        <v>25</v>
      </c>
      <c r="J2198">
        <v>56</v>
      </c>
      <c r="K2198">
        <v>7</v>
      </c>
      <c r="L2198">
        <v>48</v>
      </c>
      <c r="M2198">
        <v>10</v>
      </c>
      <c r="N2198">
        <v>2</v>
      </c>
      <c r="O2198">
        <v>18</v>
      </c>
      <c r="P2198">
        <v>1</v>
      </c>
      <c r="Q2198">
        <v>3</v>
      </c>
      <c r="R2198">
        <v>0</v>
      </c>
      <c r="S2198">
        <v>4</v>
      </c>
      <c r="T2198">
        <v>7</v>
      </c>
      <c r="U2198">
        <v>0</v>
      </c>
      <c r="V2198">
        <v>0</v>
      </c>
      <c r="W2198">
        <v>0</v>
      </c>
      <c r="X2198">
        <v>0</v>
      </c>
      <c r="Y2198">
        <v>0</v>
      </c>
      <c r="Z2198">
        <v>0</v>
      </c>
      <c r="AA2198">
        <v>3</v>
      </c>
      <c r="AB2198">
        <v>11</v>
      </c>
      <c r="AC2198">
        <v>0</v>
      </c>
    </row>
    <row r="2199" spans="1:29" x14ac:dyDescent="0.3">
      <c r="A2199" s="1">
        <v>10722</v>
      </c>
      <c r="B2199">
        <v>1973</v>
      </c>
      <c r="C2199" t="s">
        <v>29</v>
      </c>
      <c r="D2199" t="s">
        <v>33</v>
      </c>
      <c r="E2199">
        <v>55593</v>
      </c>
      <c r="F2199">
        <v>0</v>
      </c>
      <c r="G2199">
        <v>1</v>
      </c>
      <c r="H2199" t="s">
        <v>34</v>
      </c>
      <c r="I2199">
        <v>63</v>
      </c>
      <c r="J2199">
        <v>293</v>
      </c>
      <c r="K2199">
        <v>8</v>
      </c>
      <c r="L2199">
        <v>124</v>
      </c>
      <c r="M2199">
        <v>11</v>
      </c>
      <c r="N2199">
        <v>4</v>
      </c>
      <c r="O2199">
        <v>106</v>
      </c>
      <c r="P2199">
        <v>2</v>
      </c>
      <c r="Q2199">
        <v>6</v>
      </c>
      <c r="R2199">
        <v>6</v>
      </c>
      <c r="S2199">
        <v>3</v>
      </c>
      <c r="T2199">
        <v>6</v>
      </c>
      <c r="U2199">
        <v>1</v>
      </c>
      <c r="V2199">
        <v>0</v>
      </c>
      <c r="W2199">
        <v>0</v>
      </c>
      <c r="X2199">
        <v>0</v>
      </c>
      <c r="Y2199">
        <v>0</v>
      </c>
      <c r="Z2199">
        <v>0</v>
      </c>
      <c r="AA2199">
        <v>3</v>
      </c>
      <c r="AB2199">
        <v>11</v>
      </c>
      <c r="AC2199">
        <v>0</v>
      </c>
    </row>
    <row r="2200" spans="1:29" x14ac:dyDescent="0.3">
      <c r="A2200" s="1">
        <v>2632</v>
      </c>
      <c r="B2200">
        <v>1954</v>
      </c>
      <c r="C2200" t="s">
        <v>29</v>
      </c>
      <c r="D2200" t="s">
        <v>37</v>
      </c>
      <c r="E2200">
        <v>50501</v>
      </c>
      <c r="F2200">
        <v>1</v>
      </c>
      <c r="G2200">
        <v>1</v>
      </c>
      <c r="H2200" t="s">
        <v>503</v>
      </c>
      <c r="I2200">
        <v>10</v>
      </c>
      <c r="J2200">
        <v>297</v>
      </c>
      <c r="K2200">
        <v>0</v>
      </c>
      <c r="L2200">
        <v>38</v>
      </c>
      <c r="M2200">
        <v>13</v>
      </c>
      <c r="N2200">
        <v>0</v>
      </c>
      <c r="O2200">
        <v>152</v>
      </c>
      <c r="P2200">
        <v>7</v>
      </c>
      <c r="Q2200">
        <v>5</v>
      </c>
      <c r="R2200">
        <v>4</v>
      </c>
      <c r="S2200">
        <v>4</v>
      </c>
      <c r="T2200">
        <v>6</v>
      </c>
      <c r="U2200">
        <v>1</v>
      </c>
      <c r="V2200">
        <v>0</v>
      </c>
      <c r="W2200">
        <v>0</v>
      </c>
      <c r="X2200">
        <v>0</v>
      </c>
      <c r="Y2200">
        <v>0</v>
      </c>
      <c r="Z2200">
        <v>0</v>
      </c>
      <c r="AA2200">
        <v>3</v>
      </c>
      <c r="AB2200">
        <v>11</v>
      </c>
      <c r="AC2200">
        <v>1</v>
      </c>
    </row>
    <row r="2201" spans="1:29" x14ac:dyDescent="0.3">
      <c r="A2201" s="1">
        <v>9014</v>
      </c>
      <c r="B2201">
        <v>1975</v>
      </c>
      <c r="C2201" t="s">
        <v>29</v>
      </c>
      <c r="D2201" t="s">
        <v>37</v>
      </c>
      <c r="E2201">
        <v>37085</v>
      </c>
      <c r="F2201">
        <v>1</v>
      </c>
      <c r="G2201">
        <v>1</v>
      </c>
      <c r="H2201" t="s">
        <v>252</v>
      </c>
      <c r="I2201">
        <v>65</v>
      </c>
      <c r="J2201">
        <v>39</v>
      </c>
      <c r="K2201">
        <v>1</v>
      </c>
      <c r="L2201">
        <v>16</v>
      </c>
      <c r="M2201">
        <v>2</v>
      </c>
      <c r="N2201">
        <v>0</v>
      </c>
      <c r="O2201">
        <v>3</v>
      </c>
      <c r="P2201">
        <v>4</v>
      </c>
      <c r="Q2201">
        <v>3</v>
      </c>
      <c r="R2201">
        <v>0</v>
      </c>
      <c r="S2201">
        <v>3</v>
      </c>
      <c r="T2201">
        <v>8</v>
      </c>
      <c r="U2201">
        <v>0</v>
      </c>
      <c r="V2201">
        <v>0</v>
      </c>
      <c r="W2201">
        <v>0</v>
      </c>
      <c r="X2201">
        <v>0</v>
      </c>
      <c r="Y2201">
        <v>0</v>
      </c>
      <c r="Z2201">
        <v>0</v>
      </c>
      <c r="AA2201">
        <v>3</v>
      </c>
      <c r="AB2201">
        <v>11</v>
      </c>
      <c r="AC2201">
        <v>0</v>
      </c>
    </row>
    <row r="2202" spans="1:29" x14ac:dyDescent="0.3">
      <c r="A2202" s="1">
        <v>7620</v>
      </c>
      <c r="B2202">
        <v>1990</v>
      </c>
      <c r="C2202" t="s">
        <v>47</v>
      </c>
      <c r="D2202" t="s">
        <v>30</v>
      </c>
      <c r="E2202">
        <v>16185</v>
      </c>
      <c r="F2202">
        <v>1</v>
      </c>
      <c r="G2202">
        <v>0</v>
      </c>
      <c r="H2202" t="s">
        <v>518</v>
      </c>
      <c r="I2202">
        <v>71</v>
      </c>
      <c r="J2202">
        <v>5</v>
      </c>
      <c r="K2202">
        <v>11</v>
      </c>
      <c r="L2202">
        <v>16</v>
      </c>
      <c r="M2202">
        <v>21</v>
      </c>
      <c r="N2202">
        <v>8</v>
      </c>
      <c r="O2202">
        <v>45</v>
      </c>
      <c r="P2202">
        <v>2</v>
      </c>
      <c r="Q2202">
        <v>2</v>
      </c>
      <c r="R2202">
        <v>2</v>
      </c>
      <c r="S2202">
        <v>2</v>
      </c>
      <c r="T2202">
        <v>8</v>
      </c>
      <c r="U2202">
        <v>0</v>
      </c>
      <c r="V2202">
        <v>0</v>
      </c>
      <c r="W2202">
        <v>0</v>
      </c>
      <c r="X2202">
        <v>0</v>
      </c>
      <c r="Y2202">
        <v>0</v>
      </c>
      <c r="Z2202">
        <v>0</v>
      </c>
      <c r="AA2202">
        <v>3</v>
      </c>
      <c r="AB2202">
        <v>11</v>
      </c>
      <c r="AC2202">
        <v>0</v>
      </c>
    </row>
    <row r="2203" spans="1:29" x14ac:dyDescent="0.3">
      <c r="A2203" s="1">
        <v>10968</v>
      </c>
      <c r="B2203">
        <v>1969</v>
      </c>
      <c r="C2203" t="s">
        <v>29</v>
      </c>
      <c r="D2203" t="s">
        <v>30</v>
      </c>
      <c r="E2203">
        <v>57731</v>
      </c>
      <c r="F2203">
        <v>0</v>
      </c>
      <c r="G2203">
        <v>1</v>
      </c>
      <c r="H2203" t="s">
        <v>249</v>
      </c>
      <c r="I2203">
        <v>0</v>
      </c>
      <c r="J2203">
        <v>266</v>
      </c>
      <c r="K2203">
        <v>21</v>
      </c>
      <c r="L2203">
        <v>300</v>
      </c>
      <c r="M2203">
        <v>65</v>
      </c>
      <c r="N2203">
        <v>8</v>
      </c>
      <c r="O2203">
        <v>44</v>
      </c>
      <c r="P2203">
        <v>4</v>
      </c>
      <c r="Q2203">
        <v>8</v>
      </c>
      <c r="R2203">
        <v>8</v>
      </c>
      <c r="S2203">
        <v>6</v>
      </c>
      <c r="T2203">
        <v>6</v>
      </c>
      <c r="U2203">
        <v>0</v>
      </c>
      <c r="V2203">
        <v>0</v>
      </c>
      <c r="W2203">
        <v>0</v>
      </c>
      <c r="X2203">
        <v>0</v>
      </c>
      <c r="Y2203">
        <v>0</v>
      </c>
      <c r="Z2203">
        <v>0</v>
      </c>
      <c r="AA2203">
        <v>3</v>
      </c>
      <c r="AB2203">
        <v>11</v>
      </c>
      <c r="AC2203">
        <v>0</v>
      </c>
    </row>
    <row r="2204" spans="1:29" x14ac:dyDescent="0.3">
      <c r="A2204" s="1">
        <v>11133</v>
      </c>
      <c r="B2204">
        <v>1973</v>
      </c>
      <c r="C2204" t="s">
        <v>36</v>
      </c>
      <c r="D2204" t="s">
        <v>703</v>
      </c>
      <c r="E2204">
        <v>48432</v>
      </c>
      <c r="F2204">
        <v>0</v>
      </c>
      <c r="G2204">
        <v>1</v>
      </c>
      <c r="H2204" t="s">
        <v>160</v>
      </c>
      <c r="I2204">
        <v>3</v>
      </c>
      <c r="J2204">
        <v>322</v>
      </c>
      <c r="K2204">
        <v>3</v>
      </c>
      <c r="L2204">
        <v>50</v>
      </c>
      <c r="M2204">
        <v>4</v>
      </c>
      <c r="N2204">
        <v>3</v>
      </c>
      <c r="O2204">
        <v>42</v>
      </c>
      <c r="P2204">
        <v>5</v>
      </c>
      <c r="Q2204">
        <v>7</v>
      </c>
      <c r="R2204">
        <v>1</v>
      </c>
      <c r="S2204">
        <v>6</v>
      </c>
      <c r="T2204">
        <v>8</v>
      </c>
      <c r="U2204">
        <v>0</v>
      </c>
      <c r="V2204">
        <v>0</v>
      </c>
      <c r="W2204">
        <v>0</v>
      </c>
      <c r="X2204">
        <v>0</v>
      </c>
      <c r="Y2204">
        <v>0</v>
      </c>
      <c r="Z2204">
        <v>0</v>
      </c>
      <c r="AA2204">
        <v>3</v>
      </c>
      <c r="AB2204">
        <v>11</v>
      </c>
      <c r="AC2204">
        <v>1</v>
      </c>
    </row>
    <row r="2205" spans="1:29" x14ac:dyDescent="0.3">
      <c r="A2205" s="1">
        <v>2736</v>
      </c>
      <c r="B2205">
        <v>1978</v>
      </c>
      <c r="C2205" t="s">
        <v>29</v>
      </c>
      <c r="D2205" t="s">
        <v>37</v>
      </c>
      <c r="E2205">
        <v>73807</v>
      </c>
      <c r="F2205">
        <v>0</v>
      </c>
      <c r="G2205">
        <v>1</v>
      </c>
      <c r="H2205" t="s">
        <v>60</v>
      </c>
      <c r="I2205">
        <v>88</v>
      </c>
      <c r="J2205">
        <v>366</v>
      </c>
      <c r="K2205">
        <v>124</v>
      </c>
      <c r="L2205">
        <v>156</v>
      </c>
      <c r="M2205">
        <v>71</v>
      </c>
      <c r="N2205">
        <v>78</v>
      </c>
      <c r="O2205">
        <v>54</v>
      </c>
      <c r="P2205">
        <v>2</v>
      </c>
      <c r="Q2205">
        <v>5</v>
      </c>
      <c r="R2205">
        <v>5</v>
      </c>
      <c r="S2205">
        <v>11</v>
      </c>
      <c r="T2205">
        <v>2</v>
      </c>
      <c r="U2205">
        <v>0</v>
      </c>
      <c r="V2205">
        <v>0</v>
      </c>
      <c r="W2205">
        <v>0</v>
      </c>
      <c r="X2205">
        <v>0</v>
      </c>
      <c r="Y2205">
        <v>0</v>
      </c>
      <c r="Z2205">
        <v>0</v>
      </c>
      <c r="AA2205">
        <v>3</v>
      </c>
      <c r="AB2205">
        <v>11</v>
      </c>
      <c r="AC2205">
        <v>0</v>
      </c>
    </row>
    <row r="2206" spans="1:29" x14ac:dyDescent="0.3">
      <c r="A2206" s="1">
        <v>1876</v>
      </c>
      <c r="B2206">
        <v>1990</v>
      </c>
      <c r="C2206" t="s">
        <v>29</v>
      </c>
      <c r="D2206" t="s">
        <v>37</v>
      </c>
      <c r="E2206">
        <v>18929</v>
      </c>
      <c r="F2206">
        <v>0</v>
      </c>
      <c r="G2206">
        <v>0</v>
      </c>
      <c r="H2206" t="s">
        <v>359</v>
      </c>
      <c r="I2206">
        <v>15</v>
      </c>
      <c r="J2206">
        <v>32</v>
      </c>
      <c r="K2206">
        <v>0</v>
      </c>
      <c r="L2206">
        <v>8</v>
      </c>
      <c r="M2206">
        <v>23</v>
      </c>
      <c r="N2206">
        <v>4</v>
      </c>
      <c r="O2206">
        <v>18</v>
      </c>
      <c r="P2206">
        <v>1</v>
      </c>
      <c r="Q2206">
        <v>1</v>
      </c>
      <c r="R2206">
        <v>0</v>
      </c>
      <c r="S2206">
        <v>4</v>
      </c>
      <c r="T2206">
        <v>6</v>
      </c>
      <c r="U2206">
        <v>0</v>
      </c>
      <c r="V2206">
        <v>0</v>
      </c>
      <c r="W2206">
        <v>0</v>
      </c>
      <c r="X2206">
        <v>0</v>
      </c>
      <c r="Y2206">
        <v>0</v>
      </c>
      <c r="Z2206">
        <v>0</v>
      </c>
      <c r="AA2206">
        <v>3</v>
      </c>
      <c r="AB2206">
        <v>11</v>
      </c>
      <c r="AC2206">
        <v>0</v>
      </c>
    </row>
    <row r="2207" spans="1:29" x14ac:dyDescent="0.3">
      <c r="A2207" s="1">
        <v>5959</v>
      </c>
      <c r="B2207">
        <v>1968</v>
      </c>
      <c r="C2207" t="s">
        <v>29</v>
      </c>
      <c r="D2207" t="s">
        <v>30</v>
      </c>
      <c r="E2207">
        <v>35893</v>
      </c>
      <c r="F2207">
        <v>1</v>
      </c>
      <c r="G2207">
        <v>1</v>
      </c>
      <c r="H2207" t="s">
        <v>253</v>
      </c>
      <c r="I2207">
        <v>80</v>
      </c>
      <c r="J2207">
        <v>158</v>
      </c>
      <c r="K2207">
        <v>0</v>
      </c>
      <c r="L2207">
        <v>23</v>
      </c>
      <c r="M2207">
        <v>0</v>
      </c>
      <c r="N2207">
        <v>0</v>
      </c>
      <c r="O2207">
        <v>18</v>
      </c>
      <c r="P2207">
        <v>6</v>
      </c>
      <c r="Q2207">
        <v>3</v>
      </c>
      <c r="R2207">
        <v>1</v>
      </c>
      <c r="S2207">
        <v>5</v>
      </c>
      <c r="T2207">
        <v>8</v>
      </c>
      <c r="U2207">
        <v>0</v>
      </c>
      <c r="V2207">
        <v>0</v>
      </c>
      <c r="W2207">
        <v>0</v>
      </c>
      <c r="X2207">
        <v>0</v>
      </c>
      <c r="Y2207">
        <v>0</v>
      </c>
      <c r="Z2207">
        <v>0</v>
      </c>
      <c r="AA2207">
        <v>3</v>
      </c>
      <c r="AB2207">
        <v>11</v>
      </c>
      <c r="AC2207">
        <v>0</v>
      </c>
    </row>
    <row r="2208" spans="1:29" x14ac:dyDescent="0.3">
      <c r="A2208" s="1">
        <v>1092</v>
      </c>
      <c r="B2208">
        <v>1980</v>
      </c>
      <c r="C2208" t="s">
        <v>29</v>
      </c>
      <c r="D2208" t="s">
        <v>37</v>
      </c>
      <c r="E2208">
        <v>61014</v>
      </c>
      <c r="F2208">
        <v>0</v>
      </c>
      <c r="G2208">
        <v>1</v>
      </c>
      <c r="H2208" t="s">
        <v>84</v>
      </c>
      <c r="I2208">
        <v>17</v>
      </c>
      <c r="J2208">
        <v>269</v>
      </c>
      <c r="K2208">
        <v>129</v>
      </c>
      <c r="L2208">
        <v>495</v>
      </c>
      <c r="M2208">
        <v>182</v>
      </c>
      <c r="N2208">
        <v>43</v>
      </c>
      <c r="O2208">
        <v>29</v>
      </c>
      <c r="P2208">
        <v>4</v>
      </c>
      <c r="Q2208">
        <v>9</v>
      </c>
      <c r="R2208">
        <v>3</v>
      </c>
      <c r="S2208">
        <v>4</v>
      </c>
      <c r="T2208">
        <v>7</v>
      </c>
      <c r="U2208">
        <v>0</v>
      </c>
      <c r="V2208">
        <v>0</v>
      </c>
      <c r="W2208">
        <v>0</v>
      </c>
      <c r="X2208">
        <v>0</v>
      </c>
      <c r="Y2208">
        <v>0</v>
      </c>
      <c r="Z2208">
        <v>0</v>
      </c>
      <c r="AA2208">
        <v>3</v>
      </c>
      <c r="AB2208">
        <v>11</v>
      </c>
      <c r="AC2208">
        <v>0</v>
      </c>
    </row>
    <row r="2209" spans="1:29" x14ac:dyDescent="0.3">
      <c r="A2209" s="1">
        <v>4333</v>
      </c>
      <c r="B2209">
        <v>1954</v>
      </c>
      <c r="C2209" t="s">
        <v>29</v>
      </c>
      <c r="D2209" t="s">
        <v>33</v>
      </c>
      <c r="E2209">
        <v>32144</v>
      </c>
      <c r="F2209">
        <v>1</v>
      </c>
      <c r="G2209">
        <v>1</v>
      </c>
      <c r="H2209" t="s">
        <v>121</v>
      </c>
      <c r="I2209">
        <v>76</v>
      </c>
      <c r="J2209">
        <v>41</v>
      </c>
      <c r="K2209">
        <v>0</v>
      </c>
      <c r="L2209">
        <v>10</v>
      </c>
      <c r="M2209">
        <v>0</v>
      </c>
      <c r="N2209">
        <v>0</v>
      </c>
      <c r="O2209">
        <v>3</v>
      </c>
      <c r="P2209">
        <v>4</v>
      </c>
      <c r="Q2209">
        <v>2</v>
      </c>
      <c r="R2209">
        <v>1</v>
      </c>
      <c r="S2209">
        <v>3</v>
      </c>
      <c r="T2209">
        <v>7</v>
      </c>
      <c r="U2209">
        <v>0</v>
      </c>
      <c r="V2209">
        <v>1</v>
      </c>
      <c r="W2209">
        <v>0</v>
      </c>
      <c r="X2209">
        <v>0</v>
      </c>
      <c r="Y2209">
        <v>0</v>
      </c>
      <c r="Z2209">
        <v>0</v>
      </c>
      <c r="AA2209">
        <v>3</v>
      </c>
      <c r="AB2209">
        <v>11</v>
      </c>
      <c r="AC2209">
        <v>0</v>
      </c>
    </row>
    <row r="2210" spans="1:29" x14ac:dyDescent="0.3">
      <c r="A2210" s="1">
        <v>3850</v>
      </c>
      <c r="B2210">
        <v>1963</v>
      </c>
      <c r="C2210" t="s">
        <v>47</v>
      </c>
      <c r="D2210" t="s">
        <v>33</v>
      </c>
      <c r="E2210">
        <v>14918</v>
      </c>
      <c r="F2210">
        <v>0</v>
      </c>
      <c r="G2210">
        <v>1</v>
      </c>
      <c r="H2210" t="s">
        <v>135</v>
      </c>
      <c r="I2210">
        <v>52</v>
      </c>
      <c r="J2210">
        <v>3</v>
      </c>
      <c r="K2210">
        <v>3</v>
      </c>
      <c r="L2210">
        <v>3</v>
      </c>
      <c r="M2210">
        <v>15</v>
      </c>
      <c r="N2210">
        <v>4</v>
      </c>
      <c r="O2210">
        <v>15</v>
      </c>
      <c r="P2210">
        <v>1</v>
      </c>
      <c r="Q2210">
        <v>1</v>
      </c>
      <c r="R2210">
        <v>0</v>
      </c>
      <c r="S2210">
        <v>3</v>
      </c>
      <c r="T2210">
        <v>6</v>
      </c>
      <c r="U2210">
        <v>0</v>
      </c>
      <c r="V2210">
        <v>0</v>
      </c>
      <c r="W2210">
        <v>0</v>
      </c>
      <c r="X2210">
        <v>0</v>
      </c>
      <c r="Y2210">
        <v>0</v>
      </c>
      <c r="Z2210">
        <v>0</v>
      </c>
      <c r="AA2210">
        <v>3</v>
      </c>
      <c r="AB2210">
        <v>11</v>
      </c>
      <c r="AC2210">
        <v>0</v>
      </c>
    </row>
    <row r="2211" spans="1:29" x14ac:dyDescent="0.3">
      <c r="A2211" s="1">
        <v>6168</v>
      </c>
      <c r="B2211">
        <v>1963</v>
      </c>
      <c r="C2211" t="s">
        <v>29</v>
      </c>
      <c r="D2211" t="s">
        <v>41</v>
      </c>
      <c r="E2211">
        <v>45146</v>
      </c>
      <c r="F2211">
        <v>1</v>
      </c>
      <c r="G2211">
        <v>1</v>
      </c>
      <c r="H2211" t="s">
        <v>678</v>
      </c>
      <c r="I2211">
        <v>28</v>
      </c>
      <c r="J2211">
        <v>33</v>
      </c>
      <c r="K2211">
        <v>0</v>
      </c>
      <c r="L2211">
        <v>5</v>
      </c>
      <c r="M2211">
        <v>0</v>
      </c>
      <c r="N2211">
        <v>0</v>
      </c>
      <c r="O2211">
        <v>15</v>
      </c>
      <c r="P2211">
        <v>2</v>
      </c>
      <c r="Q2211">
        <v>1</v>
      </c>
      <c r="R2211">
        <v>1</v>
      </c>
      <c r="S2211">
        <v>2</v>
      </c>
      <c r="T2211">
        <v>4</v>
      </c>
      <c r="U2211">
        <v>0</v>
      </c>
      <c r="V2211">
        <v>0</v>
      </c>
      <c r="W2211">
        <v>0</v>
      </c>
      <c r="X2211">
        <v>0</v>
      </c>
      <c r="Y2211">
        <v>0</v>
      </c>
      <c r="Z2211">
        <v>0</v>
      </c>
      <c r="AA2211">
        <v>3</v>
      </c>
      <c r="AB2211">
        <v>11</v>
      </c>
      <c r="AC2211">
        <v>0</v>
      </c>
    </row>
    <row r="2212" spans="1:29" x14ac:dyDescent="0.3">
      <c r="A2212" s="1">
        <v>607</v>
      </c>
      <c r="B2212">
        <v>1955</v>
      </c>
      <c r="C2212" t="s">
        <v>53</v>
      </c>
      <c r="D2212" t="s">
        <v>41</v>
      </c>
      <c r="E2212">
        <v>41769</v>
      </c>
      <c r="F2212">
        <v>0</v>
      </c>
      <c r="G2212">
        <v>1</v>
      </c>
      <c r="H2212" t="s">
        <v>292</v>
      </c>
      <c r="I2212">
        <v>31</v>
      </c>
      <c r="J2212">
        <v>302</v>
      </c>
      <c r="K2212">
        <v>29</v>
      </c>
      <c r="L2212">
        <v>131</v>
      </c>
      <c r="M2212">
        <v>32</v>
      </c>
      <c r="N2212">
        <v>0</v>
      </c>
      <c r="O2212">
        <v>27</v>
      </c>
      <c r="P2212">
        <v>6</v>
      </c>
      <c r="Q2212">
        <v>8</v>
      </c>
      <c r="R2212">
        <v>1</v>
      </c>
      <c r="S2212">
        <v>7</v>
      </c>
      <c r="T2212">
        <v>8</v>
      </c>
      <c r="U2212">
        <v>0</v>
      </c>
      <c r="V2212">
        <v>0</v>
      </c>
      <c r="W2212">
        <v>0</v>
      </c>
      <c r="X2212">
        <v>0</v>
      </c>
      <c r="Y2212">
        <v>0</v>
      </c>
      <c r="Z2212">
        <v>0</v>
      </c>
      <c r="AA2212">
        <v>3</v>
      </c>
      <c r="AB2212">
        <v>11</v>
      </c>
      <c r="AC2212">
        <v>0</v>
      </c>
    </row>
    <row r="2213" spans="1:29" x14ac:dyDescent="0.3">
      <c r="A2213" s="1">
        <v>10469</v>
      </c>
      <c r="B2213">
        <v>1981</v>
      </c>
      <c r="C2213" t="s">
        <v>29</v>
      </c>
      <c r="D2213" t="s">
        <v>33</v>
      </c>
      <c r="E2213">
        <v>88325</v>
      </c>
      <c r="F2213">
        <v>0</v>
      </c>
      <c r="G2213">
        <v>0</v>
      </c>
      <c r="H2213" t="s">
        <v>680</v>
      </c>
      <c r="I2213">
        <v>42</v>
      </c>
      <c r="J2213">
        <v>519</v>
      </c>
      <c r="K2213">
        <v>71</v>
      </c>
      <c r="L2213">
        <v>860</v>
      </c>
      <c r="M2213">
        <v>93</v>
      </c>
      <c r="N2213">
        <v>27</v>
      </c>
      <c r="O2213">
        <v>53</v>
      </c>
      <c r="P2213">
        <v>1</v>
      </c>
      <c r="Q2213">
        <v>6</v>
      </c>
      <c r="R2213">
        <v>2</v>
      </c>
      <c r="S2213">
        <v>9</v>
      </c>
      <c r="T2213">
        <v>2</v>
      </c>
      <c r="U2213">
        <v>0</v>
      </c>
      <c r="V2213">
        <v>0</v>
      </c>
      <c r="W2213">
        <v>0</v>
      </c>
      <c r="X2213">
        <v>0</v>
      </c>
      <c r="Y2213">
        <v>0</v>
      </c>
      <c r="Z2213">
        <v>0</v>
      </c>
      <c r="AA2213">
        <v>3</v>
      </c>
      <c r="AB2213">
        <v>11</v>
      </c>
      <c r="AC2213">
        <v>0</v>
      </c>
    </row>
    <row r="2214" spans="1:29" x14ac:dyDescent="0.3">
      <c r="A2214" s="1">
        <v>6983</v>
      </c>
      <c r="B2214">
        <v>1950</v>
      </c>
      <c r="C2214" t="s">
        <v>39</v>
      </c>
      <c r="D2214" t="s">
        <v>41</v>
      </c>
      <c r="E2214">
        <v>38054</v>
      </c>
      <c r="F2214">
        <v>1</v>
      </c>
      <c r="G2214">
        <v>1</v>
      </c>
      <c r="H2214" t="s">
        <v>566</v>
      </c>
      <c r="I2214">
        <v>24</v>
      </c>
      <c r="J2214">
        <v>23</v>
      </c>
      <c r="K2214">
        <v>2</v>
      </c>
      <c r="L2214">
        <v>17</v>
      </c>
      <c r="M2214">
        <v>2</v>
      </c>
      <c r="N2214">
        <v>1</v>
      </c>
      <c r="O2214">
        <v>0</v>
      </c>
      <c r="P2214">
        <v>2</v>
      </c>
      <c r="Q2214">
        <v>2</v>
      </c>
      <c r="R2214">
        <v>0</v>
      </c>
      <c r="S2214">
        <v>3</v>
      </c>
      <c r="T2214">
        <v>7</v>
      </c>
      <c r="U2214">
        <v>0</v>
      </c>
      <c r="V2214">
        <v>0</v>
      </c>
      <c r="W2214">
        <v>0</v>
      </c>
      <c r="X2214">
        <v>0</v>
      </c>
      <c r="Y2214">
        <v>0</v>
      </c>
      <c r="Z2214">
        <v>0</v>
      </c>
      <c r="AA2214">
        <v>3</v>
      </c>
      <c r="AB2214">
        <v>11</v>
      </c>
      <c r="AC2214">
        <v>0</v>
      </c>
    </row>
    <row r="2215" spans="1:29" x14ac:dyDescent="0.3">
      <c r="A2215" s="1">
        <v>3661</v>
      </c>
      <c r="B2215">
        <v>1995</v>
      </c>
      <c r="C2215" t="s">
        <v>53</v>
      </c>
      <c r="D2215" t="s">
        <v>30</v>
      </c>
      <c r="E2215">
        <v>80617</v>
      </c>
      <c r="F2215">
        <v>0</v>
      </c>
      <c r="G2215">
        <v>0</v>
      </c>
      <c r="H2215" t="s">
        <v>109</v>
      </c>
      <c r="I2215">
        <v>42</v>
      </c>
      <c r="J2215">
        <v>594</v>
      </c>
      <c r="K2215">
        <v>51</v>
      </c>
      <c r="L2215">
        <v>631</v>
      </c>
      <c r="M2215">
        <v>72</v>
      </c>
      <c r="N2215">
        <v>55</v>
      </c>
      <c r="O2215">
        <v>32</v>
      </c>
      <c r="P2215">
        <v>1</v>
      </c>
      <c r="Q2215">
        <v>4</v>
      </c>
      <c r="R2215">
        <v>6</v>
      </c>
      <c r="S2215">
        <v>8</v>
      </c>
      <c r="T2215">
        <v>2</v>
      </c>
      <c r="U2215">
        <v>0</v>
      </c>
      <c r="V2215">
        <v>0</v>
      </c>
      <c r="W2215">
        <v>0</v>
      </c>
      <c r="X2215">
        <v>0</v>
      </c>
      <c r="Y2215">
        <v>0</v>
      </c>
      <c r="Z2215">
        <v>0</v>
      </c>
      <c r="AA2215">
        <v>3</v>
      </c>
      <c r="AB2215">
        <v>11</v>
      </c>
      <c r="AC2215">
        <v>0</v>
      </c>
    </row>
    <row r="2216" spans="1:29" x14ac:dyDescent="0.3">
      <c r="A2216" s="1">
        <v>9303</v>
      </c>
      <c r="B2216">
        <v>1976</v>
      </c>
      <c r="C2216" t="s">
        <v>29</v>
      </c>
      <c r="D2216" t="s">
        <v>37</v>
      </c>
      <c r="E2216">
        <v>5305</v>
      </c>
      <c r="F2216">
        <v>0</v>
      </c>
      <c r="G2216">
        <v>1</v>
      </c>
      <c r="H2216" t="s">
        <v>563</v>
      </c>
      <c r="I2216">
        <v>12</v>
      </c>
      <c r="J2216">
        <v>12</v>
      </c>
      <c r="K2216">
        <v>4</v>
      </c>
      <c r="L2216">
        <v>7</v>
      </c>
      <c r="M2216">
        <v>1</v>
      </c>
      <c r="N2216">
        <v>3</v>
      </c>
      <c r="O2216">
        <v>5</v>
      </c>
      <c r="P2216">
        <v>0</v>
      </c>
      <c r="Q2216">
        <v>1</v>
      </c>
      <c r="R2216">
        <v>0</v>
      </c>
      <c r="S2216">
        <v>0</v>
      </c>
      <c r="T2216">
        <v>13</v>
      </c>
      <c r="U2216">
        <v>0</v>
      </c>
      <c r="V2216">
        <v>0</v>
      </c>
      <c r="W2216">
        <v>0</v>
      </c>
      <c r="X2216">
        <v>0</v>
      </c>
      <c r="Y2216">
        <v>0</v>
      </c>
      <c r="Z2216">
        <v>0</v>
      </c>
      <c r="AA2216">
        <v>3</v>
      </c>
      <c r="AB2216">
        <v>11</v>
      </c>
      <c r="AC2216">
        <v>0</v>
      </c>
    </row>
    <row r="2217" spans="1:29" x14ac:dyDescent="0.3">
      <c r="A2217" s="1">
        <v>692</v>
      </c>
      <c r="B2217">
        <v>1954</v>
      </c>
      <c r="C2217" t="s">
        <v>29</v>
      </c>
      <c r="D2217" t="s">
        <v>33</v>
      </c>
      <c r="E2217">
        <v>36807</v>
      </c>
      <c r="F2217">
        <v>1</v>
      </c>
      <c r="G2217">
        <v>1</v>
      </c>
      <c r="H2217" t="s">
        <v>700</v>
      </c>
      <c r="I2217">
        <v>88</v>
      </c>
      <c r="J2217">
        <v>4</v>
      </c>
      <c r="K2217">
        <v>2</v>
      </c>
      <c r="L2217">
        <v>5</v>
      </c>
      <c r="M2217">
        <v>0</v>
      </c>
      <c r="N2217">
        <v>0</v>
      </c>
      <c r="O2217">
        <v>5</v>
      </c>
      <c r="P2217">
        <v>1</v>
      </c>
      <c r="Q2217">
        <v>1</v>
      </c>
      <c r="R2217">
        <v>0</v>
      </c>
      <c r="S2217">
        <v>2</v>
      </c>
      <c r="T2217">
        <v>6</v>
      </c>
      <c r="U2217">
        <v>0</v>
      </c>
      <c r="V2217">
        <v>0</v>
      </c>
      <c r="W2217">
        <v>0</v>
      </c>
      <c r="X2217">
        <v>0</v>
      </c>
      <c r="Y2217">
        <v>0</v>
      </c>
      <c r="Z2217">
        <v>0</v>
      </c>
      <c r="AA2217">
        <v>3</v>
      </c>
      <c r="AB2217">
        <v>11</v>
      </c>
      <c r="AC2217">
        <v>0</v>
      </c>
    </row>
    <row r="2218" spans="1:29" x14ac:dyDescent="0.3">
      <c r="A2218" s="1">
        <v>736</v>
      </c>
      <c r="B2218">
        <v>1983</v>
      </c>
      <c r="C2218" t="s">
        <v>29</v>
      </c>
      <c r="D2218" t="s">
        <v>33</v>
      </c>
      <c r="E2218">
        <v>28427</v>
      </c>
      <c r="F2218">
        <v>1</v>
      </c>
      <c r="G2218">
        <v>0</v>
      </c>
      <c r="H2218" t="s">
        <v>594</v>
      </c>
      <c r="I2218">
        <v>67</v>
      </c>
      <c r="J2218">
        <v>18</v>
      </c>
      <c r="K2218">
        <v>3</v>
      </c>
      <c r="L2218">
        <v>19</v>
      </c>
      <c r="M2218">
        <v>3</v>
      </c>
      <c r="N2218">
        <v>3</v>
      </c>
      <c r="O2218">
        <v>6</v>
      </c>
      <c r="P2218">
        <v>2</v>
      </c>
      <c r="Q2218">
        <v>2</v>
      </c>
      <c r="R2218">
        <v>0</v>
      </c>
      <c r="S2218">
        <v>3</v>
      </c>
      <c r="T2218">
        <v>8</v>
      </c>
      <c r="U2218">
        <v>0</v>
      </c>
      <c r="V2218">
        <v>0</v>
      </c>
      <c r="W2218">
        <v>0</v>
      </c>
      <c r="X2218">
        <v>0</v>
      </c>
      <c r="Y2218">
        <v>0</v>
      </c>
      <c r="Z2218">
        <v>0</v>
      </c>
      <c r="AA2218">
        <v>3</v>
      </c>
      <c r="AB2218">
        <v>11</v>
      </c>
      <c r="AC2218">
        <v>0</v>
      </c>
    </row>
    <row r="2219" spans="1:29" x14ac:dyDescent="0.3">
      <c r="A2219" s="1">
        <v>9589</v>
      </c>
      <c r="B2219">
        <v>1948</v>
      </c>
      <c r="C2219" t="s">
        <v>36</v>
      </c>
      <c r="D2219" t="s">
        <v>71</v>
      </c>
      <c r="E2219">
        <v>82032</v>
      </c>
      <c r="F2219">
        <v>0</v>
      </c>
      <c r="G2219">
        <v>0</v>
      </c>
      <c r="H2219" t="s">
        <v>345</v>
      </c>
      <c r="I2219">
        <v>54</v>
      </c>
      <c r="J2219">
        <v>332</v>
      </c>
      <c r="K2219">
        <v>194</v>
      </c>
      <c r="L2219">
        <v>377</v>
      </c>
      <c r="M2219">
        <v>149</v>
      </c>
      <c r="N2219">
        <v>125</v>
      </c>
      <c r="O2219">
        <v>57</v>
      </c>
      <c r="P2219">
        <v>0</v>
      </c>
      <c r="Q2219">
        <v>4</v>
      </c>
      <c r="R2219">
        <v>6</v>
      </c>
      <c r="S2219">
        <v>7</v>
      </c>
      <c r="T2219">
        <v>1</v>
      </c>
      <c r="U2219">
        <v>0</v>
      </c>
      <c r="V2219">
        <v>0</v>
      </c>
      <c r="W2219">
        <v>0</v>
      </c>
      <c r="X2219">
        <v>0</v>
      </c>
      <c r="Y2219">
        <v>0</v>
      </c>
      <c r="Z2219">
        <v>0</v>
      </c>
      <c r="AA2219">
        <v>3</v>
      </c>
      <c r="AB2219">
        <v>11</v>
      </c>
      <c r="AC2219">
        <v>0</v>
      </c>
    </row>
    <row r="2220" spans="1:29" x14ac:dyDescent="0.3">
      <c r="A2220" s="1">
        <v>4838</v>
      </c>
      <c r="B2220">
        <v>1978</v>
      </c>
      <c r="C2220" t="s">
        <v>29</v>
      </c>
      <c r="D2220" t="s">
        <v>33</v>
      </c>
      <c r="E2220">
        <v>22775</v>
      </c>
      <c r="F2220">
        <v>1</v>
      </c>
      <c r="G2220">
        <v>0</v>
      </c>
      <c r="H2220" t="s">
        <v>254</v>
      </c>
      <c r="I2220">
        <v>40</v>
      </c>
      <c r="J2220">
        <v>5</v>
      </c>
      <c r="K2220">
        <v>1</v>
      </c>
      <c r="L2220">
        <v>8</v>
      </c>
      <c r="M2220">
        <v>0</v>
      </c>
      <c r="N2220">
        <v>0</v>
      </c>
      <c r="O2220">
        <v>1</v>
      </c>
      <c r="P2220">
        <v>1</v>
      </c>
      <c r="Q2220">
        <v>1</v>
      </c>
      <c r="R2220">
        <v>0</v>
      </c>
      <c r="S2220">
        <v>2</v>
      </c>
      <c r="T2220">
        <v>8</v>
      </c>
      <c r="U2220">
        <v>0</v>
      </c>
      <c r="V2220">
        <v>0</v>
      </c>
      <c r="W2220">
        <v>0</v>
      </c>
      <c r="X2220">
        <v>0</v>
      </c>
      <c r="Y2220">
        <v>0</v>
      </c>
      <c r="Z2220">
        <v>0</v>
      </c>
      <c r="AA2220">
        <v>3</v>
      </c>
      <c r="AB2220">
        <v>11</v>
      </c>
      <c r="AC2220">
        <v>0</v>
      </c>
    </row>
    <row r="2221" spans="1:29" x14ac:dyDescent="0.3">
      <c r="A2221" s="1">
        <v>9246</v>
      </c>
      <c r="B2221">
        <v>1985</v>
      </c>
      <c r="C2221" t="s">
        <v>39</v>
      </c>
      <c r="D2221" t="s">
        <v>33</v>
      </c>
      <c r="E2221">
        <v>40101</v>
      </c>
      <c r="F2221">
        <v>1</v>
      </c>
      <c r="G2221">
        <v>0</v>
      </c>
      <c r="H2221" t="s">
        <v>548</v>
      </c>
      <c r="I2221">
        <v>73</v>
      </c>
      <c r="J2221">
        <v>171</v>
      </c>
      <c r="K2221">
        <v>3</v>
      </c>
      <c r="L2221">
        <v>129</v>
      </c>
      <c r="M2221">
        <v>26</v>
      </c>
      <c r="N2221">
        <v>24</v>
      </c>
      <c r="O2221">
        <v>62</v>
      </c>
      <c r="P2221">
        <v>4</v>
      </c>
      <c r="Q2221">
        <v>6</v>
      </c>
      <c r="R2221">
        <v>1</v>
      </c>
      <c r="S2221">
        <v>6</v>
      </c>
      <c r="T2221">
        <v>7</v>
      </c>
      <c r="U2221">
        <v>0</v>
      </c>
      <c r="V2221">
        <v>0</v>
      </c>
      <c r="W2221">
        <v>0</v>
      </c>
      <c r="X2221">
        <v>0</v>
      </c>
      <c r="Y2221">
        <v>0</v>
      </c>
      <c r="Z2221">
        <v>0</v>
      </c>
      <c r="AA2221">
        <v>3</v>
      </c>
      <c r="AB2221">
        <v>11</v>
      </c>
      <c r="AC2221">
        <v>0</v>
      </c>
    </row>
    <row r="2222" spans="1:29" x14ac:dyDescent="0.3">
      <c r="A2222" s="1">
        <v>6261</v>
      </c>
      <c r="B2222">
        <v>1979</v>
      </c>
      <c r="C2222" t="s">
        <v>29</v>
      </c>
      <c r="D2222" t="s">
        <v>37</v>
      </c>
      <c r="E2222">
        <v>58025</v>
      </c>
      <c r="F2222">
        <v>0</v>
      </c>
      <c r="G2222">
        <v>1</v>
      </c>
      <c r="H2222" t="s">
        <v>669</v>
      </c>
      <c r="I2222">
        <v>81</v>
      </c>
      <c r="J2222">
        <v>270</v>
      </c>
      <c r="K2222">
        <v>31</v>
      </c>
      <c r="L2222">
        <v>88</v>
      </c>
      <c r="M2222">
        <v>11</v>
      </c>
      <c r="N2222">
        <v>48</v>
      </c>
      <c r="O2222">
        <v>22</v>
      </c>
      <c r="P2222">
        <v>3</v>
      </c>
      <c r="Q2222">
        <v>3</v>
      </c>
      <c r="R2222">
        <v>2</v>
      </c>
      <c r="S2222">
        <v>10</v>
      </c>
      <c r="T2222">
        <v>4</v>
      </c>
      <c r="U2222">
        <v>0</v>
      </c>
      <c r="V2222">
        <v>0</v>
      </c>
      <c r="W2222">
        <v>0</v>
      </c>
      <c r="X2222">
        <v>0</v>
      </c>
      <c r="Y2222">
        <v>0</v>
      </c>
      <c r="Z2222">
        <v>0</v>
      </c>
      <c r="AA2222">
        <v>3</v>
      </c>
      <c r="AB2222">
        <v>11</v>
      </c>
      <c r="AC2222">
        <v>0</v>
      </c>
    </row>
    <row r="2223" spans="1:29" x14ac:dyDescent="0.3">
      <c r="A2223" s="1">
        <v>7366</v>
      </c>
      <c r="B2223">
        <v>1982</v>
      </c>
      <c r="C2223" t="s">
        <v>39</v>
      </c>
      <c r="D2223" t="s">
        <v>30</v>
      </c>
      <c r="E2223">
        <v>75777</v>
      </c>
      <c r="F2223">
        <v>0</v>
      </c>
      <c r="G2223">
        <v>0</v>
      </c>
      <c r="H2223" t="s">
        <v>92</v>
      </c>
      <c r="I2223">
        <v>12</v>
      </c>
      <c r="J2223">
        <v>712</v>
      </c>
      <c r="K2223">
        <v>26</v>
      </c>
      <c r="L2223">
        <v>538</v>
      </c>
      <c r="M2223">
        <v>69</v>
      </c>
      <c r="N2223">
        <v>13</v>
      </c>
      <c r="O2223">
        <v>80</v>
      </c>
      <c r="P2223">
        <v>1</v>
      </c>
      <c r="Q2223">
        <v>3</v>
      </c>
      <c r="R2223">
        <v>6</v>
      </c>
      <c r="S2223">
        <v>11</v>
      </c>
      <c r="T2223">
        <v>1</v>
      </c>
      <c r="U2223">
        <v>0</v>
      </c>
      <c r="V2223">
        <v>1</v>
      </c>
      <c r="W2223">
        <v>1</v>
      </c>
      <c r="X2223">
        <v>0</v>
      </c>
      <c r="Y2223">
        <v>0</v>
      </c>
      <c r="Z2223">
        <v>0</v>
      </c>
      <c r="AA2223">
        <v>3</v>
      </c>
      <c r="AB2223">
        <v>11</v>
      </c>
      <c r="AC2223">
        <v>1</v>
      </c>
    </row>
    <row r="2224" spans="1:29" x14ac:dyDescent="0.3">
      <c r="A2224" s="1">
        <v>10659</v>
      </c>
      <c r="B2224">
        <v>1979</v>
      </c>
      <c r="C2224" t="s">
        <v>53</v>
      </c>
      <c r="D2224" t="s">
        <v>33</v>
      </c>
      <c r="E2224">
        <v>7500</v>
      </c>
      <c r="F2224">
        <v>1</v>
      </c>
      <c r="G2224">
        <v>0</v>
      </c>
      <c r="H2224" t="s">
        <v>446</v>
      </c>
      <c r="I2224">
        <v>7</v>
      </c>
      <c r="J2224">
        <v>2</v>
      </c>
      <c r="K2224">
        <v>8</v>
      </c>
      <c r="L2224">
        <v>11</v>
      </c>
      <c r="M2224">
        <v>3</v>
      </c>
      <c r="N2224">
        <v>8</v>
      </c>
      <c r="O2224">
        <v>21</v>
      </c>
      <c r="P2224">
        <v>4</v>
      </c>
      <c r="Q2224">
        <v>3</v>
      </c>
      <c r="R2224">
        <v>2</v>
      </c>
      <c r="S2224">
        <v>2</v>
      </c>
      <c r="T2224">
        <v>7</v>
      </c>
      <c r="U2224">
        <v>0</v>
      </c>
      <c r="V2224">
        <v>0</v>
      </c>
      <c r="W2224">
        <v>0</v>
      </c>
      <c r="X2224">
        <v>0</v>
      </c>
      <c r="Y2224">
        <v>0</v>
      </c>
      <c r="Z2224">
        <v>0</v>
      </c>
      <c r="AA2224">
        <v>3</v>
      </c>
      <c r="AB2224">
        <v>11</v>
      </c>
      <c r="AC2224">
        <v>0</v>
      </c>
    </row>
    <row r="2225" spans="1:29" x14ac:dyDescent="0.3">
      <c r="A2225" s="1">
        <v>1448</v>
      </c>
      <c r="B2225">
        <v>1963</v>
      </c>
      <c r="C2225" t="s">
        <v>39</v>
      </c>
      <c r="D2225" t="s">
        <v>37</v>
      </c>
      <c r="E2225">
        <v>33562</v>
      </c>
      <c r="F2225">
        <v>1</v>
      </c>
      <c r="G2225">
        <v>2</v>
      </c>
      <c r="H2225" t="s">
        <v>138</v>
      </c>
      <c r="I2225">
        <v>33</v>
      </c>
      <c r="J2225">
        <v>21</v>
      </c>
      <c r="K2225">
        <v>12</v>
      </c>
      <c r="L2225">
        <v>12</v>
      </c>
      <c r="M2225">
        <v>0</v>
      </c>
      <c r="N2225">
        <v>3</v>
      </c>
      <c r="O2225">
        <v>3</v>
      </c>
      <c r="P2225">
        <v>3</v>
      </c>
      <c r="Q2225">
        <v>2</v>
      </c>
      <c r="R2225">
        <v>0</v>
      </c>
      <c r="S2225">
        <v>4</v>
      </c>
      <c r="T2225">
        <v>4</v>
      </c>
      <c r="U2225">
        <v>0</v>
      </c>
      <c r="V2225">
        <v>0</v>
      </c>
      <c r="W2225">
        <v>0</v>
      </c>
      <c r="X2225">
        <v>0</v>
      </c>
      <c r="Y2225">
        <v>0</v>
      </c>
      <c r="Z2225">
        <v>0</v>
      </c>
      <c r="AA2225">
        <v>3</v>
      </c>
      <c r="AB2225">
        <v>11</v>
      </c>
      <c r="AC2225">
        <v>0</v>
      </c>
    </row>
    <row r="2226" spans="1:29" x14ac:dyDescent="0.3">
      <c r="A2226" s="1">
        <v>4286</v>
      </c>
      <c r="B2226">
        <v>1970</v>
      </c>
      <c r="C2226" t="s">
        <v>36</v>
      </c>
      <c r="D2226" t="s">
        <v>30</v>
      </c>
      <c r="E2226">
        <v>57642</v>
      </c>
      <c r="F2226">
        <v>0</v>
      </c>
      <c r="G2226">
        <v>1</v>
      </c>
      <c r="H2226" t="s">
        <v>701</v>
      </c>
      <c r="I2226">
        <v>24</v>
      </c>
      <c r="J2226">
        <v>580</v>
      </c>
      <c r="K2226">
        <v>6</v>
      </c>
      <c r="L2226">
        <v>58</v>
      </c>
      <c r="M2226">
        <v>8</v>
      </c>
      <c r="N2226">
        <v>0</v>
      </c>
      <c r="O2226">
        <v>27</v>
      </c>
      <c r="P2226">
        <v>3</v>
      </c>
      <c r="Q2226">
        <v>7</v>
      </c>
      <c r="R2226">
        <v>6</v>
      </c>
      <c r="S2226">
        <v>6</v>
      </c>
      <c r="T2226">
        <v>4</v>
      </c>
      <c r="U2226">
        <v>1</v>
      </c>
      <c r="V2226">
        <v>0</v>
      </c>
      <c r="W2226">
        <v>0</v>
      </c>
      <c r="X2226">
        <v>0</v>
      </c>
      <c r="Y2226">
        <v>0</v>
      </c>
      <c r="Z2226">
        <v>0</v>
      </c>
      <c r="AA2226">
        <v>3</v>
      </c>
      <c r="AB2226">
        <v>11</v>
      </c>
      <c r="AC2226">
        <v>0</v>
      </c>
    </row>
    <row r="2227" spans="1:29" x14ac:dyDescent="0.3">
      <c r="A2227" s="1">
        <v>4749</v>
      </c>
      <c r="B2227">
        <v>1968</v>
      </c>
      <c r="C2227" t="s">
        <v>29</v>
      </c>
      <c r="D2227" t="s">
        <v>33</v>
      </c>
      <c r="E2227">
        <v>58554</v>
      </c>
      <c r="F2227">
        <v>1</v>
      </c>
      <c r="G2227">
        <v>1</v>
      </c>
      <c r="H2227" t="s">
        <v>616</v>
      </c>
      <c r="I2227">
        <v>55</v>
      </c>
      <c r="J2227">
        <v>368</v>
      </c>
      <c r="K2227">
        <v>24</v>
      </c>
      <c r="L2227">
        <v>68</v>
      </c>
      <c r="M2227">
        <v>38</v>
      </c>
      <c r="N2227">
        <v>0</v>
      </c>
      <c r="O2227">
        <v>88</v>
      </c>
      <c r="P2227">
        <v>6</v>
      </c>
      <c r="Q2227">
        <v>8</v>
      </c>
      <c r="R2227">
        <v>2</v>
      </c>
      <c r="S2227">
        <v>6</v>
      </c>
      <c r="T2227">
        <v>7</v>
      </c>
      <c r="U2227">
        <v>0</v>
      </c>
      <c r="V2227">
        <v>0</v>
      </c>
      <c r="W2227">
        <v>0</v>
      </c>
      <c r="X2227">
        <v>0</v>
      </c>
      <c r="Y2227">
        <v>0</v>
      </c>
      <c r="Z2227">
        <v>0</v>
      </c>
      <c r="AA2227">
        <v>3</v>
      </c>
      <c r="AB2227">
        <v>11</v>
      </c>
      <c r="AC2227">
        <v>0</v>
      </c>
    </row>
    <row r="2228" spans="1:29" x14ac:dyDescent="0.3">
      <c r="A2228" s="1">
        <v>4478</v>
      </c>
      <c r="B2228">
        <v>1979</v>
      </c>
      <c r="C2228" t="s">
        <v>29</v>
      </c>
      <c r="D2228" t="s">
        <v>37</v>
      </c>
      <c r="E2228">
        <v>63777</v>
      </c>
      <c r="F2228">
        <v>1</v>
      </c>
      <c r="G2228">
        <v>1</v>
      </c>
      <c r="H2228" t="s">
        <v>534</v>
      </c>
      <c r="I2228">
        <v>87</v>
      </c>
      <c r="J2228">
        <v>457</v>
      </c>
      <c r="K2228">
        <v>5</v>
      </c>
      <c r="L2228">
        <v>106</v>
      </c>
      <c r="M2228">
        <v>15</v>
      </c>
      <c r="N2228">
        <v>17</v>
      </c>
      <c r="O2228">
        <v>53</v>
      </c>
      <c r="P2228">
        <v>8</v>
      </c>
      <c r="Q2228">
        <v>11</v>
      </c>
      <c r="R2228">
        <v>1</v>
      </c>
      <c r="S2228">
        <v>6</v>
      </c>
      <c r="T2228">
        <v>8</v>
      </c>
      <c r="U2228">
        <v>0</v>
      </c>
      <c r="V2228">
        <v>0</v>
      </c>
      <c r="W2228">
        <v>0</v>
      </c>
      <c r="X2228">
        <v>0</v>
      </c>
      <c r="Y2228">
        <v>0</v>
      </c>
      <c r="Z2228">
        <v>0</v>
      </c>
      <c r="AA2228">
        <v>3</v>
      </c>
      <c r="AB2228">
        <v>11</v>
      </c>
      <c r="AC2228">
        <v>0</v>
      </c>
    </row>
    <row r="2229" spans="1:29" x14ac:dyDescent="0.3">
      <c r="A2229" s="1">
        <v>4201</v>
      </c>
      <c r="B2229">
        <v>1962</v>
      </c>
      <c r="C2229" t="s">
        <v>29</v>
      </c>
      <c r="D2229" t="s">
        <v>30</v>
      </c>
      <c r="E2229">
        <v>57967</v>
      </c>
      <c r="F2229">
        <v>0</v>
      </c>
      <c r="G2229">
        <v>1</v>
      </c>
      <c r="H2229" t="s">
        <v>300</v>
      </c>
      <c r="I2229">
        <v>39</v>
      </c>
      <c r="J2229">
        <v>229</v>
      </c>
      <c r="K2229">
        <v>7</v>
      </c>
      <c r="L2229">
        <v>137</v>
      </c>
      <c r="M2229">
        <v>4</v>
      </c>
      <c r="N2229">
        <v>0</v>
      </c>
      <c r="O2229">
        <v>91</v>
      </c>
      <c r="P2229">
        <v>5</v>
      </c>
      <c r="Q2229">
        <v>4</v>
      </c>
      <c r="R2229">
        <v>2</v>
      </c>
      <c r="S2229">
        <v>8</v>
      </c>
      <c r="T2229">
        <v>5</v>
      </c>
      <c r="U2229">
        <v>0</v>
      </c>
      <c r="V2229">
        <v>0</v>
      </c>
      <c r="W2229">
        <v>0</v>
      </c>
      <c r="X2229">
        <v>0</v>
      </c>
      <c r="Y2229">
        <v>0</v>
      </c>
      <c r="Z2229">
        <v>0</v>
      </c>
      <c r="AA2229">
        <v>3</v>
      </c>
      <c r="AB2229">
        <v>11</v>
      </c>
      <c r="AC2229">
        <v>0</v>
      </c>
    </row>
    <row r="2230" spans="1:29" x14ac:dyDescent="0.3">
      <c r="A2230" s="1">
        <v>8720</v>
      </c>
      <c r="B2230">
        <v>1978</v>
      </c>
      <c r="C2230" t="s">
        <v>53</v>
      </c>
      <c r="D2230" t="s">
        <v>33</v>
      </c>
      <c r="F2230">
        <v>0</v>
      </c>
      <c r="G2230">
        <v>0</v>
      </c>
      <c r="H2230" t="s">
        <v>396</v>
      </c>
      <c r="I2230">
        <v>53</v>
      </c>
      <c r="J2230">
        <v>32</v>
      </c>
      <c r="K2230">
        <v>2</v>
      </c>
      <c r="L2230">
        <v>1607</v>
      </c>
      <c r="M2230">
        <v>12</v>
      </c>
      <c r="N2230">
        <v>4</v>
      </c>
      <c r="O2230">
        <v>22</v>
      </c>
      <c r="P2230">
        <v>0</v>
      </c>
      <c r="Q2230">
        <v>0</v>
      </c>
      <c r="R2230">
        <v>0</v>
      </c>
      <c r="S2230">
        <v>1</v>
      </c>
      <c r="T2230">
        <v>0</v>
      </c>
      <c r="U2230">
        <v>0</v>
      </c>
      <c r="V2230">
        <v>1</v>
      </c>
      <c r="W2230">
        <v>0</v>
      </c>
      <c r="X2230">
        <v>0</v>
      </c>
      <c r="Y2230">
        <v>0</v>
      </c>
      <c r="Z2230">
        <v>0</v>
      </c>
      <c r="AA2230">
        <v>3</v>
      </c>
      <c r="AB2230">
        <v>11</v>
      </c>
      <c r="AC2230">
        <v>0</v>
      </c>
    </row>
    <row r="2231" spans="1:29" x14ac:dyDescent="0.3">
      <c r="A2231" s="1">
        <v>10084</v>
      </c>
      <c r="B2231">
        <v>1972</v>
      </c>
      <c r="C2231" t="s">
        <v>29</v>
      </c>
      <c r="D2231" t="s">
        <v>37</v>
      </c>
      <c r="E2231">
        <v>24434</v>
      </c>
      <c r="F2231">
        <v>2</v>
      </c>
      <c r="G2231">
        <v>0</v>
      </c>
      <c r="H2231" t="s">
        <v>372</v>
      </c>
      <c r="I2231">
        <v>9</v>
      </c>
      <c r="J2231">
        <v>3</v>
      </c>
      <c r="K2231">
        <v>2</v>
      </c>
      <c r="L2231">
        <v>8</v>
      </c>
      <c r="M2231">
        <v>20</v>
      </c>
      <c r="N2231">
        <v>0</v>
      </c>
      <c r="O2231">
        <v>17</v>
      </c>
      <c r="P2231">
        <v>2</v>
      </c>
      <c r="Q2231">
        <v>2</v>
      </c>
      <c r="R2231">
        <v>1</v>
      </c>
      <c r="S2231">
        <v>2</v>
      </c>
      <c r="T2231">
        <v>7</v>
      </c>
      <c r="U2231">
        <v>0</v>
      </c>
      <c r="V2231">
        <v>0</v>
      </c>
      <c r="W2231">
        <v>0</v>
      </c>
      <c r="X2231">
        <v>0</v>
      </c>
      <c r="Y2231">
        <v>0</v>
      </c>
      <c r="Z2231">
        <v>0</v>
      </c>
      <c r="AA2231">
        <v>3</v>
      </c>
      <c r="AB2231">
        <v>11</v>
      </c>
      <c r="AC2231">
        <v>0</v>
      </c>
    </row>
    <row r="2232" spans="1:29" x14ac:dyDescent="0.3">
      <c r="A2232" s="1">
        <v>7004</v>
      </c>
      <c r="B2232">
        <v>1984</v>
      </c>
      <c r="C2232" t="s">
        <v>29</v>
      </c>
      <c r="D2232" t="s">
        <v>30</v>
      </c>
      <c r="E2232">
        <v>11012</v>
      </c>
      <c r="F2232">
        <v>1</v>
      </c>
      <c r="G2232">
        <v>0</v>
      </c>
      <c r="H2232" t="s">
        <v>316</v>
      </c>
      <c r="I2232">
        <v>82</v>
      </c>
      <c r="J2232">
        <v>24</v>
      </c>
      <c r="K2232">
        <v>3</v>
      </c>
      <c r="L2232">
        <v>26</v>
      </c>
      <c r="M2232">
        <v>7</v>
      </c>
      <c r="N2232">
        <v>1</v>
      </c>
      <c r="O2232">
        <v>23</v>
      </c>
      <c r="P2232">
        <v>3</v>
      </c>
      <c r="Q2232">
        <v>3</v>
      </c>
      <c r="R2232">
        <v>1</v>
      </c>
      <c r="S2232">
        <v>2</v>
      </c>
      <c r="T2232">
        <v>9</v>
      </c>
      <c r="U2232">
        <v>1</v>
      </c>
      <c r="V2232">
        <v>0</v>
      </c>
      <c r="W2232">
        <v>0</v>
      </c>
      <c r="X2232">
        <v>0</v>
      </c>
      <c r="Y2232">
        <v>0</v>
      </c>
      <c r="Z2232">
        <v>0</v>
      </c>
      <c r="AA2232">
        <v>3</v>
      </c>
      <c r="AB2232">
        <v>11</v>
      </c>
      <c r="AC2232">
        <v>0</v>
      </c>
    </row>
    <row r="2233" spans="1:29" x14ac:dyDescent="0.3">
      <c r="A2233" s="1">
        <v>9817</v>
      </c>
      <c r="B2233">
        <v>1970</v>
      </c>
      <c r="C2233" t="s">
        <v>39</v>
      </c>
      <c r="D2233" t="s">
        <v>30</v>
      </c>
      <c r="E2233">
        <v>44802</v>
      </c>
      <c r="F2233">
        <v>0</v>
      </c>
      <c r="G2233">
        <v>0</v>
      </c>
      <c r="H2233" t="s">
        <v>315</v>
      </c>
      <c r="I2233">
        <v>71</v>
      </c>
      <c r="J2233">
        <v>853</v>
      </c>
      <c r="K2233">
        <v>10</v>
      </c>
      <c r="L2233">
        <v>143</v>
      </c>
      <c r="M2233">
        <v>13</v>
      </c>
      <c r="N2233">
        <v>10</v>
      </c>
      <c r="O2233">
        <v>20</v>
      </c>
      <c r="P2233">
        <v>2</v>
      </c>
      <c r="Q2233">
        <v>9</v>
      </c>
      <c r="R2233">
        <v>4</v>
      </c>
      <c r="S2233">
        <v>12</v>
      </c>
      <c r="T2233">
        <v>8</v>
      </c>
      <c r="U2233">
        <v>0</v>
      </c>
      <c r="V2233">
        <v>0</v>
      </c>
      <c r="W2233">
        <v>0</v>
      </c>
      <c r="X2233">
        <v>0</v>
      </c>
      <c r="Y2233">
        <v>0</v>
      </c>
      <c r="Z2233">
        <v>0</v>
      </c>
      <c r="AA2233">
        <v>3</v>
      </c>
      <c r="AB2233">
        <v>11</v>
      </c>
      <c r="AC2233">
        <v>0</v>
      </c>
    </row>
    <row r="2234" spans="1:29" x14ac:dyDescent="0.3">
      <c r="A2234" s="1">
        <v>8080</v>
      </c>
      <c r="B2234">
        <v>1986</v>
      </c>
      <c r="C2234" t="s">
        <v>29</v>
      </c>
      <c r="D2234" t="s">
        <v>30</v>
      </c>
      <c r="E2234">
        <v>26816</v>
      </c>
      <c r="F2234">
        <v>0</v>
      </c>
      <c r="G2234">
        <v>0</v>
      </c>
      <c r="H2234" t="s">
        <v>236</v>
      </c>
      <c r="I2234">
        <v>50</v>
      </c>
      <c r="J2234">
        <v>5</v>
      </c>
      <c r="K2234">
        <v>1</v>
      </c>
      <c r="L2234">
        <v>6</v>
      </c>
      <c r="M2234">
        <v>3</v>
      </c>
      <c r="N2234">
        <v>4</v>
      </c>
      <c r="O2234">
        <v>3</v>
      </c>
      <c r="P2234">
        <v>1</v>
      </c>
      <c r="Q2234">
        <v>0</v>
      </c>
      <c r="R2234">
        <v>0</v>
      </c>
      <c r="S2234">
        <v>3</v>
      </c>
      <c r="T2234">
        <v>4</v>
      </c>
      <c r="U2234">
        <v>0</v>
      </c>
      <c r="V2234">
        <v>0</v>
      </c>
      <c r="W2234">
        <v>0</v>
      </c>
      <c r="X2234">
        <v>0</v>
      </c>
      <c r="Y2234">
        <v>0</v>
      </c>
      <c r="Z2234">
        <v>0</v>
      </c>
      <c r="AA2234">
        <v>3</v>
      </c>
      <c r="AB2234">
        <v>11</v>
      </c>
      <c r="AC2234">
        <v>0</v>
      </c>
    </row>
    <row r="2235" spans="1:29" x14ac:dyDescent="0.3">
      <c r="A2235" s="1">
        <v>9432</v>
      </c>
      <c r="B2235">
        <v>1977</v>
      </c>
      <c r="C2235" t="s">
        <v>29</v>
      </c>
      <c r="D2235" t="s">
        <v>33</v>
      </c>
      <c r="E2235">
        <v>666666</v>
      </c>
      <c r="F2235">
        <v>1</v>
      </c>
      <c r="G2235">
        <v>0</v>
      </c>
      <c r="H2235" t="s">
        <v>695</v>
      </c>
      <c r="I2235">
        <v>23</v>
      </c>
      <c r="J2235">
        <v>9</v>
      </c>
      <c r="K2235">
        <v>14</v>
      </c>
      <c r="L2235">
        <v>18</v>
      </c>
      <c r="M2235">
        <v>8</v>
      </c>
      <c r="N2235">
        <v>1</v>
      </c>
      <c r="O2235">
        <v>12</v>
      </c>
      <c r="P2235">
        <v>4</v>
      </c>
      <c r="Q2235">
        <v>3</v>
      </c>
      <c r="R2235">
        <v>1</v>
      </c>
      <c r="S2235">
        <v>3</v>
      </c>
      <c r="T2235">
        <v>6</v>
      </c>
      <c r="U2235">
        <v>0</v>
      </c>
      <c r="V2235">
        <v>0</v>
      </c>
      <c r="W2235">
        <v>0</v>
      </c>
      <c r="X2235">
        <v>0</v>
      </c>
      <c r="Y2235">
        <v>0</v>
      </c>
      <c r="Z2235">
        <v>0</v>
      </c>
      <c r="AA2235">
        <v>3</v>
      </c>
      <c r="AB2235">
        <v>11</v>
      </c>
      <c r="AC2235">
        <v>0</v>
      </c>
    </row>
    <row r="2236" spans="1:29" x14ac:dyDescent="0.3">
      <c r="A2236" s="1">
        <v>8372</v>
      </c>
      <c r="B2236">
        <v>1974</v>
      </c>
      <c r="C2236" t="s">
        <v>29</v>
      </c>
      <c r="D2236" t="s">
        <v>37</v>
      </c>
      <c r="E2236">
        <v>34421</v>
      </c>
      <c r="F2236">
        <v>1</v>
      </c>
      <c r="G2236">
        <v>0</v>
      </c>
      <c r="H2236" t="s">
        <v>172</v>
      </c>
      <c r="I2236">
        <v>81</v>
      </c>
      <c r="J2236">
        <v>3</v>
      </c>
      <c r="K2236">
        <v>3</v>
      </c>
      <c r="L2236">
        <v>7</v>
      </c>
      <c r="M2236">
        <v>6</v>
      </c>
      <c r="N2236">
        <v>2</v>
      </c>
      <c r="O2236">
        <v>9</v>
      </c>
      <c r="P2236">
        <v>1</v>
      </c>
      <c r="Q2236">
        <v>1</v>
      </c>
      <c r="R2236">
        <v>0</v>
      </c>
      <c r="S2236">
        <v>2</v>
      </c>
      <c r="T2236">
        <v>7</v>
      </c>
      <c r="U2236">
        <v>0</v>
      </c>
      <c r="V2236">
        <v>0</v>
      </c>
      <c r="W2236">
        <v>0</v>
      </c>
      <c r="X2236">
        <v>0</v>
      </c>
      <c r="Y2236">
        <v>0</v>
      </c>
      <c r="Z2236">
        <v>0</v>
      </c>
      <c r="AA2236">
        <v>3</v>
      </c>
      <c r="AB2236">
        <v>11</v>
      </c>
      <c r="AC2236">
        <v>0</v>
      </c>
    </row>
    <row r="2237" spans="1:29" x14ac:dyDescent="0.3">
      <c r="A2237" s="1">
        <v>10870</v>
      </c>
      <c r="B2237">
        <v>1967</v>
      </c>
      <c r="C2237" t="s">
        <v>29</v>
      </c>
      <c r="D2237" t="s">
        <v>37</v>
      </c>
      <c r="E2237">
        <v>61223</v>
      </c>
      <c r="F2237">
        <v>0</v>
      </c>
      <c r="G2237">
        <v>1</v>
      </c>
      <c r="H2237" t="s">
        <v>264</v>
      </c>
      <c r="I2237">
        <v>46</v>
      </c>
      <c r="J2237">
        <v>709</v>
      </c>
      <c r="K2237">
        <v>43</v>
      </c>
      <c r="L2237">
        <v>182</v>
      </c>
      <c r="M2237">
        <v>42</v>
      </c>
      <c r="N2237">
        <v>118</v>
      </c>
      <c r="O2237">
        <v>247</v>
      </c>
      <c r="P2237">
        <v>2</v>
      </c>
      <c r="Q2237">
        <v>9</v>
      </c>
      <c r="R2237">
        <v>3</v>
      </c>
      <c r="S2237">
        <v>4</v>
      </c>
      <c r="T2237">
        <v>5</v>
      </c>
      <c r="U2237">
        <v>0</v>
      </c>
      <c r="V2237">
        <v>0</v>
      </c>
      <c r="W2237">
        <v>0</v>
      </c>
      <c r="X2237">
        <v>0</v>
      </c>
      <c r="Y2237">
        <v>0</v>
      </c>
      <c r="Z2237">
        <v>0</v>
      </c>
      <c r="AA2237">
        <v>3</v>
      </c>
      <c r="AB2237">
        <v>11</v>
      </c>
      <c r="AC2237">
        <v>0</v>
      </c>
    </row>
    <row r="2238" spans="1:29" x14ac:dyDescent="0.3">
      <c r="A2238" s="1">
        <v>4001</v>
      </c>
      <c r="B2238">
        <v>1946</v>
      </c>
      <c r="C2238" t="s">
        <v>36</v>
      </c>
      <c r="D2238" t="s">
        <v>33</v>
      </c>
      <c r="E2238">
        <v>64014</v>
      </c>
      <c r="F2238">
        <v>2</v>
      </c>
      <c r="G2238">
        <v>1</v>
      </c>
      <c r="H2238" t="s">
        <v>613</v>
      </c>
      <c r="I2238">
        <v>56</v>
      </c>
      <c r="J2238">
        <v>406</v>
      </c>
      <c r="K2238">
        <v>0</v>
      </c>
      <c r="L2238">
        <v>30</v>
      </c>
      <c r="M2238">
        <v>0</v>
      </c>
      <c r="N2238">
        <v>0</v>
      </c>
      <c r="O2238">
        <v>8</v>
      </c>
      <c r="P2238">
        <v>7</v>
      </c>
      <c r="Q2238">
        <v>8</v>
      </c>
      <c r="R2238">
        <v>2</v>
      </c>
      <c r="S2238">
        <v>5</v>
      </c>
      <c r="T2238">
        <v>7</v>
      </c>
      <c r="U2238">
        <v>0</v>
      </c>
      <c r="V2238">
        <v>0</v>
      </c>
      <c r="W2238">
        <v>0</v>
      </c>
      <c r="X2238">
        <v>1</v>
      </c>
      <c r="Y2238">
        <v>0</v>
      </c>
      <c r="Z2238">
        <v>0</v>
      </c>
      <c r="AA2238">
        <v>3</v>
      </c>
      <c r="AB2238">
        <v>11</v>
      </c>
      <c r="AC2238">
        <v>0</v>
      </c>
    </row>
    <row r="2239" spans="1:29" x14ac:dyDescent="0.3">
      <c r="A2239" s="1">
        <v>7270</v>
      </c>
      <c r="B2239">
        <v>1981</v>
      </c>
      <c r="C2239" t="s">
        <v>29</v>
      </c>
      <c r="D2239" t="s">
        <v>41</v>
      </c>
      <c r="E2239">
        <v>56981</v>
      </c>
      <c r="F2239">
        <v>0</v>
      </c>
      <c r="G2239">
        <v>0</v>
      </c>
      <c r="H2239" t="s">
        <v>479</v>
      </c>
      <c r="I2239">
        <v>91</v>
      </c>
      <c r="J2239">
        <v>908</v>
      </c>
      <c r="K2239">
        <v>48</v>
      </c>
      <c r="L2239">
        <v>217</v>
      </c>
      <c r="M2239">
        <v>32</v>
      </c>
      <c r="N2239">
        <v>12</v>
      </c>
      <c r="O2239">
        <v>24</v>
      </c>
      <c r="P2239">
        <v>1</v>
      </c>
      <c r="Q2239">
        <v>2</v>
      </c>
      <c r="R2239">
        <v>3</v>
      </c>
      <c r="S2239">
        <v>13</v>
      </c>
      <c r="T2239">
        <v>6</v>
      </c>
      <c r="U2239">
        <v>0</v>
      </c>
      <c r="V2239">
        <v>1</v>
      </c>
      <c r="W2239">
        <v>0</v>
      </c>
      <c r="X2239">
        <v>0</v>
      </c>
      <c r="Y2239">
        <v>0</v>
      </c>
      <c r="Z2239">
        <v>0</v>
      </c>
      <c r="AA2239">
        <v>3</v>
      </c>
      <c r="AB2239">
        <v>11</v>
      </c>
      <c r="AC2239">
        <v>0</v>
      </c>
    </row>
    <row r="2240" spans="1:29" x14ac:dyDescent="0.3">
      <c r="A2240" s="1">
        <v>8235</v>
      </c>
      <c r="B2240">
        <v>1956</v>
      </c>
      <c r="C2240" t="s">
        <v>39</v>
      </c>
      <c r="D2240" t="s">
        <v>33</v>
      </c>
      <c r="E2240">
        <v>69245</v>
      </c>
      <c r="F2240">
        <v>0</v>
      </c>
      <c r="G2240">
        <v>1</v>
      </c>
      <c r="H2240" t="s">
        <v>141</v>
      </c>
      <c r="I2240">
        <v>8</v>
      </c>
      <c r="J2240">
        <v>428</v>
      </c>
      <c r="K2240">
        <v>30</v>
      </c>
      <c r="L2240">
        <v>214</v>
      </c>
      <c r="M2240">
        <v>80</v>
      </c>
      <c r="N2240">
        <v>30</v>
      </c>
      <c r="O2240">
        <v>61</v>
      </c>
      <c r="P2240">
        <v>2</v>
      </c>
      <c r="Q2240">
        <v>6</v>
      </c>
      <c r="R2240">
        <v>5</v>
      </c>
      <c r="S2240">
        <v>10</v>
      </c>
      <c r="T2240">
        <v>3</v>
      </c>
      <c r="U2240">
        <v>0</v>
      </c>
      <c r="V2240">
        <v>0</v>
      </c>
      <c r="W2240">
        <v>0</v>
      </c>
      <c r="X2240">
        <v>0</v>
      </c>
      <c r="Y2240">
        <v>0</v>
      </c>
      <c r="Z2240">
        <v>0</v>
      </c>
      <c r="AA2240">
        <v>3</v>
      </c>
      <c r="AB2240">
        <v>11</v>
      </c>
      <c r="AC2240">
        <v>0</v>
      </c>
    </row>
    <row r="2241" spans="1:29" x14ac:dyDescent="0.3">
      <c r="A2241" s="1">
        <v>9405</v>
      </c>
      <c r="B2241">
        <v>1954</v>
      </c>
      <c r="C2241" t="s">
        <v>36</v>
      </c>
      <c r="D2241" t="s">
        <v>37</v>
      </c>
      <c r="E2241">
        <v>52869</v>
      </c>
      <c r="F2241">
        <v>1</v>
      </c>
      <c r="G2241">
        <v>1</v>
      </c>
      <c r="H2241" t="s">
        <v>253</v>
      </c>
      <c r="I2241">
        <v>40</v>
      </c>
      <c r="J2241">
        <v>84</v>
      </c>
      <c r="K2241">
        <v>3</v>
      </c>
      <c r="L2241">
        <v>61</v>
      </c>
      <c r="M2241">
        <v>2</v>
      </c>
      <c r="N2241">
        <v>1</v>
      </c>
      <c r="O2241">
        <v>21</v>
      </c>
      <c r="P2241">
        <v>3</v>
      </c>
      <c r="Q2241">
        <v>3</v>
      </c>
      <c r="R2241">
        <v>1</v>
      </c>
      <c r="S2241">
        <v>4</v>
      </c>
      <c r="T2241">
        <v>7</v>
      </c>
      <c r="U2241">
        <v>0</v>
      </c>
      <c r="V2241">
        <v>0</v>
      </c>
      <c r="W2241">
        <v>0</v>
      </c>
      <c r="X2241">
        <v>0</v>
      </c>
      <c r="Y2241">
        <v>0</v>
      </c>
      <c r="Z2241">
        <v>0</v>
      </c>
      <c r="AA2241">
        <v>3</v>
      </c>
      <c r="AB2241">
        <v>11</v>
      </c>
      <c r="AC224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56ACF-E599-435B-90A3-1CD032A19978}">
  <dimension ref="A1:AP2237"/>
  <sheetViews>
    <sheetView workbookViewId="0">
      <pane xSplit="1" ySplit="1" topLeftCell="B2202" activePane="bottomRight" state="frozen"/>
      <selection pane="topRight" activeCell="B1" sqref="B1"/>
      <selection pane="bottomLeft" activeCell="A2" sqref="A2"/>
      <selection pane="bottomRight" activeCell="AG2209" sqref="AG2209"/>
    </sheetView>
  </sheetViews>
  <sheetFormatPr defaultRowHeight="14.4" x14ac:dyDescent="0.3"/>
  <cols>
    <col min="2" max="2" width="9.6640625" bestFit="1" customWidth="1"/>
    <col min="3" max="3" width="10.109375" bestFit="1" customWidth="1"/>
    <col min="4" max="4" width="11.109375" bestFit="1" customWidth="1"/>
    <col min="6" max="6" width="13.33203125" bestFit="1" customWidth="1"/>
    <col min="7" max="7" width="7.33203125" bestFit="1" customWidth="1"/>
    <col min="8" max="8" width="13.109375" bestFit="1" customWidth="1"/>
    <col min="9" max="9" width="15.88671875" bestFit="1" customWidth="1"/>
    <col min="10" max="10" width="19.88671875" bestFit="1" customWidth="1"/>
    <col min="11" max="11" width="8.5546875" bestFit="1" customWidth="1"/>
    <col min="12" max="12" width="10" bestFit="1" customWidth="1"/>
    <col min="13" max="13" width="11" bestFit="1" customWidth="1"/>
    <col min="14" max="14" width="12" bestFit="1" customWidth="1"/>
    <col min="15" max="15" width="8" bestFit="1" customWidth="1"/>
    <col min="16" max="16" width="9.6640625" bestFit="1" customWidth="1"/>
    <col min="18" max="18" width="16.5546875" bestFit="1" customWidth="1"/>
    <col min="19" max="19" width="15.33203125" bestFit="1" customWidth="1"/>
    <col min="20" max="20" width="17.33203125" bestFit="1" customWidth="1"/>
    <col min="21" max="21" width="13.33203125" bestFit="1" customWidth="1"/>
    <col min="22" max="22" width="13.33203125" customWidth="1"/>
    <col min="23" max="23" width="18.21875" bestFit="1" customWidth="1"/>
    <col min="24" max="24" width="17.6640625" bestFit="1" customWidth="1"/>
    <col min="25" max="25" width="20.109375" bestFit="1" customWidth="1"/>
    <col min="26" max="26" width="18.21875" bestFit="1" customWidth="1"/>
    <col min="27" max="27" width="19.33203125" bestFit="1" customWidth="1"/>
    <col min="28" max="32" width="13.88671875" bestFit="1" customWidth="1"/>
    <col min="33" max="33" width="15" bestFit="1" customWidth="1"/>
    <col min="34" max="34" width="9" bestFit="1" customWidth="1"/>
    <col min="37" max="37" width="24.5546875" bestFit="1" customWidth="1"/>
    <col min="38" max="39" width="19.88671875" bestFit="1" customWidth="1"/>
    <col min="40" max="40" width="24.5546875" bestFit="1" customWidth="1"/>
    <col min="41" max="41" width="7.5546875" bestFit="1" customWidth="1"/>
    <col min="42" max="42" width="15.77734375" bestFit="1" customWidth="1"/>
  </cols>
  <sheetData>
    <row r="1" spans="1:42" x14ac:dyDescent="0.3">
      <c r="A1" s="1" t="s">
        <v>0</v>
      </c>
      <c r="B1" s="1" t="s">
        <v>1</v>
      </c>
      <c r="C1" s="2" t="s">
        <v>707</v>
      </c>
      <c r="D1" s="2" t="s">
        <v>708</v>
      </c>
      <c r="E1" s="1" t="s">
        <v>2</v>
      </c>
      <c r="F1" s="1" t="s">
        <v>3</v>
      </c>
      <c r="G1" s="1" t="s">
        <v>4</v>
      </c>
      <c r="H1" s="2" t="s">
        <v>706</v>
      </c>
      <c r="I1" s="2" t="s">
        <v>711</v>
      </c>
      <c r="J1" s="2" t="s">
        <v>780</v>
      </c>
      <c r="K1" s="1" t="s">
        <v>5</v>
      </c>
      <c r="L1" s="1" t="s">
        <v>6</v>
      </c>
      <c r="M1" s="2" t="s">
        <v>712</v>
      </c>
      <c r="N1" s="1" t="s">
        <v>7</v>
      </c>
      <c r="O1" s="1" t="s">
        <v>8</v>
      </c>
      <c r="P1" s="1" t="s">
        <v>9</v>
      </c>
      <c r="Q1" s="1" t="s">
        <v>10</v>
      </c>
      <c r="R1" s="1" t="s">
        <v>11</v>
      </c>
      <c r="S1" s="1" t="s">
        <v>12</v>
      </c>
      <c r="T1" s="1" t="s">
        <v>13</v>
      </c>
      <c r="U1" s="1" t="s">
        <v>14</v>
      </c>
      <c r="V1" s="2" t="s">
        <v>709</v>
      </c>
      <c r="W1" s="1" t="s">
        <v>15</v>
      </c>
      <c r="X1" s="1" t="s">
        <v>16</v>
      </c>
      <c r="Y1" s="1" t="s">
        <v>17</v>
      </c>
      <c r="Z1" s="1" t="s">
        <v>18</v>
      </c>
      <c r="AA1" s="1" t="s">
        <v>19</v>
      </c>
      <c r="AB1" s="1" t="s">
        <v>20</v>
      </c>
      <c r="AC1" s="1" t="s">
        <v>21</v>
      </c>
      <c r="AD1" s="1" t="s">
        <v>22</v>
      </c>
      <c r="AE1" s="1" t="s">
        <v>23</v>
      </c>
      <c r="AF1" s="1" t="s">
        <v>24</v>
      </c>
      <c r="AG1" s="2" t="s">
        <v>710</v>
      </c>
      <c r="AH1" s="3" t="s">
        <v>25</v>
      </c>
      <c r="AI1" s="1" t="s">
        <v>28</v>
      </c>
      <c r="AK1" s="4"/>
      <c r="AL1" s="4"/>
    </row>
    <row r="2" spans="1:42" x14ac:dyDescent="0.3">
      <c r="A2" s="1">
        <v>5524</v>
      </c>
      <c r="B2">
        <v>1957</v>
      </c>
      <c r="C2">
        <f>2026-B2</f>
        <v>69</v>
      </c>
      <c r="D2" t="str" cm="1">
        <f t="array" ref="D2">_xlfn.IFS(C2&lt;36,"Young",C2&lt;56,"Middle-aged",C2&gt;=56,"Senior")</f>
        <v>Senior</v>
      </c>
      <c r="E2" t="s">
        <v>29</v>
      </c>
      <c r="F2" t="s">
        <v>30</v>
      </c>
      <c r="G2">
        <v>58138</v>
      </c>
      <c r="H2">
        <f t="shared" ref="H2:H65" si="0">IF(G2=0,MEDIAN(Income),G2)</f>
        <v>58138</v>
      </c>
      <c r="I2" t="str" cm="1">
        <f t="array" ref="I2">_xlfn.IFS(H2&lt;PERCENTILE(Income_Clean,0.33),"Low",H2&lt;PERCENTILE(Income_Clean,0.67),"Medium",H2&gt;PERCENTILE(Income_Clean,0.67),"High")</f>
        <v>Medium</v>
      </c>
      <c r="J2" t="str">
        <f t="shared" ref="J2:J65" si="1">_xlfn.XLOOKUP(I2,$AK$3:$AK$5,$AL$3:$AL$5)</f>
        <v>Average Income</v>
      </c>
      <c r="K2">
        <v>0</v>
      </c>
      <c r="L2">
        <v>0</v>
      </c>
      <c r="M2" t="str">
        <f>IF(K2+L2&gt;0,"Yes","No")</f>
        <v>No</v>
      </c>
      <c r="N2" t="s">
        <v>31</v>
      </c>
      <c r="O2">
        <v>58</v>
      </c>
      <c r="P2">
        <v>635</v>
      </c>
      <c r="Q2">
        <v>88</v>
      </c>
      <c r="R2">
        <v>546</v>
      </c>
      <c r="S2">
        <v>172</v>
      </c>
      <c r="T2">
        <v>88</v>
      </c>
      <c r="U2">
        <v>88</v>
      </c>
      <c r="V2">
        <f>SUM(P2:U2)</f>
        <v>1617</v>
      </c>
      <c r="W2">
        <v>3</v>
      </c>
      <c r="X2">
        <v>8</v>
      </c>
      <c r="Y2">
        <v>10</v>
      </c>
      <c r="Z2">
        <v>4</v>
      </c>
      <c r="AA2">
        <v>7</v>
      </c>
      <c r="AB2">
        <v>0</v>
      </c>
      <c r="AC2">
        <v>0</v>
      </c>
      <c r="AD2">
        <v>0</v>
      </c>
      <c r="AE2">
        <v>0</v>
      </c>
      <c r="AF2">
        <v>0</v>
      </c>
      <c r="AG2">
        <f>SUM(AB2:AF2)</f>
        <v>0</v>
      </c>
      <c r="AH2">
        <v>0</v>
      </c>
      <c r="AI2">
        <v>1</v>
      </c>
      <c r="AK2" s="49" t="s">
        <v>780</v>
      </c>
      <c r="AL2" s="49"/>
      <c r="AN2" s="50" t="s">
        <v>787</v>
      </c>
      <c r="AO2" s="51"/>
      <c r="AP2" s="52"/>
    </row>
    <row r="3" spans="1:42" x14ac:dyDescent="0.3">
      <c r="A3" s="1">
        <v>2174</v>
      </c>
      <c r="B3">
        <v>1954</v>
      </c>
      <c r="C3">
        <f t="shared" ref="C3:C66" si="2">2026-B3</f>
        <v>72</v>
      </c>
      <c r="D3" t="str" cm="1">
        <f t="array" ref="D3">_xlfn.IFS(C3&lt;36,"Young",C3&lt;56,"Middle-aged",C3&gt;=56,"Senior")</f>
        <v>Senior</v>
      </c>
      <c r="E3" t="s">
        <v>29</v>
      </c>
      <c r="F3" t="s">
        <v>30</v>
      </c>
      <c r="G3">
        <v>46344</v>
      </c>
      <c r="H3">
        <f t="shared" si="0"/>
        <v>46344</v>
      </c>
      <c r="I3" t="str" cm="1">
        <f t="array" ref="I3">_xlfn.IFS(H3&lt;PERCENTILE(Income_Clean,0.33),"Low",H3&lt;PERCENTILE(Income_Clean,0.67),"Medium",H3&gt;PERCENTILE(Income_Clean,0.67),"High")</f>
        <v>Medium</v>
      </c>
      <c r="J3" t="str">
        <f t="shared" si="1"/>
        <v>Average Income</v>
      </c>
      <c r="K3">
        <v>1</v>
      </c>
      <c r="L3">
        <v>1</v>
      </c>
      <c r="M3" t="str">
        <f t="shared" ref="M3:M66" si="3">IF(K3+L3&gt;0,"Yes","No")</f>
        <v>Yes</v>
      </c>
      <c r="N3" t="s">
        <v>32</v>
      </c>
      <c r="O3">
        <v>38</v>
      </c>
      <c r="P3">
        <v>11</v>
      </c>
      <c r="Q3">
        <v>1</v>
      </c>
      <c r="R3">
        <v>6</v>
      </c>
      <c r="S3">
        <v>2</v>
      </c>
      <c r="T3">
        <v>1</v>
      </c>
      <c r="U3">
        <v>6</v>
      </c>
      <c r="V3">
        <f>SUM(P3:U3)</f>
        <v>27</v>
      </c>
      <c r="W3">
        <v>2</v>
      </c>
      <c r="X3">
        <v>1</v>
      </c>
      <c r="Y3">
        <v>1</v>
      </c>
      <c r="Z3">
        <v>2</v>
      </c>
      <c r="AA3">
        <v>5</v>
      </c>
      <c r="AB3">
        <v>0</v>
      </c>
      <c r="AC3">
        <v>0</v>
      </c>
      <c r="AD3">
        <v>0</v>
      </c>
      <c r="AE3">
        <v>0</v>
      </c>
      <c r="AF3">
        <v>0</v>
      </c>
      <c r="AG3">
        <f t="shared" ref="AG3:AG66" si="4">SUM(AB3:AF3)</f>
        <v>0</v>
      </c>
      <c r="AH3">
        <v>0</v>
      </c>
      <c r="AI3">
        <v>0</v>
      </c>
      <c r="AK3" s="24" t="s">
        <v>774</v>
      </c>
      <c r="AL3" s="5" t="s">
        <v>777</v>
      </c>
      <c r="AN3" s="27" t="s">
        <v>713</v>
      </c>
      <c r="AO3" s="27" t="s">
        <v>714</v>
      </c>
      <c r="AP3" s="27" t="s">
        <v>715</v>
      </c>
    </row>
    <row r="4" spans="1:42" x14ac:dyDescent="0.3">
      <c r="A4" s="1">
        <v>4141</v>
      </c>
      <c r="B4">
        <v>1965</v>
      </c>
      <c r="C4">
        <f t="shared" si="2"/>
        <v>61</v>
      </c>
      <c r="D4" t="str" cm="1">
        <f t="array" ref="D4">_xlfn.IFS(C4&lt;36,"Young",C4&lt;56,"Middle-aged",C4&gt;=56,"Senior")</f>
        <v>Senior</v>
      </c>
      <c r="E4" t="s">
        <v>29</v>
      </c>
      <c r="F4" t="s">
        <v>33</v>
      </c>
      <c r="G4">
        <v>71613</v>
      </c>
      <c r="H4">
        <f t="shared" si="0"/>
        <v>71613</v>
      </c>
      <c r="I4" t="str" cm="1">
        <f t="array" ref="I4">_xlfn.IFS(H4&lt;PERCENTILE(Income_Clean,0.33),"Low",H4&lt;PERCENTILE(Income_Clean,0.67),"Medium",H4&gt;PERCENTILE(Income_Clean,0.67),"High")</f>
        <v>High</v>
      </c>
      <c r="J4" t="str">
        <f t="shared" si="1"/>
        <v>Above Average Income</v>
      </c>
      <c r="K4">
        <v>0</v>
      </c>
      <c r="L4">
        <v>0</v>
      </c>
      <c r="M4" t="str">
        <f t="shared" si="3"/>
        <v>No</v>
      </c>
      <c r="N4" t="s">
        <v>34</v>
      </c>
      <c r="O4">
        <v>26</v>
      </c>
      <c r="P4">
        <v>426</v>
      </c>
      <c r="Q4">
        <v>49</v>
      </c>
      <c r="R4">
        <v>127</v>
      </c>
      <c r="S4">
        <v>111</v>
      </c>
      <c r="T4">
        <v>21</v>
      </c>
      <c r="U4">
        <v>42</v>
      </c>
      <c r="V4">
        <f t="shared" ref="V4:V66" si="5">SUM(P4:U4)</f>
        <v>776</v>
      </c>
      <c r="W4">
        <v>1</v>
      </c>
      <c r="X4">
        <v>8</v>
      </c>
      <c r="Y4">
        <v>2</v>
      </c>
      <c r="Z4">
        <v>10</v>
      </c>
      <c r="AA4">
        <v>4</v>
      </c>
      <c r="AB4">
        <v>0</v>
      </c>
      <c r="AC4">
        <v>0</v>
      </c>
      <c r="AD4">
        <v>0</v>
      </c>
      <c r="AE4">
        <v>0</v>
      </c>
      <c r="AF4">
        <v>0</v>
      </c>
      <c r="AG4">
        <f t="shared" si="4"/>
        <v>0</v>
      </c>
      <c r="AH4">
        <v>0</v>
      </c>
      <c r="AI4">
        <v>0</v>
      </c>
      <c r="AK4" s="5" t="s">
        <v>775</v>
      </c>
      <c r="AL4" s="5" t="s">
        <v>778</v>
      </c>
      <c r="AN4" s="5" t="s">
        <v>716</v>
      </c>
      <c r="AO4" s="5">
        <f>COUNT('Raw Data'!A1:A2241)</f>
        <v>2240</v>
      </c>
      <c r="AP4" s="5"/>
    </row>
    <row r="5" spans="1:42" x14ac:dyDescent="0.3">
      <c r="A5" s="1">
        <v>6182</v>
      </c>
      <c r="B5">
        <v>1984</v>
      </c>
      <c r="C5">
        <f t="shared" si="2"/>
        <v>42</v>
      </c>
      <c r="D5" t="str" cm="1">
        <f t="array" ref="D5">_xlfn.IFS(C5&lt;36,"Young",C5&lt;56,"Middle-aged",C5&gt;=56,"Senior")</f>
        <v>Middle-aged</v>
      </c>
      <c r="E5" t="s">
        <v>29</v>
      </c>
      <c r="F5" t="s">
        <v>33</v>
      </c>
      <c r="G5">
        <v>26646</v>
      </c>
      <c r="H5">
        <f t="shared" si="0"/>
        <v>26646</v>
      </c>
      <c r="I5" t="str" cm="1">
        <f t="array" ref="I5">_xlfn.IFS(H5&lt;PERCENTILE(Income_Clean,0.33),"Low",H5&lt;PERCENTILE(Income_Clean,0.67),"Medium",H5&gt;PERCENTILE(Income_Clean,0.67),"High")</f>
        <v>Low</v>
      </c>
      <c r="J5" t="str">
        <f t="shared" si="1"/>
        <v>Below Average Income</v>
      </c>
      <c r="K5">
        <v>1</v>
      </c>
      <c r="L5">
        <v>0</v>
      </c>
      <c r="M5" t="str">
        <f t="shared" si="3"/>
        <v>Yes</v>
      </c>
      <c r="N5" t="s">
        <v>35</v>
      </c>
      <c r="O5">
        <v>26</v>
      </c>
      <c r="P5">
        <v>11</v>
      </c>
      <c r="Q5">
        <v>4</v>
      </c>
      <c r="R5">
        <v>20</v>
      </c>
      <c r="S5">
        <v>10</v>
      </c>
      <c r="T5">
        <v>3</v>
      </c>
      <c r="U5">
        <v>5</v>
      </c>
      <c r="V5">
        <f t="shared" si="5"/>
        <v>53</v>
      </c>
      <c r="W5">
        <v>2</v>
      </c>
      <c r="X5">
        <v>2</v>
      </c>
      <c r="Y5">
        <v>0</v>
      </c>
      <c r="Z5">
        <v>4</v>
      </c>
      <c r="AA5">
        <v>6</v>
      </c>
      <c r="AB5">
        <v>0</v>
      </c>
      <c r="AC5">
        <v>0</v>
      </c>
      <c r="AD5">
        <v>0</v>
      </c>
      <c r="AE5">
        <v>0</v>
      </c>
      <c r="AF5">
        <v>0</v>
      </c>
      <c r="AG5">
        <f t="shared" si="4"/>
        <v>0</v>
      </c>
      <c r="AH5">
        <v>0</v>
      </c>
      <c r="AI5">
        <v>0</v>
      </c>
      <c r="AK5" s="5" t="s">
        <v>776</v>
      </c>
      <c r="AL5" s="5" t="s">
        <v>779</v>
      </c>
      <c r="AN5" s="5" t="s">
        <v>717</v>
      </c>
      <c r="AO5" s="5">
        <v>0</v>
      </c>
      <c r="AP5" s="5" t="s">
        <v>718</v>
      </c>
    </row>
    <row r="6" spans="1:42" x14ac:dyDescent="0.3">
      <c r="A6" s="1">
        <v>5324</v>
      </c>
      <c r="B6">
        <v>1981</v>
      </c>
      <c r="C6">
        <f t="shared" si="2"/>
        <v>45</v>
      </c>
      <c r="D6" t="str" cm="1">
        <f t="array" ref="D6">_xlfn.IFS(C6&lt;36,"Young",C6&lt;56,"Middle-aged",C6&gt;=56,"Senior")</f>
        <v>Middle-aged</v>
      </c>
      <c r="E6" t="s">
        <v>36</v>
      </c>
      <c r="F6" t="s">
        <v>37</v>
      </c>
      <c r="G6">
        <v>58293</v>
      </c>
      <c r="H6">
        <f t="shared" si="0"/>
        <v>58293</v>
      </c>
      <c r="I6" t="str" cm="1">
        <f t="array" ref="I6">_xlfn.IFS(H6&lt;PERCENTILE(Income_Clean,0.33),"Low",H6&lt;PERCENTILE(Income_Clean,0.67),"Medium",H6&gt;PERCENTILE(Income_Clean,0.67),"High")</f>
        <v>Medium</v>
      </c>
      <c r="J6" t="str">
        <f t="shared" si="1"/>
        <v>Average Income</v>
      </c>
      <c r="K6">
        <v>1</v>
      </c>
      <c r="L6">
        <v>0</v>
      </c>
      <c r="M6" t="str">
        <f t="shared" si="3"/>
        <v>Yes</v>
      </c>
      <c r="N6" t="s">
        <v>38</v>
      </c>
      <c r="O6">
        <v>94</v>
      </c>
      <c r="P6">
        <v>173</v>
      </c>
      <c r="Q6">
        <v>43</v>
      </c>
      <c r="R6">
        <v>118</v>
      </c>
      <c r="S6">
        <v>46</v>
      </c>
      <c r="T6">
        <v>27</v>
      </c>
      <c r="U6">
        <v>15</v>
      </c>
      <c r="V6">
        <f t="shared" si="5"/>
        <v>422</v>
      </c>
      <c r="W6">
        <v>5</v>
      </c>
      <c r="X6">
        <v>5</v>
      </c>
      <c r="Y6">
        <v>3</v>
      </c>
      <c r="Z6">
        <v>6</v>
      </c>
      <c r="AA6">
        <v>5</v>
      </c>
      <c r="AB6">
        <v>0</v>
      </c>
      <c r="AC6">
        <v>0</v>
      </c>
      <c r="AD6">
        <v>0</v>
      </c>
      <c r="AE6">
        <v>0</v>
      </c>
      <c r="AF6">
        <v>0</v>
      </c>
      <c r="AG6">
        <f t="shared" si="4"/>
        <v>0</v>
      </c>
      <c r="AH6">
        <v>0</v>
      </c>
      <c r="AI6">
        <v>0</v>
      </c>
      <c r="AN6" s="5" t="s">
        <v>719</v>
      </c>
      <c r="AO6" s="5">
        <f>COUNTBLANK('Raw Data'!E1:E2241)</f>
        <v>24</v>
      </c>
      <c r="AP6" s="5" t="s">
        <v>720</v>
      </c>
    </row>
    <row r="7" spans="1:42" x14ac:dyDescent="0.3">
      <c r="A7" s="1">
        <v>7446</v>
      </c>
      <c r="B7">
        <v>1967</v>
      </c>
      <c r="C7">
        <f t="shared" si="2"/>
        <v>59</v>
      </c>
      <c r="D7" t="str" cm="1">
        <f t="array" ref="D7">_xlfn.IFS(C7&lt;36,"Young",C7&lt;56,"Middle-aged",C7&gt;=56,"Senior")</f>
        <v>Senior</v>
      </c>
      <c r="E7" t="s">
        <v>39</v>
      </c>
      <c r="F7" t="s">
        <v>33</v>
      </c>
      <c r="G7">
        <v>62513</v>
      </c>
      <c r="H7">
        <f t="shared" si="0"/>
        <v>62513</v>
      </c>
      <c r="I7" t="str" cm="1">
        <f t="array" ref="I7">_xlfn.IFS(H7&lt;PERCENTILE(Income_Clean,0.33),"Low",H7&lt;PERCENTILE(Income_Clean,0.67),"Medium",H7&gt;PERCENTILE(Income_Clean,0.67),"High")</f>
        <v>Medium</v>
      </c>
      <c r="J7" t="str">
        <f t="shared" si="1"/>
        <v>Average Income</v>
      </c>
      <c r="K7">
        <v>0</v>
      </c>
      <c r="L7">
        <v>1</v>
      </c>
      <c r="M7" t="str">
        <f t="shared" si="3"/>
        <v>Yes</v>
      </c>
      <c r="N7" t="s">
        <v>40</v>
      </c>
      <c r="O7">
        <v>16</v>
      </c>
      <c r="P7">
        <v>520</v>
      </c>
      <c r="Q7">
        <v>42</v>
      </c>
      <c r="R7">
        <v>98</v>
      </c>
      <c r="S7">
        <v>0</v>
      </c>
      <c r="T7">
        <v>42</v>
      </c>
      <c r="U7">
        <v>14</v>
      </c>
      <c r="V7">
        <f t="shared" si="5"/>
        <v>716</v>
      </c>
      <c r="W7">
        <v>2</v>
      </c>
      <c r="X7">
        <v>6</v>
      </c>
      <c r="Y7">
        <v>4</v>
      </c>
      <c r="Z7">
        <v>10</v>
      </c>
      <c r="AA7">
        <v>6</v>
      </c>
      <c r="AB7">
        <v>0</v>
      </c>
      <c r="AC7">
        <v>0</v>
      </c>
      <c r="AD7">
        <v>0</v>
      </c>
      <c r="AE7">
        <v>0</v>
      </c>
      <c r="AF7">
        <v>0</v>
      </c>
      <c r="AG7">
        <f t="shared" si="4"/>
        <v>0</v>
      </c>
      <c r="AH7">
        <v>0</v>
      </c>
      <c r="AI7">
        <v>0</v>
      </c>
      <c r="AN7" s="5" t="s">
        <v>721</v>
      </c>
      <c r="AO7" s="5">
        <v>3</v>
      </c>
      <c r="AP7" s="5" t="s">
        <v>722</v>
      </c>
    </row>
    <row r="8" spans="1:42" x14ac:dyDescent="0.3">
      <c r="A8" s="1">
        <v>965</v>
      </c>
      <c r="B8">
        <v>1971</v>
      </c>
      <c r="C8">
        <f t="shared" si="2"/>
        <v>55</v>
      </c>
      <c r="D8" t="str" cm="1">
        <f t="array" ref="D8">_xlfn.IFS(C8&lt;36,"Young",C8&lt;56,"Middle-aged",C8&gt;=56,"Senior")</f>
        <v>Middle-aged</v>
      </c>
      <c r="E8" t="s">
        <v>29</v>
      </c>
      <c r="F8" t="s">
        <v>41</v>
      </c>
      <c r="G8">
        <v>55635</v>
      </c>
      <c r="H8">
        <f t="shared" si="0"/>
        <v>55635</v>
      </c>
      <c r="I8" t="str" cm="1">
        <f t="array" ref="I8">_xlfn.IFS(H8&lt;PERCENTILE(Income_Clean,0.33),"Low",H8&lt;PERCENTILE(Income_Clean,0.67),"Medium",H8&gt;PERCENTILE(Income_Clean,0.67),"High")</f>
        <v>Medium</v>
      </c>
      <c r="J8" t="str">
        <f t="shared" si="1"/>
        <v>Average Income</v>
      </c>
      <c r="K8">
        <v>0</v>
      </c>
      <c r="L8">
        <v>1</v>
      </c>
      <c r="M8" t="str">
        <f t="shared" si="3"/>
        <v>Yes</v>
      </c>
      <c r="N8" t="s">
        <v>42</v>
      </c>
      <c r="O8">
        <v>34</v>
      </c>
      <c r="P8">
        <v>235</v>
      </c>
      <c r="Q8">
        <v>65</v>
      </c>
      <c r="R8">
        <v>164</v>
      </c>
      <c r="S8">
        <v>50</v>
      </c>
      <c r="T8">
        <v>49</v>
      </c>
      <c r="U8">
        <v>27</v>
      </c>
      <c r="V8">
        <f t="shared" si="5"/>
        <v>590</v>
      </c>
      <c r="W8">
        <v>4</v>
      </c>
      <c r="X8">
        <v>7</v>
      </c>
      <c r="Y8">
        <v>3</v>
      </c>
      <c r="Z8">
        <v>7</v>
      </c>
      <c r="AA8">
        <v>6</v>
      </c>
      <c r="AB8">
        <v>0</v>
      </c>
      <c r="AC8">
        <v>0</v>
      </c>
      <c r="AD8">
        <v>0</v>
      </c>
      <c r="AE8">
        <v>0</v>
      </c>
      <c r="AF8">
        <v>0</v>
      </c>
      <c r="AG8">
        <f t="shared" si="4"/>
        <v>0</v>
      </c>
      <c r="AH8">
        <v>0</v>
      </c>
      <c r="AI8">
        <v>0</v>
      </c>
      <c r="AN8" s="5" t="s">
        <v>723</v>
      </c>
      <c r="AO8" s="5">
        <v>1</v>
      </c>
      <c r="AP8" s="5" t="s">
        <v>722</v>
      </c>
    </row>
    <row r="9" spans="1:42" x14ac:dyDescent="0.3">
      <c r="A9" s="1">
        <v>6177</v>
      </c>
      <c r="B9">
        <v>1985</v>
      </c>
      <c r="C9">
        <f t="shared" si="2"/>
        <v>41</v>
      </c>
      <c r="D9" t="str" cm="1">
        <f t="array" ref="D9">_xlfn.IFS(C9&lt;36,"Young",C9&lt;56,"Middle-aged",C9&gt;=56,"Senior")</f>
        <v>Middle-aged</v>
      </c>
      <c r="E9" t="s">
        <v>36</v>
      </c>
      <c r="F9" t="s">
        <v>37</v>
      </c>
      <c r="G9">
        <v>33454</v>
      </c>
      <c r="H9">
        <f t="shared" si="0"/>
        <v>33454</v>
      </c>
      <c r="I9" t="str" cm="1">
        <f t="array" ref="I9">_xlfn.IFS(H9&lt;PERCENTILE(Income_Clean,0.33),"Low",H9&lt;PERCENTILE(Income_Clean,0.67),"Medium",H9&gt;PERCENTILE(Income_Clean,0.67),"High")</f>
        <v>Low</v>
      </c>
      <c r="J9" t="str">
        <f t="shared" si="1"/>
        <v>Below Average Income</v>
      </c>
      <c r="K9">
        <v>1</v>
      </c>
      <c r="L9">
        <v>0</v>
      </c>
      <c r="M9" t="str">
        <f t="shared" si="3"/>
        <v>Yes</v>
      </c>
      <c r="N9" t="s">
        <v>43</v>
      </c>
      <c r="O9">
        <v>32</v>
      </c>
      <c r="P9">
        <v>76</v>
      </c>
      <c r="Q9">
        <v>10</v>
      </c>
      <c r="R9">
        <v>56</v>
      </c>
      <c r="S9">
        <v>3</v>
      </c>
      <c r="T9">
        <v>1</v>
      </c>
      <c r="U9">
        <v>23</v>
      </c>
      <c r="V9">
        <f t="shared" si="5"/>
        <v>169</v>
      </c>
      <c r="W9">
        <v>2</v>
      </c>
      <c r="X9">
        <v>4</v>
      </c>
      <c r="Y9">
        <v>0</v>
      </c>
      <c r="Z9">
        <v>4</v>
      </c>
      <c r="AA9">
        <v>8</v>
      </c>
      <c r="AB9">
        <v>0</v>
      </c>
      <c r="AC9">
        <v>0</v>
      </c>
      <c r="AD9">
        <v>0</v>
      </c>
      <c r="AE9">
        <v>0</v>
      </c>
      <c r="AF9">
        <v>0</v>
      </c>
      <c r="AG9">
        <f t="shared" si="4"/>
        <v>0</v>
      </c>
      <c r="AH9">
        <v>0</v>
      </c>
      <c r="AI9">
        <v>0</v>
      </c>
      <c r="AN9" s="5" t="s">
        <v>725</v>
      </c>
      <c r="AO9" s="23" t="s">
        <v>724</v>
      </c>
      <c r="AP9" s="5" t="s">
        <v>726</v>
      </c>
    </row>
    <row r="10" spans="1:42" x14ac:dyDescent="0.3">
      <c r="A10" s="1">
        <v>4855</v>
      </c>
      <c r="B10">
        <v>1974</v>
      </c>
      <c r="C10">
        <f t="shared" si="2"/>
        <v>52</v>
      </c>
      <c r="D10" t="str" cm="1">
        <f t="array" ref="D10">_xlfn.IFS(C10&lt;36,"Young",C10&lt;56,"Middle-aged",C10&gt;=56,"Senior")</f>
        <v>Middle-aged</v>
      </c>
      <c r="E10" t="s">
        <v>36</v>
      </c>
      <c r="F10" t="s">
        <v>33</v>
      </c>
      <c r="G10">
        <v>30351</v>
      </c>
      <c r="H10">
        <f t="shared" si="0"/>
        <v>30351</v>
      </c>
      <c r="I10" t="str" cm="1">
        <f t="array" ref="I10">_xlfn.IFS(H10&lt;PERCENTILE(Income_Clean,0.33),"Low",H10&lt;PERCENTILE(Income_Clean,0.67),"Medium",H10&gt;PERCENTILE(Income_Clean,0.67),"High")</f>
        <v>Low</v>
      </c>
      <c r="J10" t="str">
        <f t="shared" si="1"/>
        <v>Below Average Income</v>
      </c>
      <c r="K10">
        <v>1</v>
      </c>
      <c r="L10">
        <v>0</v>
      </c>
      <c r="M10" t="str">
        <f t="shared" si="3"/>
        <v>Yes</v>
      </c>
      <c r="N10" t="s">
        <v>44</v>
      </c>
      <c r="O10">
        <v>19</v>
      </c>
      <c r="P10">
        <v>14</v>
      </c>
      <c r="Q10">
        <v>0</v>
      </c>
      <c r="R10">
        <v>24</v>
      </c>
      <c r="S10">
        <v>3</v>
      </c>
      <c r="T10">
        <v>3</v>
      </c>
      <c r="U10">
        <v>2</v>
      </c>
      <c r="V10">
        <f t="shared" si="5"/>
        <v>46</v>
      </c>
      <c r="W10">
        <v>1</v>
      </c>
      <c r="X10">
        <v>3</v>
      </c>
      <c r="Y10">
        <v>0</v>
      </c>
      <c r="Z10">
        <v>2</v>
      </c>
      <c r="AA10">
        <v>9</v>
      </c>
      <c r="AB10">
        <v>0</v>
      </c>
      <c r="AC10">
        <v>0</v>
      </c>
      <c r="AD10">
        <v>0</v>
      </c>
      <c r="AE10">
        <v>0</v>
      </c>
      <c r="AF10">
        <v>0</v>
      </c>
      <c r="AG10">
        <f t="shared" si="4"/>
        <v>0</v>
      </c>
      <c r="AH10">
        <v>0</v>
      </c>
      <c r="AI10">
        <v>1</v>
      </c>
      <c r="AN10" s="5" t="s">
        <v>728</v>
      </c>
      <c r="AO10" s="5">
        <f>COUNT(A1:A2237)</f>
        <v>2236</v>
      </c>
      <c r="AP10" s="5" t="s">
        <v>727</v>
      </c>
    </row>
    <row r="11" spans="1:42" x14ac:dyDescent="0.3">
      <c r="A11" s="1">
        <v>5899</v>
      </c>
      <c r="B11">
        <v>1950</v>
      </c>
      <c r="C11">
        <f t="shared" si="2"/>
        <v>76</v>
      </c>
      <c r="D11" t="str" cm="1">
        <f t="array" ref="D11">_xlfn.IFS(C11&lt;36,"Young",C11&lt;56,"Middle-aged",C11&gt;=56,"Senior")</f>
        <v>Senior</v>
      </c>
      <c r="E11" t="s">
        <v>36</v>
      </c>
      <c r="F11" t="s">
        <v>33</v>
      </c>
      <c r="G11">
        <v>5648</v>
      </c>
      <c r="H11">
        <f t="shared" si="0"/>
        <v>5648</v>
      </c>
      <c r="I11" t="str" cm="1">
        <f t="array" ref="I11">_xlfn.IFS(H11&lt;PERCENTILE(Income_Clean,0.33),"Low",H11&lt;PERCENTILE(Income_Clean,0.67),"Medium",H11&gt;PERCENTILE(Income_Clean,0.67),"High")</f>
        <v>Low</v>
      </c>
      <c r="J11" t="str">
        <f t="shared" si="1"/>
        <v>Below Average Income</v>
      </c>
      <c r="K11">
        <v>1</v>
      </c>
      <c r="L11">
        <v>1</v>
      </c>
      <c r="M11" t="str">
        <f t="shared" si="3"/>
        <v>Yes</v>
      </c>
      <c r="N11" t="s">
        <v>45</v>
      </c>
      <c r="O11">
        <v>68</v>
      </c>
      <c r="P11">
        <v>28</v>
      </c>
      <c r="Q11">
        <v>0</v>
      </c>
      <c r="R11">
        <v>6</v>
      </c>
      <c r="S11">
        <v>1</v>
      </c>
      <c r="T11">
        <v>1</v>
      </c>
      <c r="U11">
        <v>13</v>
      </c>
      <c r="V11">
        <f t="shared" si="5"/>
        <v>49</v>
      </c>
      <c r="W11">
        <v>1</v>
      </c>
      <c r="X11">
        <v>1</v>
      </c>
      <c r="Y11">
        <v>0</v>
      </c>
      <c r="Z11">
        <v>0</v>
      </c>
      <c r="AA11">
        <v>20</v>
      </c>
      <c r="AB11">
        <v>1</v>
      </c>
      <c r="AC11">
        <v>0</v>
      </c>
      <c r="AD11">
        <v>0</v>
      </c>
      <c r="AE11">
        <v>0</v>
      </c>
      <c r="AF11">
        <v>0</v>
      </c>
      <c r="AG11">
        <f t="shared" si="4"/>
        <v>1</v>
      </c>
      <c r="AH11">
        <v>0</v>
      </c>
      <c r="AI11">
        <v>0</v>
      </c>
    </row>
    <row r="12" spans="1:42" x14ac:dyDescent="0.3">
      <c r="A12" s="1">
        <v>1994</v>
      </c>
      <c r="B12">
        <v>1983</v>
      </c>
      <c r="C12">
        <f t="shared" si="2"/>
        <v>43</v>
      </c>
      <c r="D12" t="str" cm="1">
        <f t="array" ref="D12">_xlfn.IFS(C12&lt;36,"Young",C12&lt;56,"Middle-aged",C12&gt;=56,"Senior")</f>
        <v>Middle-aged</v>
      </c>
      <c r="E12" t="s">
        <v>29</v>
      </c>
      <c r="F12" t="s">
        <v>37</v>
      </c>
      <c r="H12">
        <f t="shared" si="0"/>
        <v>51371</v>
      </c>
      <c r="I12" t="str" cm="1">
        <f t="array" ref="I12">_xlfn.IFS(H12&lt;PERCENTILE(Income_Clean,0.33),"Low",H12&lt;PERCENTILE(Income_Clean,0.67),"Medium",H12&gt;PERCENTILE(Income_Clean,0.67),"High")</f>
        <v>Medium</v>
      </c>
      <c r="J12" t="str">
        <f t="shared" si="1"/>
        <v>Average Income</v>
      </c>
      <c r="K12">
        <v>1</v>
      </c>
      <c r="L12">
        <v>0</v>
      </c>
      <c r="M12" t="str">
        <f t="shared" si="3"/>
        <v>Yes</v>
      </c>
      <c r="N12" t="s">
        <v>46</v>
      </c>
      <c r="O12">
        <v>11</v>
      </c>
      <c r="P12">
        <v>5</v>
      </c>
      <c r="Q12">
        <v>5</v>
      </c>
      <c r="R12">
        <v>6</v>
      </c>
      <c r="S12">
        <v>0</v>
      </c>
      <c r="T12">
        <v>2</v>
      </c>
      <c r="U12">
        <v>1</v>
      </c>
      <c r="V12">
        <f t="shared" si="5"/>
        <v>19</v>
      </c>
      <c r="W12">
        <v>1</v>
      </c>
      <c r="X12">
        <v>1</v>
      </c>
      <c r="Y12">
        <v>0</v>
      </c>
      <c r="Z12">
        <v>2</v>
      </c>
      <c r="AA12">
        <v>7</v>
      </c>
      <c r="AB12">
        <v>0</v>
      </c>
      <c r="AC12">
        <v>0</v>
      </c>
      <c r="AD12">
        <v>0</v>
      </c>
      <c r="AE12">
        <v>0</v>
      </c>
      <c r="AF12">
        <v>0</v>
      </c>
      <c r="AG12">
        <f t="shared" si="4"/>
        <v>0</v>
      </c>
      <c r="AH12">
        <v>0</v>
      </c>
      <c r="AI12">
        <v>0</v>
      </c>
    </row>
    <row r="13" spans="1:42" x14ac:dyDescent="0.3">
      <c r="A13" s="1">
        <v>387</v>
      </c>
      <c r="B13">
        <v>1976</v>
      </c>
      <c r="C13">
        <f t="shared" si="2"/>
        <v>50</v>
      </c>
      <c r="D13" t="str" cm="1">
        <f t="array" ref="D13">_xlfn.IFS(C13&lt;36,"Young",C13&lt;56,"Middle-aged",C13&gt;=56,"Senior")</f>
        <v>Middle-aged</v>
      </c>
      <c r="E13" t="s">
        <v>47</v>
      </c>
      <c r="F13" t="s">
        <v>37</v>
      </c>
      <c r="G13">
        <v>7500</v>
      </c>
      <c r="H13">
        <f t="shared" si="0"/>
        <v>7500</v>
      </c>
      <c r="I13" t="str" cm="1">
        <f t="array" ref="I13">_xlfn.IFS(H13&lt;PERCENTILE(Income_Clean,0.33),"Low",H13&lt;PERCENTILE(Income_Clean,0.67),"Medium",H13&gt;PERCENTILE(Income_Clean,0.67),"High")</f>
        <v>Low</v>
      </c>
      <c r="J13" t="str">
        <f t="shared" si="1"/>
        <v>Below Average Income</v>
      </c>
      <c r="K13">
        <v>0</v>
      </c>
      <c r="L13">
        <v>0</v>
      </c>
      <c r="M13" t="str">
        <f t="shared" si="3"/>
        <v>No</v>
      </c>
      <c r="N13" t="s">
        <v>42</v>
      </c>
      <c r="O13">
        <v>59</v>
      </c>
      <c r="P13">
        <v>6</v>
      </c>
      <c r="Q13">
        <v>16</v>
      </c>
      <c r="R13">
        <v>11</v>
      </c>
      <c r="S13">
        <v>11</v>
      </c>
      <c r="T13">
        <v>1</v>
      </c>
      <c r="U13">
        <v>16</v>
      </c>
      <c r="V13">
        <f t="shared" si="5"/>
        <v>61</v>
      </c>
      <c r="W13">
        <v>1</v>
      </c>
      <c r="X13">
        <v>2</v>
      </c>
      <c r="Y13">
        <v>0</v>
      </c>
      <c r="Z13">
        <v>3</v>
      </c>
      <c r="AA13">
        <v>8</v>
      </c>
      <c r="AB13">
        <v>0</v>
      </c>
      <c r="AC13">
        <v>0</v>
      </c>
      <c r="AD13">
        <v>0</v>
      </c>
      <c r="AE13">
        <v>0</v>
      </c>
      <c r="AF13">
        <v>0</v>
      </c>
      <c r="AG13">
        <f t="shared" si="4"/>
        <v>0</v>
      </c>
      <c r="AH13">
        <v>0</v>
      </c>
      <c r="AI13">
        <v>0</v>
      </c>
    </row>
    <row r="14" spans="1:42" x14ac:dyDescent="0.3">
      <c r="A14" s="1">
        <v>2125</v>
      </c>
      <c r="B14">
        <v>1959</v>
      </c>
      <c r="C14">
        <f t="shared" si="2"/>
        <v>67</v>
      </c>
      <c r="D14" t="str" cm="1">
        <f t="array" ref="D14">_xlfn.IFS(C14&lt;36,"Young",C14&lt;56,"Middle-aged",C14&gt;=56,"Senior")</f>
        <v>Senior</v>
      </c>
      <c r="E14" t="s">
        <v>29</v>
      </c>
      <c r="F14" t="s">
        <v>41</v>
      </c>
      <c r="G14">
        <v>63033</v>
      </c>
      <c r="H14">
        <f t="shared" si="0"/>
        <v>63033</v>
      </c>
      <c r="I14" t="str" cm="1">
        <f t="array" ref="I14">_xlfn.IFS(H14&lt;PERCENTILE(Income_Clean,0.33),"Low",H14&lt;PERCENTILE(Income_Clean,0.67),"Medium",H14&gt;PERCENTILE(Income_Clean,0.67),"High")</f>
        <v>High</v>
      </c>
      <c r="J14" t="str">
        <f t="shared" si="1"/>
        <v>Above Average Income</v>
      </c>
      <c r="K14">
        <v>0</v>
      </c>
      <c r="L14">
        <v>0</v>
      </c>
      <c r="M14" t="str">
        <f t="shared" si="3"/>
        <v>No</v>
      </c>
      <c r="N14" t="s">
        <v>46</v>
      </c>
      <c r="O14">
        <v>82</v>
      </c>
      <c r="P14">
        <v>194</v>
      </c>
      <c r="Q14">
        <v>61</v>
      </c>
      <c r="R14">
        <v>480</v>
      </c>
      <c r="S14">
        <v>225</v>
      </c>
      <c r="T14">
        <v>112</v>
      </c>
      <c r="U14">
        <v>30</v>
      </c>
      <c r="V14">
        <f t="shared" si="5"/>
        <v>1102</v>
      </c>
      <c r="W14">
        <v>1</v>
      </c>
      <c r="X14">
        <v>3</v>
      </c>
      <c r="Y14">
        <v>4</v>
      </c>
      <c r="Z14">
        <v>8</v>
      </c>
      <c r="AA14">
        <v>2</v>
      </c>
      <c r="AB14">
        <v>0</v>
      </c>
      <c r="AC14">
        <v>0</v>
      </c>
      <c r="AD14">
        <v>0</v>
      </c>
      <c r="AE14">
        <v>0</v>
      </c>
      <c r="AF14">
        <v>0</v>
      </c>
      <c r="AG14">
        <f t="shared" si="4"/>
        <v>0</v>
      </c>
      <c r="AH14">
        <v>0</v>
      </c>
      <c r="AI14">
        <v>0</v>
      </c>
    </row>
    <row r="15" spans="1:42" x14ac:dyDescent="0.3">
      <c r="A15" s="1">
        <v>8180</v>
      </c>
      <c r="B15">
        <v>1952</v>
      </c>
      <c r="C15">
        <f t="shared" si="2"/>
        <v>74</v>
      </c>
      <c r="D15" t="str" cm="1">
        <f t="array" ref="D15">_xlfn.IFS(C15&lt;36,"Young",C15&lt;56,"Middle-aged",C15&gt;=56,"Senior")</f>
        <v>Senior</v>
      </c>
      <c r="E15" t="s">
        <v>39</v>
      </c>
      <c r="F15" t="s">
        <v>41</v>
      </c>
      <c r="G15">
        <v>59354</v>
      </c>
      <c r="H15">
        <f t="shared" si="0"/>
        <v>59354</v>
      </c>
      <c r="I15" t="str" cm="1">
        <f t="array" ref="I15">_xlfn.IFS(H15&lt;PERCENTILE(Income_Clean,0.33),"Low",H15&lt;PERCENTILE(Income_Clean,0.67),"Medium",H15&gt;PERCENTILE(Income_Clean,0.67),"High")</f>
        <v>Medium</v>
      </c>
      <c r="J15" t="str">
        <f t="shared" si="1"/>
        <v>Average Income</v>
      </c>
      <c r="K15">
        <v>1</v>
      </c>
      <c r="L15">
        <v>1</v>
      </c>
      <c r="M15" t="str">
        <f t="shared" si="3"/>
        <v>Yes</v>
      </c>
      <c r="N15" t="s">
        <v>46</v>
      </c>
      <c r="O15">
        <v>53</v>
      </c>
      <c r="P15">
        <v>233</v>
      </c>
      <c r="Q15">
        <v>2</v>
      </c>
      <c r="R15">
        <v>53</v>
      </c>
      <c r="S15">
        <v>3</v>
      </c>
      <c r="T15">
        <v>5</v>
      </c>
      <c r="U15">
        <v>14</v>
      </c>
      <c r="V15">
        <f t="shared" si="5"/>
        <v>310</v>
      </c>
      <c r="W15">
        <v>3</v>
      </c>
      <c r="X15">
        <v>6</v>
      </c>
      <c r="Y15">
        <v>1</v>
      </c>
      <c r="Z15">
        <v>5</v>
      </c>
      <c r="AA15">
        <v>6</v>
      </c>
      <c r="AB15">
        <v>0</v>
      </c>
      <c r="AC15">
        <v>0</v>
      </c>
      <c r="AD15">
        <v>0</v>
      </c>
      <c r="AE15">
        <v>0</v>
      </c>
      <c r="AF15">
        <v>0</v>
      </c>
      <c r="AG15">
        <f t="shared" si="4"/>
        <v>0</v>
      </c>
      <c r="AH15">
        <v>0</v>
      </c>
      <c r="AI15">
        <v>0</v>
      </c>
    </row>
    <row r="16" spans="1:42" x14ac:dyDescent="0.3">
      <c r="A16" s="1">
        <v>2569</v>
      </c>
      <c r="B16">
        <v>1987</v>
      </c>
      <c r="C16">
        <f t="shared" si="2"/>
        <v>39</v>
      </c>
      <c r="D16" t="str" cm="1">
        <f t="array" ref="D16">_xlfn.IFS(C16&lt;36,"Young",C16&lt;56,"Middle-aged",C16&gt;=56,"Senior")</f>
        <v>Middle-aged</v>
      </c>
      <c r="E16" t="s">
        <v>29</v>
      </c>
      <c r="F16" t="s">
        <v>37</v>
      </c>
      <c r="G16">
        <v>17323</v>
      </c>
      <c r="H16">
        <f t="shared" si="0"/>
        <v>17323</v>
      </c>
      <c r="I16" t="str" cm="1">
        <f t="array" ref="I16">_xlfn.IFS(H16&lt;PERCENTILE(Income_Clean,0.33),"Low",H16&lt;PERCENTILE(Income_Clean,0.67),"Medium",H16&gt;PERCENTILE(Income_Clean,0.67),"High")</f>
        <v>Low</v>
      </c>
      <c r="J16" t="str">
        <f t="shared" si="1"/>
        <v>Below Average Income</v>
      </c>
      <c r="K16">
        <v>0</v>
      </c>
      <c r="L16">
        <v>0</v>
      </c>
      <c r="M16" t="str">
        <f t="shared" si="3"/>
        <v>No</v>
      </c>
      <c r="N16" t="s">
        <v>48</v>
      </c>
      <c r="O16">
        <v>38</v>
      </c>
      <c r="P16">
        <v>3</v>
      </c>
      <c r="Q16">
        <v>14</v>
      </c>
      <c r="R16">
        <v>17</v>
      </c>
      <c r="S16">
        <v>6</v>
      </c>
      <c r="T16">
        <v>1</v>
      </c>
      <c r="U16">
        <v>5</v>
      </c>
      <c r="V16">
        <f t="shared" si="5"/>
        <v>46</v>
      </c>
      <c r="W16">
        <v>1</v>
      </c>
      <c r="X16">
        <v>1</v>
      </c>
      <c r="Y16">
        <v>0</v>
      </c>
      <c r="Z16">
        <v>3</v>
      </c>
      <c r="AA16">
        <v>8</v>
      </c>
      <c r="AB16">
        <v>0</v>
      </c>
      <c r="AC16">
        <v>0</v>
      </c>
      <c r="AD16">
        <v>0</v>
      </c>
      <c r="AE16">
        <v>0</v>
      </c>
      <c r="AF16">
        <v>0</v>
      </c>
      <c r="AG16">
        <f t="shared" si="4"/>
        <v>0</v>
      </c>
      <c r="AH16">
        <v>0</v>
      </c>
      <c r="AI16">
        <v>0</v>
      </c>
    </row>
    <row r="17" spans="1:35" x14ac:dyDescent="0.3">
      <c r="A17" s="1">
        <v>2114</v>
      </c>
      <c r="B17">
        <v>1946</v>
      </c>
      <c r="C17">
        <f t="shared" si="2"/>
        <v>80</v>
      </c>
      <c r="D17" t="str" cm="1">
        <f t="array" ref="D17">_xlfn.IFS(C17&lt;36,"Young",C17&lt;56,"Middle-aged",C17&gt;=56,"Senior")</f>
        <v>Senior</v>
      </c>
      <c r="E17" t="s">
        <v>36</v>
      </c>
      <c r="F17" t="s">
        <v>30</v>
      </c>
      <c r="G17">
        <v>82800</v>
      </c>
      <c r="H17">
        <f t="shared" si="0"/>
        <v>82800</v>
      </c>
      <c r="I17" t="str" cm="1">
        <f t="array" ref="I17">_xlfn.IFS(H17&lt;PERCENTILE(Income_Clean,0.33),"Low",H17&lt;PERCENTILE(Income_Clean,0.67),"Medium",H17&gt;PERCENTILE(Income_Clean,0.67),"High")</f>
        <v>High</v>
      </c>
      <c r="J17" t="str">
        <f t="shared" si="1"/>
        <v>Above Average Income</v>
      </c>
      <c r="K17">
        <v>0</v>
      </c>
      <c r="L17">
        <v>0</v>
      </c>
      <c r="M17" t="str">
        <f t="shared" si="3"/>
        <v>No</v>
      </c>
      <c r="N17" t="s">
        <v>49</v>
      </c>
      <c r="O17">
        <v>23</v>
      </c>
      <c r="P17">
        <v>1006</v>
      </c>
      <c r="Q17">
        <v>22</v>
      </c>
      <c r="R17">
        <v>115</v>
      </c>
      <c r="S17">
        <v>59</v>
      </c>
      <c r="T17">
        <v>68</v>
      </c>
      <c r="U17">
        <v>45</v>
      </c>
      <c r="V17">
        <f t="shared" si="5"/>
        <v>1315</v>
      </c>
      <c r="W17">
        <v>1</v>
      </c>
      <c r="X17">
        <v>7</v>
      </c>
      <c r="Y17">
        <v>6</v>
      </c>
      <c r="Z17">
        <v>12</v>
      </c>
      <c r="AA17">
        <v>3</v>
      </c>
      <c r="AB17">
        <v>0</v>
      </c>
      <c r="AC17">
        <v>0</v>
      </c>
      <c r="AD17">
        <v>1</v>
      </c>
      <c r="AE17">
        <v>1</v>
      </c>
      <c r="AF17">
        <v>0</v>
      </c>
      <c r="AG17">
        <f t="shared" si="4"/>
        <v>2</v>
      </c>
      <c r="AH17">
        <v>0</v>
      </c>
      <c r="AI17">
        <v>1</v>
      </c>
    </row>
    <row r="18" spans="1:35" x14ac:dyDescent="0.3">
      <c r="A18" s="1">
        <v>9736</v>
      </c>
      <c r="B18">
        <v>1980</v>
      </c>
      <c r="C18">
        <f t="shared" si="2"/>
        <v>46</v>
      </c>
      <c r="D18" t="str" cm="1">
        <f t="array" ref="D18">_xlfn.IFS(C18&lt;36,"Young",C18&lt;56,"Middle-aged",C18&gt;=56,"Senior")</f>
        <v>Middle-aged</v>
      </c>
      <c r="E18" t="s">
        <v>29</v>
      </c>
      <c r="F18" t="s">
        <v>37</v>
      </c>
      <c r="G18">
        <v>41850</v>
      </c>
      <c r="H18">
        <f t="shared" si="0"/>
        <v>41850</v>
      </c>
      <c r="I18" t="str" cm="1">
        <f t="array" ref="I18">_xlfn.IFS(H18&lt;PERCENTILE(Income_Clean,0.33),"Low",H18&lt;PERCENTILE(Income_Clean,0.67),"Medium",H18&gt;PERCENTILE(Income_Clean,0.67),"High")</f>
        <v>Medium</v>
      </c>
      <c r="J18" t="str">
        <f t="shared" si="1"/>
        <v>Average Income</v>
      </c>
      <c r="K18">
        <v>1</v>
      </c>
      <c r="L18">
        <v>1</v>
      </c>
      <c r="M18" t="str">
        <f t="shared" si="3"/>
        <v>Yes</v>
      </c>
      <c r="N18" t="s">
        <v>50</v>
      </c>
      <c r="O18">
        <v>51</v>
      </c>
      <c r="P18">
        <v>53</v>
      </c>
      <c r="Q18">
        <v>5</v>
      </c>
      <c r="R18">
        <v>19</v>
      </c>
      <c r="S18">
        <v>2</v>
      </c>
      <c r="T18">
        <v>13</v>
      </c>
      <c r="U18">
        <v>4</v>
      </c>
      <c r="V18">
        <f t="shared" si="5"/>
        <v>96</v>
      </c>
      <c r="W18">
        <v>3</v>
      </c>
      <c r="X18">
        <v>3</v>
      </c>
      <c r="Y18">
        <v>0</v>
      </c>
      <c r="Z18">
        <v>3</v>
      </c>
      <c r="AA18">
        <v>8</v>
      </c>
      <c r="AB18">
        <v>0</v>
      </c>
      <c r="AC18">
        <v>0</v>
      </c>
      <c r="AD18">
        <v>0</v>
      </c>
      <c r="AE18">
        <v>0</v>
      </c>
      <c r="AF18">
        <v>0</v>
      </c>
      <c r="AG18">
        <f t="shared" si="4"/>
        <v>0</v>
      </c>
      <c r="AH18">
        <v>0</v>
      </c>
      <c r="AI18">
        <v>0</v>
      </c>
    </row>
    <row r="19" spans="1:35" x14ac:dyDescent="0.3">
      <c r="A19" s="1">
        <v>4939</v>
      </c>
      <c r="B19">
        <v>1946</v>
      </c>
      <c r="C19">
        <f t="shared" si="2"/>
        <v>80</v>
      </c>
      <c r="D19" t="str" cm="1">
        <f t="array" ref="D19">_xlfn.IFS(C19&lt;36,"Young",C19&lt;56,"Middle-aged",C19&gt;=56,"Senior")</f>
        <v>Senior</v>
      </c>
      <c r="E19" t="s">
        <v>29</v>
      </c>
      <c r="F19" t="s">
        <v>33</v>
      </c>
      <c r="G19">
        <v>37760</v>
      </c>
      <c r="H19">
        <f t="shared" si="0"/>
        <v>37760</v>
      </c>
      <c r="I19" t="str" cm="1">
        <f t="array" ref="I19">_xlfn.IFS(H19&lt;PERCENTILE(Income_Clean,0.33),"Low",H19&lt;PERCENTILE(Income_Clean,0.67),"Medium",H19&gt;PERCENTILE(Income_Clean,0.67),"High")</f>
        <v>Low</v>
      </c>
      <c r="J19" t="str">
        <f t="shared" si="1"/>
        <v>Below Average Income</v>
      </c>
      <c r="K19">
        <v>0</v>
      </c>
      <c r="L19">
        <v>0</v>
      </c>
      <c r="M19" t="str">
        <f t="shared" si="3"/>
        <v>No</v>
      </c>
      <c r="N19" t="s">
        <v>51</v>
      </c>
      <c r="O19">
        <v>20</v>
      </c>
      <c r="P19">
        <v>84</v>
      </c>
      <c r="Q19">
        <v>5</v>
      </c>
      <c r="R19">
        <v>38</v>
      </c>
      <c r="S19">
        <v>150</v>
      </c>
      <c r="T19">
        <v>12</v>
      </c>
      <c r="U19">
        <v>28</v>
      </c>
      <c r="V19">
        <f t="shared" si="5"/>
        <v>317</v>
      </c>
      <c r="W19">
        <v>2</v>
      </c>
      <c r="X19">
        <v>4</v>
      </c>
      <c r="Y19">
        <v>1</v>
      </c>
      <c r="Z19">
        <v>6</v>
      </c>
      <c r="AA19">
        <v>7</v>
      </c>
      <c r="AB19">
        <v>0</v>
      </c>
      <c r="AC19">
        <v>0</v>
      </c>
      <c r="AD19">
        <v>0</v>
      </c>
      <c r="AE19">
        <v>0</v>
      </c>
      <c r="AF19">
        <v>0</v>
      </c>
      <c r="AG19">
        <f t="shared" si="4"/>
        <v>0</v>
      </c>
      <c r="AH19">
        <v>0</v>
      </c>
      <c r="AI19">
        <v>0</v>
      </c>
    </row>
    <row r="20" spans="1:35" x14ac:dyDescent="0.3">
      <c r="A20" s="1">
        <v>6565</v>
      </c>
      <c r="B20">
        <v>1949</v>
      </c>
      <c r="C20">
        <f t="shared" si="2"/>
        <v>77</v>
      </c>
      <c r="D20" t="str" cm="1">
        <f t="array" ref="D20">_xlfn.IFS(C20&lt;36,"Young",C20&lt;56,"Middle-aged",C20&gt;=56,"Senior")</f>
        <v>Senior</v>
      </c>
      <c r="E20" t="s">
        <v>39</v>
      </c>
      <c r="F20" t="s">
        <v>37</v>
      </c>
      <c r="G20">
        <v>76995</v>
      </c>
      <c r="H20">
        <f t="shared" si="0"/>
        <v>76995</v>
      </c>
      <c r="I20" t="str" cm="1">
        <f t="array" ref="I20">_xlfn.IFS(H20&lt;PERCENTILE(Income_Clean,0.33),"Low",H20&lt;PERCENTILE(Income_Clean,0.67),"Medium",H20&gt;PERCENTILE(Income_Clean,0.67),"High")</f>
        <v>High</v>
      </c>
      <c r="J20" t="str">
        <f t="shared" si="1"/>
        <v>Above Average Income</v>
      </c>
      <c r="K20">
        <v>0</v>
      </c>
      <c r="L20">
        <v>1</v>
      </c>
      <c r="M20" t="str">
        <f t="shared" si="3"/>
        <v>Yes</v>
      </c>
      <c r="N20" t="s">
        <v>52</v>
      </c>
      <c r="O20">
        <v>91</v>
      </c>
      <c r="P20">
        <v>1012</v>
      </c>
      <c r="Q20">
        <v>80</v>
      </c>
      <c r="R20">
        <v>498</v>
      </c>
      <c r="S20">
        <v>0</v>
      </c>
      <c r="T20">
        <v>16</v>
      </c>
      <c r="U20">
        <v>176</v>
      </c>
      <c r="V20">
        <f t="shared" si="5"/>
        <v>1782</v>
      </c>
      <c r="W20">
        <v>2</v>
      </c>
      <c r="X20">
        <v>11</v>
      </c>
      <c r="Y20">
        <v>4</v>
      </c>
      <c r="Z20">
        <v>9</v>
      </c>
      <c r="AA20">
        <v>5</v>
      </c>
      <c r="AB20">
        <v>0</v>
      </c>
      <c r="AC20">
        <v>0</v>
      </c>
      <c r="AD20">
        <v>0</v>
      </c>
      <c r="AE20">
        <v>1</v>
      </c>
      <c r="AF20">
        <v>0</v>
      </c>
      <c r="AG20">
        <f t="shared" si="4"/>
        <v>1</v>
      </c>
      <c r="AH20">
        <v>0</v>
      </c>
      <c r="AI20">
        <v>0</v>
      </c>
    </row>
    <row r="21" spans="1:35" x14ac:dyDescent="0.3">
      <c r="A21" s="1">
        <v>2278</v>
      </c>
      <c r="B21">
        <v>1985</v>
      </c>
      <c r="C21">
        <f t="shared" si="2"/>
        <v>41</v>
      </c>
      <c r="D21" t="str" cm="1">
        <f t="array" ref="D21">_xlfn.IFS(C21&lt;36,"Young",C21&lt;56,"Middle-aged",C21&gt;=56,"Senior")</f>
        <v>Middle-aged</v>
      </c>
      <c r="E21" t="s">
        <v>53</v>
      </c>
      <c r="F21" t="s">
        <v>30</v>
      </c>
      <c r="G21">
        <v>33812</v>
      </c>
      <c r="H21">
        <f t="shared" si="0"/>
        <v>33812</v>
      </c>
      <c r="I21" t="str" cm="1">
        <f t="array" ref="I21">_xlfn.IFS(H21&lt;PERCENTILE(Income_Clean,0.33),"Low",H21&lt;PERCENTILE(Income_Clean,0.67),"Medium",H21&gt;PERCENTILE(Income_Clean,0.67),"High")</f>
        <v>Low</v>
      </c>
      <c r="J21" t="str">
        <f t="shared" si="1"/>
        <v>Below Average Income</v>
      </c>
      <c r="K21">
        <v>1</v>
      </c>
      <c r="L21">
        <v>0</v>
      </c>
      <c r="M21" t="str">
        <f t="shared" si="3"/>
        <v>Yes</v>
      </c>
      <c r="N21" t="s">
        <v>54</v>
      </c>
      <c r="O21">
        <v>86</v>
      </c>
      <c r="P21">
        <v>4</v>
      </c>
      <c r="Q21">
        <v>17</v>
      </c>
      <c r="R21">
        <v>19</v>
      </c>
      <c r="S21">
        <v>30</v>
      </c>
      <c r="T21">
        <v>24</v>
      </c>
      <c r="U21">
        <v>39</v>
      </c>
      <c r="V21">
        <f t="shared" si="5"/>
        <v>133</v>
      </c>
      <c r="W21">
        <v>2</v>
      </c>
      <c r="X21">
        <v>2</v>
      </c>
      <c r="Y21">
        <v>1</v>
      </c>
      <c r="Z21">
        <v>3</v>
      </c>
      <c r="AA21">
        <v>6</v>
      </c>
      <c r="AB21">
        <v>0</v>
      </c>
      <c r="AC21">
        <v>0</v>
      </c>
      <c r="AD21">
        <v>0</v>
      </c>
      <c r="AE21">
        <v>0</v>
      </c>
      <c r="AF21">
        <v>0</v>
      </c>
      <c r="AG21">
        <f t="shared" si="4"/>
        <v>0</v>
      </c>
      <c r="AH21">
        <v>0</v>
      </c>
      <c r="AI21">
        <v>0</v>
      </c>
    </row>
    <row r="22" spans="1:35" x14ac:dyDescent="0.3">
      <c r="A22" s="1">
        <v>9360</v>
      </c>
      <c r="B22">
        <v>1982</v>
      </c>
      <c r="C22">
        <f t="shared" si="2"/>
        <v>44</v>
      </c>
      <c r="D22" t="str" cm="1">
        <f t="array" ref="D22">_xlfn.IFS(C22&lt;36,"Young",C22&lt;56,"Middle-aged",C22&gt;=56,"Senior")</f>
        <v>Middle-aged</v>
      </c>
      <c r="E22" t="s">
        <v>29</v>
      </c>
      <c r="F22" t="s">
        <v>37</v>
      </c>
      <c r="G22">
        <v>37040</v>
      </c>
      <c r="H22">
        <f t="shared" si="0"/>
        <v>37040</v>
      </c>
      <c r="I22" t="str" cm="1">
        <f t="array" ref="I22">_xlfn.IFS(H22&lt;PERCENTILE(Income_Clean,0.33),"Low",H22&lt;PERCENTILE(Income_Clean,0.67),"Medium",H22&gt;PERCENTILE(Income_Clean,0.67),"High")</f>
        <v>Low</v>
      </c>
      <c r="J22" t="str">
        <f t="shared" si="1"/>
        <v>Below Average Income</v>
      </c>
      <c r="K22">
        <v>0</v>
      </c>
      <c r="L22">
        <v>0</v>
      </c>
      <c r="M22" t="str">
        <f t="shared" si="3"/>
        <v>No</v>
      </c>
      <c r="N22" t="s">
        <v>55</v>
      </c>
      <c r="O22">
        <v>41</v>
      </c>
      <c r="P22">
        <v>86</v>
      </c>
      <c r="Q22">
        <v>2</v>
      </c>
      <c r="R22">
        <v>73</v>
      </c>
      <c r="S22">
        <v>69</v>
      </c>
      <c r="T22">
        <v>38</v>
      </c>
      <c r="U22">
        <v>48</v>
      </c>
      <c r="V22">
        <f t="shared" si="5"/>
        <v>316</v>
      </c>
      <c r="W22">
        <v>1</v>
      </c>
      <c r="X22">
        <v>4</v>
      </c>
      <c r="Y22">
        <v>2</v>
      </c>
      <c r="Z22">
        <v>5</v>
      </c>
      <c r="AA22">
        <v>8</v>
      </c>
      <c r="AB22">
        <v>0</v>
      </c>
      <c r="AC22">
        <v>0</v>
      </c>
      <c r="AD22">
        <v>0</v>
      </c>
      <c r="AE22">
        <v>0</v>
      </c>
      <c r="AF22">
        <v>0</v>
      </c>
      <c r="AG22">
        <f t="shared" si="4"/>
        <v>0</v>
      </c>
      <c r="AH22">
        <v>0</v>
      </c>
      <c r="AI22">
        <v>0</v>
      </c>
    </row>
    <row r="23" spans="1:35" x14ac:dyDescent="0.3">
      <c r="A23" s="1">
        <v>5376</v>
      </c>
      <c r="B23">
        <v>1979</v>
      </c>
      <c r="C23">
        <f t="shared" si="2"/>
        <v>47</v>
      </c>
      <c r="D23" t="str" cm="1">
        <f t="array" ref="D23">_xlfn.IFS(C23&lt;36,"Young",C23&lt;56,"Middle-aged",C23&gt;=56,"Senior")</f>
        <v>Middle-aged</v>
      </c>
      <c r="E23" t="s">
        <v>29</v>
      </c>
      <c r="F23" t="s">
        <v>37</v>
      </c>
      <c r="G23">
        <v>2447</v>
      </c>
      <c r="H23">
        <f t="shared" si="0"/>
        <v>2447</v>
      </c>
      <c r="I23" t="str" cm="1">
        <f t="array" ref="I23">_xlfn.IFS(H23&lt;PERCENTILE(Income_Clean,0.33),"Low",H23&lt;PERCENTILE(Income_Clean,0.67),"Medium",H23&gt;PERCENTILE(Income_Clean,0.67),"High")</f>
        <v>Low</v>
      </c>
      <c r="J23" t="str">
        <f t="shared" si="1"/>
        <v>Below Average Income</v>
      </c>
      <c r="K23">
        <v>1</v>
      </c>
      <c r="L23">
        <v>0</v>
      </c>
      <c r="M23" t="str">
        <f t="shared" si="3"/>
        <v>Yes</v>
      </c>
      <c r="N23" t="s">
        <v>56</v>
      </c>
      <c r="O23">
        <v>42</v>
      </c>
      <c r="P23">
        <v>1</v>
      </c>
      <c r="Q23">
        <v>1</v>
      </c>
      <c r="R23">
        <v>1725</v>
      </c>
      <c r="S23">
        <v>1</v>
      </c>
      <c r="T23">
        <v>1</v>
      </c>
      <c r="U23">
        <v>1</v>
      </c>
      <c r="V23">
        <f t="shared" si="5"/>
        <v>1730</v>
      </c>
      <c r="W23">
        <v>15</v>
      </c>
      <c r="X23">
        <v>0</v>
      </c>
      <c r="Y23">
        <v>28</v>
      </c>
      <c r="Z23">
        <v>0</v>
      </c>
      <c r="AA23">
        <v>1</v>
      </c>
      <c r="AB23">
        <v>0</v>
      </c>
      <c r="AC23">
        <v>0</v>
      </c>
      <c r="AD23">
        <v>0</v>
      </c>
      <c r="AE23">
        <v>0</v>
      </c>
      <c r="AF23">
        <v>0</v>
      </c>
      <c r="AG23">
        <f t="shared" si="4"/>
        <v>0</v>
      </c>
      <c r="AH23">
        <v>0</v>
      </c>
      <c r="AI23">
        <v>0</v>
      </c>
    </row>
    <row r="24" spans="1:35" x14ac:dyDescent="0.3">
      <c r="A24" s="1">
        <v>1993</v>
      </c>
      <c r="B24">
        <v>1949</v>
      </c>
      <c r="C24">
        <f t="shared" si="2"/>
        <v>77</v>
      </c>
      <c r="D24" t="str" cm="1">
        <f t="array" ref="D24">_xlfn.IFS(C24&lt;36,"Young",C24&lt;56,"Middle-aged",C24&gt;=56,"Senior")</f>
        <v>Senior</v>
      </c>
      <c r="E24" t="s">
        <v>36</v>
      </c>
      <c r="F24" t="s">
        <v>37</v>
      </c>
      <c r="G24">
        <v>58607</v>
      </c>
      <c r="H24">
        <f t="shared" si="0"/>
        <v>58607</v>
      </c>
      <c r="I24" t="str" cm="1">
        <f t="array" ref="I24">_xlfn.IFS(H24&lt;PERCENTILE(Income_Clean,0.33),"Low",H24&lt;PERCENTILE(Income_Clean,0.67),"Medium",H24&gt;PERCENTILE(Income_Clean,0.67),"High")</f>
        <v>Medium</v>
      </c>
      <c r="J24" t="str">
        <f t="shared" si="1"/>
        <v>Average Income</v>
      </c>
      <c r="K24">
        <v>0</v>
      </c>
      <c r="L24">
        <v>1</v>
      </c>
      <c r="M24" t="str">
        <f t="shared" si="3"/>
        <v>Yes</v>
      </c>
      <c r="N24" t="s">
        <v>57</v>
      </c>
      <c r="O24">
        <v>63</v>
      </c>
      <c r="P24">
        <v>867</v>
      </c>
      <c r="Q24">
        <v>0</v>
      </c>
      <c r="R24">
        <v>86</v>
      </c>
      <c r="S24">
        <v>0</v>
      </c>
      <c r="T24">
        <v>0</v>
      </c>
      <c r="U24">
        <v>19</v>
      </c>
      <c r="V24">
        <f t="shared" si="5"/>
        <v>972</v>
      </c>
      <c r="W24">
        <v>3</v>
      </c>
      <c r="X24">
        <v>2</v>
      </c>
      <c r="Y24">
        <v>3</v>
      </c>
      <c r="Z24">
        <v>9</v>
      </c>
      <c r="AA24">
        <v>8</v>
      </c>
      <c r="AB24">
        <v>0</v>
      </c>
      <c r="AC24">
        <v>1</v>
      </c>
      <c r="AD24">
        <v>0</v>
      </c>
      <c r="AE24">
        <v>0</v>
      </c>
      <c r="AF24">
        <v>0</v>
      </c>
      <c r="AG24">
        <f t="shared" si="4"/>
        <v>1</v>
      </c>
      <c r="AH24">
        <v>0</v>
      </c>
      <c r="AI24">
        <v>0</v>
      </c>
    </row>
    <row r="25" spans="1:35" x14ac:dyDescent="0.3">
      <c r="A25" s="1">
        <v>4047</v>
      </c>
      <c r="B25">
        <v>1954</v>
      </c>
      <c r="C25">
        <f t="shared" si="2"/>
        <v>72</v>
      </c>
      <c r="D25" t="str" cm="1">
        <f t="array" ref="D25">_xlfn.IFS(C25&lt;36,"Young",C25&lt;56,"Middle-aged",C25&gt;=56,"Senior")</f>
        <v>Senior</v>
      </c>
      <c r="E25" t="s">
        <v>36</v>
      </c>
      <c r="F25" t="s">
        <v>37</v>
      </c>
      <c r="G25">
        <v>65324</v>
      </c>
      <c r="H25">
        <f t="shared" si="0"/>
        <v>65324</v>
      </c>
      <c r="I25" t="str" cm="1">
        <f t="array" ref="I25">_xlfn.IFS(H25&lt;PERCENTILE(Income_Clean,0.33),"Low",H25&lt;PERCENTILE(Income_Clean,0.67),"Medium",H25&gt;PERCENTILE(Income_Clean,0.67),"High")</f>
        <v>High</v>
      </c>
      <c r="J25" t="str">
        <f t="shared" si="1"/>
        <v>Above Average Income</v>
      </c>
      <c r="K25">
        <v>0</v>
      </c>
      <c r="L25">
        <v>1</v>
      </c>
      <c r="M25" t="str">
        <f t="shared" si="3"/>
        <v>Yes</v>
      </c>
      <c r="N25" t="s">
        <v>58</v>
      </c>
      <c r="O25">
        <v>0</v>
      </c>
      <c r="P25">
        <v>384</v>
      </c>
      <c r="Q25">
        <v>0</v>
      </c>
      <c r="R25">
        <v>102</v>
      </c>
      <c r="S25">
        <v>21</v>
      </c>
      <c r="T25">
        <v>32</v>
      </c>
      <c r="U25">
        <v>5</v>
      </c>
      <c r="V25">
        <f t="shared" si="5"/>
        <v>544</v>
      </c>
      <c r="W25">
        <v>3</v>
      </c>
      <c r="X25">
        <v>6</v>
      </c>
      <c r="Y25">
        <v>2</v>
      </c>
      <c r="Z25">
        <v>9</v>
      </c>
      <c r="AA25">
        <v>4</v>
      </c>
      <c r="AB25">
        <v>0</v>
      </c>
      <c r="AC25">
        <v>0</v>
      </c>
      <c r="AD25">
        <v>0</v>
      </c>
      <c r="AE25">
        <v>0</v>
      </c>
      <c r="AF25">
        <v>0</v>
      </c>
      <c r="AG25">
        <f t="shared" si="4"/>
        <v>0</v>
      </c>
      <c r="AH25">
        <v>0</v>
      </c>
      <c r="AI25">
        <v>0</v>
      </c>
    </row>
    <row r="26" spans="1:35" x14ac:dyDescent="0.3">
      <c r="A26" s="1">
        <v>1409</v>
      </c>
      <c r="B26">
        <v>1951</v>
      </c>
      <c r="C26">
        <f t="shared" si="2"/>
        <v>75</v>
      </c>
      <c r="D26" t="str" cm="1">
        <f t="array" ref="D26">_xlfn.IFS(C26&lt;36,"Young",C26&lt;56,"Middle-aged",C26&gt;=56,"Senior")</f>
        <v>Senior</v>
      </c>
      <c r="E26" t="s">
        <v>29</v>
      </c>
      <c r="F26" t="s">
        <v>33</v>
      </c>
      <c r="G26">
        <v>40689</v>
      </c>
      <c r="H26">
        <f t="shared" si="0"/>
        <v>40689</v>
      </c>
      <c r="I26" t="str" cm="1">
        <f t="array" ref="I26">_xlfn.IFS(H26&lt;PERCENTILE(Income_Clean,0.33),"Low",H26&lt;PERCENTILE(Income_Clean,0.67),"Medium",H26&gt;PERCENTILE(Income_Clean,0.67),"High")</f>
        <v>Medium</v>
      </c>
      <c r="J26" t="str">
        <f t="shared" si="1"/>
        <v>Average Income</v>
      </c>
      <c r="K26">
        <v>0</v>
      </c>
      <c r="L26">
        <v>1</v>
      </c>
      <c r="M26" t="str">
        <f t="shared" si="3"/>
        <v>Yes</v>
      </c>
      <c r="N26" t="s">
        <v>59</v>
      </c>
      <c r="O26">
        <v>69</v>
      </c>
      <c r="P26">
        <v>270</v>
      </c>
      <c r="Q26">
        <v>3</v>
      </c>
      <c r="R26">
        <v>27</v>
      </c>
      <c r="S26">
        <v>39</v>
      </c>
      <c r="T26">
        <v>6</v>
      </c>
      <c r="U26">
        <v>99</v>
      </c>
      <c r="V26">
        <f t="shared" si="5"/>
        <v>444</v>
      </c>
      <c r="W26">
        <v>7</v>
      </c>
      <c r="X26">
        <v>7</v>
      </c>
      <c r="Y26">
        <v>1</v>
      </c>
      <c r="Z26">
        <v>5</v>
      </c>
      <c r="AA26">
        <v>8</v>
      </c>
      <c r="AB26">
        <v>0</v>
      </c>
      <c r="AC26">
        <v>0</v>
      </c>
      <c r="AD26">
        <v>0</v>
      </c>
      <c r="AE26">
        <v>0</v>
      </c>
      <c r="AF26">
        <v>0</v>
      </c>
      <c r="AG26">
        <f t="shared" si="4"/>
        <v>0</v>
      </c>
      <c r="AH26">
        <v>0</v>
      </c>
      <c r="AI26">
        <v>0</v>
      </c>
    </row>
    <row r="27" spans="1:35" x14ac:dyDescent="0.3">
      <c r="A27" s="1">
        <v>7892</v>
      </c>
      <c r="B27">
        <v>1969</v>
      </c>
      <c r="C27">
        <f t="shared" si="2"/>
        <v>57</v>
      </c>
      <c r="D27" t="str" cm="1">
        <f t="array" ref="D27">_xlfn.IFS(C27&lt;36,"Young",C27&lt;56,"Middle-aged",C27&gt;=56,"Senior")</f>
        <v>Senior</v>
      </c>
      <c r="E27" t="s">
        <v>29</v>
      </c>
      <c r="F27" t="s">
        <v>30</v>
      </c>
      <c r="G27">
        <v>18589</v>
      </c>
      <c r="H27">
        <f t="shared" si="0"/>
        <v>18589</v>
      </c>
      <c r="I27" t="str" cm="1">
        <f t="array" ref="I27">_xlfn.IFS(H27&lt;PERCENTILE(Income_Clean,0.33),"Low",H27&lt;PERCENTILE(Income_Clean,0.67),"Medium",H27&gt;PERCENTILE(Income_Clean,0.67),"High")</f>
        <v>Low</v>
      </c>
      <c r="J27" t="str">
        <f t="shared" si="1"/>
        <v>Below Average Income</v>
      </c>
      <c r="K27">
        <v>0</v>
      </c>
      <c r="L27">
        <v>0</v>
      </c>
      <c r="M27" t="str">
        <f t="shared" si="3"/>
        <v>No</v>
      </c>
      <c r="N27" t="s">
        <v>60</v>
      </c>
      <c r="O27">
        <v>89</v>
      </c>
      <c r="P27">
        <v>6</v>
      </c>
      <c r="Q27">
        <v>4</v>
      </c>
      <c r="R27">
        <v>25</v>
      </c>
      <c r="S27">
        <v>15</v>
      </c>
      <c r="T27">
        <v>12</v>
      </c>
      <c r="U27">
        <v>13</v>
      </c>
      <c r="V27">
        <f t="shared" si="5"/>
        <v>75</v>
      </c>
      <c r="W27">
        <v>2</v>
      </c>
      <c r="X27">
        <v>2</v>
      </c>
      <c r="Y27">
        <v>1</v>
      </c>
      <c r="Z27">
        <v>3</v>
      </c>
      <c r="AA27">
        <v>7</v>
      </c>
      <c r="AB27">
        <v>0</v>
      </c>
      <c r="AC27">
        <v>0</v>
      </c>
      <c r="AD27">
        <v>0</v>
      </c>
      <c r="AE27">
        <v>0</v>
      </c>
      <c r="AF27">
        <v>0</v>
      </c>
      <c r="AG27">
        <f t="shared" si="4"/>
        <v>0</v>
      </c>
      <c r="AH27">
        <v>0</v>
      </c>
      <c r="AI27">
        <v>0</v>
      </c>
    </row>
    <row r="28" spans="1:35" x14ac:dyDescent="0.3">
      <c r="A28" s="1">
        <v>2404</v>
      </c>
      <c r="B28">
        <v>1976</v>
      </c>
      <c r="C28">
        <f t="shared" si="2"/>
        <v>50</v>
      </c>
      <c r="D28" t="str" cm="1">
        <f t="array" ref="D28">_xlfn.IFS(C28&lt;36,"Young",C28&lt;56,"Middle-aged",C28&gt;=56,"Senior")</f>
        <v>Middle-aged</v>
      </c>
      <c r="E28" t="s">
        <v>29</v>
      </c>
      <c r="F28" t="s">
        <v>37</v>
      </c>
      <c r="G28">
        <v>53359</v>
      </c>
      <c r="H28">
        <f t="shared" si="0"/>
        <v>53359</v>
      </c>
      <c r="I28" t="str" cm="1">
        <f t="array" ref="I28">_xlfn.IFS(H28&lt;PERCENTILE(Income_Clean,0.33),"Low",H28&lt;PERCENTILE(Income_Clean,0.67),"Medium",H28&gt;PERCENTILE(Income_Clean,0.67),"High")</f>
        <v>Medium</v>
      </c>
      <c r="J28" t="str">
        <f t="shared" si="1"/>
        <v>Average Income</v>
      </c>
      <c r="K28">
        <v>1</v>
      </c>
      <c r="L28">
        <v>1</v>
      </c>
      <c r="M28" t="str">
        <f t="shared" si="3"/>
        <v>Yes</v>
      </c>
      <c r="N28" t="s">
        <v>61</v>
      </c>
      <c r="O28">
        <v>4</v>
      </c>
      <c r="P28">
        <v>173</v>
      </c>
      <c r="Q28">
        <v>4</v>
      </c>
      <c r="R28">
        <v>30</v>
      </c>
      <c r="S28">
        <v>3</v>
      </c>
      <c r="T28">
        <v>6</v>
      </c>
      <c r="U28">
        <v>41</v>
      </c>
      <c r="V28">
        <f t="shared" si="5"/>
        <v>257</v>
      </c>
      <c r="W28">
        <v>4</v>
      </c>
      <c r="X28">
        <v>5</v>
      </c>
      <c r="Y28">
        <v>1</v>
      </c>
      <c r="Z28">
        <v>4</v>
      </c>
      <c r="AA28">
        <v>7</v>
      </c>
      <c r="AB28">
        <v>0</v>
      </c>
      <c r="AC28">
        <v>0</v>
      </c>
      <c r="AD28">
        <v>0</v>
      </c>
      <c r="AE28">
        <v>0</v>
      </c>
      <c r="AF28">
        <v>0</v>
      </c>
      <c r="AG28">
        <f t="shared" si="4"/>
        <v>0</v>
      </c>
      <c r="AH28">
        <v>0</v>
      </c>
      <c r="AI28">
        <v>0</v>
      </c>
    </row>
    <row r="29" spans="1:35" x14ac:dyDescent="0.3">
      <c r="A29" s="1">
        <v>5255</v>
      </c>
      <c r="B29">
        <v>1986</v>
      </c>
      <c r="C29">
        <f t="shared" si="2"/>
        <v>40</v>
      </c>
      <c r="D29" t="str" cm="1">
        <f t="array" ref="D29">_xlfn.IFS(C29&lt;36,"Young",C29&lt;56,"Middle-aged",C29&gt;=56,"Senior")</f>
        <v>Middle-aged</v>
      </c>
      <c r="E29" t="s">
        <v>29</v>
      </c>
      <c r="F29" t="s">
        <v>30</v>
      </c>
      <c r="H29">
        <f t="shared" si="0"/>
        <v>51371</v>
      </c>
      <c r="I29" t="str" cm="1">
        <f t="array" ref="I29">_xlfn.IFS(H29&lt;PERCENTILE(Income_Clean,0.33),"Low",H29&lt;PERCENTILE(Income_Clean,0.67),"Medium",H29&gt;PERCENTILE(Income_Clean,0.67),"High")</f>
        <v>Medium</v>
      </c>
      <c r="J29" t="str">
        <f t="shared" si="1"/>
        <v>Average Income</v>
      </c>
      <c r="K29">
        <v>1</v>
      </c>
      <c r="L29">
        <v>0</v>
      </c>
      <c r="M29" t="str">
        <f t="shared" si="3"/>
        <v>Yes</v>
      </c>
      <c r="N29" t="s">
        <v>62</v>
      </c>
      <c r="O29">
        <v>19</v>
      </c>
      <c r="P29">
        <v>5</v>
      </c>
      <c r="Q29">
        <v>1</v>
      </c>
      <c r="R29">
        <v>3</v>
      </c>
      <c r="S29">
        <v>3</v>
      </c>
      <c r="T29">
        <v>263</v>
      </c>
      <c r="U29">
        <v>362</v>
      </c>
      <c r="V29">
        <f t="shared" si="5"/>
        <v>637</v>
      </c>
      <c r="W29">
        <v>0</v>
      </c>
      <c r="X29">
        <v>27</v>
      </c>
      <c r="Y29">
        <v>0</v>
      </c>
      <c r="Z29">
        <v>0</v>
      </c>
      <c r="AA29">
        <v>1</v>
      </c>
      <c r="AB29">
        <v>0</v>
      </c>
      <c r="AC29">
        <v>0</v>
      </c>
      <c r="AD29">
        <v>0</v>
      </c>
      <c r="AE29">
        <v>0</v>
      </c>
      <c r="AF29">
        <v>0</v>
      </c>
      <c r="AG29">
        <f t="shared" si="4"/>
        <v>0</v>
      </c>
      <c r="AH29">
        <v>0</v>
      </c>
      <c r="AI29">
        <v>0</v>
      </c>
    </row>
    <row r="30" spans="1:35" x14ac:dyDescent="0.3">
      <c r="A30" s="1">
        <v>9422</v>
      </c>
      <c r="B30">
        <v>1989</v>
      </c>
      <c r="C30">
        <f t="shared" si="2"/>
        <v>37</v>
      </c>
      <c r="D30" t="str" cm="1">
        <f t="array" ref="D30">_xlfn.IFS(C30&lt;36,"Young",C30&lt;56,"Middle-aged",C30&gt;=56,"Senior")</f>
        <v>Middle-aged</v>
      </c>
      <c r="E30" t="s">
        <v>29</v>
      </c>
      <c r="F30" t="s">
        <v>37</v>
      </c>
      <c r="G30">
        <v>38360</v>
      </c>
      <c r="H30">
        <f t="shared" si="0"/>
        <v>38360</v>
      </c>
      <c r="I30" t="str" cm="1">
        <f t="array" ref="I30">_xlfn.IFS(H30&lt;PERCENTILE(Income_Clean,0.33),"Low",H30&lt;PERCENTILE(Income_Clean,0.67),"Medium",H30&gt;PERCENTILE(Income_Clean,0.67),"High")</f>
        <v>Low</v>
      </c>
      <c r="J30" t="str">
        <f t="shared" si="1"/>
        <v>Below Average Income</v>
      </c>
      <c r="K30">
        <v>1</v>
      </c>
      <c r="L30">
        <v>0</v>
      </c>
      <c r="M30" t="str">
        <f t="shared" si="3"/>
        <v>Yes</v>
      </c>
      <c r="N30" t="s">
        <v>63</v>
      </c>
      <c r="O30">
        <v>26</v>
      </c>
      <c r="P30">
        <v>36</v>
      </c>
      <c r="Q30">
        <v>2</v>
      </c>
      <c r="R30">
        <v>42</v>
      </c>
      <c r="S30">
        <v>20</v>
      </c>
      <c r="T30">
        <v>21</v>
      </c>
      <c r="U30">
        <v>10</v>
      </c>
      <c r="V30">
        <f t="shared" si="5"/>
        <v>131</v>
      </c>
      <c r="W30">
        <v>2</v>
      </c>
      <c r="X30">
        <v>2</v>
      </c>
      <c r="Y30">
        <v>1</v>
      </c>
      <c r="Z30">
        <v>4</v>
      </c>
      <c r="AA30">
        <v>3</v>
      </c>
      <c r="AB30">
        <v>0</v>
      </c>
      <c r="AC30">
        <v>0</v>
      </c>
      <c r="AD30">
        <v>0</v>
      </c>
      <c r="AE30">
        <v>0</v>
      </c>
      <c r="AF30">
        <v>0</v>
      </c>
      <c r="AG30">
        <f t="shared" si="4"/>
        <v>0</v>
      </c>
      <c r="AH30">
        <v>0</v>
      </c>
      <c r="AI30">
        <v>0</v>
      </c>
    </row>
    <row r="31" spans="1:35" x14ac:dyDescent="0.3">
      <c r="A31" s="1">
        <v>1966</v>
      </c>
      <c r="B31">
        <v>1965</v>
      </c>
      <c r="C31">
        <f t="shared" si="2"/>
        <v>61</v>
      </c>
      <c r="D31" t="str" cm="1">
        <f t="array" ref="D31">_xlfn.IFS(C31&lt;36,"Young",C31&lt;56,"Middle-aged",C31&gt;=56,"Senior")</f>
        <v>Senior</v>
      </c>
      <c r="E31" t="s">
        <v>36</v>
      </c>
      <c r="F31" t="s">
        <v>37</v>
      </c>
      <c r="G31">
        <v>84618</v>
      </c>
      <c r="H31">
        <f t="shared" si="0"/>
        <v>84618</v>
      </c>
      <c r="I31" t="str" cm="1">
        <f t="array" ref="I31">_xlfn.IFS(H31&lt;PERCENTILE(Income_Clean,0.33),"Low",H31&lt;PERCENTILE(Income_Clean,0.67),"Medium",H31&gt;PERCENTILE(Income_Clean,0.67),"High")</f>
        <v>High</v>
      </c>
      <c r="J31" t="str">
        <f t="shared" si="1"/>
        <v>Above Average Income</v>
      </c>
      <c r="K31">
        <v>0</v>
      </c>
      <c r="L31">
        <v>0</v>
      </c>
      <c r="M31" t="str">
        <f t="shared" si="3"/>
        <v>No</v>
      </c>
      <c r="N31" t="s">
        <v>64</v>
      </c>
      <c r="O31">
        <v>96</v>
      </c>
      <c r="P31">
        <v>684</v>
      </c>
      <c r="Q31">
        <v>100</v>
      </c>
      <c r="R31">
        <v>801</v>
      </c>
      <c r="S31">
        <v>21</v>
      </c>
      <c r="T31">
        <v>66</v>
      </c>
      <c r="U31">
        <v>0</v>
      </c>
      <c r="V31">
        <f t="shared" si="5"/>
        <v>1672</v>
      </c>
      <c r="W31">
        <v>1</v>
      </c>
      <c r="X31">
        <v>6</v>
      </c>
      <c r="Y31">
        <v>9</v>
      </c>
      <c r="Z31">
        <v>10</v>
      </c>
      <c r="AA31">
        <v>2</v>
      </c>
      <c r="AB31">
        <v>0</v>
      </c>
      <c r="AC31">
        <v>0</v>
      </c>
      <c r="AD31">
        <v>1</v>
      </c>
      <c r="AE31">
        <v>0</v>
      </c>
      <c r="AF31">
        <v>0</v>
      </c>
      <c r="AG31">
        <f t="shared" si="4"/>
        <v>1</v>
      </c>
      <c r="AH31">
        <v>0</v>
      </c>
      <c r="AI31">
        <v>0</v>
      </c>
    </row>
    <row r="32" spans="1:35" x14ac:dyDescent="0.3">
      <c r="A32" s="1">
        <v>6864</v>
      </c>
      <c r="B32">
        <v>1989</v>
      </c>
      <c r="C32">
        <f t="shared" si="2"/>
        <v>37</v>
      </c>
      <c r="D32" t="str" cm="1">
        <f t="array" ref="D32">_xlfn.IFS(C32&lt;36,"Young",C32&lt;56,"Middle-aged",C32&gt;=56,"Senior")</f>
        <v>Middle-aged</v>
      </c>
      <c r="E32" t="s">
        <v>39</v>
      </c>
      <c r="F32" t="s">
        <v>41</v>
      </c>
      <c r="G32">
        <v>10979</v>
      </c>
      <c r="H32">
        <f t="shared" si="0"/>
        <v>10979</v>
      </c>
      <c r="I32" t="str" cm="1">
        <f t="array" ref="I32">_xlfn.IFS(H32&lt;PERCENTILE(Income_Clean,0.33),"Low",H32&lt;PERCENTILE(Income_Clean,0.67),"Medium",H32&gt;PERCENTILE(Income_Clean,0.67),"High")</f>
        <v>Low</v>
      </c>
      <c r="J32" t="str">
        <f t="shared" si="1"/>
        <v>Below Average Income</v>
      </c>
      <c r="K32">
        <v>0</v>
      </c>
      <c r="L32">
        <v>0</v>
      </c>
      <c r="M32" t="str">
        <f t="shared" si="3"/>
        <v>No</v>
      </c>
      <c r="N32" t="s">
        <v>65</v>
      </c>
      <c r="O32">
        <v>34</v>
      </c>
      <c r="P32">
        <v>8</v>
      </c>
      <c r="Q32">
        <v>4</v>
      </c>
      <c r="R32">
        <v>10</v>
      </c>
      <c r="S32">
        <v>2</v>
      </c>
      <c r="T32">
        <v>2</v>
      </c>
      <c r="U32">
        <v>4</v>
      </c>
      <c r="V32">
        <f t="shared" si="5"/>
        <v>30</v>
      </c>
      <c r="W32">
        <v>2</v>
      </c>
      <c r="X32">
        <v>3</v>
      </c>
      <c r="Y32">
        <v>0</v>
      </c>
      <c r="Z32">
        <v>3</v>
      </c>
      <c r="AA32">
        <v>5</v>
      </c>
      <c r="AB32">
        <v>0</v>
      </c>
      <c r="AC32">
        <v>0</v>
      </c>
      <c r="AD32">
        <v>0</v>
      </c>
      <c r="AE32">
        <v>0</v>
      </c>
      <c r="AF32">
        <v>0</v>
      </c>
      <c r="AG32">
        <f t="shared" si="4"/>
        <v>0</v>
      </c>
      <c r="AH32">
        <v>0</v>
      </c>
      <c r="AI32">
        <v>0</v>
      </c>
    </row>
    <row r="33" spans="1:35" x14ac:dyDescent="0.3">
      <c r="A33" s="1">
        <v>3033</v>
      </c>
      <c r="B33">
        <v>1963</v>
      </c>
      <c r="C33">
        <f t="shared" si="2"/>
        <v>63</v>
      </c>
      <c r="D33" t="str" cm="1">
        <f t="array" ref="D33">_xlfn.IFS(C33&lt;36,"Young",C33&lt;56,"Middle-aged",C33&gt;=56,"Senior")</f>
        <v>Senior</v>
      </c>
      <c r="E33" t="s">
        <v>39</v>
      </c>
      <c r="F33" t="s">
        <v>33</v>
      </c>
      <c r="G33">
        <v>38620</v>
      </c>
      <c r="H33">
        <f t="shared" si="0"/>
        <v>38620</v>
      </c>
      <c r="I33" t="str" cm="1">
        <f t="array" ref="I33">_xlfn.IFS(H33&lt;PERCENTILE(Income_Clean,0.33),"Low",H33&lt;PERCENTILE(Income_Clean,0.67),"Medium",H33&gt;PERCENTILE(Income_Clean,0.67),"High")</f>
        <v>Low</v>
      </c>
      <c r="J33" t="str">
        <f t="shared" si="1"/>
        <v>Below Average Income</v>
      </c>
      <c r="K33">
        <v>0</v>
      </c>
      <c r="L33">
        <v>0</v>
      </c>
      <c r="M33" t="str">
        <f t="shared" si="3"/>
        <v>No</v>
      </c>
      <c r="N33" t="s">
        <v>66</v>
      </c>
      <c r="O33">
        <v>56</v>
      </c>
      <c r="P33">
        <v>112</v>
      </c>
      <c r="Q33">
        <v>17</v>
      </c>
      <c r="R33">
        <v>44</v>
      </c>
      <c r="S33">
        <v>34</v>
      </c>
      <c r="T33">
        <v>22</v>
      </c>
      <c r="U33">
        <v>89</v>
      </c>
      <c r="V33">
        <f t="shared" si="5"/>
        <v>318</v>
      </c>
      <c r="W33">
        <v>1</v>
      </c>
      <c r="X33">
        <v>2</v>
      </c>
      <c r="Y33">
        <v>5</v>
      </c>
      <c r="Z33">
        <v>3</v>
      </c>
      <c r="AA33">
        <v>3</v>
      </c>
      <c r="AB33">
        <v>0</v>
      </c>
      <c r="AC33">
        <v>0</v>
      </c>
      <c r="AD33">
        <v>0</v>
      </c>
      <c r="AE33">
        <v>0</v>
      </c>
      <c r="AF33">
        <v>0</v>
      </c>
      <c r="AG33">
        <f t="shared" si="4"/>
        <v>0</v>
      </c>
      <c r="AH33">
        <v>0</v>
      </c>
      <c r="AI33">
        <v>0</v>
      </c>
    </row>
    <row r="34" spans="1:35" x14ac:dyDescent="0.3">
      <c r="A34" s="1">
        <v>5710</v>
      </c>
      <c r="B34">
        <v>1970</v>
      </c>
      <c r="C34">
        <f t="shared" si="2"/>
        <v>56</v>
      </c>
      <c r="D34" t="str" cm="1">
        <f t="array" ref="D34">_xlfn.IFS(C34&lt;36,"Young",C34&lt;56,"Middle-aged",C34&gt;=56,"Senior")</f>
        <v>Senior</v>
      </c>
      <c r="E34" t="s">
        <v>29</v>
      </c>
      <c r="F34" t="s">
        <v>33</v>
      </c>
      <c r="G34">
        <v>40548</v>
      </c>
      <c r="H34">
        <f t="shared" si="0"/>
        <v>40548</v>
      </c>
      <c r="I34" t="str" cm="1">
        <f t="array" ref="I34">_xlfn.IFS(H34&lt;PERCENTILE(Income_Clean,0.33),"Low",H34&lt;PERCENTILE(Income_Clean,0.67),"Medium",H34&gt;PERCENTILE(Income_Clean,0.67),"High")</f>
        <v>Medium</v>
      </c>
      <c r="J34" t="str">
        <f t="shared" si="1"/>
        <v>Average Income</v>
      </c>
      <c r="K34">
        <v>0</v>
      </c>
      <c r="L34">
        <v>1</v>
      </c>
      <c r="M34" t="str">
        <f t="shared" si="3"/>
        <v>Yes</v>
      </c>
      <c r="N34" t="s">
        <v>48</v>
      </c>
      <c r="O34">
        <v>31</v>
      </c>
      <c r="P34">
        <v>110</v>
      </c>
      <c r="Q34">
        <v>0</v>
      </c>
      <c r="R34">
        <v>5</v>
      </c>
      <c r="S34">
        <v>2</v>
      </c>
      <c r="T34">
        <v>0</v>
      </c>
      <c r="U34">
        <v>3</v>
      </c>
      <c r="V34">
        <f t="shared" si="5"/>
        <v>120</v>
      </c>
      <c r="W34">
        <v>2</v>
      </c>
      <c r="X34">
        <v>2</v>
      </c>
      <c r="Y34">
        <v>1</v>
      </c>
      <c r="Z34">
        <v>4</v>
      </c>
      <c r="AA34">
        <v>5</v>
      </c>
      <c r="AB34">
        <v>0</v>
      </c>
      <c r="AC34">
        <v>1</v>
      </c>
      <c r="AD34">
        <v>0</v>
      </c>
      <c r="AE34">
        <v>0</v>
      </c>
      <c r="AF34">
        <v>0</v>
      </c>
      <c r="AG34">
        <f t="shared" si="4"/>
        <v>1</v>
      </c>
      <c r="AH34">
        <v>0</v>
      </c>
      <c r="AI34">
        <v>0</v>
      </c>
    </row>
    <row r="35" spans="1:35" x14ac:dyDescent="0.3">
      <c r="A35" s="1">
        <v>7373</v>
      </c>
      <c r="B35">
        <v>1952</v>
      </c>
      <c r="C35">
        <f t="shared" si="2"/>
        <v>74</v>
      </c>
      <c r="D35" t="str" cm="1">
        <f t="array" ref="D35">_xlfn.IFS(C35&lt;36,"Young",C35&lt;56,"Middle-aged",C35&gt;=56,"Senior")</f>
        <v>Senior</v>
      </c>
      <c r="E35" t="s">
        <v>36</v>
      </c>
      <c r="F35" t="s">
        <v>41</v>
      </c>
      <c r="G35">
        <v>46610</v>
      </c>
      <c r="H35">
        <f t="shared" si="0"/>
        <v>46610</v>
      </c>
      <c r="I35" t="str" cm="1">
        <f t="array" ref="I35">_xlfn.IFS(H35&lt;PERCENTILE(Income_Clean,0.33),"Low",H35&lt;PERCENTILE(Income_Clean,0.67),"Medium",H35&gt;PERCENTILE(Income_Clean,0.67),"High")</f>
        <v>Medium</v>
      </c>
      <c r="J35" t="str">
        <f t="shared" si="1"/>
        <v>Average Income</v>
      </c>
      <c r="K35">
        <v>0</v>
      </c>
      <c r="L35">
        <v>2</v>
      </c>
      <c r="M35" t="str">
        <f t="shared" si="3"/>
        <v>Yes</v>
      </c>
      <c r="N35" t="s">
        <v>67</v>
      </c>
      <c r="O35">
        <v>8</v>
      </c>
      <c r="P35">
        <v>96</v>
      </c>
      <c r="Q35">
        <v>12</v>
      </c>
      <c r="R35">
        <v>96</v>
      </c>
      <c r="S35">
        <v>33</v>
      </c>
      <c r="T35">
        <v>22</v>
      </c>
      <c r="U35">
        <v>43</v>
      </c>
      <c r="V35">
        <f t="shared" si="5"/>
        <v>302</v>
      </c>
      <c r="W35">
        <v>6</v>
      </c>
      <c r="X35">
        <v>4</v>
      </c>
      <c r="Y35">
        <v>1</v>
      </c>
      <c r="Z35">
        <v>6</v>
      </c>
      <c r="AA35">
        <v>6</v>
      </c>
      <c r="AB35">
        <v>0</v>
      </c>
      <c r="AC35">
        <v>0</v>
      </c>
      <c r="AD35">
        <v>0</v>
      </c>
      <c r="AE35">
        <v>0</v>
      </c>
      <c r="AF35">
        <v>0</v>
      </c>
      <c r="AG35">
        <f t="shared" si="4"/>
        <v>0</v>
      </c>
      <c r="AH35">
        <v>0</v>
      </c>
      <c r="AI35">
        <v>1</v>
      </c>
    </row>
    <row r="36" spans="1:35" x14ac:dyDescent="0.3">
      <c r="A36" s="1">
        <v>8755</v>
      </c>
      <c r="B36">
        <v>1946</v>
      </c>
      <c r="C36">
        <f t="shared" si="2"/>
        <v>80</v>
      </c>
      <c r="D36" t="str" cm="1">
        <f t="array" ref="D36">_xlfn.IFS(C36&lt;36,"Young",C36&lt;56,"Middle-aged",C36&gt;=56,"Senior")</f>
        <v>Senior</v>
      </c>
      <c r="E36" t="s">
        <v>39</v>
      </c>
      <c r="F36" t="s">
        <v>37</v>
      </c>
      <c r="G36">
        <v>68657</v>
      </c>
      <c r="H36">
        <f t="shared" si="0"/>
        <v>68657</v>
      </c>
      <c r="I36" t="str" cm="1">
        <f t="array" ref="I36">_xlfn.IFS(H36&lt;PERCENTILE(Income_Clean,0.33),"Low",H36&lt;PERCENTILE(Income_Clean,0.67),"Medium",H36&gt;PERCENTILE(Income_Clean,0.67),"High")</f>
        <v>High</v>
      </c>
      <c r="J36" t="str">
        <f t="shared" si="1"/>
        <v>Above Average Income</v>
      </c>
      <c r="K36">
        <v>0</v>
      </c>
      <c r="L36">
        <v>0</v>
      </c>
      <c r="M36" t="str">
        <f t="shared" si="3"/>
        <v>No</v>
      </c>
      <c r="N36" t="s">
        <v>62</v>
      </c>
      <c r="O36">
        <v>4</v>
      </c>
      <c r="P36">
        <v>482</v>
      </c>
      <c r="Q36">
        <v>34</v>
      </c>
      <c r="R36">
        <v>471</v>
      </c>
      <c r="S36">
        <v>119</v>
      </c>
      <c r="T36">
        <v>68</v>
      </c>
      <c r="U36">
        <v>22</v>
      </c>
      <c r="V36">
        <f t="shared" si="5"/>
        <v>1196</v>
      </c>
      <c r="W36">
        <v>1</v>
      </c>
      <c r="X36">
        <v>3</v>
      </c>
      <c r="Y36">
        <v>5</v>
      </c>
      <c r="Z36">
        <v>9</v>
      </c>
      <c r="AA36">
        <v>7</v>
      </c>
      <c r="AB36">
        <v>0</v>
      </c>
      <c r="AC36">
        <v>0</v>
      </c>
      <c r="AD36">
        <v>0</v>
      </c>
      <c r="AE36">
        <v>0</v>
      </c>
      <c r="AF36">
        <v>0</v>
      </c>
      <c r="AG36">
        <f t="shared" si="4"/>
        <v>0</v>
      </c>
      <c r="AH36">
        <v>0</v>
      </c>
      <c r="AI36">
        <v>0</v>
      </c>
    </row>
    <row r="37" spans="1:35" x14ac:dyDescent="0.3">
      <c r="A37" s="1">
        <v>10738</v>
      </c>
      <c r="B37">
        <v>1951</v>
      </c>
      <c r="C37">
        <f t="shared" si="2"/>
        <v>75</v>
      </c>
      <c r="D37" t="str" cm="1">
        <f t="array" ref="D37">_xlfn.IFS(C37&lt;36,"Young",C37&lt;56,"Middle-aged",C37&gt;=56,"Senior")</f>
        <v>Senior</v>
      </c>
      <c r="E37" t="s">
        <v>39</v>
      </c>
      <c r="F37" t="s">
        <v>30</v>
      </c>
      <c r="G37">
        <v>49389</v>
      </c>
      <c r="H37">
        <f t="shared" si="0"/>
        <v>49389</v>
      </c>
      <c r="I37" t="str" cm="1">
        <f t="array" ref="I37">_xlfn.IFS(H37&lt;PERCENTILE(Income_Clean,0.33),"Low",H37&lt;PERCENTILE(Income_Clean,0.67),"Medium",H37&gt;PERCENTILE(Income_Clean,0.67),"High")</f>
        <v>Medium</v>
      </c>
      <c r="J37" t="str">
        <f t="shared" si="1"/>
        <v>Average Income</v>
      </c>
      <c r="K37">
        <v>1</v>
      </c>
      <c r="L37">
        <v>1</v>
      </c>
      <c r="M37" t="str">
        <f t="shared" si="3"/>
        <v>Yes</v>
      </c>
      <c r="N37" t="s">
        <v>68</v>
      </c>
      <c r="O37">
        <v>55</v>
      </c>
      <c r="P37">
        <v>40</v>
      </c>
      <c r="Q37">
        <v>0</v>
      </c>
      <c r="R37">
        <v>19</v>
      </c>
      <c r="S37">
        <v>2</v>
      </c>
      <c r="T37">
        <v>1</v>
      </c>
      <c r="U37">
        <v>3</v>
      </c>
      <c r="V37">
        <f t="shared" si="5"/>
        <v>65</v>
      </c>
      <c r="W37">
        <v>1</v>
      </c>
      <c r="X37">
        <v>2</v>
      </c>
      <c r="Y37">
        <v>0</v>
      </c>
      <c r="Z37">
        <v>3</v>
      </c>
      <c r="AA37">
        <v>7</v>
      </c>
      <c r="AB37">
        <v>0</v>
      </c>
      <c r="AC37">
        <v>0</v>
      </c>
      <c r="AD37">
        <v>0</v>
      </c>
      <c r="AE37">
        <v>0</v>
      </c>
      <c r="AF37">
        <v>0</v>
      </c>
      <c r="AG37">
        <f t="shared" si="4"/>
        <v>0</v>
      </c>
      <c r="AH37">
        <v>0</v>
      </c>
      <c r="AI37">
        <v>0</v>
      </c>
    </row>
    <row r="38" spans="1:35" x14ac:dyDescent="0.3">
      <c r="A38" s="1">
        <v>4339</v>
      </c>
      <c r="B38">
        <v>1970</v>
      </c>
      <c r="C38">
        <f t="shared" si="2"/>
        <v>56</v>
      </c>
      <c r="D38" t="str" cm="1">
        <f t="array" ref="D38">_xlfn.IFS(C38&lt;36,"Young",C38&lt;56,"Middle-aged",C38&gt;=56,"Senior")</f>
        <v>Senior</v>
      </c>
      <c r="E38" t="s">
        <v>36</v>
      </c>
      <c r="F38" t="s">
        <v>37</v>
      </c>
      <c r="G38">
        <v>67353</v>
      </c>
      <c r="H38">
        <f t="shared" si="0"/>
        <v>67353</v>
      </c>
      <c r="I38" t="str" cm="1">
        <f t="array" ref="I38">_xlfn.IFS(H38&lt;PERCENTILE(Income_Clean,0.33),"Low",H38&lt;PERCENTILE(Income_Clean,0.67),"Medium",H38&gt;PERCENTILE(Income_Clean,0.67),"High")</f>
        <v>High</v>
      </c>
      <c r="J38" t="str">
        <f t="shared" si="1"/>
        <v>Above Average Income</v>
      </c>
      <c r="K38">
        <v>0</v>
      </c>
      <c r="L38">
        <v>1</v>
      </c>
      <c r="M38" t="str">
        <f t="shared" si="3"/>
        <v>Yes</v>
      </c>
      <c r="N38" t="s">
        <v>69</v>
      </c>
      <c r="O38">
        <v>37</v>
      </c>
      <c r="P38">
        <v>702</v>
      </c>
      <c r="Q38">
        <v>17</v>
      </c>
      <c r="R38">
        <v>151</v>
      </c>
      <c r="S38">
        <v>0</v>
      </c>
      <c r="T38">
        <v>8</v>
      </c>
      <c r="U38">
        <v>35</v>
      </c>
      <c r="V38">
        <f t="shared" si="5"/>
        <v>913</v>
      </c>
      <c r="W38">
        <v>5</v>
      </c>
      <c r="X38">
        <v>5</v>
      </c>
      <c r="Y38">
        <v>6</v>
      </c>
      <c r="Z38">
        <v>12</v>
      </c>
      <c r="AA38">
        <v>2</v>
      </c>
      <c r="AB38">
        <v>0</v>
      </c>
      <c r="AC38">
        <v>0</v>
      </c>
      <c r="AD38">
        <v>0</v>
      </c>
      <c r="AE38">
        <v>0</v>
      </c>
      <c r="AF38">
        <v>0</v>
      </c>
      <c r="AG38">
        <f t="shared" si="4"/>
        <v>0</v>
      </c>
      <c r="AH38">
        <v>0</v>
      </c>
      <c r="AI38">
        <v>0</v>
      </c>
    </row>
    <row r="39" spans="1:35" x14ac:dyDescent="0.3">
      <c r="A39" s="1">
        <v>10755</v>
      </c>
      <c r="B39">
        <v>1976</v>
      </c>
      <c r="C39">
        <f t="shared" si="2"/>
        <v>50</v>
      </c>
      <c r="D39" t="str" cm="1">
        <f t="array" ref="D39">_xlfn.IFS(C39&lt;36,"Young",C39&lt;56,"Middle-aged",C39&gt;=56,"Senior")</f>
        <v>Middle-aged</v>
      </c>
      <c r="E39" t="s">
        <v>53</v>
      </c>
      <c r="F39" t="s">
        <v>37</v>
      </c>
      <c r="G39">
        <v>23718</v>
      </c>
      <c r="H39">
        <f t="shared" si="0"/>
        <v>23718</v>
      </c>
      <c r="I39" t="str" cm="1">
        <f t="array" ref="I39">_xlfn.IFS(H39&lt;PERCENTILE(Income_Clean,0.33),"Low",H39&lt;PERCENTILE(Income_Clean,0.67),"Medium",H39&gt;PERCENTILE(Income_Clean,0.67),"High")</f>
        <v>Low</v>
      </c>
      <c r="J39" t="str">
        <f t="shared" si="1"/>
        <v>Below Average Income</v>
      </c>
      <c r="K39">
        <v>1</v>
      </c>
      <c r="L39">
        <v>0</v>
      </c>
      <c r="M39" t="str">
        <f t="shared" si="3"/>
        <v>Yes</v>
      </c>
      <c r="N39" t="s">
        <v>70</v>
      </c>
      <c r="O39">
        <v>76</v>
      </c>
      <c r="P39">
        <v>6</v>
      </c>
      <c r="Q39">
        <v>3</v>
      </c>
      <c r="R39">
        <v>14</v>
      </c>
      <c r="S39">
        <v>15</v>
      </c>
      <c r="T39">
        <v>7</v>
      </c>
      <c r="U39">
        <v>36</v>
      </c>
      <c r="V39">
        <f t="shared" si="5"/>
        <v>81</v>
      </c>
      <c r="W39">
        <v>3</v>
      </c>
      <c r="X39">
        <v>3</v>
      </c>
      <c r="Y39">
        <v>1</v>
      </c>
      <c r="Z39">
        <v>2</v>
      </c>
      <c r="AA39">
        <v>7</v>
      </c>
      <c r="AB39">
        <v>0</v>
      </c>
      <c r="AC39">
        <v>0</v>
      </c>
      <c r="AD39">
        <v>0</v>
      </c>
      <c r="AE39">
        <v>0</v>
      </c>
      <c r="AF39">
        <v>0</v>
      </c>
      <c r="AG39">
        <f t="shared" si="4"/>
        <v>0</v>
      </c>
      <c r="AH39">
        <v>0</v>
      </c>
      <c r="AI39">
        <v>0</v>
      </c>
    </row>
    <row r="40" spans="1:35" x14ac:dyDescent="0.3">
      <c r="A40" s="1">
        <v>8595</v>
      </c>
      <c r="B40">
        <v>1973</v>
      </c>
      <c r="C40">
        <f t="shared" si="2"/>
        <v>53</v>
      </c>
      <c r="D40" t="str" cm="1">
        <f t="array" ref="D40">_xlfn.IFS(C40&lt;36,"Young",C40&lt;56,"Middle-aged",C40&gt;=56,"Senior")</f>
        <v>Middle-aged</v>
      </c>
      <c r="E40" t="s">
        <v>29</v>
      </c>
      <c r="F40" t="s">
        <v>71</v>
      </c>
      <c r="G40">
        <v>42429</v>
      </c>
      <c r="H40">
        <f t="shared" si="0"/>
        <v>42429</v>
      </c>
      <c r="I40" t="str" cm="1">
        <f t="array" ref="I40">_xlfn.IFS(H40&lt;PERCENTILE(Income_Clean,0.33),"Low",H40&lt;PERCENTILE(Income_Clean,0.67),"Medium",H40&gt;PERCENTILE(Income_Clean,0.67),"High")</f>
        <v>Medium</v>
      </c>
      <c r="J40" t="str">
        <f t="shared" si="1"/>
        <v>Average Income</v>
      </c>
      <c r="K40">
        <v>0</v>
      </c>
      <c r="L40">
        <v>1</v>
      </c>
      <c r="M40" t="str">
        <f t="shared" si="3"/>
        <v>Yes</v>
      </c>
      <c r="N40" t="s">
        <v>72</v>
      </c>
      <c r="O40">
        <v>99</v>
      </c>
      <c r="P40">
        <v>55</v>
      </c>
      <c r="Q40">
        <v>0</v>
      </c>
      <c r="R40">
        <v>6</v>
      </c>
      <c r="S40">
        <v>2</v>
      </c>
      <c r="T40">
        <v>0</v>
      </c>
      <c r="U40">
        <v>4</v>
      </c>
      <c r="V40">
        <f t="shared" si="5"/>
        <v>67</v>
      </c>
      <c r="W40">
        <v>2</v>
      </c>
      <c r="X40">
        <v>1</v>
      </c>
      <c r="Y40">
        <v>1</v>
      </c>
      <c r="Z40">
        <v>3</v>
      </c>
      <c r="AA40">
        <v>5</v>
      </c>
      <c r="AB40">
        <v>0</v>
      </c>
      <c r="AC40">
        <v>0</v>
      </c>
      <c r="AD40">
        <v>0</v>
      </c>
      <c r="AE40">
        <v>0</v>
      </c>
      <c r="AF40">
        <v>0</v>
      </c>
      <c r="AG40">
        <f t="shared" si="4"/>
        <v>0</v>
      </c>
      <c r="AH40">
        <v>0</v>
      </c>
      <c r="AI40">
        <v>0</v>
      </c>
    </row>
    <row r="41" spans="1:35" x14ac:dyDescent="0.3">
      <c r="A41" s="1">
        <v>2968</v>
      </c>
      <c r="B41">
        <v>1943</v>
      </c>
      <c r="C41">
        <f t="shared" si="2"/>
        <v>83</v>
      </c>
      <c r="D41" t="str" cm="1">
        <f t="array" ref="D41">_xlfn.IFS(C41&lt;36,"Young",C41&lt;56,"Middle-aged",C41&gt;=56,"Senior")</f>
        <v>Senior</v>
      </c>
      <c r="E41" t="s">
        <v>36</v>
      </c>
      <c r="F41" t="s">
        <v>41</v>
      </c>
      <c r="G41">
        <v>48948</v>
      </c>
      <c r="H41">
        <f t="shared" si="0"/>
        <v>48948</v>
      </c>
      <c r="I41" t="str" cm="1">
        <f t="array" ref="I41">_xlfn.IFS(H41&lt;PERCENTILE(Income_Clean,0.33),"Low",H41&lt;PERCENTILE(Income_Clean,0.67),"Medium",H41&gt;PERCENTILE(Income_Clean,0.67),"High")</f>
        <v>Medium</v>
      </c>
      <c r="J41" t="str">
        <f t="shared" si="1"/>
        <v>Average Income</v>
      </c>
      <c r="K41">
        <v>0</v>
      </c>
      <c r="L41">
        <v>0</v>
      </c>
      <c r="M41" t="str">
        <f t="shared" si="3"/>
        <v>No</v>
      </c>
      <c r="N41" t="s">
        <v>73</v>
      </c>
      <c r="O41">
        <v>53</v>
      </c>
      <c r="P41">
        <v>437</v>
      </c>
      <c r="Q41">
        <v>8</v>
      </c>
      <c r="R41">
        <v>206</v>
      </c>
      <c r="S41">
        <v>160</v>
      </c>
      <c r="T41">
        <v>49</v>
      </c>
      <c r="U41">
        <v>42</v>
      </c>
      <c r="V41">
        <f t="shared" si="5"/>
        <v>902</v>
      </c>
      <c r="W41">
        <v>2</v>
      </c>
      <c r="X41">
        <v>7</v>
      </c>
      <c r="Y41">
        <v>10</v>
      </c>
      <c r="Z41">
        <v>5</v>
      </c>
      <c r="AA41">
        <v>6</v>
      </c>
      <c r="AB41">
        <v>1</v>
      </c>
      <c r="AC41">
        <v>0</v>
      </c>
      <c r="AD41">
        <v>0</v>
      </c>
      <c r="AE41">
        <v>0</v>
      </c>
      <c r="AF41">
        <v>0</v>
      </c>
      <c r="AG41">
        <f t="shared" si="4"/>
        <v>1</v>
      </c>
      <c r="AH41">
        <v>0</v>
      </c>
      <c r="AI41">
        <v>1</v>
      </c>
    </row>
    <row r="42" spans="1:35" x14ac:dyDescent="0.3">
      <c r="A42" s="1">
        <v>8601</v>
      </c>
      <c r="B42">
        <v>1980</v>
      </c>
      <c r="C42">
        <f t="shared" si="2"/>
        <v>46</v>
      </c>
      <c r="D42" t="str" cm="1">
        <f t="array" ref="D42">_xlfn.IFS(C42&lt;36,"Young",C42&lt;56,"Middle-aged",C42&gt;=56,"Senior")</f>
        <v>Middle-aged</v>
      </c>
      <c r="E42" t="s">
        <v>29</v>
      </c>
      <c r="F42" t="s">
        <v>37</v>
      </c>
      <c r="G42">
        <v>80011</v>
      </c>
      <c r="H42">
        <f t="shared" si="0"/>
        <v>80011</v>
      </c>
      <c r="I42" t="str" cm="1">
        <f t="array" ref="I42">_xlfn.IFS(H42&lt;PERCENTILE(Income_Clean,0.33),"Low",H42&lt;PERCENTILE(Income_Clean,0.67),"Medium",H42&gt;PERCENTILE(Income_Clean,0.67),"High")</f>
        <v>High</v>
      </c>
      <c r="J42" t="str">
        <f t="shared" si="1"/>
        <v>Above Average Income</v>
      </c>
      <c r="K42">
        <v>0</v>
      </c>
      <c r="L42">
        <v>1</v>
      </c>
      <c r="M42" t="str">
        <f t="shared" si="3"/>
        <v>Yes</v>
      </c>
      <c r="N42" t="s">
        <v>74</v>
      </c>
      <c r="O42">
        <v>3</v>
      </c>
      <c r="P42">
        <v>421</v>
      </c>
      <c r="Q42">
        <v>76</v>
      </c>
      <c r="R42">
        <v>536</v>
      </c>
      <c r="S42">
        <v>82</v>
      </c>
      <c r="T42">
        <v>178</v>
      </c>
      <c r="U42">
        <v>102</v>
      </c>
      <c r="V42">
        <f t="shared" si="5"/>
        <v>1395</v>
      </c>
      <c r="W42">
        <v>2</v>
      </c>
      <c r="X42">
        <v>8</v>
      </c>
      <c r="Y42">
        <v>6</v>
      </c>
      <c r="Z42">
        <v>5</v>
      </c>
      <c r="AA42">
        <v>4</v>
      </c>
      <c r="AB42">
        <v>0</v>
      </c>
      <c r="AC42">
        <v>0</v>
      </c>
      <c r="AD42">
        <v>0</v>
      </c>
      <c r="AE42">
        <v>0</v>
      </c>
      <c r="AF42">
        <v>0</v>
      </c>
      <c r="AG42">
        <f t="shared" si="4"/>
        <v>0</v>
      </c>
      <c r="AH42">
        <v>0</v>
      </c>
      <c r="AI42">
        <v>0</v>
      </c>
    </row>
    <row r="43" spans="1:35" x14ac:dyDescent="0.3">
      <c r="A43" s="1">
        <v>503</v>
      </c>
      <c r="B43">
        <v>1985</v>
      </c>
      <c r="C43">
        <f t="shared" si="2"/>
        <v>41</v>
      </c>
      <c r="D43" t="str" cm="1">
        <f t="array" ref="D43">_xlfn.IFS(C43&lt;36,"Young",C43&lt;56,"Middle-aged",C43&gt;=56,"Senior")</f>
        <v>Middle-aged</v>
      </c>
      <c r="E43" t="s">
        <v>39</v>
      </c>
      <c r="F43" t="s">
        <v>37</v>
      </c>
      <c r="G43">
        <v>20559</v>
      </c>
      <c r="H43">
        <f t="shared" si="0"/>
        <v>20559</v>
      </c>
      <c r="I43" t="str" cm="1">
        <f t="array" ref="I43">_xlfn.IFS(H43&lt;PERCENTILE(Income_Clean,0.33),"Low",H43&lt;PERCENTILE(Income_Clean,0.67),"Medium",H43&gt;PERCENTILE(Income_Clean,0.67),"High")</f>
        <v>Low</v>
      </c>
      <c r="J43" t="str">
        <f t="shared" si="1"/>
        <v>Below Average Income</v>
      </c>
      <c r="K43">
        <v>1</v>
      </c>
      <c r="L43">
        <v>0</v>
      </c>
      <c r="M43" t="str">
        <f t="shared" si="3"/>
        <v>Yes</v>
      </c>
      <c r="N43" t="s">
        <v>75</v>
      </c>
      <c r="O43">
        <v>88</v>
      </c>
      <c r="P43">
        <v>13</v>
      </c>
      <c r="Q43">
        <v>1</v>
      </c>
      <c r="R43">
        <v>29</v>
      </c>
      <c r="S43">
        <v>3</v>
      </c>
      <c r="T43">
        <v>0</v>
      </c>
      <c r="U43">
        <v>7</v>
      </c>
      <c r="V43">
        <f t="shared" si="5"/>
        <v>53</v>
      </c>
      <c r="W43">
        <v>2</v>
      </c>
      <c r="X43">
        <v>2</v>
      </c>
      <c r="Y43">
        <v>0</v>
      </c>
      <c r="Z43">
        <v>3</v>
      </c>
      <c r="AA43">
        <v>8</v>
      </c>
      <c r="AB43">
        <v>0</v>
      </c>
      <c r="AC43">
        <v>0</v>
      </c>
      <c r="AD43">
        <v>0</v>
      </c>
      <c r="AE43">
        <v>0</v>
      </c>
      <c r="AF43">
        <v>0</v>
      </c>
      <c r="AG43">
        <f t="shared" si="4"/>
        <v>0</v>
      </c>
      <c r="AH43">
        <v>0</v>
      </c>
      <c r="AI43">
        <v>0</v>
      </c>
    </row>
    <row r="44" spans="1:35" x14ac:dyDescent="0.3">
      <c r="A44" s="1">
        <v>8430</v>
      </c>
      <c r="B44">
        <v>1957</v>
      </c>
      <c r="C44">
        <f t="shared" si="2"/>
        <v>69</v>
      </c>
      <c r="D44" t="str" cm="1">
        <f t="array" ref="D44">_xlfn.IFS(C44&lt;36,"Young",C44&lt;56,"Middle-aged",C44&gt;=56,"Senior")</f>
        <v>Senior</v>
      </c>
      <c r="E44" t="s">
        <v>29</v>
      </c>
      <c r="F44" t="s">
        <v>33</v>
      </c>
      <c r="G44">
        <v>21994</v>
      </c>
      <c r="H44">
        <f t="shared" si="0"/>
        <v>21994</v>
      </c>
      <c r="I44" t="str" cm="1">
        <f t="array" ref="I44">_xlfn.IFS(H44&lt;PERCENTILE(Income_Clean,0.33),"Low",H44&lt;PERCENTILE(Income_Clean,0.67),"Medium",H44&gt;PERCENTILE(Income_Clean,0.67),"High")</f>
        <v>Low</v>
      </c>
      <c r="J44" t="str">
        <f t="shared" si="1"/>
        <v>Below Average Income</v>
      </c>
      <c r="K44">
        <v>0</v>
      </c>
      <c r="L44">
        <v>1</v>
      </c>
      <c r="M44" t="str">
        <f t="shared" si="3"/>
        <v>Yes</v>
      </c>
      <c r="N44" t="s">
        <v>50</v>
      </c>
      <c r="O44">
        <v>4</v>
      </c>
      <c r="P44">
        <v>9</v>
      </c>
      <c r="Q44">
        <v>0</v>
      </c>
      <c r="R44">
        <v>6</v>
      </c>
      <c r="S44">
        <v>3</v>
      </c>
      <c r="T44">
        <v>1</v>
      </c>
      <c r="U44">
        <v>3</v>
      </c>
      <c r="V44">
        <f t="shared" si="5"/>
        <v>22</v>
      </c>
      <c r="W44">
        <v>1</v>
      </c>
      <c r="X44">
        <v>0</v>
      </c>
      <c r="Y44">
        <v>0</v>
      </c>
      <c r="Z44">
        <v>3</v>
      </c>
      <c r="AA44">
        <v>5</v>
      </c>
      <c r="AB44">
        <v>0</v>
      </c>
      <c r="AC44">
        <v>0</v>
      </c>
      <c r="AD44">
        <v>0</v>
      </c>
      <c r="AE44">
        <v>0</v>
      </c>
      <c r="AF44">
        <v>0</v>
      </c>
      <c r="AG44">
        <f t="shared" si="4"/>
        <v>0</v>
      </c>
      <c r="AH44">
        <v>0</v>
      </c>
      <c r="AI44">
        <v>0</v>
      </c>
    </row>
    <row r="45" spans="1:35" x14ac:dyDescent="0.3">
      <c r="A45" s="1">
        <v>7281</v>
      </c>
      <c r="B45">
        <v>1959</v>
      </c>
      <c r="C45">
        <f t="shared" si="2"/>
        <v>67</v>
      </c>
      <c r="D45" t="str" cm="1">
        <f t="array" ref="D45">_xlfn.IFS(C45&lt;36,"Young",C45&lt;56,"Middle-aged",C45&gt;=56,"Senior")</f>
        <v>Senior</v>
      </c>
      <c r="E45" t="s">
        <v>36</v>
      </c>
      <c r="F45" t="s">
        <v>30</v>
      </c>
      <c r="H45">
        <f t="shared" si="0"/>
        <v>51371</v>
      </c>
      <c r="I45" t="str" cm="1">
        <f t="array" ref="I45">_xlfn.IFS(H45&lt;PERCENTILE(Income_Clean,0.33),"Low",H45&lt;PERCENTILE(Income_Clean,0.67),"Medium",H45&gt;PERCENTILE(Income_Clean,0.67),"High")</f>
        <v>Medium</v>
      </c>
      <c r="J45" t="str">
        <f t="shared" si="1"/>
        <v>Average Income</v>
      </c>
      <c r="K45">
        <v>0</v>
      </c>
      <c r="L45">
        <v>0</v>
      </c>
      <c r="M45" t="str">
        <f t="shared" si="3"/>
        <v>No</v>
      </c>
      <c r="N45" t="s">
        <v>76</v>
      </c>
      <c r="O45">
        <v>80</v>
      </c>
      <c r="P45">
        <v>81</v>
      </c>
      <c r="Q45">
        <v>11</v>
      </c>
      <c r="R45">
        <v>50</v>
      </c>
      <c r="S45">
        <v>3</v>
      </c>
      <c r="T45">
        <v>2</v>
      </c>
      <c r="U45">
        <v>39</v>
      </c>
      <c r="V45">
        <f t="shared" si="5"/>
        <v>186</v>
      </c>
      <c r="W45">
        <v>1</v>
      </c>
      <c r="X45">
        <v>1</v>
      </c>
      <c r="Y45">
        <v>3</v>
      </c>
      <c r="Z45">
        <v>4</v>
      </c>
      <c r="AA45">
        <v>2</v>
      </c>
      <c r="AB45">
        <v>0</v>
      </c>
      <c r="AC45">
        <v>0</v>
      </c>
      <c r="AD45">
        <v>0</v>
      </c>
      <c r="AE45">
        <v>0</v>
      </c>
      <c r="AF45">
        <v>0</v>
      </c>
      <c r="AG45">
        <f t="shared" si="4"/>
        <v>0</v>
      </c>
      <c r="AH45">
        <v>0</v>
      </c>
      <c r="AI45">
        <v>0</v>
      </c>
    </row>
    <row r="46" spans="1:35" x14ac:dyDescent="0.3">
      <c r="A46" s="1">
        <v>2139</v>
      </c>
      <c r="B46">
        <v>1975</v>
      </c>
      <c r="C46">
        <f t="shared" si="2"/>
        <v>51</v>
      </c>
      <c r="D46" t="str" cm="1">
        <f t="array" ref="D46">_xlfn.IFS(C46&lt;36,"Young",C46&lt;56,"Middle-aged",C46&gt;=56,"Senior")</f>
        <v>Middle-aged</v>
      </c>
      <c r="E46" t="s">
        <v>39</v>
      </c>
      <c r="F46" t="s">
        <v>37</v>
      </c>
      <c r="G46">
        <v>7500</v>
      </c>
      <c r="H46">
        <f t="shared" si="0"/>
        <v>7500</v>
      </c>
      <c r="I46" t="str" cm="1">
        <f t="array" ref="I46">_xlfn.IFS(H46&lt;PERCENTILE(Income_Clean,0.33),"Low",H46&lt;PERCENTILE(Income_Clean,0.67),"Medium",H46&gt;PERCENTILE(Income_Clean,0.67),"High")</f>
        <v>Low</v>
      </c>
      <c r="J46" t="str">
        <f t="shared" si="1"/>
        <v>Below Average Income</v>
      </c>
      <c r="K46">
        <v>1</v>
      </c>
      <c r="L46">
        <v>0</v>
      </c>
      <c r="M46" t="str">
        <f t="shared" si="3"/>
        <v>Yes</v>
      </c>
      <c r="N46" t="s">
        <v>77</v>
      </c>
      <c r="O46">
        <v>19</v>
      </c>
      <c r="P46">
        <v>3</v>
      </c>
      <c r="Q46">
        <v>1</v>
      </c>
      <c r="R46">
        <v>10</v>
      </c>
      <c r="S46">
        <v>3</v>
      </c>
      <c r="T46">
        <v>2</v>
      </c>
      <c r="U46">
        <v>12</v>
      </c>
      <c r="V46">
        <f t="shared" si="5"/>
        <v>31</v>
      </c>
      <c r="W46">
        <v>3</v>
      </c>
      <c r="X46">
        <v>2</v>
      </c>
      <c r="Y46">
        <v>0</v>
      </c>
      <c r="Z46">
        <v>3</v>
      </c>
      <c r="AA46">
        <v>5</v>
      </c>
      <c r="AB46">
        <v>0</v>
      </c>
      <c r="AC46">
        <v>0</v>
      </c>
      <c r="AD46">
        <v>0</v>
      </c>
      <c r="AE46">
        <v>0</v>
      </c>
      <c r="AF46">
        <v>0</v>
      </c>
      <c r="AG46">
        <f t="shared" si="4"/>
        <v>0</v>
      </c>
      <c r="AH46">
        <v>0</v>
      </c>
      <c r="AI46">
        <v>0</v>
      </c>
    </row>
    <row r="47" spans="1:35" x14ac:dyDescent="0.3">
      <c r="A47" s="1">
        <v>1371</v>
      </c>
      <c r="B47">
        <v>1976</v>
      </c>
      <c r="C47">
        <f t="shared" si="2"/>
        <v>50</v>
      </c>
      <c r="D47" t="str" cm="1">
        <f t="array" ref="D47">_xlfn.IFS(C47&lt;36,"Young",C47&lt;56,"Middle-aged",C47&gt;=56,"Senior")</f>
        <v>Middle-aged</v>
      </c>
      <c r="E47" t="s">
        <v>29</v>
      </c>
      <c r="F47" t="s">
        <v>30</v>
      </c>
      <c r="G47">
        <v>79941</v>
      </c>
      <c r="H47">
        <f t="shared" si="0"/>
        <v>79941</v>
      </c>
      <c r="I47" t="str" cm="1">
        <f t="array" ref="I47">_xlfn.IFS(H47&lt;PERCENTILE(Income_Clean,0.33),"Low",H47&lt;PERCENTILE(Income_Clean,0.67),"Medium",H47&gt;PERCENTILE(Income_Clean,0.67),"High")</f>
        <v>High</v>
      </c>
      <c r="J47" t="str">
        <f t="shared" si="1"/>
        <v>Above Average Income</v>
      </c>
      <c r="K47">
        <v>0</v>
      </c>
      <c r="L47">
        <v>0</v>
      </c>
      <c r="M47" t="str">
        <f t="shared" si="3"/>
        <v>No</v>
      </c>
      <c r="N47" t="s">
        <v>78</v>
      </c>
      <c r="O47">
        <v>72</v>
      </c>
      <c r="P47">
        <v>123</v>
      </c>
      <c r="Q47">
        <v>164</v>
      </c>
      <c r="R47">
        <v>266</v>
      </c>
      <c r="S47">
        <v>227</v>
      </c>
      <c r="T47">
        <v>30</v>
      </c>
      <c r="U47">
        <v>174</v>
      </c>
      <c r="V47">
        <f t="shared" si="5"/>
        <v>984</v>
      </c>
      <c r="W47">
        <v>1</v>
      </c>
      <c r="X47">
        <v>2</v>
      </c>
      <c r="Y47">
        <v>4</v>
      </c>
      <c r="Z47">
        <v>9</v>
      </c>
      <c r="AA47">
        <v>1</v>
      </c>
      <c r="AB47">
        <v>0</v>
      </c>
      <c r="AC47">
        <v>0</v>
      </c>
      <c r="AD47">
        <v>0</v>
      </c>
      <c r="AE47">
        <v>0</v>
      </c>
      <c r="AF47">
        <v>0</v>
      </c>
      <c r="AG47">
        <f t="shared" si="4"/>
        <v>0</v>
      </c>
      <c r="AH47">
        <v>0</v>
      </c>
      <c r="AI47">
        <v>0</v>
      </c>
    </row>
    <row r="48" spans="1:35" x14ac:dyDescent="0.3">
      <c r="A48" s="1">
        <v>9909</v>
      </c>
      <c r="B48">
        <v>1996</v>
      </c>
      <c r="C48">
        <f t="shared" si="2"/>
        <v>30</v>
      </c>
      <c r="D48" t="str" cm="1">
        <f t="array" ref="D48">_xlfn.IFS(C48&lt;36,"Young",C48&lt;56,"Middle-aged",C48&gt;=56,"Senior")</f>
        <v>Young</v>
      </c>
      <c r="E48" t="s">
        <v>53</v>
      </c>
      <c r="F48" t="s">
        <v>37</v>
      </c>
      <c r="G48">
        <v>7500</v>
      </c>
      <c r="H48">
        <f t="shared" si="0"/>
        <v>7500</v>
      </c>
      <c r="I48" t="str" cm="1">
        <f t="array" ref="I48">_xlfn.IFS(H48&lt;PERCENTILE(Income_Clean,0.33),"Low",H48&lt;PERCENTILE(Income_Clean,0.67),"Medium",H48&gt;PERCENTILE(Income_Clean,0.67),"High")</f>
        <v>Low</v>
      </c>
      <c r="J48" t="str">
        <f t="shared" si="1"/>
        <v>Below Average Income</v>
      </c>
      <c r="K48">
        <v>0</v>
      </c>
      <c r="L48">
        <v>0</v>
      </c>
      <c r="M48" t="str">
        <f t="shared" si="3"/>
        <v>No</v>
      </c>
      <c r="N48" t="s">
        <v>79</v>
      </c>
      <c r="O48">
        <v>24</v>
      </c>
      <c r="P48">
        <v>3</v>
      </c>
      <c r="Q48">
        <v>18</v>
      </c>
      <c r="R48">
        <v>14</v>
      </c>
      <c r="S48">
        <v>15</v>
      </c>
      <c r="T48">
        <v>22</v>
      </c>
      <c r="U48">
        <v>50</v>
      </c>
      <c r="V48">
        <f t="shared" si="5"/>
        <v>122</v>
      </c>
      <c r="W48">
        <v>3</v>
      </c>
      <c r="X48">
        <v>3</v>
      </c>
      <c r="Y48">
        <v>1</v>
      </c>
      <c r="Z48">
        <v>3</v>
      </c>
      <c r="AA48">
        <v>9</v>
      </c>
      <c r="AB48">
        <v>0</v>
      </c>
      <c r="AC48">
        <v>0</v>
      </c>
      <c r="AD48">
        <v>0</v>
      </c>
      <c r="AE48">
        <v>0</v>
      </c>
      <c r="AF48">
        <v>0</v>
      </c>
      <c r="AG48">
        <f t="shared" si="4"/>
        <v>0</v>
      </c>
      <c r="AH48">
        <v>0</v>
      </c>
      <c r="AI48">
        <v>1</v>
      </c>
    </row>
    <row r="49" spans="1:35" x14ac:dyDescent="0.3">
      <c r="A49" s="1">
        <v>7286</v>
      </c>
      <c r="B49">
        <v>1968</v>
      </c>
      <c r="C49">
        <f t="shared" si="2"/>
        <v>58</v>
      </c>
      <c r="D49" t="str" cm="1">
        <f t="array" ref="D49">_xlfn.IFS(C49&lt;36,"Young",C49&lt;56,"Middle-aged",C49&gt;=56,"Senior")</f>
        <v>Senior</v>
      </c>
      <c r="E49" t="s">
        <v>29</v>
      </c>
      <c r="F49" t="s">
        <v>33</v>
      </c>
      <c r="G49">
        <v>41728</v>
      </c>
      <c r="H49">
        <f t="shared" si="0"/>
        <v>41728</v>
      </c>
      <c r="I49" t="str" cm="1">
        <f t="array" ref="I49">_xlfn.IFS(H49&lt;PERCENTILE(Income_Clean,0.33),"Low",H49&lt;PERCENTILE(Income_Clean,0.67),"Medium",H49&gt;PERCENTILE(Income_Clean,0.67),"High")</f>
        <v>Medium</v>
      </c>
      <c r="J49" t="str">
        <f t="shared" si="1"/>
        <v>Average Income</v>
      </c>
      <c r="K49">
        <v>1</v>
      </c>
      <c r="L49">
        <v>0</v>
      </c>
      <c r="M49" t="str">
        <f t="shared" si="3"/>
        <v>Yes</v>
      </c>
      <c r="N49" t="s">
        <v>80</v>
      </c>
      <c r="O49">
        <v>92</v>
      </c>
      <c r="P49">
        <v>13</v>
      </c>
      <c r="Q49">
        <v>6</v>
      </c>
      <c r="R49">
        <v>15</v>
      </c>
      <c r="S49">
        <v>3</v>
      </c>
      <c r="T49">
        <v>5</v>
      </c>
      <c r="U49">
        <v>13</v>
      </c>
      <c r="V49">
        <f t="shared" si="5"/>
        <v>55</v>
      </c>
      <c r="W49">
        <v>1</v>
      </c>
      <c r="X49">
        <v>2</v>
      </c>
      <c r="Y49">
        <v>0</v>
      </c>
      <c r="Z49">
        <v>2</v>
      </c>
      <c r="AA49">
        <v>10</v>
      </c>
      <c r="AB49">
        <v>0</v>
      </c>
      <c r="AC49">
        <v>0</v>
      </c>
      <c r="AD49">
        <v>0</v>
      </c>
      <c r="AE49">
        <v>0</v>
      </c>
      <c r="AF49">
        <v>0</v>
      </c>
      <c r="AG49">
        <f t="shared" si="4"/>
        <v>0</v>
      </c>
      <c r="AH49">
        <v>0</v>
      </c>
      <c r="AI49">
        <v>0</v>
      </c>
    </row>
    <row r="50" spans="1:35" x14ac:dyDescent="0.3">
      <c r="A50" s="1">
        <v>7244</v>
      </c>
      <c r="B50">
        <v>1951</v>
      </c>
      <c r="C50">
        <f t="shared" si="2"/>
        <v>75</v>
      </c>
      <c r="D50" t="str" cm="1">
        <f t="array" ref="D50">_xlfn.IFS(C50&lt;36,"Young",C50&lt;56,"Middle-aged",C50&gt;=56,"Senior")</f>
        <v>Senior</v>
      </c>
      <c r="E50" t="s">
        <v>29</v>
      </c>
      <c r="F50" t="s">
        <v>30</v>
      </c>
      <c r="H50">
        <f t="shared" si="0"/>
        <v>51371</v>
      </c>
      <c r="I50" t="str" cm="1">
        <f t="array" ref="I50">_xlfn.IFS(H50&lt;PERCENTILE(Income_Clean,0.33),"Low",H50&lt;PERCENTILE(Income_Clean,0.67),"Medium",H50&gt;PERCENTILE(Income_Clean,0.67),"High")</f>
        <v>Medium</v>
      </c>
      <c r="J50" t="str">
        <f t="shared" si="1"/>
        <v>Average Income</v>
      </c>
      <c r="K50">
        <v>2</v>
      </c>
      <c r="L50">
        <v>1</v>
      </c>
      <c r="M50" t="str">
        <f t="shared" si="3"/>
        <v>Yes</v>
      </c>
      <c r="N50" t="s">
        <v>81</v>
      </c>
      <c r="O50">
        <v>96</v>
      </c>
      <c r="P50">
        <v>48</v>
      </c>
      <c r="Q50">
        <v>5</v>
      </c>
      <c r="R50">
        <v>48</v>
      </c>
      <c r="S50">
        <v>6</v>
      </c>
      <c r="T50">
        <v>10</v>
      </c>
      <c r="U50">
        <v>7</v>
      </c>
      <c r="V50">
        <f t="shared" si="5"/>
        <v>124</v>
      </c>
      <c r="W50">
        <v>3</v>
      </c>
      <c r="X50">
        <v>2</v>
      </c>
      <c r="Y50">
        <v>1</v>
      </c>
      <c r="Z50">
        <v>4</v>
      </c>
      <c r="AA50">
        <v>6</v>
      </c>
      <c r="AB50">
        <v>0</v>
      </c>
      <c r="AC50">
        <v>0</v>
      </c>
      <c r="AD50">
        <v>0</v>
      </c>
      <c r="AE50">
        <v>0</v>
      </c>
      <c r="AF50">
        <v>0</v>
      </c>
      <c r="AG50">
        <f t="shared" si="4"/>
        <v>0</v>
      </c>
      <c r="AH50">
        <v>0</v>
      </c>
      <c r="AI50">
        <v>0</v>
      </c>
    </row>
    <row r="51" spans="1:35" x14ac:dyDescent="0.3">
      <c r="A51" s="1">
        <v>6566</v>
      </c>
      <c r="B51">
        <v>1954</v>
      </c>
      <c r="C51">
        <f t="shared" si="2"/>
        <v>72</v>
      </c>
      <c r="D51" t="str" cm="1">
        <f t="array" ref="D51">_xlfn.IFS(C51&lt;36,"Young",C51&lt;56,"Middle-aged",C51&gt;=56,"Senior")</f>
        <v>Senior</v>
      </c>
      <c r="E51" t="s">
        <v>36</v>
      </c>
      <c r="F51" t="s">
        <v>37</v>
      </c>
      <c r="G51">
        <v>72550</v>
      </c>
      <c r="H51">
        <f t="shared" si="0"/>
        <v>72550</v>
      </c>
      <c r="I51" t="str" cm="1">
        <f t="array" ref="I51">_xlfn.IFS(H51&lt;PERCENTILE(Income_Clean,0.33),"Low",H51&lt;PERCENTILE(Income_Clean,0.67),"Medium",H51&gt;PERCENTILE(Income_Clean,0.67),"High")</f>
        <v>High</v>
      </c>
      <c r="J51" t="str">
        <f t="shared" si="1"/>
        <v>Above Average Income</v>
      </c>
      <c r="K51">
        <v>1</v>
      </c>
      <c r="L51">
        <v>1</v>
      </c>
      <c r="M51" t="str">
        <f t="shared" si="3"/>
        <v>Yes</v>
      </c>
      <c r="N51" t="s">
        <v>82</v>
      </c>
      <c r="O51">
        <v>39</v>
      </c>
      <c r="P51">
        <v>826</v>
      </c>
      <c r="Q51">
        <v>50</v>
      </c>
      <c r="R51">
        <v>317</v>
      </c>
      <c r="S51">
        <v>50</v>
      </c>
      <c r="T51">
        <v>38</v>
      </c>
      <c r="U51">
        <v>38</v>
      </c>
      <c r="V51">
        <f t="shared" si="5"/>
        <v>1319</v>
      </c>
      <c r="W51">
        <v>9</v>
      </c>
      <c r="X51">
        <v>5</v>
      </c>
      <c r="Y51">
        <v>2</v>
      </c>
      <c r="Z51">
        <v>12</v>
      </c>
      <c r="AA51">
        <v>8</v>
      </c>
      <c r="AB51">
        <v>0</v>
      </c>
      <c r="AC51">
        <v>0</v>
      </c>
      <c r="AD51">
        <v>0</v>
      </c>
      <c r="AE51">
        <v>0</v>
      </c>
      <c r="AF51">
        <v>0</v>
      </c>
      <c r="AG51">
        <f t="shared" si="4"/>
        <v>0</v>
      </c>
      <c r="AH51">
        <v>0</v>
      </c>
      <c r="AI51">
        <v>0</v>
      </c>
    </row>
    <row r="52" spans="1:35" x14ac:dyDescent="0.3">
      <c r="A52" s="1">
        <v>8614</v>
      </c>
      <c r="B52">
        <v>1957</v>
      </c>
      <c r="C52">
        <f t="shared" si="2"/>
        <v>69</v>
      </c>
      <c r="D52" t="str" cm="1">
        <f t="array" ref="D52">_xlfn.IFS(C52&lt;36,"Young",C52&lt;56,"Middle-aged",C52&gt;=56,"Senior")</f>
        <v>Senior</v>
      </c>
      <c r="E52" t="s">
        <v>29</v>
      </c>
      <c r="F52" t="s">
        <v>71</v>
      </c>
      <c r="G52">
        <v>65486</v>
      </c>
      <c r="H52">
        <f t="shared" si="0"/>
        <v>65486</v>
      </c>
      <c r="I52" t="str" cm="1">
        <f t="array" ref="I52">_xlfn.IFS(H52&lt;PERCENTILE(Income_Clean,0.33),"Low",H52&lt;PERCENTILE(Income_Clean,0.67),"Medium",H52&gt;PERCENTILE(Income_Clean,0.67),"High")</f>
        <v>High</v>
      </c>
      <c r="J52" t="str">
        <f t="shared" si="1"/>
        <v>Above Average Income</v>
      </c>
      <c r="K52">
        <v>0</v>
      </c>
      <c r="L52">
        <v>1</v>
      </c>
      <c r="M52" t="str">
        <f t="shared" si="3"/>
        <v>Yes</v>
      </c>
      <c r="N52" t="s">
        <v>83</v>
      </c>
      <c r="O52">
        <v>29</v>
      </c>
      <c r="P52">
        <v>245</v>
      </c>
      <c r="Q52">
        <v>19</v>
      </c>
      <c r="R52">
        <v>125</v>
      </c>
      <c r="S52">
        <v>37</v>
      </c>
      <c r="T52">
        <v>67</v>
      </c>
      <c r="U52">
        <v>14</v>
      </c>
      <c r="V52">
        <f t="shared" si="5"/>
        <v>507</v>
      </c>
      <c r="W52">
        <v>1</v>
      </c>
      <c r="X52">
        <v>4</v>
      </c>
      <c r="Y52">
        <v>2</v>
      </c>
      <c r="Z52">
        <v>10</v>
      </c>
      <c r="AA52">
        <v>2</v>
      </c>
      <c r="AB52">
        <v>0</v>
      </c>
      <c r="AC52">
        <v>0</v>
      </c>
      <c r="AD52">
        <v>0</v>
      </c>
      <c r="AE52">
        <v>0</v>
      </c>
      <c r="AF52">
        <v>0</v>
      </c>
      <c r="AG52">
        <f t="shared" si="4"/>
        <v>0</v>
      </c>
      <c r="AH52">
        <v>0</v>
      </c>
      <c r="AI52">
        <v>0</v>
      </c>
    </row>
    <row r="53" spans="1:35" x14ac:dyDescent="0.3">
      <c r="A53" s="1">
        <v>4114</v>
      </c>
      <c r="B53">
        <v>1964</v>
      </c>
      <c r="C53">
        <f t="shared" si="2"/>
        <v>62</v>
      </c>
      <c r="D53" t="str" cm="1">
        <f t="array" ref="D53">_xlfn.IFS(C53&lt;36,"Young",C53&lt;56,"Middle-aged",C53&gt;=56,"Senior")</f>
        <v>Senior</v>
      </c>
      <c r="E53" t="s">
        <v>39</v>
      </c>
      <c r="F53" t="s">
        <v>37</v>
      </c>
      <c r="G53">
        <v>79143</v>
      </c>
      <c r="H53">
        <f t="shared" si="0"/>
        <v>79143</v>
      </c>
      <c r="I53" t="str" cm="1">
        <f t="array" ref="I53">_xlfn.IFS(H53&lt;PERCENTILE(Income_Clean,0.33),"Low",H53&lt;PERCENTILE(Income_Clean,0.67),"Medium",H53&gt;PERCENTILE(Income_Clean,0.67),"High")</f>
        <v>High</v>
      </c>
      <c r="J53" t="str">
        <f t="shared" si="1"/>
        <v>Above Average Income</v>
      </c>
      <c r="K53">
        <v>0</v>
      </c>
      <c r="L53">
        <v>0</v>
      </c>
      <c r="M53" t="str">
        <f t="shared" si="3"/>
        <v>No</v>
      </c>
      <c r="N53" t="s">
        <v>84</v>
      </c>
      <c r="O53">
        <v>2</v>
      </c>
      <c r="P53">
        <v>650</v>
      </c>
      <c r="Q53">
        <v>37</v>
      </c>
      <c r="R53">
        <v>780</v>
      </c>
      <c r="S53">
        <v>27</v>
      </c>
      <c r="T53">
        <v>167</v>
      </c>
      <c r="U53">
        <v>32</v>
      </c>
      <c r="V53">
        <f t="shared" si="5"/>
        <v>1693</v>
      </c>
      <c r="W53">
        <v>1</v>
      </c>
      <c r="X53">
        <v>6</v>
      </c>
      <c r="Y53">
        <v>9</v>
      </c>
      <c r="Z53">
        <v>13</v>
      </c>
      <c r="AA53">
        <v>3</v>
      </c>
      <c r="AB53">
        <v>0</v>
      </c>
      <c r="AC53">
        <v>0</v>
      </c>
      <c r="AD53">
        <v>0</v>
      </c>
      <c r="AE53">
        <v>0</v>
      </c>
      <c r="AF53">
        <v>0</v>
      </c>
      <c r="AG53">
        <f t="shared" si="4"/>
        <v>0</v>
      </c>
      <c r="AH53">
        <v>0</v>
      </c>
      <c r="AI53">
        <v>0</v>
      </c>
    </row>
    <row r="54" spans="1:35" x14ac:dyDescent="0.3">
      <c r="A54" s="1">
        <v>1331</v>
      </c>
      <c r="B54">
        <v>1977</v>
      </c>
      <c r="C54">
        <f t="shared" si="2"/>
        <v>49</v>
      </c>
      <c r="D54" t="str" cm="1">
        <f t="array" ref="D54">_xlfn.IFS(C54&lt;36,"Young",C54&lt;56,"Middle-aged",C54&gt;=56,"Senior")</f>
        <v>Middle-aged</v>
      </c>
      <c r="E54" t="s">
        <v>29</v>
      </c>
      <c r="F54" t="s">
        <v>30</v>
      </c>
      <c r="G54">
        <v>35790</v>
      </c>
      <c r="H54">
        <f t="shared" si="0"/>
        <v>35790</v>
      </c>
      <c r="I54" t="str" cm="1">
        <f t="array" ref="I54">_xlfn.IFS(H54&lt;PERCENTILE(Income_Clean,0.33),"Low",H54&lt;PERCENTILE(Income_Clean,0.67),"Medium",H54&gt;PERCENTILE(Income_Clean,0.67),"High")</f>
        <v>Low</v>
      </c>
      <c r="J54" t="str">
        <f t="shared" si="1"/>
        <v>Below Average Income</v>
      </c>
      <c r="K54">
        <v>1</v>
      </c>
      <c r="L54">
        <v>0</v>
      </c>
      <c r="M54" t="str">
        <f t="shared" si="3"/>
        <v>Yes</v>
      </c>
      <c r="N54" t="s">
        <v>60</v>
      </c>
      <c r="O54">
        <v>54</v>
      </c>
      <c r="P54">
        <v>12</v>
      </c>
      <c r="Q54">
        <v>6</v>
      </c>
      <c r="R54">
        <v>20</v>
      </c>
      <c r="S54">
        <v>30</v>
      </c>
      <c r="T54">
        <v>1</v>
      </c>
      <c r="U54">
        <v>3</v>
      </c>
      <c r="V54">
        <f t="shared" si="5"/>
        <v>72</v>
      </c>
      <c r="W54">
        <v>2</v>
      </c>
      <c r="X54">
        <v>2</v>
      </c>
      <c r="Y54">
        <v>0</v>
      </c>
      <c r="Z54">
        <v>3</v>
      </c>
      <c r="AA54">
        <v>7</v>
      </c>
      <c r="AB54">
        <v>0</v>
      </c>
      <c r="AC54">
        <v>0</v>
      </c>
      <c r="AD54">
        <v>0</v>
      </c>
      <c r="AE54">
        <v>0</v>
      </c>
      <c r="AF54">
        <v>0</v>
      </c>
      <c r="AG54">
        <f t="shared" si="4"/>
        <v>0</v>
      </c>
      <c r="AH54">
        <v>0</v>
      </c>
      <c r="AI54">
        <v>0</v>
      </c>
    </row>
    <row r="55" spans="1:35" x14ac:dyDescent="0.3">
      <c r="A55" s="1">
        <v>2225</v>
      </c>
      <c r="B55">
        <v>1977</v>
      </c>
      <c r="C55">
        <f t="shared" si="2"/>
        <v>49</v>
      </c>
      <c r="D55" t="str" cm="1">
        <f t="array" ref="D55">_xlfn.IFS(C55&lt;36,"Young",C55&lt;56,"Middle-aged",C55&gt;=56,"Senior")</f>
        <v>Middle-aged</v>
      </c>
      <c r="E55" t="s">
        <v>29</v>
      </c>
      <c r="F55" t="s">
        <v>41</v>
      </c>
      <c r="G55">
        <v>82582</v>
      </c>
      <c r="H55">
        <f t="shared" si="0"/>
        <v>82582</v>
      </c>
      <c r="I55" t="str" cm="1">
        <f t="array" ref="I55">_xlfn.IFS(H55&lt;PERCENTILE(Income_Clean,0.33),"Low",H55&lt;PERCENTILE(Income_Clean,0.67),"Medium",H55&gt;PERCENTILE(Income_Clean,0.67),"High")</f>
        <v>High</v>
      </c>
      <c r="J55" t="str">
        <f t="shared" si="1"/>
        <v>Above Average Income</v>
      </c>
      <c r="K55">
        <v>0</v>
      </c>
      <c r="L55">
        <v>0</v>
      </c>
      <c r="M55" t="str">
        <f t="shared" si="3"/>
        <v>No</v>
      </c>
      <c r="N55" t="s">
        <v>85</v>
      </c>
      <c r="O55">
        <v>54</v>
      </c>
      <c r="P55">
        <v>510</v>
      </c>
      <c r="Q55">
        <v>120</v>
      </c>
      <c r="R55">
        <v>550</v>
      </c>
      <c r="S55">
        <v>156</v>
      </c>
      <c r="T55">
        <v>40</v>
      </c>
      <c r="U55">
        <v>241</v>
      </c>
      <c r="V55">
        <f t="shared" si="5"/>
        <v>1617</v>
      </c>
      <c r="W55">
        <v>1</v>
      </c>
      <c r="X55">
        <v>4</v>
      </c>
      <c r="Y55">
        <v>9</v>
      </c>
      <c r="Z55">
        <v>7</v>
      </c>
      <c r="AA55">
        <v>1</v>
      </c>
      <c r="AB55">
        <v>1</v>
      </c>
      <c r="AC55">
        <v>0</v>
      </c>
      <c r="AD55">
        <v>0</v>
      </c>
      <c r="AE55">
        <v>1</v>
      </c>
      <c r="AF55">
        <v>0</v>
      </c>
      <c r="AG55">
        <f t="shared" si="4"/>
        <v>2</v>
      </c>
      <c r="AH55">
        <v>0</v>
      </c>
      <c r="AI55">
        <v>1</v>
      </c>
    </row>
    <row r="56" spans="1:35" x14ac:dyDescent="0.3">
      <c r="A56" s="1">
        <v>9381</v>
      </c>
      <c r="B56">
        <v>1978</v>
      </c>
      <c r="C56">
        <f t="shared" si="2"/>
        <v>48</v>
      </c>
      <c r="D56" t="str" cm="1">
        <f t="array" ref="D56">_xlfn.IFS(C56&lt;36,"Young",C56&lt;56,"Middle-aged",C56&gt;=56,"Senior")</f>
        <v>Middle-aged</v>
      </c>
      <c r="E56" t="s">
        <v>29</v>
      </c>
      <c r="F56" t="s">
        <v>37</v>
      </c>
      <c r="G56">
        <v>66373</v>
      </c>
      <c r="H56">
        <f t="shared" si="0"/>
        <v>66373</v>
      </c>
      <c r="I56" t="str" cm="1">
        <f t="array" ref="I56">_xlfn.IFS(H56&lt;PERCENTILE(Income_Clean,0.33),"Low",H56&lt;PERCENTILE(Income_Clean,0.67),"Medium",H56&gt;PERCENTILE(Income_Clean,0.67),"High")</f>
        <v>High</v>
      </c>
      <c r="J56" t="str">
        <f t="shared" si="1"/>
        <v>Above Average Income</v>
      </c>
      <c r="K56">
        <v>1</v>
      </c>
      <c r="L56">
        <v>1</v>
      </c>
      <c r="M56" t="str">
        <f t="shared" si="3"/>
        <v>Yes</v>
      </c>
      <c r="N56" t="s">
        <v>86</v>
      </c>
      <c r="O56">
        <v>57</v>
      </c>
      <c r="P56">
        <v>328</v>
      </c>
      <c r="Q56">
        <v>9</v>
      </c>
      <c r="R56">
        <v>124</v>
      </c>
      <c r="S56">
        <v>12</v>
      </c>
      <c r="T56">
        <v>24</v>
      </c>
      <c r="U56">
        <v>109</v>
      </c>
      <c r="V56">
        <f t="shared" si="5"/>
        <v>606</v>
      </c>
      <c r="W56">
        <v>7</v>
      </c>
      <c r="X56">
        <v>4</v>
      </c>
      <c r="Y56">
        <v>2</v>
      </c>
      <c r="Z56">
        <v>10</v>
      </c>
      <c r="AA56">
        <v>3</v>
      </c>
      <c r="AB56">
        <v>0</v>
      </c>
      <c r="AC56">
        <v>0</v>
      </c>
      <c r="AD56">
        <v>0</v>
      </c>
      <c r="AE56">
        <v>0</v>
      </c>
      <c r="AF56">
        <v>0</v>
      </c>
      <c r="AG56">
        <f t="shared" si="4"/>
        <v>0</v>
      </c>
      <c r="AH56">
        <v>0</v>
      </c>
      <c r="AI56">
        <v>0</v>
      </c>
    </row>
    <row r="57" spans="1:35" x14ac:dyDescent="0.3">
      <c r="A57" s="1">
        <v>6260</v>
      </c>
      <c r="B57">
        <v>1955</v>
      </c>
      <c r="C57">
        <f t="shared" si="2"/>
        <v>71</v>
      </c>
      <c r="D57" t="str" cm="1">
        <f t="array" ref="D57">_xlfn.IFS(C57&lt;36,"Young",C57&lt;56,"Middle-aged",C57&gt;=56,"Senior")</f>
        <v>Senior</v>
      </c>
      <c r="E57" t="s">
        <v>39</v>
      </c>
      <c r="F57" t="s">
        <v>33</v>
      </c>
      <c r="G57">
        <v>82384</v>
      </c>
      <c r="H57">
        <f t="shared" si="0"/>
        <v>82384</v>
      </c>
      <c r="I57" t="str" cm="1">
        <f t="array" ref="I57">_xlfn.IFS(H57&lt;PERCENTILE(Income_Clean,0.33),"Low",H57&lt;PERCENTILE(Income_Clean,0.67),"Medium",H57&gt;PERCENTILE(Income_Clean,0.67),"High")</f>
        <v>High</v>
      </c>
      <c r="J57" t="str">
        <f t="shared" si="1"/>
        <v>Above Average Income</v>
      </c>
      <c r="K57">
        <v>0</v>
      </c>
      <c r="L57">
        <v>0</v>
      </c>
      <c r="M57" t="str">
        <f t="shared" si="3"/>
        <v>No</v>
      </c>
      <c r="N57" t="s">
        <v>87</v>
      </c>
      <c r="O57">
        <v>55</v>
      </c>
      <c r="P57">
        <v>984</v>
      </c>
      <c r="Q57">
        <v>51</v>
      </c>
      <c r="R57">
        <v>432</v>
      </c>
      <c r="S57">
        <v>180</v>
      </c>
      <c r="T57">
        <v>120</v>
      </c>
      <c r="U57">
        <v>190</v>
      </c>
      <c r="V57">
        <f t="shared" si="5"/>
        <v>1957</v>
      </c>
      <c r="W57">
        <v>1</v>
      </c>
      <c r="X57">
        <v>3</v>
      </c>
      <c r="Y57">
        <v>10</v>
      </c>
      <c r="Z57">
        <v>13</v>
      </c>
      <c r="AA57">
        <v>1</v>
      </c>
      <c r="AB57">
        <v>0</v>
      </c>
      <c r="AC57">
        <v>0</v>
      </c>
      <c r="AD57">
        <v>1</v>
      </c>
      <c r="AE57">
        <v>0</v>
      </c>
      <c r="AF57">
        <v>0</v>
      </c>
      <c r="AG57">
        <f t="shared" si="4"/>
        <v>1</v>
      </c>
      <c r="AH57">
        <v>0</v>
      </c>
      <c r="AI57">
        <v>1</v>
      </c>
    </row>
    <row r="58" spans="1:35" x14ac:dyDescent="0.3">
      <c r="A58" s="1">
        <v>10383</v>
      </c>
      <c r="B58">
        <v>1966</v>
      </c>
      <c r="C58">
        <f t="shared" si="2"/>
        <v>60</v>
      </c>
      <c r="D58" t="str" cm="1">
        <f t="array" ref="D58">_xlfn.IFS(C58&lt;36,"Young",C58&lt;56,"Middle-aged",C58&gt;=56,"Senior")</f>
        <v>Senior</v>
      </c>
      <c r="E58" t="s">
        <v>29</v>
      </c>
      <c r="F58" t="s">
        <v>41</v>
      </c>
      <c r="G58">
        <v>70287</v>
      </c>
      <c r="H58">
        <f t="shared" si="0"/>
        <v>70287</v>
      </c>
      <c r="I58" t="str" cm="1">
        <f t="array" ref="I58">_xlfn.IFS(H58&lt;PERCENTILE(Income_Clean,0.33),"Low",H58&lt;PERCENTILE(Income_Clean,0.67),"Medium",H58&gt;PERCENTILE(Income_Clean,0.67),"High")</f>
        <v>High</v>
      </c>
      <c r="J58" t="str">
        <f t="shared" si="1"/>
        <v>Above Average Income</v>
      </c>
      <c r="K58">
        <v>0</v>
      </c>
      <c r="L58">
        <v>0</v>
      </c>
      <c r="M58" t="str">
        <f t="shared" si="3"/>
        <v>No</v>
      </c>
      <c r="N58" t="s">
        <v>88</v>
      </c>
      <c r="O58">
        <v>30</v>
      </c>
      <c r="P58">
        <v>295</v>
      </c>
      <c r="Q58">
        <v>35</v>
      </c>
      <c r="R58">
        <v>482</v>
      </c>
      <c r="S58">
        <v>121</v>
      </c>
      <c r="T58">
        <v>120</v>
      </c>
      <c r="U58">
        <v>40</v>
      </c>
      <c r="V58">
        <f t="shared" si="5"/>
        <v>1093</v>
      </c>
      <c r="W58">
        <v>1</v>
      </c>
      <c r="X58">
        <v>5</v>
      </c>
      <c r="Y58">
        <v>5</v>
      </c>
      <c r="Z58">
        <v>10</v>
      </c>
      <c r="AA58">
        <v>3</v>
      </c>
      <c r="AB58">
        <v>0</v>
      </c>
      <c r="AC58">
        <v>0</v>
      </c>
      <c r="AD58">
        <v>0</v>
      </c>
      <c r="AE58">
        <v>0</v>
      </c>
      <c r="AF58">
        <v>0</v>
      </c>
      <c r="AG58">
        <f t="shared" si="4"/>
        <v>0</v>
      </c>
      <c r="AH58">
        <v>0</v>
      </c>
      <c r="AI58">
        <v>1</v>
      </c>
    </row>
    <row r="59" spans="1:35" x14ac:dyDescent="0.3">
      <c r="A59" s="1">
        <v>7437</v>
      </c>
      <c r="B59">
        <v>1988</v>
      </c>
      <c r="C59">
        <f t="shared" si="2"/>
        <v>38</v>
      </c>
      <c r="D59" t="str" cm="1">
        <f t="array" ref="D59">_xlfn.IFS(C59&lt;36,"Young",C59&lt;56,"Middle-aged",C59&gt;=56,"Senior")</f>
        <v>Middle-aged</v>
      </c>
      <c r="E59" t="s">
        <v>29</v>
      </c>
      <c r="F59" t="s">
        <v>30</v>
      </c>
      <c r="G59">
        <v>27938</v>
      </c>
      <c r="H59">
        <f t="shared" si="0"/>
        <v>27938</v>
      </c>
      <c r="I59" t="str" cm="1">
        <f t="array" ref="I59">_xlfn.IFS(H59&lt;PERCENTILE(Income_Clean,0.33),"Low",H59&lt;PERCENTILE(Income_Clean,0.67),"Medium",H59&gt;PERCENTILE(Income_Clean,0.67),"High")</f>
        <v>Low</v>
      </c>
      <c r="J59" t="str">
        <f t="shared" si="1"/>
        <v>Below Average Income</v>
      </c>
      <c r="K59">
        <v>1</v>
      </c>
      <c r="L59">
        <v>0</v>
      </c>
      <c r="M59" t="str">
        <f t="shared" si="3"/>
        <v>Yes</v>
      </c>
      <c r="N59" t="s">
        <v>89</v>
      </c>
      <c r="O59">
        <v>31</v>
      </c>
      <c r="P59">
        <v>13</v>
      </c>
      <c r="Q59">
        <v>0</v>
      </c>
      <c r="R59">
        <v>8</v>
      </c>
      <c r="S59">
        <v>2</v>
      </c>
      <c r="T59">
        <v>1</v>
      </c>
      <c r="U59">
        <v>5</v>
      </c>
      <c r="V59">
        <f t="shared" si="5"/>
        <v>29</v>
      </c>
      <c r="W59">
        <v>1</v>
      </c>
      <c r="X59">
        <v>1</v>
      </c>
      <c r="Y59">
        <v>0</v>
      </c>
      <c r="Z59">
        <v>4</v>
      </c>
      <c r="AA59">
        <v>3</v>
      </c>
      <c r="AB59">
        <v>0</v>
      </c>
      <c r="AC59">
        <v>0</v>
      </c>
      <c r="AD59">
        <v>0</v>
      </c>
      <c r="AE59">
        <v>0</v>
      </c>
      <c r="AF59">
        <v>0</v>
      </c>
      <c r="AG59">
        <f t="shared" si="4"/>
        <v>0</v>
      </c>
      <c r="AH59">
        <v>0</v>
      </c>
      <c r="AI59">
        <v>0</v>
      </c>
    </row>
    <row r="60" spans="1:35" x14ac:dyDescent="0.3">
      <c r="A60" s="1">
        <v>8557</v>
      </c>
      <c r="B60">
        <v>1982</v>
      </c>
      <c r="C60">
        <f t="shared" si="2"/>
        <v>44</v>
      </c>
      <c r="D60" t="str" cm="1">
        <f t="array" ref="D60">_xlfn.IFS(C60&lt;36,"Young",C60&lt;56,"Middle-aged",C60&gt;=56,"Senior")</f>
        <v>Middle-aged</v>
      </c>
      <c r="E60" t="s">
        <v>29</v>
      </c>
      <c r="F60" t="s">
        <v>30</v>
      </c>
      <c r="H60">
        <f t="shared" si="0"/>
        <v>51371</v>
      </c>
      <c r="I60" t="str" cm="1">
        <f t="array" ref="I60">_xlfn.IFS(H60&lt;PERCENTILE(Income_Clean,0.33),"Low",H60&lt;PERCENTILE(Income_Clean,0.67),"Medium",H60&gt;PERCENTILE(Income_Clean,0.67),"High")</f>
        <v>Medium</v>
      </c>
      <c r="J60" t="str">
        <f t="shared" si="1"/>
        <v>Average Income</v>
      </c>
      <c r="K60">
        <v>1</v>
      </c>
      <c r="L60">
        <v>0</v>
      </c>
      <c r="M60" t="str">
        <f t="shared" si="3"/>
        <v>Yes</v>
      </c>
      <c r="N60" t="s">
        <v>90</v>
      </c>
      <c r="O60">
        <v>57</v>
      </c>
      <c r="P60">
        <v>11</v>
      </c>
      <c r="Q60">
        <v>3</v>
      </c>
      <c r="R60">
        <v>22</v>
      </c>
      <c r="S60">
        <v>2</v>
      </c>
      <c r="T60">
        <v>2</v>
      </c>
      <c r="U60">
        <v>6</v>
      </c>
      <c r="V60">
        <f t="shared" si="5"/>
        <v>46</v>
      </c>
      <c r="W60">
        <v>2</v>
      </c>
      <c r="X60">
        <v>2</v>
      </c>
      <c r="Y60">
        <v>0</v>
      </c>
      <c r="Z60">
        <v>3</v>
      </c>
      <c r="AA60">
        <v>6</v>
      </c>
      <c r="AB60">
        <v>0</v>
      </c>
      <c r="AC60">
        <v>0</v>
      </c>
      <c r="AD60">
        <v>0</v>
      </c>
      <c r="AE60">
        <v>0</v>
      </c>
      <c r="AF60">
        <v>0</v>
      </c>
      <c r="AG60">
        <f t="shared" si="4"/>
        <v>0</v>
      </c>
      <c r="AH60">
        <v>0</v>
      </c>
      <c r="AI60">
        <v>0</v>
      </c>
    </row>
    <row r="61" spans="1:35" x14ac:dyDescent="0.3">
      <c r="A61" s="1">
        <v>8375</v>
      </c>
      <c r="B61">
        <v>1968</v>
      </c>
      <c r="C61">
        <f t="shared" si="2"/>
        <v>58</v>
      </c>
      <c r="D61" t="str" cm="1">
        <f t="array" ref="D61">_xlfn.IFS(C61&lt;36,"Young",C61&lt;56,"Middle-aged",C61&gt;=56,"Senior")</f>
        <v>Senior</v>
      </c>
      <c r="E61" t="s">
        <v>36</v>
      </c>
      <c r="F61" t="s">
        <v>37</v>
      </c>
      <c r="G61">
        <v>55954</v>
      </c>
      <c r="H61">
        <f t="shared" si="0"/>
        <v>55954</v>
      </c>
      <c r="I61" t="str" cm="1">
        <f t="array" ref="I61">_xlfn.IFS(H61&lt;PERCENTILE(Income_Clean,0.33),"Low",H61&lt;PERCENTILE(Income_Clean,0.67),"Medium",H61&gt;PERCENTILE(Income_Clean,0.67),"High")</f>
        <v>Medium</v>
      </c>
      <c r="J61" t="str">
        <f t="shared" si="1"/>
        <v>Average Income</v>
      </c>
      <c r="K61">
        <v>0</v>
      </c>
      <c r="L61">
        <v>1</v>
      </c>
      <c r="M61" t="str">
        <f t="shared" si="3"/>
        <v>Yes</v>
      </c>
      <c r="N61" t="s">
        <v>91</v>
      </c>
      <c r="O61">
        <v>63</v>
      </c>
      <c r="P61">
        <v>447</v>
      </c>
      <c r="Q61">
        <v>0</v>
      </c>
      <c r="R61">
        <v>28</v>
      </c>
      <c r="S61">
        <v>0</v>
      </c>
      <c r="T61">
        <v>0</v>
      </c>
      <c r="U61">
        <v>43</v>
      </c>
      <c r="V61">
        <f t="shared" si="5"/>
        <v>518</v>
      </c>
      <c r="W61">
        <v>3</v>
      </c>
      <c r="X61">
        <v>8</v>
      </c>
      <c r="Y61">
        <v>2</v>
      </c>
      <c r="Z61">
        <v>6</v>
      </c>
      <c r="AA61">
        <v>7</v>
      </c>
      <c r="AB61">
        <v>0</v>
      </c>
      <c r="AC61">
        <v>0</v>
      </c>
      <c r="AD61">
        <v>0</v>
      </c>
      <c r="AE61">
        <v>0</v>
      </c>
      <c r="AF61">
        <v>0</v>
      </c>
      <c r="AG61">
        <f t="shared" si="4"/>
        <v>0</v>
      </c>
      <c r="AH61">
        <v>0</v>
      </c>
      <c r="AI61">
        <v>0</v>
      </c>
    </row>
    <row r="62" spans="1:35" x14ac:dyDescent="0.3">
      <c r="A62" s="1">
        <v>6853</v>
      </c>
      <c r="B62">
        <v>1982</v>
      </c>
      <c r="C62">
        <f t="shared" si="2"/>
        <v>44</v>
      </c>
      <c r="D62" t="str" cm="1">
        <f t="array" ref="D62">_xlfn.IFS(C62&lt;36,"Young",C62&lt;56,"Middle-aged",C62&gt;=56,"Senior")</f>
        <v>Middle-aged</v>
      </c>
      <c r="E62" t="s">
        <v>39</v>
      </c>
      <c r="F62" t="s">
        <v>30</v>
      </c>
      <c r="G62">
        <v>75777</v>
      </c>
      <c r="H62">
        <f t="shared" si="0"/>
        <v>75777</v>
      </c>
      <c r="I62" t="str" cm="1">
        <f t="array" ref="I62">_xlfn.IFS(H62&lt;PERCENTILE(Income_Clean,0.33),"Low",H62&lt;PERCENTILE(Income_Clean,0.67),"Medium",H62&gt;PERCENTILE(Income_Clean,0.67),"High")</f>
        <v>High</v>
      </c>
      <c r="J62" t="str">
        <f t="shared" si="1"/>
        <v>Above Average Income</v>
      </c>
      <c r="K62">
        <v>0</v>
      </c>
      <c r="L62">
        <v>0</v>
      </c>
      <c r="M62" t="str">
        <f t="shared" si="3"/>
        <v>No</v>
      </c>
      <c r="N62" t="s">
        <v>92</v>
      </c>
      <c r="O62">
        <v>12</v>
      </c>
      <c r="P62">
        <v>712</v>
      </c>
      <c r="Q62">
        <v>26</v>
      </c>
      <c r="R62">
        <v>538</v>
      </c>
      <c r="S62">
        <v>69</v>
      </c>
      <c r="T62">
        <v>13</v>
      </c>
      <c r="U62">
        <v>80</v>
      </c>
      <c r="V62">
        <f t="shared" si="5"/>
        <v>1438</v>
      </c>
      <c r="W62">
        <v>1</v>
      </c>
      <c r="X62">
        <v>3</v>
      </c>
      <c r="Y62">
        <v>6</v>
      </c>
      <c r="Z62">
        <v>11</v>
      </c>
      <c r="AA62">
        <v>1</v>
      </c>
      <c r="AB62">
        <v>0</v>
      </c>
      <c r="AC62">
        <v>1</v>
      </c>
      <c r="AD62">
        <v>1</v>
      </c>
      <c r="AE62">
        <v>0</v>
      </c>
      <c r="AF62">
        <v>0</v>
      </c>
      <c r="AG62">
        <f t="shared" si="4"/>
        <v>2</v>
      </c>
      <c r="AH62">
        <v>0</v>
      </c>
      <c r="AI62">
        <v>1</v>
      </c>
    </row>
    <row r="63" spans="1:35" x14ac:dyDescent="0.3">
      <c r="A63" s="1">
        <v>3076</v>
      </c>
      <c r="B63">
        <v>1975</v>
      </c>
      <c r="C63">
        <f t="shared" si="2"/>
        <v>51</v>
      </c>
      <c r="D63" t="str" cm="1">
        <f t="array" ref="D63">_xlfn.IFS(C63&lt;36,"Young",C63&lt;56,"Middle-aged",C63&gt;=56,"Senior")</f>
        <v>Middle-aged</v>
      </c>
      <c r="E63" t="s">
        <v>29</v>
      </c>
      <c r="F63" t="s">
        <v>33</v>
      </c>
      <c r="G63">
        <v>66653</v>
      </c>
      <c r="H63">
        <f t="shared" si="0"/>
        <v>66653</v>
      </c>
      <c r="I63" t="str" cm="1">
        <f t="array" ref="I63">_xlfn.IFS(H63&lt;PERCENTILE(Income_Clean,0.33),"Low",H63&lt;PERCENTILE(Income_Clean,0.67),"Medium",H63&gt;PERCENTILE(Income_Clean,0.67),"High")</f>
        <v>High</v>
      </c>
      <c r="J63" t="str">
        <f t="shared" si="1"/>
        <v>Above Average Income</v>
      </c>
      <c r="K63">
        <v>1</v>
      </c>
      <c r="L63">
        <v>1</v>
      </c>
      <c r="M63" t="str">
        <f t="shared" si="3"/>
        <v>Yes</v>
      </c>
      <c r="N63" t="s">
        <v>93</v>
      </c>
      <c r="O63">
        <v>18</v>
      </c>
      <c r="P63">
        <v>452</v>
      </c>
      <c r="Q63">
        <v>18</v>
      </c>
      <c r="R63">
        <v>102</v>
      </c>
      <c r="S63">
        <v>16</v>
      </c>
      <c r="T63">
        <v>18</v>
      </c>
      <c r="U63">
        <v>6</v>
      </c>
      <c r="V63">
        <f t="shared" si="5"/>
        <v>612</v>
      </c>
      <c r="W63">
        <v>4</v>
      </c>
      <c r="X63">
        <v>4</v>
      </c>
      <c r="Y63">
        <v>2</v>
      </c>
      <c r="Z63">
        <v>12</v>
      </c>
      <c r="AA63">
        <v>3</v>
      </c>
      <c r="AB63">
        <v>0</v>
      </c>
      <c r="AC63">
        <v>0</v>
      </c>
      <c r="AD63">
        <v>0</v>
      </c>
      <c r="AE63">
        <v>0</v>
      </c>
      <c r="AF63">
        <v>0</v>
      </c>
      <c r="AG63">
        <f t="shared" si="4"/>
        <v>0</v>
      </c>
      <c r="AH63">
        <v>0</v>
      </c>
      <c r="AI63">
        <v>0</v>
      </c>
    </row>
    <row r="64" spans="1:35" x14ac:dyDescent="0.3">
      <c r="A64" s="1">
        <v>1012</v>
      </c>
      <c r="B64">
        <v>1952</v>
      </c>
      <c r="C64">
        <f t="shared" si="2"/>
        <v>74</v>
      </c>
      <c r="D64" t="str" cm="1">
        <f t="array" ref="D64">_xlfn.IFS(C64&lt;36,"Young",C64&lt;56,"Middle-aged",C64&gt;=56,"Senior")</f>
        <v>Senior</v>
      </c>
      <c r="E64" t="s">
        <v>29</v>
      </c>
      <c r="F64" t="s">
        <v>30</v>
      </c>
      <c r="G64">
        <v>61823</v>
      </c>
      <c r="H64">
        <f t="shared" si="0"/>
        <v>61823</v>
      </c>
      <c r="I64" t="str" cm="1">
        <f t="array" ref="I64">_xlfn.IFS(H64&lt;PERCENTILE(Income_Clean,0.33),"Low",H64&lt;PERCENTILE(Income_Clean,0.67),"Medium",H64&gt;PERCENTILE(Income_Clean,0.67),"High")</f>
        <v>Medium</v>
      </c>
      <c r="J64" t="str">
        <f t="shared" si="1"/>
        <v>Average Income</v>
      </c>
      <c r="K64">
        <v>0</v>
      </c>
      <c r="L64">
        <v>1</v>
      </c>
      <c r="M64" t="str">
        <f t="shared" si="3"/>
        <v>Yes</v>
      </c>
      <c r="N64" t="s">
        <v>94</v>
      </c>
      <c r="O64">
        <v>26</v>
      </c>
      <c r="P64">
        <v>523</v>
      </c>
      <c r="Q64">
        <v>7</v>
      </c>
      <c r="R64">
        <v>134</v>
      </c>
      <c r="S64">
        <v>37</v>
      </c>
      <c r="T64">
        <v>14</v>
      </c>
      <c r="U64">
        <v>169</v>
      </c>
      <c r="V64">
        <f t="shared" si="5"/>
        <v>884</v>
      </c>
      <c r="W64">
        <v>4</v>
      </c>
      <c r="X64">
        <v>8</v>
      </c>
      <c r="Y64">
        <v>2</v>
      </c>
      <c r="Z64">
        <v>10</v>
      </c>
      <c r="AA64">
        <v>7</v>
      </c>
      <c r="AB64">
        <v>0</v>
      </c>
      <c r="AC64">
        <v>0</v>
      </c>
      <c r="AD64">
        <v>0</v>
      </c>
      <c r="AE64">
        <v>0</v>
      </c>
      <c r="AF64">
        <v>0</v>
      </c>
      <c r="AG64">
        <f t="shared" si="4"/>
        <v>0</v>
      </c>
      <c r="AH64">
        <v>0</v>
      </c>
      <c r="AI64">
        <v>0</v>
      </c>
    </row>
    <row r="65" spans="1:35" x14ac:dyDescent="0.3">
      <c r="A65" s="1">
        <v>6518</v>
      </c>
      <c r="B65">
        <v>1951</v>
      </c>
      <c r="C65">
        <f t="shared" si="2"/>
        <v>75</v>
      </c>
      <c r="D65" t="str" cm="1">
        <f t="array" ref="D65">_xlfn.IFS(C65&lt;36,"Young",C65&lt;56,"Middle-aged",C65&gt;=56,"Senior")</f>
        <v>Senior</v>
      </c>
      <c r="E65" t="s">
        <v>36</v>
      </c>
      <c r="F65" t="s">
        <v>71</v>
      </c>
      <c r="G65">
        <v>67680</v>
      </c>
      <c r="H65">
        <f t="shared" si="0"/>
        <v>67680</v>
      </c>
      <c r="I65" t="str" cm="1">
        <f t="array" ref="I65">_xlfn.IFS(H65&lt;PERCENTILE(Income_Clean,0.33),"Low",H65&lt;PERCENTILE(Income_Clean,0.67),"Medium",H65&gt;PERCENTILE(Income_Clean,0.67),"High")</f>
        <v>High</v>
      </c>
      <c r="J65" t="str">
        <f t="shared" si="1"/>
        <v>Above Average Income</v>
      </c>
      <c r="K65">
        <v>0</v>
      </c>
      <c r="L65">
        <v>1</v>
      </c>
      <c r="M65" t="str">
        <f t="shared" si="3"/>
        <v>Yes</v>
      </c>
      <c r="N65" t="s">
        <v>95</v>
      </c>
      <c r="O65">
        <v>8</v>
      </c>
      <c r="P65">
        <v>546</v>
      </c>
      <c r="Q65">
        <v>0</v>
      </c>
      <c r="R65">
        <v>48</v>
      </c>
      <c r="S65">
        <v>0</v>
      </c>
      <c r="T65">
        <v>6</v>
      </c>
      <c r="U65">
        <v>6</v>
      </c>
      <c r="V65">
        <f t="shared" si="5"/>
        <v>606</v>
      </c>
      <c r="W65">
        <v>1</v>
      </c>
      <c r="X65">
        <v>7</v>
      </c>
      <c r="Y65">
        <v>3</v>
      </c>
      <c r="Z65">
        <v>8</v>
      </c>
      <c r="AA65">
        <v>5</v>
      </c>
      <c r="AB65">
        <v>0</v>
      </c>
      <c r="AC65">
        <v>0</v>
      </c>
      <c r="AD65">
        <v>0</v>
      </c>
      <c r="AE65">
        <v>0</v>
      </c>
      <c r="AF65">
        <v>0</v>
      </c>
      <c r="AG65">
        <f t="shared" si="4"/>
        <v>0</v>
      </c>
      <c r="AH65">
        <v>0</v>
      </c>
      <c r="AI65">
        <v>0</v>
      </c>
    </row>
    <row r="66" spans="1:35" x14ac:dyDescent="0.3">
      <c r="A66" s="1">
        <v>4137</v>
      </c>
      <c r="B66">
        <v>1948</v>
      </c>
      <c r="C66">
        <f t="shared" si="2"/>
        <v>78</v>
      </c>
      <c r="D66" t="str" cm="1">
        <f t="array" ref="D66">_xlfn.IFS(C66&lt;36,"Young",C66&lt;56,"Middle-aged",C66&gt;=56,"Senior")</f>
        <v>Senior</v>
      </c>
      <c r="E66" t="s">
        <v>29</v>
      </c>
      <c r="F66" t="s">
        <v>33</v>
      </c>
      <c r="G66">
        <v>70666</v>
      </c>
      <c r="H66">
        <f t="shared" ref="H66:H129" si="6">IF(G66=0,MEDIAN(Income),G66)</f>
        <v>70666</v>
      </c>
      <c r="I66" t="str" cm="1">
        <f t="array" ref="I66">_xlfn.IFS(H66&lt;PERCENTILE(Income_Clean,0.33),"Low",H66&lt;PERCENTILE(Income_Clean,0.67),"Medium",H66&gt;PERCENTILE(Income_Clean,0.67),"High")</f>
        <v>High</v>
      </c>
      <c r="J66" t="str">
        <f t="shared" ref="J66:J129" si="7">_xlfn.XLOOKUP(I66,$AK$3:$AK$5,$AL$3:$AL$5)</f>
        <v>Above Average Income</v>
      </c>
      <c r="K66">
        <v>0</v>
      </c>
      <c r="L66">
        <v>0</v>
      </c>
      <c r="M66" t="str">
        <f t="shared" si="3"/>
        <v>No</v>
      </c>
      <c r="N66" t="s">
        <v>96</v>
      </c>
      <c r="O66">
        <v>29</v>
      </c>
      <c r="P66">
        <v>398</v>
      </c>
      <c r="Q66">
        <v>40</v>
      </c>
      <c r="R66">
        <v>367</v>
      </c>
      <c r="S66">
        <v>119</v>
      </c>
      <c r="T66">
        <v>122</v>
      </c>
      <c r="U66">
        <v>30</v>
      </c>
      <c r="V66">
        <f t="shared" si="5"/>
        <v>1076</v>
      </c>
      <c r="W66">
        <v>1</v>
      </c>
      <c r="X66">
        <v>7</v>
      </c>
      <c r="Y66">
        <v>4</v>
      </c>
      <c r="Z66">
        <v>4</v>
      </c>
      <c r="AA66">
        <v>4</v>
      </c>
      <c r="AB66">
        <v>0</v>
      </c>
      <c r="AC66">
        <v>0</v>
      </c>
      <c r="AD66">
        <v>0</v>
      </c>
      <c r="AE66">
        <v>0</v>
      </c>
      <c r="AF66">
        <v>0</v>
      </c>
      <c r="AG66">
        <f t="shared" si="4"/>
        <v>0</v>
      </c>
      <c r="AH66">
        <v>0</v>
      </c>
      <c r="AI66">
        <v>0</v>
      </c>
    </row>
    <row r="67" spans="1:35" x14ac:dyDescent="0.3">
      <c r="A67" s="1">
        <v>8082</v>
      </c>
      <c r="B67">
        <v>1971</v>
      </c>
      <c r="C67">
        <f t="shared" ref="C67:C130" si="8">2026-B67</f>
        <v>55</v>
      </c>
      <c r="D67" t="str" cm="1">
        <f t="array" ref="D67">_xlfn.IFS(C67&lt;36,"Young",C67&lt;56,"Middle-aged",C67&gt;=56,"Senior")</f>
        <v>Middle-aged</v>
      </c>
      <c r="E67" t="s">
        <v>29</v>
      </c>
      <c r="F67" t="s">
        <v>37</v>
      </c>
      <c r="G67">
        <v>25721</v>
      </c>
      <c r="H67">
        <f t="shared" si="6"/>
        <v>25721</v>
      </c>
      <c r="I67" t="str" cm="1">
        <f t="array" ref="I67">_xlfn.IFS(H67&lt;PERCENTILE(Income_Clean,0.33),"Low",H67&lt;PERCENTILE(Income_Clean,0.67),"Medium",H67&gt;PERCENTILE(Income_Clean,0.67),"High")</f>
        <v>Low</v>
      </c>
      <c r="J67" t="str">
        <f t="shared" si="7"/>
        <v>Below Average Income</v>
      </c>
      <c r="K67">
        <v>1</v>
      </c>
      <c r="L67">
        <v>0</v>
      </c>
      <c r="M67" t="str">
        <f t="shared" ref="M67:M130" si="9">IF(K67+L67&gt;0,"Yes","No")</f>
        <v>Yes</v>
      </c>
      <c r="N67" t="s">
        <v>97</v>
      </c>
      <c r="O67">
        <v>75</v>
      </c>
      <c r="P67">
        <v>1</v>
      </c>
      <c r="Q67">
        <v>3</v>
      </c>
      <c r="R67">
        <v>6</v>
      </c>
      <c r="S67">
        <v>3</v>
      </c>
      <c r="T67">
        <v>6</v>
      </c>
      <c r="U67">
        <v>15</v>
      </c>
      <c r="V67">
        <f t="shared" ref="V67:V130" si="10">SUM(P67:U67)</f>
        <v>34</v>
      </c>
      <c r="W67">
        <v>1</v>
      </c>
      <c r="X67">
        <v>1</v>
      </c>
      <c r="Y67">
        <v>1</v>
      </c>
      <c r="Z67">
        <v>2</v>
      </c>
      <c r="AA67">
        <v>7</v>
      </c>
      <c r="AB67">
        <v>0</v>
      </c>
      <c r="AC67">
        <v>0</v>
      </c>
      <c r="AD67">
        <v>0</v>
      </c>
      <c r="AE67">
        <v>0</v>
      </c>
      <c r="AF67">
        <v>0</v>
      </c>
      <c r="AG67">
        <f t="shared" ref="AG67:AG130" si="11">SUM(AB67:AF67)</f>
        <v>0</v>
      </c>
      <c r="AH67">
        <v>0</v>
      </c>
      <c r="AI67">
        <v>1</v>
      </c>
    </row>
    <row r="68" spans="1:35" x14ac:dyDescent="0.3">
      <c r="A68" s="1">
        <v>1386</v>
      </c>
      <c r="B68">
        <v>1967</v>
      </c>
      <c r="C68">
        <f t="shared" si="8"/>
        <v>59</v>
      </c>
      <c r="D68" t="str" cm="1">
        <f t="array" ref="D68">_xlfn.IFS(C68&lt;36,"Young",C68&lt;56,"Middle-aged",C68&gt;=56,"Senior")</f>
        <v>Senior</v>
      </c>
      <c r="E68" t="s">
        <v>29</v>
      </c>
      <c r="F68" t="s">
        <v>33</v>
      </c>
      <c r="G68">
        <v>32474</v>
      </c>
      <c r="H68">
        <f t="shared" si="6"/>
        <v>32474</v>
      </c>
      <c r="I68" t="str" cm="1">
        <f t="array" ref="I68">_xlfn.IFS(H68&lt;PERCENTILE(Income_Clean,0.33),"Low",H68&lt;PERCENTILE(Income_Clean,0.67),"Medium",H68&gt;PERCENTILE(Income_Clean,0.67),"High")</f>
        <v>Low</v>
      </c>
      <c r="J68" t="str">
        <f t="shared" si="7"/>
        <v>Below Average Income</v>
      </c>
      <c r="K68">
        <v>1</v>
      </c>
      <c r="L68">
        <v>1</v>
      </c>
      <c r="M68" t="str">
        <f t="shared" si="9"/>
        <v>Yes</v>
      </c>
      <c r="N68" t="s">
        <v>98</v>
      </c>
      <c r="O68">
        <v>0</v>
      </c>
      <c r="P68">
        <v>10</v>
      </c>
      <c r="Q68">
        <v>0</v>
      </c>
      <c r="R68">
        <v>1</v>
      </c>
      <c r="S68">
        <v>0</v>
      </c>
      <c r="T68">
        <v>0</v>
      </c>
      <c r="U68">
        <v>0</v>
      </c>
      <c r="V68">
        <f t="shared" si="10"/>
        <v>11</v>
      </c>
      <c r="W68">
        <v>1</v>
      </c>
      <c r="X68">
        <v>1</v>
      </c>
      <c r="Y68">
        <v>0</v>
      </c>
      <c r="Z68">
        <v>2</v>
      </c>
      <c r="AA68">
        <v>7</v>
      </c>
      <c r="AB68">
        <v>0</v>
      </c>
      <c r="AC68">
        <v>0</v>
      </c>
      <c r="AD68">
        <v>0</v>
      </c>
      <c r="AE68">
        <v>0</v>
      </c>
      <c r="AF68">
        <v>0</v>
      </c>
      <c r="AG68">
        <f t="shared" si="11"/>
        <v>0</v>
      </c>
      <c r="AH68">
        <v>0</v>
      </c>
      <c r="AI68">
        <v>0</v>
      </c>
    </row>
    <row r="69" spans="1:35" x14ac:dyDescent="0.3">
      <c r="A69" s="1">
        <v>9369</v>
      </c>
      <c r="B69">
        <v>1979</v>
      </c>
      <c r="C69">
        <f t="shared" si="8"/>
        <v>47</v>
      </c>
      <c r="D69" t="str" cm="1">
        <f t="array" ref="D69">_xlfn.IFS(C69&lt;36,"Young",C69&lt;56,"Middle-aged",C69&gt;=56,"Senior")</f>
        <v>Middle-aged</v>
      </c>
      <c r="E69" t="s">
        <v>53</v>
      </c>
      <c r="F69" t="s">
        <v>30</v>
      </c>
      <c r="G69">
        <v>88194</v>
      </c>
      <c r="H69">
        <f t="shared" si="6"/>
        <v>88194</v>
      </c>
      <c r="I69" t="str" cm="1">
        <f t="array" ref="I69">_xlfn.IFS(H69&lt;PERCENTILE(Income_Clean,0.33),"Low",H69&lt;PERCENTILE(Income_Clean,0.67),"Medium",H69&gt;PERCENTILE(Income_Clean,0.67),"High")</f>
        <v>High</v>
      </c>
      <c r="J69" t="str">
        <f t="shared" si="7"/>
        <v>Above Average Income</v>
      </c>
      <c r="K69">
        <v>0</v>
      </c>
      <c r="L69">
        <v>1</v>
      </c>
      <c r="M69" t="str">
        <f t="shared" si="9"/>
        <v>Yes</v>
      </c>
      <c r="N69" t="s">
        <v>99</v>
      </c>
      <c r="O69">
        <v>19</v>
      </c>
      <c r="P69">
        <v>688</v>
      </c>
      <c r="Q69">
        <v>14</v>
      </c>
      <c r="R69">
        <v>309</v>
      </c>
      <c r="S69">
        <v>201</v>
      </c>
      <c r="T69">
        <v>24</v>
      </c>
      <c r="U69">
        <v>38</v>
      </c>
      <c r="V69">
        <f t="shared" si="10"/>
        <v>1274</v>
      </c>
      <c r="W69">
        <v>1</v>
      </c>
      <c r="X69">
        <v>11</v>
      </c>
      <c r="Y69">
        <v>10</v>
      </c>
      <c r="Z69">
        <v>10</v>
      </c>
      <c r="AA69">
        <v>5</v>
      </c>
      <c r="AB69">
        <v>1</v>
      </c>
      <c r="AC69">
        <v>0</v>
      </c>
      <c r="AD69">
        <v>0</v>
      </c>
      <c r="AE69">
        <v>1</v>
      </c>
      <c r="AF69">
        <v>0</v>
      </c>
      <c r="AG69">
        <f t="shared" si="11"/>
        <v>2</v>
      </c>
      <c r="AH69">
        <v>0</v>
      </c>
      <c r="AI69">
        <v>1</v>
      </c>
    </row>
    <row r="70" spans="1:35" x14ac:dyDescent="0.3">
      <c r="A70" s="1">
        <v>4477</v>
      </c>
      <c r="B70">
        <v>1958</v>
      </c>
      <c r="C70">
        <f t="shared" si="8"/>
        <v>68</v>
      </c>
      <c r="D70" t="str" cm="1">
        <f t="array" ref="D70">_xlfn.IFS(C70&lt;36,"Young",C70&lt;56,"Middle-aged",C70&gt;=56,"Senior")</f>
        <v>Senior</v>
      </c>
      <c r="E70" t="s">
        <v>29</v>
      </c>
      <c r="F70" t="s">
        <v>33</v>
      </c>
      <c r="G70">
        <v>69096</v>
      </c>
      <c r="H70">
        <f t="shared" si="6"/>
        <v>69096</v>
      </c>
      <c r="I70" t="str" cm="1">
        <f t="array" ref="I70">_xlfn.IFS(H70&lt;PERCENTILE(Income_Clean,0.33),"Low",H70&lt;PERCENTILE(Income_Clean,0.67),"Medium",H70&gt;PERCENTILE(Income_Clean,0.67),"High")</f>
        <v>High</v>
      </c>
      <c r="J70" t="str">
        <f t="shared" si="7"/>
        <v>Above Average Income</v>
      </c>
      <c r="K70">
        <v>0</v>
      </c>
      <c r="L70">
        <v>1</v>
      </c>
      <c r="M70" t="str">
        <f t="shared" si="9"/>
        <v>Yes</v>
      </c>
      <c r="N70" t="s">
        <v>100</v>
      </c>
      <c r="O70">
        <v>4</v>
      </c>
      <c r="P70">
        <v>247</v>
      </c>
      <c r="Q70">
        <v>49</v>
      </c>
      <c r="R70">
        <v>159</v>
      </c>
      <c r="S70">
        <v>7</v>
      </c>
      <c r="T70">
        <v>82</v>
      </c>
      <c r="U70">
        <v>109</v>
      </c>
      <c r="V70">
        <f t="shared" si="10"/>
        <v>653</v>
      </c>
      <c r="W70">
        <v>1</v>
      </c>
      <c r="X70">
        <v>5</v>
      </c>
      <c r="Y70">
        <v>2</v>
      </c>
      <c r="Z70">
        <v>10</v>
      </c>
      <c r="AA70">
        <v>4</v>
      </c>
      <c r="AB70">
        <v>0</v>
      </c>
      <c r="AC70">
        <v>0</v>
      </c>
      <c r="AD70">
        <v>0</v>
      </c>
      <c r="AE70">
        <v>0</v>
      </c>
      <c r="AF70">
        <v>0</v>
      </c>
      <c r="AG70">
        <f t="shared" si="11"/>
        <v>0</v>
      </c>
      <c r="AH70">
        <v>0</v>
      </c>
      <c r="AI70">
        <v>0</v>
      </c>
    </row>
    <row r="71" spans="1:35" x14ac:dyDescent="0.3">
      <c r="A71" s="1">
        <v>1357</v>
      </c>
      <c r="B71">
        <v>1970</v>
      </c>
      <c r="C71">
        <f t="shared" si="8"/>
        <v>56</v>
      </c>
      <c r="D71" t="str" cm="1">
        <f t="array" ref="D71">_xlfn.IFS(C71&lt;36,"Young",C71&lt;56,"Middle-aged",C71&gt;=56,"Senior")</f>
        <v>Senior</v>
      </c>
      <c r="E71" t="s">
        <v>29</v>
      </c>
      <c r="F71" t="s">
        <v>33</v>
      </c>
      <c r="G71">
        <v>74854</v>
      </c>
      <c r="H71">
        <f t="shared" si="6"/>
        <v>74854</v>
      </c>
      <c r="I71" t="str" cm="1">
        <f t="array" ref="I71">_xlfn.IFS(H71&lt;PERCENTILE(Income_Clean,0.33),"Low",H71&lt;PERCENTILE(Income_Clean,0.67),"Medium",H71&gt;PERCENTILE(Income_Clean,0.67),"High")</f>
        <v>High</v>
      </c>
      <c r="J71" t="str">
        <f t="shared" si="7"/>
        <v>Above Average Income</v>
      </c>
      <c r="K71">
        <v>1</v>
      </c>
      <c r="L71">
        <v>2</v>
      </c>
      <c r="M71" t="str">
        <f t="shared" si="9"/>
        <v>Yes</v>
      </c>
      <c r="N71" t="s">
        <v>101</v>
      </c>
      <c r="O71">
        <v>90</v>
      </c>
      <c r="P71">
        <v>856</v>
      </c>
      <c r="Q71">
        <v>59</v>
      </c>
      <c r="R71">
        <v>487</v>
      </c>
      <c r="S71">
        <v>58</v>
      </c>
      <c r="T71">
        <v>29</v>
      </c>
      <c r="U71">
        <v>73</v>
      </c>
      <c r="V71">
        <f t="shared" si="10"/>
        <v>1562</v>
      </c>
      <c r="W71">
        <v>7</v>
      </c>
      <c r="X71">
        <v>2</v>
      </c>
      <c r="Y71">
        <v>5</v>
      </c>
      <c r="Z71">
        <v>5</v>
      </c>
      <c r="AA71">
        <v>5</v>
      </c>
      <c r="AB71">
        <v>0</v>
      </c>
      <c r="AC71">
        <v>0</v>
      </c>
      <c r="AD71">
        <v>0</v>
      </c>
      <c r="AE71">
        <v>0</v>
      </c>
      <c r="AF71">
        <v>0</v>
      </c>
      <c r="AG71">
        <f t="shared" si="11"/>
        <v>0</v>
      </c>
      <c r="AH71">
        <v>0</v>
      </c>
      <c r="AI71">
        <v>0</v>
      </c>
    </row>
    <row r="72" spans="1:35" x14ac:dyDescent="0.3">
      <c r="A72" s="1">
        <v>1402</v>
      </c>
      <c r="B72">
        <v>1954</v>
      </c>
      <c r="C72">
        <f t="shared" si="8"/>
        <v>72</v>
      </c>
      <c r="D72" t="str" cm="1">
        <f t="array" ref="D72">_xlfn.IFS(C72&lt;36,"Young",C72&lt;56,"Middle-aged",C72&gt;=56,"Senior")</f>
        <v>Senior</v>
      </c>
      <c r="E72" t="s">
        <v>39</v>
      </c>
      <c r="F72" t="s">
        <v>37</v>
      </c>
      <c r="G72">
        <v>66991</v>
      </c>
      <c r="H72">
        <f t="shared" si="6"/>
        <v>66991</v>
      </c>
      <c r="I72" t="str" cm="1">
        <f t="array" ref="I72">_xlfn.IFS(H72&lt;PERCENTILE(Income_Clean,0.33),"Low",H72&lt;PERCENTILE(Income_Clean,0.67),"Medium",H72&gt;PERCENTILE(Income_Clean,0.67),"High")</f>
        <v>High</v>
      </c>
      <c r="J72" t="str">
        <f t="shared" si="7"/>
        <v>Above Average Income</v>
      </c>
      <c r="K72">
        <v>0</v>
      </c>
      <c r="L72">
        <v>0</v>
      </c>
      <c r="M72" t="str">
        <f t="shared" si="9"/>
        <v>No</v>
      </c>
      <c r="N72" t="s">
        <v>102</v>
      </c>
      <c r="O72">
        <v>1</v>
      </c>
      <c r="P72">
        <v>496</v>
      </c>
      <c r="Q72">
        <v>36</v>
      </c>
      <c r="R72">
        <v>460</v>
      </c>
      <c r="S72">
        <v>189</v>
      </c>
      <c r="T72">
        <v>60</v>
      </c>
      <c r="U72">
        <v>12</v>
      </c>
      <c r="V72">
        <f t="shared" si="10"/>
        <v>1253</v>
      </c>
      <c r="W72">
        <v>3</v>
      </c>
      <c r="X72">
        <v>4</v>
      </c>
      <c r="Y72">
        <v>8</v>
      </c>
      <c r="Z72">
        <v>6</v>
      </c>
      <c r="AA72">
        <v>3</v>
      </c>
      <c r="AB72">
        <v>0</v>
      </c>
      <c r="AC72">
        <v>0</v>
      </c>
      <c r="AD72">
        <v>0</v>
      </c>
      <c r="AE72">
        <v>0</v>
      </c>
      <c r="AF72">
        <v>0</v>
      </c>
      <c r="AG72">
        <f t="shared" si="11"/>
        <v>0</v>
      </c>
      <c r="AH72">
        <v>0</v>
      </c>
      <c r="AI72">
        <v>0</v>
      </c>
    </row>
    <row r="73" spans="1:35" x14ac:dyDescent="0.3">
      <c r="A73" s="1">
        <v>10629</v>
      </c>
      <c r="B73">
        <v>1973</v>
      </c>
      <c r="C73">
        <f t="shared" si="8"/>
        <v>53</v>
      </c>
      <c r="D73" t="str" cm="1">
        <f t="array" ref="D73">_xlfn.IFS(C73&lt;36,"Young",C73&lt;56,"Middle-aged",C73&gt;=56,"Senior")</f>
        <v>Middle-aged</v>
      </c>
      <c r="E73" t="s">
        <v>53</v>
      </c>
      <c r="F73" t="s">
        <v>37</v>
      </c>
      <c r="H73">
        <f t="shared" si="6"/>
        <v>51371</v>
      </c>
      <c r="I73" t="str" cm="1">
        <f t="array" ref="I73">_xlfn.IFS(H73&lt;PERCENTILE(Income_Clean,0.33),"Low",H73&lt;PERCENTILE(Income_Clean,0.67),"Medium",H73&gt;PERCENTILE(Income_Clean,0.67),"High")</f>
        <v>Medium</v>
      </c>
      <c r="J73" t="str">
        <f t="shared" si="7"/>
        <v>Average Income</v>
      </c>
      <c r="K73">
        <v>1</v>
      </c>
      <c r="L73">
        <v>0</v>
      </c>
      <c r="M73" t="str">
        <f t="shared" si="9"/>
        <v>Yes</v>
      </c>
      <c r="N73" t="s">
        <v>103</v>
      </c>
      <c r="O73">
        <v>25</v>
      </c>
      <c r="P73">
        <v>25</v>
      </c>
      <c r="Q73">
        <v>3</v>
      </c>
      <c r="R73">
        <v>43</v>
      </c>
      <c r="S73">
        <v>17</v>
      </c>
      <c r="T73">
        <v>4</v>
      </c>
      <c r="U73">
        <v>17</v>
      </c>
      <c r="V73">
        <f t="shared" si="10"/>
        <v>109</v>
      </c>
      <c r="W73">
        <v>3</v>
      </c>
      <c r="X73">
        <v>3</v>
      </c>
      <c r="Y73">
        <v>0</v>
      </c>
      <c r="Z73">
        <v>3</v>
      </c>
      <c r="AA73">
        <v>8</v>
      </c>
      <c r="AB73">
        <v>0</v>
      </c>
      <c r="AC73">
        <v>0</v>
      </c>
      <c r="AD73">
        <v>0</v>
      </c>
      <c r="AE73">
        <v>0</v>
      </c>
      <c r="AF73">
        <v>0</v>
      </c>
      <c r="AG73">
        <f t="shared" si="11"/>
        <v>0</v>
      </c>
      <c r="AH73">
        <v>0</v>
      </c>
      <c r="AI73">
        <v>0</v>
      </c>
    </row>
    <row r="74" spans="1:35" x14ac:dyDescent="0.3">
      <c r="A74" s="1">
        <v>6312</v>
      </c>
      <c r="B74">
        <v>1959</v>
      </c>
      <c r="C74">
        <f t="shared" si="8"/>
        <v>67</v>
      </c>
      <c r="D74" t="str" cm="1">
        <f t="array" ref="D74">_xlfn.IFS(C74&lt;36,"Young",C74&lt;56,"Middle-aged",C74&gt;=56,"Senior")</f>
        <v>Senior</v>
      </c>
      <c r="E74" t="s">
        <v>29</v>
      </c>
      <c r="F74" t="s">
        <v>37</v>
      </c>
      <c r="G74">
        <v>65031</v>
      </c>
      <c r="H74">
        <f t="shared" si="6"/>
        <v>65031</v>
      </c>
      <c r="I74" t="str" cm="1">
        <f t="array" ref="I74">_xlfn.IFS(H74&lt;PERCENTILE(Income_Clean,0.33),"Low",H74&lt;PERCENTILE(Income_Clean,0.67),"Medium",H74&gt;PERCENTILE(Income_Clean,0.67),"High")</f>
        <v>High</v>
      </c>
      <c r="J74" t="str">
        <f t="shared" si="7"/>
        <v>Above Average Income</v>
      </c>
      <c r="K74">
        <v>0</v>
      </c>
      <c r="L74">
        <v>1</v>
      </c>
      <c r="M74" t="str">
        <f t="shared" si="9"/>
        <v>Yes</v>
      </c>
      <c r="N74" t="s">
        <v>104</v>
      </c>
      <c r="O74">
        <v>29</v>
      </c>
      <c r="P74">
        <v>258</v>
      </c>
      <c r="Q74">
        <v>107</v>
      </c>
      <c r="R74">
        <v>291</v>
      </c>
      <c r="S74">
        <v>84</v>
      </c>
      <c r="T74">
        <v>37</v>
      </c>
      <c r="U74">
        <v>86</v>
      </c>
      <c r="V74">
        <f t="shared" si="10"/>
        <v>863</v>
      </c>
      <c r="W74">
        <v>4</v>
      </c>
      <c r="X74">
        <v>10</v>
      </c>
      <c r="Y74">
        <v>3</v>
      </c>
      <c r="Z74">
        <v>13</v>
      </c>
      <c r="AA74">
        <v>7</v>
      </c>
      <c r="AB74">
        <v>0</v>
      </c>
      <c r="AC74">
        <v>0</v>
      </c>
      <c r="AD74">
        <v>0</v>
      </c>
      <c r="AE74">
        <v>0</v>
      </c>
      <c r="AF74">
        <v>0</v>
      </c>
      <c r="AG74">
        <f t="shared" si="11"/>
        <v>0</v>
      </c>
      <c r="AH74">
        <v>0</v>
      </c>
      <c r="AI74">
        <v>0</v>
      </c>
    </row>
    <row r="75" spans="1:35" x14ac:dyDescent="0.3">
      <c r="A75" s="1">
        <v>8132</v>
      </c>
      <c r="B75">
        <v>1975</v>
      </c>
      <c r="C75">
        <f t="shared" si="8"/>
        <v>51</v>
      </c>
      <c r="D75" t="str" cm="1">
        <f t="array" ref="D75">_xlfn.IFS(C75&lt;36,"Young",C75&lt;56,"Middle-aged",C75&gt;=56,"Senior")</f>
        <v>Middle-aged</v>
      </c>
      <c r="E75" t="s">
        <v>36</v>
      </c>
      <c r="F75" t="s">
        <v>37</v>
      </c>
      <c r="G75">
        <v>60631</v>
      </c>
      <c r="H75">
        <f t="shared" si="6"/>
        <v>60631</v>
      </c>
      <c r="I75" t="str" cm="1">
        <f t="array" ref="I75">_xlfn.IFS(H75&lt;PERCENTILE(Income_Clean,0.33),"Low",H75&lt;PERCENTILE(Income_Clean,0.67),"Medium",H75&gt;PERCENTILE(Income_Clean,0.67),"High")</f>
        <v>Medium</v>
      </c>
      <c r="J75" t="str">
        <f t="shared" si="7"/>
        <v>Average Income</v>
      </c>
      <c r="K75">
        <v>1</v>
      </c>
      <c r="L75">
        <v>1</v>
      </c>
      <c r="M75" t="str">
        <f t="shared" si="9"/>
        <v>Yes</v>
      </c>
      <c r="N75" t="s">
        <v>105</v>
      </c>
      <c r="O75">
        <v>88</v>
      </c>
      <c r="P75">
        <v>565</v>
      </c>
      <c r="Q75">
        <v>6</v>
      </c>
      <c r="R75">
        <v>65</v>
      </c>
      <c r="S75">
        <v>0</v>
      </c>
      <c r="T75">
        <v>6</v>
      </c>
      <c r="U75">
        <v>19</v>
      </c>
      <c r="V75">
        <f t="shared" si="10"/>
        <v>661</v>
      </c>
      <c r="W75">
        <v>5</v>
      </c>
      <c r="X75">
        <v>9</v>
      </c>
      <c r="Y75">
        <v>2</v>
      </c>
      <c r="Z75">
        <v>8</v>
      </c>
      <c r="AA75">
        <v>7</v>
      </c>
      <c r="AB75">
        <v>0</v>
      </c>
      <c r="AC75">
        <v>1</v>
      </c>
      <c r="AD75">
        <v>0</v>
      </c>
      <c r="AE75">
        <v>0</v>
      </c>
      <c r="AF75">
        <v>0</v>
      </c>
      <c r="AG75">
        <f t="shared" si="11"/>
        <v>1</v>
      </c>
      <c r="AH75">
        <v>0</v>
      </c>
      <c r="AI75">
        <v>0</v>
      </c>
    </row>
    <row r="76" spans="1:35" x14ac:dyDescent="0.3">
      <c r="A76" s="1">
        <v>1050</v>
      </c>
      <c r="B76">
        <v>1952</v>
      </c>
      <c r="C76">
        <f t="shared" si="8"/>
        <v>74</v>
      </c>
      <c r="D76" t="str" cm="1">
        <f t="array" ref="D76">_xlfn.IFS(C76&lt;36,"Young",C76&lt;56,"Middle-aged",C76&gt;=56,"Senior")</f>
        <v>Senior</v>
      </c>
      <c r="E76" t="s">
        <v>29</v>
      </c>
      <c r="F76" t="s">
        <v>37</v>
      </c>
      <c r="G76">
        <v>28332</v>
      </c>
      <c r="H76">
        <f t="shared" si="6"/>
        <v>28332</v>
      </c>
      <c r="I76" t="str" cm="1">
        <f t="array" ref="I76">_xlfn.IFS(H76&lt;PERCENTILE(Income_Clean,0.33),"Low",H76&lt;PERCENTILE(Income_Clean,0.67),"Medium",H76&gt;PERCENTILE(Income_Clean,0.67),"High")</f>
        <v>Low</v>
      </c>
      <c r="J76" t="str">
        <f t="shared" si="7"/>
        <v>Below Average Income</v>
      </c>
      <c r="K76">
        <v>0</v>
      </c>
      <c r="L76">
        <v>0</v>
      </c>
      <c r="M76" t="str">
        <f t="shared" si="9"/>
        <v>No</v>
      </c>
      <c r="N76" t="s">
        <v>106</v>
      </c>
      <c r="O76">
        <v>58</v>
      </c>
      <c r="P76">
        <v>14</v>
      </c>
      <c r="Q76">
        <v>10</v>
      </c>
      <c r="R76">
        <v>13</v>
      </c>
      <c r="S76">
        <v>4</v>
      </c>
      <c r="T76">
        <v>15</v>
      </c>
      <c r="U76">
        <v>9</v>
      </c>
      <c r="V76">
        <f t="shared" si="10"/>
        <v>65</v>
      </c>
      <c r="W76">
        <v>1</v>
      </c>
      <c r="X76">
        <v>2</v>
      </c>
      <c r="Y76">
        <v>1</v>
      </c>
      <c r="Z76">
        <v>4</v>
      </c>
      <c r="AA76">
        <v>2</v>
      </c>
      <c r="AB76">
        <v>0</v>
      </c>
      <c r="AC76">
        <v>0</v>
      </c>
      <c r="AD76">
        <v>0</v>
      </c>
      <c r="AE76">
        <v>0</v>
      </c>
      <c r="AF76">
        <v>0</v>
      </c>
      <c r="AG76">
        <f t="shared" si="11"/>
        <v>0</v>
      </c>
      <c r="AH76">
        <v>0</v>
      </c>
      <c r="AI76">
        <v>0</v>
      </c>
    </row>
    <row r="77" spans="1:35" x14ac:dyDescent="0.3">
      <c r="A77" s="1">
        <v>5846</v>
      </c>
      <c r="B77">
        <v>1977</v>
      </c>
      <c r="C77">
        <f t="shared" si="8"/>
        <v>49</v>
      </c>
      <c r="D77" t="str" cm="1">
        <f t="array" ref="D77">_xlfn.IFS(C77&lt;36,"Young",C77&lt;56,"Middle-aged",C77&gt;=56,"Senior")</f>
        <v>Middle-aged</v>
      </c>
      <c r="E77" t="s">
        <v>29</v>
      </c>
      <c r="F77" t="s">
        <v>41</v>
      </c>
      <c r="G77">
        <v>40246</v>
      </c>
      <c r="H77">
        <f t="shared" si="6"/>
        <v>40246</v>
      </c>
      <c r="I77" t="str" cm="1">
        <f t="array" ref="I77">_xlfn.IFS(H77&lt;PERCENTILE(Income_Clean,0.33),"Low",H77&lt;PERCENTILE(Income_Clean,0.67),"Medium",H77&gt;PERCENTILE(Income_Clean,0.67),"High")</f>
        <v>Low</v>
      </c>
      <c r="J77" t="str">
        <f t="shared" si="7"/>
        <v>Below Average Income</v>
      </c>
      <c r="K77">
        <v>1</v>
      </c>
      <c r="L77">
        <v>0</v>
      </c>
      <c r="M77" t="str">
        <f t="shared" si="9"/>
        <v>Yes</v>
      </c>
      <c r="N77" t="s">
        <v>107</v>
      </c>
      <c r="O77">
        <v>68</v>
      </c>
      <c r="P77">
        <v>2</v>
      </c>
      <c r="Q77">
        <v>1</v>
      </c>
      <c r="R77">
        <v>6</v>
      </c>
      <c r="S77">
        <v>2</v>
      </c>
      <c r="T77">
        <v>1</v>
      </c>
      <c r="U77">
        <v>1</v>
      </c>
      <c r="V77">
        <f t="shared" si="10"/>
        <v>13</v>
      </c>
      <c r="W77">
        <v>1</v>
      </c>
      <c r="X77">
        <v>1</v>
      </c>
      <c r="Y77">
        <v>0</v>
      </c>
      <c r="Z77">
        <v>2</v>
      </c>
      <c r="AA77">
        <v>6</v>
      </c>
      <c r="AB77">
        <v>0</v>
      </c>
      <c r="AC77">
        <v>0</v>
      </c>
      <c r="AD77">
        <v>0</v>
      </c>
      <c r="AE77">
        <v>0</v>
      </c>
      <c r="AF77">
        <v>0</v>
      </c>
      <c r="AG77">
        <f t="shared" si="11"/>
        <v>0</v>
      </c>
      <c r="AH77">
        <v>0</v>
      </c>
      <c r="AI77">
        <v>0</v>
      </c>
    </row>
    <row r="78" spans="1:35" x14ac:dyDescent="0.3">
      <c r="A78" s="1">
        <v>1859</v>
      </c>
      <c r="B78">
        <v>1972</v>
      </c>
      <c r="C78">
        <f t="shared" si="8"/>
        <v>54</v>
      </c>
      <c r="D78" t="str" cm="1">
        <f t="array" ref="D78">_xlfn.IFS(C78&lt;36,"Young",C78&lt;56,"Middle-aged",C78&gt;=56,"Senior")</f>
        <v>Middle-aged</v>
      </c>
      <c r="E78" t="s">
        <v>39</v>
      </c>
      <c r="F78" t="s">
        <v>37</v>
      </c>
      <c r="G78">
        <v>75251</v>
      </c>
      <c r="H78">
        <f t="shared" si="6"/>
        <v>75251</v>
      </c>
      <c r="I78" t="str" cm="1">
        <f t="array" ref="I78">_xlfn.IFS(H78&lt;PERCENTILE(Income_Clean,0.33),"Low",H78&lt;PERCENTILE(Income_Clean,0.67),"Medium",H78&gt;PERCENTILE(Income_Clean,0.67),"High")</f>
        <v>High</v>
      </c>
      <c r="J78" t="str">
        <f t="shared" si="7"/>
        <v>Above Average Income</v>
      </c>
      <c r="K78">
        <v>0</v>
      </c>
      <c r="L78">
        <v>0</v>
      </c>
      <c r="M78" t="str">
        <f t="shared" si="9"/>
        <v>No</v>
      </c>
      <c r="N78" t="s">
        <v>108</v>
      </c>
      <c r="O78">
        <v>34</v>
      </c>
      <c r="P78">
        <v>721</v>
      </c>
      <c r="Q78">
        <v>111</v>
      </c>
      <c r="R78">
        <v>925</v>
      </c>
      <c r="S78">
        <v>97</v>
      </c>
      <c r="T78">
        <v>18</v>
      </c>
      <c r="U78">
        <v>18</v>
      </c>
      <c r="V78">
        <f t="shared" si="10"/>
        <v>1890</v>
      </c>
      <c r="W78">
        <v>1</v>
      </c>
      <c r="X78">
        <v>7</v>
      </c>
      <c r="Y78">
        <v>6</v>
      </c>
      <c r="Z78">
        <v>5</v>
      </c>
      <c r="AA78">
        <v>5</v>
      </c>
      <c r="AB78">
        <v>0</v>
      </c>
      <c r="AC78">
        <v>0</v>
      </c>
      <c r="AD78">
        <v>0</v>
      </c>
      <c r="AE78">
        <v>0</v>
      </c>
      <c r="AF78">
        <v>0</v>
      </c>
      <c r="AG78">
        <f t="shared" si="11"/>
        <v>0</v>
      </c>
      <c r="AH78">
        <v>0</v>
      </c>
      <c r="AI78">
        <v>1</v>
      </c>
    </row>
    <row r="79" spans="1:35" x14ac:dyDescent="0.3">
      <c r="A79" s="1">
        <v>7503</v>
      </c>
      <c r="B79">
        <v>1976</v>
      </c>
      <c r="C79">
        <f t="shared" si="8"/>
        <v>50</v>
      </c>
      <c r="D79" t="str" cm="1">
        <f t="array" ref="D79">_xlfn.IFS(C79&lt;36,"Young",C79&lt;56,"Middle-aged",C79&gt;=56,"Senior")</f>
        <v>Middle-aged</v>
      </c>
      <c r="E79" t="s">
        <v>29</v>
      </c>
      <c r="F79" t="s">
        <v>30</v>
      </c>
      <c r="G79">
        <v>75825</v>
      </c>
      <c r="H79">
        <f t="shared" si="6"/>
        <v>75825</v>
      </c>
      <c r="I79" t="str" cm="1">
        <f t="array" ref="I79">_xlfn.IFS(H79&lt;PERCENTILE(Income_Clean,0.33),"Low",H79&lt;PERCENTILE(Income_Clean,0.67),"Medium",H79&gt;PERCENTILE(Income_Clean,0.67),"High")</f>
        <v>High</v>
      </c>
      <c r="J79" t="str">
        <f t="shared" si="7"/>
        <v>Above Average Income</v>
      </c>
      <c r="K79">
        <v>0</v>
      </c>
      <c r="L79">
        <v>0</v>
      </c>
      <c r="M79" t="str">
        <f t="shared" si="9"/>
        <v>No</v>
      </c>
      <c r="N79" t="s">
        <v>109</v>
      </c>
      <c r="O79">
        <v>40</v>
      </c>
      <c r="P79">
        <v>1032</v>
      </c>
      <c r="Q79">
        <v>105</v>
      </c>
      <c r="R79">
        <v>779</v>
      </c>
      <c r="S79">
        <v>137</v>
      </c>
      <c r="T79">
        <v>105</v>
      </c>
      <c r="U79">
        <v>51</v>
      </c>
      <c r="V79">
        <f t="shared" si="10"/>
        <v>2209</v>
      </c>
      <c r="W79">
        <v>0</v>
      </c>
      <c r="X79">
        <v>5</v>
      </c>
      <c r="Y79">
        <v>8</v>
      </c>
      <c r="Z79">
        <v>9</v>
      </c>
      <c r="AA79">
        <v>4</v>
      </c>
      <c r="AB79">
        <v>1</v>
      </c>
      <c r="AC79">
        <v>0</v>
      </c>
      <c r="AD79">
        <v>0</v>
      </c>
      <c r="AE79">
        <v>0</v>
      </c>
      <c r="AF79">
        <v>0</v>
      </c>
      <c r="AG79">
        <f t="shared" si="11"/>
        <v>1</v>
      </c>
      <c r="AH79">
        <v>0</v>
      </c>
      <c r="AI79">
        <v>1</v>
      </c>
    </row>
    <row r="80" spans="1:35" x14ac:dyDescent="0.3">
      <c r="A80" s="1">
        <v>10401</v>
      </c>
      <c r="B80">
        <v>1976</v>
      </c>
      <c r="C80">
        <f t="shared" si="8"/>
        <v>50</v>
      </c>
      <c r="D80" t="str" cm="1">
        <f t="array" ref="D80">_xlfn.IFS(C80&lt;36,"Young",C80&lt;56,"Middle-aged",C80&gt;=56,"Senior")</f>
        <v>Middle-aged</v>
      </c>
      <c r="E80" t="s">
        <v>53</v>
      </c>
      <c r="F80" t="s">
        <v>33</v>
      </c>
      <c r="G80">
        <v>26326</v>
      </c>
      <c r="H80">
        <f t="shared" si="6"/>
        <v>26326</v>
      </c>
      <c r="I80" t="str" cm="1">
        <f t="array" ref="I80">_xlfn.IFS(H80&lt;PERCENTILE(Income_Clean,0.33),"Low",H80&lt;PERCENTILE(Income_Clean,0.67),"Medium",H80&gt;PERCENTILE(Income_Clean,0.67),"High")</f>
        <v>Low</v>
      </c>
      <c r="J80" t="str">
        <f t="shared" si="7"/>
        <v>Below Average Income</v>
      </c>
      <c r="K80">
        <v>0</v>
      </c>
      <c r="L80">
        <v>0</v>
      </c>
      <c r="M80" t="str">
        <f t="shared" si="9"/>
        <v>No</v>
      </c>
      <c r="N80" t="s">
        <v>110</v>
      </c>
      <c r="O80">
        <v>12</v>
      </c>
      <c r="P80">
        <v>1</v>
      </c>
      <c r="Q80">
        <v>0</v>
      </c>
      <c r="R80">
        <v>5</v>
      </c>
      <c r="S80">
        <v>0</v>
      </c>
      <c r="T80">
        <v>3</v>
      </c>
      <c r="U80">
        <v>9</v>
      </c>
      <c r="V80">
        <f t="shared" si="10"/>
        <v>18</v>
      </c>
      <c r="W80">
        <v>1</v>
      </c>
      <c r="X80">
        <v>0</v>
      </c>
      <c r="Y80">
        <v>0</v>
      </c>
      <c r="Z80">
        <v>3</v>
      </c>
      <c r="AA80">
        <v>3</v>
      </c>
      <c r="AB80">
        <v>0</v>
      </c>
      <c r="AC80">
        <v>0</v>
      </c>
      <c r="AD80">
        <v>0</v>
      </c>
      <c r="AE80">
        <v>0</v>
      </c>
      <c r="AF80">
        <v>0</v>
      </c>
      <c r="AG80">
        <f t="shared" si="11"/>
        <v>0</v>
      </c>
      <c r="AH80">
        <v>1</v>
      </c>
      <c r="AI80">
        <v>0</v>
      </c>
    </row>
    <row r="81" spans="1:35" x14ac:dyDescent="0.3">
      <c r="A81" s="1">
        <v>1618</v>
      </c>
      <c r="B81">
        <v>1965</v>
      </c>
      <c r="C81">
        <f t="shared" si="8"/>
        <v>61</v>
      </c>
      <c r="D81" t="str" cm="1">
        <f t="array" ref="D81">_xlfn.IFS(C81&lt;36,"Young",C81&lt;56,"Middle-aged",C81&gt;=56,"Senior")</f>
        <v>Senior</v>
      </c>
      <c r="E81" t="s">
        <v>29</v>
      </c>
      <c r="F81" t="s">
        <v>33</v>
      </c>
      <c r="G81">
        <v>56046</v>
      </c>
      <c r="H81">
        <f t="shared" si="6"/>
        <v>56046</v>
      </c>
      <c r="I81" t="str" cm="1">
        <f t="array" ref="I81">_xlfn.IFS(H81&lt;PERCENTILE(Income_Clean,0.33),"Low",H81&lt;PERCENTILE(Income_Clean,0.67),"Medium",H81&gt;PERCENTILE(Income_Clean,0.67),"High")</f>
        <v>Medium</v>
      </c>
      <c r="J81" t="str">
        <f t="shared" si="7"/>
        <v>Average Income</v>
      </c>
      <c r="K81">
        <v>0</v>
      </c>
      <c r="L81">
        <v>0</v>
      </c>
      <c r="M81" t="str">
        <f t="shared" si="9"/>
        <v>No</v>
      </c>
      <c r="N81" t="s">
        <v>60</v>
      </c>
      <c r="O81">
        <v>9</v>
      </c>
      <c r="P81">
        <v>577</v>
      </c>
      <c r="Q81">
        <v>0</v>
      </c>
      <c r="R81">
        <v>64</v>
      </c>
      <c r="S81">
        <v>0</v>
      </c>
      <c r="T81">
        <v>0</v>
      </c>
      <c r="U81">
        <v>51</v>
      </c>
      <c r="V81">
        <f t="shared" si="10"/>
        <v>692</v>
      </c>
      <c r="W81">
        <v>2</v>
      </c>
      <c r="X81">
        <v>10</v>
      </c>
      <c r="Y81">
        <v>1</v>
      </c>
      <c r="Z81">
        <v>8</v>
      </c>
      <c r="AA81">
        <v>8</v>
      </c>
      <c r="AB81">
        <v>1</v>
      </c>
      <c r="AC81">
        <v>0</v>
      </c>
      <c r="AD81">
        <v>0</v>
      </c>
      <c r="AE81">
        <v>0</v>
      </c>
      <c r="AF81">
        <v>0</v>
      </c>
      <c r="AG81">
        <f t="shared" si="11"/>
        <v>1</v>
      </c>
      <c r="AH81">
        <v>0</v>
      </c>
      <c r="AI81">
        <v>1</v>
      </c>
    </row>
    <row r="82" spans="1:35" x14ac:dyDescent="0.3">
      <c r="A82" s="1">
        <v>3332</v>
      </c>
      <c r="B82">
        <v>1985</v>
      </c>
      <c r="C82">
        <f t="shared" si="8"/>
        <v>41</v>
      </c>
      <c r="D82" t="str" cm="1">
        <f t="array" ref="D82">_xlfn.IFS(C82&lt;36,"Young",C82&lt;56,"Middle-aged",C82&gt;=56,"Senior")</f>
        <v>Middle-aged</v>
      </c>
      <c r="E82" t="s">
        <v>29</v>
      </c>
      <c r="F82" t="s">
        <v>30</v>
      </c>
      <c r="G82">
        <v>29760</v>
      </c>
      <c r="H82">
        <f t="shared" si="6"/>
        <v>29760</v>
      </c>
      <c r="I82" t="str" cm="1">
        <f t="array" ref="I82">_xlfn.IFS(H82&lt;PERCENTILE(Income_Clean,0.33),"Low",H82&lt;PERCENTILE(Income_Clean,0.67),"Medium",H82&gt;PERCENTILE(Income_Clean,0.67),"High")</f>
        <v>Low</v>
      </c>
      <c r="J82" t="str">
        <f t="shared" si="7"/>
        <v>Below Average Income</v>
      </c>
      <c r="K82">
        <v>1</v>
      </c>
      <c r="L82">
        <v>0</v>
      </c>
      <c r="M82" t="str">
        <f t="shared" si="9"/>
        <v>Yes</v>
      </c>
      <c r="N82" t="s">
        <v>111</v>
      </c>
      <c r="O82">
        <v>87</v>
      </c>
      <c r="P82">
        <v>64</v>
      </c>
      <c r="Q82">
        <v>4</v>
      </c>
      <c r="R82">
        <v>68</v>
      </c>
      <c r="S82">
        <v>7</v>
      </c>
      <c r="T82">
        <v>5</v>
      </c>
      <c r="U82">
        <v>17</v>
      </c>
      <c r="V82">
        <f t="shared" si="10"/>
        <v>165</v>
      </c>
      <c r="W82">
        <v>4</v>
      </c>
      <c r="X82">
        <v>3</v>
      </c>
      <c r="Y82">
        <v>1</v>
      </c>
      <c r="Z82">
        <v>4</v>
      </c>
      <c r="AA82">
        <v>8</v>
      </c>
      <c r="AB82">
        <v>0</v>
      </c>
      <c r="AC82">
        <v>0</v>
      </c>
      <c r="AD82">
        <v>0</v>
      </c>
      <c r="AE82">
        <v>0</v>
      </c>
      <c r="AF82">
        <v>0</v>
      </c>
      <c r="AG82">
        <f t="shared" si="11"/>
        <v>0</v>
      </c>
      <c r="AH82">
        <v>0</v>
      </c>
      <c r="AI82">
        <v>0</v>
      </c>
    </row>
    <row r="83" spans="1:35" x14ac:dyDescent="0.3">
      <c r="A83" s="1">
        <v>2261</v>
      </c>
      <c r="B83">
        <v>1969</v>
      </c>
      <c r="C83">
        <f t="shared" si="8"/>
        <v>57</v>
      </c>
      <c r="D83" t="str" cm="1">
        <f t="array" ref="D83">_xlfn.IFS(C83&lt;36,"Young",C83&lt;56,"Middle-aged",C83&gt;=56,"Senior")</f>
        <v>Senior</v>
      </c>
      <c r="E83" t="s">
        <v>29</v>
      </c>
      <c r="F83" t="s">
        <v>37</v>
      </c>
      <c r="G83">
        <v>26304</v>
      </c>
      <c r="H83">
        <f t="shared" si="6"/>
        <v>26304</v>
      </c>
      <c r="I83" t="str" cm="1">
        <f t="array" ref="I83">_xlfn.IFS(H83&lt;PERCENTILE(Income_Clean,0.33),"Low",H83&lt;PERCENTILE(Income_Clean,0.67),"Medium",H83&gt;PERCENTILE(Income_Clean,0.67),"High")</f>
        <v>Low</v>
      </c>
      <c r="J83" t="str">
        <f t="shared" si="7"/>
        <v>Below Average Income</v>
      </c>
      <c r="K83">
        <v>1</v>
      </c>
      <c r="L83">
        <v>0</v>
      </c>
      <c r="M83" t="str">
        <f t="shared" si="9"/>
        <v>Yes</v>
      </c>
      <c r="N83" t="s">
        <v>112</v>
      </c>
      <c r="O83">
        <v>5</v>
      </c>
      <c r="P83">
        <v>4</v>
      </c>
      <c r="Q83">
        <v>1</v>
      </c>
      <c r="R83">
        <v>5</v>
      </c>
      <c r="S83">
        <v>2</v>
      </c>
      <c r="T83">
        <v>0</v>
      </c>
      <c r="U83">
        <v>4</v>
      </c>
      <c r="V83">
        <f t="shared" si="10"/>
        <v>16</v>
      </c>
      <c r="W83">
        <v>1</v>
      </c>
      <c r="X83">
        <v>1</v>
      </c>
      <c r="Y83">
        <v>0</v>
      </c>
      <c r="Z83">
        <v>2</v>
      </c>
      <c r="AA83">
        <v>7</v>
      </c>
      <c r="AB83">
        <v>0</v>
      </c>
      <c r="AC83">
        <v>0</v>
      </c>
      <c r="AD83">
        <v>0</v>
      </c>
      <c r="AE83">
        <v>0</v>
      </c>
      <c r="AF83">
        <v>0</v>
      </c>
      <c r="AG83">
        <f t="shared" si="11"/>
        <v>0</v>
      </c>
      <c r="AH83">
        <v>0</v>
      </c>
      <c r="AI83">
        <v>0</v>
      </c>
    </row>
    <row r="84" spans="1:35" x14ac:dyDescent="0.3">
      <c r="A84" s="1">
        <v>5346</v>
      </c>
      <c r="B84">
        <v>1973</v>
      </c>
      <c r="C84">
        <f t="shared" si="8"/>
        <v>53</v>
      </c>
      <c r="D84" t="str" cm="1">
        <f t="array" ref="D84">_xlfn.IFS(C84&lt;36,"Young",C84&lt;56,"Middle-aged",C84&gt;=56,"Senior")</f>
        <v>Middle-aged</v>
      </c>
      <c r="E84" t="s">
        <v>53</v>
      </c>
      <c r="F84" t="s">
        <v>37</v>
      </c>
      <c r="G84">
        <v>23559</v>
      </c>
      <c r="H84">
        <f t="shared" si="6"/>
        <v>23559</v>
      </c>
      <c r="I84" t="str" cm="1">
        <f t="array" ref="I84">_xlfn.IFS(H84&lt;PERCENTILE(Income_Clean,0.33),"Low",H84&lt;PERCENTILE(Income_Clean,0.67),"Medium",H84&gt;PERCENTILE(Income_Clean,0.67),"High")</f>
        <v>Low</v>
      </c>
      <c r="J84" t="str">
        <f t="shared" si="7"/>
        <v>Below Average Income</v>
      </c>
      <c r="K84">
        <v>1</v>
      </c>
      <c r="L84">
        <v>0</v>
      </c>
      <c r="M84" t="str">
        <f t="shared" si="9"/>
        <v>Yes</v>
      </c>
      <c r="N84" t="s">
        <v>113</v>
      </c>
      <c r="O84">
        <v>87</v>
      </c>
      <c r="P84">
        <v>25</v>
      </c>
      <c r="Q84">
        <v>5</v>
      </c>
      <c r="R84">
        <v>19</v>
      </c>
      <c r="S84">
        <v>7</v>
      </c>
      <c r="T84">
        <v>0</v>
      </c>
      <c r="U84">
        <v>23</v>
      </c>
      <c r="V84">
        <f t="shared" si="10"/>
        <v>79</v>
      </c>
      <c r="W84">
        <v>3</v>
      </c>
      <c r="X84">
        <v>3</v>
      </c>
      <c r="Y84">
        <v>0</v>
      </c>
      <c r="Z84">
        <v>3</v>
      </c>
      <c r="AA84">
        <v>7</v>
      </c>
      <c r="AB84">
        <v>0</v>
      </c>
      <c r="AC84">
        <v>0</v>
      </c>
      <c r="AD84">
        <v>0</v>
      </c>
      <c r="AE84">
        <v>0</v>
      </c>
      <c r="AF84">
        <v>0</v>
      </c>
      <c r="AG84">
        <f t="shared" si="11"/>
        <v>0</v>
      </c>
      <c r="AH84">
        <v>0</v>
      </c>
      <c r="AI84">
        <v>0</v>
      </c>
    </row>
    <row r="85" spans="1:35" x14ac:dyDescent="0.3">
      <c r="A85" s="1">
        <v>4119</v>
      </c>
      <c r="B85">
        <v>1963</v>
      </c>
      <c r="C85">
        <f t="shared" si="8"/>
        <v>63</v>
      </c>
      <c r="D85" t="str" cm="1">
        <f t="array" ref="D85">_xlfn.IFS(C85&lt;36,"Young",C85&lt;56,"Middle-aged",C85&gt;=56,"Senior")</f>
        <v>Senior</v>
      </c>
      <c r="E85" t="s">
        <v>39</v>
      </c>
      <c r="F85" t="s">
        <v>33</v>
      </c>
      <c r="G85">
        <v>38620</v>
      </c>
      <c r="H85">
        <f t="shared" si="6"/>
        <v>38620</v>
      </c>
      <c r="I85" t="str" cm="1">
        <f t="array" ref="I85">_xlfn.IFS(H85&lt;PERCENTILE(Income_Clean,0.33),"Low",H85&lt;PERCENTILE(Income_Clean,0.67),"Medium",H85&gt;PERCENTILE(Income_Clean,0.67),"High")</f>
        <v>Low</v>
      </c>
      <c r="J85" t="str">
        <f t="shared" si="7"/>
        <v>Below Average Income</v>
      </c>
      <c r="K85">
        <v>0</v>
      </c>
      <c r="L85">
        <v>0</v>
      </c>
      <c r="M85" t="str">
        <f t="shared" si="9"/>
        <v>No</v>
      </c>
      <c r="N85" t="s">
        <v>66</v>
      </c>
      <c r="O85">
        <v>56</v>
      </c>
      <c r="P85">
        <v>112</v>
      </c>
      <c r="Q85">
        <v>17</v>
      </c>
      <c r="R85">
        <v>44</v>
      </c>
      <c r="S85">
        <v>34</v>
      </c>
      <c r="T85">
        <v>22</v>
      </c>
      <c r="U85">
        <v>89</v>
      </c>
      <c r="V85">
        <f t="shared" si="10"/>
        <v>318</v>
      </c>
      <c r="W85">
        <v>1</v>
      </c>
      <c r="X85">
        <v>2</v>
      </c>
      <c r="Y85">
        <v>5</v>
      </c>
      <c r="Z85">
        <v>3</v>
      </c>
      <c r="AA85">
        <v>3</v>
      </c>
      <c r="AB85">
        <v>0</v>
      </c>
      <c r="AC85">
        <v>0</v>
      </c>
      <c r="AD85">
        <v>0</v>
      </c>
      <c r="AE85">
        <v>0</v>
      </c>
      <c r="AF85">
        <v>0</v>
      </c>
      <c r="AG85">
        <f t="shared" si="11"/>
        <v>0</v>
      </c>
      <c r="AH85">
        <v>0</v>
      </c>
      <c r="AI85">
        <v>0</v>
      </c>
    </row>
    <row r="86" spans="1:35" x14ac:dyDescent="0.3">
      <c r="A86" s="1">
        <v>535</v>
      </c>
      <c r="B86">
        <v>1987</v>
      </c>
      <c r="C86">
        <f t="shared" si="8"/>
        <v>39</v>
      </c>
      <c r="D86" t="str" cm="1">
        <f t="array" ref="D86">_xlfn.IFS(C86&lt;36,"Young",C86&lt;56,"Middle-aged",C86&gt;=56,"Senior")</f>
        <v>Middle-aged</v>
      </c>
      <c r="E86" t="s">
        <v>29</v>
      </c>
      <c r="F86" t="s">
        <v>41</v>
      </c>
      <c r="G86">
        <v>81361</v>
      </c>
      <c r="H86">
        <f t="shared" si="6"/>
        <v>81361</v>
      </c>
      <c r="I86" t="str" cm="1">
        <f t="array" ref="I86">_xlfn.IFS(H86&lt;PERCENTILE(Income_Clean,0.33),"Low",H86&lt;PERCENTILE(Income_Clean,0.67),"Medium",H86&gt;PERCENTILE(Income_Clean,0.67),"High")</f>
        <v>High</v>
      </c>
      <c r="J86" t="str">
        <f t="shared" si="7"/>
        <v>Above Average Income</v>
      </c>
      <c r="K86">
        <v>0</v>
      </c>
      <c r="L86">
        <v>0</v>
      </c>
      <c r="M86" t="str">
        <f t="shared" si="9"/>
        <v>No</v>
      </c>
      <c r="N86" t="s">
        <v>114</v>
      </c>
      <c r="O86">
        <v>18</v>
      </c>
      <c r="P86">
        <v>163</v>
      </c>
      <c r="Q86">
        <v>23</v>
      </c>
      <c r="R86">
        <v>424</v>
      </c>
      <c r="S86">
        <v>27</v>
      </c>
      <c r="T86">
        <v>65</v>
      </c>
      <c r="U86">
        <v>76</v>
      </c>
      <c r="V86">
        <f t="shared" si="10"/>
        <v>778</v>
      </c>
      <c r="W86">
        <v>1</v>
      </c>
      <c r="X86">
        <v>3</v>
      </c>
      <c r="Y86">
        <v>10</v>
      </c>
      <c r="Z86">
        <v>13</v>
      </c>
      <c r="AA86">
        <v>1</v>
      </c>
      <c r="AB86">
        <v>0</v>
      </c>
      <c r="AC86">
        <v>0</v>
      </c>
      <c r="AD86">
        <v>0</v>
      </c>
      <c r="AE86">
        <v>0</v>
      </c>
      <c r="AF86">
        <v>0</v>
      </c>
      <c r="AG86">
        <f t="shared" si="11"/>
        <v>0</v>
      </c>
      <c r="AH86">
        <v>0</v>
      </c>
      <c r="AI86">
        <v>0</v>
      </c>
    </row>
    <row r="87" spans="1:35" x14ac:dyDescent="0.3">
      <c r="A87" s="1">
        <v>5268</v>
      </c>
      <c r="B87">
        <v>1960</v>
      </c>
      <c r="C87">
        <f t="shared" si="8"/>
        <v>66</v>
      </c>
      <c r="D87" t="str" cm="1">
        <f t="array" ref="D87">_xlfn.IFS(C87&lt;36,"Young",C87&lt;56,"Middle-aged",C87&gt;=56,"Senior")</f>
        <v>Senior</v>
      </c>
      <c r="E87" t="s">
        <v>29</v>
      </c>
      <c r="F87" t="s">
        <v>37</v>
      </c>
      <c r="G87">
        <v>29440</v>
      </c>
      <c r="H87">
        <f t="shared" si="6"/>
        <v>29440</v>
      </c>
      <c r="I87" t="str" cm="1">
        <f t="array" ref="I87">_xlfn.IFS(H87&lt;PERCENTILE(Income_Clean,0.33),"Low",H87&lt;PERCENTILE(Income_Clean,0.67),"Medium",H87&gt;PERCENTILE(Income_Clean,0.67),"High")</f>
        <v>Low</v>
      </c>
      <c r="J87" t="str">
        <f t="shared" si="7"/>
        <v>Below Average Income</v>
      </c>
      <c r="K87">
        <v>1</v>
      </c>
      <c r="L87">
        <v>1</v>
      </c>
      <c r="M87" t="str">
        <f t="shared" si="9"/>
        <v>Yes</v>
      </c>
      <c r="N87" t="s">
        <v>115</v>
      </c>
      <c r="O87">
        <v>95</v>
      </c>
      <c r="P87">
        <v>17</v>
      </c>
      <c r="Q87">
        <v>8</v>
      </c>
      <c r="R87">
        <v>14</v>
      </c>
      <c r="S87">
        <v>10</v>
      </c>
      <c r="T87">
        <v>4</v>
      </c>
      <c r="U87">
        <v>3</v>
      </c>
      <c r="V87">
        <f t="shared" si="10"/>
        <v>56</v>
      </c>
      <c r="W87">
        <v>2</v>
      </c>
      <c r="X87">
        <v>1</v>
      </c>
      <c r="Y87">
        <v>0</v>
      </c>
      <c r="Z87">
        <v>4</v>
      </c>
      <c r="AA87">
        <v>7</v>
      </c>
      <c r="AB87">
        <v>0</v>
      </c>
      <c r="AC87">
        <v>0</v>
      </c>
      <c r="AD87">
        <v>0</v>
      </c>
      <c r="AE87">
        <v>0</v>
      </c>
      <c r="AF87">
        <v>0</v>
      </c>
      <c r="AG87">
        <f t="shared" si="11"/>
        <v>0</v>
      </c>
      <c r="AH87">
        <v>0</v>
      </c>
      <c r="AI87">
        <v>0</v>
      </c>
    </row>
    <row r="88" spans="1:35" x14ac:dyDescent="0.3">
      <c r="A88" s="1">
        <v>273</v>
      </c>
      <c r="B88">
        <v>1970</v>
      </c>
      <c r="C88">
        <f t="shared" si="8"/>
        <v>56</v>
      </c>
      <c r="D88" t="str" cm="1">
        <f t="array" ref="D88">_xlfn.IFS(C88&lt;36,"Young",C88&lt;56,"Middle-aged",C88&gt;=56,"Senior")</f>
        <v>Senior</v>
      </c>
      <c r="E88" t="s">
        <v>39</v>
      </c>
      <c r="F88" t="s">
        <v>37</v>
      </c>
      <c r="G88">
        <v>36138</v>
      </c>
      <c r="H88">
        <f t="shared" si="6"/>
        <v>36138</v>
      </c>
      <c r="I88" t="str" cm="1">
        <f t="array" ref="I88">_xlfn.IFS(H88&lt;PERCENTILE(Income_Clean,0.33),"Low",H88&lt;PERCENTILE(Income_Clean,0.67),"Medium",H88&gt;PERCENTILE(Income_Clean,0.67),"High")</f>
        <v>Low</v>
      </c>
      <c r="J88" t="str">
        <f t="shared" si="7"/>
        <v>Below Average Income</v>
      </c>
      <c r="K88">
        <v>1</v>
      </c>
      <c r="L88">
        <v>1</v>
      </c>
      <c r="M88" t="str">
        <f t="shared" si="9"/>
        <v>Yes</v>
      </c>
      <c r="N88" t="s">
        <v>116</v>
      </c>
      <c r="O88">
        <v>48</v>
      </c>
      <c r="P88">
        <v>130</v>
      </c>
      <c r="Q88">
        <v>0</v>
      </c>
      <c r="R88">
        <v>16</v>
      </c>
      <c r="S88">
        <v>0</v>
      </c>
      <c r="T88">
        <v>0</v>
      </c>
      <c r="U88">
        <v>5</v>
      </c>
      <c r="V88">
        <f t="shared" si="10"/>
        <v>151</v>
      </c>
      <c r="W88">
        <v>5</v>
      </c>
      <c r="X88">
        <v>3</v>
      </c>
      <c r="Y88">
        <v>1</v>
      </c>
      <c r="Z88">
        <v>4</v>
      </c>
      <c r="AA88">
        <v>7</v>
      </c>
      <c r="AB88">
        <v>0</v>
      </c>
      <c r="AC88">
        <v>1</v>
      </c>
      <c r="AD88">
        <v>0</v>
      </c>
      <c r="AE88">
        <v>0</v>
      </c>
      <c r="AF88">
        <v>0</v>
      </c>
      <c r="AG88">
        <f t="shared" si="11"/>
        <v>1</v>
      </c>
      <c r="AH88">
        <v>0</v>
      </c>
      <c r="AI88">
        <v>0</v>
      </c>
    </row>
    <row r="89" spans="1:35" x14ac:dyDescent="0.3">
      <c r="A89" s="1">
        <v>4452</v>
      </c>
      <c r="B89">
        <v>1957</v>
      </c>
      <c r="C89">
        <f t="shared" si="8"/>
        <v>69</v>
      </c>
      <c r="D89" t="str" cm="1">
        <f t="array" ref="D89">_xlfn.IFS(C89&lt;36,"Young",C89&lt;56,"Middle-aged",C89&gt;=56,"Senior")</f>
        <v>Senior</v>
      </c>
      <c r="E89" t="s">
        <v>29</v>
      </c>
      <c r="F89" t="s">
        <v>30</v>
      </c>
      <c r="G89">
        <v>50388</v>
      </c>
      <c r="H89">
        <f t="shared" si="6"/>
        <v>50388</v>
      </c>
      <c r="I89" t="str" cm="1">
        <f t="array" ref="I89">_xlfn.IFS(H89&lt;PERCENTILE(Income_Clean,0.33),"Low",H89&lt;PERCENTILE(Income_Clean,0.67),"Medium",H89&gt;PERCENTILE(Income_Clean,0.67),"High")</f>
        <v>Medium</v>
      </c>
      <c r="J89" t="str">
        <f t="shared" si="7"/>
        <v>Average Income</v>
      </c>
      <c r="K89">
        <v>0</v>
      </c>
      <c r="L89">
        <v>1</v>
      </c>
      <c r="M89" t="str">
        <f t="shared" si="9"/>
        <v>Yes</v>
      </c>
      <c r="N89" t="s">
        <v>117</v>
      </c>
      <c r="O89">
        <v>3</v>
      </c>
      <c r="P89">
        <v>292</v>
      </c>
      <c r="Q89">
        <v>6</v>
      </c>
      <c r="R89">
        <v>37</v>
      </c>
      <c r="S89">
        <v>0</v>
      </c>
      <c r="T89">
        <v>3</v>
      </c>
      <c r="U89">
        <v>34</v>
      </c>
      <c r="V89">
        <f t="shared" si="10"/>
        <v>372</v>
      </c>
      <c r="W89">
        <v>4</v>
      </c>
      <c r="X89">
        <v>6</v>
      </c>
      <c r="Y89">
        <v>1</v>
      </c>
      <c r="Z89">
        <v>6</v>
      </c>
      <c r="AA89">
        <v>7</v>
      </c>
      <c r="AB89">
        <v>0</v>
      </c>
      <c r="AC89">
        <v>1</v>
      </c>
      <c r="AD89">
        <v>0</v>
      </c>
      <c r="AE89">
        <v>1</v>
      </c>
      <c r="AF89">
        <v>0</v>
      </c>
      <c r="AG89">
        <f t="shared" si="11"/>
        <v>2</v>
      </c>
      <c r="AH89">
        <v>0</v>
      </c>
      <c r="AI89">
        <v>1</v>
      </c>
    </row>
    <row r="90" spans="1:35" x14ac:dyDescent="0.3">
      <c r="A90" s="1">
        <v>8504</v>
      </c>
      <c r="B90">
        <v>1973</v>
      </c>
      <c r="C90">
        <f t="shared" si="8"/>
        <v>53</v>
      </c>
      <c r="D90" t="str" cm="1">
        <f t="array" ref="D90">_xlfn.IFS(C90&lt;36,"Young",C90&lt;56,"Middle-aged",C90&gt;=56,"Senior")</f>
        <v>Middle-aged</v>
      </c>
      <c r="E90" t="s">
        <v>29</v>
      </c>
      <c r="F90" t="s">
        <v>37</v>
      </c>
      <c r="G90">
        <v>79593</v>
      </c>
      <c r="H90">
        <f t="shared" si="6"/>
        <v>79593</v>
      </c>
      <c r="I90" t="str" cm="1">
        <f t="array" ref="I90">_xlfn.IFS(H90&lt;PERCENTILE(Income_Clean,0.33),"Low",H90&lt;PERCENTILE(Income_Clean,0.67),"Medium",H90&gt;PERCENTILE(Income_Clean,0.67),"High")</f>
        <v>High</v>
      </c>
      <c r="J90" t="str">
        <f t="shared" si="7"/>
        <v>Above Average Income</v>
      </c>
      <c r="K90">
        <v>0</v>
      </c>
      <c r="L90">
        <v>0</v>
      </c>
      <c r="M90" t="str">
        <f t="shared" si="9"/>
        <v>No</v>
      </c>
      <c r="N90" t="s">
        <v>83</v>
      </c>
      <c r="O90">
        <v>70</v>
      </c>
      <c r="P90">
        <v>350</v>
      </c>
      <c r="Q90">
        <v>60</v>
      </c>
      <c r="R90">
        <v>568</v>
      </c>
      <c r="S90">
        <v>110</v>
      </c>
      <c r="T90">
        <v>133</v>
      </c>
      <c r="U90">
        <v>145</v>
      </c>
      <c r="V90">
        <f t="shared" si="10"/>
        <v>1366</v>
      </c>
      <c r="W90">
        <v>1</v>
      </c>
      <c r="X90">
        <v>5</v>
      </c>
      <c r="Y90">
        <v>6</v>
      </c>
      <c r="Z90">
        <v>7</v>
      </c>
      <c r="AA90">
        <v>2</v>
      </c>
      <c r="AB90">
        <v>0</v>
      </c>
      <c r="AC90">
        <v>0</v>
      </c>
      <c r="AD90">
        <v>1</v>
      </c>
      <c r="AE90">
        <v>0</v>
      </c>
      <c r="AF90">
        <v>0</v>
      </c>
      <c r="AG90">
        <f t="shared" si="11"/>
        <v>1</v>
      </c>
      <c r="AH90">
        <v>0</v>
      </c>
      <c r="AI90">
        <v>0</v>
      </c>
    </row>
    <row r="91" spans="1:35" x14ac:dyDescent="0.3">
      <c r="A91" s="1">
        <v>771</v>
      </c>
      <c r="B91">
        <v>1967</v>
      </c>
      <c r="C91">
        <f t="shared" si="8"/>
        <v>59</v>
      </c>
      <c r="D91" t="str" cm="1">
        <f t="array" ref="D91">_xlfn.IFS(C91&lt;36,"Young",C91&lt;56,"Middle-aged",C91&gt;=56,"Senior")</f>
        <v>Senior</v>
      </c>
      <c r="E91" t="s">
        <v>29</v>
      </c>
      <c r="F91" t="s">
        <v>33</v>
      </c>
      <c r="G91">
        <v>54178</v>
      </c>
      <c r="H91">
        <f t="shared" si="6"/>
        <v>54178</v>
      </c>
      <c r="I91" t="str" cm="1">
        <f t="array" ref="I91">_xlfn.IFS(H91&lt;PERCENTILE(Income_Clean,0.33),"Low",H91&lt;PERCENTILE(Income_Clean,0.67),"Medium",H91&gt;PERCENTILE(Income_Clean,0.67),"High")</f>
        <v>Medium</v>
      </c>
      <c r="J91" t="str">
        <f t="shared" si="7"/>
        <v>Average Income</v>
      </c>
      <c r="K91">
        <v>0</v>
      </c>
      <c r="L91">
        <v>1</v>
      </c>
      <c r="M91" t="str">
        <f t="shared" si="9"/>
        <v>Yes</v>
      </c>
      <c r="N91" t="s">
        <v>118</v>
      </c>
      <c r="O91">
        <v>79</v>
      </c>
      <c r="P91">
        <v>135</v>
      </c>
      <c r="Q91">
        <v>9</v>
      </c>
      <c r="R91">
        <v>39</v>
      </c>
      <c r="S91">
        <v>4</v>
      </c>
      <c r="T91">
        <v>0</v>
      </c>
      <c r="U91">
        <v>7</v>
      </c>
      <c r="V91">
        <f t="shared" si="10"/>
        <v>194</v>
      </c>
      <c r="W91">
        <v>1</v>
      </c>
      <c r="X91">
        <v>2</v>
      </c>
      <c r="Y91">
        <v>2</v>
      </c>
      <c r="Z91">
        <v>5</v>
      </c>
      <c r="AA91">
        <v>2</v>
      </c>
      <c r="AB91">
        <v>0</v>
      </c>
      <c r="AC91">
        <v>0</v>
      </c>
      <c r="AD91">
        <v>0</v>
      </c>
      <c r="AE91">
        <v>0</v>
      </c>
      <c r="AF91">
        <v>0</v>
      </c>
      <c r="AG91">
        <f t="shared" si="11"/>
        <v>0</v>
      </c>
      <c r="AH91">
        <v>0</v>
      </c>
      <c r="AI91">
        <v>0</v>
      </c>
    </row>
    <row r="92" spans="1:35" x14ac:dyDescent="0.3">
      <c r="A92" s="1">
        <v>8996</v>
      </c>
      <c r="B92">
        <v>1957</v>
      </c>
      <c r="C92">
        <f t="shared" si="8"/>
        <v>69</v>
      </c>
      <c r="D92" t="str" cm="1">
        <f t="array" ref="D92">_xlfn.IFS(C92&lt;36,"Young",C92&lt;56,"Middle-aged",C92&gt;=56,"Senior")</f>
        <v>Senior</v>
      </c>
      <c r="E92" t="s">
        <v>36</v>
      </c>
      <c r="F92" t="s">
        <v>37</v>
      </c>
      <c r="H92">
        <f t="shared" si="6"/>
        <v>51371</v>
      </c>
      <c r="I92" t="str" cm="1">
        <f t="array" ref="I92">_xlfn.IFS(H92&lt;PERCENTILE(Income_Clean,0.33),"Low",H92&lt;PERCENTILE(Income_Clean,0.67),"Medium",H92&gt;PERCENTILE(Income_Clean,0.67),"High")</f>
        <v>Medium</v>
      </c>
      <c r="J92" t="str">
        <f t="shared" si="7"/>
        <v>Average Income</v>
      </c>
      <c r="K92">
        <v>2</v>
      </c>
      <c r="L92">
        <v>1</v>
      </c>
      <c r="M92" t="str">
        <f t="shared" si="9"/>
        <v>Yes</v>
      </c>
      <c r="N92" t="s">
        <v>87</v>
      </c>
      <c r="O92">
        <v>4</v>
      </c>
      <c r="P92">
        <v>230</v>
      </c>
      <c r="Q92">
        <v>42</v>
      </c>
      <c r="R92">
        <v>192</v>
      </c>
      <c r="S92">
        <v>49</v>
      </c>
      <c r="T92">
        <v>37</v>
      </c>
      <c r="U92">
        <v>53</v>
      </c>
      <c r="V92">
        <f t="shared" si="10"/>
        <v>603</v>
      </c>
      <c r="W92">
        <v>12</v>
      </c>
      <c r="X92">
        <v>7</v>
      </c>
      <c r="Y92">
        <v>2</v>
      </c>
      <c r="Z92">
        <v>8</v>
      </c>
      <c r="AA92">
        <v>9</v>
      </c>
      <c r="AB92">
        <v>0</v>
      </c>
      <c r="AC92">
        <v>0</v>
      </c>
      <c r="AD92">
        <v>0</v>
      </c>
      <c r="AE92">
        <v>0</v>
      </c>
      <c r="AF92">
        <v>0</v>
      </c>
      <c r="AG92">
        <f t="shared" si="11"/>
        <v>0</v>
      </c>
      <c r="AH92">
        <v>0</v>
      </c>
      <c r="AI92">
        <v>0</v>
      </c>
    </row>
    <row r="93" spans="1:35" x14ac:dyDescent="0.3">
      <c r="A93" s="1">
        <v>9235</v>
      </c>
      <c r="B93">
        <v>1957</v>
      </c>
      <c r="C93">
        <f t="shared" si="8"/>
        <v>69</v>
      </c>
      <c r="D93" t="str" cm="1">
        <f t="array" ref="D93">_xlfn.IFS(C93&lt;36,"Young",C93&lt;56,"Middle-aged",C93&gt;=56,"Senior")</f>
        <v>Senior</v>
      </c>
      <c r="E93" t="s">
        <v>29</v>
      </c>
      <c r="F93" t="s">
        <v>30</v>
      </c>
      <c r="H93">
        <f t="shared" si="6"/>
        <v>51371</v>
      </c>
      <c r="I93" t="str" cm="1">
        <f t="array" ref="I93">_xlfn.IFS(H93&lt;PERCENTILE(Income_Clean,0.33),"Low",H93&lt;PERCENTILE(Income_Clean,0.67),"Medium",H93&gt;PERCENTILE(Income_Clean,0.67),"High")</f>
        <v>Medium</v>
      </c>
      <c r="J93" t="str">
        <f t="shared" si="7"/>
        <v>Average Income</v>
      </c>
      <c r="K93">
        <v>1</v>
      </c>
      <c r="L93">
        <v>1</v>
      </c>
      <c r="M93" t="str">
        <f t="shared" si="9"/>
        <v>Yes</v>
      </c>
      <c r="N93" t="s">
        <v>119</v>
      </c>
      <c r="O93">
        <v>45</v>
      </c>
      <c r="P93">
        <v>7</v>
      </c>
      <c r="Q93">
        <v>0</v>
      </c>
      <c r="R93">
        <v>8</v>
      </c>
      <c r="S93">
        <v>2</v>
      </c>
      <c r="T93">
        <v>0</v>
      </c>
      <c r="U93">
        <v>1</v>
      </c>
      <c r="V93">
        <f t="shared" si="10"/>
        <v>18</v>
      </c>
      <c r="W93">
        <v>1</v>
      </c>
      <c r="X93">
        <v>1</v>
      </c>
      <c r="Y93">
        <v>0</v>
      </c>
      <c r="Z93">
        <v>2</v>
      </c>
      <c r="AA93">
        <v>7</v>
      </c>
      <c r="AB93">
        <v>0</v>
      </c>
      <c r="AC93">
        <v>0</v>
      </c>
      <c r="AD93">
        <v>0</v>
      </c>
      <c r="AE93">
        <v>0</v>
      </c>
      <c r="AF93">
        <v>0</v>
      </c>
      <c r="AG93">
        <f t="shared" si="11"/>
        <v>0</v>
      </c>
      <c r="AH93">
        <v>0</v>
      </c>
      <c r="AI93">
        <v>0</v>
      </c>
    </row>
    <row r="94" spans="1:35" x14ac:dyDescent="0.3">
      <c r="A94" s="1">
        <v>5798</v>
      </c>
      <c r="B94">
        <v>1973</v>
      </c>
      <c r="C94">
        <f t="shared" si="8"/>
        <v>53</v>
      </c>
      <c r="D94" t="str" cm="1">
        <f t="array" ref="D94">_xlfn.IFS(C94&lt;36,"Young",C94&lt;56,"Middle-aged",C94&gt;=56,"Senior")</f>
        <v>Middle-aged</v>
      </c>
      <c r="E94" t="s">
        <v>39</v>
      </c>
      <c r="F94" t="s">
        <v>33</v>
      </c>
      <c r="H94">
        <f t="shared" si="6"/>
        <v>51371</v>
      </c>
      <c r="I94" t="str" cm="1">
        <f t="array" ref="I94">_xlfn.IFS(H94&lt;PERCENTILE(Income_Clean,0.33),"Low",H94&lt;PERCENTILE(Income_Clean,0.67),"Medium",H94&gt;PERCENTILE(Income_Clean,0.67),"High")</f>
        <v>Medium</v>
      </c>
      <c r="J94" t="str">
        <f t="shared" si="7"/>
        <v>Average Income</v>
      </c>
      <c r="K94">
        <v>0</v>
      </c>
      <c r="L94">
        <v>0</v>
      </c>
      <c r="M94" t="str">
        <f t="shared" si="9"/>
        <v>No</v>
      </c>
      <c r="N94" t="s">
        <v>120</v>
      </c>
      <c r="O94">
        <v>87</v>
      </c>
      <c r="P94">
        <v>445</v>
      </c>
      <c r="Q94">
        <v>37</v>
      </c>
      <c r="R94">
        <v>359</v>
      </c>
      <c r="S94">
        <v>98</v>
      </c>
      <c r="T94">
        <v>28</v>
      </c>
      <c r="U94">
        <v>18</v>
      </c>
      <c r="V94">
        <f t="shared" si="10"/>
        <v>985</v>
      </c>
      <c r="W94">
        <v>1</v>
      </c>
      <c r="X94">
        <v>2</v>
      </c>
      <c r="Y94">
        <v>4</v>
      </c>
      <c r="Z94">
        <v>8</v>
      </c>
      <c r="AA94">
        <v>1</v>
      </c>
      <c r="AB94">
        <v>0</v>
      </c>
      <c r="AC94">
        <v>0</v>
      </c>
      <c r="AD94">
        <v>0</v>
      </c>
      <c r="AE94">
        <v>0</v>
      </c>
      <c r="AF94">
        <v>0</v>
      </c>
      <c r="AG94">
        <f t="shared" si="11"/>
        <v>0</v>
      </c>
      <c r="AH94">
        <v>0</v>
      </c>
      <c r="AI94">
        <v>0</v>
      </c>
    </row>
    <row r="95" spans="1:35" x14ac:dyDescent="0.3">
      <c r="A95" s="1">
        <v>11178</v>
      </c>
      <c r="B95">
        <v>1972</v>
      </c>
      <c r="C95">
        <f t="shared" si="8"/>
        <v>54</v>
      </c>
      <c r="D95" t="str" cm="1">
        <f t="array" ref="D95">_xlfn.IFS(C95&lt;36,"Young",C95&lt;56,"Middle-aged",C95&gt;=56,"Senior")</f>
        <v>Middle-aged</v>
      </c>
      <c r="E95" t="s">
        <v>39</v>
      </c>
      <c r="F95" t="s">
        <v>30</v>
      </c>
      <c r="G95">
        <v>42394</v>
      </c>
      <c r="H95">
        <f t="shared" si="6"/>
        <v>42394</v>
      </c>
      <c r="I95" t="str" cm="1">
        <f t="array" ref="I95">_xlfn.IFS(H95&lt;PERCENTILE(Income_Clean,0.33),"Low",H95&lt;PERCENTILE(Income_Clean,0.67),"Medium",H95&gt;PERCENTILE(Income_Clean,0.67),"High")</f>
        <v>Medium</v>
      </c>
      <c r="J95" t="str">
        <f t="shared" si="7"/>
        <v>Average Income</v>
      </c>
      <c r="K95">
        <v>1</v>
      </c>
      <c r="L95">
        <v>0</v>
      </c>
      <c r="M95" t="str">
        <f t="shared" si="9"/>
        <v>Yes</v>
      </c>
      <c r="N95" t="s">
        <v>121</v>
      </c>
      <c r="O95">
        <v>69</v>
      </c>
      <c r="P95">
        <v>15</v>
      </c>
      <c r="Q95">
        <v>2</v>
      </c>
      <c r="R95">
        <v>10</v>
      </c>
      <c r="S95">
        <v>0</v>
      </c>
      <c r="T95">
        <v>1</v>
      </c>
      <c r="U95">
        <v>4</v>
      </c>
      <c r="V95">
        <f t="shared" si="10"/>
        <v>32</v>
      </c>
      <c r="W95">
        <v>1</v>
      </c>
      <c r="X95">
        <v>1</v>
      </c>
      <c r="Y95">
        <v>0</v>
      </c>
      <c r="Z95">
        <v>3</v>
      </c>
      <c r="AA95">
        <v>7</v>
      </c>
      <c r="AB95">
        <v>0</v>
      </c>
      <c r="AC95">
        <v>0</v>
      </c>
      <c r="AD95">
        <v>0</v>
      </c>
      <c r="AE95">
        <v>0</v>
      </c>
      <c r="AF95">
        <v>0</v>
      </c>
      <c r="AG95">
        <f t="shared" si="11"/>
        <v>0</v>
      </c>
      <c r="AH95">
        <v>0</v>
      </c>
      <c r="AI95">
        <v>0</v>
      </c>
    </row>
    <row r="96" spans="1:35" x14ac:dyDescent="0.3">
      <c r="A96" s="1">
        <v>2230</v>
      </c>
      <c r="B96">
        <v>1970</v>
      </c>
      <c r="C96">
        <f t="shared" si="8"/>
        <v>56</v>
      </c>
      <c r="D96" t="str" cm="1">
        <f t="array" ref="D96">_xlfn.IFS(C96&lt;36,"Young",C96&lt;56,"Middle-aged",C96&gt;=56,"Senior")</f>
        <v>Senior</v>
      </c>
      <c r="E96" t="s">
        <v>36</v>
      </c>
      <c r="F96" t="s">
        <v>37</v>
      </c>
      <c r="G96">
        <v>23626</v>
      </c>
      <c r="H96">
        <f t="shared" si="6"/>
        <v>23626</v>
      </c>
      <c r="I96" t="str" cm="1">
        <f t="array" ref="I96">_xlfn.IFS(H96&lt;PERCENTILE(Income_Clean,0.33),"Low",H96&lt;PERCENTILE(Income_Clean,0.67),"Medium",H96&gt;PERCENTILE(Income_Clean,0.67),"High")</f>
        <v>Low</v>
      </c>
      <c r="J96" t="str">
        <f t="shared" si="7"/>
        <v>Below Average Income</v>
      </c>
      <c r="K96">
        <v>1</v>
      </c>
      <c r="L96">
        <v>0</v>
      </c>
      <c r="M96" t="str">
        <f t="shared" si="9"/>
        <v>Yes</v>
      </c>
      <c r="N96" t="s">
        <v>122</v>
      </c>
      <c r="O96">
        <v>84</v>
      </c>
      <c r="P96">
        <v>27</v>
      </c>
      <c r="Q96">
        <v>2</v>
      </c>
      <c r="R96">
        <v>14</v>
      </c>
      <c r="S96">
        <v>0</v>
      </c>
      <c r="T96">
        <v>0</v>
      </c>
      <c r="U96">
        <v>0</v>
      </c>
      <c r="V96">
        <f t="shared" si="10"/>
        <v>43</v>
      </c>
      <c r="W96">
        <v>3</v>
      </c>
      <c r="X96">
        <v>3</v>
      </c>
      <c r="Y96">
        <v>1</v>
      </c>
      <c r="Z96">
        <v>3</v>
      </c>
      <c r="AA96">
        <v>5</v>
      </c>
      <c r="AB96">
        <v>0</v>
      </c>
      <c r="AC96">
        <v>0</v>
      </c>
      <c r="AD96">
        <v>0</v>
      </c>
      <c r="AE96">
        <v>0</v>
      </c>
      <c r="AF96">
        <v>0</v>
      </c>
      <c r="AG96">
        <f t="shared" si="11"/>
        <v>0</v>
      </c>
      <c r="AH96">
        <v>0</v>
      </c>
      <c r="AI96">
        <v>0</v>
      </c>
    </row>
    <row r="97" spans="1:35" x14ac:dyDescent="0.3">
      <c r="A97" s="1">
        <v>7516</v>
      </c>
      <c r="B97">
        <v>1983</v>
      </c>
      <c r="C97">
        <f t="shared" si="8"/>
        <v>43</v>
      </c>
      <c r="D97" t="str" cm="1">
        <f t="array" ref="D97">_xlfn.IFS(C97&lt;36,"Young",C97&lt;56,"Middle-aged",C97&gt;=56,"Senior")</f>
        <v>Middle-aged</v>
      </c>
      <c r="E97" t="s">
        <v>29</v>
      </c>
      <c r="F97" t="s">
        <v>37</v>
      </c>
      <c r="G97">
        <v>30096</v>
      </c>
      <c r="H97">
        <f t="shared" si="6"/>
        <v>30096</v>
      </c>
      <c r="I97" t="str" cm="1">
        <f t="array" ref="I97">_xlfn.IFS(H97&lt;PERCENTILE(Income_Clean,0.33),"Low",H97&lt;PERCENTILE(Income_Clean,0.67),"Medium",H97&gt;PERCENTILE(Income_Clean,0.67),"High")</f>
        <v>Low</v>
      </c>
      <c r="J97" t="str">
        <f t="shared" si="7"/>
        <v>Below Average Income</v>
      </c>
      <c r="K97">
        <v>1</v>
      </c>
      <c r="L97">
        <v>0</v>
      </c>
      <c r="M97" t="str">
        <f t="shared" si="9"/>
        <v>Yes</v>
      </c>
      <c r="N97" t="s">
        <v>65</v>
      </c>
      <c r="O97">
        <v>30</v>
      </c>
      <c r="P97">
        <v>5</v>
      </c>
      <c r="Q97">
        <v>3</v>
      </c>
      <c r="R97">
        <v>11</v>
      </c>
      <c r="S97">
        <v>12</v>
      </c>
      <c r="T97">
        <v>5</v>
      </c>
      <c r="U97">
        <v>9</v>
      </c>
      <c r="V97">
        <f t="shared" si="10"/>
        <v>45</v>
      </c>
      <c r="W97">
        <v>1</v>
      </c>
      <c r="X97">
        <v>2</v>
      </c>
      <c r="Y97">
        <v>0</v>
      </c>
      <c r="Z97">
        <v>3</v>
      </c>
      <c r="AA97">
        <v>6</v>
      </c>
      <c r="AB97">
        <v>0</v>
      </c>
      <c r="AC97">
        <v>0</v>
      </c>
      <c r="AD97">
        <v>0</v>
      </c>
      <c r="AE97">
        <v>0</v>
      </c>
      <c r="AF97">
        <v>0</v>
      </c>
      <c r="AG97">
        <f t="shared" si="11"/>
        <v>0</v>
      </c>
      <c r="AH97">
        <v>0</v>
      </c>
      <c r="AI97">
        <v>0</v>
      </c>
    </row>
    <row r="98" spans="1:35" x14ac:dyDescent="0.3">
      <c r="A98" s="1">
        <v>7247</v>
      </c>
      <c r="B98">
        <v>1960</v>
      </c>
      <c r="C98">
        <f t="shared" si="8"/>
        <v>66</v>
      </c>
      <c r="D98" t="str" cm="1">
        <f t="array" ref="D98">_xlfn.IFS(C98&lt;36,"Young",C98&lt;56,"Middle-aged",C98&gt;=56,"Senior")</f>
        <v>Senior</v>
      </c>
      <c r="E98" t="s">
        <v>29</v>
      </c>
      <c r="F98" t="s">
        <v>71</v>
      </c>
      <c r="G98">
        <v>47916</v>
      </c>
      <c r="H98">
        <f t="shared" si="6"/>
        <v>47916</v>
      </c>
      <c r="I98" t="str" cm="1">
        <f t="array" ref="I98">_xlfn.IFS(H98&lt;PERCENTILE(Income_Clean,0.33),"Low",H98&lt;PERCENTILE(Income_Clean,0.67),"Medium",H98&gt;PERCENTILE(Income_Clean,0.67),"High")</f>
        <v>Medium</v>
      </c>
      <c r="J98" t="str">
        <f t="shared" si="7"/>
        <v>Average Income</v>
      </c>
      <c r="K98">
        <v>0</v>
      </c>
      <c r="L98">
        <v>1</v>
      </c>
      <c r="M98" t="str">
        <f t="shared" si="9"/>
        <v>Yes</v>
      </c>
      <c r="N98" t="s">
        <v>123</v>
      </c>
      <c r="O98">
        <v>72</v>
      </c>
      <c r="P98">
        <v>505</v>
      </c>
      <c r="Q98">
        <v>0</v>
      </c>
      <c r="R98">
        <v>26</v>
      </c>
      <c r="S98">
        <v>0</v>
      </c>
      <c r="T98">
        <v>0</v>
      </c>
      <c r="U98">
        <v>75</v>
      </c>
      <c r="V98">
        <f t="shared" si="10"/>
        <v>606</v>
      </c>
      <c r="W98">
        <v>5</v>
      </c>
      <c r="X98">
        <v>7</v>
      </c>
      <c r="Y98">
        <v>4</v>
      </c>
      <c r="Z98">
        <v>6</v>
      </c>
      <c r="AA98">
        <v>6</v>
      </c>
      <c r="AB98">
        <v>0</v>
      </c>
      <c r="AC98">
        <v>1</v>
      </c>
      <c r="AD98">
        <v>0</v>
      </c>
      <c r="AE98">
        <v>0</v>
      </c>
      <c r="AF98">
        <v>0</v>
      </c>
      <c r="AG98">
        <f t="shared" si="11"/>
        <v>1</v>
      </c>
      <c r="AH98">
        <v>0</v>
      </c>
      <c r="AI98">
        <v>0</v>
      </c>
    </row>
    <row r="99" spans="1:35" x14ac:dyDescent="0.3">
      <c r="A99" s="1">
        <v>11100</v>
      </c>
      <c r="B99">
        <v>1972</v>
      </c>
      <c r="C99">
        <f t="shared" si="8"/>
        <v>54</v>
      </c>
      <c r="D99" t="str" cm="1">
        <f t="array" ref="D99">_xlfn.IFS(C99&lt;36,"Young",C99&lt;56,"Middle-aged",C99&gt;=56,"Senior")</f>
        <v>Middle-aged</v>
      </c>
      <c r="E99" t="s">
        <v>29</v>
      </c>
      <c r="F99" t="s">
        <v>41</v>
      </c>
      <c r="G99">
        <v>51813</v>
      </c>
      <c r="H99">
        <f t="shared" si="6"/>
        <v>51813</v>
      </c>
      <c r="I99" t="str" cm="1">
        <f t="array" ref="I99">_xlfn.IFS(H99&lt;PERCENTILE(Income_Clean,0.33),"Low",H99&lt;PERCENTILE(Income_Clean,0.67),"Medium",H99&gt;PERCENTILE(Income_Clean,0.67),"High")</f>
        <v>Medium</v>
      </c>
      <c r="J99" t="str">
        <f t="shared" si="7"/>
        <v>Average Income</v>
      </c>
      <c r="K99">
        <v>1</v>
      </c>
      <c r="L99">
        <v>1</v>
      </c>
      <c r="M99" t="str">
        <f t="shared" si="9"/>
        <v>Yes</v>
      </c>
      <c r="N99" t="s">
        <v>124</v>
      </c>
      <c r="O99">
        <v>37</v>
      </c>
      <c r="P99">
        <v>51</v>
      </c>
      <c r="Q99">
        <v>2</v>
      </c>
      <c r="R99">
        <v>7</v>
      </c>
      <c r="S99">
        <v>0</v>
      </c>
      <c r="T99">
        <v>1</v>
      </c>
      <c r="U99">
        <v>2</v>
      </c>
      <c r="V99">
        <f t="shared" si="10"/>
        <v>63</v>
      </c>
      <c r="W99">
        <v>2</v>
      </c>
      <c r="X99">
        <v>2</v>
      </c>
      <c r="Y99">
        <v>0</v>
      </c>
      <c r="Z99">
        <v>3</v>
      </c>
      <c r="AA99">
        <v>7</v>
      </c>
      <c r="AB99">
        <v>0</v>
      </c>
      <c r="AC99">
        <v>0</v>
      </c>
      <c r="AD99">
        <v>0</v>
      </c>
      <c r="AE99">
        <v>0</v>
      </c>
      <c r="AF99">
        <v>0</v>
      </c>
      <c r="AG99">
        <f t="shared" si="11"/>
        <v>0</v>
      </c>
      <c r="AH99">
        <v>0</v>
      </c>
      <c r="AI99">
        <v>0</v>
      </c>
    </row>
    <row r="100" spans="1:35" x14ac:dyDescent="0.3">
      <c r="A100" s="1">
        <v>4646</v>
      </c>
      <c r="B100">
        <v>1951</v>
      </c>
      <c r="C100">
        <f t="shared" si="8"/>
        <v>75</v>
      </c>
      <c r="D100" t="str" cm="1">
        <f t="array" ref="D100">_xlfn.IFS(C100&lt;36,"Young",C100&lt;56,"Middle-aged",C100&gt;=56,"Senior")</f>
        <v>Senior</v>
      </c>
      <c r="E100" t="s">
        <v>53</v>
      </c>
      <c r="F100" t="s">
        <v>37</v>
      </c>
      <c r="G100">
        <v>78497</v>
      </c>
      <c r="H100">
        <f t="shared" si="6"/>
        <v>78497</v>
      </c>
      <c r="I100" t="str" cm="1">
        <f t="array" ref="I100">_xlfn.IFS(H100&lt;PERCENTILE(Income_Clean,0.33),"Low",H100&lt;PERCENTILE(Income_Clean,0.67),"Medium",H100&gt;PERCENTILE(Income_Clean,0.67),"High")</f>
        <v>High</v>
      </c>
      <c r="J100" t="str">
        <f t="shared" si="7"/>
        <v>Above Average Income</v>
      </c>
      <c r="K100">
        <v>0</v>
      </c>
      <c r="L100">
        <v>0</v>
      </c>
      <c r="M100" t="str">
        <f t="shared" si="9"/>
        <v>No</v>
      </c>
      <c r="N100" t="s">
        <v>125</v>
      </c>
      <c r="O100">
        <v>44</v>
      </c>
      <c r="P100">
        <v>207</v>
      </c>
      <c r="Q100">
        <v>26</v>
      </c>
      <c r="R100">
        <v>447</v>
      </c>
      <c r="S100">
        <v>75</v>
      </c>
      <c r="T100">
        <v>0</v>
      </c>
      <c r="U100">
        <v>223</v>
      </c>
      <c r="V100">
        <f t="shared" si="10"/>
        <v>978</v>
      </c>
      <c r="W100">
        <v>1</v>
      </c>
      <c r="X100">
        <v>5</v>
      </c>
      <c r="Y100">
        <v>7</v>
      </c>
      <c r="Z100">
        <v>12</v>
      </c>
      <c r="AA100">
        <v>2</v>
      </c>
      <c r="AB100">
        <v>0</v>
      </c>
      <c r="AC100">
        <v>0</v>
      </c>
      <c r="AD100">
        <v>0</v>
      </c>
      <c r="AE100">
        <v>1</v>
      </c>
      <c r="AF100">
        <v>0</v>
      </c>
      <c r="AG100">
        <f t="shared" si="11"/>
        <v>1</v>
      </c>
      <c r="AH100">
        <v>0</v>
      </c>
      <c r="AI100">
        <v>0</v>
      </c>
    </row>
    <row r="101" spans="1:35" x14ac:dyDescent="0.3">
      <c r="A101" s="1">
        <v>3037</v>
      </c>
      <c r="B101">
        <v>1983</v>
      </c>
      <c r="C101">
        <f t="shared" si="8"/>
        <v>43</v>
      </c>
      <c r="D101" t="str" cm="1">
        <f t="array" ref="D101">_xlfn.IFS(C101&lt;36,"Young",C101&lt;56,"Middle-aged",C101&gt;=56,"Senior")</f>
        <v>Middle-aged</v>
      </c>
      <c r="E101" t="s">
        <v>36</v>
      </c>
      <c r="F101" t="s">
        <v>37</v>
      </c>
      <c r="G101">
        <v>50150</v>
      </c>
      <c r="H101">
        <f t="shared" si="6"/>
        <v>50150</v>
      </c>
      <c r="I101" t="str" cm="1">
        <f t="array" ref="I101">_xlfn.IFS(H101&lt;PERCENTILE(Income_Clean,0.33),"Low",H101&lt;PERCENTILE(Income_Clean,0.67),"Medium",H101&gt;PERCENTILE(Income_Clean,0.67),"High")</f>
        <v>Medium</v>
      </c>
      <c r="J101" t="str">
        <f t="shared" si="7"/>
        <v>Average Income</v>
      </c>
      <c r="K101">
        <v>0</v>
      </c>
      <c r="L101">
        <v>0</v>
      </c>
      <c r="M101" t="str">
        <f t="shared" si="9"/>
        <v>No</v>
      </c>
      <c r="N101" t="s">
        <v>126</v>
      </c>
      <c r="O101">
        <v>32</v>
      </c>
      <c r="P101">
        <v>135</v>
      </c>
      <c r="Q101">
        <v>46</v>
      </c>
      <c r="R101">
        <v>92</v>
      </c>
      <c r="S101">
        <v>65</v>
      </c>
      <c r="T101">
        <v>61</v>
      </c>
      <c r="U101">
        <v>11</v>
      </c>
      <c r="V101">
        <f t="shared" si="10"/>
        <v>410</v>
      </c>
      <c r="W101">
        <v>2</v>
      </c>
      <c r="X101">
        <v>5</v>
      </c>
      <c r="Y101">
        <v>2</v>
      </c>
      <c r="Z101">
        <v>7</v>
      </c>
      <c r="AA101">
        <v>5</v>
      </c>
      <c r="AB101">
        <v>0</v>
      </c>
      <c r="AC101">
        <v>0</v>
      </c>
      <c r="AD101">
        <v>0</v>
      </c>
      <c r="AE101">
        <v>0</v>
      </c>
      <c r="AF101">
        <v>0</v>
      </c>
      <c r="AG101">
        <f t="shared" si="11"/>
        <v>0</v>
      </c>
      <c r="AH101">
        <v>0</v>
      </c>
      <c r="AI101">
        <v>0</v>
      </c>
    </row>
    <row r="102" spans="1:35" x14ac:dyDescent="0.3">
      <c r="A102" s="1">
        <v>1473</v>
      </c>
      <c r="B102">
        <v>1960</v>
      </c>
      <c r="C102">
        <f t="shared" si="8"/>
        <v>66</v>
      </c>
      <c r="D102" t="str" cm="1">
        <f t="array" ref="D102">_xlfn.IFS(C102&lt;36,"Young",C102&lt;56,"Middle-aged",C102&gt;=56,"Senior")</f>
        <v>Senior</v>
      </c>
      <c r="E102" t="s">
        <v>53</v>
      </c>
      <c r="F102" t="s">
        <v>30</v>
      </c>
      <c r="G102">
        <v>47823</v>
      </c>
      <c r="H102">
        <f t="shared" si="6"/>
        <v>47823</v>
      </c>
      <c r="I102" t="str" cm="1">
        <f t="array" ref="I102">_xlfn.IFS(H102&lt;PERCENTILE(Income_Clean,0.33),"Low",H102&lt;PERCENTILE(Income_Clean,0.67),"Medium",H102&gt;PERCENTILE(Income_Clean,0.67),"High")</f>
        <v>Medium</v>
      </c>
      <c r="J102" t="str">
        <f t="shared" si="7"/>
        <v>Average Income</v>
      </c>
      <c r="K102">
        <v>0</v>
      </c>
      <c r="L102">
        <v>1</v>
      </c>
      <c r="M102" t="str">
        <f t="shared" si="9"/>
        <v>Yes</v>
      </c>
      <c r="N102" t="s">
        <v>127</v>
      </c>
      <c r="O102">
        <v>0</v>
      </c>
      <c r="P102">
        <v>53</v>
      </c>
      <c r="Q102">
        <v>1</v>
      </c>
      <c r="R102">
        <v>5</v>
      </c>
      <c r="S102">
        <v>2</v>
      </c>
      <c r="T102">
        <v>1</v>
      </c>
      <c r="U102">
        <v>10</v>
      </c>
      <c r="V102">
        <f t="shared" si="10"/>
        <v>72</v>
      </c>
      <c r="W102">
        <v>2</v>
      </c>
      <c r="X102">
        <v>2</v>
      </c>
      <c r="Y102">
        <v>0</v>
      </c>
      <c r="Z102">
        <v>3</v>
      </c>
      <c r="AA102">
        <v>8</v>
      </c>
      <c r="AB102">
        <v>0</v>
      </c>
      <c r="AC102">
        <v>0</v>
      </c>
      <c r="AD102">
        <v>0</v>
      </c>
      <c r="AE102">
        <v>0</v>
      </c>
      <c r="AF102">
        <v>0</v>
      </c>
      <c r="AG102">
        <f t="shared" si="11"/>
        <v>0</v>
      </c>
      <c r="AH102">
        <v>0</v>
      </c>
      <c r="AI102">
        <v>0</v>
      </c>
    </row>
    <row r="103" spans="1:35" x14ac:dyDescent="0.3">
      <c r="A103" s="1">
        <v>1016</v>
      </c>
      <c r="B103">
        <v>1959</v>
      </c>
      <c r="C103">
        <f t="shared" si="8"/>
        <v>67</v>
      </c>
      <c r="D103" t="str" cm="1">
        <f t="array" ref="D103">_xlfn.IFS(C103&lt;36,"Young",C103&lt;56,"Middle-aged",C103&gt;=56,"Senior")</f>
        <v>Senior</v>
      </c>
      <c r="E103" t="s">
        <v>36</v>
      </c>
      <c r="F103" t="s">
        <v>30</v>
      </c>
      <c r="G103">
        <v>34554</v>
      </c>
      <c r="H103">
        <f t="shared" si="6"/>
        <v>34554</v>
      </c>
      <c r="I103" t="str" cm="1">
        <f t="array" ref="I103">_xlfn.IFS(H103&lt;PERCENTILE(Income_Clean,0.33),"Low",H103&lt;PERCENTILE(Income_Clean,0.67),"Medium",H103&gt;PERCENTILE(Income_Clean,0.67),"High")</f>
        <v>Low</v>
      </c>
      <c r="J103" t="str">
        <f t="shared" si="7"/>
        <v>Below Average Income</v>
      </c>
      <c r="K103">
        <v>0</v>
      </c>
      <c r="L103">
        <v>1</v>
      </c>
      <c r="M103" t="str">
        <f t="shared" si="9"/>
        <v>Yes</v>
      </c>
      <c r="N103" t="s">
        <v>128</v>
      </c>
      <c r="O103">
        <v>43</v>
      </c>
      <c r="P103">
        <v>41</v>
      </c>
      <c r="Q103">
        <v>1</v>
      </c>
      <c r="R103">
        <v>6</v>
      </c>
      <c r="S103">
        <v>2</v>
      </c>
      <c r="T103">
        <v>0</v>
      </c>
      <c r="U103">
        <v>5</v>
      </c>
      <c r="V103">
        <f t="shared" si="10"/>
        <v>55</v>
      </c>
      <c r="W103">
        <v>2</v>
      </c>
      <c r="X103">
        <v>2</v>
      </c>
      <c r="Y103">
        <v>0</v>
      </c>
      <c r="Z103">
        <v>3</v>
      </c>
      <c r="AA103">
        <v>6</v>
      </c>
      <c r="AB103">
        <v>0</v>
      </c>
      <c r="AC103">
        <v>0</v>
      </c>
      <c r="AD103">
        <v>0</v>
      </c>
      <c r="AE103">
        <v>0</v>
      </c>
      <c r="AF103">
        <v>0</v>
      </c>
      <c r="AG103">
        <f t="shared" si="11"/>
        <v>0</v>
      </c>
      <c r="AH103">
        <v>0</v>
      </c>
      <c r="AI103">
        <v>0</v>
      </c>
    </row>
    <row r="104" spans="1:35" x14ac:dyDescent="0.3">
      <c r="A104" s="1">
        <v>4518</v>
      </c>
      <c r="B104">
        <v>1979</v>
      </c>
      <c r="C104">
        <f t="shared" si="8"/>
        <v>47</v>
      </c>
      <c r="D104" t="str" cm="1">
        <f t="array" ref="D104">_xlfn.IFS(C104&lt;36,"Young",C104&lt;56,"Middle-aged",C104&gt;=56,"Senior")</f>
        <v>Middle-aged</v>
      </c>
      <c r="E104" t="s">
        <v>29</v>
      </c>
      <c r="F104" t="s">
        <v>33</v>
      </c>
      <c r="G104">
        <v>85693</v>
      </c>
      <c r="H104">
        <f t="shared" si="6"/>
        <v>85693</v>
      </c>
      <c r="I104" t="str" cm="1">
        <f t="array" ref="I104">_xlfn.IFS(H104&lt;PERCENTILE(Income_Clean,0.33),"Low",H104&lt;PERCENTILE(Income_Clean,0.67),"Medium",H104&gt;PERCENTILE(Income_Clean,0.67),"High")</f>
        <v>High</v>
      </c>
      <c r="J104" t="str">
        <f t="shared" si="7"/>
        <v>Above Average Income</v>
      </c>
      <c r="K104">
        <v>0</v>
      </c>
      <c r="L104">
        <v>1</v>
      </c>
      <c r="M104" t="str">
        <f t="shared" si="9"/>
        <v>Yes</v>
      </c>
      <c r="N104" t="s">
        <v>129</v>
      </c>
      <c r="O104">
        <v>59</v>
      </c>
      <c r="P104">
        <v>386</v>
      </c>
      <c r="Q104">
        <v>172</v>
      </c>
      <c r="R104">
        <v>183</v>
      </c>
      <c r="S104">
        <v>185</v>
      </c>
      <c r="T104">
        <v>132</v>
      </c>
      <c r="U104">
        <v>111</v>
      </c>
      <c r="V104">
        <f t="shared" si="10"/>
        <v>1169</v>
      </c>
      <c r="W104">
        <v>2</v>
      </c>
      <c r="X104">
        <v>9</v>
      </c>
      <c r="Y104">
        <v>5</v>
      </c>
      <c r="Z104">
        <v>11</v>
      </c>
      <c r="AA104">
        <v>5</v>
      </c>
      <c r="AB104">
        <v>0</v>
      </c>
      <c r="AC104">
        <v>0</v>
      </c>
      <c r="AD104">
        <v>0</v>
      </c>
      <c r="AE104">
        <v>0</v>
      </c>
      <c r="AF104">
        <v>0</v>
      </c>
      <c r="AG104">
        <f t="shared" si="11"/>
        <v>0</v>
      </c>
      <c r="AH104">
        <v>0</v>
      </c>
      <c r="AI104">
        <v>0</v>
      </c>
    </row>
    <row r="105" spans="1:35" x14ac:dyDescent="0.3">
      <c r="A105" s="1">
        <v>9370</v>
      </c>
      <c r="B105">
        <v>1945</v>
      </c>
      <c r="C105">
        <f t="shared" si="8"/>
        <v>81</v>
      </c>
      <c r="D105" t="str" cm="1">
        <f t="array" ref="D105">_xlfn.IFS(C105&lt;36,"Young",C105&lt;56,"Middle-aged",C105&gt;=56,"Senior")</f>
        <v>Senior</v>
      </c>
      <c r="E105" t="s">
        <v>36</v>
      </c>
      <c r="F105" t="s">
        <v>37</v>
      </c>
      <c r="G105">
        <v>65846</v>
      </c>
      <c r="H105">
        <f t="shared" si="6"/>
        <v>65846</v>
      </c>
      <c r="I105" t="str" cm="1">
        <f t="array" ref="I105">_xlfn.IFS(H105&lt;PERCENTILE(Income_Clean,0.33),"Low",H105&lt;PERCENTILE(Income_Clean,0.67),"Medium",H105&gt;PERCENTILE(Income_Clean,0.67),"High")</f>
        <v>High</v>
      </c>
      <c r="J105" t="str">
        <f t="shared" si="7"/>
        <v>Above Average Income</v>
      </c>
      <c r="K105">
        <v>0</v>
      </c>
      <c r="L105">
        <v>0</v>
      </c>
      <c r="M105" t="str">
        <f t="shared" si="9"/>
        <v>No</v>
      </c>
      <c r="N105" t="s">
        <v>130</v>
      </c>
      <c r="O105">
        <v>68</v>
      </c>
      <c r="P105">
        <v>562</v>
      </c>
      <c r="Q105">
        <v>81</v>
      </c>
      <c r="R105">
        <v>276</v>
      </c>
      <c r="S105">
        <v>80</v>
      </c>
      <c r="T105">
        <v>40</v>
      </c>
      <c r="U105">
        <v>81</v>
      </c>
      <c r="V105">
        <f t="shared" si="10"/>
        <v>1120</v>
      </c>
      <c r="W105">
        <v>1</v>
      </c>
      <c r="X105">
        <v>6</v>
      </c>
      <c r="Y105">
        <v>3</v>
      </c>
      <c r="Z105">
        <v>6</v>
      </c>
      <c r="AA105">
        <v>4</v>
      </c>
      <c r="AB105">
        <v>0</v>
      </c>
      <c r="AC105">
        <v>0</v>
      </c>
      <c r="AD105">
        <v>0</v>
      </c>
      <c r="AE105">
        <v>0</v>
      </c>
      <c r="AF105">
        <v>0</v>
      </c>
      <c r="AG105">
        <f t="shared" si="11"/>
        <v>0</v>
      </c>
      <c r="AH105">
        <v>0</v>
      </c>
      <c r="AI105">
        <v>0</v>
      </c>
    </row>
    <row r="106" spans="1:35" x14ac:dyDescent="0.3">
      <c r="A106" s="1">
        <v>8908</v>
      </c>
      <c r="B106">
        <v>1959</v>
      </c>
      <c r="C106">
        <f t="shared" si="8"/>
        <v>67</v>
      </c>
      <c r="D106" t="str" cm="1">
        <f t="array" ref="D106">_xlfn.IFS(C106&lt;36,"Young",C106&lt;56,"Middle-aged",C106&gt;=56,"Senior")</f>
        <v>Senior</v>
      </c>
      <c r="E106" t="s">
        <v>29</v>
      </c>
      <c r="F106" t="s">
        <v>37</v>
      </c>
      <c r="G106">
        <v>87195</v>
      </c>
      <c r="H106">
        <f t="shared" si="6"/>
        <v>87195</v>
      </c>
      <c r="I106" t="str" cm="1">
        <f t="array" ref="I106">_xlfn.IFS(H106&lt;PERCENTILE(Income_Clean,0.33),"Low",H106&lt;PERCENTILE(Income_Clean,0.67),"Medium",H106&gt;PERCENTILE(Income_Clean,0.67),"High")</f>
        <v>High</v>
      </c>
      <c r="J106" t="str">
        <f t="shared" si="7"/>
        <v>Above Average Income</v>
      </c>
      <c r="K106">
        <v>0</v>
      </c>
      <c r="L106">
        <v>0</v>
      </c>
      <c r="M106" t="str">
        <f t="shared" si="9"/>
        <v>No</v>
      </c>
      <c r="N106" t="s">
        <v>131</v>
      </c>
      <c r="O106">
        <v>35</v>
      </c>
      <c r="P106">
        <v>217</v>
      </c>
      <c r="Q106">
        <v>76</v>
      </c>
      <c r="R106">
        <v>690</v>
      </c>
      <c r="S106">
        <v>50</v>
      </c>
      <c r="T106">
        <v>26</v>
      </c>
      <c r="U106">
        <v>38</v>
      </c>
      <c r="V106">
        <f t="shared" si="10"/>
        <v>1097</v>
      </c>
      <c r="W106">
        <v>1</v>
      </c>
      <c r="X106">
        <v>3</v>
      </c>
      <c r="Y106">
        <v>11</v>
      </c>
      <c r="Z106">
        <v>5</v>
      </c>
      <c r="AA106">
        <v>1</v>
      </c>
      <c r="AB106">
        <v>0</v>
      </c>
      <c r="AC106">
        <v>0</v>
      </c>
      <c r="AD106">
        <v>0</v>
      </c>
      <c r="AE106">
        <v>0</v>
      </c>
      <c r="AF106">
        <v>0</v>
      </c>
      <c r="AG106">
        <f t="shared" si="11"/>
        <v>0</v>
      </c>
      <c r="AH106">
        <v>0</v>
      </c>
      <c r="AI106">
        <v>1</v>
      </c>
    </row>
    <row r="107" spans="1:35" x14ac:dyDescent="0.3">
      <c r="A107" s="1">
        <v>8373</v>
      </c>
      <c r="B107">
        <v>1979</v>
      </c>
      <c r="C107">
        <f t="shared" si="8"/>
        <v>47</v>
      </c>
      <c r="D107" t="str" cm="1">
        <f t="array" ref="D107">_xlfn.IFS(C107&lt;36,"Young",C107&lt;56,"Middle-aged",C107&gt;=56,"Senior")</f>
        <v>Middle-aged</v>
      </c>
      <c r="E107" t="s">
        <v>47</v>
      </c>
      <c r="F107" t="s">
        <v>33</v>
      </c>
      <c r="G107">
        <v>24594</v>
      </c>
      <c r="H107">
        <f t="shared" si="6"/>
        <v>24594</v>
      </c>
      <c r="I107" t="str" cm="1">
        <f t="array" ref="I107">_xlfn.IFS(H107&lt;PERCENTILE(Income_Clean,0.33),"Low",H107&lt;PERCENTILE(Income_Clean,0.67),"Medium",H107&gt;PERCENTILE(Income_Clean,0.67),"High")</f>
        <v>Low</v>
      </c>
      <c r="J107" t="str">
        <f t="shared" si="7"/>
        <v>Below Average Income</v>
      </c>
      <c r="K107">
        <v>1</v>
      </c>
      <c r="L107">
        <v>0</v>
      </c>
      <c r="M107" t="str">
        <f t="shared" si="9"/>
        <v>Yes</v>
      </c>
      <c r="N107" t="s">
        <v>132</v>
      </c>
      <c r="O107">
        <v>94</v>
      </c>
      <c r="P107">
        <v>1</v>
      </c>
      <c r="Q107">
        <v>3</v>
      </c>
      <c r="R107">
        <v>6</v>
      </c>
      <c r="S107">
        <v>10</v>
      </c>
      <c r="T107">
        <v>0</v>
      </c>
      <c r="U107">
        <v>9</v>
      </c>
      <c r="V107">
        <f t="shared" si="10"/>
        <v>29</v>
      </c>
      <c r="W107">
        <v>1</v>
      </c>
      <c r="X107">
        <v>1</v>
      </c>
      <c r="Y107">
        <v>0</v>
      </c>
      <c r="Z107">
        <v>3</v>
      </c>
      <c r="AA107">
        <v>5</v>
      </c>
      <c r="AB107">
        <v>0</v>
      </c>
      <c r="AC107">
        <v>0</v>
      </c>
      <c r="AD107">
        <v>0</v>
      </c>
      <c r="AE107">
        <v>0</v>
      </c>
      <c r="AF107">
        <v>0</v>
      </c>
      <c r="AG107">
        <f t="shared" si="11"/>
        <v>0</v>
      </c>
      <c r="AH107">
        <v>0</v>
      </c>
      <c r="AI107">
        <v>0</v>
      </c>
    </row>
    <row r="108" spans="1:35" x14ac:dyDescent="0.3">
      <c r="A108" s="1">
        <v>7533</v>
      </c>
      <c r="B108">
        <v>1964</v>
      </c>
      <c r="C108">
        <f t="shared" si="8"/>
        <v>62</v>
      </c>
      <c r="D108" t="str" cm="1">
        <f t="array" ref="D108">_xlfn.IFS(C108&lt;36,"Young",C108&lt;56,"Middle-aged",C108&gt;=56,"Senior")</f>
        <v>Senior</v>
      </c>
      <c r="E108" t="s">
        <v>29</v>
      </c>
      <c r="F108" t="s">
        <v>37</v>
      </c>
      <c r="G108">
        <v>49096</v>
      </c>
      <c r="H108">
        <f t="shared" si="6"/>
        <v>49096</v>
      </c>
      <c r="I108" t="str" cm="1">
        <f t="array" ref="I108">_xlfn.IFS(H108&lt;PERCENTILE(Income_Clean,0.33),"Low",H108&lt;PERCENTILE(Income_Clean,0.67),"Medium",H108&gt;PERCENTILE(Income_Clean,0.67),"High")</f>
        <v>Medium</v>
      </c>
      <c r="J108" t="str">
        <f t="shared" si="7"/>
        <v>Average Income</v>
      </c>
      <c r="K108">
        <v>1</v>
      </c>
      <c r="L108">
        <v>1</v>
      </c>
      <c r="M108" t="str">
        <f t="shared" si="9"/>
        <v>Yes</v>
      </c>
      <c r="N108" t="s">
        <v>133</v>
      </c>
      <c r="O108">
        <v>15</v>
      </c>
      <c r="P108">
        <v>144</v>
      </c>
      <c r="Q108">
        <v>1</v>
      </c>
      <c r="R108">
        <v>32</v>
      </c>
      <c r="S108">
        <v>2</v>
      </c>
      <c r="T108">
        <v>1</v>
      </c>
      <c r="U108">
        <v>7</v>
      </c>
      <c r="V108">
        <f t="shared" si="10"/>
        <v>187</v>
      </c>
      <c r="W108">
        <v>4</v>
      </c>
      <c r="X108">
        <v>4</v>
      </c>
      <c r="Y108">
        <v>1</v>
      </c>
      <c r="Z108">
        <v>4</v>
      </c>
      <c r="AA108">
        <v>7</v>
      </c>
      <c r="AB108">
        <v>0</v>
      </c>
      <c r="AC108">
        <v>0</v>
      </c>
      <c r="AD108">
        <v>0</v>
      </c>
      <c r="AE108">
        <v>0</v>
      </c>
      <c r="AF108">
        <v>0</v>
      </c>
      <c r="AG108">
        <f t="shared" si="11"/>
        <v>0</v>
      </c>
      <c r="AH108">
        <v>0</v>
      </c>
      <c r="AI108">
        <v>0</v>
      </c>
    </row>
    <row r="109" spans="1:35" x14ac:dyDescent="0.3">
      <c r="A109" s="1">
        <v>2683</v>
      </c>
      <c r="B109">
        <v>1969</v>
      </c>
      <c r="C109">
        <f t="shared" si="8"/>
        <v>57</v>
      </c>
      <c r="D109" t="str" cm="1">
        <f t="array" ref="D109">_xlfn.IFS(C109&lt;36,"Young",C109&lt;56,"Middle-aged",C109&gt;=56,"Senior")</f>
        <v>Senior</v>
      </c>
      <c r="E109" t="s">
        <v>29</v>
      </c>
      <c r="F109" t="s">
        <v>37</v>
      </c>
      <c r="G109">
        <v>52413</v>
      </c>
      <c r="H109">
        <f t="shared" si="6"/>
        <v>52413</v>
      </c>
      <c r="I109" t="str" cm="1">
        <f t="array" ref="I109">_xlfn.IFS(H109&lt;PERCENTILE(Income_Clean,0.33),"Low",H109&lt;PERCENTILE(Income_Clean,0.67),"Medium",H109&gt;PERCENTILE(Income_Clean,0.67),"High")</f>
        <v>Medium</v>
      </c>
      <c r="J109" t="str">
        <f t="shared" si="7"/>
        <v>Average Income</v>
      </c>
      <c r="K109">
        <v>0</v>
      </c>
      <c r="L109">
        <v>2</v>
      </c>
      <c r="M109" t="str">
        <f t="shared" si="9"/>
        <v>Yes</v>
      </c>
      <c r="N109" t="s">
        <v>134</v>
      </c>
      <c r="O109">
        <v>56</v>
      </c>
      <c r="P109">
        <v>295</v>
      </c>
      <c r="Q109">
        <v>106</v>
      </c>
      <c r="R109">
        <v>271</v>
      </c>
      <c r="S109">
        <v>75</v>
      </c>
      <c r="T109">
        <v>98</v>
      </c>
      <c r="U109">
        <v>65</v>
      </c>
      <c r="V109">
        <f t="shared" si="10"/>
        <v>910</v>
      </c>
      <c r="W109">
        <v>4</v>
      </c>
      <c r="X109">
        <v>6</v>
      </c>
      <c r="Y109">
        <v>4</v>
      </c>
      <c r="Z109">
        <v>12</v>
      </c>
      <c r="AA109">
        <v>6</v>
      </c>
      <c r="AB109">
        <v>0</v>
      </c>
      <c r="AC109">
        <v>0</v>
      </c>
      <c r="AD109">
        <v>0</v>
      </c>
      <c r="AE109">
        <v>0</v>
      </c>
      <c r="AF109">
        <v>0</v>
      </c>
      <c r="AG109">
        <f t="shared" si="11"/>
        <v>0</v>
      </c>
      <c r="AH109">
        <v>0</v>
      </c>
      <c r="AI109">
        <v>0</v>
      </c>
    </row>
    <row r="110" spans="1:35" x14ac:dyDescent="0.3">
      <c r="A110" s="1">
        <v>3629</v>
      </c>
      <c r="B110">
        <v>1978</v>
      </c>
      <c r="C110">
        <f t="shared" si="8"/>
        <v>48</v>
      </c>
      <c r="D110" t="str" cm="1">
        <f t="array" ref="D110">_xlfn.IFS(C110&lt;36,"Young",C110&lt;56,"Middle-aged",C110&gt;=56,"Senior")</f>
        <v>Middle-aged</v>
      </c>
      <c r="E110" t="s">
        <v>29</v>
      </c>
      <c r="F110" t="s">
        <v>30</v>
      </c>
      <c r="G110">
        <v>38557</v>
      </c>
      <c r="H110">
        <f t="shared" si="6"/>
        <v>38557</v>
      </c>
      <c r="I110" t="str" cm="1">
        <f t="array" ref="I110">_xlfn.IFS(H110&lt;PERCENTILE(Income_Clean,0.33),"Low",H110&lt;PERCENTILE(Income_Clean,0.67),"Medium",H110&gt;PERCENTILE(Income_Clean,0.67),"High")</f>
        <v>Low</v>
      </c>
      <c r="J110" t="str">
        <f t="shared" si="7"/>
        <v>Below Average Income</v>
      </c>
      <c r="K110">
        <v>1</v>
      </c>
      <c r="L110">
        <v>0</v>
      </c>
      <c r="M110" t="str">
        <f t="shared" si="9"/>
        <v>Yes</v>
      </c>
      <c r="N110" t="s">
        <v>107</v>
      </c>
      <c r="O110">
        <v>17</v>
      </c>
      <c r="P110">
        <v>76</v>
      </c>
      <c r="Q110">
        <v>3</v>
      </c>
      <c r="R110">
        <v>31</v>
      </c>
      <c r="S110">
        <v>4</v>
      </c>
      <c r="T110">
        <v>4</v>
      </c>
      <c r="U110">
        <v>27</v>
      </c>
      <c r="V110">
        <f t="shared" si="10"/>
        <v>145</v>
      </c>
      <c r="W110">
        <v>2</v>
      </c>
      <c r="X110">
        <v>3</v>
      </c>
      <c r="Y110">
        <v>1</v>
      </c>
      <c r="Z110">
        <v>3</v>
      </c>
      <c r="AA110">
        <v>7</v>
      </c>
      <c r="AB110">
        <v>0</v>
      </c>
      <c r="AC110">
        <v>0</v>
      </c>
      <c r="AD110">
        <v>0</v>
      </c>
      <c r="AE110">
        <v>0</v>
      </c>
      <c r="AF110">
        <v>0</v>
      </c>
      <c r="AG110">
        <f t="shared" si="11"/>
        <v>0</v>
      </c>
      <c r="AH110">
        <v>0</v>
      </c>
      <c r="AI110">
        <v>0</v>
      </c>
    </row>
    <row r="111" spans="1:35" x14ac:dyDescent="0.3">
      <c r="A111" s="1">
        <v>10991</v>
      </c>
      <c r="B111">
        <v>1960</v>
      </c>
      <c r="C111">
        <f t="shared" si="8"/>
        <v>66</v>
      </c>
      <c r="D111" t="str" cm="1">
        <f t="array" ref="D111">_xlfn.IFS(C111&lt;36,"Young",C111&lt;56,"Middle-aged",C111&gt;=56,"Senior")</f>
        <v>Senior</v>
      </c>
      <c r="E111" t="s">
        <v>39</v>
      </c>
      <c r="F111" t="s">
        <v>37</v>
      </c>
      <c r="G111">
        <v>89058</v>
      </c>
      <c r="H111">
        <f t="shared" si="6"/>
        <v>89058</v>
      </c>
      <c r="I111" t="str" cm="1">
        <f t="array" ref="I111">_xlfn.IFS(H111&lt;PERCENTILE(Income_Clean,0.33),"Low",H111&lt;PERCENTILE(Income_Clean,0.67),"Medium",H111&gt;PERCENTILE(Income_Clean,0.67),"High")</f>
        <v>High</v>
      </c>
      <c r="J111" t="str">
        <f t="shared" si="7"/>
        <v>Above Average Income</v>
      </c>
      <c r="K111">
        <v>0</v>
      </c>
      <c r="L111">
        <v>0</v>
      </c>
      <c r="M111" t="str">
        <f t="shared" si="9"/>
        <v>No</v>
      </c>
      <c r="N111" t="s">
        <v>135</v>
      </c>
      <c r="O111">
        <v>18</v>
      </c>
      <c r="P111">
        <v>454</v>
      </c>
      <c r="Q111">
        <v>194</v>
      </c>
      <c r="R111">
        <v>106</v>
      </c>
      <c r="S111">
        <v>31</v>
      </c>
      <c r="T111">
        <v>22</v>
      </c>
      <c r="U111">
        <v>43</v>
      </c>
      <c r="V111">
        <f t="shared" si="10"/>
        <v>850</v>
      </c>
      <c r="W111">
        <v>1</v>
      </c>
      <c r="X111">
        <v>5</v>
      </c>
      <c r="Y111">
        <v>4</v>
      </c>
      <c r="Z111">
        <v>4</v>
      </c>
      <c r="AA111">
        <v>2</v>
      </c>
      <c r="AB111">
        <v>0</v>
      </c>
      <c r="AC111">
        <v>0</v>
      </c>
      <c r="AD111">
        <v>0</v>
      </c>
      <c r="AE111">
        <v>0</v>
      </c>
      <c r="AF111">
        <v>0</v>
      </c>
      <c r="AG111">
        <f t="shared" si="11"/>
        <v>0</v>
      </c>
      <c r="AH111">
        <v>0</v>
      </c>
      <c r="AI111">
        <v>0</v>
      </c>
    </row>
    <row r="112" spans="1:35" x14ac:dyDescent="0.3">
      <c r="A112" s="1">
        <v>5077</v>
      </c>
      <c r="B112">
        <v>1979</v>
      </c>
      <c r="C112">
        <f t="shared" si="8"/>
        <v>47</v>
      </c>
      <c r="D112" t="str" cm="1">
        <f t="array" ref="D112">_xlfn.IFS(C112&lt;36,"Young",C112&lt;56,"Middle-aged",C112&gt;=56,"Senior")</f>
        <v>Middle-aged</v>
      </c>
      <c r="E112" t="s">
        <v>29</v>
      </c>
      <c r="F112" t="s">
        <v>33</v>
      </c>
      <c r="G112">
        <v>77298</v>
      </c>
      <c r="H112">
        <f t="shared" si="6"/>
        <v>77298</v>
      </c>
      <c r="I112" t="str" cm="1">
        <f t="array" ref="I112">_xlfn.IFS(H112&lt;PERCENTILE(Income_Clean,0.33),"Low",H112&lt;PERCENTILE(Income_Clean,0.67),"Medium",H112&gt;PERCENTILE(Income_Clean,0.67),"High")</f>
        <v>High</v>
      </c>
      <c r="J112" t="str">
        <f t="shared" si="7"/>
        <v>Above Average Income</v>
      </c>
      <c r="K112">
        <v>0</v>
      </c>
      <c r="L112">
        <v>1</v>
      </c>
      <c r="M112" t="str">
        <f t="shared" si="9"/>
        <v>Yes</v>
      </c>
      <c r="N112" t="s">
        <v>136</v>
      </c>
      <c r="O112">
        <v>46</v>
      </c>
      <c r="P112">
        <v>425</v>
      </c>
      <c r="Q112">
        <v>115</v>
      </c>
      <c r="R112">
        <v>292</v>
      </c>
      <c r="S112">
        <v>23</v>
      </c>
      <c r="T112">
        <v>35</v>
      </c>
      <c r="U112">
        <v>79</v>
      </c>
      <c r="V112">
        <f t="shared" si="10"/>
        <v>969</v>
      </c>
      <c r="W112">
        <v>1</v>
      </c>
      <c r="X112">
        <v>6</v>
      </c>
      <c r="Y112">
        <v>6</v>
      </c>
      <c r="Z112">
        <v>11</v>
      </c>
      <c r="AA112">
        <v>3</v>
      </c>
      <c r="AB112">
        <v>0</v>
      </c>
      <c r="AC112">
        <v>0</v>
      </c>
      <c r="AD112">
        <v>0</v>
      </c>
      <c r="AE112">
        <v>0</v>
      </c>
      <c r="AF112">
        <v>0</v>
      </c>
      <c r="AG112">
        <f t="shared" si="11"/>
        <v>0</v>
      </c>
      <c r="AH112">
        <v>0</v>
      </c>
      <c r="AI112">
        <v>0</v>
      </c>
    </row>
    <row r="113" spans="1:35" x14ac:dyDescent="0.3">
      <c r="A113" s="1">
        <v>7431</v>
      </c>
      <c r="B113">
        <v>1991</v>
      </c>
      <c r="C113">
        <f t="shared" si="8"/>
        <v>35</v>
      </c>
      <c r="D113" t="str" cm="1">
        <f t="array" ref="D113">_xlfn.IFS(C113&lt;36,"Young",C113&lt;56,"Middle-aged",C113&gt;=56,"Senior")</f>
        <v>Young</v>
      </c>
      <c r="E113" t="s">
        <v>36</v>
      </c>
      <c r="F113" t="s">
        <v>30</v>
      </c>
      <c r="G113">
        <v>68126</v>
      </c>
      <c r="H113">
        <f t="shared" si="6"/>
        <v>68126</v>
      </c>
      <c r="I113" t="str" cm="1">
        <f t="array" ref="I113">_xlfn.IFS(H113&lt;PERCENTILE(Income_Clean,0.33),"Low",H113&lt;PERCENTILE(Income_Clean,0.67),"Medium",H113&gt;PERCENTILE(Income_Clean,0.67),"High")</f>
        <v>High</v>
      </c>
      <c r="J113" t="str">
        <f t="shared" si="7"/>
        <v>Above Average Income</v>
      </c>
      <c r="K113">
        <v>0</v>
      </c>
      <c r="L113">
        <v>0</v>
      </c>
      <c r="M113" t="str">
        <f t="shared" si="9"/>
        <v>No</v>
      </c>
      <c r="N113" t="s">
        <v>137</v>
      </c>
      <c r="O113">
        <v>40</v>
      </c>
      <c r="P113">
        <v>1332</v>
      </c>
      <c r="Q113">
        <v>17</v>
      </c>
      <c r="R113">
        <v>311</v>
      </c>
      <c r="S113">
        <v>23</v>
      </c>
      <c r="T113">
        <v>51</v>
      </c>
      <c r="U113">
        <v>86</v>
      </c>
      <c r="V113">
        <f t="shared" si="10"/>
        <v>1820</v>
      </c>
      <c r="W113">
        <v>1</v>
      </c>
      <c r="X113">
        <v>7</v>
      </c>
      <c r="Y113">
        <v>4</v>
      </c>
      <c r="Z113">
        <v>5</v>
      </c>
      <c r="AA113">
        <v>9</v>
      </c>
      <c r="AB113">
        <v>0</v>
      </c>
      <c r="AC113">
        <v>1</v>
      </c>
      <c r="AD113">
        <v>0</v>
      </c>
      <c r="AE113">
        <v>0</v>
      </c>
      <c r="AF113">
        <v>0</v>
      </c>
      <c r="AG113">
        <f t="shared" si="11"/>
        <v>1</v>
      </c>
      <c r="AH113">
        <v>0</v>
      </c>
      <c r="AI113">
        <v>1</v>
      </c>
    </row>
    <row r="114" spans="1:35" x14ac:dyDescent="0.3">
      <c r="A114" s="1">
        <v>3267</v>
      </c>
      <c r="B114">
        <v>1963</v>
      </c>
      <c r="C114">
        <f t="shared" si="8"/>
        <v>63</v>
      </c>
      <c r="D114" t="str" cm="1">
        <f t="array" ref="D114">_xlfn.IFS(C114&lt;36,"Young",C114&lt;56,"Middle-aged",C114&gt;=56,"Senior")</f>
        <v>Senior</v>
      </c>
      <c r="E114" t="s">
        <v>39</v>
      </c>
      <c r="F114" t="s">
        <v>33</v>
      </c>
      <c r="G114">
        <v>57288</v>
      </c>
      <c r="H114">
        <f t="shared" si="6"/>
        <v>57288</v>
      </c>
      <c r="I114" t="str" cm="1">
        <f t="array" ref="I114">_xlfn.IFS(H114&lt;PERCENTILE(Income_Clean,0.33),"Low",H114&lt;PERCENTILE(Income_Clean,0.67),"Medium",H114&gt;PERCENTILE(Income_Clean,0.67),"High")</f>
        <v>Medium</v>
      </c>
      <c r="J114" t="str">
        <f t="shared" si="7"/>
        <v>Average Income</v>
      </c>
      <c r="K114">
        <v>0</v>
      </c>
      <c r="L114">
        <v>1</v>
      </c>
      <c r="M114" t="str">
        <f t="shared" si="9"/>
        <v>Yes</v>
      </c>
      <c r="N114" t="s">
        <v>138</v>
      </c>
      <c r="O114">
        <v>27</v>
      </c>
      <c r="P114">
        <v>527</v>
      </c>
      <c r="Q114">
        <v>0</v>
      </c>
      <c r="R114">
        <v>21</v>
      </c>
      <c r="S114">
        <v>0</v>
      </c>
      <c r="T114">
        <v>0</v>
      </c>
      <c r="U114">
        <v>60</v>
      </c>
      <c r="V114">
        <f t="shared" si="10"/>
        <v>608</v>
      </c>
      <c r="W114">
        <v>3</v>
      </c>
      <c r="X114">
        <v>8</v>
      </c>
      <c r="Y114">
        <v>1</v>
      </c>
      <c r="Z114">
        <v>8</v>
      </c>
      <c r="AA114">
        <v>6</v>
      </c>
      <c r="AB114">
        <v>0</v>
      </c>
      <c r="AC114">
        <v>1</v>
      </c>
      <c r="AD114">
        <v>0</v>
      </c>
      <c r="AE114">
        <v>0</v>
      </c>
      <c r="AF114">
        <v>0</v>
      </c>
      <c r="AG114">
        <f t="shared" si="11"/>
        <v>1</v>
      </c>
      <c r="AH114">
        <v>0</v>
      </c>
      <c r="AI114">
        <v>0</v>
      </c>
    </row>
    <row r="115" spans="1:35" x14ac:dyDescent="0.3">
      <c r="A115" s="1">
        <v>999</v>
      </c>
      <c r="B115">
        <v>1991</v>
      </c>
      <c r="C115">
        <f t="shared" si="8"/>
        <v>35</v>
      </c>
      <c r="D115" t="str" cm="1">
        <f t="array" ref="D115">_xlfn.IFS(C115&lt;36,"Young",C115&lt;56,"Middle-aged",C115&gt;=56,"Senior")</f>
        <v>Young</v>
      </c>
      <c r="E115" t="s">
        <v>29</v>
      </c>
      <c r="F115" t="s">
        <v>30</v>
      </c>
      <c r="G115">
        <v>86037</v>
      </c>
      <c r="H115">
        <f t="shared" si="6"/>
        <v>86037</v>
      </c>
      <c r="I115" t="str" cm="1">
        <f t="array" ref="I115">_xlfn.IFS(H115&lt;PERCENTILE(Income_Clean,0.33),"Low",H115&lt;PERCENTILE(Income_Clean,0.67),"Medium",H115&gt;PERCENTILE(Income_Clean,0.67),"High")</f>
        <v>High</v>
      </c>
      <c r="J115" t="str">
        <f t="shared" si="7"/>
        <v>Above Average Income</v>
      </c>
      <c r="K115">
        <v>0</v>
      </c>
      <c r="L115">
        <v>0</v>
      </c>
      <c r="M115" t="str">
        <f t="shared" si="9"/>
        <v>No</v>
      </c>
      <c r="N115" t="s">
        <v>60</v>
      </c>
      <c r="O115">
        <v>95</v>
      </c>
      <c r="P115">
        <v>490</v>
      </c>
      <c r="Q115">
        <v>44</v>
      </c>
      <c r="R115">
        <v>125</v>
      </c>
      <c r="S115">
        <v>29</v>
      </c>
      <c r="T115">
        <v>20</v>
      </c>
      <c r="U115">
        <v>22</v>
      </c>
      <c r="V115">
        <f t="shared" si="10"/>
        <v>730</v>
      </c>
      <c r="W115">
        <v>1</v>
      </c>
      <c r="X115">
        <v>6</v>
      </c>
      <c r="Y115">
        <v>7</v>
      </c>
      <c r="Z115">
        <v>11</v>
      </c>
      <c r="AA115">
        <v>3</v>
      </c>
      <c r="AB115">
        <v>0</v>
      </c>
      <c r="AC115">
        <v>1</v>
      </c>
      <c r="AD115">
        <v>1</v>
      </c>
      <c r="AE115">
        <v>0</v>
      </c>
      <c r="AF115">
        <v>0</v>
      </c>
      <c r="AG115">
        <f t="shared" si="11"/>
        <v>2</v>
      </c>
      <c r="AH115">
        <v>0</v>
      </c>
      <c r="AI115">
        <v>1</v>
      </c>
    </row>
    <row r="116" spans="1:35" x14ac:dyDescent="0.3">
      <c r="A116" s="1">
        <v>9215</v>
      </c>
      <c r="B116">
        <v>1980</v>
      </c>
      <c r="C116">
        <f t="shared" si="8"/>
        <v>46</v>
      </c>
      <c r="D116" t="str" cm="1">
        <f t="array" ref="D116">_xlfn.IFS(C116&lt;36,"Young",C116&lt;56,"Middle-aged",C116&gt;=56,"Senior")</f>
        <v>Middle-aged</v>
      </c>
      <c r="E116" t="s">
        <v>36</v>
      </c>
      <c r="F116" t="s">
        <v>37</v>
      </c>
      <c r="G116">
        <v>43974</v>
      </c>
      <c r="H116">
        <f t="shared" si="6"/>
        <v>43974</v>
      </c>
      <c r="I116" t="str" cm="1">
        <f t="array" ref="I116">_xlfn.IFS(H116&lt;PERCENTILE(Income_Clean,0.33),"Low",H116&lt;PERCENTILE(Income_Clean,0.67),"Medium",H116&gt;PERCENTILE(Income_Clean,0.67),"High")</f>
        <v>Medium</v>
      </c>
      <c r="J116" t="str">
        <f t="shared" si="7"/>
        <v>Average Income</v>
      </c>
      <c r="K116">
        <v>1</v>
      </c>
      <c r="L116">
        <v>0</v>
      </c>
      <c r="M116" t="str">
        <f t="shared" si="9"/>
        <v>Yes</v>
      </c>
      <c r="N116" t="s">
        <v>139</v>
      </c>
      <c r="O116">
        <v>19</v>
      </c>
      <c r="P116">
        <v>378</v>
      </c>
      <c r="Q116">
        <v>0</v>
      </c>
      <c r="R116">
        <v>101</v>
      </c>
      <c r="S116">
        <v>0</v>
      </c>
      <c r="T116">
        <v>0</v>
      </c>
      <c r="U116">
        <v>72</v>
      </c>
      <c r="V116">
        <f t="shared" si="10"/>
        <v>551</v>
      </c>
      <c r="W116">
        <v>5</v>
      </c>
      <c r="X116">
        <v>6</v>
      </c>
      <c r="Y116">
        <v>4</v>
      </c>
      <c r="Z116">
        <v>6</v>
      </c>
      <c r="AA116">
        <v>7</v>
      </c>
      <c r="AB116">
        <v>0</v>
      </c>
      <c r="AC116">
        <v>0</v>
      </c>
      <c r="AD116">
        <v>0</v>
      </c>
      <c r="AE116">
        <v>0</v>
      </c>
      <c r="AF116">
        <v>0</v>
      </c>
      <c r="AG116">
        <f t="shared" si="11"/>
        <v>0</v>
      </c>
      <c r="AH116">
        <v>0</v>
      </c>
      <c r="AI116">
        <v>0</v>
      </c>
    </row>
    <row r="117" spans="1:35" x14ac:dyDescent="0.3">
      <c r="A117" s="1">
        <v>2286</v>
      </c>
      <c r="B117">
        <v>1962</v>
      </c>
      <c r="C117">
        <f t="shared" si="8"/>
        <v>64</v>
      </c>
      <c r="D117" t="str" cm="1">
        <f t="array" ref="D117">_xlfn.IFS(C117&lt;36,"Young",C117&lt;56,"Middle-aged",C117&gt;=56,"Senior")</f>
        <v>Senior</v>
      </c>
      <c r="E117" t="s">
        <v>29</v>
      </c>
      <c r="F117" t="s">
        <v>30</v>
      </c>
      <c r="G117">
        <v>50785</v>
      </c>
      <c r="H117">
        <f t="shared" si="6"/>
        <v>50785</v>
      </c>
      <c r="I117" t="str" cm="1">
        <f t="array" ref="I117">_xlfn.IFS(H117&lt;PERCENTILE(Income_Clean,0.33),"Low",H117&lt;PERCENTILE(Income_Clean,0.67),"Medium",H117&gt;PERCENTILE(Income_Clean,0.67),"High")</f>
        <v>Medium</v>
      </c>
      <c r="J117" t="str">
        <f t="shared" si="7"/>
        <v>Average Income</v>
      </c>
      <c r="K117">
        <v>1</v>
      </c>
      <c r="L117">
        <v>1</v>
      </c>
      <c r="M117" t="str">
        <f t="shared" si="9"/>
        <v>Yes</v>
      </c>
      <c r="N117" t="s">
        <v>140</v>
      </c>
      <c r="O117">
        <v>27</v>
      </c>
      <c r="P117">
        <v>64</v>
      </c>
      <c r="Q117">
        <v>1</v>
      </c>
      <c r="R117">
        <v>21</v>
      </c>
      <c r="S117">
        <v>0</v>
      </c>
      <c r="T117">
        <v>1</v>
      </c>
      <c r="U117">
        <v>27</v>
      </c>
      <c r="V117">
        <f t="shared" si="10"/>
        <v>114</v>
      </c>
      <c r="W117">
        <v>2</v>
      </c>
      <c r="X117">
        <v>2</v>
      </c>
      <c r="Y117">
        <v>1</v>
      </c>
      <c r="Z117">
        <v>3</v>
      </c>
      <c r="AA117">
        <v>6</v>
      </c>
      <c r="AB117">
        <v>0</v>
      </c>
      <c r="AC117">
        <v>0</v>
      </c>
      <c r="AD117">
        <v>0</v>
      </c>
      <c r="AE117">
        <v>0</v>
      </c>
      <c r="AF117">
        <v>0</v>
      </c>
      <c r="AG117">
        <f t="shared" si="11"/>
        <v>0</v>
      </c>
      <c r="AH117">
        <v>0</v>
      </c>
      <c r="AI117">
        <v>0</v>
      </c>
    </row>
    <row r="118" spans="1:35" x14ac:dyDescent="0.3">
      <c r="A118" s="1">
        <v>1592</v>
      </c>
      <c r="B118">
        <v>1970</v>
      </c>
      <c r="C118">
        <f t="shared" si="8"/>
        <v>56</v>
      </c>
      <c r="D118" t="str" cm="1">
        <f t="array" ref="D118">_xlfn.IFS(C118&lt;36,"Young",C118&lt;56,"Middle-aged",C118&gt;=56,"Senior")</f>
        <v>Senior</v>
      </c>
      <c r="E118" t="s">
        <v>29</v>
      </c>
      <c r="F118" t="s">
        <v>37</v>
      </c>
      <c r="G118">
        <v>90765</v>
      </c>
      <c r="H118">
        <f t="shared" si="6"/>
        <v>90765</v>
      </c>
      <c r="I118" t="str" cm="1">
        <f t="array" ref="I118">_xlfn.IFS(H118&lt;PERCENTILE(Income_Clean,0.33),"Low",H118&lt;PERCENTILE(Income_Clean,0.67),"Medium",H118&gt;PERCENTILE(Income_Clean,0.67),"High")</f>
        <v>High</v>
      </c>
      <c r="J118" t="str">
        <f t="shared" si="7"/>
        <v>Above Average Income</v>
      </c>
      <c r="K118">
        <v>0</v>
      </c>
      <c r="L118">
        <v>0</v>
      </c>
      <c r="M118" t="str">
        <f t="shared" si="9"/>
        <v>No</v>
      </c>
      <c r="N118" t="s">
        <v>141</v>
      </c>
      <c r="O118">
        <v>25</v>
      </c>
      <c r="P118">
        <v>547</v>
      </c>
      <c r="Q118">
        <v>99</v>
      </c>
      <c r="R118">
        <v>812</v>
      </c>
      <c r="S118">
        <v>151</v>
      </c>
      <c r="T118">
        <v>82</v>
      </c>
      <c r="U118">
        <v>33</v>
      </c>
      <c r="V118">
        <f t="shared" si="10"/>
        <v>1724</v>
      </c>
      <c r="W118">
        <v>0</v>
      </c>
      <c r="X118">
        <v>4</v>
      </c>
      <c r="Y118">
        <v>6</v>
      </c>
      <c r="Z118">
        <v>5</v>
      </c>
      <c r="AA118">
        <v>1</v>
      </c>
      <c r="AB118">
        <v>0</v>
      </c>
      <c r="AC118">
        <v>0</v>
      </c>
      <c r="AD118">
        <v>1</v>
      </c>
      <c r="AE118">
        <v>1</v>
      </c>
      <c r="AF118">
        <v>0</v>
      </c>
      <c r="AG118">
        <f t="shared" si="11"/>
        <v>2</v>
      </c>
      <c r="AH118">
        <v>0</v>
      </c>
      <c r="AI118">
        <v>0</v>
      </c>
    </row>
    <row r="119" spans="1:35" x14ac:dyDescent="0.3">
      <c r="A119" s="1">
        <v>367</v>
      </c>
      <c r="B119">
        <v>1978</v>
      </c>
      <c r="C119">
        <f t="shared" si="8"/>
        <v>48</v>
      </c>
      <c r="D119" t="str" cm="1">
        <f t="array" ref="D119">_xlfn.IFS(C119&lt;36,"Young",C119&lt;56,"Middle-aged",C119&gt;=56,"Senior")</f>
        <v>Middle-aged</v>
      </c>
      <c r="E119" t="s">
        <v>53</v>
      </c>
      <c r="F119" t="s">
        <v>37</v>
      </c>
      <c r="G119">
        <v>36550</v>
      </c>
      <c r="H119">
        <f t="shared" si="6"/>
        <v>36550</v>
      </c>
      <c r="I119" t="str" cm="1">
        <f t="array" ref="I119">_xlfn.IFS(H119&lt;PERCENTILE(Income_Clean,0.33),"Low",H119&lt;PERCENTILE(Income_Clean,0.67),"Medium",H119&gt;PERCENTILE(Income_Clean,0.67),"High")</f>
        <v>Low</v>
      </c>
      <c r="J119" t="str">
        <f t="shared" si="7"/>
        <v>Below Average Income</v>
      </c>
      <c r="K119">
        <v>1</v>
      </c>
      <c r="L119">
        <v>0</v>
      </c>
      <c r="M119" t="str">
        <f t="shared" si="9"/>
        <v>Yes</v>
      </c>
      <c r="N119" t="s">
        <v>142</v>
      </c>
      <c r="O119">
        <v>74</v>
      </c>
      <c r="P119">
        <v>47</v>
      </c>
      <c r="Q119">
        <v>90</v>
      </c>
      <c r="R119">
        <v>94</v>
      </c>
      <c r="S119">
        <v>123</v>
      </c>
      <c r="T119">
        <v>103</v>
      </c>
      <c r="U119">
        <v>120</v>
      </c>
      <c r="V119">
        <f t="shared" si="10"/>
        <v>577</v>
      </c>
      <c r="W119">
        <v>5</v>
      </c>
      <c r="X119">
        <v>9</v>
      </c>
      <c r="Y119">
        <v>1</v>
      </c>
      <c r="Z119">
        <v>5</v>
      </c>
      <c r="AA119">
        <v>9</v>
      </c>
      <c r="AB119">
        <v>0</v>
      </c>
      <c r="AC119">
        <v>0</v>
      </c>
      <c r="AD119">
        <v>0</v>
      </c>
      <c r="AE119">
        <v>0</v>
      </c>
      <c r="AF119">
        <v>0</v>
      </c>
      <c r="AG119">
        <f t="shared" si="11"/>
        <v>0</v>
      </c>
      <c r="AH119">
        <v>0</v>
      </c>
      <c r="AI119">
        <v>0</v>
      </c>
    </row>
    <row r="120" spans="1:35" x14ac:dyDescent="0.3">
      <c r="A120" s="1">
        <v>5234</v>
      </c>
      <c r="B120">
        <v>1967</v>
      </c>
      <c r="C120">
        <f t="shared" si="8"/>
        <v>59</v>
      </c>
      <c r="D120" t="str" cm="1">
        <f t="array" ref="D120">_xlfn.IFS(C120&lt;36,"Young",C120&lt;56,"Middle-aged",C120&gt;=56,"Senior")</f>
        <v>Senior</v>
      </c>
      <c r="E120" t="s">
        <v>53</v>
      </c>
      <c r="F120" t="s">
        <v>33</v>
      </c>
      <c r="G120">
        <v>30753</v>
      </c>
      <c r="H120">
        <f t="shared" si="6"/>
        <v>30753</v>
      </c>
      <c r="I120" t="str" cm="1">
        <f t="array" ref="I120">_xlfn.IFS(H120&lt;PERCENTILE(Income_Clean,0.33),"Low",H120&lt;PERCENTILE(Income_Clean,0.67),"Medium",H120&gt;PERCENTILE(Income_Clean,0.67),"High")</f>
        <v>Low</v>
      </c>
      <c r="J120" t="str">
        <f t="shared" si="7"/>
        <v>Below Average Income</v>
      </c>
      <c r="K120">
        <v>1</v>
      </c>
      <c r="L120">
        <v>1</v>
      </c>
      <c r="M120" t="str">
        <f t="shared" si="9"/>
        <v>Yes</v>
      </c>
      <c r="N120" t="s">
        <v>143</v>
      </c>
      <c r="O120">
        <v>85</v>
      </c>
      <c r="P120">
        <v>12</v>
      </c>
      <c r="Q120">
        <v>5</v>
      </c>
      <c r="R120">
        <v>25</v>
      </c>
      <c r="S120">
        <v>0</v>
      </c>
      <c r="T120">
        <v>9</v>
      </c>
      <c r="U120">
        <v>30</v>
      </c>
      <c r="V120">
        <f t="shared" si="10"/>
        <v>81</v>
      </c>
      <c r="W120">
        <v>2</v>
      </c>
      <c r="X120">
        <v>1</v>
      </c>
      <c r="Y120">
        <v>1</v>
      </c>
      <c r="Z120">
        <v>3</v>
      </c>
      <c r="AA120">
        <v>5</v>
      </c>
      <c r="AB120">
        <v>0</v>
      </c>
      <c r="AC120">
        <v>0</v>
      </c>
      <c r="AD120">
        <v>0</v>
      </c>
      <c r="AE120">
        <v>0</v>
      </c>
      <c r="AF120">
        <v>0</v>
      </c>
      <c r="AG120">
        <f t="shared" si="11"/>
        <v>0</v>
      </c>
      <c r="AH120">
        <v>0</v>
      </c>
      <c r="AI120">
        <v>0</v>
      </c>
    </row>
    <row r="121" spans="1:35" x14ac:dyDescent="0.3">
      <c r="A121" s="1">
        <v>9862</v>
      </c>
      <c r="B121">
        <v>1969</v>
      </c>
      <c r="C121">
        <f t="shared" si="8"/>
        <v>57</v>
      </c>
      <c r="D121" t="str" cm="1">
        <f t="array" ref="D121">_xlfn.IFS(C121&lt;36,"Young",C121&lt;56,"Middle-aged",C121&gt;=56,"Senior")</f>
        <v>Senior</v>
      </c>
      <c r="E121" t="s">
        <v>29</v>
      </c>
      <c r="F121" t="s">
        <v>33</v>
      </c>
      <c r="G121">
        <v>21918</v>
      </c>
      <c r="H121">
        <f t="shared" si="6"/>
        <v>21918</v>
      </c>
      <c r="I121" t="str" cm="1">
        <f t="array" ref="I121">_xlfn.IFS(H121&lt;PERCENTILE(Income_Clean,0.33),"Low",H121&lt;PERCENTILE(Income_Clean,0.67),"Medium",H121&gt;PERCENTILE(Income_Clean,0.67),"High")</f>
        <v>Low</v>
      </c>
      <c r="J121" t="str">
        <f t="shared" si="7"/>
        <v>Below Average Income</v>
      </c>
      <c r="K121">
        <v>1</v>
      </c>
      <c r="L121">
        <v>0</v>
      </c>
      <c r="M121" t="str">
        <f t="shared" si="9"/>
        <v>Yes</v>
      </c>
      <c r="N121" t="s">
        <v>144</v>
      </c>
      <c r="O121">
        <v>37</v>
      </c>
      <c r="P121">
        <v>1</v>
      </c>
      <c r="Q121">
        <v>6</v>
      </c>
      <c r="R121">
        <v>7</v>
      </c>
      <c r="S121">
        <v>11</v>
      </c>
      <c r="T121">
        <v>5</v>
      </c>
      <c r="U121">
        <v>3</v>
      </c>
      <c r="V121">
        <f t="shared" si="10"/>
        <v>33</v>
      </c>
      <c r="W121">
        <v>2</v>
      </c>
      <c r="X121">
        <v>2</v>
      </c>
      <c r="Y121">
        <v>0</v>
      </c>
      <c r="Z121">
        <v>3</v>
      </c>
      <c r="AA121">
        <v>6</v>
      </c>
      <c r="AB121">
        <v>0</v>
      </c>
      <c r="AC121">
        <v>0</v>
      </c>
      <c r="AD121">
        <v>0</v>
      </c>
      <c r="AE121">
        <v>0</v>
      </c>
      <c r="AF121">
        <v>0</v>
      </c>
      <c r="AG121">
        <f t="shared" si="11"/>
        <v>0</v>
      </c>
      <c r="AH121">
        <v>0</v>
      </c>
      <c r="AI121">
        <v>0</v>
      </c>
    </row>
    <row r="122" spans="1:35" x14ac:dyDescent="0.3">
      <c r="A122" s="1">
        <v>9805</v>
      </c>
      <c r="B122">
        <v>1953</v>
      </c>
      <c r="C122">
        <f t="shared" si="8"/>
        <v>73</v>
      </c>
      <c r="D122" t="str" cm="1">
        <f t="array" ref="D122">_xlfn.IFS(C122&lt;36,"Young",C122&lt;56,"Middle-aged",C122&gt;=56,"Senior")</f>
        <v>Senior</v>
      </c>
      <c r="E122" t="s">
        <v>39</v>
      </c>
      <c r="F122" t="s">
        <v>33</v>
      </c>
      <c r="G122">
        <v>56129</v>
      </c>
      <c r="H122">
        <f t="shared" si="6"/>
        <v>56129</v>
      </c>
      <c r="I122" t="str" cm="1">
        <f t="array" ref="I122">_xlfn.IFS(H122&lt;PERCENTILE(Income_Clean,0.33),"Low",H122&lt;PERCENTILE(Income_Clean,0.67),"Medium",H122&gt;PERCENTILE(Income_Clean,0.67),"High")</f>
        <v>Medium</v>
      </c>
      <c r="J122" t="str">
        <f t="shared" si="7"/>
        <v>Average Income</v>
      </c>
      <c r="K122">
        <v>0</v>
      </c>
      <c r="L122">
        <v>1</v>
      </c>
      <c r="M122" t="str">
        <f t="shared" si="9"/>
        <v>Yes</v>
      </c>
      <c r="N122" t="s">
        <v>126</v>
      </c>
      <c r="O122">
        <v>65</v>
      </c>
      <c r="P122">
        <v>320</v>
      </c>
      <c r="Q122">
        <v>48</v>
      </c>
      <c r="R122">
        <v>133</v>
      </c>
      <c r="S122">
        <v>39</v>
      </c>
      <c r="T122">
        <v>72</v>
      </c>
      <c r="U122">
        <v>48</v>
      </c>
      <c r="V122">
        <f t="shared" si="10"/>
        <v>660</v>
      </c>
      <c r="W122">
        <v>4</v>
      </c>
      <c r="X122">
        <v>6</v>
      </c>
      <c r="Y122">
        <v>2</v>
      </c>
      <c r="Z122">
        <v>10</v>
      </c>
      <c r="AA122">
        <v>4</v>
      </c>
      <c r="AB122">
        <v>0</v>
      </c>
      <c r="AC122">
        <v>0</v>
      </c>
      <c r="AD122">
        <v>0</v>
      </c>
      <c r="AE122">
        <v>0</v>
      </c>
      <c r="AF122">
        <v>0</v>
      </c>
      <c r="AG122">
        <f t="shared" si="11"/>
        <v>0</v>
      </c>
      <c r="AH122">
        <v>0</v>
      </c>
      <c r="AI122">
        <v>0</v>
      </c>
    </row>
    <row r="123" spans="1:35" x14ac:dyDescent="0.3">
      <c r="A123" s="1">
        <v>6205</v>
      </c>
      <c r="B123">
        <v>1967</v>
      </c>
      <c r="C123">
        <f t="shared" si="8"/>
        <v>59</v>
      </c>
      <c r="D123" t="str" cm="1">
        <f t="array" ref="D123">_xlfn.IFS(C123&lt;36,"Young",C123&lt;56,"Middle-aged",C123&gt;=56,"Senior")</f>
        <v>Senior</v>
      </c>
      <c r="E123" t="s">
        <v>39</v>
      </c>
      <c r="F123" t="s">
        <v>30</v>
      </c>
      <c r="G123">
        <v>32557</v>
      </c>
      <c r="H123">
        <f t="shared" si="6"/>
        <v>32557</v>
      </c>
      <c r="I123" t="str" cm="1">
        <f t="array" ref="I123">_xlfn.IFS(H123&lt;PERCENTILE(Income_Clean,0.33),"Low",H123&lt;PERCENTILE(Income_Clean,0.67),"Medium",H123&gt;PERCENTILE(Income_Clean,0.67),"High")</f>
        <v>Low</v>
      </c>
      <c r="J123" t="str">
        <f t="shared" si="7"/>
        <v>Below Average Income</v>
      </c>
      <c r="K123">
        <v>1</v>
      </c>
      <c r="L123">
        <v>0</v>
      </c>
      <c r="M123" t="str">
        <f t="shared" si="9"/>
        <v>Yes</v>
      </c>
      <c r="N123" t="s">
        <v>145</v>
      </c>
      <c r="O123">
        <v>13</v>
      </c>
      <c r="P123">
        <v>34</v>
      </c>
      <c r="Q123">
        <v>3</v>
      </c>
      <c r="R123">
        <v>29</v>
      </c>
      <c r="S123">
        <v>0</v>
      </c>
      <c r="T123">
        <v>4</v>
      </c>
      <c r="U123">
        <v>10</v>
      </c>
      <c r="V123">
        <f t="shared" si="10"/>
        <v>80</v>
      </c>
      <c r="W123">
        <v>3</v>
      </c>
      <c r="X123">
        <v>2</v>
      </c>
      <c r="Y123">
        <v>1</v>
      </c>
      <c r="Z123">
        <v>3</v>
      </c>
      <c r="AA123">
        <v>5</v>
      </c>
      <c r="AB123">
        <v>0</v>
      </c>
      <c r="AC123">
        <v>0</v>
      </c>
      <c r="AD123">
        <v>0</v>
      </c>
      <c r="AE123">
        <v>0</v>
      </c>
      <c r="AF123">
        <v>0</v>
      </c>
      <c r="AG123">
        <f t="shared" si="11"/>
        <v>0</v>
      </c>
      <c r="AH123">
        <v>0</v>
      </c>
      <c r="AI123">
        <v>1</v>
      </c>
    </row>
    <row r="124" spans="1:35" x14ac:dyDescent="0.3">
      <c r="A124" s="1">
        <v>8442</v>
      </c>
      <c r="B124">
        <v>1985</v>
      </c>
      <c r="C124">
        <f t="shared" si="8"/>
        <v>41</v>
      </c>
      <c r="D124" t="str" cm="1">
        <f t="array" ref="D124">_xlfn.IFS(C124&lt;36,"Young",C124&lt;56,"Middle-aged",C124&gt;=56,"Senior")</f>
        <v>Middle-aged</v>
      </c>
      <c r="E124" t="s">
        <v>39</v>
      </c>
      <c r="F124" t="s">
        <v>37</v>
      </c>
      <c r="G124">
        <v>19510</v>
      </c>
      <c r="H124">
        <f t="shared" si="6"/>
        <v>19510</v>
      </c>
      <c r="I124" t="str" cm="1">
        <f t="array" ref="I124">_xlfn.IFS(H124&lt;PERCENTILE(Income_Clean,0.33),"Low",H124&lt;PERCENTILE(Income_Clean,0.67),"Medium",H124&gt;PERCENTILE(Income_Clean,0.67),"High")</f>
        <v>Low</v>
      </c>
      <c r="J124" t="str">
        <f t="shared" si="7"/>
        <v>Below Average Income</v>
      </c>
      <c r="K124">
        <v>2</v>
      </c>
      <c r="L124">
        <v>0</v>
      </c>
      <c r="M124" t="str">
        <f t="shared" si="9"/>
        <v>Yes</v>
      </c>
      <c r="N124" t="s">
        <v>110</v>
      </c>
      <c r="O124">
        <v>63</v>
      </c>
      <c r="P124">
        <v>9</v>
      </c>
      <c r="Q124">
        <v>0</v>
      </c>
      <c r="R124">
        <v>7</v>
      </c>
      <c r="S124">
        <v>3</v>
      </c>
      <c r="T124">
        <v>4</v>
      </c>
      <c r="U124">
        <v>7</v>
      </c>
      <c r="V124">
        <f t="shared" si="10"/>
        <v>30</v>
      </c>
      <c r="W124">
        <v>2</v>
      </c>
      <c r="X124">
        <v>1</v>
      </c>
      <c r="Y124">
        <v>0</v>
      </c>
      <c r="Z124">
        <v>3</v>
      </c>
      <c r="AA124">
        <v>7</v>
      </c>
      <c r="AB124">
        <v>0</v>
      </c>
      <c r="AC124">
        <v>0</v>
      </c>
      <c r="AD124">
        <v>0</v>
      </c>
      <c r="AE124">
        <v>0</v>
      </c>
      <c r="AF124">
        <v>0</v>
      </c>
      <c r="AG124">
        <f t="shared" si="11"/>
        <v>0</v>
      </c>
      <c r="AH124">
        <v>0</v>
      </c>
      <c r="AI124">
        <v>0</v>
      </c>
    </row>
    <row r="125" spans="1:35" x14ac:dyDescent="0.3">
      <c r="A125" s="1">
        <v>7386</v>
      </c>
      <c r="B125">
        <v>1976</v>
      </c>
      <c r="C125">
        <f t="shared" si="8"/>
        <v>50</v>
      </c>
      <c r="D125" t="str" cm="1">
        <f t="array" ref="D125">_xlfn.IFS(C125&lt;36,"Young",C125&lt;56,"Middle-aged",C125&gt;=56,"Senior")</f>
        <v>Middle-aged</v>
      </c>
      <c r="E125" t="s">
        <v>29</v>
      </c>
      <c r="F125" t="s">
        <v>41</v>
      </c>
      <c r="G125">
        <v>30992</v>
      </c>
      <c r="H125">
        <f t="shared" si="6"/>
        <v>30992</v>
      </c>
      <c r="I125" t="str" cm="1">
        <f t="array" ref="I125">_xlfn.IFS(H125&lt;PERCENTILE(Income_Clean,0.33),"Low",H125&lt;PERCENTILE(Income_Clean,0.67),"Medium",H125&gt;PERCENTILE(Income_Clean,0.67),"High")</f>
        <v>Low</v>
      </c>
      <c r="J125" t="str">
        <f t="shared" si="7"/>
        <v>Below Average Income</v>
      </c>
      <c r="K125">
        <v>1</v>
      </c>
      <c r="L125">
        <v>0</v>
      </c>
      <c r="M125" t="str">
        <f t="shared" si="9"/>
        <v>Yes</v>
      </c>
      <c r="N125" t="s">
        <v>146</v>
      </c>
      <c r="O125">
        <v>83</v>
      </c>
      <c r="P125">
        <v>17</v>
      </c>
      <c r="Q125">
        <v>0</v>
      </c>
      <c r="R125">
        <v>14</v>
      </c>
      <c r="S125">
        <v>7</v>
      </c>
      <c r="T125">
        <v>3</v>
      </c>
      <c r="U125">
        <v>2</v>
      </c>
      <c r="V125">
        <f t="shared" si="10"/>
        <v>43</v>
      </c>
      <c r="W125">
        <v>1</v>
      </c>
      <c r="X125">
        <v>1</v>
      </c>
      <c r="Y125">
        <v>0</v>
      </c>
      <c r="Z125">
        <v>3</v>
      </c>
      <c r="AA125">
        <v>7</v>
      </c>
      <c r="AB125">
        <v>0</v>
      </c>
      <c r="AC125">
        <v>0</v>
      </c>
      <c r="AD125">
        <v>0</v>
      </c>
      <c r="AE125">
        <v>0</v>
      </c>
      <c r="AF125">
        <v>0</v>
      </c>
      <c r="AG125">
        <f t="shared" si="11"/>
        <v>0</v>
      </c>
      <c r="AH125">
        <v>0</v>
      </c>
      <c r="AI125">
        <v>0</v>
      </c>
    </row>
    <row r="126" spans="1:35" x14ac:dyDescent="0.3">
      <c r="A126" s="1">
        <v>7215</v>
      </c>
      <c r="B126">
        <v>1983</v>
      </c>
      <c r="C126">
        <f t="shared" si="8"/>
        <v>43</v>
      </c>
      <c r="D126" t="str" cm="1">
        <f t="array" ref="D126">_xlfn.IFS(C126&lt;36,"Young",C126&lt;56,"Middle-aged",C126&gt;=56,"Senior")</f>
        <v>Middle-aged</v>
      </c>
      <c r="E126" t="s">
        <v>29</v>
      </c>
      <c r="F126" t="s">
        <v>30</v>
      </c>
      <c r="G126">
        <v>101970</v>
      </c>
      <c r="H126">
        <f t="shared" si="6"/>
        <v>101970</v>
      </c>
      <c r="I126" t="str" cm="1">
        <f t="array" ref="I126">_xlfn.IFS(H126&lt;PERCENTILE(Income_Clean,0.33),"Low",H126&lt;PERCENTILE(Income_Clean,0.67),"Medium",H126&gt;PERCENTILE(Income_Clean,0.67),"High")</f>
        <v>High</v>
      </c>
      <c r="J126" t="str">
        <f t="shared" si="7"/>
        <v>Above Average Income</v>
      </c>
      <c r="K126">
        <v>0</v>
      </c>
      <c r="L126">
        <v>0</v>
      </c>
      <c r="M126" t="str">
        <f t="shared" si="9"/>
        <v>No</v>
      </c>
      <c r="N126" t="s">
        <v>75</v>
      </c>
      <c r="O126">
        <v>69</v>
      </c>
      <c r="P126">
        <v>722</v>
      </c>
      <c r="Q126">
        <v>27</v>
      </c>
      <c r="R126">
        <v>102</v>
      </c>
      <c r="S126">
        <v>44</v>
      </c>
      <c r="T126">
        <v>72</v>
      </c>
      <c r="U126">
        <v>168</v>
      </c>
      <c r="V126">
        <f t="shared" si="10"/>
        <v>1135</v>
      </c>
      <c r="W126">
        <v>0</v>
      </c>
      <c r="X126">
        <v>6</v>
      </c>
      <c r="Y126">
        <v>8</v>
      </c>
      <c r="Z126">
        <v>13</v>
      </c>
      <c r="AA126">
        <v>2</v>
      </c>
      <c r="AB126">
        <v>0</v>
      </c>
      <c r="AC126">
        <v>1</v>
      </c>
      <c r="AD126">
        <v>1</v>
      </c>
      <c r="AE126">
        <v>1</v>
      </c>
      <c r="AF126">
        <v>0</v>
      </c>
      <c r="AG126">
        <f t="shared" si="11"/>
        <v>3</v>
      </c>
      <c r="AH126">
        <v>0</v>
      </c>
      <c r="AI126">
        <v>1</v>
      </c>
    </row>
    <row r="127" spans="1:35" x14ac:dyDescent="0.3">
      <c r="A127" s="1">
        <v>1491</v>
      </c>
      <c r="B127">
        <v>1965</v>
      </c>
      <c r="C127">
        <f t="shared" si="8"/>
        <v>61</v>
      </c>
      <c r="D127" t="str" cm="1">
        <f t="array" ref="D127">_xlfn.IFS(C127&lt;36,"Young",C127&lt;56,"Middle-aged",C127&gt;=56,"Senior")</f>
        <v>Senior</v>
      </c>
      <c r="E127" t="s">
        <v>53</v>
      </c>
      <c r="F127" t="s">
        <v>33</v>
      </c>
      <c r="G127">
        <v>71488</v>
      </c>
      <c r="H127">
        <f t="shared" si="6"/>
        <v>71488</v>
      </c>
      <c r="I127" t="str" cm="1">
        <f t="array" ref="I127">_xlfn.IFS(H127&lt;PERCENTILE(Income_Clean,0.33),"Low",H127&lt;PERCENTILE(Income_Clean,0.67),"Medium",H127&gt;PERCENTILE(Income_Clean,0.67),"High")</f>
        <v>High</v>
      </c>
      <c r="J127" t="str">
        <f t="shared" si="7"/>
        <v>Above Average Income</v>
      </c>
      <c r="K127">
        <v>0</v>
      </c>
      <c r="L127">
        <v>0</v>
      </c>
      <c r="M127" t="str">
        <f t="shared" si="9"/>
        <v>No</v>
      </c>
      <c r="N127" t="s">
        <v>94</v>
      </c>
      <c r="O127">
        <v>87</v>
      </c>
      <c r="P127">
        <v>162</v>
      </c>
      <c r="Q127">
        <v>33</v>
      </c>
      <c r="R127">
        <v>124</v>
      </c>
      <c r="S127">
        <v>40</v>
      </c>
      <c r="T127">
        <v>28</v>
      </c>
      <c r="U127">
        <v>172</v>
      </c>
      <c r="V127">
        <f t="shared" si="10"/>
        <v>559</v>
      </c>
      <c r="W127">
        <v>2</v>
      </c>
      <c r="X127">
        <v>3</v>
      </c>
      <c r="Y127">
        <v>4</v>
      </c>
      <c r="Z127">
        <v>7</v>
      </c>
      <c r="AA127">
        <v>1</v>
      </c>
      <c r="AB127">
        <v>0</v>
      </c>
      <c r="AC127">
        <v>0</v>
      </c>
      <c r="AD127">
        <v>0</v>
      </c>
      <c r="AE127">
        <v>0</v>
      </c>
      <c r="AF127">
        <v>0</v>
      </c>
      <c r="AG127">
        <f t="shared" si="11"/>
        <v>0</v>
      </c>
      <c r="AH127">
        <v>0</v>
      </c>
      <c r="AI127">
        <v>0</v>
      </c>
    </row>
    <row r="128" spans="1:35" x14ac:dyDescent="0.3">
      <c r="A128" s="1">
        <v>11071</v>
      </c>
      <c r="B128">
        <v>1984</v>
      </c>
      <c r="C128">
        <f t="shared" si="8"/>
        <v>42</v>
      </c>
      <c r="D128" t="str" cm="1">
        <f t="array" ref="D128">_xlfn.IFS(C128&lt;36,"Young",C128&lt;56,"Middle-aged",C128&gt;=56,"Senior")</f>
        <v>Middle-aged</v>
      </c>
      <c r="E128" t="s">
        <v>29</v>
      </c>
      <c r="F128" t="s">
        <v>30</v>
      </c>
      <c r="G128">
        <v>79607</v>
      </c>
      <c r="H128">
        <f t="shared" si="6"/>
        <v>79607</v>
      </c>
      <c r="I128" t="str" cm="1">
        <f t="array" ref="I128">_xlfn.IFS(H128&lt;PERCENTILE(Income_Clean,0.33),"Low",H128&lt;PERCENTILE(Income_Clean,0.67),"Medium",H128&gt;PERCENTILE(Income_Clean,0.67),"High")</f>
        <v>High</v>
      </c>
      <c r="J128" t="str">
        <f t="shared" si="7"/>
        <v>Above Average Income</v>
      </c>
      <c r="K128">
        <v>0</v>
      </c>
      <c r="L128">
        <v>0</v>
      </c>
      <c r="M128" t="str">
        <f t="shared" si="9"/>
        <v>No</v>
      </c>
      <c r="N128" t="s">
        <v>147</v>
      </c>
      <c r="O128">
        <v>37</v>
      </c>
      <c r="P128">
        <v>450</v>
      </c>
      <c r="Q128">
        <v>133</v>
      </c>
      <c r="R128">
        <v>951</v>
      </c>
      <c r="S128">
        <v>173</v>
      </c>
      <c r="T128">
        <v>0</v>
      </c>
      <c r="U128">
        <v>216</v>
      </c>
      <c r="V128">
        <f t="shared" si="10"/>
        <v>1923</v>
      </c>
      <c r="W128">
        <v>1</v>
      </c>
      <c r="X128">
        <v>3</v>
      </c>
      <c r="Y128">
        <v>6</v>
      </c>
      <c r="Z128">
        <v>6</v>
      </c>
      <c r="AA128">
        <v>1</v>
      </c>
      <c r="AB128">
        <v>0</v>
      </c>
      <c r="AC128">
        <v>0</v>
      </c>
      <c r="AD128">
        <v>0</v>
      </c>
      <c r="AE128">
        <v>0</v>
      </c>
      <c r="AF128">
        <v>0</v>
      </c>
      <c r="AG128">
        <f t="shared" si="11"/>
        <v>0</v>
      </c>
      <c r="AH128">
        <v>0</v>
      </c>
      <c r="AI128">
        <v>1</v>
      </c>
    </row>
    <row r="129" spans="1:35" x14ac:dyDescent="0.3">
      <c r="A129" s="1">
        <v>3381</v>
      </c>
      <c r="B129">
        <v>1953</v>
      </c>
      <c r="C129">
        <f t="shared" si="8"/>
        <v>73</v>
      </c>
      <c r="D129" t="str" cm="1">
        <f t="array" ref="D129">_xlfn.IFS(C129&lt;36,"Young",C129&lt;56,"Middle-aged",C129&gt;=56,"Senior")</f>
        <v>Senior</v>
      </c>
      <c r="E129" t="s">
        <v>39</v>
      </c>
      <c r="F129" t="s">
        <v>37</v>
      </c>
      <c r="G129">
        <v>54348</v>
      </c>
      <c r="H129">
        <f t="shared" si="6"/>
        <v>54348</v>
      </c>
      <c r="I129" t="str" cm="1">
        <f t="array" ref="I129">_xlfn.IFS(H129&lt;PERCENTILE(Income_Clean,0.33),"Low",H129&lt;PERCENTILE(Income_Clean,0.67),"Medium",H129&gt;PERCENTILE(Income_Clean,0.67),"High")</f>
        <v>Medium</v>
      </c>
      <c r="J129" t="str">
        <f t="shared" si="7"/>
        <v>Average Income</v>
      </c>
      <c r="K129">
        <v>1</v>
      </c>
      <c r="L129">
        <v>1</v>
      </c>
      <c r="M129" t="str">
        <f t="shared" si="9"/>
        <v>Yes</v>
      </c>
      <c r="N129" t="s">
        <v>148</v>
      </c>
      <c r="O129">
        <v>51</v>
      </c>
      <c r="P129">
        <v>70</v>
      </c>
      <c r="Q129">
        <v>0</v>
      </c>
      <c r="R129">
        <v>16</v>
      </c>
      <c r="S129">
        <v>0</v>
      </c>
      <c r="T129">
        <v>0</v>
      </c>
      <c r="U129">
        <v>4</v>
      </c>
      <c r="V129">
        <f t="shared" si="10"/>
        <v>90</v>
      </c>
      <c r="W129">
        <v>2</v>
      </c>
      <c r="X129">
        <v>2</v>
      </c>
      <c r="Y129">
        <v>0</v>
      </c>
      <c r="Z129">
        <v>4</v>
      </c>
      <c r="AA129">
        <v>6</v>
      </c>
      <c r="AB129">
        <v>0</v>
      </c>
      <c r="AC129">
        <v>0</v>
      </c>
      <c r="AD129">
        <v>0</v>
      </c>
      <c r="AE129">
        <v>0</v>
      </c>
      <c r="AF129">
        <v>0</v>
      </c>
      <c r="AG129">
        <f t="shared" si="11"/>
        <v>0</v>
      </c>
      <c r="AH129">
        <v>0</v>
      </c>
      <c r="AI129">
        <v>0</v>
      </c>
    </row>
    <row r="130" spans="1:35" x14ac:dyDescent="0.3">
      <c r="A130" s="1">
        <v>8268</v>
      </c>
      <c r="B130">
        <v>1961</v>
      </c>
      <c r="C130">
        <f t="shared" si="8"/>
        <v>65</v>
      </c>
      <c r="D130" t="str" cm="1">
        <f t="array" ref="D130">_xlfn.IFS(C130&lt;36,"Young",C130&lt;56,"Middle-aged",C130&gt;=56,"Senior")</f>
        <v>Senior</v>
      </c>
      <c r="E130" t="s">
        <v>36</v>
      </c>
      <c r="F130" t="s">
        <v>37</v>
      </c>
      <c r="H130">
        <f t="shared" ref="H130:H193" si="12">IF(G130=0,MEDIAN(Income),G130)</f>
        <v>51371</v>
      </c>
      <c r="I130" t="str" cm="1">
        <f t="array" ref="I130">_xlfn.IFS(H130&lt;PERCENTILE(Income_Clean,0.33),"Low",H130&lt;PERCENTILE(Income_Clean,0.67),"Medium",H130&gt;PERCENTILE(Income_Clean,0.67),"High")</f>
        <v>Medium</v>
      </c>
      <c r="J130" t="str">
        <f t="shared" ref="J130:J193" si="13">_xlfn.XLOOKUP(I130,$AK$3:$AK$5,$AL$3:$AL$5)</f>
        <v>Average Income</v>
      </c>
      <c r="K130">
        <v>0</v>
      </c>
      <c r="L130">
        <v>1</v>
      </c>
      <c r="M130" t="str">
        <f t="shared" si="9"/>
        <v>Yes</v>
      </c>
      <c r="N130" t="s">
        <v>143</v>
      </c>
      <c r="O130">
        <v>23</v>
      </c>
      <c r="P130">
        <v>352</v>
      </c>
      <c r="Q130">
        <v>0</v>
      </c>
      <c r="R130">
        <v>27</v>
      </c>
      <c r="S130">
        <v>10</v>
      </c>
      <c r="T130">
        <v>0</v>
      </c>
      <c r="U130">
        <v>15</v>
      </c>
      <c r="V130">
        <f t="shared" si="10"/>
        <v>404</v>
      </c>
      <c r="W130">
        <v>3</v>
      </c>
      <c r="X130">
        <v>6</v>
      </c>
      <c r="Y130">
        <v>1</v>
      </c>
      <c r="Z130">
        <v>7</v>
      </c>
      <c r="AA130">
        <v>6</v>
      </c>
      <c r="AB130">
        <v>0</v>
      </c>
      <c r="AC130">
        <v>0</v>
      </c>
      <c r="AD130">
        <v>0</v>
      </c>
      <c r="AE130">
        <v>0</v>
      </c>
      <c r="AF130">
        <v>0</v>
      </c>
      <c r="AG130">
        <f t="shared" si="11"/>
        <v>0</v>
      </c>
      <c r="AH130">
        <v>0</v>
      </c>
      <c r="AI130">
        <v>0</v>
      </c>
    </row>
    <row r="131" spans="1:35" x14ac:dyDescent="0.3">
      <c r="A131" s="1">
        <v>11051</v>
      </c>
      <c r="B131">
        <v>1956</v>
      </c>
      <c r="C131">
        <f t="shared" ref="C131:C194" si="14">2026-B131</f>
        <v>70</v>
      </c>
      <c r="D131" t="str" cm="1">
        <f t="array" ref="D131">_xlfn.IFS(C131&lt;36,"Young",C131&lt;56,"Middle-aged",C131&gt;=56,"Senior")</f>
        <v>Senior</v>
      </c>
      <c r="E131" t="s">
        <v>36</v>
      </c>
      <c r="F131" t="s">
        <v>33</v>
      </c>
      <c r="G131">
        <v>77376</v>
      </c>
      <c r="H131">
        <f t="shared" si="12"/>
        <v>77376</v>
      </c>
      <c r="I131" t="str" cm="1">
        <f t="array" ref="I131">_xlfn.IFS(H131&lt;PERCENTILE(Income_Clean,0.33),"Low",H131&lt;PERCENTILE(Income_Clean,0.67),"Medium",H131&gt;PERCENTILE(Income_Clean,0.67),"High")</f>
        <v>High</v>
      </c>
      <c r="J131" t="str">
        <f t="shared" si="13"/>
        <v>Above Average Income</v>
      </c>
      <c r="K131">
        <v>1</v>
      </c>
      <c r="L131">
        <v>1</v>
      </c>
      <c r="M131" t="str">
        <f t="shared" ref="M131:M194" si="15">IF(K131+L131&gt;0,"Yes","No")</f>
        <v>Yes</v>
      </c>
      <c r="N131" t="s">
        <v>149</v>
      </c>
      <c r="O131">
        <v>72</v>
      </c>
      <c r="P131">
        <v>492</v>
      </c>
      <c r="Q131">
        <v>19</v>
      </c>
      <c r="R131">
        <v>110</v>
      </c>
      <c r="S131">
        <v>16</v>
      </c>
      <c r="T131">
        <v>12</v>
      </c>
      <c r="U131">
        <v>12</v>
      </c>
      <c r="V131">
        <f t="shared" ref="V131:V194" si="16">SUM(P131:U131)</f>
        <v>661</v>
      </c>
      <c r="W131">
        <v>4</v>
      </c>
      <c r="X131">
        <v>6</v>
      </c>
      <c r="Y131">
        <v>3</v>
      </c>
      <c r="Z131">
        <v>10</v>
      </c>
      <c r="AA131">
        <v>4</v>
      </c>
      <c r="AB131">
        <v>0</v>
      </c>
      <c r="AC131">
        <v>0</v>
      </c>
      <c r="AD131">
        <v>0</v>
      </c>
      <c r="AE131">
        <v>0</v>
      </c>
      <c r="AF131">
        <v>0</v>
      </c>
      <c r="AG131">
        <f t="shared" ref="AG131:AG194" si="17">SUM(AB131:AF131)</f>
        <v>0</v>
      </c>
      <c r="AH131">
        <v>0</v>
      </c>
      <c r="AI131">
        <v>0</v>
      </c>
    </row>
    <row r="132" spans="1:35" x14ac:dyDescent="0.3">
      <c r="A132" s="1">
        <v>8026</v>
      </c>
      <c r="B132">
        <v>1952</v>
      </c>
      <c r="C132">
        <f t="shared" si="14"/>
        <v>74</v>
      </c>
      <c r="D132" t="str" cm="1">
        <f t="array" ref="D132">_xlfn.IFS(C132&lt;36,"Young",C132&lt;56,"Middle-aged",C132&gt;=56,"Senior")</f>
        <v>Senior</v>
      </c>
      <c r="E132" t="s">
        <v>29</v>
      </c>
      <c r="F132" t="s">
        <v>37</v>
      </c>
      <c r="G132">
        <v>62998</v>
      </c>
      <c r="H132">
        <f t="shared" si="12"/>
        <v>62998</v>
      </c>
      <c r="I132" t="str" cm="1">
        <f t="array" ref="I132">_xlfn.IFS(H132&lt;PERCENTILE(Income_Clean,0.33),"Low",H132&lt;PERCENTILE(Income_Clean,0.67),"Medium",H132&gt;PERCENTILE(Income_Clean,0.67),"High")</f>
        <v>High</v>
      </c>
      <c r="J132" t="str">
        <f t="shared" si="13"/>
        <v>Above Average Income</v>
      </c>
      <c r="K132">
        <v>0</v>
      </c>
      <c r="L132">
        <v>1</v>
      </c>
      <c r="M132" t="str">
        <f t="shared" si="15"/>
        <v>Yes</v>
      </c>
      <c r="N132" t="s">
        <v>150</v>
      </c>
      <c r="O132">
        <v>10</v>
      </c>
      <c r="P132">
        <v>120</v>
      </c>
      <c r="Q132">
        <v>58</v>
      </c>
      <c r="R132">
        <v>73</v>
      </c>
      <c r="S132">
        <v>65</v>
      </c>
      <c r="T132">
        <v>89</v>
      </c>
      <c r="U132">
        <v>58</v>
      </c>
      <c r="V132">
        <f t="shared" si="16"/>
        <v>463</v>
      </c>
      <c r="W132">
        <v>5</v>
      </c>
      <c r="X132">
        <v>5</v>
      </c>
      <c r="Y132">
        <v>4</v>
      </c>
      <c r="Z132">
        <v>5</v>
      </c>
      <c r="AA132">
        <v>5</v>
      </c>
      <c r="AB132">
        <v>0</v>
      </c>
      <c r="AC132">
        <v>0</v>
      </c>
      <c r="AD132">
        <v>0</v>
      </c>
      <c r="AE132">
        <v>0</v>
      </c>
      <c r="AF132">
        <v>0</v>
      </c>
      <c r="AG132">
        <f t="shared" si="17"/>
        <v>0</v>
      </c>
      <c r="AH132">
        <v>0</v>
      </c>
      <c r="AI132">
        <v>0</v>
      </c>
    </row>
    <row r="133" spans="1:35" x14ac:dyDescent="0.3">
      <c r="A133" s="1">
        <v>433</v>
      </c>
      <c r="B133">
        <v>1958</v>
      </c>
      <c r="C133">
        <f t="shared" si="14"/>
        <v>68</v>
      </c>
      <c r="D133" t="str" cm="1">
        <f t="array" ref="D133">_xlfn.IFS(C133&lt;36,"Young",C133&lt;56,"Middle-aged",C133&gt;=56,"Senior")</f>
        <v>Senior</v>
      </c>
      <c r="E133" t="s">
        <v>39</v>
      </c>
      <c r="F133" t="s">
        <v>30</v>
      </c>
      <c r="G133">
        <v>61331</v>
      </c>
      <c r="H133">
        <f t="shared" si="12"/>
        <v>61331</v>
      </c>
      <c r="I133" t="str" cm="1">
        <f t="array" ref="I133">_xlfn.IFS(H133&lt;PERCENTILE(Income_Clean,0.33),"Low",H133&lt;PERCENTILE(Income_Clean,0.67),"Medium",H133&gt;PERCENTILE(Income_Clean,0.67),"High")</f>
        <v>Medium</v>
      </c>
      <c r="J133" t="str">
        <f t="shared" si="13"/>
        <v>Average Income</v>
      </c>
      <c r="K133">
        <v>1</v>
      </c>
      <c r="L133">
        <v>1</v>
      </c>
      <c r="M133" t="str">
        <f t="shared" si="15"/>
        <v>Yes</v>
      </c>
      <c r="N133" t="s">
        <v>151</v>
      </c>
      <c r="O133">
        <v>42</v>
      </c>
      <c r="P133">
        <v>534</v>
      </c>
      <c r="Q133">
        <v>5</v>
      </c>
      <c r="R133">
        <v>47</v>
      </c>
      <c r="S133">
        <v>0</v>
      </c>
      <c r="T133">
        <v>5</v>
      </c>
      <c r="U133">
        <v>41</v>
      </c>
      <c r="V133">
        <f t="shared" si="16"/>
        <v>632</v>
      </c>
      <c r="W133">
        <v>5</v>
      </c>
      <c r="X133">
        <v>11</v>
      </c>
      <c r="Y133">
        <v>1</v>
      </c>
      <c r="Z133">
        <v>6</v>
      </c>
      <c r="AA133">
        <v>8</v>
      </c>
      <c r="AB133">
        <v>0</v>
      </c>
      <c r="AC133">
        <v>0</v>
      </c>
      <c r="AD133">
        <v>0</v>
      </c>
      <c r="AE133">
        <v>0</v>
      </c>
      <c r="AF133">
        <v>0</v>
      </c>
      <c r="AG133">
        <f t="shared" si="17"/>
        <v>0</v>
      </c>
      <c r="AH133">
        <v>0</v>
      </c>
      <c r="AI133">
        <v>0</v>
      </c>
    </row>
    <row r="134" spans="1:35" x14ac:dyDescent="0.3">
      <c r="A134" s="1">
        <v>9597</v>
      </c>
      <c r="B134">
        <v>1969</v>
      </c>
      <c r="C134">
        <f t="shared" si="14"/>
        <v>57</v>
      </c>
      <c r="D134" t="str" cm="1">
        <f t="array" ref="D134">_xlfn.IFS(C134&lt;36,"Young",C134&lt;56,"Middle-aged",C134&gt;=56,"Senior")</f>
        <v>Senior</v>
      </c>
      <c r="E134" t="s">
        <v>29</v>
      </c>
      <c r="F134" t="s">
        <v>37</v>
      </c>
      <c r="G134">
        <v>73448</v>
      </c>
      <c r="H134">
        <f t="shared" si="12"/>
        <v>73448</v>
      </c>
      <c r="I134" t="str" cm="1">
        <f t="array" ref="I134">_xlfn.IFS(H134&lt;PERCENTILE(Income_Clean,0.33),"Low",H134&lt;PERCENTILE(Income_Clean,0.67),"Medium",H134&gt;PERCENTILE(Income_Clean,0.67),"High")</f>
        <v>High</v>
      </c>
      <c r="J134" t="str">
        <f t="shared" si="13"/>
        <v>Above Average Income</v>
      </c>
      <c r="K134">
        <v>0</v>
      </c>
      <c r="L134">
        <v>0</v>
      </c>
      <c r="M134" t="str">
        <f t="shared" si="15"/>
        <v>No</v>
      </c>
      <c r="N134" t="s">
        <v>35</v>
      </c>
      <c r="O134">
        <v>10</v>
      </c>
      <c r="P134">
        <v>236</v>
      </c>
      <c r="Q134">
        <v>106</v>
      </c>
      <c r="R134">
        <v>189</v>
      </c>
      <c r="S134">
        <v>23</v>
      </c>
      <c r="T134">
        <v>41</v>
      </c>
      <c r="U134">
        <v>130</v>
      </c>
      <c r="V134">
        <f t="shared" si="16"/>
        <v>725</v>
      </c>
      <c r="W134">
        <v>1</v>
      </c>
      <c r="X134">
        <v>7</v>
      </c>
      <c r="Y134">
        <v>2</v>
      </c>
      <c r="Z134">
        <v>9</v>
      </c>
      <c r="AA134">
        <v>4</v>
      </c>
      <c r="AB134">
        <v>0</v>
      </c>
      <c r="AC134">
        <v>0</v>
      </c>
      <c r="AD134">
        <v>0</v>
      </c>
      <c r="AE134">
        <v>0</v>
      </c>
      <c r="AF134">
        <v>0</v>
      </c>
      <c r="AG134">
        <f t="shared" si="17"/>
        <v>0</v>
      </c>
      <c r="AH134">
        <v>0</v>
      </c>
      <c r="AI134">
        <v>0</v>
      </c>
    </row>
    <row r="135" spans="1:35" x14ac:dyDescent="0.3">
      <c r="A135" s="1">
        <v>1295</v>
      </c>
      <c r="B135">
        <v>1963</v>
      </c>
      <c r="C135">
        <f t="shared" si="14"/>
        <v>63</v>
      </c>
      <c r="D135" t="str" cm="1">
        <f t="array" ref="D135">_xlfn.IFS(C135&lt;36,"Young",C135&lt;56,"Middle-aged",C135&gt;=56,"Senior")</f>
        <v>Senior</v>
      </c>
      <c r="E135" t="s">
        <v>29</v>
      </c>
      <c r="F135" t="s">
        <v>37</v>
      </c>
      <c r="H135">
        <f t="shared" si="12"/>
        <v>51371</v>
      </c>
      <c r="I135" t="str" cm="1">
        <f t="array" ref="I135">_xlfn.IFS(H135&lt;PERCENTILE(Income_Clean,0.33),"Low",H135&lt;PERCENTILE(Income_Clean,0.67),"Medium",H135&gt;PERCENTILE(Income_Clean,0.67),"High")</f>
        <v>Medium</v>
      </c>
      <c r="J135" t="str">
        <f t="shared" si="13"/>
        <v>Average Income</v>
      </c>
      <c r="K135">
        <v>0</v>
      </c>
      <c r="L135">
        <v>1</v>
      </c>
      <c r="M135" t="str">
        <f t="shared" si="15"/>
        <v>Yes</v>
      </c>
      <c r="N135" t="s">
        <v>115</v>
      </c>
      <c r="O135">
        <v>96</v>
      </c>
      <c r="P135">
        <v>231</v>
      </c>
      <c r="Q135">
        <v>65</v>
      </c>
      <c r="R135">
        <v>196</v>
      </c>
      <c r="S135">
        <v>38</v>
      </c>
      <c r="T135">
        <v>71</v>
      </c>
      <c r="U135">
        <v>124</v>
      </c>
      <c r="V135">
        <f t="shared" si="16"/>
        <v>725</v>
      </c>
      <c r="W135">
        <v>1</v>
      </c>
      <c r="X135">
        <v>6</v>
      </c>
      <c r="Y135">
        <v>5</v>
      </c>
      <c r="Z135">
        <v>7</v>
      </c>
      <c r="AA135">
        <v>4</v>
      </c>
      <c r="AB135">
        <v>0</v>
      </c>
      <c r="AC135">
        <v>0</v>
      </c>
      <c r="AD135">
        <v>0</v>
      </c>
      <c r="AE135">
        <v>0</v>
      </c>
      <c r="AF135">
        <v>0</v>
      </c>
      <c r="AG135">
        <f t="shared" si="17"/>
        <v>0</v>
      </c>
      <c r="AH135">
        <v>0</v>
      </c>
      <c r="AI135">
        <v>0</v>
      </c>
    </row>
    <row r="136" spans="1:35" x14ac:dyDescent="0.3">
      <c r="A136" s="1">
        <v>5290</v>
      </c>
      <c r="B136">
        <v>1964</v>
      </c>
      <c r="C136">
        <f t="shared" si="14"/>
        <v>62</v>
      </c>
      <c r="D136" t="str" cm="1">
        <f t="array" ref="D136">_xlfn.IFS(C136&lt;36,"Young",C136&lt;56,"Middle-aged",C136&gt;=56,"Senior")</f>
        <v>Senior</v>
      </c>
      <c r="E136" t="s">
        <v>36</v>
      </c>
      <c r="F136" t="s">
        <v>37</v>
      </c>
      <c r="G136">
        <v>41551</v>
      </c>
      <c r="H136">
        <f t="shared" si="12"/>
        <v>41551</v>
      </c>
      <c r="I136" t="str" cm="1">
        <f t="array" ref="I136">_xlfn.IFS(H136&lt;PERCENTILE(Income_Clean,0.33),"Low",H136&lt;PERCENTILE(Income_Clean,0.67),"Medium",H136&gt;PERCENTILE(Income_Clean,0.67),"High")</f>
        <v>Medium</v>
      </c>
      <c r="J136" t="str">
        <f t="shared" si="13"/>
        <v>Average Income</v>
      </c>
      <c r="K136">
        <v>1</v>
      </c>
      <c r="L136">
        <v>1</v>
      </c>
      <c r="M136" t="str">
        <f t="shared" si="15"/>
        <v>Yes</v>
      </c>
      <c r="N136" t="s">
        <v>152</v>
      </c>
      <c r="O136">
        <v>51</v>
      </c>
      <c r="P136">
        <v>220</v>
      </c>
      <c r="Q136">
        <v>0</v>
      </c>
      <c r="R136">
        <v>33</v>
      </c>
      <c r="S136">
        <v>3</v>
      </c>
      <c r="T136">
        <v>0</v>
      </c>
      <c r="U136">
        <v>23</v>
      </c>
      <c r="V136">
        <f t="shared" si="16"/>
        <v>279</v>
      </c>
      <c r="W136">
        <v>5</v>
      </c>
      <c r="X136">
        <v>5</v>
      </c>
      <c r="Y136">
        <v>1</v>
      </c>
      <c r="Z136">
        <v>5</v>
      </c>
      <c r="AA136">
        <v>8</v>
      </c>
      <c r="AB136">
        <v>0</v>
      </c>
      <c r="AC136">
        <v>0</v>
      </c>
      <c r="AD136">
        <v>0</v>
      </c>
      <c r="AE136">
        <v>0</v>
      </c>
      <c r="AF136">
        <v>0</v>
      </c>
      <c r="AG136">
        <f t="shared" si="17"/>
        <v>0</v>
      </c>
      <c r="AH136">
        <v>0</v>
      </c>
      <c r="AI136">
        <v>0</v>
      </c>
    </row>
    <row r="137" spans="1:35" x14ac:dyDescent="0.3">
      <c r="A137" s="1">
        <v>1685</v>
      </c>
      <c r="B137">
        <v>1967</v>
      </c>
      <c r="C137">
        <f t="shared" si="14"/>
        <v>59</v>
      </c>
      <c r="D137" t="str" cm="1">
        <f t="array" ref="D137">_xlfn.IFS(C137&lt;36,"Young",C137&lt;56,"Middle-aged",C137&gt;=56,"Senior")</f>
        <v>Senior</v>
      </c>
      <c r="E137" t="s">
        <v>36</v>
      </c>
      <c r="F137" t="s">
        <v>33</v>
      </c>
      <c r="G137">
        <v>62981</v>
      </c>
      <c r="H137">
        <f t="shared" si="12"/>
        <v>62981</v>
      </c>
      <c r="I137" t="str" cm="1">
        <f t="array" ref="I137">_xlfn.IFS(H137&lt;PERCENTILE(Income_Clean,0.33),"Low",H137&lt;PERCENTILE(Income_Clean,0.67),"Medium",H137&gt;PERCENTILE(Income_Clean,0.67),"High")</f>
        <v>Medium</v>
      </c>
      <c r="J137" t="str">
        <f t="shared" si="13"/>
        <v>Average Income</v>
      </c>
      <c r="K137">
        <v>0</v>
      </c>
      <c r="L137">
        <v>0</v>
      </c>
      <c r="M137" t="str">
        <f t="shared" si="15"/>
        <v>No</v>
      </c>
      <c r="N137" t="s">
        <v>104</v>
      </c>
      <c r="O137">
        <v>21</v>
      </c>
      <c r="P137">
        <v>796</v>
      </c>
      <c r="Q137">
        <v>14</v>
      </c>
      <c r="R137">
        <v>590</v>
      </c>
      <c r="S137">
        <v>38</v>
      </c>
      <c r="T137">
        <v>44</v>
      </c>
      <c r="U137">
        <v>0</v>
      </c>
      <c r="V137">
        <f t="shared" si="16"/>
        <v>1482</v>
      </c>
      <c r="W137">
        <v>1</v>
      </c>
      <c r="X137">
        <v>4</v>
      </c>
      <c r="Y137">
        <v>5</v>
      </c>
      <c r="Z137">
        <v>13</v>
      </c>
      <c r="AA137">
        <v>3</v>
      </c>
      <c r="AB137">
        <v>0</v>
      </c>
      <c r="AC137">
        <v>1</v>
      </c>
      <c r="AD137">
        <v>0</v>
      </c>
      <c r="AE137">
        <v>0</v>
      </c>
      <c r="AF137">
        <v>0</v>
      </c>
      <c r="AG137">
        <f t="shared" si="17"/>
        <v>1</v>
      </c>
      <c r="AH137">
        <v>0</v>
      </c>
      <c r="AI137">
        <v>0</v>
      </c>
    </row>
    <row r="138" spans="1:35" x14ac:dyDescent="0.3">
      <c r="A138" s="1">
        <v>5342</v>
      </c>
      <c r="B138">
        <v>1976</v>
      </c>
      <c r="C138">
        <f t="shared" si="14"/>
        <v>50</v>
      </c>
      <c r="D138" t="str" cm="1">
        <f t="array" ref="D138">_xlfn.IFS(C138&lt;36,"Young",C138&lt;56,"Middle-aged",C138&gt;=56,"Senior")</f>
        <v>Middle-aged</v>
      </c>
      <c r="E138" t="s">
        <v>47</v>
      </c>
      <c r="F138" t="s">
        <v>41</v>
      </c>
      <c r="G138">
        <v>9548</v>
      </c>
      <c r="H138">
        <f t="shared" si="12"/>
        <v>9548</v>
      </c>
      <c r="I138" t="str" cm="1">
        <f t="array" ref="I138">_xlfn.IFS(H138&lt;PERCENTILE(Income_Clean,0.33),"Low",H138&lt;PERCENTILE(Income_Clean,0.67),"Medium",H138&gt;PERCENTILE(Income_Clean,0.67),"High")</f>
        <v>Low</v>
      </c>
      <c r="J138" t="str">
        <f t="shared" si="13"/>
        <v>Below Average Income</v>
      </c>
      <c r="K138">
        <v>1</v>
      </c>
      <c r="L138">
        <v>0</v>
      </c>
      <c r="M138" t="str">
        <f t="shared" si="15"/>
        <v>Yes</v>
      </c>
      <c r="N138" t="s">
        <v>55</v>
      </c>
      <c r="O138">
        <v>31</v>
      </c>
      <c r="P138">
        <v>0</v>
      </c>
      <c r="Q138">
        <v>1</v>
      </c>
      <c r="R138">
        <v>3</v>
      </c>
      <c r="S138">
        <v>10</v>
      </c>
      <c r="T138">
        <v>6</v>
      </c>
      <c r="U138">
        <v>9</v>
      </c>
      <c r="V138">
        <f t="shared" si="16"/>
        <v>29</v>
      </c>
      <c r="W138">
        <v>2</v>
      </c>
      <c r="X138">
        <v>1</v>
      </c>
      <c r="Y138">
        <v>0</v>
      </c>
      <c r="Z138">
        <v>3</v>
      </c>
      <c r="AA138">
        <v>8</v>
      </c>
      <c r="AB138">
        <v>0</v>
      </c>
      <c r="AC138">
        <v>0</v>
      </c>
      <c r="AD138">
        <v>0</v>
      </c>
      <c r="AE138">
        <v>0</v>
      </c>
      <c r="AF138">
        <v>0</v>
      </c>
      <c r="AG138">
        <f t="shared" si="17"/>
        <v>0</v>
      </c>
      <c r="AH138">
        <v>0</v>
      </c>
      <c r="AI138">
        <v>0</v>
      </c>
    </row>
    <row r="139" spans="1:35" x14ac:dyDescent="0.3">
      <c r="A139" s="1">
        <v>9579</v>
      </c>
      <c r="B139">
        <v>1959</v>
      </c>
      <c r="C139">
        <f t="shared" si="14"/>
        <v>67</v>
      </c>
      <c r="D139" t="str" cm="1">
        <f t="array" ref="D139">_xlfn.IFS(C139&lt;36,"Young",C139&lt;56,"Middle-aged",C139&gt;=56,"Senior")</f>
        <v>Senior</v>
      </c>
      <c r="E139" t="s">
        <v>36</v>
      </c>
      <c r="F139" t="s">
        <v>37</v>
      </c>
      <c r="G139">
        <v>33762</v>
      </c>
      <c r="H139">
        <f t="shared" si="12"/>
        <v>33762</v>
      </c>
      <c r="I139" t="str" cm="1">
        <f t="array" ref="I139">_xlfn.IFS(H139&lt;PERCENTILE(Income_Clean,0.33),"Low",H139&lt;PERCENTILE(Income_Clean,0.67),"Medium",H139&gt;PERCENTILE(Income_Clean,0.67),"High")</f>
        <v>Low</v>
      </c>
      <c r="J139" t="str">
        <f t="shared" si="13"/>
        <v>Below Average Income</v>
      </c>
      <c r="K139">
        <v>2</v>
      </c>
      <c r="L139">
        <v>1</v>
      </c>
      <c r="M139" t="str">
        <f t="shared" si="15"/>
        <v>Yes</v>
      </c>
      <c r="N139" t="s">
        <v>153</v>
      </c>
      <c r="O139">
        <v>61</v>
      </c>
      <c r="P139">
        <v>53</v>
      </c>
      <c r="Q139">
        <v>1</v>
      </c>
      <c r="R139">
        <v>34</v>
      </c>
      <c r="S139">
        <v>2</v>
      </c>
      <c r="T139">
        <v>0</v>
      </c>
      <c r="U139">
        <v>16</v>
      </c>
      <c r="V139">
        <f t="shared" si="16"/>
        <v>106</v>
      </c>
      <c r="W139">
        <v>3</v>
      </c>
      <c r="X139">
        <v>2</v>
      </c>
      <c r="Y139">
        <v>2</v>
      </c>
      <c r="Z139">
        <v>2</v>
      </c>
      <c r="AA139">
        <v>8</v>
      </c>
      <c r="AB139">
        <v>0</v>
      </c>
      <c r="AC139">
        <v>0</v>
      </c>
      <c r="AD139">
        <v>0</v>
      </c>
      <c r="AE139">
        <v>0</v>
      </c>
      <c r="AF139">
        <v>0</v>
      </c>
      <c r="AG139">
        <f t="shared" si="17"/>
        <v>0</v>
      </c>
      <c r="AH139">
        <v>0</v>
      </c>
      <c r="AI139">
        <v>0</v>
      </c>
    </row>
    <row r="140" spans="1:35" x14ac:dyDescent="0.3">
      <c r="A140" s="1">
        <v>7660</v>
      </c>
      <c r="B140">
        <v>1973</v>
      </c>
      <c r="C140">
        <f t="shared" si="14"/>
        <v>53</v>
      </c>
      <c r="D140" t="str" cm="1">
        <f t="array" ref="D140">_xlfn.IFS(C140&lt;36,"Young",C140&lt;56,"Middle-aged",C140&gt;=56,"Senior")</f>
        <v>Middle-aged</v>
      </c>
      <c r="E140" t="s">
        <v>36</v>
      </c>
      <c r="F140" t="s">
        <v>30</v>
      </c>
      <c r="G140">
        <v>35860</v>
      </c>
      <c r="H140">
        <f t="shared" si="12"/>
        <v>35860</v>
      </c>
      <c r="I140" t="str" cm="1">
        <f t="array" ref="I140">_xlfn.IFS(H140&lt;PERCENTILE(Income_Clean,0.33),"Low",H140&lt;PERCENTILE(Income_Clean,0.67),"Medium",H140&gt;PERCENTILE(Income_Clean,0.67),"High")</f>
        <v>Low</v>
      </c>
      <c r="J140" t="str">
        <f t="shared" si="13"/>
        <v>Below Average Income</v>
      </c>
      <c r="K140">
        <v>1</v>
      </c>
      <c r="L140">
        <v>1</v>
      </c>
      <c r="M140" t="str">
        <f t="shared" si="15"/>
        <v>Yes</v>
      </c>
      <c r="N140" t="s">
        <v>154</v>
      </c>
      <c r="O140">
        <v>37</v>
      </c>
      <c r="P140">
        <v>15</v>
      </c>
      <c r="Q140">
        <v>0</v>
      </c>
      <c r="R140">
        <v>8</v>
      </c>
      <c r="S140">
        <v>4</v>
      </c>
      <c r="T140">
        <v>2</v>
      </c>
      <c r="U140">
        <v>20</v>
      </c>
      <c r="V140">
        <f t="shared" si="16"/>
        <v>49</v>
      </c>
      <c r="W140">
        <v>2</v>
      </c>
      <c r="X140">
        <v>1</v>
      </c>
      <c r="Y140">
        <v>1</v>
      </c>
      <c r="Z140">
        <v>2</v>
      </c>
      <c r="AA140">
        <v>5</v>
      </c>
      <c r="AB140">
        <v>1</v>
      </c>
      <c r="AC140">
        <v>0</v>
      </c>
      <c r="AD140">
        <v>0</v>
      </c>
      <c r="AE140">
        <v>0</v>
      </c>
      <c r="AF140">
        <v>0</v>
      </c>
      <c r="AG140">
        <f t="shared" si="17"/>
        <v>1</v>
      </c>
      <c r="AH140">
        <v>0</v>
      </c>
      <c r="AI140">
        <v>1</v>
      </c>
    </row>
    <row r="141" spans="1:35" x14ac:dyDescent="0.3">
      <c r="A141" s="1">
        <v>1461</v>
      </c>
      <c r="B141">
        <v>1965</v>
      </c>
      <c r="C141">
        <f t="shared" si="14"/>
        <v>61</v>
      </c>
      <c r="D141" t="str" cm="1">
        <f t="array" ref="D141">_xlfn.IFS(C141&lt;36,"Young",C141&lt;56,"Middle-aged",C141&gt;=56,"Senior")</f>
        <v>Senior</v>
      </c>
      <c r="E141" t="s">
        <v>36</v>
      </c>
      <c r="F141" t="s">
        <v>41</v>
      </c>
      <c r="G141">
        <v>36921</v>
      </c>
      <c r="H141">
        <f t="shared" si="12"/>
        <v>36921</v>
      </c>
      <c r="I141" t="str" cm="1">
        <f t="array" ref="I141">_xlfn.IFS(H141&lt;PERCENTILE(Income_Clean,0.33),"Low",H141&lt;PERCENTILE(Income_Clean,0.67),"Medium",H141&gt;PERCENTILE(Income_Clean,0.67),"High")</f>
        <v>Low</v>
      </c>
      <c r="J141" t="str">
        <f t="shared" si="13"/>
        <v>Below Average Income</v>
      </c>
      <c r="K141">
        <v>1</v>
      </c>
      <c r="L141">
        <v>1</v>
      </c>
      <c r="M141" t="str">
        <f t="shared" si="15"/>
        <v>Yes</v>
      </c>
      <c r="N141" t="s">
        <v>155</v>
      </c>
      <c r="O141">
        <v>74</v>
      </c>
      <c r="P141">
        <v>17</v>
      </c>
      <c r="Q141">
        <v>1</v>
      </c>
      <c r="R141">
        <v>12</v>
      </c>
      <c r="S141">
        <v>3</v>
      </c>
      <c r="T141">
        <v>1</v>
      </c>
      <c r="U141">
        <v>4</v>
      </c>
      <c r="V141">
        <f t="shared" si="16"/>
        <v>38</v>
      </c>
      <c r="W141">
        <v>2</v>
      </c>
      <c r="X141">
        <v>2</v>
      </c>
      <c r="Y141">
        <v>0</v>
      </c>
      <c r="Z141">
        <v>3</v>
      </c>
      <c r="AA141">
        <v>7</v>
      </c>
      <c r="AB141">
        <v>0</v>
      </c>
      <c r="AC141">
        <v>0</v>
      </c>
      <c r="AD141">
        <v>0</v>
      </c>
      <c r="AE141">
        <v>0</v>
      </c>
      <c r="AF141">
        <v>0</v>
      </c>
      <c r="AG141">
        <f t="shared" si="17"/>
        <v>0</v>
      </c>
      <c r="AH141">
        <v>0</v>
      </c>
      <c r="AI141">
        <v>0</v>
      </c>
    </row>
    <row r="142" spans="1:35" x14ac:dyDescent="0.3">
      <c r="A142" s="1">
        <v>821</v>
      </c>
      <c r="B142">
        <v>1992</v>
      </c>
      <c r="C142">
        <f t="shared" si="14"/>
        <v>34</v>
      </c>
      <c r="D142" t="str" cm="1">
        <f t="array" ref="D142">_xlfn.IFS(C142&lt;36,"Young",C142&lt;56,"Middle-aged",C142&gt;=56,"Senior")</f>
        <v>Young</v>
      </c>
      <c r="E142" t="s">
        <v>39</v>
      </c>
      <c r="F142" t="s">
        <v>30</v>
      </c>
      <c r="G142">
        <v>92859</v>
      </c>
      <c r="H142">
        <f t="shared" si="12"/>
        <v>92859</v>
      </c>
      <c r="I142" t="str" cm="1">
        <f t="array" ref="I142">_xlfn.IFS(H142&lt;PERCENTILE(Income_Clean,0.33),"Low",H142&lt;PERCENTILE(Income_Clean,0.67),"Medium",H142&gt;PERCENTILE(Income_Clean,0.67),"High")</f>
        <v>High</v>
      </c>
      <c r="J142" t="str">
        <f t="shared" si="13"/>
        <v>Above Average Income</v>
      </c>
      <c r="K142">
        <v>0</v>
      </c>
      <c r="L142">
        <v>0</v>
      </c>
      <c r="M142" t="str">
        <f t="shared" si="15"/>
        <v>No</v>
      </c>
      <c r="N142" t="s">
        <v>156</v>
      </c>
      <c r="O142">
        <v>46</v>
      </c>
      <c r="P142">
        <v>962</v>
      </c>
      <c r="Q142">
        <v>61</v>
      </c>
      <c r="R142">
        <v>921</v>
      </c>
      <c r="S142">
        <v>52</v>
      </c>
      <c r="T142">
        <v>61</v>
      </c>
      <c r="U142">
        <v>20</v>
      </c>
      <c r="V142">
        <f t="shared" si="16"/>
        <v>2077</v>
      </c>
      <c r="W142">
        <v>1</v>
      </c>
      <c r="X142">
        <v>5</v>
      </c>
      <c r="Y142">
        <v>4</v>
      </c>
      <c r="Z142">
        <v>12</v>
      </c>
      <c r="AA142">
        <v>2</v>
      </c>
      <c r="AB142">
        <v>0</v>
      </c>
      <c r="AC142">
        <v>0</v>
      </c>
      <c r="AD142">
        <v>0</v>
      </c>
      <c r="AE142">
        <v>0</v>
      </c>
      <c r="AF142">
        <v>0</v>
      </c>
      <c r="AG142">
        <f t="shared" si="17"/>
        <v>0</v>
      </c>
      <c r="AH142">
        <v>0</v>
      </c>
      <c r="AI142">
        <v>0</v>
      </c>
    </row>
    <row r="143" spans="1:35" x14ac:dyDescent="0.3">
      <c r="A143" s="1">
        <v>11084</v>
      </c>
      <c r="B143">
        <v>1976</v>
      </c>
      <c r="C143">
        <f t="shared" si="14"/>
        <v>50</v>
      </c>
      <c r="D143" t="str" cm="1">
        <f t="array" ref="D143">_xlfn.IFS(C143&lt;36,"Young",C143&lt;56,"Middle-aged",C143&gt;=56,"Senior")</f>
        <v>Middle-aged</v>
      </c>
      <c r="E143" t="s">
        <v>39</v>
      </c>
      <c r="F143" t="s">
        <v>33</v>
      </c>
      <c r="G143">
        <v>65104</v>
      </c>
      <c r="H143">
        <f t="shared" si="12"/>
        <v>65104</v>
      </c>
      <c r="I143" t="str" cm="1">
        <f t="array" ref="I143">_xlfn.IFS(H143&lt;PERCENTILE(Income_Clean,0.33),"Low",H143&lt;PERCENTILE(Income_Clean,0.67),"Medium",H143&gt;PERCENTILE(Income_Clean,0.67),"High")</f>
        <v>High</v>
      </c>
      <c r="J143" t="str">
        <f t="shared" si="13"/>
        <v>Above Average Income</v>
      </c>
      <c r="K143">
        <v>0</v>
      </c>
      <c r="L143">
        <v>1</v>
      </c>
      <c r="M143" t="str">
        <f t="shared" si="15"/>
        <v>Yes</v>
      </c>
      <c r="N143" t="s">
        <v>144</v>
      </c>
      <c r="O143">
        <v>4</v>
      </c>
      <c r="P143">
        <v>738</v>
      </c>
      <c r="Q143">
        <v>0</v>
      </c>
      <c r="R143">
        <v>232</v>
      </c>
      <c r="S143">
        <v>13</v>
      </c>
      <c r="T143">
        <v>20</v>
      </c>
      <c r="U143">
        <v>50</v>
      </c>
      <c r="V143">
        <f t="shared" si="16"/>
        <v>1053</v>
      </c>
      <c r="W143">
        <v>2</v>
      </c>
      <c r="X143">
        <v>3</v>
      </c>
      <c r="Y143">
        <v>5</v>
      </c>
      <c r="Z143">
        <v>7</v>
      </c>
      <c r="AA143">
        <v>7</v>
      </c>
      <c r="AB143">
        <v>0</v>
      </c>
      <c r="AC143">
        <v>0</v>
      </c>
      <c r="AD143">
        <v>0</v>
      </c>
      <c r="AE143">
        <v>0</v>
      </c>
      <c r="AF143">
        <v>0</v>
      </c>
      <c r="AG143">
        <f t="shared" si="17"/>
        <v>0</v>
      </c>
      <c r="AH143">
        <v>0</v>
      </c>
      <c r="AI143">
        <v>1</v>
      </c>
    </row>
    <row r="144" spans="1:35" x14ac:dyDescent="0.3">
      <c r="A144" s="1">
        <v>8690</v>
      </c>
      <c r="B144">
        <v>1962</v>
      </c>
      <c r="C144">
        <f t="shared" si="14"/>
        <v>64</v>
      </c>
      <c r="D144" t="str" cm="1">
        <f t="array" ref="D144">_xlfn.IFS(C144&lt;36,"Young",C144&lt;56,"Middle-aged",C144&gt;=56,"Senior")</f>
        <v>Senior</v>
      </c>
      <c r="E144" t="s">
        <v>29</v>
      </c>
      <c r="F144" t="s">
        <v>37</v>
      </c>
      <c r="G144">
        <v>86111</v>
      </c>
      <c r="H144">
        <f t="shared" si="12"/>
        <v>86111</v>
      </c>
      <c r="I144" t="str" cm="1">
        <f t="array" ref="I144">_xlfn.IFS(H144&lt;PERCENTILE(Income_Clean,0.33),"Low",H144&lt;PERCENTILE(Income_Clean,0.67),"Medium",H144&gt;PERCENTILE(Income_Clean,0.67),"High")</f>
        <v>High</v>
      </c>
      <c r="J144" t="str">
        <f t="shared" si="13"/>
        <v>Above Average Income</v>
      </c>
      <c r="K144">
        <v>0</v>
      </c>
      <c r="L144">
        <v>0</v>
      </c>
      <c r="M144" t="str">
        <f t="shared" si="15"/>
        <v>No</v>
      </c>
      <c r="N144" t="s">
        <v>157</v>
      </c>
      <c r="O144">
        <v>73</v>
      </c>
      <c r="P144">
        <v>399</v>
      </c>
      <c r="Q144">
        <v>28</v>
      </c>
      <c r="R144">
        <v>756</v>
      </c>
      <c r="S144">
        <v>36</v>
      </c>
      <c r="T144">
        <v>40</v>
      </c>
      <c r="U144">
        <v>126</v>
      </c>
      <c r="V144">
        <f t="shared" si="16"/>
        <v>1385</v>
      </c>
      <c r="W144">
        <v>1</v>
      </c>
      <c r="X144">
        <v>5</v>
      </c>
      <c r="Y144">
        <v>7</v>
      </c>
      <c r="Z144">
        <v>10</v>
      </c>
      <c r="AA144">
        <v>2</v>
      </c>
      <c r="AB144">
        <v>0</v>
      </c>
      <c r="AC144">
        <v>0</v>
      </c>
      <c r="AD144">
        <v>0</v>
      </c>
      <c r="AE144">
        <v>0</v>
      </c>
      <c r="AF144">
        <v>0</v>
      </c>
      <c r="AG144">
        <f t="shared" si="17"/>
        <v>0</v>
      </c>
      <c r="AH144">
        <v>0</v>
      </c>
      <c r="AI144">
        <v>0</v>
      </c>
    </row>
    <row r="145" spans="1:35" x14ac:dyDescent="0.3">
      <c r="A145" s="1">
        <v>2937</v>
      </c>
      <c r="B145">
        <v>1974</v>
      </c>
      <c r="C145">
        <f t="shared" si="14"/>
        <v>52</v>
      </c>
      <c r="D145" t="str" cm="1">
        <f t="array" ref="D145">_xlfn.IFS(C145&lt;36,"Young",C145&lt;56,"Middle-aged",C145&gt;=56,"Senior")</f>
        <v>Middle-aged</v>
      </c>
      <c r="E145" t="s">
        <v>36</v>
      </c>
      <c r="F145" t="s">
        <v>30</v>
      </c>
      <c r="G145">
        <v>68352</v>
      </c>
      <c r="H145">
        <f t="shared" si="12"/>
        <v>68352</v>
      </c>
      <c r="I145" t="str" cm="1">
        <f t="array" ref="I145">_xlfn.IFS(H145&lt;PERCENTILE(Income_Clean,0.33),"Low",H145&lt;PERCENTILE(Income_Clean,0.67),"Medium",H145&gt;PERCENTILE(Income_Clean,0.67),"High")</f>
        <v>High</v>
      </c>
      <c r="J145" t="str">
        <f t="shared" si="13"/>
        <v>Above Average Income</v>
      </c>
      <c r="K145">
        <v>0</v>
      </c>
      <c r="L145">
        <v>1</v>
      </c>
      <c r="M145" t="str">
        <f t="shared" si="15"/>
        <v>Yes</v>
      </c>
      <c r="N145" t="s">
        <v>158</v>
      </c>
      <c r="O145">
        <v>47</v>
      </c>
      <c r="P145">
        <v>614</v>
      </c>
      <c r="Q145">
        <v>16</v>
      </c>
      <c r="R145">
        <v>132</v>
      </c>
      <c r="S145">
        <v>43</v>
      </c>
      <c r="T145">
        <v>33</v>
      </c>
      <c r="U145">
        <v>33</v>
      </c>
      <c r="V145">
        <f t="shared" si="16"/>
        <v>871</v>
      </c>
      <c r="W145">
        <v>3</v>
      </c>
      <c r="X145">
        <v>8</v>
      </c>
      <c r="Y145">
        <v>5</v>
      </c>
      <c r="Z145">
        <v>9</v>
      </c>
      <c r="AA145">
        <v>6</v>
      </c>
      <c r="AB145">
        <v>0</v>
      </c>
      <c r="AC145">
        <v>0</v>
      </c>
      <c r="AD145">
        <v>0</v>
      </c>
      <c r="AE145">
        <v>0</v>
      </c>
      <c r="AF145">
        <v>0</v>
      </c>
      <c r="AG145">
        <f t="shared" si="17"/>
        <v>0</v>
      </c>
      <c r="AH145">
        <v>0</v>
      </c>
      <c r="AI145">
        <v>0</v>
      </c>
    </row>
    <row r="146" spans="1:35" x14ac:dyDescent="0.3">
      <c r="A146" s="1">
        <v>9701</v>
      </c>
      <c r="B146">
        <v>1988</v>
      </c>
      <c r="C146">
        <f t="shared" si="14"/>
        <v>38</v>
      </c>
      <c r="D146" t="str" cm="1">
        <f t="array" ref="D146">_xlfn.IFS(C146&lt;36,"Young",C146&lt;56,"Middle-aged",C146&gt;=56,"Senior")</f>
        <v>Middle-aged</v>
      </c>
      <c r="E146" t="s">
        <v>29</v>
      </c>
      <c r="F146" t="s">
        <v>33</v>
      </c>
      <c r="G146">
        <v>41883</v>
      </c>
      <c r="H146">
        <f t="shared" si="12"/>
        <v>41883</v>
      </c>
      <c r="I146" t="str" cm="1">
        <f t="array" ref="I146">_xlfn.IFS(H146&lt;PERCENTILE(Income_Clean,0.33),"Low",H146&lt;PERCENTILE(Income_Clean,0.67),"Medium",H146&gt;PERCENTILE(Income_Clean,0.67),"High")</f>
        <v>Medium</v>
      </c>
      <c r="J146" t="str">
        <f t="shared" si="13"/>
        <v>Average Income</v>
      </c>
      <c r="K146">
        <v>1</v>
      </c>
      <c r="L146">
        <v>0</v>
      </c>
      <c r="M146" t="str">
        <f t="shared" si="15"/>
        <v>Yes</v>
      </c>
      <c r="N146" t="s">
        <v>159</v>
      </c>
      <c r="O146">
        <v>13</v>
      </c>
      <c r="P146">
        <v>32</v>
      </c>
      <c r="Q146">
        <v>34</v>
      </c>
      <c r="R146">
        <v>41</v>
      </c>
      <c r="S146">
        <v>73</v>
      </c>
      <c r="T146">
        <v>16</v>
      </c>
      <c r="U146">
        <v>116</v>
      </c>
      <c r="V146">
        <f t="shared" si="16"/>
        <v>312</v>
      </c>
      <c r="W146">
        <v>3</v>
      </c>
      <c r="X146">
        <v>4</v>
      </c>
      <c r="Y146">
        <v>2</v>
      </c>
      <c r="Z146">
        <v>3</v>
      </c>
      <c r="AA146">
        <v>7</v>
      </c>
      <c r="AB146">
        <v>0</v>
      </c>
      <c r="AC146">
        <v>0</v>
      </c>
      <c r="AD146">
        <v>0</v>
      </c>
      <c r="AE146">
        <v>0</v>
      </c>
      <c r="AF146">
        <v>0</v>
      </c>
      <c r="AG146">
        <f t="shared" si="17"/>
        <v>0</v>
      </c>
      <c r="AH146">
        <v>0</v>
      </c>
      <c r="AI146">
        <v>0</v>
      </c>
    </row>
    <row r="147" spans="1:35" x14ac:dyDescent="0.3">
      <c r="A147" s="1">
        <v>9949</v>
      </c>
      <c r="B147">
        <v>1976</v>
      </c>
      <c r="C147">
        <f t="shared" si="14"/>
        <v>50</v>
      </c>
      <c r="D147" t="str" cm="1">
        <f t="array" ref="D147">_xlfn.IFS(C147&lt;36,"Young",C147&lt;56,"Middle-aged",C147&gt;=56,"Senior")</f>
        <v>Middle-aged</v>
      </c>
      <c r="E147" t="s">
        <v>29</v>
      </c>
      <c r="F147" t="s">
        <v>37</v>
      </c>
      <c r="G147">
        <v>59809</v>
      </c>
      <c r="H147">
        <f t="shared" si="12"/>
        <v>59809</v>
      </c>
      <c r="I147" t="str" cm="1">
        <f t="array" ref="I147">_xlfn.IFS(H147&lt;PERCENTILE(Income_Clean,0.33),"Low",H147&lt;PERCENTILE(Income_Clean,0.67),"Medium",H147&gt;PERCENTILE(Income_Clean,0.67),"High")</f>
        <v>Medium</v>
      </c>
      <c r="J147" t="str">
        <f t="shared" si="13"/>
        <v>Average Income</v>
      </c>
      <c r="K147">
        <v>0</v>
      </c>
      <c r="L147">
        <v>2</v>
      </c>
      <c r="M147" t="str">
        <f t="shared" si="15"/>
        <v>Yes</v>
      </c>
      <c r="N147" t="s">
        <v>160</v>
      </c>
      <c r="O147">
        <v>36</v>
      </c>
      <c r="P147">
        <v>598</v>
      </c>
      <c r="Q147">
        <v>16</v>
      </c>
      <c r="R147">
        <v>141</v>
      </c>
      <c r="S147">
        <v>32</v>
      </c>
      <c r="T147">
        <v>41</v>
      </c>
      <c r="U147">
        <v>49</v>
      </c>
      <c r="V147">
        <f t="shared" si="16"/>
        <v>877</v>
      </c>
      <c r="W147">
        <v>3</v>
      </c>
      <c r="X147">
        <v>3</v>
      </c>
      <c r="Y147">
        <v>3</v>
      </c>
      <c r="Z147">
        <v>6</v>
      </c>
      <c r="AA147">
        <v>8</v>
      </c>
      <c r="AB147">
        <v>0</v>
      </c>
      <c r="AC147">
        <v>0</v>
      </c>
      <c r="AD147">
        <v>0</v>
      </c>
      <c r="AE147">
        <v>0</v>
      </c>
      <c r="AF147">
        <v>0</v>
      </c>
      <c r="AG147">
        <f t="shared" si="17"/>
        <v>0</v>
      </c>
      <c r="AH147">
        <v>0</v>
      </c>
      <c r="AI147">
        <v>0</v>
      </c>
    </row>
    <row r="148" spans="1:35" x14ac:dyDescent="0.3">
      <c r="A148" s="1">
        <v>10837</v>
      </c>
      <c r="B148">
        <v>1975</v>
      </c>
      <c r="C148">
        <f t="shared" si="14"/>
        <v>51</v>
      </c>
      <c r="D148" t="str" cm="1">
        <f t="array" ref="D148">_xlfn.IFS(C148&lt;36,"Young",C148&lt;56,"Middle-aged",C148&gt;=56,"Senior")</f>
        <v>Middle-aged</v>
      </c>
      <c r="E148" t="s">
        <v>29</v>
      </c>
      <c r="F148" t="s">
        <v>37</v>
      </c>
      <c r="G148">
        <v>23957</v>
      </c>
      <c r="H148">
        <f t="shared" si="12"/>
        <v>23957</v>
      </c>
      <c r="I148" t="str" cm="1">
        <f t="array" ref="I148">_xlfn.IFS(H148&lt;PERCENTILE(Income_Clean,0.33),"Low",H148&lt;PERCENTILE(Income_Clean,0.67),"Medium",H148&gt;PERCENTILE(Income_Clean,0.67),"High")</f>
        <v>Low</v>
      </c>
      <c r="J148" t="str">
        <f t="shared" si="13"/>
        <v>Below Average Income</v>
      </c>
      <c r="K148">
        <v>1</v>
      </c>
      <c r="L148">
        <v>0</v>
      </c>
      <c r="M148" t="str">
        <f t="shared" si="15"/>
        <v>Yes</v>
      </c>
      <c r="N148" t="s">
        <v>161</v>
      </c>
      <c r="O148">
        <v>47</v>
      </c>
      <c r="P148">
        <v>2</v>
      </c>
      <c r="Q148">
        <v>1</v>
      </c>
      <c r="R148">
        <v>18</v>
      </c>
      <c r="S148">
        <v>20</v>
      </c>
      <c r="T148">
        <v>11</v>
      </c>
      <c r="U148">
        <v>16</v>
      </c>
      <c r="V148">
        <f t="shared" si="16"/>
        <v>68</v>
      </c>
      <c r="W148">
        <v>1</v>
      </c>
      <c r="X148">
        <v>2</v>
      </c>
      <c r="Y148">
        <v>0</v>
      </c>
      <c r="Z148">
        <v>3</v>
      </c>
      <c r="AA148">
        <v>6</v>
      </c>
      <c r="AB148">
        <v>0</v>
      </c>
      <c r="AC148">
        <v>0</v>
      </c>
      <c r="AD148">
        <v>0</v>
      </c>
      <c r="AE148">
        <v>0</v>
      </c>
      <c r="AF148">
        <v>0</v>
      </c>
      <c r="AG148">
        <f t="shared" si="17"/>
        <v>0</v>
      </c>
      <c r="AH148">
        <v>0</v>
      </c>
      <c r="AI148">
        <v>1</v>
      </c>
    </row>
    <row r="149" spans="1:35" x14ac:dyDescent="0.3">
      <c r="A149" s="1">
        <v>3120</v>
      </c>
      <c r="B149">
        <v>1981</v>
      </c>
      <c r="C149">
        <f t="shared" si="14"/>
        <v>45</v>
      </c>
      <c r="D149" t="str" cm="1">
        <f t="array" ref="D149">_xlfn.IFS(C149&lt;36,"Young",C149&lt;56,"Middle-aged",C149&gt;=56,"Senior")</f>
        <v>Middle-aged</v>
      </c>
      <c r="E149" t="s">
        <v>29</v>
      </c>
      <c r="F149" t="s">
        <v>33</v>
      </c>
      <c r="G149">
        <v>38547</v>
      </c>
      <c r="H149">
        <f t="shared" si="12"/>
        <v>38547</v>
      </c>
      <c r="I149" t="str" cm="1">
        <f t="array" ref="I149">_xlfn.IFS(H149&lt;PERCENTILE(Income_Clean,0.33),"Low",H149&lt;PERCENTILE(Income_Clean,0.67),"Medium",H149&gt;PERCENTILE(Income_Clean,0.67),"High")</f>
        <v>Low</v>
      </c>
      <c r="J149" t="str">
        <f t="shared" si="13"/>
        <v>Below Average Income</v>
      </c>
      <c r="K149">
        <v>1</v>
      </c>
      <c r="L149">
        <v>0</v>
      </c>
      <c r="M149" t="str">
        <f t="shared" si="15"/>
        <v>Yes</v>
      </c>
      <c r="N149" t="s">
        <v>158</v>
      </c>
      <c r="O149">
        <v>49</v>
      </c>
      <c r="P149">
        <v>6</v>
      </c>
      <c r="Q149">
        <v>1</v>
      </c>
      <c r="R149">
        <v>10</v>
      </c>
      <c r="S149">
        <v>0</v>
      </c>
      <c r="T149">
        <v>1</v>
      </c>
      <c r="U149">
        <v>4</v>
      </c>
      <c r="V149">
        <f t="shared" si="16"/>
        <v>22</v>
      </c>
      <c r="W149">
        <v>1</v>
      </c>
      <c r="X149">
        <v>1</v>
      </c>
      <c r="Y149">
        <v>0</v>
      </c>
      <c r="Z149">
        <v>2</v>
      </c>
      <c r="AA149">
        <v>8</v>
      </c>
      <c r="AB149">
        <v>0</v>
      </c>
      <c r="AC149">
        <v>0</v>
      </c>
      <c r="AD149">
        <v>0</v>
      </c>
      <c r="AE149">
        <v>0</v>
      </c>
      <c r="AF149">
        <v>0</v>
      </c>
      <c r="AG149">
        <f t="shared" si="17"/>
        <v>0</v>
      </c>
      <c r="AH149">
        <v>1</v>
      </c>
      <c r="AI149">
        <v>0</v>
      </c>
    </row>
    <row r="150" spans="1:35" x14ac:dyDescent="0.3">
      <c r="A150" s="1">
        <v>5885</v>
      </c>
      <c r="B150">
        <v>1973</v>
      </c>
      <c r="C150">
        <f t="shared" si="14"/>
        <v>53</v>
      </c>
      <c r="D150" t="str" cm="1">
        <f t="array" ref="D150">_xlfn.IFS(C150&lt;36,"Young",C150&lt;56,"Middle-aged",C150&gt;=56,"Senior")</f>
        <v>Middle-aged</v>
      </c>
      <c r="E150" t="s">
        <v>53</v>
      </c>
      <c r="F150" t="s">
        <v>37</v>
      </c>
      <c r="G150">
        <v>35688</v>
      </c>
      <c r="H150">
        <f t="shared" si="12"/>
        <v>35688</v>
      </c>
      <c r="I150" t="str" cm="1">
        <f t="array" ref="I150">_xlfn.IFS(H150&lt;PERCENTILE(Income_Clean,0.33),"Low",H150&lt;PERCENTILE(Income_Clean,0.67),"Medium",H150&gt;PERCENTILE(Income_Clean,0.67),"High")</f>
        <v>Low</v>
      </c>
      <c r="J150" t="str">
        <f t="shared" si="13"/>
        <v>Below Average Income</v>
      </c>
      <c r="K150">
        <v>2</v>
      </c>
      <c r="L150">
        <v>1</v>
      </c>
      <c r="M150" t="str">
        <f t="shared" si="15"/>
        <v>Yes</v>
      </c>
      <c r="N150" t="s">
        <v>162</v>
      </c>
      <c r="O150">
        <v>94</v>
      </c>
      <c r="P150">
        <v>73</v>
      </c>
      <c r="Q150">
        <v>3</v>
      </c>
      <c r="R150">
        <v>90</v>
      </c>
      <c r="S150">
        <v>12</v>
      </c>
      <c r="T150">
        <v>1</v>
      </c>
      <c r="U150">
        <v>32</v>
      </c>
      <c r="V150">
        <f t="shared" si="16"/>
        <v>211</v>
      </c>
      <c r="W150">
        <v>7</v>
      </c>
      <c r="X150">
        <v>4</v>
      </c>
      <c r="Y150">
        <v>1</v>
      </c>
      <c r="Z150">
        <v>4</v>
      </c>
      <c r="AA150">
        <v>8</v>
      </c>
      <c r="AB150">
        <v>0</v>
      </c>
      <c r="AC150">
        <v>0</v>
      </c>
      <c r="AD150">
        <v>0</v>
      </c>
      <c r="AE150">
        <v>0</v>
      </c>
      <c r="AF150">
        <v>0</v>
      </c>
      <c r="AG150">
        <f t="shared" si="17"/>
        <v>0</v>
      </c>
      <c r="AH150">
        <v>0</v>
      </c>
      <c r="AI150">
        <v>0</v>
      </c>
    </row>
    <row r="151" spans="1:35" x14ac:dyDescent="0.3">
      <c r="A151" s="1">
        <v>4050</v>
      </c>
      <c r="B151">
        <v>1966</v>
      </c>
      <c r="C151">
        <f t="shared" si="14"/>
        <v>60</v>
      </c>
      <c r="D151" t="str" cm="1">
        <f t="array" ref="D151">_xlfn.IFS(C151&lt;36,"Young",C151&lt;56,"Middle-aged",C151&gt;=56,"Senior")</f>
        <v>Senior</v>
      </c>
      <c r="E151" t="s">
        <v>39</v>
      </c>
      <c r="F151" t="s">
        <v>37</v>
      </c>
      <c r="G151">
        <v>49605</v>
      </c>
      <c r="H151">
        <f t="shared" si="12"/>
        <v>49605</v>
      </c>
      <c r="I151" t="str" cm="1">
        <f t="array" ref="I151">_xlfn.IFS(H151&lt;PERCENTILE(Income_Clean,0.33),"Low",H151&lt;PERCENTILE(Income_Clean,0.67),"Medium",H151&gt;PERCENTILE(Income_Clean,0.67),"High")</f>
        <v>Medium</v>
      </c>
      <c r="J151" t="str">
        <f t="shared" si="13"/>
        <v>Average Income</v>
      </c>
      <c r="K151">
        <v>0</v>
      </c>
      <c r="L151">
        <v>0</v>
      </c>
      <c r="M151" t="str">
        <f t="shared" si="15"/>
        <v>No</v>
      </c>
      <c r="N151" t="s">
        <v>163</v>
      </c>
      <c r="O151">
        <v>65</v>
      </c>
      <c r="P151">
        <v>42</v>
      </c>
      <c r="Q151">
        <v>16</v>
      </c>
      <c r="R151">
        <v>29</v>
      </c>
      <c r="S151">
        <v>12</v>
      </c>
      <c r="T151">
        <v>20</v>
      </c>
      <c r="U151">
        <v>8</v>
      </c>
      <c r="V151">
        <f t="shared" si="16"/>
        <v>127</v>
      </c>
      <c r="W151">
        <v>1</v>
      </c>
      <c r="X151">
        <v>2</v>
      </c>
      <c r="Y151">
        <v>1</v>
      </c>
      <c r="Z151">
        <v>4</v>
      </c>
      <c r="AA151">
        <v>3</v>
      </c>
      <c r="AB151">
        <v>0</v>
      </c>
      <c r="AC151">
        <v>0</v>
      </c>
      <c r="AD151">
        <v>0</v>
      </c>
      <c r="AE151">
        <v>0</v>
      </c>
      <c r="AF151">
        <v>0</v>
      </c>
      <c r="AG151">
        <f t="shared" si="17"/>
        <v>0</v>
      </c>
      <c r="AH151">
        <v>0</v>
      </c>
      <c r="AI151">
        <v>0</v>
      </c>
    </row>
    <row r="152" spans="1:35" x14ac:dyDescent="0.3">
      <c r="A152" s="1">
        <v>3830</v>
      </c>
      <c r="B152">
        <v>1953</v>
      </c>
      <c r="C152">
        <f t="shared" si="14"/>
        <v>73</v>
      </c>
      <c r="D152" t="str" cm="1">
        <f t="array" ref="D152">_xlfn.IFS(C152&lt;36,"Young",C152&lt;56,"Middle-aged",C152&gt;=56,"Senior")</f>
        <v>Senior</v>
      </c>
      <c r="E152" t="s">
        <v>39</v>
      </c>
      <c r="F152" t="s">
        <v>37</v>
      </c>
      <c r="G152">
        <v>59354</v>
      </c>
      <c r="H152">
        <f t="shared" si="12"/>
        <v>59354</v>
      </c>
      <c r="I152" t="str" cm="1">
        <f t="array" ref="I152">_xlfn.IFS(H152&lt;PERCENTILE(Income_Clean,0.33),"Low",H152&lt;PERCENTILE(Income_Clean,0.67),"Medium",H152&gt;PERCENTILE(Income_Clean,0.67),"High")</f>
        <v>Medium</v>
      </c>
      <c r="J152" t="str">
        <f t="shared" si="13"/>
        <v>Average Income</v>
      </c>
      <c r="K152">
        <v>0</v>
      </c>
      <c r="L152">
        <v>2</v>
      </c>
      <c r="M152" t="str">
        <f t="shared" si="15"/>
        <v>Yes</v>
      </c>
      <c r="N152" t="s">
        <v>164</v>
      </c>
      <c r="O152">
        <v>59</v>
      </c>
      <c r="P152">
        <v>295</v>
      </c>
      <c r="Q152">
        <v>21</v>
      </c>
      <c r="R152">
        <v>78</v>
      </c>
      <c r="S152">
        <v>39</v>
      </c>
      <c r="T152">
        <v>13</v>
      </c>
      <c r="U152">
        <v>13</v>
      </c>
      <c r="V152">
        <f t="shared" si="16"/>
        <v>459</v>
      </c>
      <c r="W152">
        <v>1</v>
      </c>
      <c r="X152">
        <v>4</v>
      </c>
      <c r="Y152">
        <v>4</v>
      </c>
      <c r="Z152">
        <v>7</v>
      </c>
      <c r="AA152">
        <v>3</v>
      </c>
      <c r="AB152">
        <v>0</v>
      </c>
      <c r="AC152">
        <v>0</v>
      </c>
      <c r="AD152">
        <v>0</v>
      </c>
      <c r="AE152">
        <v>0</v>
      </c>
      <c r="AF152">
        <v>0</v>
      </c>
      <c r="AG152">
        <f t="shared" si="17"/>
        <v>0</v>
      </c>
      <c r="AH152">
        <v>0</v>
      </c>
      <c r="AI152">
        <v>0</v>
      </c>
    </row>
    <row r="153" spans="1:35" x14ac:dyDescent="0.3">
      <c r="A153" s="1">
        <v>7987</v>
      </c>
      <c r="B153">
        <v>1969</v>
      </c>
      <c r="C153">
        <f t="shared" si="14"/>
        <v>57</v>
      </c>
      <c r="D153" t="str" cm="1">
        <f t="array" ref="D153">_xlfn.IFS(C153&lt;36,"Young",C153&lt;56,"Middle-aged",C153&gt;=56,"Senior")</f>
        <v>Senior</v>
      </c>
      <c r="E153" t="s">
        <v>29</v>
      </c>
      <c r="F153" t="s">
        <v>37</v>
      </c>
      <c r="G153">
        <v>65747</v>
      </c>
      <c r="H153">
        <f t="shared" si="12"/>
        <v>65747</v>
      </c>
      <c r="I153" t="str" cm="1">
        <f t="array" ref="I153">_xlfn.IFS(H153&lt;PERCENTILE(Income_Clean,0.33),"Low",H153&lt;PERCENTILE(Income_Clean,0.67),"Medium",H153&gt;PERCENTILE(Income_Clean,0.67),"High")</f>
        <v>High</v>
      </c>
      <c r="J153" t="str">
        <f t="shared" si="13"/>
        <v>Above Average Income</v>
      </c>
      <c r="K153">
        <v>0</v>
      </c>
      <c r="L153">
        <v>1</v>
      </c>
      <c r="M153" t="str">
        <f t="shared" si="15"/>
        <v>Yes</v>
      </c>
      <c r="N153" t="s">
        <v>165</v>
      </c>
      <c r="O153">
        <v>96</v>
      </c>
      <c r="P153">
        <v>346</v>
      </c>
      <c r="Q153">
        <v>17</v>
      </c>
      <c r="R153">
        <v>48</v>
      </c>
      <c r="S153">
        <v>23</v>
      </c>
      <c r="T153">
        <v>13</v>
      </c>
      <c r="U153">
        <v>13</v>
      </c>
      <c r="V153">
        <f t="shared" si="16"/>
        <v>460</v>
      </c>
      <c r="W153">
        <v>4</v>
      </c>
      <c r="X153">
        <v>8</v>
      </c>
      <c r="Y153">
        <v>1</v>
      </c>
      <c r="Z153">
        <v>6</v>
      </c>
      <c r="AA153">
        <v>6</v>
      </c>
      <c r="AB153">
        <v>0</v>
      </c>
      <c r="AC153">
        <v>1</v>
      </c>
      <c r="AD153">
        <v>0</v>
      </c>
      <c r="AE153">
        <v>0</v>
      </c>
      <c r="AF153">
        <v>0</v>
      </c>
      <c r="AG153">
        <f t="shared" si="17"/>
        <v>1</v>
      </c>
      <c r="AH153">
        <v>0</v>
      </c>
      <c r="AI153">
        <v>0</v>
      </c>
    </row>
    <row r="154" spans="1:35" x14ac:dyDescent="0.3">
      <c r="A154" s="1">
        <v>7798</v>
      </c>
      <c r="B154">
        <v>1972</v>
      </c>
      <c r="C154">
        <f t="shared" si="14"/>
        <v>54</v>
      </c>
      <c r="D154" t="str" cm="1">
        <f t="array" ref="D154">_xlfn.IFS(C154&lt;36,"Young",C154&lt;56,"Middle-aged",C154&gt;=56,"Senior")</f>
        <v>Middle-aged</v>
      </c>
      <c r="E154" t="s">
        <v>53</v>
      </c>
      <c r="F154" t="s">
        <v>33</v>
      </c>
      <c r="G154">
        <v>46344</v>
      </c>
      <c r="H154">
        <f t="shared" si="12"/>
        <v>46344</v>
      </c>
      <c r="I154" t="str" cm="1">
        <f t="array" ref="I154">_xlfn.IFS(H154&lt;PERCENTILE(Income_Clean,0.33),"Low",H154&lt;PERCENTILE(Income_Clean,0.67),"Medium",H154&gt;PERCENTILE(Income_Clean,0.67),"High")</f>
        <v>Medium</v>
      </c>
      <c r="J154" t="str">
        <f t="shared" si="13"/>
        <v>Average Income</v>
      </c>
      <c r="K154">
        <v>0</v>
      </c>
      <c r="L154">
        <v>1</v>
      </c>
      <c r="M154" t="str">
        <f t="shared" si="15"/>
        <v>Yes</v>
      </c>
      <c r="N154" t="s">
        <v>166</v>
      </c>
      <c r="O154">
        <v>28</v>
      </c>
      <c r="P154">
        <v>233</v>
      </c>
      <c r="Q154">
        <v>20</v>
      </c>
      <c r="R154">
        <v>57</v>
      </c>
      <c r="S154">
        <v>8</v>
      </c>
      <c r="T154">
        <v>20</v>
      </c>
      <c r="U154">
        <v>91</v>
      </c>
      <c r="V154">
        <f t="shared" si="16"/>
        <v>429</v>
      </c>
      <c r="W154">
        <v>4</v>
      </c>
      <c r="X154">
        <v>7</v>
      </c>
      <c r="Y154">
        <v>1</v>
      </c>
      <c r="Z154">
        <v>5</v>
      </c>
      <c r="AA154">
        <v>7</v>
      </c>
      <c r="AB154">
        <v>0</v>
      </c>
      <c r="AC154">
        <v>0</v>
      </c>
      <c r="AD154">
        <v>0</v>
      </c>
      <c r="AE154">
        <v>0</v>
      </c>
      <c r="AF154">
        <v>0</v>
      </c>
      <c r="AG154">
        <f t="shared" si="17"/>
        <v>0</v>
      </c>
      <c r="AH154">
        <v>0</v>
      </c>
      <c r="AI154">
        <v>0</v>
      </c>
    </row>
    <row r="155" spans="1:35" x14ac:dyDescent="0.3">
      <c r="A155" s="1">
        <v>92</v>
      </c>
      <c r="B155">
        <v>1988</v>
      </c>
      <c r="C155">
        <f t="shared" si="14"/>
        <v>38</v>
      </c>
      <c r="D155" t="str" cm="1">
        <f t="array" ref="D155">_xlfn.IFS(C155&lt;36,"Young",C155&lt;56,"Middle-aged",C155&gt;=56,"Senior")</f>
        <v>Middle-aged</v>
      </c>
      <c r="E155" t="s">
        <v>29</v>
      </c>
      <c r="F155" t="s">
        <v>30</v>
      </c>
      <c r="G155">
        <v>34176</v>
      </c>
      <c r="H155">
        <f t="shared" si="12"/>
        <v>34176</v>
      </c>
      <c r="I155" t="str" cm="1">
        <f t="array" ref="I155">_xlfn.IFS(H155&lt;PERCENTILE(Income_Clean,0.33),"Low",H155&lt;PERCENTILE(Income_Clean,0.67),"Medium",H155&gt;PERCENTILE(Income_Clean,0.67),"High")</f>
        <v>Low</v>
      </c>
      <c r="J155" t="str">
        <f t="shared" si="13"/>
        <v>Below Average Income</v>
      </c>
      <c r="K155">
        <v>1</v>
      </c>
      <c r="L155">
        <v>0</v>
      </c>
      <c r="M155" t="str">
        <f t="shared" si="15"/>
        <v>Yes</v>
      </c>
      <c r="N155" t="s">
        <v>83</v>
      </c>
      <c r="O155">
        <v>12</v>
      </c>
      <c r="P155">
        <v>5</v>
      </c>
      <c r="Q155">
        <v>7</v>
      </c>
      <c r="R155">
        <v>24</v>
      </c>
      <c r="S155">
        <v>19</v>
      </c>
      <c r="T155">
        <v>14</v>
      </c>
      <c r="U155">
        <v>20</v>
      </c>
      <c r="V155">
        <f t="shared" si="16"/>
        <v>89</v>
      </c>
      <c r="W155">
        <v>4</v>
      </c>
      <c r="X155">
        <v>3</v>
      </c>
      <c r="Y155">
        <v>0</v>
      </c>
      <c r="Z155">
        <v>4</v>
      </c>
      <c r="AA155">
        <v>6</v>
      </c>
      <c r="AB155">
        <v>0</v>
      </c>
      <c r="AC155">
        <v>0</v>
      </c>
      <c r="AD155">
        <v>0</v>
      </c>
      <c r="AE155">
        <v>0</v>
      </c>
      <c r="AF155">
        <v>0</v>
      </c>
      <c r="AG155">
        <f t="shared" si="17"/>
        <v>0</v>
      </c>
      <c r="AH155">
        <v>0</v>
      </c>
      <c r="AI155">
        <v>0</v>
      </c>
    </row>
    <row r="156" spans="1:35" x14ac:dyDescent="0.3">
      <c r="A156" s="1">
        <v>7055</v>
      </c>
      <c r="B156">
        <v>1952</v>
      </c>
      <c r="C156">
        <f t="shared" si="14"/>
        <v>74</v>
      </c>
      <c r="D156" t="str" cm="1">
        <f t="array" ref="D156">_xlfn.IFS(C156&lt;36,"Young",C156&lt;56,"Middle-aged",C156&gt;=56,"Senior")</f>
        <v>Senior</v>
      </c>
      <c r="E156" t="s">
        <v>36</v>
      </c>
      <c r="F156" t="s">
        <v>33</v>
      </c>
      <c r="G156">
        <v>61010</v>
      </c>
      <c r="H156">
        <f t="shared" si="12"/>
        <v>61010</v>
      </c>
      <c r="I156" t="str" cm="1">
        <f t="array" ref="I156">_xlfn.IFS(H156&lt;PERCENTILE(Income_Clean,0.33),"Low",H156&lt;PERCENTILE(Income_Clean,0.67),"Medium",H156&gt;PERCENTILE(Income_Clean,0.67),"High")</f>
        <v>Medium</v>
      </c>
      <c r="J156" t="str">
        <f t="shared" si="13"/>
        <v>Average Income</v>
      </c>
      <c r="K156">
        <v>0</v>
      </c>
      <c r="L156">
        <v>1</v>
      </c>
      <c r="M156" t="str">
        <f t="shared" si="15"/>
        <v>Yes</v>
      </c>
      <c r="N156" t="s">
        <v>167</v>
      </c>
      <c r="O156">
        <v>57</v>
      </c>
      <c r="P156">
        <v>888</v>
      </c>
      <c r="Q156">
        <v>0</v>
      </c>
      <c r="R156">
        <v>57</v>
      </c>
      <c r="S156">
        <v>0</v>
      </c>
      <c r="T156">
        <v>0</v>
      </c>
      <c r="U156">
        <v>76</v>
      </c>
      <c r="V156">
        <f t="shared" si="16"/>
        <v>1021</v>
      </c>
      <c r="W156">
        <v>2</v>
      </c>
      <c r="X156">
        <v>8</v>
      </c>
      <c r="Y156">
        <v>5</v>
      </c>
      <c r="Z156">
        <v>11</v>
      </c>
      <c r="AA156">
        <v>5</v>
      </c>
      <c r="AB156">
        <v>0</v>
      </c>
      <c r="AC156">
        <v>0</v>
      </c>
      <c r="AD156">
        <v>0</v>
      </c>
      <c r="AE156">
        <v>0</v>
      </c>
      <c r="AF156">
        <v>0</v>
      </c>
      <c r="AG156">
        <f t="shared" si="17"/>
        <v>0</v>
      </c>
      <c r="AH156">
        <v>0</v>
      </c>
      <c r="AI156">
        <v>0</v>
      </c>
    </row>
    <row r="157" spans="1:35" x14ac:dyDescent="0.3">
      <c r="A157" s="1">
        <v>10240</v>
      </c>
      <c r="B157">
        <v>1949</v>
      </c>
      <c r="C157">
        <f t="shared" si="14"/>
        <v>77</v>
      </c>
      <c r="D157" t="str" cm="1">
        <f t="array" ref="D157">_xlfn.IFS(C157&lt;36,"Young",C157&lt;56,"Middle-aged",C157&gt;=56,"Senior")</f>
        <v>Senior</v>
      </c>
      <c r="E157" t="s">
        <v>29</v>
      </c>
      <c r="F157" t="s">
        <v>33</v>
      </c>
      <c r="G157">
        <v>69372</v>
      </c>
      <c r="H157">
        <f t="shared" si="12"/>
        <v>69372</v>
      </c>
      <c r="I157" t="str" cm="1">
        <f t="array" ref="I157">_xlfn.IFS(H157&lt;PERCENTILE(Income_Clean,0.33),"Low",H157&lt;PERCENTILE(Income_Clean,0.67),"Medium",H157&gt;PERCENTILE(Income_Clean,0.67),"High")</f>
        <v>High</v>
      </c>
      <c r="J157" t="str">
        <f t="shared" si="13"/>
        <v>Above Average Income</v>
      </c>
      <c r="K157">
        <v>0</v>
      </c>
      <c r="L157">
        <v>0</v>
      </c>
      <c r="M157" t="str">
        <f t="shared" si="15"/>
        <v>No</v>
      </c>
      <c r="N157" t="s">
        <v>142</v>
      </c>
      <c r="O157">
        <v>10</v>
      </c>
      <c r="P157">
        <v>997</v>
      </c>
      <c r="Q157">
        <v>26</v>
      </c>
      <c r="R157">
        <v>269</v>
      </c>
      <c r="S157">
        <v>34</v>
      </c>
      <c r="T157">
        <v>13</v>
      </c>
      <c r="U157">
        <v>42</v>
      </c>
      <c r="V157">
        <f t="shared" si="16"/>
        <v>1381</v>
      </c>
      <c r="W157">
        <v>1</v>
      </c>
      <c r="X157">
        <v>10</v>
      </c>
      <c r="Y157">
        <v>4</v>
      </c>
      <c r="Z157">
        <v>6</v>
      </c>
      <c r="AA157">
        <v>4</v>
      </c>
      <c r="AB157">
        <v>0</v>
      </c>
      <c r="AC157">
        <v>1</v>
      </c>
      <c r="AD157">
        <v>1</v>
      </c>
      <c r="AE157">
        <v>0</v>
      </c>
      <c r="AF157">
        <v>0</v>
      </c>
      <c r="AG157">
        <f t="shared" si="17"/>
        <v>2</v>
      </c>
      <c r="AH157">
        <v>0</v>
      </c>
      <c r="AI157">
        <v>1</v>
      </c>
    </row>
    <row r="158" spans="1:35" x14ac:dyDescent="0.3">
      <c r="A158" s="1">
        <v>3025</v>
      </c>
      <c r="B158">
        <v>1958</v>
      </c>
      <c r="C158">
        <f t="shared" si="14"/>
        <v>68</v>
      </c>
      <c r="D158" t="str" cm="1">
        <f t="array" ref="D158">_xlfn.IFS(C158&lt;36,"Young",C158&lt;56,"Middle-aged",C158&gt;=56,"Senior")</f>
        <v>Senior</v>
      </c>
      <c r="E158" t="s">
        <v>29</v>
      </c>
      <c r="F158" t="s">
        <v>30</v>
      </c>
      <c r="G158">
        <v>49967</v>
      </c>
      <c r="H158">
        <f t="shared" si="12"/>
        <v>49967</v>
      </c>
      <c r="I158" t="str" cm="1">
        <f t="array" ref="I158">_xlfn.IFS(H158&lt;PERCENTILE(Income_Clean,0.33),"Low",H158&lt;PERCENTILE(Income_Clean,0.67),"Medium",H158&gt;PERCENTILE(Income_Clean,0.67),"High")</f>
        <v>Medium</v>
      </c>
      <c r="J158" t="str">
        <f t="shared" si="13"/>
        <v>Average Income</v>
      </c>
      <c r="K158">
        <v>0</v>
      </c>
      <c r="L158">
        <v>1</v>
      </c>
      <c r="M158" t="str">
        <f t="shared" si="15"/>
        <v>Yes</v>
      </c>
      <c r="N158" t="s">
        <v>168</v>
      </c>
      <c r="O158">
        <v>4</v>
      </c>
      <c r="P158">
        <v>212</v>
      </c>
      <c r="Q158">
        <v>6</v>
      </c>
      <c r="R158">
        <v>69</v>
      </c>
      <c r="S158">
        <v>4</v>
      </c>
      <c r="T158">
        <v>12</v>
      </c>
      <c r="U158">
        <v>3</v>
      </c>
      <c r="V158">
        <f t="shared" si="16"/>
        <v>306</v>
      </c>
      <c r="W158">
        <v>3</v>
      </c>
      <c r="X158">
        <v>6</v>
      </c>
      <c r="Y158">
        <v>1</v>
      </c>
      <c r="Z158">
        <v>5</v>
      </c>
      <c r="AA158">
        <v>7</v>
      </c>
      <c r="AB158">
        <v>0</v>
      </c>
      <c r="AC158">
        <v>0</v>
      </c>
      <c r="AD158">
        <v>0</v>
      </c>
      <c r="AE158">
        <v>0</v>
      </c>
      <c r="AF158">
        <v>0</v>
      </c>
      <c r="AG158">
        <f t="shared" si="17"/>
        <v>0</v>
      </c>
      <c r="AH158">
        <v>0</v>
      </c>
      <c r="AI158">
        <v>0</v>
      </c>
    </row>
    <row r="159" spans="1:35" x14ac:dyDescent="0.3">
      <c r="A159" s="1">
        <v>9283</v>
      </c>
      <c r="B159">
        <v>1978</v>
      </c>
      <c r="C159">
        <f t="shared" si="14"/>
        <v>48</v>
      </c>
      <c r="D159" t="str" cm="1">
        <f t="array" ref="D159">_xlfn.IFS(C159&lt;36,"Young",C159&lt;56,"Middle-aged",C159&gt;=56,"Senior")</f>
        <v>Middle-aged</v>
      </c>
      <c r="E159" t="s">
        <v>29</v>
      </c>
      <c r="F159" t="s">
        <v>30</v>
      </c>
      <c r="G159">
        <v>60199</v>
      </c>
      <c r="H159">
        <f t="shared" si="12"/>
        <v>60199</v>
      </c>
      <c r="I159" t="str" cm="1">
        <f t="array" ref="I159">_xlfn.IFS(H159&lt;PERCENTILE(Income_Clean,0.33),"Low",H159&lt;PERCENTILE(Income_Clean,0.67),"Medium",H159&gt;PERCENTILE(Income_Clean,0.67),"High")</f>
        <v>Medium</v>
      </c>
      <c r="J159" t="str">
        <f t="shared" si="13"/>
        <v>Average Income</v>
      </c>
      <c r="K159">
        <v>1</v>
      </c>
      <c r="L159">
        <v>2</v>
      </c>
      <c r="M159" t="str">
        <f t="shared" si="15"/>
        <v>Yes</v>
      </c>
      <c r="N159" t="s">
        <v>169</v>
      </c>
      <c r="O159">
        <v>49</v>
      </c>
      <c r="P159">
        <v>8</v>
      </c>
      <c r="Q159">
        <v>1</v>
      </c>
      <c r="R159">
        <v>7</v>
      </c>
      <c r="S159">
        <v>2</v>
      </c>
      <c r="T159">
        <v>0</v>
      </c>
      <c r="U159">
        <v>0</v>
      </c>
      <c r="V159">
        <f t="shared" si="16"/>
        <v>18</v>
      </c>
      <c r="W159">
        <v>1</v>
      </c>
      <c r="X159">
        <v>0</v>
      </c>
      <c r="Y159">
        <v>0</v>
      </c>
      <c r="Z159">
        <v>3</v>
      </c>
      <c r="AA159">
        <v>4</v>
      </c>
      <c r="AB159">
        <v>0</v>
      </c>
      <c r="AC159">
        <v>0</v>
      </c>
      <c r="AD159">
        <v>0</v>
      </c>
      <c r="AE159">
        <v>0</v>
      </c>
      <c r="AF159">
        <v>0</v>
      </c>
      <c r="AG159">
        <f t="shared" si="17"/>
        <v>0</v>
      </c>
      <c r="AH159">
        <v>0</v>
      </c>
      <c r="AI159">
        <v>0</v>
      </c>
    </row>
    <row r="160" spans="1:35" x14ac:dyDescent="0.3">
      <c r="A160" s="1">
        <v>9970</v>
      </c>
      <c r="B160">
        <v>1977</v>
      </c>
      <c r="C160">
        <f t="shared" si="14"/>
        <v>49</v>
      </c>
      <c r="D160" t="str" cm="1">
        <f t="array" ref="D160">_xlfn.IFS(C160&lt;36,"Young",C160&lt;56,"Middle-aged",C160&gt;=56,"Senior")</f>
        <v>Middle-aged</v>
      </c>
      <c r="E160" t="s">
        <v>29</v>
      </c>
      <c r="F160" t="s">
        <v>33</v>
      </c>
      <c r="G160">
        <v>55375</v>
      </c>
      <c r="H160">
        <f t="shared" si="12"/>
        <v>55375</v>
      </c>
      <c r="I160" t="str" cm="1">
        <f t="array" ref="I160">_xlfn.IFS(H160&lt;PERCENTILE(Income_Clean,0.33),"Low",H160&lt;PERCENTILE(Income_Clean,0.67),"Medium",H160&gt;PERCENTILE(Income_Clean,0.67),"High")</f>
        <v>Medium</v>
      </c>
      <c r="J160" t="str">
        <f t="shared" si="13"/>
        <v>Average Income</v>
      </c>
      <c r="K160">
        <v>0</v>
      </c>
      <c r="L160">
        <v>1</v>
      </c>
      <c r="M160" t="str">
        <f t="shared" si="15"/>
        <v>Yes</v>
      </c>
      <c r="N160" t="s">
        <v>170</v>
      </c>
      <c r="O160">
        <v>3</v>
      </c>
      <c r="P160">
        <v>42</v>
      </c>
      <c r="Q160">
        <v>11</v>
      </c>
      <c r="R160">
        <v>57</v>
      </c>
      <c r="S160">
        <v>10</v>
      </c>
      <c r="T160">
        <v>28</v>
      </c>
      <c r="U160">
        <v>14</v>
      </c>
      <c r="V160">
        <f t="shared" si="16"/>
        <v>162</v>
      </c>
      <c r="W160">
        <v>1</v>
      </c>
      <c r="X160">
        <v>1</v>
      </c>
      <c r="Y160">
        <v>1</v>
      </c>
      <c r="Z160">
        <v>6</v>
      </c>
      <c r="AA160">
        <v>2</v>
      </c>
      <c r="AB160">
        <v>0</v>
      </c>
      <c r="AC160">
        <v>0</v>
      </c>
      <c r="AD160">
        <v>0</v>
      </c>
      <c r="AE160">
        <v>0</v>
      </c>
      <c r="AF160">
        <v>0</v>
      </c>
      <c r="AG160">
        <f t="shared" si="17"/>
        <v>0</v>
      </c>
      <c r="AH160">
        <v>0</v>
      </c>
      <c r="AI160">
        <v>0</v>
      </c>
    </row>
    <row r="161" spans="1:35" x14ac:dyDescent="0.3">
      <c r="A161" s="1">
        <v>2730</v>
      </c>
      <c r="B161">
        <v>1955</v>
      </c>
      <c r="C161">
        <f t="shared" si="14"/>
        <v>71</v>
      </c>
      <c r="D161" t="str" cm="1">
        <f t="array" ref="D161">_xlfn.IFS(C161&lt;36,"Young",C161&lt;56,"Middle-aged",C161&gt;=56,"Senior")</f>
        <v>Senior</v>
      </c>
      <c r="E161" t="s">
        <v>29</v>
      </c>
      <c r="F161" t="s">
        <v>30</v>
      </c>
      <c r="G161">
        <v>80317</v>
      </c>
      <c r="H161">
        <f t="shared" si="12"/>
        <v>80317</v>
      </c>
      <c r="I161" t="str" cm="1">
        <f t="array" ref="I161">_xlfn.IFS(H161&lt;PERCENTILE(Income_Clean,0.33),"Low",H161&lt;PERCENTILE(Income_Clean,0.67),"Medium",H161&gt;PERCENTILE(Income_Clean,0.67),"High")</f>
        <v>High</v>
      </c>
      <c r="J161" t="str">
        <f t="shared" si="13"/>
        <v>Above Average Income</v>
      </c>
      <c r="K161">
        <v>0</v>
      </c>
      <c r="L161">
        <v>0</v>
      </c>
      <c r="M161" t="str">
        <f t="shared" si="15"/>
        <v>No</v>
      </c>
      <c r="N161" t="s">
        <v>171</v>
      </c>
      <c r="O161">
        <v>64</v>
      </c>
      <c r="P161">
        <v>536</v>
      </c>
      <c r="Q161">
        <v>11</v>
      </c>
      <c r="R161">
        <v>387</v>
      </c>
      <c r="S161">
        <v>149</v>
      </c>
      <c r="T161">
        <v>91</v>
      </c>
      <c r="U161">
        <v>57</v>
      </c>
      <c r="V161">
        <f t="shared" si="16"/>
        <v>1231</v>
      </c>
      <c r="W161">
        <v>1</v>
      </c>
      <c r="X161">
        <v>3</v>
      </c>
      <c r="Y161">
        <v>4</v>
      </c>
      <c r="Z161">
        <v>10</v>
      </c>
      <c r="AA161">
        <v>1</v>
      </c>
      <c r="AB161">
        <v>0</v>
      </c>
      <c r="AC161">
        <v>0</v>
      </c>
      <c r="AD161">
        <v>0</v>
      </c>
      <c r="AE161">
        <v>0</v>
      </c>
      <c r="AF161">
        <v>0</v>
      </c>
      <c r="AG161">
        <f t="shared" si="17"/>
        <v>0</v>
      </c>
      <c r="AH161">
        <v>0</v>
      </c>
      <c r="AI161">
        <v>0</v>
      </c>
    </row>
    <row r="162" spans="1:35" x14ac:dyDescent="0.3">
      <c r="A162" s="1">
        <v>2795</v>
      </c>
      <c r="B162">
        <v>1958</v>
      </c>
      <c r="C162">
        <f t="shared" si="14"/>
        <v>68</v>
      </c>
      <c r="D162" t="str" cm="1">
        <f t="array" ref="D162">_xlfn.IFS(C162&lt;36,"Young",C162&lt;56,"Middle-aged",C162&gt;=56,"Senior")</f>
        <v>Senior</v>
      </c>
      <c r="E162" t="s">
        <v>39</v>
      </c>
      <c r="F162" t="s">
        <v>30</v>
      </c>
      <c r="G162">
        <v>30523</v>
      </c>
      <c r="H162">
        <f t="shared" si="12"/>
        <v>30523</v>
      </c>
      <c r="I162" t="str" cm="1">
        <f t="array" ref="I162">_xlfn.IFS(H162&lt;PERCENTILE(Income_Clean,0.33),"Low",H162&lt;PERCENTILE(Income_Clean,0.67),"Medium",H162&gt;PERCENTILE(Income_Clean,0.67),"High")</f>
        <v>Low</v>
      </c>
      <c r="J162" t="str">
        <f t="shared" si="13"/>
        <v>Below Average Income</v>
      </c>
      <c r="K162">
        <v>2</v>
      </c>
      <c r="L162">
        <v>1</v>
      </c>
      <c r="M162" t="str">
        <f t="shared" si="15"/>
        <v>Yes</v>
      </c>
      <c r="N162" t="s">
        <v>172</v>
      </c>
      <c r="O162">
        <v>0</v>
      </c>
      <c r="P162">
        <v>5</v>
      </c>
      <c r="Q162">
        <v>0</v>
      </c>
      <c r="R162">
        <v>3</v>
      </c>
      <c r="S162">
        <v>0</v>
      </c>
      <c r="T162">
        <v>0</v>
      </c>
      <c r="U162">
        <v>5</v>
      </c>
      <c r="V162">
        <f t="shared" si="16"/>
        <v>13</v>
      </c>
      <c r="W162">
        <v>1</v>
      </c>
      <c r="X162">
        <v>1</v>
      </c>
      <c r="Y162">
        <v>0</v>
      </c>
      <c r="Z162">
        <v>2</v>
      </c>
      <c r="AA162">
        <v>7</v>
      </c>
      <c r="AB162">
        <v>0</v>
      </c>
      <c r="AC162">
        <v>0</v>
      </c>
      <c r="AD162">
        <v>0</v>
      </c>
      <c r="AE162">
        <v>0</v>
      </c>
      <c r="AF162">
        <v>0</v>
      </c>
      <c r="AG162">
        <f t="shared" si="17"/>
        <v>0</v>
      </c>
      <c r="AH162">
        <v>0</v>
      </c>
      <c r="AI162">
        <v>0</v>
      </c>
    </row>
    <row r="163" spans="1:35" x14ac:dyDescent="0.3">
      <c r="A163" s="1">
        <v>9260</v>
      </c>
      <c r="B163">
        <v>1945</v>
      </c>
      <c r="C163">
        <f t="shared" si="14"/>
        <v>81</v>
      </c>
      <c r="D163" t="str" cm="1">
        <f t="array" ref="D163">_xlfn.IFS(C163&lt;36,"Young",C163&lt;56,"Middle-aged",C163&gt;=56,"Senior")</f>
        <v>Senior</v>
      </c>
      <c r="E163" t="s">
        <v>36</v>
      </c>
      <c r="F163" t="s">
        <v>37</v>
      </c>
      <c r="G163">
        <v>70356</v>
      </c>
      <c r="H163">
        <f t="shared" si="12"/>
        <v>70356</v>
      </c>
      <c r="I163" t="str" cm="1">
        <f t="array" ref="I163">_xlfn.IFS(H163&lt;PERCENTILE(Income_Clean,0.33),"Low",H163&lt;PERCENTILE(Income_Clean,0.67),"Medium",H163&gt;PERCENTILE(Income_Clean,0.67),"High")</f>
        <v>High</v>
      </c>
      <c r="J163" t="str">
        <f t="shared" si="13"/>
        <v>Above Average Income</v>
      </c>
      <c r="K163">
        <v>0</v>
      </c>
      <c r="L163">
        <v>0</v>
      </c>
      <c r="M163" t="str">
        <f t="shared" si="15"/>
        <v>No</v>
      </c>
      <c r="N163" t="s">
        <v>173</v>
      </c>
      <c r="O163">
        <v>20</v>
      </c>
      <c r="P163">
        <v>1349</v>
      </c>
      <c r="Q163">
        <v>16</v>
      </c>
      <c r="R163">
        <v>249</v>
      </c>
      <c r="S163">
        <v>43</v>
      </c>
      <c r="T163">
        <v>16</v>
      </c>
      <c r="U163">
        <v>33</v>
      </c>
      <c r="V163">
        <f t="shared" si="16"/>
        <v>1706</v>
      </c>
      <c r="W163">
        <v>2</v>
      </c>
      <c r="X163">
        <v>10</v>
      </c>
      <c r="Y163">
        <v>6</v>
      </c>
      <c r="Z163">
        <v>9</v>
      </c>
      <c r="AA163">
        <v>6</v>
      </c>
      <c r="AB163">
        <v>0</v>
      </c>
      <c r="AC163">
        <v>0</v>
      </c>
      <c r="AD163">
        <v>0</v>
      </c>
      <c r="AE163">
        <v>0</v>
      </c>
      <c r="AF163">
        <v>0</v>
      </c>
      <c r="AG163">
        <f t="shared" si="17"/>
        <v>0</v>
      </c>
      <c r="AH163">
        <v>0</v>
      </c>
      <c r="AI163">
        <v>0</v>
      </c>
    </row>
    <row r="164" spans="1:35" x14ac:dyDescent="0.3">
      <c r="A164" s="1">
        <v>8182</v>
      </c>
      <c r="B164">
        <v>1984</v>
      </c>
      <c r="C164">
        <f t="shared" si="14"/>
        <v>42</v>
      </c>
      <c r="D164" t="str" cm="1">
        <f t="array" ref="D164">_xlfn.IFS(C164&lt;36,"Young",C164&lt;56,"Middle-aged",C164&gt;=56,"Senior")</f>
        <v>Middle-aged</v>
      </c>
      <c r="E164" t="s">
        <v>29</v>
      </c>
      <c r="F164" t="s">
        <v>37</v>
      </c>
      <c r="G164">
        <v>23228</v>
      </c>
      <c r="H164">
        <f t="shared" si="12"/>
        <v>23228</v>
      </c>
      <c r="I164" t="str" cm="1">
        <f t="array" ref="I164">_xlfn.IFS(H164&lt;PERCENTILE(Income_Clean,0.33),"Low",H164&lt;PERCENTILE(Income_Clean,0.67),"Medium",H164&gt;PERCENTILE(Income_Clean,0.67),"High")</f>
        <v>Low</v>
      </c>
      <c r="J164" t="str">
        <f t="shared" si="13"/>
        <v>Below Average Income</v>
      </c>
      <c r="K164">
        <v>1</v>
      </c>
      <c r="L164">
        <v>0</v>
      </c>
      <c r="M164" t="str">
        <f t="shared" si="15"/>
        <v>Yes</v>
      </c>
      <c r="N164" t="s">
        <v>174</v>
      </c>
      <c r="O164">
        <v>91</v>
      </c>
      <c r="P164">
        <v>53</v>
      </c>
      <c r="Q164">
        <v>3</v>
      </c>
      <c r="R164">
        <v>49</v>
      </c>
      <c r="S164">
        <v>7</v>
      </c>
      <c r="T164">
        <v>4</v>
      </c>
      <c r="U164">
        <v>5</v>
      </c>
      <c r="V164">
        <f t="shared" si="16"/>
        <v>121</v>
      </c>
      <c r="W164">
        <v>4</v>
      </c>
      <c r="X164">
        <v>3</v>
      </c>
      <c r="Y164">
        <v>0</v>
      </c>
      <c r="Z164">
        <v>4</v>
      </c>
      <c r="AA164">
        <v>8</v>
      </c>
      <c r="AB164">
        <v>0</v>
      </c>
      <c r="AC164">
        <v>0</v>
      </c>
      <c r="AD164">
        <v>0</v>
      </c>
      <c r="AE164">
        <v>0</v>
      </c>
      <c r="AF164">
        <v>0</v>
      </c>
      <c r="AG164">
        <f t="shared" si="17"/>
        <v>0</v>
      </c>
      <c r="AH164">
        <v>0</v>
      </c>
      <c r="AI164">
        <v>0</v>
      </c>
    </row>
    <row r="165" spans="1:35" x14ac:dyDescent="0.3">
      <c r="A165" s="1">
        <v>10095</v>
      </c>
      <c r="B165">
        <v>1975</v>
      </c>
      <c r="C165">
        <f t="shared" si="14"/>
        <v>51</v>
      </c>
      <c r="D165" t="str" cm="1">
        <f t="array" ref="D165">_xlfn.IFS(C165&lt;36,"Young",C165&lt;56,"Middle-aged",C165&gt;=56,"Senior")</f>
        <v>Middle-aged</v>
      </c>
      <c r="E165" t="s">
        <v>36</v>
      </c>
      <c r="F165" t="s">
        <v>41</v>
      </c>
      <c r="G165">
        <v>74165</v>
      </c>
      <c r="H165">
        <f t="shared" si="12"/>
        <v>74165</v>
      </c>
      <c r="I165" t="str" cm="1">
        <f t="array" ref="I165">_xlfn.IFS(H165&lt;PERCENTILE(Income_Clean,0.33),"Low",H165&lt;PERCENTILE(Income_Clean,0.67),"Medium",H165&gt;PERCENTILE(Income_Clean,0.67),"High")</f>
        <v>High</v>
      </c>
      <c r="J165" t="str">
        <f t="shared" si="13"/>
        <v>Above Average Income</v>
      </c>
      <c r="K165">
        <v>0</v>
      </c>
      <c r="L165">
        <v>0</v>
      </c>
      <c r="M165" t="str">
        <f t="shared" si="15"/>
        <v>No</v>
      </c>
      <c r="N165" t="s">
        <v>175</v>
      </c>
      <c r="O165">
        <v>9</v>
      </c>
      <c r="P165">
        <v>1001</v>
      </c>
      <c r="Q165">
        <v>12</v>
      </c>
      <c r="R165">
        <v>240</v>
      </c>
      <c r="S165">
        <v>16</v>
      </c>
      <c r="T165">
        <v>12</v>
      </c>
      <c r="U165">
        <v>12</v>
      </c>
      <c r="V165">
        <f t="shared" si="16"/>
        <v>1293</v>
      </c>
      <c r="W165">
        <v>1</v>
      </c>
      <c r="X165">
        <v>5</v>
      </c>
      <c r="Y165">
        <v>4</v>
      </c>
      <c r="Z165">
        <v>10</v>
      </c>
      <c r="AA165">
        <v>2</v>
      </c>
      <c r="AB165">
        <v>0</v>
      </c>
      <c r="AC165">
        <v>0</v>
      </c>
      <c r="AD165">
        <v>0</v>
      </c>
      <c r="AE165">
        <v>0</v>
      </c>
      <c r="AF165">
        <v>0</v>
      </c>
      <c r="AG165">
        <f t="shared" si="17"/>
        <v>0</v>
      </c>
      <c r="AH165">
        <v>0</v>
      </c>
      <c r="AI165">
        <v>0</v>
      </c>
    </row>
    <row r="166" spans="1:35" x14ac:dyDescent="0.3">
      <c r="A166" s="1">
        <v>8475</v>
      </c>
      <c r="B166">
        <v>1973</v>
      </c>
      <c r="C166">
        <f t="shared" si="14"/>
        <v>53</v>
      </c>
      <c r="D166" t="str" cm="1">
        <f t="array" ref="D166">_xlfn.IFS(C166&lt;36,"Young",C166&lt;56,"Middle-aged",C166&gt;=56,"Senior")</f>
        <v>Middle-aged</v>
      </c>
      <c r="E166" t="s">
        <v>36</v>
      </c>
      <c r="F166" t="s">
        <v>37</v>
      </c>
      <c r="G166">
        <v>157243</v>
      </c>
      <c r="H166">
        <f t="shared" si="12"/>
        <v>157243</v>
      </c>
      <c r="I166" t="str" cm="1">
        <f t="array" ref="I166">_xlfn.IFS(H166&lt;PERCENTILE(Income_Clean,0.33),"Low",H166&lt;PERCENTILE(Income_Clean,0.67),"Medium",H166&gt;PERCENTILE(Income_Clean,0.67),"High")</f>
        <v>High</v>
      </c>
      <c r="J166" t="str">
        <f t="shared" si="13"/>
        <v>Above Average Income</v>
      </c>
      <c r="K166">
        <v>0</v>
      </c>
      <c r="L166">
        <v>1</v>
      </c>
      <c r="M166" t="str">
        <f t="shared" si="15"/>
        <v>Yes</v>
      </c>
      <c r="N166" t="s">
        <v>176</v>
      </c>
      <c r="O166">
        <v>98</v>
      </c>
      <c r="P166">
        <v>20</v>
      </c>
      <c r="Q166">
        <v>2</v>
      </c>
      <c r="R166">
        <v>1582</v>
      </c>
      <c r="S166">
        <v>1</v>
      </c>
      <c r="T166">
        <v>2</v>
      </c>
      <c r="U166">
        <v>1</v>
      </c>
      <c r="V166">
        <f t="shared" si="16"/>
        <v>1608</v>
      </c>
      <c r="W166">
        <v>15</v>
      </c>
      <c r="X166">
        <v>0</v>
      </c>
      <c r="Y166">
        <v>22</v>
      </c>
      <c r="Z166">
        <v>0</v>
      </c>
      <c r="AA166">
        <v>0</v>
      </c>
      <c r="AB166">
        <v>0</v>
      </c>
      <c r="AC166">
        <v>0</v>
      </c>
      <c r="AD166">
        <v>0</v>
      </c>
      <c r="AE166">
        <v>0</v>
      </c>
      <c r="AF166">
        <v>0</v>
      </c>
      <c r="AG166">
        <f t="shared" si="17"/>
        <v>0</v>
      </c>
      <c r="AH166">
        <v>0</v>
      </c>
      <c r="AI166">
        <v>0</v>
      </c>
    </row>
    <row r="167" spans="1:35" x14ac:dyDescent="0.3">
      <c r="A167" s="1">
        <v>4370</v>
      </c>
      <c r="B167">
        <v>1966</v>
      </c>
      <c r="C167">
        <f t="shared" si="14"/>
        <v>60</v>
      </c>
      <c r="D167" t="str" cm="1">
        <f t="array" ref="D167">_xlfn.IFS(C167&lt;36,"Young",C167&lt;56,"Middle-aged",C167&gt;=56,"Senior")</f>
        <v>Senior</v>
      </c>
      <c r="E167" t="s">
        <v>29</v>
      </c>
      <c r="F167" t="s">
        <v>33</v>
      </c>
      <c r="G167">
        <v>43482</v>
      </c>
      <c r="H167">
        <f t="shared" si="12"/>
        <v>43482</v>
      </c>
      <c r="I167" t="str" cm="1">
        <f t="array" ref="I167">_xlfn.IFS(H167&lt;PERCENTILE(Income_Clean,0.33),"Low",H167&lt;PERCENTILE(Income_Clean,0.67),"Medium",H167&gt;PERCENTILE(Income_Clean,0.67),"High")</f>
        <v>Medium</v>
      </c>
      <c r="J167" t="str">
        <f t="shared" si="13"/>
        <v>Average Income</v>
      </c>
      <c r="K167">
        <v>2</v>
      </c>
      <c r="L167">
        <v>1</v>
      </c>
      <c r="M167" t="str">
        <f t="shared" si="15"/>
        <v>Yes</v>
      </c>
      <c r="N167" t="s">
        <v>177</v>
      </c>
      <c r="O167">
        <v>83</v>
      </c>
      <c r="P167">
        <v>18</v>
      </c>
      <c r="Q167">
        <v>1</v>
      </c>
      <c r="R167">
        <v>32</v>
      </c>
      <c r="S167">
        <v>6</v>
      </c>
      <c r="T167">
        <v>3</v>
      </c>
      <c r="U167">
        <v>28</v>
      </c>
      <c r="V167">
        <f t="shared" si="16"/>
        <v>88</v>
      </c>
      <c r="W167">
        <v>3</v>
      </c>
      <c r="X167">
        <v>2</v>
      </c>
      <c r="Y167">
        <v>0</v>
      </c>
      <c r="Z167">
        <v>4</v>
      </c>
      <c r="AA167">
        <v>6</v>
      </c>
      <c r="AB167">
        <v>0</v>
      </c>
      <c r="AC167">
        <v>0</v>
      </c>
      <c r="AD167">
        <v>0</v>
      </c>
      <c r="AE167">
        <v>0</v>
      </c>
      <c r="AF167">
        <v>0</v>
      </c>
      <c r="AG167">
        <f t="shared" si="17"/>
        <v>0</v>
      </c>
      <c r="AH167">
        <v>0</v>
      </c>
      <c r="AI167">
        <v>0</v>
      </c>
    </row>
    <row r="168" spans="1:35" x14ac:dyDescent="0.3">
      <c r="A168" s="1">
        <v>10573</v>
      </c>
      <c r="B168">
        <v>1953</v>
      </c>
      <c r="C168">
        <f t="shared" si="14"/>
        <v>73</v>
      </c>
      <c r="D168" t="str" cm="1">
        <f t="array" ref="D168">_xlfn.IFS(C168&lt;36,"Young",C168&lt;56,"Middle-aged",C168&gt;=56,"Senior")</f>
        <v>Senior</v>
      </c>
      <c r="E168" t="s">
        <v>29</v>
      </c>
      <c r="F168" t="s">
        <v>41</v>
      </c>
      <c r="G168">
        <v>62551</v>
      </c>
      <c r="H168">
        <f t="shared" si="12"/>
        <v>62551</v>
      </c>
      <c r="I168" t="str" cm="1">
        <f t="array" ref="I168">_xlfn.IFS(H168&lt;PERCENTILE(Income_Clean,0.33),"Low",H168&lt;PERCENTILE(Income_Clean,0.67),"Medium",H168&gt;PERCENTILE(Income_Clean,0.67),"High")</f>
        <v>Medium</v>
      </c>
      <c r="J168" t="str">
        <f t="shared" si="13"/>
        <v>Average Income</v>
      </c>
      <c r="K168">
        <v>0</v>
      </c>
      <c r="L168">
        <v>0</v>
      </c>
      <c r="M168" t="str">
        <f t="shared" si="15"/>
        <v>No</v>
      </c>
      <c r="N168" t="s">
        <v>178</v>
      </c>
      <c r="O168">
        <v>27</v>
      </c>
      <c r="P168">
        <v>125</v>
      </c>
      <c r="Q168">
        <v>16</v>
      </c>
      <c r="R168">
        <v>98</v>
      </c>
      <c r="S168">
        <v>134</v>
      </c>
      <c r="T168">
        <v>21</v>
      </c>
      <c r="U168">
        <v>27</v>
      </c>
      <c r="V168">
        <f t="shared" si="16"/>
        <v>421</v>
      </c>
      <c r="W168">
        <v>1</v>
      </c>
      <c r="X168">
        <v>6</v>
      </c>
      <c r="Y168">
        <v>7</v>
      </c>
      <c r="Z168">
        <v>4</v>
      </c>
      <c r="AA168">
        <v>3</v>
      </c>
      <c r="AB168">
        <v>1</v>
      </c>
      <c r="AC168">
        <v>0</v>
      </c>
      <c r="AD168">
        <v>0</v>
      </c>
      <c r="AE168">
        <v>0</v>
      </c>
      <c r="AF168">
        <v>0</v>
      </c>
      <c r="AG168">
        <f t="shared" si="17"/>
        <v>1</v>
      </c>
      <c r="AH168">
        <v>0</v>
      </c>
      <c r="AI168">
        <v>0</v>
      </c>
    </row>
    <row r="169" spans="1:35" x14ac:dyDescent="0.3">
      <c r="A169" s="1">
        <v>3712</v>
      </c>
      <c r="B169">
        <v>1959</v>
      </c>
      <c r="C169">
        <f t="shared" si="14"/>
        <v>67</v>
      </c>
      <c r="D169" t="str" cm="1">
        <f t="array" ref="D169">_xlfn.IFS(C169&lt;36,"Young",C169&lt;56,"Middle-aged",C169&gt;=56,"Senior")</f>
        <v>Senior</v>
      </c>
      <c r="E169" t="s">
        <v>29</v>
      </c>
      <c r="F169" t="s">
        <v>41</v>
      </c>
      <c r="G169">
        <v>52332</v>
      </c>
      <c r="H169">
        <f t="shared" si="12"/>
        <v>52332</v>
      </c>
      <c r="I169" t="str" cm="1">
        <f t="array" ref="I169">_xlfn.IFS(H169&lt;PERCENTILE(Income_Clean,0.33),"Low",H169&lt;PERCENTILE(Income_Clean,0.67),"Medium",H169&gt;PERCENTILE(Income_Clean,0.67),"High")</f>
        <v>Medium</v>
      </c>
      <c r="J169" t="str">
        <f t="shared" si="13"/>
        <v>Average Income</v>
      </c>
      <c r="K169">
        <v>0</v>
      </c>
      <c r="L169">
        <v>0</v>
      </c>
      <c r="M169" t="str">
        <f t="shared" si="15"/>
        <v>No</v>
      </c>
      <c r="N169" t="s">
        <v>158</v>
      </c>
      <c r="O169">
        <v>63</v>
      </c>
      <c r="P169">
        <v>212</v>
      </c>
      <c r="Q169">
        <v>5</v>
      </c>
      <c r="R169">
        <v>33</v>
      </c>
      <c r="S169">
        <v>7</v>
      </c>
      <c r="T169">
        <v>0</v>
      </c>
      <c r="U169">
        <v>2</v>
      </c>
      <c r="V169">
        <f t="shared" si="16"/>
        <v>259</v>
      </c>
      <c r="W169">
        <v>1</v>
      </c>
      <c r="X169">
        <v>3</v>
      </c>
      <c r="Y169">
        <v>2</v>
      </c>
      <c r="Z169">
        <v>6</v>
      </c>
      <c r="AA169">
        <v>4</v>
      </c>
      <c r="AB169">
        <v>0</v>
      </c>
      <c r="AC169">
        <v>1</v>
      </c>
      <c r="AD169">
        <v>0</v>
      </c>
      <c r="AE169">
        <v>0</v>
      </c>
      <c r="AF169">
        <v>0</v>
      </c>
      <c r="AG169">
        <f t="shared" si="17"/>
        <v>1</v>
      </c>
      <c r="AH169">
        <v>0</v>
      </c>
      <c r="AI169">
        <v>0</v>
      </c>
    </row>
    <row r="170" spans="1:35" x14ac:dyDescent="0.3">
      <c r="A170" s="1">
        <v>6637</v>
      </c>
      <c r="B170">
        <v>1988</v>
      </c>
      <c r="C170">
        <f t="shared" si="14"/>
        <v>38</v>
      </c>
      <c r="D170" t="str" cm="1">
        <f t="array" ref="D170">_xlfn.IFS(C170&lt;36,"Young",C170&lt;56,"Middle-aged",C170&gt;=56,"Senior")</f>
        <v>Middle-aged</v>
      </c>
      <c r="E170" t="s">
        <v>29</v>
      </c>
      <c r="F170" t="s">
        <v>30</v>
      </c>
      <c r="G170">
        <v>66951</v>
      </c>
      <c r="H170">
        <f t="shared" si="12"/>
        <v>66951</v>
      </c>
      <c r="I170" t="str" cm="1">
        <f t="array" ref="I170">_xlfn.IFS(H170&lt;PERCENTILE(Income_Clean,0.33),"Low",H170&lt;PERCENTILE(Income_Clean,0.67),"Medium",H170&gt;PERCENTILE(Income_Clean,0.67),"High")</f>
        <v>High</v>
      </c>
      <c r="J170" t="str">
        <f t="shared" si="13"/>
        <v>Above Average Income</v>
      </c>
      <c r="K170">
        <v>0</v>
      </c>
      <c r="L170">
        <v>0</v>
      </c>
      <c r="M170" t="str">
        <f t="shared" si="15"/>
        <v>No</v>
      </c>
      <c r="N170" t="s">
        <v>136</v>
      </c>
      <c r="O170">
        <v>46</v>
      </c>
      <c r="P170">
        <v>277</v>
      </c>
      <c r="Q170">
        <v>162</v>
      </c>
      <c r="R170">
        <v>305</v>
      </c>
      <c r="S170">
        <v>173</v>
      </c>
      <c r="T170">
        <v>76</v>
      </c>
      <c r="U170">
        <v>124</v>
      </c>
      <c r="V170">
        <f t="shared" si="16"/>
        <v>1117</v>
      </c>
      <c r="W170">
        <v>1</v>
      </c>
      <c r="X170">
        <v>3</v>
      </c>
      <c r="Y170">
        <v>4</v>
      </c>
      <c r="Z170">
        <v>7</v>
      </c>
      <c r="AA170">
        <v>1</v>
      </c>
      <c r="AB170">
        <v>0</v>
      </c>
      <c r="AC170">
        <v>0</v>
      </c>
      <c r="AD170">
        <v>0</v>
      </c>
      <c r="AE170">
        <v>0</v>
      </c>
      <c r="AF170">
        <v>0</v>
      </c>
      <c r="AG170">
        <f t="shared" si="17"/>
        <v>0</v>
      </c>
      <c r="AH170">
        <v>0</v>
      </c>
      <c r="AI170">
        <v>0</v>
      </c>
    </row>
    <row r="171" spans="1:35" x14ac:dyDescent="0.3">
      <c r="A171" s="1">
        <v>3152</v>
      </c>
      <c r="B171">
        <v>1957</v>
      </c>
      <c r="C171">
        <f t="shared" si="14"/>
        <v>69</v>
      </c>
      <c r="D171" t="str" cm="1">
        <f t="array" ref="D171">_xlfn.IFS(C171&lt;36,"Young",C171&lt;56,"Middle-aged",C171&gt;=56,"Senior")</f>
        <v>Senior</v>
      </c>
      <c r="E171" t="s">
        <v>29</v>
      </c>
      <c r="F171" t="s">
        <v>33</v>
      </c>
      <c r="G171">
        <v>26091</v>
      </c>
      <c r="H171">
        <f t="shared" si="12"/>
        <v>26091</v>
      </c>
      <c r="I171" t="str" cm="1">
        <f t="array" ref="I171">_xlfn.IFS(H171&lt;PERCENTILE(Income_Clean,0.33),"Low",H171&lt;PERCENTILE(Income_Clean,0.67),"Medium",H171&gt;PERCENTILE(Income_Clean,0.67),"High")</f>
        <v>Low</v>
      </c>
      <c r="J171" t="str">
        <f t="shared" si="13"/>
        <v>Below Average Income</v>
      </c>
      <c r="K171">
        <v>1</v>
      </c>
      <c r="L171">
        <v>1</v>
      </c>
      <c r="M171" t="str">
        <f t="shared" si="15"/>
        <v>Yes</v>
      </c>
      <c r="N171" t="s">
        <v>114</v>
      </c>
      <c r="O171">
        <v>84</v>
      </c>
      <c r="P171">
        <v>15</v>
      </c>
      <c r="Q171">
        <v>10</v>
      </c>
      <c r="R171">
        <v>19</v>
      </c>
      <c r="S171">
        <v>8</v>
      </c>
      <c r="T171">
        <v>17</v>
      </c>
      <c r="U171">
        <v>20</v>
      </c>
      <c r="V171">
        <f t="shared" si="16"/>
        <v>89</v>
      </c>
      <c r="W171">
        <v>3</v>
      </c>
      <c r="X171">
        <v>2</v>
      </c>
      <c r="Y171">
        <v>1</v>
      </c>
      <c r="Z171">
        <v>3</v>
      </c>
      <c r="AA171">
        <v>5</v>
      </c>
      <c r="AB171">
        <v>0</v>
      </c>
      <c r="AC171">
        <v>0</v>
      </c>
      <c r="AD171">
        <v>0</v>
      </c>
      <c r="AE171">
        <v>0</v>
      </c>
      <c r="AF171">
        <v>0</v>
      </c>
      <c r="AG171">
        <f t="shared" si="17"/>
        <v>0</v>
      </c>
      <c r="AH171">
        <v>0</v>
      </c>
      <c r="AI171">
        <v>0</v>
      </c>
    </row>
    <row r="172" spans="1:35" x14ac:dyDescent="0.3">
      <c r="A172" s="1">
        <v>5610</v>
      </c>
      <c r="B172">
        <v>1965</v>
      </c>
      <c r="C172">
        <f t="shared" si="14"/>
        <v>61</v>
      </c>
      <c r="D172" t="str" cm="1">
        <f t="array" ref="D172">_xlfn.IFS(C172&lt;36,"Young",C172&lt;56,"Middle-aged",C172&gt;=56,"Senior")</f>
        <v>Senior</v>
      </c>
      <c r="E172" t="s">
        <v>29</v>
      </c>
      <c r="F172" t="s">
        <v>33</v>
      </c>
      <c r="G172">
        <v>33456</v>
      </c>
      <c r="H172">
        <f t="shared" si="12"/>
        <v>33456</v>
      </c>
      <c r="I172" t="str" cm="1">
        <f t="array" ref="I172">_xlfn.IFS(H172&lt;PERCENTILE(Income_Clean,0.33),"Low",H172&lt;PERCENTILE(Income_Clean,0.67),"Medium",H172&gt;PERCENTILE(Income_Clean,0.67),"High")</f>
        <v>Low</v>
      </c>
      <c r="J172" t="str">
        <f t="shared" si="13"/>
        <v>Below Average Income</v>
      </c>
      <c r="K172">
        <v>1</v>
      </c>
      <c r="L172">
        <v>1</v>
      </c>
      <c r="M172" t="str">
        <f t="shared" si="15"/>
        <v>Yes</v>
      </c>
      <c r="N172" t="s">
        <v>179</v>
      </c>
      <c r="O172">
        <v>58</v>
      </c>
      <c r="P172">
        <v>7</v>
      </c>
      <c r="Q172">
        <v>3</v>
      </c>
      <c r="R172">
        <v>10</v>
      </c>
      <c r="S172">
        <v>8</v>
      </c>
      <c r="T172">
        <v>1</v>
      </c>
      <c r="U172">
        <v>7</v>
      </c>
      <c r="V172">
        <f t="shared" si="16"/>
        <v>36</v>
      </c>
      <c r="W172">
        <v>2</v>
      </c>
      <c r="X172">
        <v>1</v>
      </c>
      <c r="Y172">
        <v>0</v>
      </c>
      <c r="Z172">
        <v>3</v>
      </c>
      <c r="AA172">
        <v>7</v>
      </c>
      <c r="AB172">
        <v>0</v>
      </c>
      <c r="AC172">
        <v>0</v>
      </c>
      <c r="AD172">
        <v>0</v>
      </c>
      <c r="AE172">
        <v>0</v>
      </c>
      <c r="AF172">
        <v>0</v>
      </c>
      <c r="AG172">
        <f t="shared" si="17"/>
        <v>0</v>
      </c>
      <c r="AH172">
        <v>0</v>
      </c>
      <c r="AI172">
        <v>0</v>
      </c>
    </row>
    <row r="173" spans="1:35" x14ac:dyDescent="0.3">
      <c r="A173" s="1">
        <v>6460</v>
      </c>
      <c r="B173">
        <v>1982</v>
      </c>
      <c r="C173">
        <f t="shared" si="14"/>
        <v>44</v>
      </c>
      <c r="D173" t="str" cm="1">
        <f t="array" ref="D173">_xlfn.IFS(C173&lt;36,"Young",C173&lt;56,"Middle-aged",C173&gt;=56,"Senior")</f>
        <v>Middle-aged</v>
      </c>
      <c r="E173" t="s">
        <v>29</v>
      </c>
      <c r="F173" t="s">
        <v>37</v>
      </c>
      <c r="G173">
        <v>28718</v>
      </c>
      <c r="H173">
        <f t="shared" si="12"/>
        <v>28718</v>
      </c>
      <c r="I173" t="str" cm="1">
        <f t="array" ref="I173">_xlfn.IFS(H173&lt;PERCENTILE(Income_Clean,0.33),"Low",H173&lt;PERCENTILE(Income_Clean,0.67),"Medium",H173&gt;PERCENTILE(Income_Clean,0.67),"High")</f>
        <v>Low</v>
      </c>
      <c r="J173" t="str">
        <f t="shared" si="13"/>
        <v>Below Average Income</v>
      </c>
      <c r="K173">
        <v>1</v>
      </c>
      <c r="L173">
        <v>0</v>
      </c>
      <c r="M173" t="str">
        <f t="shared" si="15"/>
        <v>Yes</v>
      </c>
      <c r="N173" t="s">
        <v>180</v>
      </c>
      <c r="O173">
        <v>78</v>
      </c>
      <c r="P173">
        <v>12</v>
      </c>
      <c r="Q173">
        <v>4</v>
      </c>
      <c r="R173">
        <v>6</v>
      </c>
      <c r="S173">
        <v>11</v>
      </c>
      <c r="T173">
        <v>8</v>
      </c>
      <c r="U173">
        <v>16</v>
      </c>
      <c r="V173">
        <f t="shared" si="16"/>
        <v>57</v>
      </c>
      <c r="W173">
        <v>2</v>
      </c>
      <c r="X173">
        <v>2</v>
      </c>
      <c r="Y173">
        <v>0</v>
      </c>
      <c r="Z173">
        <v>3</v>
      </c>
      <c r="AA173">
        <v>8</v>
      </c>
      <c r="AB173">
        <v>0</v>
      </c>
      <c r="AC173">
        <v>0</v>
      </c>
      <c r="AD173">
        <v>0</v>
      </c>
      <c r="AE173">
        <v>0</v>
      </c>
      <c r="AF173">
        <v>0</v>
      </c>
      <c r="AG173">
        <f t="shared" si="17"/>
        <v>0</v>
      </c>
      <c r="AH173">
        <v>0</v>
      </c>
      <c r="AI173">
        <v>0</v>
      </c>
    </row>
    <row r="174" spans="1:35" x14ac:dyDescent="0.3">
      <c r="A174" s="1">
        <v>1349</v>
      </c>
      <c r="B174">
        <v>1970</v>
      </c>
      <c r="C174">
        <f t="shared" si="14"/>
        <v>56</v>
      </c>
      <c r="D174" t="str" cm="1">
        <f t="array" ref="D174">_xlfn.IFS(C174&lt;36,"Young",C174&lt;56,"Middle-aged",C174&gt;=56,"Senior")</f>
        <v>Senior</v>
      </c>
      <c r="E174" t="s">
        <v>29</v>
      </c>
      <c r="F174" t="s">
        <v>37</v>
      </c>
      <c r="G174">
        <v>50447</v>
      </c>
      <c r="H174">
        <f t="shared" si="12"/>
        <v>50447</v>
      </c>
      <c r="I174" t="str" cm="1">
        <f t="array" ref="I174">_xlfn.IFS(H174&lt;PERCENTILE(Income_Clean,0.33),"Low",H174&lt;PERCENTILE(Income_Clean,0.67),"Medium",H174&gt;PERCENTILE(Income_Clean,0.67),"High")</f>
        <v>Medium</v>
      </c>
      <c r="J174" t="str">
        <f t="shared" si="13"/>
        <v>Average Income</v>
      </c>
      <c r="K174">
        <v>2</v>
      </c>
      <c r="L174">
        <v>0</v>
      </c>
      <c r="M174" t="str">
        <f t="shared" si="15"/>
        <v>Yes</v>
      </c>
      <c r="N174" t="s">
        <v>179</v>
      </c>
      <c r="O174">
        <v>4</v>
      </c>
      <c r="P174">
        <v>85</v>
      </c>
      <c r="Q174">
        <v>7</v>
      </c>
      <c r="R174">
        <v>24</v>
      </c>
      <c r="S174">
        <v>2</v>
      </c>
      <c r="T174">
        <v>3</v>
      </c>
      <c r="U174">
        <v>27</v>
      </c>
      <c r="V174">
        <f t="shared" si="16"/>
        <v>148</v>
      </c>
      <c r="W174">
        <v>1</v>
      </c>
      <c r="X174">
        <v>3</v>
      </c>
      <c r="Y174">
        <v>1</v>
      </c>
      <c r="Z174">
        <v>3</v>
      </c>
      <c r="AA174">
        <v>6</v>
      </c>
      <c r="AB174">
        <v>0</v>
      </c>
      <c r="AC174">
        <v>0</v>
      </c>
      <c r="AD174">
        <v>0</v>
      </c>
      <c r="AE174">
        <v>0</v>
      </c>
      <c r="AF174">
        <v>0</v>
      </c>
      <c r="AG174">
        <f t="shared" si="17"/>
        <v>0</v>
      </c>
      <c r="AH174">
        <v>0</v>
      </c>
      <c r="AI174">
        <v>0</v>
      </c>
    </row>
    <row r="175" spans="1:35" x14ac:dyDescent="0.3">
      <c r="A175" s="1">
        <v>1880</v>
      </c>
      <c r="B175">
        <v>1959</v>
      </c>
      <c r="C175">
        <f t="shared" si="14"/>
        <v>67</v>
      </c>
      <c r="D175" t="str" cm="1">
        <f t="array" ref="D175">_xlfn.IFS(C175&lt;36,"Young",C175&lt;56,"Middle-aged",C175&gt;=56,"Senior")</f>
        <v>Senior</v>
      </c>
      <c r="E175" t="s">
        <v>36</v>
      </c>
      <c r="F175" t="s">
        <v>33</v>
      </c>
      <c r="G175">
        <v>53537</v>
      </c>
      <c r="H175">
        <f t="shared" si="12"/>
        <v>53537</v>
      </c>
      <c r="I175" t="str" cm="1">
        <f t="array" ref="I175">_xlfn.IFS(H175&lt;PERCENTILE(Income_Clean,0.33),"Low",H175&lt;PERCENTILE(Income_Clean,0.67),"Medium",H175&gt;PERCENTILE(Income_Clean,0.67),"High")</f>
        <v>Medium</v>
      </c>
      <c r="J175" t="str">
        <f t="shared" si="13"/>
        <v>Average Income</v>
      </c>
      <c r="K175">
        <v>1</v>
      </c>
      <c r="L175">
        <v>1</v>
      </c>
      <c r="M175" t="str">
        <f t="shared" si="15"/>
        <v>Yes</v>
      </c>
      <c r="N175" t="s">
        <v>181</v>
      </c>
      <c r="O175">
        <v>17</v>
      </c>
      <c r="P175">
        <v>81</v>
      </c>
      <c r="Q175">
        <v>0</v>
      </c>
      <c r="R175">
        <v>6</v>
      </c>
      <c r="S175">
        <v>0</v>
      </c>
      <c r="T175">
        <v>0</v>
      </c>
      <c r="U175">
        <v>6</v>
      </c>
      <c r="V175">
        <f t="shared" si="16"/>
        <v>93</v>
      </c>
      <c r="W175">
        <v>2</v>
      </c>
      <c r="X175">
        <v>2</v>
      </c>
      <c r="Y175">
        <v>1</v>
      </c>
      <c r="Z175">
        <v>3</v>
      </c>
      <c r="AA175">
        <v>5</v>
      </c>
      <c r="AB175">
        <v>0</v>
      </c>
      <c r="AC175">
        <v>0</v>
      </c>
      <c r="AD175">
        <v>0</v>
      </c>
      <c r="AE175">
        <v>0</v>
      </c>
      <c r="AF175">
        <v>0</v>
      </c>
      <c r="AG175">
        <f t="shared" si="17"/>
        <v>0</v>
      </c>
      <c r="AH175">
        <v>0</v>
      </c>
      <c r="AI175">
        <v>0</v>
      </c>
    </row>
    <row r="176" spans="1:35" x14ac:dyDescent="0.3">
      <c r="A176" s="1">
        <v>641</v>
      </c>
      <c r="B176">
        <v>1967</v>
      </c>
      <c r="C176">
        <f t="shared" si="14"/>
        <v>59</v>
      </c>
      <c r="D176" t="str" cm="1">
        <f t="array" ref="D176">_xlfn.IFS(C176&lt;36,"Young",C176&lt;56,"Middle-aged",C176&gt;=56,"Senior")</f>
        <v>Senior</v>
      </c>
      <c r="E176" t="s">
        <v>29</v>
      </c>
      <c r="F176" t="s">
        <v>30</v>
      </c>
      <c r="G176">
        <v>52074</v>
      </c>
      <c r="H176">
        <f t="shared" si="12"/>
        <v>52074</v>
      </c>
      <c r="I176" t="str" cm="1">
        <f t="array" ref="I176">_xlfn.IFS(H176&lt;PERCENTILE(Income_Clean,0.33),"Low",H176&lt;PERCENTILE(Income_Clean,0.67),"Medium",H176&gt;PERCENTILE(Income_Clean,0.67),"High")</f>
        <v>Medium</v>
      </c>
      <c r="J176" t="str">
        <f t="shared" si="13"/>
        <v>Average Income</v>
      </c>
      <c r="K176">
        <v>0</v>
      </c>
      <c r="L176">
        <v>1</v>
      </c>
      <c r="M176" t="str">
        <f t="shared" si="15"/>
        <v>Yes</v>
      </c>
      <c r="N176" t="s">
        <v>182</v>
      </c>
      <c r="O176">
        <v>77</v>
      </c>
      <c r="P176">
        <v>59</v>
      </c>
      <c r="Q176">
        <v>0</v>
      </c>
      <c r="R176">
        <v>12</v>
      </c>
      <c r="S176">
        <v>0</v>
      </c>
      <c r="T176">
        <v>0</v>
      </c>
      <c r="U176">
        <v>48</v>
      </c>
      <c r="V176">
        <f t="shared" si="16"/>
        <v>119</v>
      </c>
      <c r="W176">
        <v>1</v>
      </c>
      <c r="X176">
        <v>2</v>
      </c>
      <c r="Y176">
        <v>2</v>
      </c>
      <c r="Z176">
        <v>2</v>
      </c>
      <c r="AA176">
        <v>4</v>
      </c>
      <c r="AB176">
        <v>1</v>
      </c>
      <c r="AC176">
        <v>0</v>
      </c>
      <c r="AD176">
        <v>0</v>
      </c>
      <c r="AE176">
        <v>0</v>
      </c>
      <c r="AF176">
        <v>0</v>
      </c>
      <c r="AG176">
        <f t="shared" si="17"/>
        <v>1</v>
      </c>
      <c r="AH176">
        <v>0</v>
      </c>
      <c r="AI176">
        <v>0</v>
      </c>
    </row>
    <row r="177" spans="1:35" x14ac:dyDescent="0.3">
      <c r="A177" s="1">
        <v>8717</v>
      </c>
      <c r="B177">
        <v>1975</v>
      </c>
      <c r="C177">
        <f t="shared" si="14"/>
        <v>51</v>
      </c>
      <c r="D177" t="str" cm="1">
        <f t="array" ref="D177">_xlfn.IFS(C177&lt;36,"Young",C177&lt;56,"Middle-aged",C177&gt;=56,"Senior")</f>
        <v>Middle-aged</v>
      </c>
      <c r="E177" t="s">
        <v>36</v>
      </c>
      <c r="F177" t="s">
        <v>37</v>
      </c>
      <c r="G177">
        <v>80427</v>
      </c>
      <c r="H177">
        <f t="shared" si="12"/>
        <v>80427</v>
      </c>
      <c r="I177" t="str" cm="1">
        <f t="array" ref="I177">_xlfn.IFS(H177&lt;PERCENTILE(Income_Clean,0.33),"Low",H177&lt;PERCENTILE(Income_Clean,0.67),"Medium",H177&gt;PERCENTILE(Income_Clean,0.67),"High")</f>
        <v>High</v>
      </c>
      <c r="J177" t="str">
        <f t="shared" si="13"/>
        <v>Above Average Income</v>
      </c>
      <c r="K177">
        <v>0</v>
      </c>
      <c r="L177">
        <v>1</v>
      </c>
      <c r="M177" t="str">
        <f t="shared" si="15"/>
        <v>Yes</v>
      </c>
      <c r="N177" t="s">
        <v>183</v>
      </c>
      <c r="O177">
        <v>56</v>
      </c>
      <c r="P177">
        <v>1149</v>
      </c>
      <c r="Q177">
        <v>71</v>
      </c>
      <c r="R177">
        <v>449</v>
      </c>
      <c r="S177">
        <v>69</v>
      </c>
      <c r="T177">
        <v>71</v>
      </c>
      <c r="U177">
        <v>26</v>
      </c>
      <c r="V177">
        <f t="shared" si="16"/>
        <v>1835</v>
      </c>
      <c r="W177">
        <v>1</v>
      </c>
      <c r="X177">
        <v>11</v>
      </c>
      <c r="Y177">
        <v>8</v>
      </c>
      <c r="Z177">
        <v>8</v>
      </c>
      <c r="AA177">
        <v>5</v>
      </c>
      <c r="AB177">
        <v>0</v>
      </c>
      <c r="AC177">
        <v>0</v>
      </c>
      <c r="AD177">
        <v>0</v>
      </c>
      <c r="AE177">
        <v>0</v>
      </c>
      <c r="AF177">
        <v>0</v>
      </c>
      <c r="AG177">
        <f t="shared" si="17"/>
        <v>0</v>
      </c>
      <c r="AH177">
        <v>0</v>
      </c>
      <c r="AI177">
        <v>0</v>
      </c>
    </row>
    <row r="178" spans="1:35" x14ac:dyDescent="0.3">
      <c r="A178" s="1">
        <v>10314</v>
      </c>
      <c r="B178">
        <v>1948</v>
      </c>
      <c r="C178">
        <f t="shared" si="14"/>
        <v>78</v>
      </c>
      <c r="D178" t="str" cm="1">
        <f t="array" ref="D178">_xlfn.IFS(C178&lt;36,"Young",C178&lt;56,"Middle-aged",C178&gt;=56,"Senior")</f>
        <v>Senior</v>
      </c>
      <c r="E178" t="s">
        <v>36</v>
      </c>
      <c r="F178" t="s">
        <v>37</v>
      </c>
      <c r="G178">
        <v>83837</v>
      </c>
      <c r="H178">
        <f t="shared" si="12"/>
        <v>83837</v>
      </c>
      <c r="I178" t="str" cm="1">
        <f t="array" ref="I178">_xlfn.IFS(H178&lt;PERCENTILE(Income_Clean,0.33),"Low",H178&lt;PERCENTILE(Income_Clean,0.67),"Medium",H178&gt;PERCENTILE(Income_Clean,0.67),"High")</f>
        <v>High</v>
      </c>
      <c r="J178" t="str">
        <f t="shared" si="13"/>
        <v>Above Average Income</v>
      </c>
      <c r="K178">
        <v>0</v>
      </c>
      <c r="L178">
        <v>0</v>
      </c>
      <c r="M178" t="str">
        <f t="shared" si="15"/>
        <v>No</v>
      </c>
      <c r="N178" t="s">
        <v>184</v>
      </c>
      <c r="O178">
        <v>79</v>
      </c>
      <c r="P178">
        <v>847</v>
      </c>
      <c r="Q178">
        <v>66</v>
      </c>
      <c r="R178">
        <v>119</v>
      </c>
      <c r="S178">
        <v>86</v>
      </c>
      <c r="T178">
        <v>89</v>
      </c>
      <c r="U178">
        <v>111</v>
      </c>
      <c r="V178">
        <f t="shared" si="16"/>
        <v>1318</v>
      </c>
      <c r="W178">
        <v>1</v>
      </c>
      <c r="X178">
        <v>9</v>
      </c>
      <c r="Y178">
        <v>10</v>
      </c>
      <c r="Z178">
        <v>5</v>
      </c>
      <c r="AA178">
        <v>4</v>
      </c>
      <c r="AB178">
        <v>0</v>
      </c>
      <c r="AC178">
        <v>1</v>
      </c>
      <c r="AD178">
        <v>0</v>
      </c>
      <c r="AE178">
        <v>1</v>
      </c>
      <c r="AF178">
        <v>0</v>
      </c>
      <c r="AG178">
        <f t="shared" si="17"/>
        <v>2</v>
      </c>
      <c r="AH178">
        <v>0</v>
      </c>
      <c r="AI178">
        <v>1</v>
      </c>
    </row>
    <row r="179" spans="1:35" x14ac:dyDescent="0.3">
      <c r="A179" s="1">
        <v>10854</v>
      </c>
      <c r="B179">
        <v>1970</v>
      </c>
      <c r="C179">
        <f t="shared" si="14"/>
        <v>56</v>
      </c>
      <c r="D179" t="str" cm="1">
        <f t="array" ref="D179">_xlfn.IFS(C179&lt;36,"Young",C179&lt;56,"Middle-aged",C179&gt;=56,"Senior")</f>
        <v>Senior</v>
      </c>
      <c r="E179" t="s">
        <v>36</v>
      </c>
      <c r="F179" t="s">
        <v>37</v>
      </c>
      <c r="G179">
        <v>38853</v>
      </c>
      <c r="H179">
        <f t="shared" si="12"/>
        <v>38853</v>
      </c>
      <c r="I179" t="str" cm="1">
        <f t="array" ref="I179">_xlfn.IFS(H179&lt;PERCENTILE(Income_Clean,0.33),"Low",H179&lt;PERCENTILE(Income_Clean,0.67),"Medium",H179&gt;PERCENTILE(Income_Clean,0.67),"High")</f>
        <v>Low</v>
      </c>
      <c r="J179" t="str">
        <f t="shared" si="13"/>
        <v>Below Average Income</v>
      </c>
      <c r="K179">
        <v>1</v>
      </c>
      <c r="L179">
        <v>1</v>
      </c>
      <c r="M179" t="str">
        <f t="shared" si="15"/>
        <v>Yes</v>
      </c>
      <c r="N179" t="s">
        <v>185</v>
      </c>
      <c r="O179">
        <v>90</v>
      </c>
      <c r="P179">
        <v>29</v>
      </c>
      <c r="Q179">
        <v>0</v>
      </c>
      <c r="R179">
        <v>14</v>
      </c>
      <c r="S179">
        <v>0</v>
      </c>
      <c r="T179">
        <v>0</v>
      </c>
      <c r="U179">
        <v>2</v>
      </c>
      <c r="V179">
        <f t="shared" si="16"/>
        <v>45</v>
      </c>
      <c r="W179">
        <v>2</v>
      </c>
      <c r="X179">
        <v>2</v>
      </c>
      <c r="Y179">
        <v>0</v>
      </c>
      <c r="Z179">
        <v>3</v>
      </c>
      <c r="AA179">
        <v>7</v>
      </c>
      <c r="AB179">
        <v>0</v>
      </c>
      <c r="AC179">
        <v>0</v>
      </c>
      <c r="AD179">
        <v>0</v>
      </c>
      <c r="AE179">
        <v>0</v>
      </c>
      <c r="AF179">
        <v>0</v>
      </c>
      <c r="AG179">
        <f t="shared" si="17"/>
        <v>0</v>
      </c>
      <c r="AH179">
        <v>0</v>
      </c>
      <c r="AI179">
        <v>0</v>
      </c>
    </row>
    <row r="180" spans="1:35" x14ac:dyDescent="0.3">
      <c r="A180" s="1">
        <v>10492</v>
      </c>
      <c r="B180">
        <v>1959</v>
      </c>
      <c r="C180">
        <f t="shared" si="14"/>
        <v>67</v>
      </c>
      <c r="D180" t="str" cm="1">
        <f t="array" ref="D180">_xlfn.IFS(C180&lt;36,"Young",C180&lt;56,"Middle-aged",C180&gt;=56,"Senior")</f>
        <v>Senior</v>
      </c>
      <c r="E180" t="s">
        <v>29</v>
      </c>
      <c r="F180" t="s">
        <v>33</v>
      </c>
      <c r="G180">
        <v>38285</v>
      </c>
      <c r="H180">
        <f t="shared" si="12"/>
        <v>38285</v>
      </c>
      <c r="I180" t="str" cm="1">
        <f t="array" ref="I180">_xlfn.IFS(H180&lt;PERCENTILE(Income_Clean,0.33),"Low",H180&lt;PERCENTILE(Income_Clean,0.67),"Medium",H180&gt;PERCENTILE(Income_Clean,0.67),"High")</f>
        <v>Low</v>
      </c>
      <c r="J180" t="str">
        <f t="shared" si="13"/>
        <v>Below Average Income</v>
      </c>
      <c r="K180">
        <v>2</v>
      </c>
      <c r="L180">
        <v>1</v>
      </c>
      <c r="M180" t="str">
        <f t="shared" si="15"/>
        <v>Yes</v>
      </c>
      <c r="N180" t="s">
        <v>186</v>
      </c>
      <c r="O180">
        <v>96</v>
      </c>
      <c r="P180">
        <v>2</v>
      </c>
      <c r="Q180">
        <v>0</v>
      </c>
      <c r="R180">
        <v>5</v>
      </c>
      <c r="S180">
        <v>2</v>
      </c>
      <c r="T180">
        <v>0</v>
      </c>
      <c r="U180">
        <v>1</v>
      </c>
      <c r="V180">
        <f t="shared" si="16"/>
        <v>10</v>
      </c>
      <c r="W180">
        <v>1</v>
      </c>
      <c r="X180">
        <v>0</v>
      </c>
      <c r="Y180">
        <v>0</v>
      </c>
      <c r="Z180">
        <v>3</v>
      </c>
      <c r="AA180">
        <v>2</v>
      </c>
      <c r="AB180">
        <v>0</v>
      </c>
      <c r="AC180">
        <v>0</v>
      </c>
      <c r="AD180">
        <v>0</v>
      </c>
      <c r="AE180">
        <v>0</v>
      </c>
      <c r="AF180">
        <v>0</v>
      </c>
      <c r="AG180">
        <f t="shared" si="17"/>
        <v>0</v>
      </c>
      <c r="AH180">
        <v>0</v>
      </c>
      <c r="AI180">
        <v>0</v>
      </c>
    </row>
    <row r="181" spans="1:35" x14ac:dyDescent="0.3">
      <c r="A181" s="1">
        <v>6935</v>
      </c>
      <c r="B181">
        <v>1951</v>
      </c>
      <c r="C181">
        <f t="shared" si="14"/>
        <v>75</v>
      </c>
      <c r="D181" t="str" cm="1">
        <f t="array" ref="D181">_xlfn.IFS(C181&lt;36,"Young",C181&lt;56,"Middle-aged",C181&gt;=56,"Senior")</f>
        <v>Senior</v>
      </c>
      <c r="E181" t="s">
        <v>53</v>
      </c>
      <c r="F181" t="s">
        <v>37</v>
      </c>
      <c r="G181">
        <v>78497</v>
      </c>
      <c r="H181">
        <f t="shared" si="12"/>
        <v>78497</v>
      </c>
      <c r="I181" t="str" cm="1">
        <f t="array" ref="I181">_xlfn.IFS(H181&lt;PERCENTILE(Income_Clean,0.33),"Low",H181&lt;PERCENTILE(Income_Clean,0.67),"Medium",H181&gt;PERCENTILE(Income_Clean,0.67),"High")</f>
        <v>High</v>
      </c>
      <c r="J181" t="str">
        <f t="shared" si="13"/>
        <v>Above Average Income</v>
      </c>
      <c r="K181">
        <v>0</v>
      </c>
      <c r="L181">
        <v>0</v>
      </c>
      <c r="M181" t="str">
        <f t="shared" si="15"/>
        <v>No</v>
      </c>
      <c r="N181" t="s">
        <v>125</v>
      </c>
      <c r="O181">
        <v>44</v>
      </c>
      <c r="P181">
        <v>207</v>
      </c>
      <c r="Q181">
        <v>26</v>
      </c>
      <c r="R181">
        <v>447</v>
      </c>
      <c r="S181">
        <v>75</v>
      </c>
      <c r="T181">
        <v>0</v>
      </c>
      <c r="U181">
        <v>223</v>
      </c>
      <c r="V181">
        <f t="shared" si="16"/>
        <v>978</v>
      </c>
      <c r="W181">
        <v>1</v>
      </c>
      <c r="X181">
        <v>5</v>
      </c>
      <c r="Y181">
        <v>7</v>
      </c>
      <c r="Z181">
        <v>12</v>
      </c>
      <c r="AA181">
        <v>2</v>
      </c>
      <c r="AB181">
        <v>0</v>
      </c>
      <c r="AC181">
        <v>0</v>
      </c>
      <c r="AD181">
        <v>0</v>
      </c>
      <c r="AE181">
        <v>1</v>
      </c>
      <c r="AF181">
        <v>0</v>
      </c>
      <c r="AG181">
        <f t="shared" si="17"/>
        <v>1</v>
      </c>
      <c r="AH181">
        <v>0</v>
      </c>
      <c r="AI181">
        <v>0</v>
      </c>
    </row>
    <row r="182" spans="1:35" x14ac:dyDescent="0.3">
      <c r="A182" s="1">
        <v>7698</v>
      </c>
      <c r="B182">
        <v>1976</v>
      </c>
      <c r="C182">
        <f t="shared" si="14"/>
        <v>50</v>
      </c>
      <c r="D182" t="str" cm="1">
        <f t="array" ref="D182">_xlfn.IFS(C182&lt;36,"Young",C182&lt;56,"Middle-aged",C182&gt;=56,"Senior")</f>
        <v>Middle-aged</v>
      </c>
      <c r="E182" t="s">
        <v>36</v>
      </c>
      <c r="F182" t="s">
        <v>37</v>
      </c>
      <c r="G182">
        <v>51650</v>
      </c>
      <c r="H182">
        <f t="shared" si="12"/>
        <v>51650</v>
      </c>
      <c r="I182" t="str" cm="1">
        <f t="array" ref="I182">_xlfn.IFS(H182&lt;PERCENTILE(Income_Clean,0.33),"Low",H182&lt;PERCENTILE(Income_Clean,0.67),"Medium",H182&gt;PERCENTILE(Income_Clean,0.67),"High")</f>
        <v>Medium</v>
      </c>
      <c r="J182" t="str">
        <f t="shared" si="13"/>
        <v>Average Income</v>
      </c>
      <c r="K182">
        <v>0</v>
      </c>
      <c r="L182">
        <v>1</v>
      </c>
      <c r="M182" t="str">
        <f t="shared" si="15"/>
        <v>Yes</v>
      </c>
      <c r="N182" t="s">
        <v>98</v>
      </c>
      <c r="O182">
        <v>81</v>
      </c>
      <c r="P182">
        <v>152</v>
      </c>
      <c r="Q182">
        <v>3</v>
      </c>
      <c r="R182">
        <v>22</v>
      </c>
      <c r="S182">
        <v>2</v>
      </c>
      <c r="T182">
        <v>5</v>
      </c>
      <c r="U182">
        <v>7</v>
      </c>
      <c r="V182">
        <f t="shared" si="16"/>
        <v>191</v>
      </c>
      <c r="W182">
        <v>1</v>
      </c>
      <c r="X182">
        <v>4</v>
      </c>
      <c r="Y182">
        <v>1</v>
      </c>
      <c r="Z182">
        <v>4</v>
      </c>
      <c r="AA182">
        <v>5</v>
      </c>
      <c r="AB182">
        <v>0</v>
      </c>
      <c r="AC182">
        <v>0</v>
      </c>
      <c r="AD182">
        <v>0</v>
      </c>
      <c r="AE182">
        <v>0</v>
      </c>
      <c r="AF182">
        <v>0</v>
      </c>
      <c r="AG182">
        <f t="shared" si="17"/>
        <v>0</v>
      </c>
      <c r="AH182">
        <v>0</v>
      </c>
      <c r="AI182">
        <v>0</v>
      </c>
    </row>
    <row r="183" spans="1:35" x14ac:dyDescent="0.3">
      <c r="A183" s="1">
        <v>3559</v>
      </c>
      <c r="B183">
        <v>1988</v>
      </c>
      <c r="C183">
        <f t="shared" si="14"/>
        <v>38</v>
      </c>
      <c r="D183" t="str" cm="1">
        <f t="array" ref="D183">_xlfn.IFS(C183&lt;36,"Young",C183&lt;56,"Middle-aged",C183&gt;=56,"Senior")</f>
        <v>Middle-aged</v>
      </c>
      <c r="E183" t="s">
        <v>53</v>
      </c>
      <c r="F183" t="s">
        <v>37</v>
      </c>
      <c r="G183">
        <v>16248</v>
      </c>
      <c r="H183">
        <f t="shared" si="12"/>
        <v>16248</v>
      </c>
      <c r="I183" t="str" cm="1">
        <f t="array" ref="I183">_xlfn.IFS(H183&lt;PERCENTILE(Income_Clean,0.33),"Low",H183&lt;PERCENTILE(Income_Clean,0.67),"Medium",H183&gt;PERCENTILE(Income_Clean,0.67),"High")</f>
        <v>Low</v>
      </c>
      <c r="J183" t="str">
        <f t="shared" si="13"/>
        <v>Below Average Income</v>
      </c>
      <c r="K183">
        <v>1</v>
      </c>
      <c r="L183">
        <v>0</v>
      </c>
      <c r="M183" t="str">
        <f t="shared" si="15"/>
        <v>Yes</v>
      </c>
      <c r="N183" t="s">
        <v>149</v>
      </c>
      <c r="O183">
        <v>77</v>
      </c>
      <c r="P183">
        <v>12</v>
      </c>
      <c r="Q183">
        <v>11</v>
      </c>
      <c r="R183">
        <v>10</v>
      </c>
      <c r="S183">
        <v>3</v>
      </c>
      <c r="T183">
        <v>12</v>
      </c>
      <c r="U183">
        <v>9</v>
      </c>
      <c r="V183">
        <f t="shared" si="16"/>
        <v>57</v>
      </c>
      <c r="W183">
        <v>3</v>
      </c>
      <c r="X183">
        <v>2</v>
      </c>
      <c r="Y183">
        <v>1</v>
      </c>
      <c r="Z183">
        <v>3</v>
      </c>
      <c r="AA183">
        <v>6</v>
      </c>
      <c r="AB183">
        <v>0</v>
      </c>
      <c r="AC183">
        <v>0</v>
      </c>
      <c r="AD183">
        <v>0</v>
      </c>
      <c r="AE183">
        <v>0</v>
      </c>
      <c r="AF183">
        <v>0</v>
      </c>
      <c r="AG183">
        <f t="shared" si="17"/>
        <v>0</v>
      </c>
      <c r="AH183">
        <v>0</v>
      </c>
      <c r="AI183">
        <v>0</v>
      </c>
    </row>
    <row r="184" spans="1:35" x14ac:dyDescent="0.3">
      <c r="A184" s="1">
        <v>10562</v>
      </c>
      <c r="B184">
        <v>1946</v>
      </c>
      <c r="C184">
        <f t="shared" si="14"/>
        <v>80</v>
      </c>
      <c r="D184" t="str" cm="1">
        <f t="array" ref="D184">_xlfn.IFS(C184&lt;36,"Young",C184&lt;56,"Middle-aged",C184&gt;=56,"Senior")</f>
        <v>Senior</v>
      </c>
      <c r="E184" t="s">
        <v>39</v>
      </c>
      <c r="F184" t="s">
        <v>37</v>
      </c>
      <c r="G184">
        <v>66835</v>
      </c>
      <c r="H184">
        <f t="shared" si="12"/>
        <v>66835</v>
      </c>
      <c r="I184" t="str" cm="1">
        <f t="array" ref="I184">_xlfn.IFS(H184&lt;PERCENTILE(Income_Clean,0.33),"Low",H184&lt;PERCENTILE(Income_Clean,0.67),"Medium",H184&gt;PERCENTILE(Income_Clean,0.67),"High")</f>
        <v>High</v>
      </c>
      <c r="J184" t="str">
        <f t="shared" si="13"/>
        <v>Above Average Income</v>
      </c>
      <c r="K184">
        <v>0</v>
      </c>
      <c r="L184">
        <v>0</v>
      </c>
      <c r="M184" t="str">
        <f t="shared" si="15"/>
        <v>No</v>
      </c>
      <c r="N184" t="s">
        <v>187</v>
      </c>
      <c r="O184">
        <v>21</v>
      </c>
      <c r="P184">
        <v>620</v>
      </c>
      <c r="Q184">
        <v>26</v>
      </c>
      <c r="R184">
        <v>195</v>
      </c>
      <c r="S184">
        <v>34</v>
      </c>
      <c r="T184">
        <v>17</v>
      </c>
      <c r="U184">
        <v>141</v>
      </c>
      <c r="V184">
        <f t="shared" si="16"/>
        <v>1033</v>
      </c>
      <c r="W184">
        <v>1</v>
      </c>
      <c r="X184">
        <v>6</v>
      </c>
      <c r="Y184">
        <v>4</v>
      </c>
      <c r="Z184">
        <v>13</v>
      </c>
      <c r="AA184">
        <v>2</v>
      </c>
      <c r="AB184">
        <v>0</v>
      </c>
      <c r="AC184">
        <v>0</v>
      </c>
      <c r="AD184">
        <v>0</v>
      </c>
      <c r="AE184">
        <v>0</v>
      </c>
      <c r="AF184">
        <v>0</v>
      </c>
      <c r="AG184">
        <f t="shared" si="17"/>
        <v>0</v>
      </c>
      <c r="AH184">
        <v>0</v>
      </c>
      <c r="AI184">
        <v>0</v>
      </c>
    </row>
    <row r="185" spans="1:35" x14ac:dyDescent="0.3">
      <c r="A185" s="1">
        <v>10796</v>
      </c>
      <c r="B185">
        <v>1984</v>
      </c>
      <c r="C185">
        <f t="shared" si="14"/>
        <v>42</v>
      </c>
      <c r="D185" t="str" cm="1">
        <f t="array" ref="D185">_xlfn.IFS(C185&lt;36,"Young",C185&lt;56,"Middle-aged",C185&gt;=56,"Senior")</f>
        <v>Middle-aged</v>
      </c>
      <c r="E185" t="s">
        <v>39</v>
      </c>
      <c r="F185" t="s">
        <v>37</v>
      </c>
      <c r="G185">
        <v>30477</v>
      </c>
      <c r="H185">
        <f t="shared" si="12"/>
        <v>30477</v>
      </c>
      <c r="I185" t="str" cm="1">
        <f t="array" ref="I185">_xlfn.IFS(H185&lt;PERCENTILE(Income_Clean,0.33),"Low",H185&lt;PERCENTILE(Income_Clean,0.67),"Medium",H185&gt;PERCENTILE(Income_Clean,0.67),"High")</f>
        <v>Low</v>
      </c>
      <c r="J185" t="str">
        <f t="shared" si="13"/>
        <v>Below Average Income</v>
      </c>
      <c r="K185">
        <v>1</v>
      </c>
      <c r="L185">
        <v>0</v>
      </c>
      <c r="M185" t="str">
        <f t="shared" si="15"/>
        <v>Yes</v>
      </c>
      <c r="N185" t="s">
        <v>188</v>
      </c>
      <c r="O185">
        <v>16</v>
      </c>
      <c r="P185">
        <v>47</v>
      </c>
      <c r="Q185">
        <v>1</v>
      </c>
      <c r="R185">
        <v>6</v>
      </c>
      <c r="S185">
        <v>0</v>
      </c>
      <c r="T185">
        <v>0</v>
      </c>
      <c r="U185">
        <v>12</v>
      </c>
      <c r="V185">
        <f t="shared" si="16"/>
        <v>66</v>
      </c>
      <c r="W185">
        <v>1</v>
      </c>
      <c r="X185">
        <v>1</v>
      </c>
      <c r="Y185">
        <v>1</v>
      </c>
      <c r="Z185">
        <v>3</v>
      </c>
      <c r="AA185">
        <v>6</v>
      </c>
      <c r="AB185">
        <v>0</v>
      </c>
      <c r="AC185">
        <v>0</v>
      </c>
      <c r="AD185">
        <v>0</v>
      </c>
      <c r="AE185">
        <v>0</v>
      </c>
      <c r="AF185">
        <v>0</v>
      </c>
      <c r="AG185">
        <f t="shared" si="17"/>
        <v>0</v>
      </c>
      <c r="AH185">
        <v>0</v>
      </c>
      <c r="AI185">
        <v>0</v>
      </c>
    </row>
    <row r="186" spans="1:35" x14ac:dyDescent="0.3">
      <c r="A186" s="1">
        <v>2563</v>
      </c>
      <c r="B186">
        <v>1961</v>
      </c>
      <c r="C186">
        <f t="shared" si="14"/>
        <v>65</v>
      </c>
      <c r="D186" t="str" cm="1">
        <f t="array" ref="D186">_xlfn.IFS(C186&lt;36,"Young",C186&lt;56,"Middle-aged",C186&gt;=56,"Senior")</f>
        <v>Senior</v>
      </c>
      <c r="E186" t="s">
        <v>47</v>
      </c>
      <c r="F186" t="s">
        <v>37</v>
      </c>
      <c r="G186">
        <v>28249</v>
      </c>
      <c r="H186">
        <f t="shared" si="12"/>
        <v>28249</v>
      </c>
      <c r="I186" t="str" cm="1">
        <f t="array" ref="I186">_xlfn.IFS(H186&lt;PERCENTILE(Income_Clean,0.33),"Low",H186&lt;PERCENTILE(Income_Clean,0.67),"Medium",H186&gt;PERCENTILE(Income_Clean,0.67),"High")</f>
        <v>Low</v>
      </c>
      <c r="J186" t="str">
        <f t="shared" si="13"/>
        <v>Below Average Income</v>
      </c>
      <c r="K186">
        <v>0</v>
      </c>
      <c r="L186">
        <v>0</v>
      </c>
      <c r="M186" t="str">
        <f t="shared" si="15"/>
        <v>No</v>
      </c>
      <c r="N186" t="s">
        <v>189</v>
      </c>
      <c r="O186">
        <v>80</v>
      </c>
      <c r="P186">
        <v>1</v>
      </c>
      <c r="Q186">
        <v>9</v>
      </c>
      <c r="R186">
        <v>7</v>
      </c>
      <c r="S186">
        <v>2</v>
      </c>
      <c r="T186">
        <v>14</v>
      </c>
      <c r="U186">
        <v>10</v>
      </c>
      <c r="V186">
        <f t="shared" si="16"/>
        <v>43</v>
      </c>
      <c r="W186">
        <v>1</v>
      </c>
      <c r="X186">
        <v>2</v>
      </c>
      <c r="Y186">
        <v>0</v>
      </c>
      <c r="Z186">
        <v>3</v>
      </c>
      <c r="AA186">
        <v>6</v>
      </c>
      <c r="AB186">
        <v>0</v>
      </c>
      <c r="AC186">
        <v>0</v>
      </c>
      <c r="AD186">
        <v>0</v>
      </c>
      <c r="AE186">
        <v>0</v>
      </c>
      <c r="AF186">
        <v>0</v>
      </c>
      <c r="AG186">
        <f t="shared" si="17"/>
        <v>0</v>
      </c>
      <c r="AH186">
        <v>0</v>
      </c>
      <c r="AI186">
        <v>0</v>
      </c>
    </row>
    <row r="187" spans="1:35" x14ac:dyDescent="0.3">
      <c r="A187" s="1">
        <v>3518</v>
      </c>
      <c r="B187">
        <v>1983</v>
      </c>
      <c r="C187">
        <f t="shared" si="14"/>
        <v>43</v>
      </c>
      <c r="D187" t="str" cm="1">
        <f t="array" ref="D187">_xlfn.IFS(C187&lt;36,"Young",C187&lt;56,"Middle-aged",C187&gt;=56,"Senior")</f>
        <v>Middle-aged</v>
      </c>
      <c r="E187" t="s">
        <v>29</v>
      </c>
      <c r="F187" t="s">
        <v>37</v>
      </c>
      <c r="G187">
        <v>25271</v>
      </c>
      <c r="H187">
        <f t="shared" si="12"/>
        <v>25271</v>
      </c>
      <c r="I187" t="str" cm="1">
        <f t="array" ref="I187">_xlfn.IFS(H187&lt;PERCENTILE(Income_Clean,0.33),"Low",H187&lt;PERCENTILE(Income_Clean,0.67),"Medium",H187&gt;PERCENTILE(Income_Clean,0.67),"High")</f>
        <v>Low</v>
      </c>
      <c r="J187" t="str">
        <f t="shared" si="13"/>
        <v>Below Average Income</v>
      </c>
      <c r="K187">
        <v>1</v>
      </c>
      <c r="L187">
        <v>0</v>
      </c>
      <c r="M187" t="str">
        <f t="shared" si="15"/>
        <v>Yes</v>
      </c>
      <c r="N187" t="s">
        <v>190</v>
      </c>
      <c r="O187">
        <v>45</v>
      </c>
      <c r="P187">
        <v>10</v>
      </c>
      <c r="Q187">
        <v>1</v>
      </c>
      <c r="R187">
        <v>18</v>
      </c>
      <c r="S187">
        <v>10</v>
      </c>
      <c r="T187">
        <v>4</v>
      </c>
      <c r="U187">
        <v>7</v>
      </c>
      <c r="V187">
        <f t="shared" si="16"/>
        <v>50</v>
      </c>
      <c r="W187">
        <v>1</v>
      </c>
      <c r="X187">
        <v>1</v>
      </c>
      <c r="Y187">
        <v>1</v>
      </c>
      <c r="Z187">
        <v>2</v>
      </c>
      <c r="AA187">
        <v>9</v>
      </c>
      <c r="AB187">
        <v>0</v>
      </c>
      <c r="AC187">
        <v>0</v>
      </c>
      <c r="AD187">
        <v>0</v>
      </c>
      <c r="AE187">
        <v>0</v>
      </c>
      <c r="AF187">
        <v>0</v>
      </c>
      <c r="AG187">
        <f t="shared" si="17"/>
        <v>0</v>
      </c>
      <c r="AH187">
        <v>0</v>
      </c>
      <c r="AI187">
        <v>0</v>
      </c>
    </row>
    <row r="188" spans="1:35" x14ac:dyDescent="0.3">
      <c r="A188" s="1">
        <v>5823</v>
      </c>
      <c r="B188">
        <v>1970</v>
      </c>
      <c r="C188">
        <f t="shared" si="14"/>
        <v>56</v>
      </c>
      <c r="D188" t="str" cm="1">
        <f t="array" ref="D188">_xlfn.IFS(C188&lt;36,"Young",C188&lt;56,"Middle-aged",C188&gt;=56,"Senior")</f>
        <v>Senior</v>
      </c>
      <c r="E188" t="s">
        <v>36</v>
      </c>
      <c r="F188" t="s">
        <v>30</v>
      </c>
      <c r="G188">
        <v>32303</v>
      </c>
      <c r="H188">
        <f t="shared" si="12"/>
        <v>32303</v>
      </c>
      <c r="I188" t="str" cm="1">
        <f t="array" ref="I188">_xlfn.IFS(H188&lt;PERCENTILE(Income_Clean,0.33),"Low",H188&lt;PERCENTILE(Income_Clean,0.67),"Medium",H188&gt;PERCENTILE(Income_Clean,0.67),"High")</f>
        <v>Low</v>
      </c>
      <c r="J188" t="str">
        <f t="shared" si="13"/>
        <v>Below Average Income</v>
      </c>
      <c r="K188">
        <v>0</v>
      </c>
      <c r="L188">
        <v>1</v>
      </c>
      <c r="M188" t="str">
        <f t="shared" si="15"/>
        <v>Yes</v>
      </c>
      <c r="N188" t="s">
        <v>32</v>
      </c>
      <c r="O188">
        <v>63</v>
      </c>
      <c r="P188">
        <v>35</v>
      </c>
      <c r="Q188">
        <v>0</v>
      </c>
      <c r="R188">
        <v>2</v>
      </c>
      <c r="S188">
        <v>0</v>
      </c>
      <c r="T188">
        <v>0</v>
      </c>
      <c r="U188">
        <v>2</v>
      </c>
      <c r="V188">
        <f t="shared" si="16"/>
        <v>39</v>
      </c>
      <c r="W188">
        <v>2</v>
      </c>
      <c r="X188">
        <v>1</v>
      </c>
      <c r="Y188">
        <v>0</v>
      </c>
      <c r="Z188">
        <v>4</v>
      </c>
      <c r="AA188">
        <v>5</v>
      </c>
      <c r="AB188">
        <v>0</v>
      </c>
      <c r="AC188">
        <v>0</v>
      </c>
      <c r="AD188">
        <v>0</v>
      </c>
      <c r="AE188">
        <v>0</v>
      </c>
      <c r="AF188">
        <v>0</v>
      </c>
      <c r="AG188">
        <f t="shared" si="17"/>
        <v>0</v>
      </c>
      <c r="AH188">
        <v>0</v>
      </c>
      <c r="AI188">
        <v>0</v>
      </c>
    </row>
    <row r="189" spans="1:35" x14ac:dyDescent="0.3">
      <c r="A189" s="1">
        <v>3934</v>
      </c>
      <c r="B189">
        <v>1966</v>
      </c>
      <c r="C189">
        <f t="shared" si="14"/>
        <v>60</v>
      </c>
      <c r="D189" t="str" cm="1">
        <f t="array" ref="D189">_xlfn.IFS(C189&lt;36,"Young",C189&lt;56,"Middle-aged",C189&gt;=56,"Senior")</f>
        <v>Senior</v>
      </c>
      <c r="E189" t="s">
        <v>29</v>
      </c>
      <c r="F189" t="s">
        <v>37</v>
      </c>
      <c r="G189">
        <v>61286</v>
      </c>
      <c r="H189">
        <f t="shared" si="12"/>
        <v>61286</v>
      </c>
      <c r="I189" t="str" cm="1">
        <f t="array" ref="I189">_xlfn.IFS(H189&lt;PERCENTILE(Income_Clean,0.33),"Low",H189&lt;PERCENTILE(Income_Clean,0.67),"Medium",H189&gt;PERCENTILE(Income_Clean,0.67),"High")</f>
        <v>Medium</v>
      </c>
      <c r="J189" t="str">
        <f t="shared" si="13"/>
        <v>Average Income</v>
      </c>
      <c r="K189">
        <v>0</v>
      </c>
      <c r="L189">
        <v>1</v>
      </c>
      <c r="M189" t="str">
        <f t="shared" si="15"/>
        <v>Yes</v>
      </c>
      <c r="N189" t="s">
        <v>191</v>
      </c>
      <c r="O189">
        <v>34</v>
      </c>
      <c r="P189">
        <v>356</v>
      </c>
      <c r="Q189">
        <v>0</v>
      </c>
      <c r="R189">
        <v>107</v>
      </c>
      <c r="S189">
        <v>19</v>
      </c>
      <c r="T189">
        <v>9</v>
      </c>
      <c r="U189">
        <v>117</v>
      </c>
      <c r="V189">
        <f t="shared" si="16"/>
        <v>608</v>
      </c>
      <c r="W189">
        <v>2</v>
      </c>
      <c r="X189">
        <v>7</v>
      </c>
      <c r="Y189">
        <v>1</v>
      </c>
      <c r="Z189">
        <v>8</v>
      </c>
      <c r="AA189">
        <v>5</v>
      </c>
      <c r="AB189">
        <v>0</v>
      </c>
      <c r="AC189">
        <v>0</v>
      </c>
      <c r="AD189">
        <v>0</v>
      </c>
      <c r="AE189">
        <v>0</v>
      </c>
      <c r="AF189">
        <v>0</v>
      </c>
      <c r="AG189">
        <f t="shared" si="17"/>
        <v>0</v>
      </c>
      <c r="AH189">
        <v>0</v>
      </c>
      <c r="AI189">
        <v>0</v>
      </c>
    </row>
    <row r="190" spans="1:35" x14ac:dyDescent="0.3">
      <c r="A190" s="1">
        <v>6982</v>
      </c>
      <c r="B190">
        <v>1976</v>
      </c>
      <c r="C190">
        <f t="shared" si="14"/>
        <v>50</v>
      </c>
      <c r="D190" t="str" cm="1">
        <f t="array" ref="D190">_xlfn.IFS(C190&lt;36,"Young",C190&lt;56,"Middle-aged",C190&gt;=56,"Senior")</f>
        <v>Middle-aged</v>
      </c>
      <c r="E190" t="s">
        <v>29</v>
      </c>
      <c r="F190" t="s">
        <v>37</v>
      </c>
      <c r="G190">
        <v>74068</v>
      </c>
      <c r="H190">
        <f t="shared" si="12"/>
        <v>74068</v>
      </c>
      <c r="I190" t="str" cm="1">
        <f t="array" ref="I190">_xlfn.IFS(H190&lt;PERCENTILE(Income_Clean,0.33),"Low",H190&lt;PERCENTILE(Income_Clean,0.67),"Medium",H190&gt;PERCENTILE(Income_Clean,0.67),"High")</f>
        <v>High</v>
      </c>
      <c r="J190" t="str">
        <f t="shared" si="13"/>
        <v>Above Average Income</v>
      </c>
      <c r="K190">
        <v>0</v>
      </c>
      <c r="L190">
        <v>0</v>
      </c>
      <c r="M190" t="str">
        <f t="shared" si="15"/>
        <v>No</v>
      </c>
      <c r="N190" t="s">
        <v>159</v>
      </c>
      <c r="O190">
        <v>14</v>
      </c>
      <c r="P190">
        <v>783</v>
      </c>
      <c r="Q190">
        <v>30</v>
      </c>
      <c r="R190">
        <v>537</v>
      </c>
      <c r="S190">
        <v>140</v>
      </c>
      <c r="T190">
        <v>76</v>
      </c>
      <c r="U190">
        <v>15</v>
      </c>
      <c r="V190">
        <f t="shared" si="16"/>
        <v>1581</v>
      </c>
      <c r="W190">
        <v>1</v>
      </c>
      <c r="X190">
        <v>4</v>
      </c>
      <c r="Y190">
        <v>10</v>
      </c>
      <c r="Z190">
        <v>9</v>
      </c>
      <c r="AA190">
        <v>2</v>
      </c>
      <c r="AB190">
        <v>0</v>
      </c>
      <c r="AC190">
        <v>0</v>
      </c>
      <c r="AD190">
        <v>0</v>
      </c>
      <c r="AE190">
        <v>0</v>
      </c>
      <c r="AF190">
        <v>0</v>
      </c>
      <c r="AG190">
        <f t="shared" si="17"/>
        <v>0</v>
      </c>
      <c r="AH190">
        <v>0</v>
      </c>
      <c r="AI190">
        <v>0</v>
      </c>
    </row>
    <row r="191" spans="1:35" x14ac:dyDescent="0.3">
      <c r="A191" s="1">
        <v>6431</v>
      </c>
      <c r="B191">
        <v>1964</v>
      </c>
      <c r="C191">
        <f t="shared" si="14"/>
        <v>62</v>
      </c>
      <c r="D191" t="str" cm="1">
        <f t="array" ref="D191">_xlfn.IFS(C191&lt;36,"Young",C191&lt;56,"Middle-aged",C191&gt;=56,"Senior")</f>
        <v>Senior</v>
      </c>
      <c r="E191" t="s">
        <v>36</v>
      </c>
      <c r="F191" t="s">
        <v>37</v>
      </c>
      <c r="G191">
        <v>45759</v>
      </c>
      <c r="H191">
        <f t="shared" si="12"/>
        <v>45759</v>
      </c>
      <c r="I191" t="str" cm="1">
        <f t="array" ref="I191">_xlfn.IFS(H191&lt;PERCENTILE(Income_Clean,0.33),"Low",H191&lt;PERCENTILE(Income_Clean,0.67),"Medium",H191&gt;PERCENTILE(Income_Clean,0.67),"High")</f>
        <v>Medium</v>
      </c>
      <c r="J191" t="str">
        <f t="shared" si="13"/>
        <v>Average Income</v>
      </c>
      <c r="K191">
        <v>1</v>
      </c>
      <c r="L191">
        <v>1</v>
      </c>
      <c r="M191" t="str">
        <f t="shared" si="15"/>
        <v>Yes</v>
      </c>
      <c r="N191" t="s">
        <v>192</v>
      </c>
      <c r="O191">
        <v>13</v>
      </c>
      <c r="P191">
        <v>42</v>
      </c>
      <c r="Q191">
        <v>1</v>
      </c>
      <c r="R191">
        <v>18</v>
      </c>
      <c r="S191">
        <v>3</v>
      </c>
      <c r="T191">
        <v>0</v>
      </c>
      <c r="U191">
        <v>4</v>
      </c>
      <c r="V191">
        <f t="shared" si="16"/>
        <v>68</v>
      </c>
      <c r="W191">
        <v>2</v>
      </c>
      <c r="X191">
        <v>2</v>
      </c>
      <c r="Y191">
        <v>0</v>
      </c>
      <c r="Z191">
        <v>3</v>
      </c>
      <c r="AA191">
        <v>7</v>
      </c>
      <c r="AB191">
        <v>0</v>
      </c>
      <c r="AC191">
        <v>0</v>
      </c>
      <c r="AD191">
        <v>0</v>
      </c>
      <c r="AE191">
        <v>0</v>
      </c>
      <c r="AF191">
        <v>0</v>
      </c>
      <c r="AG191">
        <f t="shared" si="17"/>
        <v>0</v>
      </c>
      <c r="AH191">
        <v>0</v>
      </c>
      <c r="AI191">
        <v>0</v>
      </c>
    </row>
    <row r="192" spans="1:35" x14ac:dyDescent="0.3">
      <c r="A192" s="1">
        <v>9733</v>
      </c>
      <c r="B192">
        <v>1978</v>
      </c>
      <c r="C192">
        <f t="shared" si="14"/>
        <v>48</v>
      </c>
      <c r="D192" t="str" cm="1">
        <f t="array" ref="D192">_xlfn.IFS(C192&lt;36,"Young",C192&lt;56,"Middle-aged",C192&gt;=56,"Senior")</f>
        <v>Middle-aged</v>
      </c>
      <c r="E192" t="s">
        <v>47</v>
      </c>
      <c r="F192" t="s">
        <v>33</v>
      </c>
      <c r="G192">
        <v>24882</v>
      </c>
      <c r="H192">
        <f t="shared" si="12"/>
        <v>24882</v>
      </c>
      <c r="I192" t="str" cm="1">
        <f t="array" ref="I192">_xlfn.IFS(H192&lt;PERCENTILE(Income_Clean,0.33),"Low",H192&lt;PERCENTILE(Income_Clean,0.67),"Medium",H192&gt;PERCENTILE(Income_Clean,0.67),"High")</f>
        <v>Low</v>
      </c>
      <c r="J192" t="str">
        <f t="shared" si="13"/>
        <v>Below Average Income</v>
      </c>
      <c r="K192">
        <v>1</v>
      </c>
      <c r="L192">
        <v>0</v>
      </c>
      <c r="M192" t="str">
        <f t="shared" si="15"/>
        <v>Yes</v>
      </c>
      <c r="N192" t="s">
        <v>193</v>
      </c>
      <c r="O192">
        <v>52</v>
      </c>
      <c r="P192">
        <v>1</v>
      </c>
      <c r="Q192">
        <v>4</v>
      </c>
      <c r="R192">
        <v>10</v>
      </c>
      <c r="S192">
        <v>29</v>
      </c>
      <c r="T192">
        <v>0</v>
      </c>
      <c r="U192">
        <v>36</v>
      </c>
      <c r="V192">
        <f t="shared" si="16"/>
        <v>80</v>
      </c>
      <c r="W192">
        <v>1</v>
      </c>
      <c r="X192">
        <v>1</v>
      </c>
      <c r="Y192">
        <v>1</v>
      </c>
      <c r="Z192">
        <v>2</v>
      </c>
      <c r="AA192">
        <v>6</v>
      </c>
      <c r="AB192">
        <v>1</v>
      </c>
      <c r="AC192">
        <v>0</v>
      </c>
      <c r="AD192">
        <v>0</v>
      </c>
      <c r="AE192">
        <v>0</v>
      </c>
      <c r="AF192">
        <v>0</v>
      </c>
      <c r="AG192">
        <f t="shared" si="17"/>
        <v>1</v>
      </c>
      <c r="AH192">
        <v>0</v>
      </c>
      <c r="AI192">
        <v>0</v>
      </c>
    </row>
    <row r="193" spans="1:35" x14ac:dyDescent="0.3">
      <c r="A193" s="1">
        <v>5602</v>
      </c>
      <c r="B193">
        <v>1989</v>
      </c>
      <c r="C193">
        <f t="shared" si="14"/>
        <v>37</v>
      </c>
      <c r="D193" t="str" cm="1">
        <f t="array" ref="D193">_xlfn.IFS(C193&lt;36,"Young",C193&lt;56,"Middle-aged",C193&gt;=56,"Senior")</f>
        <v>Middle-aged</v>
      </c>
      <c r="E193" t="s">
        <v>36</v>
      </c>
      <c r="F193" t="s">
        <v>33</v>
      </c>
      <c r="G193">
        <v>66973</v>
      </c>
      <c r="H193">
        <f t="shared" si="12"/>
        <v>66973</v>
      </c>
      <c r="I193" t="str" cm="1">
        <f t="array" ref="I193">_xlfn.IFS(H193&lt;PERCENTILE(Income_Clean,0.33),"Low",H193&lt;PERCENTILE(Income_Clean,0.67),"Medium",H193&gt;PERCENTILE(Income_Clean,0.67),"High")</f>
        <v>High</v>
      </c>
      <c r="J193" t="str">
        <f t="shared" si="13"/>
        <v>Above Average Income</v>
      </c>
      <c r="K193">
        <v>0</v>
      </c>
      <c r="L193">
        <v>0</v>
      </c>
      <c r="M193" t="str">
        <f t="shared" si="15"/>
        <v>No</v>
      </c>
      <c r="N193" t="s">
        <v>130</v>
      </c>
      <c r="O193">
        <v>98</v>
      </c>
      <c r="P193">
        <v>466</v>
      </c>
      <c r="Q193">
        <v>22</v>
      </c>
      <c r="R193">
        <v>432</v>
      </c>
      <c r="S193">
        <v>147</v>
      </c>
      <c r="T193">
        <v>113</v>
      </c>
      <c r="U193">
        <v>102</v>
      </c>
      <c r="V193">
        <f t="shared" si="16"/>
        <v>1282</v>
      </c>
      <c r="W193">
        <v>1</v>
      </c>
      <c r="X193">
        <v>8</v>
      </c>
      <c r="Y193">
        <v>7</v>
      </c>
      <c r="Z193">
        <v>12</v>
      </c>
      <c r="AA193">
        <v>3</v>
      </c>
      <c r="AB193">
        <v>0</v>
      </c>
      <c r="AC193">
        <v>0</v>
      </c>
      <c r="AD193">
        <v>0</v>
      </c>
      <c r="AE193">
        <v>0</v>
      </c>
      <c r="AF193">
        <v>0</v>
      </c>
      <c r="AG193">
        <f t="shared" si="17"/>
        <v>0</v>
      </c>
      <c r="AH193">
        <v>0</v>
      </c>
      <c r="AI193">
        <v>0</v>
      </c>
    </row>
    <row r="194" spans="1:35" x14ac:dyDescent="0.3">
      <c r="A194" s="1">
        <v>1324</v>
      </c>
      <c r="B194">
        <v>1988</v>
      </c>
      <c r="C194">
        <f t="shared" si="14"/>
        <v>38</v>
      </c>
      <c r="D194" t="str" cm="1">
        <f t="array" ref="D194">_xlfn.IFS(C194&lt;36,"Young",C194&lt;56,"Middle-aged",C194&gt;=56,"Senior")</f>
        <v>Middle-aged</v>
      </c>
      <c r="E194" t="s">
        <v>29</v>
      </c>
      <c r="F194" t="s">
        <v>37</v>
      </c>
      <c r="G194">
        <v>38872</v>
      </c>
      <c r="H194">
        <f t="shared" ref="H194:H257" si="18">IF(G194=0,MEDIAN(Income),G194)</f>
        <v>38872</v>
      </c>
      <c r="I194" t="str" cm="1">
        <f t="array" ref="I194">_xlfn.IFS(H194&lt;PERCENTILE(Income_Clean,0.33),"Low",H194&lt;PERCENTILE(Income_Clean,0.67),"Medium",H194&gt;PERCENTILE(Income_Clean,0.67),"High")</f>
        <v>Low</v>
      </c>
      <c r="J194" t="str">
        <f t="shared" ref="J194:J257" si="19">_xlfn.XLOOKUP(I194,$AK$3:$AK$5,$AL$3:$AL$5)</f>
        <v>Below Average Income</v>
      </c>
      <c r="K194">
        <v>1</v>
      </c>
      <c r="L194">
        <v>0</v>
      </c>
      <c r="M194" t="str">
        <f t="shared" si="15"/>
        <v>Yes</v>
      </c>
      <c r="N194" t="s">
        <v>195</v>
      </c>
      <c r="O194">
        <v>93</v>
      </c>
      <c r="P194">
        <v>23</v>
      </c>
      <c r="Q194">
        <v>3</v>
      </c>
      <c r="R194">
        <v>21</v>
      </c>
      <c r="S194">
        <v>3</v>
      </c>
      <c r="T194">
        <v>19</v>
      </c>
      <c r="U194">
        <v>22</v>
      </c>
      <c r="V194">
        <f t="shared" si="16"/>
        <v>91</v>
      </c>
      <c r="W194">
        <v>2</v>
      </c>
      <c r="X194">
        <v>3</v>
      </c>
      <c r="Y194">
        <v>0</v>
      </c>
      <c r="Z194">
        <v>3</v>
      </c>
      <c r="AA194">
        <v>8</v>
      </c>
      <c r="AB194">
        <v>0</v>
      </c>
      <c r="AC194">
        <v>0</v>
      </c>
      <c r="AD194">
        <v>0</v>
      </c>
      <c r="AE194">
        <v>0</v>
      </c>
      <c r="AF194">
        <v>0</v>
      </c>
      <c r="AG194">
        <f t="shared" si="17"/>
        <v>0</v>
      </c>
      <c r="AH194">
        <v>0</v>
      </c>
      <c r="AI194">
        <v>0</v>
      </c>
    </row>
    <row r="195" spans="1:35" x14ac:dyDescent="0.3">
      <c r="A195" s="1">
        <v>326</v>
      </c>
      <c r="B195">
        <v>1973</v>
      </c>
      <c r="C195">
        <f t="shared" ref="C195:C258" si="20">2026-B195</f>
        <v>53</v>
      </c>
      <c r="D195" t="str" cm="1">
        <f t="array" ref="D195">_xlfn.IFS(C195&lt;36,"Young",C195&lt;56,"Middle-aged",C195&gt;=56,"Senior")</f>
        <v>Middle-aged</v>
      </c>
      <c r="E195" t="s">
        <v>29</v>
      </c>
      <c r="F195" t="s">
        <v>37</v>
      </c>
      <c r="G195">
        <v>51148</v>
      </c>
      <c r="H195">
        <f t="shared" si="18"/>
        <v>51148</v>
      </c>
      <c r="I195" t="str" cm="1">
        <f t="array" ref="I195">_xlfn.IFS(H195&lt;PERCENTILE(Income_Clean,0.33),"Low",H195&lt;PERCENTILE(Income_Clean,0.67),"Medium",H195&gt;PERCENTILE(Income_Clean,0.67),"High")</f>
        <v>Medium</v>
      </c>
      <c r="J195" t="str">
        <f t="shared" si="19"/>
        <v>Average Income</v>
      </c>
      <c r="K195">
        <v>1</v>
      </c>
      <c r="L195">
        <v>1</v>
      </c>
      <c r="M195" t="str">
        <f t="shared" ref="M195:M258" si="21">IF(K195+L195&gt;0,"Yes","No")</f>
        <v>Yes</v>
      </c>
      <c r="N195" t="s">
        <v>94</v>
      </c>
      <c r="O195">
        <v>38</v>
      </c>
      <c r="P195">
        <v>235</v>
      </c>
      <c r="Q195">
        <v>6</v>
      </c>
      <c r="R195">
        <v>45</v>
      </c>
      <c r="S195">
        <v>8</v>
      </c>
      <c r="T195">
        <v>9</v>
      </c>
      <c r="U195">
        <v>12</v>
      </c>
      <c r="V195">
        <f t="shared" ref="V195:V258" si="22">SUM(P195:U195)</f>
        <v>315</v>
      </c>
      <c r="W195">
        <v>4</v>
      </c>
      <c r="X195">
        <v>5</v>
      </c>
      <c r="Y195">
        <v>1</v>
      </c>
      <c r="Z195">
        <v>6</v>
      </c>
      <c r="AA195">
        <v>6</v>
      </c>
      <c r="AB195">
        <v>0</v>
      </c>
      <c r="AC195">
        <v>0</v>
      </c>
      <c r="AD195">
        <v>0</v>
      </c>
      <c r="AE195">
        <v>0</v>
      </c>
      <c r="AF195">
        <v>0</v>
      </c>
      <c r="AG195">
        <f t="shared" ref="AG195:AG258" si="23">SUM(AB195:AF195)</f>
        <v>0</v>
      </c>
      <c r="AH195">
        <v>0</v>
      </c>
      <c r="AI195">
        <v>0</v>
      </c>
    </row>
    <row r="196" spans="1:35" x14ac:dyDescent="0.3">
      <c r="A196" s="1">
        <v>7224</v>
      </c>
      <c r="B196">
        <v>1977</v>
      </c>
      <c r="C196">
        <f t="shared" si="20"/>
        <v>49</v>
      </c>
      <c r="D196" t="str" cm="1">
        <f t="array" ref="D196">_xlfn.IFS(C196&lt;36,"Young",C196&lt;56,"Middle-aged",C196&gt;=56,"Senior")</f>
        <v>Middle-aged</v>
      </c>
      <c r="E196" t="s">
        <v>29</v>
      </c>
      <c r="F196" t="s">
        <v>37</v>
      </c>
      <c r="G196">
        <v>31353</v>
      </c>
      <c r="H196">
        <f t="shared" si="18"/>
        <v>31353</v>
      </c>
      <c r="I196" t="str" cm="1">
        <f t="array" ref="I196">_xlfn.IFS(H196&lt;PERCENTILE(Income_Clean,0.33),"Low",H196&lt;PERCENTILE(Income_Clean,0.67),"Medium",H196&gt;PERCENTILE(Income_Clean,0.67),"High")</f>
        <v>Low</v>
      </c>
      <c r="J196" t="str">
        <f t="shared" si="19"/>
        <v>Below Average Income</v>
      </c>
      <c r="K196">
        <v>1</v>
      </c>
      <c r="L196">
        <v>1</v>
      </c>
      <c r="M196" t="str">
        <f t="shared" si="21"/>
        <v>Yes</v>
      </c>
      <c r="N196" t="s">
        <v>196</v>
      </c>
      <c r="O196">
        <v>24</v>
      </c>
      <c r="P196">
        <v>10</v>
      </c>
      <c r="Q196">
        <v>0</v>
      </c>
      <c r="R196">
        <v>10</v>
      </c>
      <c r="S196">
        <v>3</v>
      </c>
      <c r="T196">
        <v>1</v>
      </c>
      <c r="U196">
        <v>7</v>
      </c>
      <c r="V196">
        <f t="shared" si="22"/>
        <v>31</v>
      </c>
      <c r="W196">
        <v>2</v>
      </c>
      <c r="X196">
        <v>1</v>
      </c>
      <c r="Y196">
        <v>1</v>
      </c>
      <c r="Z196">
        <v>2</v>
      </c>
      <c r="AA196">
        <v>8</v>
      </c>
      <c r="AB196">
        <v>0</v>
      </c>
      <c r="AC196">
        <v>0</v>
      </c>
      <c r="AD196">
        <v>0</v>
      </c>
      <c r="AE196">
        <v>0</v>
      </c>
      <c r="AF196">
        <v>0</v>
      </c>
      <c r="AG196">
        <f t="shared" si="23"/>
        <v>0</v>
      </c>
      <c r="AH196">
        <v>0</v>
      </c>
      <c r="AI196">
        <v>0</v>
      </c>
    </row>
    <row r="197" spans="1:35" x14ac:dyDescent="0.3">
      <c r="A197" s="1">
        <v>6999</v>
      </c>
      <c r="B197">
        <v>1980</v>
      </c>
      <c r="C197">
        <f t="shared" si="20"/>
        <v>46</v>
      </c>
      <c r="D197" t="str" cm="1">
        <f t="array" ref="D197">_xlfn.IFS(C197&lt;36,"Young",C197&lt;56,"Middle-aged",C197&gt;=56,"Senior")</f>
        <v>Middle-aged</v>
      </c>
      <c r="E197" t="s">
        <v>39</v>
      </c>
      <c r="F197" t="s">
        <v>37</v>
      </c>
      <c r="G197">
        <v>69661</v>
      </c>
      <c r="H197">
        <f t="shared" si="18"/>
        <v>69661</v>
      </c>
      <c r="I197" t="str" cm="1">
        <f t="array" ref="I197">_xlfn.IFS(H197&lt;PERCENTILE(Income_Clean,0.33),"Low",H197&lt;PERCENTILE(Income_Clean,0.67),"Medium",H197&gt;PERCENTILE(Income_Clean,0.67),"High")</f>
        <v>High</v>
      </c>
      <c r="J197" t="str">
        <f t="shared" si="19"/>
        <v>Above Average Income</v>
      </c>
      <c r="K197">
        <v>0</v>
      </c>
      <c r="L197">
        <v>0</v>
      </c>
      <c r="M197" t="str">
        <f t="shared" si="21"/>
        <v>No</v>
      </c>
      <c r="N197" t="s">
        <v>197</v>
      </c>
      <c r="O197">
        <v>80</v>
      </c>
      <c r="P197">
        <v>656</v>
      </c>
      <c r="Q197">
        <v>16</v>
      </c>
      <c r="R197">
        <v>106</v>
      </c>
      <c r="S197">
        <v>32</v>
      </c>
      <c r="T197">
        <v>16</v>
      </c>
      <c r="U197">
        <v>8</v>
      </c>
      <c r="V197">
        <f t="shared" si="22"/>
        <v>834</v>
      </c>
      <c r="W197">
        <v>1</v>
      </c>
      <c r="X197">
        <v>7</v>
      </c>
      <c r="Y197">
        <v>3</v>
      </c>
      <c r="Z197">
        <v>12</v>
      </c>
      <c r="AA197">
        <v>3</v>
      </c>
      <c r="AB197">
        <v>0</v>
      </c>
      <c r="AC197">
        <v>0</v>
      </c>
      <c r="AD197">
        <v>0</v>
      </c>
      <c r="AE197">
        <v>0</v>
      </c>
      <c r="AF197">
        <v>0</v>
      </c>
      <c r="AG197">
        <f t="shared" si="23"/>
        <v>0</v>
      </c>
      <c r="AH197">
        <v>0</v>
      </c>
      <c r="AI197">
        <v>0</v>
      </c>
    </row>
    <row r="198" spans="1:35" x14ac:dyDescent="0.3">
      <c r="A198" s="1">
        <v>9938</v>
      </c>
      <c r="B198">
        <v>1954</v>
      </c>
      <c r="C198">
        <f t="shared" si="20"/>
        <v>72</v>
      </c>
      <c r="D198" t="str" cm="1">
        <f t="array" ref="D198">_xlfn.IFS(C198&lt;36,"Young",C198&lt;56,"Middle-aged",C198&gt;=56,"Senior")</f>
        <v>Senior</v>
      </c>
      <c r="E198" t="s">
        <v>29</v>
      </c>
      <c r="F198" t="s">
        <v>37</v>
      </c>
      <c r="G198">
        <v>80067</v>
      </c>
      <c r="H198">
        <f t="shared" si="18"/>
        <v>80067</v>
      </c>
      <c r="I198" t="str" cm="1">
        <f t="array" ref="I198">_xlfn.IFS(H198&lt;PERCENTILE(Income_Clean,0.33),"Low",H198&lt;PERCENTILE(Income_Clean,0.67),"Medium",H198&gt;PERCENTILE(Income_Clean,0.67),"High")</f>
        <v>High</v>
      </c>
      <c r="J198" t="str">
        <f t="shared" si="19"/>
        <v>Above Average Income</v>
      </c>
      <c r="K198">
        <v>0</v>
      </c>
      <c r="L198">
        <v>0</v>
      </c>
      <c r="M198" t="str">
        <f t="shared" si="21"/>
        <v>No</v>
      </c>
      <c r="N198" t="s">
        <v>198</v>
      </c>
      <c r="O198">
        <v>82</v>
      </c>
      <c r="P198">
        <v>519</v>
      </c>
      <c r="Q198">
        <v>17</v>
      </c>
      <c r="R198">
        <v>813</v>
      </c>
      <c r="S198">
        <v>27</v>
      </c>
      <c r="T198">
        <v>173</v>
      </c>
      <c r="U198">
        <v>51</v>
      </c>
      <c r="V198">
        <f t="shared" si="22"/>
        <v>1600</v>
      </c>
      <c r="W198">
        <v>1</v>
      </c>
      <c r="X198">
        <v>4</v>
      </c>
      <c r="Y198">
        <v>6</v>
      </c>
      <c r="Z198">
        <v>6</v>
      </c>
      <c r="AA198">
        <v>2</v>
      </c>
      <c r="AB198">
        <v>0</v>
      </c>
      <c r="AC198">
        <v>0</v>
      </c>
      <c r="AD198">
        <v>1</v>
      </c>
      <c r="AE198">
        <v>0</v>
      </c>
      <c r="AF198">
        <v>0</v>
      </c>
      <c r="AG198">
        <f t="shared" si="23"/>
        <v>1</v>
      </c>
      <c r="AH198">
        <v>0</v>
      </c>
      <c r="AI198">
        <v>0</v>
      </c>
    </row>
    <row r="199" spans="1:35" x14ac:dyDescent="0.3">
      <c r="A199" s="1">
        <v>6422</v>
      </c>
      <c r="B199">
        <v>1954</v>
      </c>
      <c r="C199">
        <f t="shared" si="20"/>
        <v>72</v>
      </c>
      <c r="D199" t="str" cm="1">
        <f t="array" ref="D199">_xlfn.IFS(C199&lt;36,"Young",C199&lt;56,"Middle-aged",C199&gt;=56,"Senior")</f>
        <v>Senior</v>
      </c>
      <c r="E199" t="s">
        <v>29</v>
      </c>
      <c r="F199" t="s">
        <v>37</v>
      </c>
      <c r="G199">
        <v>86718</v>
      </c>
      <c r="H199">
        <f t="shared" si="18"/>
        <v>86718</v>
      </c>
      <c r="I199" t="str" cm="1">
        <f t="array" ref="I199">_xlfn.IFS(H199&lt;PERCENTILE(Income_Clean,0.33),"Low",H199&lt;PERCENTILE(Income_Clean,0.67),"Medium",H199&gt;PERCENTILE(Income_Clean,0.67),"High")</f>
        <v>High</v>
      </c>
      <c r="J199" t="str">
        <f t="shared" si="19"/>
        <v>Above Average Income</v>
      </c>
      <c r="K199">
        <v>0</v>
      </c>
      <c r="L199">
        <v>0</v>
      </c>
      <c r="M199" t="str">
        <f t="shared" si="21"/>
        <v>No</v>
      </c>
      <c r="N199" t="s">
        <v>199</v>
      </c>
      <c r="O199">
        <v>20</v>
      </c>
      <c r="P199">
        <v>344</v>
      </c>
      <c r="Q199">
        <v>189</v>
      </c>
      <c r="R199">
        <v>482</v>
      </c>
      <c r="S199">
        <v>50</v>
      </c>
      <c r="T199">
        <v>33</v>
      </c>
      <c r="U199">
        <v>172</v>
      </c>
      <c r="V199">
        <f t="shared" si="22"/>
        <v>1270</v>
      </c>
      <c r="W199">
        <v>1</v>
      </c>
      <c r="X199">
        <v>5</v>
      </c>
      <c r="Y199">
        <v>6</v>
      </c>
      <c r="Z199">
        <v>5</v>
      </c>
      <c r="AA199">
        <v>2</v>
      </c>
      <c r="AB199">
        <v>0</v>
      </c>
      <c r="AC199">
        <v>0</v>
      </c>
      <c r="AD199">
        <v>0</v>
      </c>
      <c r="AE199">
        <v>0</v>
      </c>
      <c r="AF199">
        <v>0</v>
      </c>
      <c r="AG199">
        <f t="shared" si="23"/>
        <v>0</v>
      </c>
      <c r="AH199">
        <v>0</v>
      </c>
      <c r="AI199">
        <v>0</v>
      </c>
    </row>
    <row r="200" spans="1:35" x14ac:dyDescent="0.3">
      <c r="A200" s="1">
        <v>3182</v>
      </c>
      <c r="B200">
        <v>1973</v>
      </c>
      <c r="C200">
        <f t="shared" si="20"/>
        <v>53</v>
      </c>
      <c r="D200" t="str" cm="1">
        <f t="array" ref="D200">_xlfn.IFS(C200&lt;36,"Young",C200&lt;56,"Middle-aged",C200&gt;=56,"Senior")</f>
        <v>Middle-aged</v>
      </c>
      <c r="E200" t="s">
        <v>36</v>
      </c>
      <c r="F200" t="s">
        <v>30</v>
      </c>
      <c r="G200">
        <v>46854</v>
      </c>
      <c r="H200">
        <f t="shared" si="18"/>
        <v>46854</v>
      </c>
      <c r="I200" t="str" cm="1">
        <f t="array" ref="I200">_xlfn.IFS(H200&lt;PERCENTILE(Income_Clean,0.33),"Low",H200&lt;PERCENTILE(Income_Clean,0.67),"Medium",H200&gt;PERCENTILE(Income_Clean,0.67),"High")</f>
        <v>Medium</v>
      </c>
      <c r="J200" t="str">
        <f t="shared" si="19"/>
        <v>Average Income</v>
      </c>
      <c r="K200">
        <v>1</v>
      </c>
      <c r="L200">
        <v>1</v>
      </c>
      <c r="M200" t="str">
        <f t="shared" si="21"/>
        <v>Yes</v>
      </c>
      <c r="N200" t="s">
        <v>200</v>
      </c>
      <c r="O200">
        <v>81</v>
      </c>
      <c r="P200">
        <v>96</v>
      </c>
      <c r="Q200">
        <v>1</v>
      </c>
      <c r="R200">
        <v>79</v>
      </c>
      <c r="S200">
        <v>7</v>
      </c>
      <c r="T200">
        <v>1</v>
      </c>
      <c r="U200">
        <v>79</v>
      </c>
      <c r="V200">
        <f t="shared" si="22"/>
        <v>263</v>
      </c>
      <c r="W200">
        <v>6</v>
      </c>
      <c r="X200">
        <v>5</v>
      </c>
      <c r="Y200">
        <v>1</v>
      </c>
      <c r="Z200">
        <v>3</v>
      </c>
      <c r="AA200">
        <v>8</v>
      </c>
      <c r="AB200">
        <v>1</v>
      </c>
      <c r="AC200">
        <v>0</v>
      </c>
      <c r="AD200">
        <v>0</v>
      </c>
      <c r="AE200">
        <v>0</v>
      </c>
      <c r="AF200">
        <v>0</v>
      </c>
      <c r="AG200">
        <f t="shared" si="23"/>
        <v>1</v>
      </c>
      <c r="AH200">
        <v>0</v>
      </c>
      <c r="AI200">
        <v>1</v>
      </c>
    </row>
    <row r="201" spans="1:35" x14ac:dyDescent="0.3">
      <c r="A201" s="1">
        <v>7300</v>
      </c>
      <c r="B201">
        <v>1952</v>
      </c>
      <c r="C201">
        <f t="shared" si="20"/>
        <v>74</v>
      </c>
      <c r="D201" t="str" cm="1">
        <f t="array" ref="D201">_xlfn.IFS(C201&lt;36,"Young",C201&lt;56,"Middle-aged",C201&gt;=56,"Senior")</f>
        <v>Senior</v>
      </c>
      <c r="E201" t="s">
        <v>29</v>
      </c>
      <c r="F201" t="s">
        <v>41</v>
      </c>
      <c r="G201">
        <v>69142</v>
      </c>
      <c r="H201">
        <f t="shared" si="18"/>
        <v>69142</v>
      </c>
      <c r="I201" t="str" cm="1">
        <f t="array" ref="I201">_xlfn.IFS(H201&lt;PERCENTILE(Income_Clean,0.33),"Low",H201&lt;PERCENTILE(Income_Clean,0.67),"Medium",H201&gt;PERCENTILE(Income_Clean,0.67),"High")</f>
        <v>High</v>
      </c>
      <c r="J201" t="str">
        <f t="shared" si="19"/>
        <v>Above Average Income</v>
      </c>
      <c r="K201">
        <v>0</v>
      </c>
      <c r="L201">
        <v>1</v>
      </c>
      <c r="M201" t="str">
        <f t="shared" si="21"/>
        <v>Yes</v>
      </c>
      <c r="N201" t="s">
        <v>201</v>
      </c>
      <c r="O201">
        <v>50</v>
      </c>
      <c r="P201">
        <v>448</v>
      </c>
      <c r="Q201">
        <v>4</v>
      </c>
      <c r="R201">
        <v>34</v>
      </c>
      <c r="S201">
        <v>6</v>
      </c>
      <c r="T201">
        <v>4</v>
      </c>
      <c r="U201">
        <v>39</v>
      </c>
      <c r="V201">
        <f t="shared" si="22"/>
        <v>535</v>
      </c>
      <c r="W201">
        <v>3</v>
      </c>
      <c r="X201">
        <v>8</v>
      </c>
      <c r="Y201">
        <v>1</v>
      </c>
      <c r="Z201">
        <v>7</v>
      </c>
      <c r="AA201">
        <v>5</v>
      </c>
      <c r="AB201">
        <v>0</v>
      </c>
      <c r="AC201">
        <v>1</v>
      </c>
      <c r="AD201">
        <v>0</v>
      </c>
      <c r="AE201">
        <v>0</v>
      </c>
      <c r="AF201">
        <v>0</v>
      </c>
      <c r="AG201">
        <f t="shared" si="23"/>
        <v>1</v>
      </c>
      <c r="AH201">
        <v>0</v>
      </c>
      <c r="AI201">
        <v>0</v>
      </c>
    </row>
    <row r="202" spans="1:35" x14ac:dyDescent="0.3">
      <c r="A202" s="1">
        <v>10424</v>
      </c>
      <c r="B202">
        <v>1968</v>
      </c>
      <c r="C202">
        <f t="shared" si="20"/>
        <v>58</v>
      </c>
      <c r="D202" t="str" cm="1">
        <f t="array" ref="D202">_xlfn.IFS(C202&lt;36,"Young",C202&lt;56,"Middle-aged",C202&gt;=56,"Senior")</f>
        <v>Senior</v>
      </c>
      <c r="E202" t="s">
        <v>29</v>
      </c>
      <c r="F202" t="s">
        <v>30</v>
      </c>
      <c r="G202">
        <v>75922</v>
      </c>
      <c r="H202">
        <f t="shared" si="18"/>
        <v>75922</v>
      </c>
      <c r="I202" t="str" cm="1">
        <f t="array" ref="I202">_xlfn.IFS(H202&lt;PERCENTILE(Income_Clean,0.33),"Low",H202&lt;PERCENTILE(Income_Clean,0.67),"Medium",H202&gt;PERCENTILE(Income_Clean,0.67),"High")</f>
        <v>High</v>
      </c>
      <c r="J202" t="str">
        <f t="shared" si="19"/>
        <v>Above Average Income</v>
      </c>
      <c r="K202">
        <v>0</v>
      </c>
      <c r="L202">
        <v>0</v>
      </c>
      <c r="M202" t="str">
        <f t="shared" si="21"/>
        <v>No</v>
      </c>
      <c r="N202" t="s">
        <v>202</v>
      </c>
      <c r="O202">
        <v>60</v>
      </c>
      <c r="P202">
        <v>265</v>
      </c>
      <c r="Q202">
        <v>138</v>
      </c>
      <c r="R202">
        <v>553</v>
      </c>
      <c r="S202">
        <v>224</v>
      </c>
      <c r="T202">
        <v>23</v>
      </c>
      <c r="U202">
        <v>92</v>
      </c>
      <c r="V202">
        <f t="shared" si="22"/>
        <v>1295</v>
      </c>
      <c r="W202">
        <v>1</v>
      </c>
      <c r="X202">
        <v>4</v>
      </c>
      <c r="Y202">
        <v>4</v>
      </c>
      <c r="Z202">
        <v>9</v>
      </c>
      <c r="AA202">
        <v>1</v>
      </c>
      <c r="AB202">
        <v>0</v>
      </c>
      <c r="AC202">
        <v>0</v>
      </c>
      <c r="AD202">
        <v>0</v>
      </c>
      <c r="AE202">
        <v>0</v>
      </c>
      <c r="AF202">
        <v>0</v>
      </c>
      <c r="AG202">
        <f t="shared" si="23"/>
        <v>0</v>
      </c>
      <c r="AH202">
        <v>0</v>
      </c>
      <c r="AI202">
        <v>0</v>
      </c>
    </row>
    <row r="203" spans="1:35" x14ac:dyDescent="0.3">
      <c r="A203" s="1">
        <v>8727</v>
      </c>
      <c r="B203">
        <v>1978</v>
      </c>
      <c r="C203">
        <f t="shared" si="20"/>
        <v>48</v>
      </c>
      <c r="D203" t="str" cm="1">
        <f t="array" ref="D203">_xlfn.IFS(C203&lt;36,"Young",C203&lt;56,"Middle-aged",C203&gt;=56,"Senior")</f>
        <v>Middle-aged</v>
      </c>
      <c r="E203" t="s">
        <v>29</v>
      </c>
      <c r="F203" t="s">
        <v>41</v>
      </c>
      <c r="G203">
        <v>63693</v>
      </c>
      <c r="H203">
        <f t="shared" si="18"/>
        <v>63693</v>
      </c>
      <c r="I203" t="str" cm="1">
        <f t="array" ref="I203">_xlfn.IFS(H203&lt;PERCENTILE(Income_Clean,0.33),"Low",H203&lt;PERCENTILE(Income_Clean,0.67),"Medium",H203&gt;PERCENTILE(Income_Clean,0.67),"High")</f>
        <v>High</v>
      </c>
      <c r="J203" t="str">
        <f t="shared" si="19"/>
        <v>Above Average Income</v>
      </c>
      <c r="K203">
        <v>0</v>
      </c>
      <c r="L203">
        <v>1</v>
      </c>
      <c r="M203" t="str">
        <f t="shared" si="21"/>
        <v>Yes</v>
      </c>
      <c r="N203" t="s">
        <v>203</v>
      </c>
      <c r="O203">
        <v>63</v>
      </c>
      <c r="P203">
        <v>587</v>
      </c>
      <c r="Q203">
        <v>43</v>
      </c>
      <c r="R203">
        <v>337</v>
      </c>
      <c r="S203">
        <v>42</v>
      </c>
      <c r="T203">
        <v>87</v>
      </c>
      <c r="U203">
        <v>54</v>
      </c>
      <c r="V203">
        <f t="shared" si="22"/>
        <v>1150</v>
      </c>
      <c r="W203">
        <v>3</v>
      </c>
      <c r="X203">
        <v>11</v>
      </c>
      <c r="Y203">
        <v>6</v>
      </c>
      <c r="Z203">
        <v>9</v>
      </c>
      <c r="AA203">
        <v>6</v>
      </c>
      <c r="AB203">
        <v>0</v>
      </c>
      <c r="AC203">
        <v>0</v>
      </c>
      <c r="AD203">
        <v>0</v>
      </c>
      <c r="AE203">
        <v>0</v>
      </c>
      <c r="AF203">
        <v>0</v>
      </c>
      <c r="AG203">
        <f t="shared" si="23"/>
        <v>0</v>
      </c>
      <c r="AH203">
        <v>0</v>
      </c>
      <c r="AI203">
        <v>0</v>
      </c>
    </row>
    <row r="204" spans="1:35" x14ac:dyDescent="0.3">
      <c r="A204" s="1">
        <v>2798</v>
      </c>
      <c r="B204">
        <v>1977</v>
      </c>
      <c r="C204">
        <f t="shared" si="20"/>
        <v>49</v>
      </c>
      <c r="D204" t="str" cm="1">
        <f t="array" ref="D204">_xlfn.IFS(C204&lt;36,"Young",C204&lt;56,"Middle-aged",C204&gt;=56,"Senior")</f>
        <v>Middle-aged</v>
      </c>
      <c r="E204" t="s">
        <v>36</v>
      </c>
      <c r="F204" t="s">
        <v>33</v>
      </c>
      <c r="G204">
        <v>102160</v>
      </c>
      <c r="H204">
        <f t="shared" si="18"/>
        <v>102160</v>
      </c>
      <c r="I204" t="str" cm="1">
        <f t="array" ref="I204">_xlfn.IFS(H204&lt;PERCENTILE(Income_Clean,0.33),"Low",H204&lt;PERCENTILE(Income_Clean,0.67),"Medium",H204&gt;PERCENTILE(Income_Clean,0.67),"High")</f>
        <v>High</v>
      </c>
      <c r="J204" t="str">
        <f t="shared" si="19"/>
        <v>Above Average Income</v>
      </c>
      <c r="K204">
        <v>0</v>
      </c>
      <c r="L204">
        <v>0</v>
      </c>
      <c r="M204" t="str">
        <f t="shared" si="21"/>
        <v>No</v>
      </c>
      <c r="N204" t="s">
        <v>204</v>
      </c>
      <c r="O204">
        <v>54</v>
      </c>
      <c r="P204">
        <v>763</v>
      </c>
      <c r="Q204">
        <v>29</v>
      </c>
      <c r="R204">
        <v>138</v>
      </c>
      <c r="S204">
        <v>76</v>
      </c>
      <c r="T204">
        <v>176</v>
      </c>
      <c r="U204">
        <v>58</v>
      </c>
      <c r="V204">
        <f t="shared" si="22"/>
        <v>1240</v>
      </c>
      <c r="W204">
        <v>0</v>
      </c>
      <c r="X204">
        <v>7</v>
      </c>
      <c r="Y204">
        <v>9</v>
      </c>
      <c r="Z204">
        <v>10</v>
      </c>
      <c r="AA204">
        <v>4</v>
      </c>
      <c r="AB204">
        <v>0</v>
      </c>
      <c r="AC204">
        <v>1</v>
      </c>
      <c r="AD204">
        <v>1</v>
      </c>
      <c r="AE204">
        <v>1</v>
      </c>
      <c r="AF204">
        <v>0</v>
      </c>
      <c r="AG204">
        <f t="shared" si="23"/>
        <v>3</v>
      </c>
      <c r="AH204">
        <v>0</v>
      </c>
      <c r="AI204">
        <v>1</v>
      </c>
    </row>
    <row r="205" spans="1:35" x14ac:dyDescent="0.3">
      <c r="A205" s="1">
        <v>1030</v>
      </c>
      <c r="B205">
        <v>1965</v>
      </c>
      <c r="C205">
        <f t="shared" si="20"/>
        <v>61</v>
      </c>
      <c r="D205" t="str" cm="1">
        <f t="array" ref="D205">_xlfn.IFS(C205&lt;36,"Young",C205&lt;56,"Middle-aged",C205&gt;=56,"Senior")</f>
        <v>Senior</v>
      </c>
      <c r="E205" t="s">
        <v>36</v>
      </c>
      <c r="F205" t="s">
        <v>30</v>
      </c>
      <c r="G205">
        <v>40637</v>
      </c>
      <c r="H205">
        <f t="shared" si="18"/>
        <v>40637</v>
      </c>
      <c r="I205" t="str" cm="1">
        <f t="array" ref="I205">_xlfn.IFS(H205&lt;PERCENTILE(Income_Clean,0.33),"Low",H205&lt;PERCENTILE(Income_Clean,0.67),"Medium",H205&gt;PERCENTILE(Income_Clean,0.67),"High")</f>
        <v>Medium</v>
      </c>
      <c r="J205" t="str">
        <f t="shared" si="19"/>
        <v>Average Income</v>
      </c>
      <c r="K205">
        <v>1</v>
      </c>
      <c r="L205">
        <v>1</v>
      </c>
      <c r="M205" t="str">
        <f t="shared" si="21"/>
        <v>Yes</v>
      </c>
      <c r="N205" t="s">
        <v>205</v>
      </c>
      <c r="O205">
        <v>72</v>
      </c>
      <c r="P205">
        <v>22</v>
      </c>
      <c r="Q205">
        <v>0</v>
      </c>
      <c r="R205">
        <v>13</v>
      </c>
      <c r="S205">
        <v>0</v>
      </c>
      <c r="T205">
        <v>0</v>
      </c>
      <c r="U205">
        <v>3</v>
      </c>
      <c r="V205">
        <f t="shared" si="22"/>
        <v>38</v>
      </c>
      <c r="W205">
        <v>2</v>
      </c>
      <c r="X205">
        <v>1</v>
      </c>
      <c r="Y205">
        <v>0</v>
      </c>
      <c r="Z205">
        <v>3</v>
      </c>
      <c r="AA205">
        <v>7</v>
      </c>
      <c r="AB205">
        <v>0</v>
      </c>
      <c r="AC205">
        <v>0</v>
      </c>
      <c r="AD205">
        <v>0</v>
      </c>
      <c r="AE205">
        <v>0</v>
      </c>
      <c r="AF205">
        <v>0</v>
      </c>
      <c r="AG205">
        <f t="shared" si="23"/>
        <v>0</v>
      </c>
      <c r="AH205">
        <v>0</v>
      </c>
      <c r="AI205">
        <v>0</v>
      </c>
    </row>
    <row r="206" spans="1:35" x14ac:dyDescent="0.3">
      <c r="A206" s="1">
        <v>624</v>
      </c>
      <c r="B206">
        <v>1984</v>
      </c>
      <c r="C206">
        <f t="shared" si="20"/>
        <v>42</v>
      </c>
      <c r="D206" t="str" cm="1">
        <f t="array" ref="D206">_xlfn.IFS(C206&lt;36,"Young",C206&lt;56,"Middle-aged",C206&gt;=56,"Senior")</f>
        <v>Middle-aged</v>
      </c>
      <c r="E206" t="s">
        <v>39</v>
      </c>
      <c r="F206" t="s">
        <v>30</v>
      </c>
      <c r="G206">
        <v>18890</v>
      </c>
      <c r="H206">
        <f t="shared" si="18"/>
        <v>18890</v>
      </c>
      <c r="I206" t="str" cm="1">
        <f t="array" ref="I206">_xlfn.IFS(H206&lt;PERCENTILE(Income_Clean,0.33),"Low",H206&lt;PERCENTILE(Income_Clean,0.67),"Medium",H206&gt;PERCENTILE(Income_Clean,0.67),"High")</f>
        <v>Low</v>
      </c>
      <c r="J206" t="str">
        <f t="shared" si="19"/>
        <v>Below Average Income</v>
      </c>
      <c r="K206">
        <v>0</v>
      </c>
      <c r="L206">
        <v>0</v>
      </c>
      <c r="M206" t="str">
        <f t="shared" si="21"/>
        <v>No</v>
      </c>
      <c r="N206" t="s">
        <v>137</v>
      </c>
      <c r="O206">
        <v>5</v>
      </c>
      <c r="P206">
        <v>6</v>
      </c>
      <c r="Q206">
        <v>4</v>
      </c>
      <c r="R206">
        <v>1</v>
      </c>
      <c r="S206">
        <v>7</v>
      </c>
      <c r="T206">
        <v>2</v>
      </c>
      <c r="U206">
        <v>15</v>
      </c>
      <c r="V206">
        <f t="shared" si="22"/>
        <v>35</v>
      </c>
      <c r="W206">
        <v>1</v>
      </c>
      <c r="X206">
        <v>0</v>
      </c>
      <c r="Y206">
        <v>1</v>
      </c>
      <c r="Z206">
        <v>2</v>
      </c>
      <c r="AA206">
        <v>6</v>
      </c>
      <c r="AB206">
        <v>1</v>
      </c>
      <c r="AC206">
        <v>0</v>
      </c>
      <c r="AD206">
        <v>0</v>
      </c>
      <c r="AE206">
        <v>0</v>
      </c>
      <c r="AF206">
        <v>0</v>
      </c>
      <c r="AG206">
        <f t="shared" si="23"/>
        <v>1</v>
      </c>
      <c r="AH206">
        <v>0</v>
      </c>
      <c r="AI206">
        <v>1</v>
      </c>
    </row>
    <row r="207" spans="1:35" x14ac:dyDescent="0.3">
      <c r="A207" s="1">
        <v>5176</v>
      </c>
      <c r="B207">
        <v>1988</v>
      </c>
      <c r="C207">
        <f t="shared" si="20"/>
        <v>38</v>
      </c>
      <c r="D207" t="str" cm="1">
        <f t="array" ref="D207">_xlfn.IFS(C207&lt;36,"Young",C207&lt;56,"Middle-aged",C207&gt;=56,"Senior")</f>
        <v>Middle-aged</v>
      </c>
      <c r="E207" t="s">
        <v>29</v>
      </c>
      <c r="F207" t="s">
        <v>33</v>
      </c>
      <c r="G207">
        <v>29604</v>
      </c>
      <c r="H207">
        <f t="shared" si="18"/>
        <v>29604</v>
      </c>
      <c r="I207" t="str" cm="1">
        <f t="array" ref="I207">_xlfn.IFS(H207&lt;PERCENTILE(Income_Clean,0.33),"Low",H207&lt;PERCENTILE(Income_Clean,0.67),"Medium",H207&gt;PERCENTILE(Income_Clean,0.67),"High")</f>
        <v>Low</v>
      </c>
      <c r="J207" t="str">
        <f t="shared" si="19"/>
        <v>Below Average Income</v>
      </c>
      <c r="K207">
        <v>1</v>
      </c>
      <c r="L207">
        <v>0</v>
      </c>
      <c r="M207" t="str">
        <f t="shared" si="21"/>
        <v>Yes</v>
      </c>
      <c r="N207" t="s">
        <v>206</v>
      </c>
      <c r="O207">
        <v>88</v>
      </c>
      <c r="P207">
        <v>7</v>
      </c>
      <c r="Q207">
        <v>6</v>
      </c>
      <c r="R207">
        <v>13</v>
      </c>
      <c r="S207">
        <v>7</v>
      </c>
      <c r="T207">
        <v>6</v>
      </c>
      <c r="U207">
        <v>14</v>
      </c>
      <c r="V207">
        <f t="shared" si="22"/>
        <v>53</v>
      </c>
      <c r="W207">
        <v>1</v>
      </c>
      <c r="X207">
        <v>1</v>
      </c>
      <c r="Y207">
        <v>0</v>
      </c>
      <c r="Z207">
        <v>3</v>
      </c>
      <c r="AA207">
        <v>9</v>
      </c>
      <c r="AB207">
        <v>1</v>
      </c>
      <c r="AC207">
        <v>0</v>
      </c>
      <c r="AD207">
        <v>0</v>
      </c>
      <c r="AE207">
        <v>0</v>
      </c>
      <c r="AF207">
        <v>0</v>
      </c>
      <c r="AG207">
        <f t="shared" si="23"/>
        <v>1</v>
      </c>
      <c r="AH207">
        <v>0</v>
      </c>
      <c r="AI207">
        <v>0</v>
      </c>
    </row>
    <row r="208" spans="1:35" x14ac:dyDescent="0.3">
      <c r="A208" s="1">
        <v>5552</v>
      </c>
      <c r="B208">
        <v>1963</v>
      </c>
      <c r="C208">
        <f t="shared" si="20"/>
        <v>63</v>
      </c>
      <c r="D208" t="str" cm="1">
        <f t="array" ref="D208">_xlfn.IFS(C208&lt;36,"Young",C208&lt;56,"Middle-aged",C208&gt;=56,"Senior")</f>
        <v>Senior</v>
      </c>
      <c r="E208" t="s">
        <v>39</v>
      </c>
      <c r="F208" t="s">
        <v>41</v>
      </c>
      <c r="G208">
        <v>48721</v>
      </c>
      <c r="H208">
        <f t="shared" si="18"/>
        <v>48721</v>
      </c>
      <c r="I208" t="str" cm="1">
        <f t="array" ref="I208">_xlfn.IFS(H208&lt;PERCENTILE(Income_Clean,0.33),"Low",H208&lt;PERCENTILE(Income_Clean,0.67),"Medium",H208&gt;PERCENTILE(Income_Clean,0.67),"High")</f>
        <v>Medium</v>
      </c>
      <c r="J208" t="str">
        <f t="shared" si="19"/>
        <v>Average Income</v>
      </c>
      <c r="K208">
        <v>1</v>
      </c>
      <c r="L208">
        <v>1</v>
      </c>
      <c r="M208" t="str">
        <f t="shared" si="21"/>
        <v>Yes</v>
      </c>
      <c r="N208" t="s">
        <v>207</v>
      </c>
      <c r="O208">
        <v>50</v>
      </c>
      <c r="P208">
        <v>81</v>
      </c>
      <c r="Q208">
        <v>18</v>
      </c>
      <c r="R208">
        <v>113</v>
      </c>
      <c r="S208">
        <v>47</v>
      </c>
      <c r="T208">
        <v>13</v>
      </c>
      <c r="U208">
        <v>21</v>
      </c>
      <c r="V208">
        <f t="shared" si="22"/>
        <v>293</v>
      </c>
      <c r="W208">
        <v>6</v>
      </c>
      <c r="X208">
        <v>4</v>
      </c>
      <c r="Y208">
        <v>2</v>
      </c>
      <c r="Z208">
        <v>5</v>
      </c>
      <c r="AA208">
        <v>6</v>
      </c>
      <c r="AB208">
        <v>0</v>
      </c>
      <c r="AC208">
        <v>0</v>
      </c>
      <c r="AD208">
        <v>0</v>
      </c>
      <c r="AE208">
        <v>0</v>
      </c>
      <c r="AF208">
        <v>0</v>
      </c>
      <c r="AG208">
        <f t="shared" si="23"/>
        <v>0</v>
      </c>
      <c r="AH208">
        <v>0</v>
      </c>
      <c r="AI208">
        <v>0</v>
      </c>
    </row>
    <row r="209" spans="1:35" x14ac:dyDescent="0.3">
      <c r="A209" s="1">
        <v>868</v>
      </c>
      <c r="B209">
        <v>1966</v>
      </c>
      <c r="C209">
        <f t="shared" si="20"/>
        <v>60</v>
      </c>
      <c r="D209" t="str" cm="1">
        <f t="array" ref="D209">_xlfn.IFS(C209&lt;36,"Young",C209&lt;56,"Middle-aged",C209&gt;=56,"Senior")</f>
        <v>Senior</v>
      </c>
      <c r="E209" t="s">
        <v>29</v>
      </c>
      <c r="F209" t="s">
        <v>37</v>
      </c>
      <c r="G209">
        <v>44794</v>
      </c>
      <c r="H209">
        <f t="shared" si="18"/>
        <v>44794</v>
      </c>
      <c r="I209" t="str" cm="1">
        <f t="array" ref="I209">_xlfn.IFS(H209&lt;PERCENTILE(Income_Clean,0.33),"Low",H209&lt;PERCENTILE(Income_Clean,0.67),"Medium",H209&gt;PERCENTILE(Income_Clean,0.67),"High")</f>
        <v>Medium</v>
      </c>
      <c r="J209" t="str">
        <f t="shared" si="19"/>
        <v>Average Income</v>
      </c>
      <c r="K209">
        <v>0</v>
      </c>
      <c r="L209">
        <v>1</v>
      </c>
      <c r="M209" t="str">
        <f t="shared" si="21"/>
        <v>Yes</v>
      </c>
      <c r="N209" t="s">
        <v>148</v>
      </c>
      <c r="O209">
        <v>99</v>
      </c>
      <c r="P209">
        <v>54</v>
      </c>
      <c r="Q209">
        <v>0</v>
      </c>
      <c r="R209">
        <v>7</v>
      </c>
      <c r="S209">
        <v>0</v>
      </c>
      <c r="T209">
        <v>0</v>
      </c>
      <c r="U209">
        <v>4</v>
      </c>
      <c r="V209">
        <f t="shared" si="22"/>
        <v>65</v>
      </c>
      <c r="W209">
        <v>1</v>
      </c>
      <c r="X209">
        <v>2</v>
      </c>
      <c r="Y209">
        <v>0</v>
      </c>
      <c r="Z209">
        <v>3</v>
      </c>
      <c r="AA209">
        <v>6</v>
      </c>
      <c r="AB209">
        <v>0</v>
      </c>
      <c r="AC209">
        <v>0</v>
      </c>
      <c r="AD209">
        <v>0</v>
      </c>
      <c r="AE209">
        <v>0</v>
      </c>
      <c r="AF209">
        <v>0</v>
      </c>
      <c r="AG209">
        <f t="shared" si="23"/>
        <v>0</v>
      </c>
      <c r="AH209">
        <v>0</v>
      </c>
      <c r="AI209">
        <v>0</v>
      </c>
    </row>
    <row r="210" spans="1:35" x14ac:dyDescent="0.3">
      <c r="A210" s="1">
        <v>380</v>
      </c>
      <c r="B210">
        <v>1954</v>
      </c>
      <c r="C210">
        <f t="shared" si="20"/>
        <v>72</v>
      </c>
      <c r="D210" t="str" cm="1">
        <f t="array" ref="D210">_xlfn.IFS(C210&lt;36,"Young",C210&lt;56,"Middle-aged",C210&gt;=56,"Senior")</f>
        <v>Senior</v>
      </c>
      <c r="E210" t="s">
        <v>29</v>
      </c>
      <c r="F210" t="s">
        <v>41</v>
      </c>
      <c r="G210">
        <v>64497</v>
      </c>
      <c r="H210">
        <f t="shared" si="18"/>
        <v>64497</v>
      </c>
      <c r="I210" t="str" cm="1">
        <f t="array" ref="I210">_xlfn.IFS(H210&lt;PERCENTILE(Income_Clean,0.33),"Low",H210&lt;PERCENTILE(Income_Clean,0.67),"Medium",H210&gt;PERCENTILE(Income_Clean,0.67),"High")</f>
        <v>High</v>
      </c>
      <c r="J210" t="str">
        <f t="shared" si="19"/>
        <v>Above Average Income</v>
      </c>
      <c r="K210">
        <v>0</v>
      </c>
      <c r="L210">
        <v>1</v>
      </c>
      <c r="M210" t="str">
        <f t="shared" si="21"/>
        <v>Yes</v>
      </c>
      <c r="N210" t="s">
        <v>208</v>
      </c>
      <c r="O210">
        <v>17</v>
      </c>
      <c r="P210">
        <v>1170</v>
      </c>
      <c r="Q210">
        <v>48</v>
      </c>
      <c r="R210">
        <v>320</v>
      </c>
      <c r="S210">
        <v>42</v>
      </c>
      <c r="T210">
        <v>32</v>
      </c>
      <c r="U210">
        <v>192</v>
      </c>
      <c r="V210">
        <f t="shared" si="22"/>
        <v>1804</v>
      </c>
      <c r="W210">
        <v>5</v>
      </c>
      <c r="X210">
        <v>11</v>
      </c>
      <c r="Y210">
        <v>4</v>
      </c>
      <c r="Z210">
        <v>9</v>
      </c>
      <c r="AA210">
        <v>8</v>
      </c>
      <c r="AB210">
        <v>1</v>
      </c>
      <c r="AC210">
        <v>0</v>
      </c>
      <c r="AD210">
        <v>0</v>
      </c>
      <c r="AE210">
        <v>0</v>
      </c>
      <c r="AF210">
        <v>0</v>
      </c>
      <c r="AG210">
        <f t="shared" si="23"/>
        <v>1</v>
      </c>
      <c r="AH210">
        <v>0</v>
      </c>
      <c r="AI210">
        <v>1</v>
      </c>
    </row>
    <row r="211" spans="1:35" x14ac:dyDescent="0.3">
      <c r="A211" s="1">
        <v>2677</v>
      </c>
      <c r="B211">
        <v>1956</v>
      </c>
      <c r="C211">
        <f t="shared" si="20"/>
        <v>70</v>
      </c>
      <c r="D211" t="str" cm="1">
        <f t="array" ref="D211">_xlfn.IFS(C211&lt;36,"Young",C211&lt;56,"Middle-aged",C211&gt;=56,"Senior")</f>
        <v>Senior</v>
      </c>
      <c r="E211" t="s">
        <v>29</v>
      </c>
      <c r="F211" t="s">
        <v>33</v>
      </c>
      <c r="G211">
        <v>46097</v>
      </c>
      <c r="H211">
        <f t="shared" si="18"/>
        <v>46097</v>
      </c>
      <c r="I211" t="str" cm="1">
        <f t="array" ref="I211">_xlfn.IFS(H211&lt;PERCENTILE(Income_Clean,0.33),"Low",H211&lt;PERCENTILE(Income_Clean,0.67),"Medium",H211&gt;PERCENTILE(Income_Clean,0.67),"High")</f>
        <v>Medium</v>
      </c>
      <c r="J211" t="str">
        <f t="shared" si="19"/>
        <v>Average Income</v>
      </c>
      <c r="K211">
        <v>0</v>
      </c>
      <c r="L211">
        <v>1</v>
      </c>
      <c r="M211" t="str">
        <f t="shared" si="21"/>
        <v>Yes</v>
      </c>
      <c r="N211" t="s">
        <v>209</v>
      </c>
      <c r="O211">
        <v>11</v>
      </c>
      <c r="P211">
        <v>72</v>
      </c>
      <c r="Q211">
        <v>24</v>
      </c>
      <c r="R211">
        <v>68</v>
      </c>
      <c r="S211">
        <v>65</v>
      </c>
      <c r="T211">
        <v>4</v>
      </c>
      <c r="U211">
        <v>8</v>
      </c>
      <c r="V211">
        <f t="shared" si="22"/>
        <v>241</v>
      </c>
      <c r="W211">
        <v>5</v>
      </c>
      <c r="X211">
        <v>3</v>
      </c>
      <c r="Y211">
        <v>1</v>
      </c>
      <c r="Z211">
        <v>6</v>
      </c>
      <c r="AA211">
        <v>4</v>
      </c>
      <c r="AB211">
        <v>0</v>
      </c>
      <c r="AC211">
        <v>0</v>
      </c>
      <c r="AD211">
        <v>0</v>
      </c>
      <c r="AE211">
        <v>0</v>
      </c>
      <c r="AF211">
        <v>0</v>
      </c>
      <c r="AG211">
        <f t="shared" si="23"/>
        <v>0</v>
      </c>
      <c r="AH211">
        <v>0</v>
      </c>
      <c r="AI211">
        <v>0</v>
      </c>
    </row>
    <row r="212" spans="1:35" x14ac:dyDescent="0.3">
      <c r="A212" s="1">
        <v>6521</v>
      </c>
      <c r="B212">
        <v>1954</v>
      </c>
      <c r="C212">
        <f t="shared" si="20"/>
        <v>72</v>
      </c>
      <c r="D212" t="str" cm="1">
        <f t="array" ref="D212">_xlfn.IFS(C212&lt;36,"Young",C212&lt;56,"Middle-aged",C212&gt;=56,"Senior")</f>
        <v>Senior</v>
      </c>
      <c r="E212" t="s">
        <v>29</v>
      </c>
      <c r="F212" t="s">
        <v>33</v>
      </c>
      <c r="G212">
        <v>77972</v>
      </c>
      <c r="H212">
        <f t="shared" si="18"/>
        <v>77972</v>
      </c>
      <c r="I212" t="str" cm="1">
        <f t="array" ref="I212">_xlfn.IFS(H212&lt;PERCENTILE(Income_Clean,0.33),"Low",H212&lt;PERCENTILE(Income_Clean,0.67),"Medium",H212&gt;PERCENTILE(Income_Clean,0.67),"High")</f>
        <v>High</v>
      </c>
      <c r="J212" t="str">
        <f t="shared" si="19"/>
        <v>Above Average Income</v>
      </c>
      <c r="K212">
        <v>0</v>
      </c>
      <c r="L212">
        <v>0</v>
      </c>
      <c r="M212" t="str">
        <f t="shared" si="21"/>
        <v>No</v>
      </c>
      <c r="N212" t="s">
        <v>210</v>
      </c>
      <c r="O212">
        <v>18</v>
      </c>
      <c r="P212">
        <v>613</v>
      </c>
      <c r="Q212">
        <v>22</v>
      </c>
      <c r="R212">
        <v>319</v>
      </c>
      <c r="S212">
        <v>33</v>
      </c>
      <c r="T212">
        <v>102</v>
      </c>
      <c r="U212">
        <v>12</v>
      </c>
      <c r="V212">
        <f t="shared" si="22"/>
        <v>1101</v>
      </c>
      <c r="W212">
        <v>1</v>
      </c>
      <c r="X212">
        <v>4</v>
      </c>
      <c r="Y212">
        <v>6</v>
      </c>
      <c r="Z212">
        <v>9</v>
      </c>
      <c r="AA212">
        <v>1</v>
      </c>
      <c r="AB212">
        <v>0</v>
      </c>
      <c r="AC212">
        <v>0</v>
      </c>
      <c r="AD212">
        <v>0</v>
      </c>
      <c r="AE212">
        <v>0</v>
      </c>
      <c r="AF212">
        <v>0</v>
      </c>
      <c r="AG212">
        <f t="shared" si="23"/>
        <v>0</v>
      </c>
      <c r="AH212">
        <v>0</v>
      </c>
      <c r="AI212">
        <v>0</v>
      </c>
    </row>
    <row r="213" spans="1:35" x14ac:dyDescent="0.3">
      <c r="A213" s="1">
        <v>6927</v>
      </c>
      <c r="B213">
        <v>1968</v>
      </c>
      <c r="C213">
        <f t="shared" si="20"/>
        <v>58</v>
      </c>
      <c r="D213" t="str" cm="1">
        <f t="array" ref="D213">_xlfn.IFS(C213&lt;36,"Young",C213&lt;56,"Middle-aged",C213&gt;=56,"Senior")</f>
        <v>Senior</v>
      </c>
      <c r="E213" t="s">
        <v>36</v>
      </c>
      <c r="F213" t="s">
        <v>37</v>
      </c>
      <c r="G213">
        <v>44377</v>
      </c>
      <c r="H213">
        <f t="shared" si="18"/>
        <v>44377</v>
      </c>
      <c r="I213" t="str" cm="1">
        <f t="array" ref="I213">_xlfn.IFS(H213&lt;PERCENTILE(Income_Clean,0.33),"Low",H213&lt;PERCENTILE(Income_Clean,0.67),"Medium",H213&gt;PERCENTILE(Income_Clean,0.67),"High")</f>
        <v>Medium</v>
      </c>
      <c r="J213" t="str">
        <f t="shared" si="19"/>
        <v>Average Income</v>
      </c>
      <c r="K213">
        <v>1</v>
      </c>
      <c r="L213">
        <v>1</v>
      </c>
      <c r="M213" t="str">
        <f t="shared" si="21"/>
        <v>Yes</v>
      </c>
      <c r="N213" t="s">
        <v>211</v>
      </c>
      <c r="O213">
        <v>70</v>
      </c>
      <c r="P213">
        <v>224</v>
      </c>
      <c r="Q213">
        <v>0</v>
      </c>
      <c r="R213">
        <v>30</v>
      </c>
      <c r="S213">
        <v>0</v>
      </c>
      <c r="T213">
        <v>0</v>
      </c>
      <c r="U213">
        <v>10</v>
      </c>
      <c r="V213">
        <f t="shared" si="22"/>
        <v>264</v>
      </c>
      <c r="W213">
        <v>8</v>
      </c>
      <c r="X213">
        <v>5</v>
      </c>
      <c r="Y213">
        <v>1</v>
      </c>
      <c r="Z213">
        <v>5</v>
      </c>
      <c r="AA213">
        <v>8</v>
      </c>
      <c r="AB213">
        <v>0</v>
      </c>
      <c r="AC213">
        <v>0</v>
      </c>
      <c r="AD213">
        <v>0</v>
      </c>
      <c r="AE213">
        <v>0</v>
      </c>
      <c r="AF213">
        <v>0</v>
      </c>
      <c r="AG213">
        <f t="shared" si="23"/>
        <v>0</v>
      </c>
      <c r="AH213">
        <v>0</v>
      </c>
      <c r="AI213">
        <v>0</v>
      </c>
    </row>
    <row r="214" spans="1:35" x14ac:dyDescent="0.3">
      <c r="A214" s="1">
        <v>2877</v>
      </c>
      <c r="B214">
        <v>1974</v>
      </c>
      <c r="C214">
        <f t="shared" si="20"/>
        <v>52</v>
      </c>
      <c r="D214" t="str" cm="1">
        <f t="array" ref="D214">_xlfn.IFS(C214&lt;36,"Young",C214&lt;56,"Middle-aged",C214&gt;=56,"Senior")</f>
        <v>Middle-aged</v>
      </c>
      <c r="E214" t="s">
        <v>39</v>
      </c>
      <c r="F214" t="s">
        <v>33</v>
      </c>
      <c r="G214">
        <v>46014</v>
      </c>
      <c r="H214">
        <f t="shared" si="18"/>
        <v>46014</v>
      </c>
      <c r="I214" t="str" cm="1">
        <f t="array" ref="I214">_xlfn.IFS(H214&lt;PERCENTILE(Income_Clean,0.33),"Low",H214&lt;PERCENTILE(Income_Clean,0.67),"Medium",H214&gt;PERCENTILE(Income_Clean,0.67),"High")</f>
        <v>Medium</v>
      </c>
      <c r="J214" t="str">
        <f t="shared" si="19"/>
        <v>Average Income</v>
      </c>
      <c r="K214">
        <v>1</v>
      </c>
      <c r="L214">
        <v>1</v>
      </c>
      <c r="M214" t="str">
        <f t="shared" si="21"/>
        <v>Yes</v>
      </c>
      <c r="N214" t="s">
        <v>212</v>
      </c>
      <c r="O214">
        <v>21</v>
      </c>
      <c r="P214">
        <v>410</v>
      </c>
      <c r="Q214">
        <v>0</v>
      </c>
      <c r="R214">
        <v>59</v>
      </c>
      <c r="S214">
        <v>19</v>
      </c>
      <c r="T214">
        <v>9</v>
      </c>
      <c r="U214">
        <v>44</v>
      </c>
      <c r="V214">
        <f t="shared" si="22"/>
        <v>541</v>
      </c>
      <c r="W214">
        <v>10</v>
      </c>
      <c r="X214">
        <v>7</v>
      </c>
      <c r="Y214">
        <v>1</v>
      </c>
      <c r="Z214">
        <v>8</v>
      </c>
      <c r="AA214">
        <v>7</v>
      </c>
      <c r="AB214">
        <v>0</v>
      </c>
      <c r="AC214">
        <v>0</v>
      </c>
      <c r="AD214">
        <v>0</v>
      </c>
      <c r="AE214">
        <v>0</v>
      </c>
      <c r="AF214">
        <v>0</v>
      </c>
      <c r="AG214">
        <f t="shared" si="23"/>
        <v>0</v>
      </c>
      <c r="AH214">
        <v>0</v>
      </c>
      <c r="AI214">
        <v>0</v>
      </c>
    </row>
    <row r="215" spans="1:35" x14ac:dyDescent="0.3">
      <c r="A215" s="1">
        <v>0</v>
      </c>
      <c r="B215">
        <v>1985</v>
      </c>
      <c r="C215">
        <f t="shared" si="20"/>
        <v>41</v>
      </c>
      <c r="D215" t="str" cm="1">
        <f t="array" ref="D215">_xlfn.IFS(C215&lt;36,"Young",C215&lt;56,"Middle-aged",C215&gt;=56,"Senior")</f>
        <v>Middle-aged</v>
      </c>
      <c r="E215" t="s">
        <v>29</v>
      </c>
      <c r="F215" t="s">
        <v>37</v>
      </c>
      <c r="G215">
        <v>70951</v>
      </c>
      <c r="H215">
        <f t="shared" si="18"/>
        <v>70951</v>
      </c>
      <c r="I215" t="str" cm="1">
        <f t="array" ref="I215">_xlfn.IFS(H215&lt;PERCENTILE(Income_Clean,0.33),"Low",H215&lt;PERCENTILE(Income_Clean,0.67),"Medium",H215&gt;PERCENTILE(Income_Clean,0.67),"High")</f>
        <v>High</v>
      </c>
      <c r="J215" t="str">
        <f t="shared" si="19"/>
        <v>Above Average Income</v>
      </c>
      <c r="K215">
        <v>0</v>
      </c>
      <c r="L215">
        <v>0</v>
      </c>
      <c r="M215" t="str">
        <f t="shared" si="21"/>
        <v>No</v>
      </c>
      <c r="N215" t="s">
        <v>213</v>
      </c>
      <c r="O215">
        <v>66</v>
      </c>
      <c r="P215">
        <v>239</v>
      </c>
      <c r="Q215">
        <v>10</v>
      </c>
      <c r="R215">
        <v>554</v>
      </c>
      <c r="S215">
        <v>254</v>
      </c>
      <c r="T215">
        <v>87</v>
      </c>
      <c r="U215">
        <v>54</v>
      </c>
      <c r="V215">
        <f t="shared" si="22"/>
        <v>1198</v>
      </c>
      <c r="W215">
        <v>1</v>
      </c>
      <c r="X215">
        <v>3</v>
      </c>
      <c r="Y215">
        <v>4</v>
      </c>
      <c r="Z215">
        <v>9</v>
      </c>
      <c r="AA215">
        <v>1</v>
      </c>
      <c r="AB215">
        <v>0</v>
      </c>
      <c r="AC215">
        <v>0</v>
      </c>
      <c r="AD215">
        <v>0</v>
      </c>
      <c r="AE215">
        <v>0</v>
      </c>
      <c r="AF215">
        <v>0</v>
      </c>
      <c r="AG215">
        <f t="shared" si="23"/>
        <v>0</v>
      </c>
      <c r="AH215">
        <v>0</v>
      </c>
      <c r="AI215">
        <v>0</v>
      </c>
    </row>
    <row r="216" spans="1:35" x14ac:dyDescent="0.3">
      <c r="A216" s="1">
        <v>1584</v>
      </c>
      <c r="B216">
        <v>1977</v>
      </c>
      <c r="C216">
        <f t="shared" si="20"/>
        <v>49</v>
      </c>
      <c r="D216" t="str" cm="1">
        <f t="array" ref="D216">_xlfn.IFS(C216&lt;36,"Young",C216&lt;56,"Middle-aged",C216&gt;=56,"Senior")</f>
        <v>Middle-aged</v>
      </c>
      <c r="E216" t="s">
        <v>29</v>
      </c>
      <c r="F216" t="s">
        <v>37</v>
      </c>
      <c r="G216">
        <v>41443</v>
      </c>
      <c r="H216">
        <f t="shared" si="18"/>
        <v>41443</v>
      </c>
      <c r="I216" t="str" cm="1">
        <f t="array" ref="I216">_xlfn.IFS(H216&lt;PERCENTILE(Income_Clean,0.33),"Low",H216&lt;PERCENTILE(Income_Clean,0.67),"Medium",H216&gt;PERCENTILE(Income_Clean,0.67),"High")</f>
        <v>Medium</v>
      </c>
      <c r="J216" t="str">
        <f t="shared" si="19"/>
        <v>Average Income</v>
      </c>
      <c r="K216">
        <v>1</v>
      </c>
      <c r="L216">
        <v>0</v>
      </c>
      <c r="M216" t="str">
        <f t="shared" si="21"/>
        <v>Yes</v>
      </c>
      <c r="N216" t="s">
        <v>214</v>
      </c>
      <c r="O216">
        <v>79</v>
      </c>
      <c r="P216">
        <v>171</v>
      </c>
      <c r="Q216">
        <v>7</v>
      </c>
      <c r="R216">
        <v>171</v>
      </c>
      <c r="S216">
        <v>25</v>
      </c>
      <c r="T216">
        <v>19</v>
      </c>
      <c r="U216">
        <v>89</v>
      </c>
      <c r="V216">
        <f t="shared" si="22"/>
        <v>482</v>
      </c>
      <c r="W216">
        <v>6</v>
      </c>
      <c r="X216">
        <v>8</v>
      </c>
      <c r="Y216">
        <v>1</v>
      </c>
      <c r="Z216">
        <v>5</v>
      </c>
      <c r="AA216">
        <v>8</v>
      </c>
      <c r="AB216">
        <v>0</v>
      </c>
      <c r="AC216">
        <v>0</v>
      </c>
      <c r="AD216">
        <v>0</v>
      </c>
      <c r="AE216">
        <v>0</v>
      </c>
      <c r="AF216">
        <v>0</v>
      </c>
      <c r="AG216">
        <f t="shared" si="23"/>
        <v>0</v>
      </c>
      <c r="AH216">
        <v>0</v>
      </c>
      <c r="AI216">
        <v>0</v>
      </c>
    </row>
    <row r="217" spans="1:35" x14ac:dyDescent="0.3">
      <c r="A217" s="1">
        <v>7264</v>
      </c>
      <c r="B217">
        <v>1978</v>
      </c>
      <c r="C217">
        <f t="shared" si="20"/>
        <v>48</v>
      </c>
      <c r="D217" t="str" cm="1">
        <f t="array" ref="D217">_xlfn.IFS(C217&lt;36,"Young",C217&lt;56,"Middle-aged",C217&gt;=56,"Senior")</f>
        <v>Middle-aged</v>
      </c>
      <c r="E217" t="s">
        <v>53</v>
      </c>
      <c r="F217" t="s">
        <v>30</v>
      </c>
      <c r="G217">
        <v>52195</v>
      </c>
      <c r="H217">
        <f t="shared" si="18"/>
        <v>52195</v>
      </c>
      <c r="I217" t="str" cm="1">
        <f t="array" ref="I217">_xlfn.IFS(H217&lt;PERCENTILE(Income_Clean,0.33),"Low",H217&lt;PERCENTILE(Income_Clean,0.67),"Medium",H217&gt;PERCENTILE(Income_Clean,0.67),"High")</f>
        <v>Medium</v>
      </c>
      <c r="J217" t="str">
        <f t="shared" si="19"/>
        <v>Average Income</v>
      </c>
      <c r="K217">
        <v>2</v>
      </c>
      <c r="L217">
        <v>1</v>
      </c>
      <c r="M217" t="str">
        <f t="shared" si="21"/>
        <v>Yes</v>
      </c>
      <c r="N217" t="s">
        <v>83</v>
      </c>
      <c r="O217">
        <v>2</v>
      </c>
      <c r="P217">
        <v>12</v>
      </c>
      <c r="Q217">
        <v>0</v>
      </c>
      <c r="R217">
        <v>4</v>
      </c>
      <c r="S217">
        <v>0</v>
      </c>
      <c r="T217">
        <v>0</v>
      </c>
      <c r="U217">
        <v>1</v>
      </c>
      <c r="V217">
        <f t="shared" si="22"/>
        <v>17</v>
      </c>
      <c r="W217">
        <v>1</v>
      </c>
      <c r="X217">
        <v>1</v>
      </c>
      <c r="Y217">
        <v>0</v>
      </c>
      <c r="Z217">
        <v>2</v>
      </c>
      <c r="AA217">
        <v>8</v>
      </c>
      <c r="AB217">
        <v>0</v>
      </c>
      <c r="AC217">
        <v>0</v>
      </c>
      <c r="AD217">
        <v>0</v>
      </c>
      <c r="AE217">
        <v>0</v>
      </c>
      <c r="AF217">
        <v>0</v>
      </c>
      <c r="AG217">
        <f t="shared" si="23"/>
        <v>0</v>
      </c>
      <c r="AH217">
        <v>0</v>
      </c>
      <c r="AI217">
        <v>0</v>
      </c>
    </row>
    <row r="218" spans="1:35" x14ac:dyDescent="0.3">
      <c r="A218" s="1">
        <v>6274</v>
      </c>
      <c r="B218">
        <v>1948</v>
      </c>
      <c r="C218">
        <f t="shared" si="20"/>
        <v>78</v>
      </c>
      <c r="D218" t="str" cm="1">
        <f t="array" ref="D218">_xlfn.IFS(C218&lt;36,"Young",C218&lt;56,"Middle-aged",C218&gt;=56,"Senior")</f>
        <v>Senior</v>
      </c>
      <c r="E218" t="s">
        <v>39</v>
      </c>
      <c r="F218" t="s">
        <v>37</v>
      </c>
      <c r="G218">
        <v>83790</v>
      </c>
      <c r="H218">
        <f t="shared" si="18"/>
        <v>83790</v>
      </c>
      <c r="I218" t="str" cm="1">
        <f t="array" ref="I218">_xlfn.IFS(H218&lt;PERCENTILE(Income_Clean,0.33),"Low",H218&lt;PERCENTILE(Income_Clean,0.67),"Medium",H218&gt;PERCENTILE(Income_Clean,0.67),"High")</f>
        <v>High</v>
      </c>
      <c r="J218" t="str">
        <f t="shared" si="19"/>
        <v>Above Average Income</v>
      </c>
      <c r="K218">
        <v>0</v>
      </c>
      <c r="L218">
        <v>0</v>
      </c>
      <c r="M218" t="str">
        <f t="shared" si="21"/>
        <v>No</v>
      </c>
      <c r="N218" t="s">
        <v>46</v>
      </c>
      <c r="O218">
        <v>81</v>
      </c>
      <c r="P218">
        <v>1076</v>
      </c>
      <c r="Q218">
        <v>16</v>
      </c>
      <c r="R218">
        <v>417</v>
      </c>
      <c r="S218">
        <v>42</v>
      </c>
      <c r="T218">
        <v>48</v>
      </c>
      <c r="U218">
        <v>16</v>
      </c>
      <c r="V218">
        <f t="shared" si="22"/>
        <v>1615</v>
      </c>
      <c r="W218">
        <v>1</v>
      </c>
      <c r="X218">
        <v>8</v>
      </c>
      <c r="Y218">
        <v>10</v>
      </c>
      <c r="Z218">
        <v>6</v>
      </c>
      <c r="AA218">
        <v>3</v>
      </c>
      <c r="AB218">
        <v>0</v>
      </c>
      <c r="AC218">
        <v>1</v>
      </c>
      <c r="AD218">
        <v>1</v>
      </c>
      <c r="AE218">
        <v>0</v>
      </c>
      <c r="AF218">
        <v>0</v>
      </c>
      <c r="AG218">
        <f t="shared" si="23"/>
        <v>2</v>
      </c>
      <c r="AH218">
        <v>0</v>
      </c>
      <c r="AI218">
        <v>0</v>
      </c>
    </row>
    <row r="219" spans="1:35" x14ac:dyDescent="0.3">
      <c r="A219" s="1">
        <v>1377</v>
      </c>
      <c r="B219">
        <v>1954</v>
      </c>
      <c r="C219">
        <f t="shared" si="20"/>
        <v>72</v>
      </c>
      <c r="D219" t="str" cm="1">
        <f t="array" ref="D219">_xlfn.IFS(C219&lt;36,"Young",C219&lt;56,"Middle-aged",C219&gt;=56,"Senior")</f>
        <v>Senior</v>
      </c>
      <c r="E219" t="s">
        <v>39</v>
      </c>
      <c r="F219" t="s">
        <v>71</v>
      </c>
      <c r="G219">
        <v>44551</v>
      </c>
      <c r="H219">
        <f t="shared" si="18"/>
        <v>44551</v>
      </c>
      <c r="I219" t="str" cm="1">
        <f t="array" ref="I219">_xlfn.IFS(H219&lt;PERCENTILE(Income_Clean,0.33),"Low",H219&lt;PERCENTILE(Income_Clean,0.67),"Medium",H219&gt;PERCENTILE(Income_Clean,0.67),"High")</f>
        <v>Medium</v>
      </c>
      <c r="J219" t="str">
        <f t="shared" si="19"/>
        <v>Average Income</v>
      </c>
      <c r="K219">
        <v>0</v>
      </c>
      <c r="L219">
        <v>1</v>
      </c>
      <c r="M219" t="str">
        <f t="shared" si="21"/>
        <v>Yes</v>
      </c>
      <c r="N219" t="s">
        <v>215</v>
      </c>
      <c r="O219">
        <v>24</v>
      </c>
      <c r="P219">
        <v>182</v>
      </c>
      <c r="Q219">
        <v>4</v>
      </c>
      <c r="R219">
        <v>33</v>
      </c>
      <c r="S219">
        <v>0</v>
      </c>
      <c r="T219">
        <v>0</v>
      </c>
      <c r="U219">
        <v>66</v>
      </c>
      <c r="V219">
        <f t="shared" si="22"/>
        <v>285</v>
      </c>
      <c r="W219">
        <v>2</v>
      </c>
      <c r="X219">
        <v>4</v>
      </c>
      <c r="Y219">
        <v>1</v>
      </c>
      <c r="Z219">
        <v>5</v>
      </c>
      <c r="AA219">
        <v>7</v>
      </c>
      <c r="AB219">
        <v>0</v>
      </c>
      <c r="AC219">
        <v>0</v>
      </c>
      <c r="AD219">
        <v>0</v>
      </c>
      <c r="AE219">
        <v>0</v>
      </c>
      <c r="AF219">
        <v>0</v>
      </c>
      <c r="AG219">
        <f t="shared" si="23"/>
        <v>0</v>
      </c>
      <c r="AH219">
        <v>0</v>
      </c>
      <c r="AI219">
        <v>0</v>
      </c>
    </row>
    <row r="220" spans="1:35" x14ac:dyDescent="0.3">
      <c r="A220" s="1">
        <v>454</v>
      </c>
      <c r="B220">
        <v>1980</v>
      </c>
      <c r="C220">
        <f t="shared" si="20"/>
        <v>46</v>
      </c>
      <c r="D220" t="str" cm="1">
        <f t="array" ref="D220">_xlfn.IFS(C220&lt;36,"Young",C220&lt;56,"Middle-aged",C220&gt;=56,"Senior")</f>
        <v>Middle-aged</v>
      </c>
      <c r="E220" t="s">
        <v>29</v>
      </c>
      <c r="F220" t="s">
        <v>33</v>
      </c>
      <c r="G220">
        <v>69508</v>
      </c>
      <c r="H220">
        <f t="shared" si="18"/>
        <v>69508</v>
      </c>
      <c r="I220" t="str" cm="1">
        <f t="array" ref="I220">_xlfn.IFS(H220&lt;PERCENTILE(Income_Clean,0.33),"Low",H220&lt;PERCENTILE(Income_Clean,0.67),"Medium",H220&gt;PERCENTILE(Income_Clean,0.67),"High")</f>
        <v>High</v>
      </c>
      <c r="J220" t="str">
        <f t="shared" si="19"/>
        <v>Above Average Income</v>
      </c>
      <c r="K220">
        <v>1</v>
      </c>
      <c r="L220">
        <v>0</v>
      </c>
      <c r="M220" t="str">
        <f t="shared" si="21"/>
        <v>Yes</v>
      </c>
      <c r="N220" t="s">
        <v>216</v>
      </c>
      <c r="O220">
        <v>48</v>
      </c>
      <c r="P220">
        <v>824</v>
      </c>
      <c r="Q220">
        <v>32</v>
      </c>
      <c r="R220">
        <v>162</v>
      </c>
      <c r="S220">
        <v>42</v>
      </c>
      <c r="T220">
        <v>32</v>
      </c>
      <c r="U220">
        <v>43</v>
      </c>
      <c r="V220">
        <f t="shared" si="22"/>
        <v>1135</v>
      </c>
      <c r="W220">
        <v>2</v>
      </c>
      <c r="X220">
        <v>11</v>
      </c>
      <c r="Y220">
        <v>4</v>
      </c>
      <c r="Z220">
        <v>11</v>
      </c>
      <c r="AA220">
        <v>6</v>
      </c>
      <c r="AB220">
        <v>0</v>
      </c>
      <c r="AC220">
        <v>0</v>
      </c>
      <c r="AD220">
        <v>0</v>
      </c>
      <c r="AE220">
        <v>0</v>
      </c>
      <c r="AF220">
        <v>0</v>
      </c>
      <c r="AG220">
        <f t="shared" si="23"/>
        <v>0</v>
      </c>
      <c r="AH220">
        <v>0</v>
      </c>
      <c r="AI220">
        <v>0</v>
      </c>
    </row>
    <row r="221" spans="1:35" x14ac:dyDescent="0.3">
      <c r="A221" s="1">
        <v>1755</v>
      </c>
      <c r="B221">
        <v>1988</v>
      </c>
      <c r="C221">
        <f t="shared" si="20"/>
        <v>38</v>
      </c>
      <c r="D221" t="str" cm="1">
        <f t="array" ref="D221">_xlfn.IFS(C221&lt;36,"Young",C221&lt;56,"Middle-aged",C221&gt;=56,"Senior")</f>
        <v>Middle-aged</v>
      </c>
      <c r="E221" t="s">
        <v>53</v>
      </c>
      <c r="F221" t="s">
        <v>33</v>
      </c>
      <c r="G221">
        <v>45204</v>
      </c>
      <c r="H221">
        <f t="shared" si="18"/>
        <v>45204</v>
      </c>
      <c r="I221" t="str" cm="1">
        <f t="array" ref="I221">_xlfn.IFS(H221&lt;PERCENTILE(Income_Clean,0.33),"Low",H221&lt;PERCENTILE(Income_Clean,0.67),"Medium",H221&gt;PERCENTILE(Income_Clean,0.67),"High")</f>
        <v>Medium</v>
      </c>
      <c r="J221" t="str">
        <f t="shared" si="19"/>
        <v>Average Income</v>
      </c>
      <c r="K221">
        <v>1</v>
      </c>
      <c r="L221">
        <v>0</v>
      </c>
      <c r="M221" t="str">
        <f t="shared" si="21"/>
        <v>Yes</v>
      </c>
      <c r="N221" t="s">
        <v>217</v>
      </c>
      <c r="O221">
        <v>93</v>
      </c>
      <c r="P221">
        <v>30</v>
      </c>
      <c r="Q221">
        <v>11</v>
      </c>
      <c r="R221">
        <v>25</v>
      </c>
      <c r="S221">
        <v>29</v>
      </c>
      <c r="T221">
        <v>1</v>
      </c>
      <c r="U221">
        <v>18</v>
      </c>
      <c r="V221">
        <f t="shared" si="22"/>
        <v>114</v>
      </c>
      <c r="W221">
        <v>1</v>
      </c>
      <c r="X221">
        <v>1</v>
      </c>
      <c r="Y221">
        <v>1</v>
      </c>
      <c r="Z221">
        <v>4</v>
      </c>
      <c r="AA221">
        <v>3</v>
      </c>
      <c r="AB221">
        <v>0</v>
      </c>
      <c r="AC221">
        <v>0</v>
      </c>
      <c r="AD221">
        <v>0</v>
      </c>
      <c r="AE221">
        <v>0</v>
      </c>
      <c r="AF221">
        <v>0</v>
      </c>
      <c r="AG221">
        <f t="shared" si="23"/>
        <v>0</v>
      </c>
      <c r="AH221">
        <v>0</v>
      </c>
      <c r="AI221">
        <v>0</v>
      </c>
    </row>
    <row r="222" spans="1:35" x14ac:dyDescent="0.3">
      <c r="A222" s="1">
        <v>2075</v>
      </c>
      <c r="B222">
        <v>1969</v>
      </c>
      <c r="C222">
        <f t="shared" si="20"/>
        <v>57</v>
      </c>
      <c r="D222" t="str" cm="1">
        <f t="array" ref="D222">_xlfn.IFS(C222&lt;36,"Young",C222&lt;56,"Middle-aged",C222&gt;=56,"Senior")</f>
        <v>Senior</v>
      </c>
      <c r="E222" t="s">
        <v>29</v>
      </c>
      <c r="F222" t="s">
        <v>37</v>
      </c>
      <c r="G222">
        <v>72460</v>
      </c>
      <c r="H222">
        <f t="shared" si="18"/>
        <v>72460</v>
      </c>
      <c r="I222" t="str" cm="1">
        <f t="array" ref="I222">_xlfn.IFS(H222&lt;PERCENTILE(Income_Clean,0.33),"Low",H222&lt;PERCENTILE(Income_Clean,0.67),"Medium",H222&gt;PERCENTILE(Income_Clean,0.67),"High")</f>
        <v>High</v>
      </c>
      <c r="J222" t="str">
        <f t="shared" si="19"/>
        <v>Above Average Income</v>
      </c>
      <c r="K222">
        <v>0</v>
      </c>
      <c r="L222">
        <v>0</v>
      </c>
      <c r="M222" t="str">
        <f t="shared" si="21"/>
        <v>No</v>
      </c>
      <c r="N222" t="s">
        <v>144</v>
      </c>
      <c r="O222">
        <v>56</v>
      </c>
      <c r="P222">
        <v>377</v>
      </c>
      <c r="Q222">
        <v>10</v>
      </c>
      <c r="R222">
        <v>540</v>
      </c>
      <c r="S222">
        <v>80</v>
      </c>
      <c r="T222">
        <v>30</v>
      </c>
      <c r="U222">
        <v>10</v>
      </c>
      <c r="V222">
        <f t="shared" si="22"/>
        <v>1047</v>
      </c>
      <c r="W222">
        <v>1</v>
      </c>
      <c r="X222">
        <v>3</v>
      </c>
      <c r="Y222">
        <v>5</v>
      </c>
      <c r="Z222">
        <v>7</v>
      </c>
      <c r="AA222">
        <v>1</v>
      </c>
      <c r="AB222">
        <v>0</v>
      </c>
      <c r="AC222">
        <v>0</v>
      </c>
      <c r="AD222">
        <v>0</v>
      </c>
      <c r="AE222">
        <v>0</v>
      </c>
      <c r="AF222">
        <v>0</v>
      </c>
      <c r="AG222">
        <f t="shared" si="23"/>
        <v>0</v>
      </c>
      <c r="AH222">
        <v>0</v>
      </c>
      <c r="AI222">
        <v>0</v>
      </c>
    </row>
    <row r="223" spans="1:35" x14ac:dyDescent="0.3">
      <c r="A223" s="1">
        <v>4785</v>
      </c>
      <c r="B223">
        <v>1970</v>
      </c>
      <c r="C223">
        <f t="shared" si="20"/>
        <v>56</v>
      </c>
      <c r="D223" t="str" cm="1">
        <f t="array" ref="D223">_xlfn.IFS(C223&lt;36,"Young",C223&lt;56,"Middle-aged",C223&gt;=56,"Senior")</f>
        <v>Senior</v>
      </c>
      <c r="E223" t="s">
        <v>36</v>
      </c>
      <c r="F223" t="s">
        <v>33</v>
      </c>
      <c r="G223">
        <v>77622</v>
      </c>
      <c r="H223">
        <f t="shared" si="18"/>
        <v>77622</v>
      </c>
      <c r="I223" t="str" cm="1">
        <f t="array" ref="I223">_xlfn.IFS(H223&lt;PERCENTILE(Income_Clean,0.33),"Low",H223&lt;PERCENTILE(Income_Clean,0.67),"Medium",H223&gt;PERCENTILE(Income_Clean,0.67),"High")</f>
        <v>High</v>
      </c>
      <c r="J223" t="str">
        <f t="shared" si="19"/>
        <v>Above Average Income</v>
      </c>
      <c r="K223">
        <v>0</v>
      </c>
      <c r="L223">
        <v>2</v>
      </c>
      <c r="M223" t="str">
        <f t="shared" si="21"/>
        <v>Yes</v>
      </c>
      <c r="N223" t="s">
        <v>218</v>
      </c>
      <c r="O223">
        <v>3</v>
      </c>
      <c r="P223">
        <v>520</v>
      </c>
      <c r="Q223">
        <v>7</v>
      </c>
      <c r="R223">
        <v>154</v>
      </c>
      <c r="S223">
        <v>19</v>
      </c>
      <c r="T223">
        <v>0</v>
      </c>
      <c r="U223">
        <v>14</v>
      </c>
      <c r="V223">
        <f t="shared" si="22"/>
        <v>714</v>
      </c>
      <c r="W223">
        <v>2</v>
      </c>
      <c r="X223">
        <v>6</v>
      </c>
      <c r="Y223">
        <v>3</v>
      </c>
      <c r="Z223">
        <v>11</v>
      </c>
      <c r="AA223">
        <v>3</v>
      </c>
      <c r="AB223">
        <v>0</v>
      </c>
      <c r="AC223">
        <v>0</v>
      </c>
      <c r="AD223">
        <v>0</v>
      </c>
      <c r="AE223">
        <v>0</v>
      </c>
      <c r="AF223">
        <v>0</v>
      </c>
      <c r="AG223">
        <f t="shared" si="23"/>
        <v>0</v>
      </c>
      <c r="AH223">
        <v>0</v>
      </c>
      <c r="AI223">
        <v>0</v>
      </c>
    </row>
    <row r="224" spans="1:35" x14ac:dyDescent="0.3">
      <c r="A224" s="1">
        <v>9076</v>
      </c>
      <c r="B224">
        <v>1980</v>
      </c>
      <c r="C224">
        <f t="shared" si="20"/>
        <v>46</v>
      </c>
      <c r="D224" t="str" cm="1">
        <f t="array" ref="D224">_xlfn.IFS(C224&lt;36,"Young",C224&lt;56,"Middle-aged",C224&gt;=56,"Senior")</f>
        <v>Middle-aged</v>
      </c>
      <c r="E224" t="s">
        <v>36</v>
      </c>
      <c r="F224" t="s">
        <v>37</v>
      </c>
      <c r="G224">
        <v>30732</v>
      </c>
      <c r="H224">
        <f t="shared" si="18"/>
        <v>30732</v>
      </c>
      <c r="I224" t="str" cm="1">
        <f t="array" ref="I224">_xlfn.IFS(H224&lt;PERCENTILE(Income_Clean,0.33),"Low",H224&lt;PERCENTILE(Income_Clean,0.67),"Medium",H224&gt;PERCENTILE(Income_Clean,0.67),"High")</f>
        <v>Low</v>
      </c>
      <c r="J224" t="str">
        <f t="shared" si="19"/>
        <v>Below Average Income</v>
      </c>
      <c r="K224">
        <v>1</v>
      </c>
      <c r="L224">
        <v>0</v>
      </c>
      <c r="M224" t="str">
        <f t="shared" si="21"/>
        <v>Yes</v>
      </c>
      <c r="N224" t="s">
        <v>219</v>
      </c>
      <c r="O224">
        <v>44</v>
      </c>
      <c r="P224">
        <v>155</v>
      </c>
      <c r="Q224">
        <v>1</v>
      </c>
      <c r="R224">
        <v>25</v>
      </c>
      <c r="S224">
        <v>0</v>
      </c>
      <c r="T224">
        <v>1</v>
      </c>
      <c r="U224">
        <v>3</v>
      </c>
      <c r="V224">
        <f t="shared" si="22"/>
        <v>185</v>
      </c>
      <c r="W224">
        <v>4</v>
      </c>
      <c r="X224">
        <v>4</v>
      </c>
      <c r="Y224">
        <v>1</v>
      </c>
      <c r="Z224">
        <v>4</v>
      </c>
      <c r="AA224">
        <v>8</v>
      </c>
      <c r="AB224">
        <v>0</v>
      </c>
      <c r="AC224">
        <v>0</v>
      </c>
      <c r="AD224">
        <v>0</v>
      </c>
      <c r="AE224">
        <v>0</v>
      </c>
      <c r="AF224">
        <v>0</v>
      </c>
      <c r="AG224">
        <f t="shared" si="23"/>
        <v>0</v>
      </c>
      <c r="AH224">
        <v>0</v>
      </c>
      <c r="AI224">
        <v>0</v>
      </c>
    </row>
    <row r="225" spans="1:35" x14ac:dyDescent="0.3">
      <c r="A225" s="1">
        <v>7079</v>
      </c>
      <c r="B225">
        <v>1962</v>
      </c>
      <c r="C225">
        <f t="shared" si="20"/>
        <v>64</v>
      </c>
      <c r="D225" t="str" cm="1">
        <f t="array" ref="D225">_xlfn.IFS(C225&lt;36,"Young",C225&lt;56,"Middle-aged",C225&gt;=56,"Senior")</f>
        <v>Senior</v>
      </c>
      <c r="E225" t="s">
        <v>29</v>
      </c>
      <c r="F225" t="s">
        <v>41</v>
      </c>
      <c r="G225">
        <v>63887</v>
      </c>
      <c r="H225">
        <f t="shared" si="18"/>
        <v>63887</v>
      </c>
      <c r="I225" t="str" cm="1">
        <f t="array" ref="I225">_xlfn.IFS(H225&lt;PERCENTILE(Income_Clean,0.33),"Low",H225&lt;PERCENTILE(Income_Clean,0.67),"Medium",H225&gt;PERCENTILE(Income_Clean,0.67),"High")</f>
        <v>High</v>
      </c>
      <c r="J225" t="str">
        <f t="shared" si="19"/>
        <v>Above Average Income</v>
      </c>
      <c r="K225">
        <v>0</v>
      </c>
      <c r="L225">
        <v>1</v>
      </c>
      <c r="M225" t="str">
        <f t="shared" si="21"/>
        <v>Yes</v>
      </c>
      <c r="N225" t="s">
        <v>220</v>
      </c>
      <c r="O225">
        <v>38</v>
      </c>
      <c r="P225">
        <v>897</v>
      </c>
      <c r="Q225">
        <v>23</v>
      </c>
      <c r="R225">
        <v>207</v>
      </c>
      <c r="S225">
        <v>15</v>
      </c>
      <c r="T225">
        <v>11</v>
      </c>
      <c r="U225">
        <v>92</v>
      </c>
      <c r="V225">
        <f t="shared" si="22"/>
        <v>1245</v>
      </c>
      <c r="W225">
        <v>5</v>
      </c>
      <c r="X225">
        <v>9</v>
      </c>
      <c r="Y225">
        <v>6</v>
      </c>
      <c r="Z225">
        <v>12</v>
      </c>
      <c r="AA225">
        <v>6</v>
      </c>
      <c r="AB225">
        <v>0</v>
      </c>
      <c r="AC225">
        <v>0</v>
      </c>
      <c r="AD225">
        <v>0</v>
      </c>
      <c r="AE225">
        <v>0</v>
      </c>
      <c r="AF225">
        <v>0</v>
      </c>
      <c r="AG225">
        <f t="shared" si="23"/>
        <v>0</v>
      </c>
      <c r="AH225">
        <v>0</v>
      </c>
      <c r="AI225">
        <v>0</v>
      </c>
    </row>
    <row r="226" spans="1:35" x14ac:dyDescent="0.3">
      <c r="A226" s="1">
        <v>4653</v>
      </c>
      <c r="B226">
        <v>1978</v>
      </c>
      <c r="C226">
        <f t="shared" si="20"/>
        <v>48</v>
      </c>
      <c r="D226" t="str" cm="1">
        <f t="array" ref="D226">_xlfn.IFS(C226&lt;36,"Young",C226&lt;56,"Middle-aged",C226&gt;=56,"Senior")</f>
        <v>Middle-aged</v>
      </c>
      <c r="E226" t="s">
        <v>29</v>
      </c>
      <c r="F226" t="s">
        <v>33</v>
      </c>
      <c r="G226">
        <v>42011</v>
      </c>
      <c r="H226">
        <f t="shared" si="18"/>
        <v>42011</v>
      </c>
      <c r="I226" t="str" cm="1">
        <f t="array" ref="I226">_xlfn.IFS(H226&lt;PERCENTILE(Income_Clean,0.33),"Low",H226&lt;PERCENTILE(Income_Clean,0.67),"Medium",H226&gt;PERCENTILE(Income_Clean,0.67),"High")</f>
        <v>Medium</v>
      </c>
      <c r="J226" t="str">
        <f t="shared" si="19"/>
        <v>Average Income</v>
      </c>
      <c r="K226">
        <v>1</v>
      </c>
      <c r="L226">
        <v>0</v>
      </c>
      <c r="M226" t="str">
        <f t="shared" si="21"/>
        <v>Yes</v>
      </c>
      <c r="N226" t="s">
        <v>221</v>
      </c>
      <c r="O226">
        <v>46</v>
      </c>
      <c r="P226">
        <v>131</v>
      </c>
      <c r="Q226">
        <v>0</v>
      </c>
      <c r="R226">
        <v>16</v>
      </c>
      <c r="S226">
        <v>2</v>
      </c>
      <c r="T226">
        <v>1</v>
      </c>
      <c r="U226">
        <v>39</v>
      </c>
      <c r="V226">
        <f t="shared" si="22"/>
        <v>189</v>
      </c>
      <c r="W226">
        <v>4</v>
      </c>
      <c r="X226">
        <v>3</v>
      </c>
      <c r="Y226">
        <v>1</v>
      </c>
      <c r="Z226">
        <v>4</v>
      </c>
      <c r="AA226">
        <v>8</v>
      </c>
      <c r="AB226">
        <v>0</v>
      </c>
      <c r="AC226">
        <v>0</v>
      </c>
      <c r="AD226">
        <v>0</v>
      </c>
      <c r="AE226">
        <v>0</v>
      </c>
      <c r="AF226">
        <v>0</v>
      </c>
      <c r="AG226">
        <f t="shared" si="23"/>
        <v>0</v>
      </c>
      <c r="AH226">
        <v>0</v>
      </c>
      <c r="AI226">
        <v>0</v>
      </c>
    </row>
    <row r="227" spans="1:35" x14ac:dyDescent="0.3">
      <c r="A227" s="1">
        <v>7375</v>
      </c>
      <c r="B227">
        <v>1976</v>
      </c>
      <c r="C227">
        <f t="shared" si="20"/>
        <v>50</v>
      </c>
      <c r="D227" t="str" cm="1">
        <f t="array" ref="D227">_xlfn.IFS(C227&lt;36,"Young",C227&lt;56,"Middle-aged",C227&gt;=56,"Senior")</f>
        <v>Middle-aged</v>
      </c>
      <c r="E227" t="s">
        <v>29</v>
      </c>
      <c r="F227" t="s">
        <v>33</v>
      </c>
      <c r="G227">
        <v>51369</v>
      </c>
      <c r="H227">
        <f t="shared" si="18"/>
        <v>51369</v>
      </c>
      <c r="I227" t="str" cm="1">
        <f t="array" ref="I227">_xlfn.IFS(H227&lt;PERCENTILE(Income_Clean,0.33),"Low",H227&lt;PERCENTILE(Income_Clean,0.67),"Medium",H227&gt;PERCENTILE(Income_Clean,0.67),"High")</f>
        <v>Medium</v>
      </c>
      <c r="J227" t="str">
        <f t="shared" si="19"/>
        <v>Average Income</v>
      </c>
      <c r="K227">
        <v>0</v>
      </c>
      <c r="L227">
        <v>1</v>
      </c>
      <c r="M227" t="str">
        <f t="shared" si="21"/>
        <v>Yes</v>
      </c>
      <c r="N227" t="s">
        <v>222</v>
      </c>
      <c r="O227">
        <v>84</v>
      </c>
      <c r="P227">
        <v>297</v>
      </c>
      <c r="Q227">
        <v>7</v>
      </c>
      <c r="R227">
        <v>79</v>
      </c>
      <c r="S227">
        <v>0</v>
      </c>
      <c r="T227">
        <v>11</v>
      </c>
      <c r="U227">
        <v>182</v>
      </c>
      <c r="V227">
        <f t="shared" si="22"/>
        <v>576</v>
      </c>
      <c r="W227">
        <v>2</v>
      </c>
      <c r="X227">
        <v>8</v>
      </c>
      <c r="Y227">
        <v>2</v>
      </c>
      <c r="Z227">
        <v>4</v>
      </c>
      <c r="AA227">
        <v>8</v>
      </c>
      <c r="AB227">
        <v>0</v>
      </c>
      <c r="AC227">
        <v>0</v>
      </c>
      <c r="AD227">
        <v>0</v>
      </c>
      <c r="AE227">
        <v>0</v>
      </c>
      <c r="AF227">
        <v>0</v>
      </c>
      <c r="AG227">
        <f t="shared" si="23"/>
        <v>0</v>
      </c>
      <c r="AH227">
        <v>0</v>
      </c>
      <c r="AI227">
        <v>0</v>
      </c>
    </row>
    <row r="228" spans="1:35" x14ac:dyDescent="0.3">
      <c r="A228" s="1">
        <v>709</v>
      </c>
      <c r="B228">
        <v>1952</v>
      </c>
      <c r="C228">
        <f t="shared" si="20"/>
        <v>74</v>
      </c>
      <c r="D228" t="str" cm="1">
        <f t="array" ref="D228">_xlfn.IFS(C228&lt;36,"Young",C228&lt;56,"Middle-aged",C228&gt;=56,"Senior")</f>
        <v>Senior</v>
      </c>
      <c r="E228" t="s">
        <v>29</v>
      </c>
      <c r="F228" t="s">
        <v>41</v>
      </c>
      <c r="G228">
        <v>51537</v>
      </c>
      <c r="H228">
        <f t="shared" si="18"/>
        <v>51537</v>
      </c>
      <c r="I228" t="str" cm="1">
        <f t="array" ref="I228">_xlfn.IFS(H228&lt;PERCENTILE(Income_Clean,0.33),"Low",H228&lt;PERCENTILE(Income_Clean,0.67),"Medium",H228&gt;PERCENTILE(Income_Clean,0.67),"High")</f>
        <v>Medium</v>
      </c>
      <c r="J228" t="str">
        <f t="shared" si="19"/>
        <v>Average Income</v>
      </c>
      <c r="K228">
        <v>0</v>
      </c>
      <c r="L228">
        <v>1</v>
      </c>
      <c r="M228" t="str">
        <f t="shared" si="21"/>
        <v>Yes</v>
      </c>
      <c r="N228" t="s">
        <v>223</v>
      </c>
      <c r="O228">
        <v>27</v>
      </c>
      <c r="P228">
        <v>787</v>
      </c>
      <c r="Q228">
        <v>20</v>
      </c>
      <c r="R228">
        <v>204</v>
      </c>
      <c r="S228">
        <v>0</v>
      </c>
      <c r="T228">
        <v>0</v>
      </c>
      <c r="U228">
        <v>92</v>
      </c>
      <c r="V228">
        <f t="shared" si="22"/>
        <v>1103</v>
      </c>
      <c r="W228">
        <v>3</v>
      </c>
      <c r="X228">
        <v>2</v>
      </c>
      <c r="Y228">
        <v>2</v>
      </c>
      <c r="Z228">
        <v>11</v>
      </c>
      <c r="AA228">
        <v>8</v>
      </c>
      <c r="AB228">
        <v>0</v>
      </c>
      <c r="AC228">
        <v>0</v>
      </c>
      <c r="AD228">
        <v>0</v>
      </c>
      <c r="AE228">
        <v>0</v>
      </c>
      <c r="AF228">
        <v>0</v>
      </c>
      <c r="AG228">
        <f t="shared" si="23"/>
        <v>0</v>
      </c>
      <c r="AH228">
        <v>0</v>
      </c>
      <c r="AI228">
        <v>0</v>
      </c>
    </row>
    <row r="229" spans="1:35" x14ac:dyDescent="0.3">
      <c r="A229" s="1">
        <v>460</v>
      </c>
      <c r="B229">
        <v>1972</v>
      </c>
      <c r="C229">
        <f t="shared" si="20"/>
        <v>54</v>
      </c>
      <c r="D229" t="str" cm="1">
        <f t="array" ref="D229">_xlfn.IFS(C229&lt;36,"Young",C229&lt;56,"Middle-aged",C229&gt;=56,"Senior")</f>
        <v>Middle-aged</v>
      </c>
      <c r="E229" t="s">
        <v>36</v>
      </c>
      <c r="F229" t="s">
        <v>37</v>
      </c>
      <c r="G229">
        <v>79930</v>
      </c>
      <c r="H229">
        <f t="shared" si="18"/>
        <v>79930</v>
      </c>
      <c r="I229" t="str" cm="1">
        <f t="array" ref="I229">_xlfn.IFS(H229&lt;PERCENTILE(Income_Clean,0.33),"Low",H229&lt;PERCENTILE(Income_Clean,0.67),"Medium",H229&gt;PERCENTILE(Income_Clean,0.67),"High")</f>
        <v>High</v>
      </c>
      <c r="J229" t="str">
        <f t="shared" si="19"/>
        <v>Above Average Income</v>
      </c>
      <c r="K229">
        <v>0</v>
      </c>
      <c r="L229">
        <v>0</v>
      </c>
      <c r="M229" t="str">
        <f t="shared" si="21"/>
        <v>No</v>
      </c>
      <c r="N229" t="s">
        <v>55</v>
      </c>
      <c r="O229">
        <v>72</v>
      </c>
      <c r="P229">
        <v>792</v>
      </c>
      <c r="Q229">
        <v>86</v>
      </c>
      <c r="R229">
        <v>740</v>
      </c>
      <c r="S229">
        <v>67</v>
      </c>
      <c r="T229">
        <v>51</v>
      </c>
      <c r="U229">
        <v>17</v>
      </c>
      <c r="V229">
        <f t="shared" si="22"/>
        <v>1753</v>
      </c>
      <c r="W229">
        <v>1</v>
      </c>
      <c r="X229">
        <v>3</v>
      </c>
      <c r="Y229">
        <v>5</v>
      </c>
      <c r="Z229">
        <v>8</v>
      </c>
      <c r="AA229">
        <v>2</v>
      </c>
      <c r="AB229">
        <v>0</v>
      </c>
      <c r="AC229">
        <v>0</v>
      </c>
      <c r="AD229">
        <v>0</v>
      </c>
      <c r="AE229">
        <v>0</v>
      </c>
      <c r="AF229">
        <v>0</v>
      </c>
      <c r="AG229">
        <f t="shared" si="23"/>
        <v>0</v>
      </c>
      <c r="AH229">
        <v>0</v>
      </c>
      <c r="AI229">
        <v>0</v>
      </c>
    </row>
    <row r="230" spans="1:35" x14ac:dyDescent="0.3">
      <c r="A230" s="1">
        <v>3726</v>
      </c>
      <c r="B230">
        <v>1986</v>
      </c>
      <c r="C230">
        <f t="shared" si="20"/>
        <v>40</v>
      </c>
      <c r="D230" t="str" cm="1">
        <f t="array" ref="D230">_xlfn.IFS(C230&lt;36,"Young",C230&lt;56,"Middle-aged",C230&gt;=56,"Senior")</f>
        <v>Middle-aged</v>
      </c>
      <c r="E230" t="s">
        <v>36</v>
      </c>
      <c r="F230" t="s">
        <v>33</v>
      </c>
      <c r="G230">
        <v>34320</v>
      </c>
      <c r="H230">
        <f t="shared" si="18"/>
        <v>34320</v>
      </c>
      <c r="I230" t="str" cm="1">
        <f t="array" ref="I230">_xlfn.IFS(H230&lt;PERCENTILE(Income_Clean,0.33),"Low",H230&lt;PERCENTILE(Income_Clean,0.67),"Medium",H230&gt;PERCENTILE(Income_Clean,0.67),"High")</f>
        <v>Low</v>
      </c>
      <c r="J230" t="str">
        <f t="shared" si="19"/>
        <v>Below Average Income</v>
      </c>
      <c r="K230">
        <v>1</v>
      </c>
      <c r="L230">
        <v>0</v>
      </c>
      <c r="M230" t="str">
        <f t="shared" si="21"/>
        <v>Yes</v>
      </c>
      <c r="N230" t="s">
        <v>224</v>
      </c>
      <c r="O230">
        <v>66</v>
      </c>
      <c r="P230">
        <v>4</v>
      </c>
      <c r="Q230">
        <v>1</v>
      </c>
      <c r="R230">
        <v>9</v>
      </c>
      <c r="S230">
        <v>3</v>
      </c>
      <c r="T230">
        <v>0</v>
      </c>
      <c r="U230">
        <v>0</v>
      </c>
      <c r="V230">
        <f t="shared" si="22"/>
        <v>17</v>
      </c>
      <c r="W230">
        <v>1</v>
      </c>
      <c r="X230">
        <v>1</v>
      </c>
      <c r="Y230">
        <v>0</v>
      </c>
      <c r="Z230">
        <v>2</v>
      </c>
      <c r="AA230">
        <v>8</v>
      </c>
      <c r="AB230">
        <v>0</v>
      </c>
      <c r="AC230">
        <v>0</v>
      </c>
      <c r="AD230">
        <v>0</v>
      </c>
      <c r="AE230">
        <v>0</v>
      </c>
      <c r="AF230">
        <v>0</v>
      </c>
      <c r="AG230">
        <f t="shared" si="23"/>
        <v>0</v>
      </c>
      <c r="AH230">
        <v>0</v>
      </c>
      <c r="AI230">
        <v>0</v>
      </c>
    </row>
    <row r="231" spans="1:35" x14ac:dyDescent="0.3">
      <c r="A231" s="1">
        <v>6798</v>
      </c>
      <c r="B231">
        <v>1966</v>
      </c>
      <c r="C231">
        <f t="shared" si="20"/>
        <v>60</v>
      </c>
      <c r="D231" t="str" cm="1">
        <f t="array" ref="D231">_xlfn.IFS(C231&lt;36,"Young",C231&lt;56,"Middle-aged",C231&gt;=56,"Senior")</f>
        <v>Senior</v>
      </c>
      <c r="E231" t="s">
        <v>29</v>
      </c>
      <c r="F231" t="s">
        <v>30</v>
      </c>
      <c r="G231">
        <v>37070</v>
      </c>
      <c r="H231">
        <f t="shared" si="18"/>
        <v>37070</v>
      </c>
      <c r="I231" t="str" cm="1">
        <f t="array" ref="I231">_xlfn.IFS(H231&lt;PERCENTILE(Income_Clean,0.33),"Low",H231&lt;PERCENTILE(Income_Clean,0.67),"Medium",H231&gt;PERCENTILE(Income_Clean,0.67),"High")</f>
        <v>Low</v>
      </c>
      <c r="J231" t="str">
        <f t="shared" si="19"/>
        <v>Below Average Income</v>
      </c>
      <c r="K231">
        <v>1</v>
      </c>
      <c r="L231">
        <v>1</v>
      </c>
      <c r="M231" t="str">
        <f t="shared" si="21"/>
        <v>Yes</v>
      </c>
      <c r="N231" t="s">
        <v>225</v>
      </c>
      <c r="O231">
        <v>30</v>
      </c>
      <c r="P231">
        <v>231</v>
      </c>
      <c r="Q231">
        <v>7</v>
      </c>
      <c r="R231">
        <v>137</v>
      </c>
      <c r="S231">
        <v>4</v>
      </c>
      <c r="T231">
        <v>15</v>
      </c>
      <c r="U231">
        <v>39</v>
      </c>
      <c r="V231">
        <f t="shared" si="22"/>
        <v>433</v>
      </c>
      <c r="W231">
        <v>9</v>
      </c>
      <c r="X231">
        <v>5</v>
      </c>
      <c r="Y231">
        <v>1</v>
      </c>
      <c r="Z231">
        <v>8</v>
      </c>
      <c r="AA231">
        <v>7</v>
      </c>
      <c r="AB231">
        <v>0</v>
      </c>
      <c r="AC231">
        <v>0</v>
      </c>
      <c r="AD231">
        <v>0</v>
      </c>
      <c r="AE231">
        <v>0</v>
      </c>
      <c r="AF231">
        <v>0</v>
      </c>
      <c r="AG231">
        <f t="shared" si="23"/>
        <v>0</v>
      </c>
      <c r="AH231">
        <v>0</v>
      </c>
      <c r="AI231">
        <v>1</v>
      </c>
    </row>
    <row r="232" spans="1:35" x14ac:dyDescent="0.3">
      <c r="A232" s="1">
        <v>5341</v>
      </c>
      <c r="B232">
        <v>1962</v>
      </c>
      <c r="C232">
        <f t="shared" si="20"/>
        <v>64</v>
      </c>
      <c r="D232" t="str" cm="1">
        <f t="array" ref="D232">_xlfn.IFS(C232&lt;36,"Young",C232&lt;56,"Middle-aged",C232&gt;=56,"Senior")</f>
        <v>Senior</v>
      </c>
      <c r="E232" t="s">
        <v>53</v>
      </c>
      <c r="F232" t="s">
        <v>41</v>
      </c>
      <c r="G232">
        <v>81975</v>
      </c>
      <c r="H232">
        <f t="shared" si="18"/>
        <v>81975</v>
      </c>
      <c r="I232" t="str" cm="1">
        <f t="array" ref="I232">_xlfn.IFS(H232&lt;PERCENTILE(Income_Clean,0.33),"Low",H232&lt;PERCENTILE(Income_Clean,0.67),"Medium",H232&gt;PERCENTILE(Income_Clean,0.67),"High")</f>
        <v>High</v>
      </c>
      <c r="J232" t="str">
        <f t="shared" si="19"/>
        <v>Above Average Income</v>
      </c>
      <c r="K232">
        <v>0</v>
      </c>
      <c r="L232">
        <v>1</v>
      </c>
      <c r="M232" t="str">
        <f t="shared" si="21"/>
        <v>Yes</v>
      </c>
      <c r="N232" t="s">
        <v>219</v>
      </c>
      <c r="O232">
        <v>2</v>
      </c>
      <c r="P232">
        <v>983</v>
      </c>
      <c r="Q232">
        <v>76</v>
      </c>
      <c r="R232">
        <v>184</v>
      </c>
      <c r="S232">
        <v>180</v>
      </c>
      <c r="T232">
        <v>138</v>
      </c>
      <c r="U232">
        <v>27</v>
      </c>
      <c r="V232">
        <f t="shared" si="22"/>
        <v>1588</v>
      </c>
      <c r="W232">
        <v>1</v>
      </c>
      <c r="X232">
        <v>6</v>
      </c>
      <c r="Y232">
        <v>3</v>
      </c>
      <c r="Z232">
        <v>4</v>
      </c>
      <c r="AA232">
        <v>7</v>
      </c>
      <c r="AB232">
        <v>0</v>
      </c>
      <c r="AC232">
        <v>0</v>
      </c>
      <c r="AD232">
        <v>1</v>
      </c>
      <c r="AE232">
        <v>0</v>
      </c>
      <c r="AF232">
        <v>0</v>
      </c>
      <c r="AG232">
        <f t="shared" si="23"/>
        <v>1</v>
      </c>
      <c r="AH232">
        <v>0</v>
      </c>
      <c r="AI232">
        <v>0</v>
      </c>
    </row>
    <row r="233" spans="1:35" x14ac:dyDescent="0.3">
      <c r="A233" s="1">
        <v>1606</v>
      </c>
      <c r="B233">
        <v>1971</v>
      </c>
      <c r="C233">
        <f t="shared" si="20"/>
        <v>55</v>
      </c>
      <c r="D233" t="str" cm="1">
        <f t="array" ref="D233">_xlfn.IFS(C233&lt;36,"Young",C233&lt;56,"Middle-aged",C233&gt;=56,"Senior")</f>
        <v>Middle-aged</v>
      </c>
      <c r="E233" t="s">
        <v>29</v>
      </c>
      <c r="F233" t="s">
        <v>33</v>
      </c>
      <c r="G233">
        <v>38590</v>
      </c>
      <c r="H233">
        <f t="shared" si="18"/>
        <v>38590</v>
      </c>
      <c r="I233" t="str" cm="1">
        <f t="array" ref="I233">_xlfn.IFS(H233&lt;PERCENTILE(Income_Clean,0.33),"Low",H233&lt;PERCENTILE(Income_Clean,0.67),"Medium",H233&gt;PERCENTILE(Income_Clean,0.67),"High")</f>
        <v>Low</v>
      </c>
      <c r="J233" t="str">
        <f t="shared" si="19"/>
        <v>Below Average Income</v>
      </c>
      <c r="K233">
        <v>1</v>
      </c>
      <c r="L233">
        <v>0</v>
      </c>
      <c r="M233" t="str">
        <f t="shared" si="21"/>
        <v>Yes</v>
      </c>
      <c r="N233" t="s">
        <v>226</v>
      </c>
      <c r="O233">
        <v>65</v>
      </c>
      <c r="P233">
        <v>3</v>
      </c>
      <c r="Q233">
        <v>1</v>
      </c>
      <c r="R233">
        <v>8</v>
      </c>
      <c r="S233">
        <v>4</v>
      </c>
      <c r="T233">
        <v>3</v>
      </c>
      <c r="U233">
        <v>3</v>
      </c>
      <c r="V233">
        <f t="shared" si="22"/>
        <v>22</v>
      </c>
      <c r="W233">
        <v>1</v>
      </c>
      <c r="X233">
        <v>1</v>
      </c>
      <c r="Y233">
        <v>0</v>
      </c>
      <c r="Z233">
        <v>2</v>
      </c>
      <c r="AA233">
        <v>8</v>
      </c>
      <c r="AB233">
        <v>0</v>
      </c>
      <c r="AC233">
        <v>0</v>
      </c>
      <c r="AD233">
        <v>0</v>
      </c>
      <c r="AE233">
        <v>0</v>
      </c>
      <c r="AF233">
        <v>0</v>
      </c>
      <c r="AG233">
        <f t="shared" si="23"/>
        <v>0</v>
      </c>
      <c r="AH233">
        <v>0</v>
      </c>
      <c r="AI233">
        <v>0</v>
      </c>
    </row>
    <row r="234" spans="1:35" x14ac:dyDescent="0.3">
      <c r="A234" s="1">
        <v>9617</v>
      </c>
      <c r="B234">
        <v>1951</v>
      </c>
      <c r="C234">
        <f t="shared" si="20"/>
        <v>75</v>
      </c>
      <c r="D234" t="str" cm="1">
        <f t="array" ref="D234">_xlfn.IFS(C234&lt;36,"Young",C234&lt;56,"Middle-aged",C234&gt;=56,"Senior")</f>
        <v>Senior</v>
      </c>
      <c r="E234" t="s">
        <v>29</v>
      </c>
      <c r="F234" t="s">
        <v>30</v>
      </c>
      <c r="G234">
        <v>15033</v>
      </c>
      <c r="H234">
        <f t="shared" si="18"/>
        <v>15033</v>
      </c>
      <c r="I234" t="str" cm="1">
        <f t="array" ref="I234">_xlfn.IFS(H234&lt;PERCENTILE(Income_Clean,0.33),"Low",H234&lt;PERCENTILE(Income_Clean,0.67),"Medium",H234&gt;PERCENTILE(Income_Clean,0.67),"High")</f>
        <v>Low</v>
      </c>
      <c r="J234" t="str">
        <f t="shared" si="19"/>
        <v>Below Average Income</v>
      </c>
      <c r="K234">
        <v>0</v>
      </c>
      <c r="L234">
        <v>0</v>
      </c>
      <c r="M234" t="str">
        <f t="shared" si="21"/>
        <v>No</v>
      </c>
      <c r="N234" t="s">
        <v>227</v>
      </c>
      <c r="O234">
        <v>37</v>
      </c>
      <c r="P234">
        <v>0</v>
      </c>
      <c r="Q234">
        <v>4</v>
      </c>
      <c r="R234">
        <v>5</v>
      </c>
      <c r="S234">
        <v>6</v>
      </c>
      <c r="T234">
        <v>0</v>
      </c>
      <c r="U234">
        <v>4</v>
      </c>
      <c r="V234">
        <f t="shared" si="22"/>
        <v>19</v>
      </c>
      <c r="W234">
        <v>1</v>
      </c>
      <c r="X234">
        <v>1</v>
      </c>
      <c r="Y234">
        <v>0</v>
      </c>
      <c r="Z234">
        <v>3</v>
      </c>
      <c r="AA234">
        <v>3</v>
      </c>
      <c r="AB234">
        <v>0</v>
      </c>
      <c r="AC234">
        <v>0</v>
      </c>
      <c r="AD234">
        <v>0</v>
      </c>
      <c r="AE234">
        <v>0</v>
      </c>
      <c r="AF234">
        <v>0</v>
      </c>
      <c r="AG234">
        <f t="shared" si="23"/>
        <v>0</v>
      </c>
      <c r="AH234">
        <v>0</v>
      </c>
      <c r="AI234">
        <v>0</v>
      </c>
    </row>
    <row r="235" spans="1:35" x14ac:dyDescent="0.3">
      <c r="A235" s="1">
        <v>3233</v>
      </c>
      <c r="B235">
        <v>1965</v>
      </c>
      <c r="C235">
        <f t="shared" si="20"/>
        <v>61</v>
      </c>
      <c r="D235" t="str" cm="1">
        <f t="array" ref="D235">_xlfn.IFS(C235&lt;36,"Young",C235&lt;56,"Middle-aged",C235&gt;=56,"Senior")</f>
        <v>Senior</v>
      </c>
      <c r="E235" t="s">
        <v>36</v>
      </c>
      <c r="F235" t="s">
        <v>37</v>
      </c>
      <c r="G235">
        <v>62745</v>
      </c>
      <c r="H235">
        <f t="shared" si="18"/>
        <v>62745</v>
      </c>
      <c r="I235" t="str" cm="1">
        <f t="array" ref="I235">_xlfn.IFS(H235&lt;PERCENTILE(Income_Clean,0.33),"Low",H235&lt;PERCENTILE(Income_Clean,0.67),"Medium",H235&gt;PERCENTILE(Income_Clean,0.67),"High")</f>
        <v>Medium</v>
      </c>
      <c r="J235" t="str">
        <f t="shared" si="19"/>
        <v>Average Income</v>
      </c>
      <c r="K235">
        <v>0</v>
      </c>
      <c r="L235">
        <v>1</v>
      </c>
      <c r="M235" t="str">
        <f t="shared" si="21"/>
        <v>Yes</v>
      </c>
      <c r="N235" t="s">
        <v>228</v>
      </c>
      <c r="O235">
        <v>89</v>
      </c>
      <c r="P235">
        <v>562</v>
      </c>
      <c r="Q235">
        <v>21</v>
      </c>
      <c r="R235">
        <v>464</v>
      </c>
      <c r="S235">
        <v>28</v>
      </c>
      <c r="T235">
        <v>10</v>
      </c>
      <c r="U235">
        <v>32</v>
      </c>
      <c r="V235">
        <f t="shared" si="22"/>
        <v>1117</v>
      </c>
      <c r="W235">
        <v>3</v>
      </c>
      <c r="X235">
        <v>7</v>
      </c>
      <c r="Y235">
        <v>8</v>
      </c>
      <c r="Z235">
        <v>11</v>
      </c>
      <c r="AA235">
        <v>5</v>
      </c>
      <c r="AB235">
        <v>0</v>
      </c>
      <c r="AC235">
        <v>0</v>
      </c>
      <c r="AD235">
        <v>0</v>
      </c>
      <c r="AE235">
        <v>0</v>
      </c>
      <c r="AF235">
        <v>0</v>
      </c>
      <c r="AG235">
        <f t="shared" si="23"/>
        <v>0</v>
      </c>
      <c r="AH235">
        <v>0</v>
      </c>
      <c r="AI235">
        <v>0</v>
      </c>
    </row>
    <row r="236" spans="1:35" x14ac:dyDescent="0.3">
      <c r="A236" s="1">
        <v>89</v>
      </c>
      <c r="B236">
        <v>1975</v>
      </c>
      <c r="C236">
        <f t="shared" si="20"/>
        <v>51</v>
      </c>
      <c r="D236" t="str" cm="1">
        <f t="array" ref="D236">_xlfn.IFS(C236&lt;36,"Young",C236&lt;56,"Middle-aged",C236&gt;=56,"Senior")</f>
        <v>Middle-aged</v>
      </c>
      <c r="E236" t="s">
        <v>53</v>
      </c>
      <c r="F236" t="s">
        <v>37</v>
      </c>
      <c r="G236">
        <v>22212</v>
      </c>
      <c r="H236">
        <f t="shared" si="18"/>
        <v>22212</v>
      </c>
      <c r="I236" t="str" cm="1">
        <f t="array" ref="I236">_xlfn.IFS(H236&lt;PERCENTILE(Income_Clean,0.33),"Low",H236&lt;PERCENTILE(Income_Clean,0.67),"Medium",H236&gt;PERCENTILE(Income_Clean,0.67),"High")</f>
        <v>Low</v>
      </c>
      <c r="J236" t="str">
        <f t="shared" si="19"/>
        <v>Below Average Income</v>
      </c>
      <c r="K236">
        <v>1</v>
      </c>
      <c r="L236">
        <v>0</v>
      </c>
      <c r="M236" t="str">
        <f t="shared" si="21"/>
        <v>Yes</v>
      </c>
      <c r="N236" t="s">
        <v>202</v>
      </c>
      <c r="O236">
        <v>49</v>
      </c>
      <c r="P236">
        <v>5</v>
      </c>
      <c r="Q236">
        <v>9</v>
      </c>
      <c r="R236">
        <v>20</v>
      </c>
      <c r="S236">
        <v>6</v>
      </c>
      <c r="T236">
        <v>8</v>
      </c>
      <c r="U236">
        <v>21</v>
      </c>
      <c r="V236">
        <f t="shared" si="22"/>
        <v>69</v>
      </c>
      <c r="W236">
        <v>2</v>
      </c>
      <c r="X236">
        <v>2</v>
      </c>
      <c r="Y236">
        <v>0</v>
      </c>
      <c r="Z236">
        <v>4</v>
      </c>
      <c r="AA236">
        <v>6</v>
      </c>
      <c r="AB236">
        <v>0</v>
      </c>
      <c r="AC236">
        <v>0</v>
      </c>
      <c r="AD236">
        <v>0</v>
      </c>
      <c r="AE236">
        <v>0</v>
      </c>
      <c r="AF236">
        <v>0</v>
      </c>
      <c r="AG236">
        <f t="shared" si="23"/>
        <v>0</v>
      </c>
      <c r="AH236">
        <v>0</v>
      </c>
      <c r="AI236">
        <v>0</v>
      </c>
    </row>
    <row r="237" spans="1:35" x14ac:dyDescent="0.3">
      <c r="A237" s="1">
        <v>2936</v>
      </c>
      <c r="B237">
        <v>1982</v>
      </c>
      <c r="C237">
        <f t="shared" si="20"/>
        <v>44</v>
      </c>
      <c r="D237" t="str" cm="1">
        <f t="array" ref="D237">_xlfn.IFS(C237&lt;36,"Young",C237&lt;56,"Middle-aged",C237&gt;=56,"Senior")</f>
        <v>Middle-aged</v>
      </c>
      <c r="E237" t="s">
        <v>39</v>
      </c>
      <c r="F237" t="s">
        <v>33</v>
      </c>
      <c r="G237">
        <v>23661</v>
      </c>
      <c r="H237">
        <f t="shared" si="18"/>
        <v>23661</v>
      </c>
      <c r="I237" t="str" cm="1">
        <f t="array" ref="I237">_xlfn.IFS(H237&lt;PERCENTILE(Income_Clean,0.33),"Low",H237&lt;PERCENTILE(Income_Clean,0.67),"Medium",H237&gt;PERCENTILE(Income_Clean,0.67),"High")</f>
        <v>Low</v>
      </c>
      <c r="J237" t="str">
        <f t="shared" si="19"/>
        <v>Below Average Income</v>
      </c>
      <c r="K237">
        <v>1</v>
      </c>
      <c r="L237">
        <v>0</v>
      </c>
      <c r="M237" t="str">
        <f t="shared" si="21"/>
        <v>Yes</v>
      </c>
      <c r="N237" t="s">
        <v>229</v>
      </c>
      <c r="O237">
        <v>46</v>
      </c>
      <c r="P237">
        <v>18</v>
      </c>
      <c r="Q237">
        <v>0</v>
      </c>
      <c r="R237">
        <v>4</v>
      </c>
      <c r="S237">
        <v>0</v>
      </c>
      <c r="T237">
        <v>0</v>
      </c>
      <c r="U237">
        <v>1</v>
      </c>
      <c r="V237">
        <f t="shared" si="22"/>
        <v>23</v>
      </c>
      <c r="W237">
        <v>1</v>
      </c>
      <c r="X237">
        <v>1</v>
      </c>
      <c r="Y237">
        <v>0</v>
      </c>
      <c r="Z237">
        <v>3</v>
      </c>
      <c r="AA237">
        <v>7</v>
      </c>
      <c r="AB237">
        <v>0</v>
      </c>
      <c r="AC237">
        <v>0</v>
      </c>
      <c r="AD237">
        <v>0</v>
      </c>
      <c r="AE237">
        <v>0</v>
      </c>
      <c r="AF237">
        <v>0</v>
      </c>
      <c r="AG237">
        <f t="shared" si="23"/>
        <v>0</v>
      </c>
      <c r="AH237">
        <v>0</v>
      </c>
      <c r="AI237">
        <v>0</v>
      </c>
    </row>
    <row r="238" spans="1:35" x14ac:dyDescent="0.3">
      <c r="A238" s="1">
        <v>9449</v>
      </c>
      <c r="B238">
        <v>1958</v>
      </c>
      <c r="C238">
        <f t="shared" si="20"/>
        <v>68</v>
      </c>
      <c r="D238" t="str" cm="1">
        <f t="array" ref="D238">_xlfn.IFS(C238&lt;36,"Young",C238&lt;56,"Middle-aged",C238&gt;=56,"Senior")</f>
        <v>Senior</v>
      </c>
      <c r="E238" t="s">
        <v>36</v>
      </c>
      <c r="F238" t="s">
        <v>30</v>
      </c>
      <c r="G238">
        <v>79761</v>
      </c>
      <c r="H238">
        <f t="shared" si="18"/>
        <v>79761</v>
      </c>
      <c r="I238" t="str" cm="1">
        <f t="array" ref="I238">_xlfn.IFS(H238&lt;PERCENTILE(Income_Clean,0.33),"Low",H238&lt;PERCENTILE(Income_Clean,0.67),"Medium",H238&gt;PERCENTILE(Income_Clean,0.67),"High")</f>
        <v>High</v>
      </c>
      <c r="J238" t="str">
        <f t="shared" si="19"/>
        <v>Above Average Income</v>
      </c>
      <c r="K238">
        <v>0</v>
      </c>
      <c r="L238">
        <v>1</v>
      </c>
      <c r="M238" t="str">
        <f t="shared" si="21"/>
        <v>Yes</v>
      </c>
      <c r="N238" t="s">
        <v>230</v>
      </c>
      <c r="O238">
        <v>32</v>
      </c>
      <c r="P238">
        <v>415</v>
      </c>
      <c r="Q238">
        <v>5</v>
      </c>
      <c r="R238">
        <v>124</v>
      </c>
      <c r="S238">
        <v>15</v>
      </c>
      <c r="T238">
        <v>35</v>
      </c>
      <c r="U238">
        <v>11</v>
      </c>
      <c r="V238">
        <f t="shared" si="22"/>
        <v>605</v>
      </c>
      <c r="W238">
        <v>1</v>
      </c>
      <c r="X238">
        <v>5</v>
      </c>
      <c r="Y238">
        <v>2</v>
      </c>
      <c r="Z238">
        <v>11</v>
      </c>
      <c r="AA238">
        <v>3</v>
      </c>
      <c r="AB238">
        <v>0</v>
      </c>
      <c r="AC238">
        <v>0</v>
      </c>
      <c r="AD238">
        <v>0</v>
      </c>
      <c r="AE238">
        <v>0</v>
      </c>
      <c r="AF238">
        <v>0</v>
      </c>
      <c r="AG238">
        <f t="shared" si="23"/>
        <v>0</v>
      </c>
      <c r="AH238">
        <v>0</v>
      </c>
      <c r="AI238">
        <v>0</v>
      </c>
    </row>
    <row r="239" spans="1:35" x14ac:dyDescent="0.3">
      <c r="A239" s="1">
        <v>7297</v>
      </c>
      <c r="B239">
        <v>1973</v>
      </c>
      <c r="C239">
        <f t="shared" si="20"/>
        <v>53</v>
      </c>
      <c r="D239" t="str" cm="1">
        <f t="array" ref="D239">_xlfn.IFS(C239&lt;36,"Young",C239&lt;56,"Middle-aged",C239&gt;=56,"Senior")</f>
        <v>Middle-aged</v>
      </c>
      <c r="E239" t="s">
        <v>29</v>
      </c>
      <c r="F239" t="s">
        <v>30</v>
      </c>
      <c r="G239">
        <v>7500</v>
      </c>
      <c r="H239">
        <f t="shared" si="18"/>
        <v>7500</v>
      </c>
      <c r="I239" t="str" cm="1">
        <f t="array" ref="I239">_xlfn.IFS(H239&lt;PERCENTILE(Income_Clean,0.33),"Low",H239&lt;PERCENTILE(Income_Clean,0.67),"Medium",H239&gt;PERCENTILE(Income_Clean,0.67),"High")</f>
        <v>Low</v>
      </c>
      <c r="J239" t="str">
        <f t="shared" si="19"/>
        <v>Below Average Income</v>
      </c>
      <c r="K239">
        <v>1</v>
      </c>
      <c r="L239">
        <v>0</v>
      </c>
      <c r="M239" t="str">
        <f t="shared" si="21"/>
        <v>Yes</v>
      </c>
      <c r="N239" t="s">
        <v>231</v>
      </c>
      <c r="O239">
        <v>54</v>
      </c>
      <c r="P239">
        <v>5</v>
      </c>
      <c r="Q239">
        <v>3</v>
      </c>
      <c r="R239">
        <v>10</v>
      </c>
      <c r="S239">
        <v>12</v>
      </c>
      <c r="T239">
        <v>7</v>
      </c>
      <c r="U239">
        <v>20</v>
      </c>
      <c r="V239">
        <f t="shared" si="22"/>
        <v>57</v>
      </c>
      <c r="W239">
        <v>4</v>
      </c>
      <c r="X239">
        <v>3</v>
      </c>
      <c r="Y239">
        <v>1</v>
      </c>
      <c r="Z239">
        <v>3</v>
      </c>
      <c r="AA239">
        <v>7</v>
      </c>
      <c r="AB239">
        <v>0</v>
      </c>
      <c r="AC239">
        <v>0</v>
      </c>
      <c r="AD239">
        <v>0</v>
      </c>
      <c r="AE239">
        <v>0</v>
      </c>
      <c r="AF239">
        <v>0</v>
      </c>
      <c r="AG239">
        <f t="shared" si="23"/>
        <v>0</v>
      </c>
      <c r="AH239">
        <v>0</v>
      </c>
      <c r="AI239">
        <v>0</v>
      </c>
    </row>
    <row r="240" spans="1:35" x14ac:dyDescent="0.3">
      <c r="A240" s="1">
        <v>313</v>
      </c>
      <c r="B240">
        <v>1968</v>
      </c>
      <c r="C240">
        <f t="shared" si="20"/>
        <v>58</v>
      </c>
      <c r="D240" t="str" cm="1">
        <f t="array" ref="D240">_xlfn.IFS(C240&lt;36,"Young",C240&lt;56,"Middle-aged",C240&gt;=56,"Senior")</f>
        <v>Senior</v>
      </c>
      <c r="E240" t="s">
        <v>29</v>
      </c>
      <c r="F240" t="s">
        <v>71</v>
      </c>
      <c r="G240">
        <v>73455</v>
      </c>
      <c r="H240">
        <f t="shared" si="18"/>
        <v>73455</v>
      </c>
      <c r="I240" t="str" cm="1">
        <f t="array" ref="I240">_xlfn.IFS(H240&lt;PERCENTILE(Income_Clean,0.33),"Low",H240&lt;PERCENTILE(Income_Clean,0.67),"Medium",H240&gt;PERCENTILE(Income_Clean,0.67),"High")</f>
        <v>High</v>
      </c>
      <c r="J240" t="str">
        <f t="shared" si="19"/>
        <v>Above Average Income</v>
      </c>
      <c r="K240">
        <v>0</v>
      </c>
      <c r="L240">
        <v>0</v>
      </c>
      <c r="M240" t="str">
        <f t="shared" si="21"/>
        <v>No</v>
      </c>
      <c r="N240" t="s">
        <v>233</v>
      </c>
      <c r="O240">
        <v>98</v>
      </c>
      <c r="P240">
        <v>901</v>
      </c>
      <c r="Q240">
        <v>61</v>
      </c>
      <c r="R240">
        <v>757</v>
      </c>
      <c r="S240">
        <v>186</v>
      </c>
      <c r="T240">
        <v>163</v>
      </c>
      <c r="U240">
        <v>20</v>
      </c>
      <c r="V240">
        <f t="shared" si="22"/>
        <v>2088</v>
      </c>
      <c r="W240">
        <v>1</v>
      </c>
      <c r="X240">
        <v>6</v>
      </c>
      <c r="Y240">
        <v>5</v>
      </c>
      <c r="Z240">
        <v>10</v>
      </c>
      <c r="AA240">
        <v>3</v>
      </c>
      <c r="AB240">
        <v>0</v>
      </c>
      <c r="AC240">
        <v>1</v>
      </c>
      <c r="AD240">
        <v>0</v>
      </c>
      <c r="AE240">
        <v>0</v>
      </c>
      <c r="AF240">
        <v>0</v>
      </c>
      <c r="AG240">
        <f t="shared" si="23"/>
        <v>1</v>
      </c>
      <c r="AH240">
        <v>0</v>
      </c>
      <c r="AI240">
        <v>0</v>
      </c>
    </row>
    <row r="241" spans="1:35" x14ac:dyDescent="0.3">
      <c r="A241" s="1">
        <v>9940</v>
      </c>
      <c r="B241">
        <v>1958</v>
      </c>
      <c r="C241">
        <f t="shared" si="20"/>
        <v>68</v>
      </c>
      <c r="D241" t="str" cm="1">
        <f t="array" ref="D241">_xlfn.IFS(C241&lt;36,"Young",C241&lt;56,"Middle-aged",C241&gt;=56,"Senior")</f>
        <v>Senior</v>
      </c>
      <c r="E241" t="s">
        <v>29</v>
      </c>
      <c r="F241" t="s">
        <v>33</v>
      </c>
      <c r="G241">
        <v>64961</v>
      </c>
      <c r="H241">
        <f t="shared" si="18"/>
        <v>64961</v>
      </c>
      <c r="I241" t="str" cm="1">
        <f t="array" ref="I241">_xlfn.IFS(H241&lt;PERCENTILE(Income_Clean,0.33),"Low",H241&lt;PERCENTILE(Income_Clean,0.67),"Medium",H241&gt;PERCENTILE(Income_Clean,0.67),"High")</f>
        <v>High</v>
      </c>
      <c r="J241" t="str">
        <f t="shared" si="19"/>
        <v>Above Average Income</v>
      </c>
      <c r="K241">
        <v>0</v>
      </c>
      <c r="L241">
        <v>1</v>
      </c>
      <c r="M241" t="str">
        <f t="shared" si="21"/>
        <v>Yes</v>
      </c>
      <c r="N241" t="s">
        <v>57</v>
      </c>
      <c r="O241">
        <v>97</v>
      </c>
      <c r="P241">
        <v>382</v>
      </c>
      <c r="Q241">
        <v>114</v>
      </c>
      <c r="R241">
        <v>276</v>
      </c>
      <c r="S241">
        <v>75</v>
      </c>
      <c r="T241">
        <v>124</v>
      </c>
      <c r="U241">
        <v>38</v>
      </c>
      <c r="V241">
        <f t="shared" si="22"/>
        <v>1009</v>
      </c>
      <c r="W241">
        <v>2</v>
      </c>
      <c r="X241">
        <v>6</v>
      </c>
      <c r="Y241">
        <v>4</v>
      </c>
      <c r="Z241">
        <v>4</v>
      </c>
      <c r="AA241">
        <v>3</v>
      </c>
      <c r="AB241">
        <v>0</v>
      </c>
      <c r="AC241">
        <v>0</v>
      </c>
      <c r="AD241">
        <v>0</v>
      </c>
      <c r="AE241">
        <v>0</v>
      </c>
      <c r="AF241">
        <v>0</v>
      </c>
      <c r="AG241">
        <f t="shared" si="23"/>
        <v>0</v>
      </c>
      <c r="AH241">
        <v>0</v>
      </c>
      <c r="AI241">
        <v>0</v>
      </c>
    </row>
    <row r="242" spans="1:35" x14ac:dyDescent="0.3">
      <c r="A242" s="1">
        <v>10735</v>
      </c>
      <c r="B242">
        <v>1971</v>
      </c>
      <c r="C242">
        <f t="shared" si="20"/>
        <v>55</v>
      </c>
      <c r="D242" t="str" cm="1">
        <f t="array" ref="D242">_xlfn.IFS(C242&lt;36,"Young",C242&lt;56,"Middle-aged",C242&gt;=56,"Senior")</f>
        <v>Middle-aged</v>
      </c>
      <c r="E242" t="s">
        <v>29</v>
      </c>
      <c r="F242" t="s">
        <v>30</v>
      </c>
      <c r="G242">
        <v>22804</v>
      </c>
      <c r="H242">
        <f t="shared" si="18"/>
        <v>22804</v>
      </c>
      <c r="I242" t="str" cm="1">
        <f t="array" ref="I242">_xlfn.IFS(H242&lt;PERCENTILE(Income_Clean,0.33),"Low",H242&lt;PERCENTILE(Income_Clean,0.67),"Medium",H242&gt;PERCENTILE(Income_Clean,0.67),"High")</f>
        <v>Low</v>
      </c>
      <c r="J242" t="str">
        <f t="shared" si="19"/>
        <v>Below Average Income</v>
      </c>
      <c r="K242">
        <v>1</v>
      </c>
      <c r="L242">
        <v>0</v>
      </c>
      <c r="M242" t="str">
        <f t="shared" si="21"/>
        <v>Yes</v>
      </c>
      <c r="N242" t="s">
        <v>234</v>
      </c>
      <c r="O242">
        <v>75</v>
      </c>
      <c r="P242">
        <v>14</v>
      </c>
      <c r="Q242">
        <v>1</v>
      </c>
      <c r="R242">
        <v>7</v>
      </c>
      <c r="S242">
        <v>2</v>
      </c>
      <c r="T242">
        <v>1</v>
      </c>
      <c r="U242">
        <v>1</v>
      </c>
      <c r="V242">
        <f t="shared" si="22"/>
        <v>26</v>
      </c>
      <c r="W242">
        <v>1</v>
      </c>
      <c r="X242">
        <v>2</v>
      </c>
      <c r="Y242">
        <v>0</v>
      </c>
      <c r="Z242">
        <v>2</v>
      </c>
      <c r="AA242">
        <v>9</v>
      </c>
      <c r="AB242">
        <v>0</v>
      </c>
      <c r="AC242">
        <v>0</v>
      </c>
      <c r="AD242">
        <v>0</v>
      </c>
      <c r="AE242">
        <v>0</v>
      </c>
      <c r="AF242">
        <v>0</v>
      </c>
      <c r="AG242">
        <f t="shared" si="23"/>
        <v>0</v>
      </c>
      <c r="AH242">
        <v>0</v>
      </c>
      <c r="AI242">
        <v>0</v>
      </c>
    </row>
    <row r="243" spans="1:35" x14ac:dyDescent="0.3">
      <c r="A243" s="1">
        <v>9529</v>
      </c>
      <c r="B243">
        <v>1990</v>
      </c>
      <c r="C243">
        <f t="shared" si="20"/>
        <v>36</v>
      </c>
      <c r="D243" t="str" cm="1">
        <f t="array" ref="D243">_xlfn.IFS(C243&lt;36,"Young",C243&lt;56,"Middle-aged",C243&gt;=56,"Senior")</f>
        <v>Middle-aged</v>
      </c>
      <c r="E243" t="s">
        <v>29</v>
      </c>
      <c r="F243" t="s">
        <v>37</v>
      </c>
      <c r="G243">
        <v>73687</v>
      </c>
      <c r="H243">
        <f t="shared" si="18"/>
        <v>73687</v>
      </c>
      <c r="I243" t="str" cm="1">
        <f t="array" ref="I243">_xlfn.IFS(H243&lt;PERCENTILE(Income_Clean,0.33),"Low",H243&lt;PERCENTILE(Income_Clean,0.67),"Medium",H243&gt;PERCENTILE(Income_Clean,0.67),"High")</f>
        <v>High</v>
      </c>
      <c r="J243" t="str">
        <f t="shared" si="19"/>
        <v>Above Average Income</v>
      </c>
      <c r="K243">
        <v>0</v>
      </c>
      <c r="L243">
        <v>0</v>
      </c>
      <c r="M243" t="str">
        <f t="shared" si="21"/>
        <v>No</v>
      </c>
      <c r="N243" t="s">
        <v>235</v>
      </c>
      <c r="O243">
        <v>8</v>
      </c>
      <c r="P243">
        <v>559</v>
      </c>
      <c r="Q243">
        <v>153</v>
      </c>
      <c r="R243">
        <v>503</v>
      </c>
      <c r="S243">
        <v>218</v>
      </c>
      <c r="T243">
        <v>13</v>
      </c>
      <c r="U243">
        <v>181</v>
      </c>
      <c r="V243">
        <f t="shared" si="22"/>
        <v>1627</v>
      </c>
      <c r="W243">
        <v>1</v>
      </c>
      <c r="X243">
        <v>3</v>
      </c>
      <c r="Y243">
        <v>9</v>
      </c>
      <c r="Z243">
        <v>9</v>
      </c>
      <c r="AA243">
        <v>2</v>
      </c>
      <c r="AB243">
        <v>0</v>
      </c>
      <c r="AC243">
        <v>0</v>
      </c>
      <c r="AD243">
        <v>0</v>
      </c>
      <c r="AE243">
        <v>1</v>
      </c>
      <c r="AF243">
        <v>0</v>
      </c>
      <c r="AG243">
        <f t="shared" si="23"/>
        <v>1</v>
      </c>
      <c r="AH243">
        <v>0</v>
      </c>
      <c r="AI243">
        <v>1</v>
      </c>
    </row>
    <row r="244" spans="1:35" x14ac:dyDescent="0.3">
      <c r="A244" s="1">
        <v>6439</v>
      </c>
      <c r="B244">
        <v>1958</v>
      </c>
      <c r="C244">
        <f t="shared" si="20"/>
        <v>68</v>
      </c>
      <c r="D244" t="str" cm="1">
        <f t="array" ref="D244">_xlfn.IFS(C244&lt;36,"Young",C244&lt;56,"Middle-aged",C244&gt;=56,"Senior")</f>
        <v>Senior</v>
      </c>
      <c r="E244" t="s">
        <v>29</v>
      </c>
      <c r="F244" t="s">
        <v>37</v>
      </c>
      <c r="G244">
        <v>61074</v>
      </c>
      <c r="H244">
        <f t="shared" si="18"/>
        <v>61074</v>
      </c>
      <c r="I244" t="str" cm="1">
        <f t="array" ref="I244">_xlfn.IFS(H244&lt;PERCENTILE(Income_Clean,0.33),"Low",H244&lt;PERCENTILE(Income_Clean,0.67),"Medium",H244&gt;PERCENTILE(Income_Clean,0.67),"High")</f>
        <v>Medium</v>
      </c>
      <c r="J244" t="str">
        <f t="shared" si="19"/>
        <v>Average Income</v>
      </c>
      <c r="K244">
        <v>0</v>
      </c>
      <c r="L244">
        <v>1</v>
      </c>
      <c r="M244" t="str">
        <f t="shared" si="21"/>
        <v>Yes</v>
      </c>
      <c r="N244" t="s">
        <v>236</v>
      </c>
      <c r="O244">
        <v>37</v>
      </c>
      <c r="P244">
        <v>789</v>
      </c>
      <c r="Q244">
        <v>0</v>
      </c>
      <c r="R244">
        <v>133</v>
      </c>
      <c r="S244">
        <v>0</v>
      </c>
      <c r="T244">
        <v>28</v>
      </c>
      <c r="U244">
        <v>152</v>
      </c>
      <c r="V244">
        <f t="shared" si="22"/>
        <v>1102</v>
      </c>
      <c r="W244">
        <v>7</v>
      </c>
      <c r="X244">
        <v>11</v>
      </c>
      <c r="Y244">
        <v>5</v>
      </c>
      <c r="Z244">
        <v>8</v>
      </c>
      <c r="AA244">
        <v>7</v>
      </c>
      <c r="AB244">
        <v>0</v>
      </c>
      <c r="AC244">
        <v>0</v>
      </c>
      <c r="AD244">
        <v>0</v>
      </c>
      <c r="AE244">
        <v>0</v>
      </c>
      <c r="AF244">
        <v>0</v>
      </c>
      <c r="AG244">
        <f t="shared" si="23"/>
        <v>0</v>
      </c>
      <c r="AH244">
        <v>0</v>
      </c>
      <c r="AI244">
        <v>0</v>
      </c>
    </row>
    <row r="245" spans="1:35" x14ac:dyDescent="0.3">
      <c r="A245" s="1">
        <v>7411</v>
      </c>
      <c r="B245">
        <v>1964</v>
      </c>
      <c r="C245">
        <f t="shared" si="20"/>
        <v>62</v>
      </c>
      <c r="D245" t="str" cm="1">
        <f t="array" ref="D245">_xlfn.IFS(C245&lt;36,"Young",C245&lt;56,"Middle-aged",C245&gt;=56,"Senior")</f>
        <v>Senior</v>
      </c>
      <c r="E245" t="s">
        <v>36</v>
      </c>
      <c r="F245" t="s">
        <v>37</v>
      </c>
      <c r="G245">
        <v>31686</v>
      </c>
      <c r="H245">
        <f t="shared" si="18"/>
        <v>31686</v>
      </c>
      <c r="I245" t="str" cm="1">
        <f t="array" ref="I245">_xlfn.IFS(H245&lt;PERCENTILE(Income_Clean,0.33),"Low",H245&lt;PERCENTILE(Income_Clean,0.67),"Medium",H245&gt;PERCENTILE(Income_Clean,0.67),"High")</f>
        <v>Low</v>
      </c>
      <c r="J245" t="str">
        <f t="shared" si="19"/>
        <v>Below Average Income</v>
      </c>
      <c r="K245">
        <v>1</v>
      </c>
      <c r="L245">
        <v>1</v>
      </c>
      <c r="M245" t="str">
        <f t="shared" si="21"/>
        <v>Yes</v>
      </c>
      <c r="N245" t="s">
        <v>237</v>
      </c>
      <c r="O245">
        <v>31</v>
      </c>
      <c r="P245">
        <v>11</v>
      </c>
      <c r="Q245">
        <v>0</v>
      </c>
      <c r="R245">
        <v>5</v>
      </c>
      <c r="S245">
        <v>0</v>
      </c>
      <c r="T245">
        <v>0</v>
      </c>
      <c r="U245">
        <v>1</v>
      </c>
      <c r="V245">
        <f t="shared" si="22"/>
        <v>17</v>
      </c>
      <c r="W245">
        <v>2</v>
      </c>
      <c r="X245">
        <v>1</v>
      </c>
      <c r="Y245">
        <v>0</v>
      </c>
      <c r="Z245">
        <v>3</v>
      </c>
      <c r="AA245">
        <v>6</v>
      </c>
      <c r="AB245">
        <v>0</v>
      </c>
      <c r="AC245">
        <v>0</v>
      </c>
      <c r="AD245">
        <v>0</v>
      </c>
      <c r="AE245">
        <v>0</v>
      </c>
      <c r="AF245">
        <v>0</v>
      </c>
      <c r="AG245">
        <f t="shared" si="23"/>
        <v>0</v>
      </c>
      <c r="AH245">
        <v>0</v>
      </c>
      <c r="AI245">
        <v>0</v>
      </c>
    </row>
    <row r="246" spans="1:35" x14ac:dyDescent="0.3">
      <c r="A246" s="1">
        <v>2176</v>
      </c>
      <c r="B246">
        <v>1972</v>
      </c>
      <c r="C246">
        <f t="shared" si="20"/>
        <v>54</v>
      </c>
      <c r="D246" t="str" cm="1">
        <f t="array" ref="D246">_xlfn.IFS(C246&lt;36,"Young",C246&lt;56,"Middle-aged",C246&gt;=56,"Senior")</f>
        <v>Middle-aged</v>
      </c>
      <c r="E246" t="s">
        <v>29</v>
      </c>
      <c r="F246" t="s">
        <v>37</v>
      </c>
      <c r="G246">
        <v>80134</v>
      </c>
      <c r="H246">
        <f t="shared" si="18"/>
        <v>80134</v>
      </c>
      <c r="I246" t="str" cm="1">
        <f t="array" ref="I246">_xlfn.IFS(H246&lt;PERCENTILE(Income_Clean,0.33),"Low",H246&lt;PERCENTILE(Income_Clean,0.67),"Medium",H246&gt;PERCENTILE(Income_Clean,0.67),"High")</f>
        <v>High</v>
      </c>
      <c r="J246" t="str">
        <f t="shared" si="19"/>
        <v>Above Average Income</v>
      </c>
      <c r="K246">
        <v>1</v>
      </c>
      <c r="L246">
        <v>0</v>
      </c>
      <c r="M246" t="str">
        <f t="shared" si="21"/>
        <v>Yes</v>
      </c>
      <c r="N246" t="s">
        <v>238</v>
      </c>
      <c r="O246">
        <v>40</v>
      </c>
      <c r="P246">
        <v>1218</v>
      </c>
      <c r="Q246">
        <v>16</v>
      </c>
      <c r="R246">
        <v>272</v>
      </c>
      <c r="S246">
        <v>104</v>
      </c>
      <c r="T246">
        <v>0</v>
      </c>
      <c r="U246">
        <v>80</v>
      </c>
      <c r="V246">
        <f t="shared" si="22"/>
        <v>1690</v>
      </c>
      <c r="W246">
        <v>2</v>
      </c>
      <c r="X246">
        <v>5</v>
      </c>
      <c r="Y246">
        <v>3</v>
      </c>
      <c r="Z246">
        <v>6</v>
      </c>
      <c r="AA246">
        <v>6</v>
      </c>
      <c r="AB246">
        <v>0</v>
      </c>
      <c r="AC246">
        <v>1</v>
      </c>
      <c r="AD246">
        <v>1</v>
      </c>
      <c r="AE246">
        <v>1</v>
      </c>
      <c r="AF246">
        <v>0</v>
      </c>
      <c r="AG246">
        <f t="shared" si="23"/>
        <v>3</v>
      </c>
      <c r="AH246">
        <v>0</v>
      </c>
      <c r="AI246">
        <v>1</v>
      </c>
    </row>
    <row r="247" spans="1:35" x14ac:dyDescent="0.3">
      <c r="A247" s="1">
        <v>9265</v>
      </c>
      <c r="B247">
        <v>1953</v>
      </c>
      <c r="C247">
        <f t="shared" si="20"/>
        <v>73</v>
      </c>
      <c r="D247" t="str" cm="1">
        <f t="array" ref="D247">_xlfn.IFS(C247&lt;36,"Young",C247&lt;56,"Middle-aged",C247&gt;=56,"Senior")</f>
        <v>Senior</v>
      </c>
      <c r="E247" t="s">
        <v>29</v>
      </c>
      <c r="F247" t="s">
        <v>37</v>
      </c>
      <c r="G247">
        <v>75027</v>
      </c>
      <c r="H247">
        <f t="shared" si="18"/>
        <v>75027</v>
      </c>
      <c r="I247" t="str" cm="1">
        <f t="array" ref="I247">_xlfn.IFS(H247&lt;PERCENTILE(Income_Clean,0.33),"Low",H247&lt;PERCENTILE(Income_Clean,0.67),"Medium",H247&gt;PERCENTILE(Income_Clean,0.67),"High")</f>
        <v>High</v>
      </c>
      <c r="J247" t="str">
        <f t="shared" si="19"/>
        <v>Above Average Income</v>
      </c>
      <c r="K247">
        <v>0</v>
      </c>
      <c r="L247">
        <v>1</v>
      </c>
      <c r="M247" t="str">
        <f t="shared" si="21"/>
        <v>Yes</v>
      </c>
      <c r="N247" t="s">
        <v>239</v>
      </c>
      <c r="O247">
        <v>74</v>
      </c>
      <c r="P247">
        <v>925</v>
      </c>
      <c r="Q247">
        <v>64</v>
      </c>
      <c r="R247">
        <v>179</v>
      </c>
      <c r="S247">
        <v>133</v>
      </c>
      <c r="T247">
        <v>12</v>
      </c>
      <c r="U247">
        <v>77</v>
      </c>
      <c r="V247">
        <f t="shared" si="22"/>
        <v>1390</v>
      </c>
      <c r="W247">
        <v>2</v>
      </c>
      <c r="X247">
        <v>9</v>
      </c>
      <c r="Y247">
        <v>4</v>
      </c>
      <c r="Z247">
        <v>6</v>
      </c>
      <c r="AA247">
        <v>5</v>
      </c>
      <c r="AB247">
        <v>0</v>
      </c>
      <c r="AC247">
        <v>0</v>
      </c>
      <c r="AD247">
        <v>0</v>
      </c>
      <c r="AE247">
        <v>0</v>
      </c>
      <c r="AF247">
        <v>0</v>
      </c>
      <c r="AG247">
        <f t="shared" si="23"/>
        <v>0</v>
      </c>
      <c r="AH247">
        <v>0</v>
      </c>
      <c r="AI247">
        <v>0</v>
      </c>
    </row>
    <row r="248" spans="1:35" x14ac:dyDescent="0.3">
      <c r="A248" s="1">
        <v>8867</v>
      </c>
      <c r="B248">
        <v>1988</v>
      </c>
      <c r="C248">
        <f t="shared" si="20"/>
        <v>38</v>
      </c>
      <c r="D248" t="str" cm="1">
        <f t="array" ref="D248">_xlfn.IFS(C248&lt;36,"Young",C248&lt;56,"Middle-aged",C248&gt;=56,"Senior")</f>
        <v>Middle-aged</v>
      </c>
      <c r="E248" t="s">
        <v>36</v>
      </c>
      <c r="F248" t="s">
        <v>37</v>
      </c>
      <c r="G248">
        <v>67546</v>
      </c>
      <c r="H248">
        <f t="shared" si="18"/>
        <v>67546</v>
      </c>
      <c r="I248" t="str" cm="1">
        <f t="array" ref="I248">_xlfn.IFS(H248&lt;PERCENTILE(Income_Clean,0.33),"Low",H248&lt;PERCENTILE(Income_Clean,0.67),"Medium",H248&gt;PERCENTILE(Income_Clean,0.67),"High")</f>
        <v>High</v>
      </c>
      <c r="J248" t="str">
        <f t="shared" si="19"/>
        <v>Above Average Income</v>
      </c>
      <c r="K248">
        <v>0</v>
      </c>
      <c r="L248">
        <v>0</v>
      </c>
      <c r="M248" t="str">
        <f t="shared" si="21"/>
        <v>No</v>
      </c>
      <c r="N248" t="s">
        <v>51</v>
      </c>
      <c r="O248">
        <v>90</v>
      </c>
      <c r="P248">
        <v>864</v>
      </c>
      <c r="Q248">
        <v>134</v>
      </c>
      <c r="R248">
        <v>768</v>
      </c>
      <c r="S248">
        <v>150</v>
      </c>
      <c r="T248">
        <v>38</v>
      </c>
      <c r="U248">
        <v>172</v>
      </c>
      <c r="V248">
        <f t="shared" si="22"/>
        <v>2126</v>
      </c>
      <c r="W248">
        <v>1</v>
      </c>
      <c r="X248">
        <v>4</v>
      </c>
      <c r="Y248">
        <v>10</v>
      </c>
      <c r="Z248">
        <v>5</v>
      </c>
      <c r="AA248">
        <v>3</v>
      </c>
      <c r="AB248">
        <v>0</v>
      </c>
      <c r="AC248">
        <v>0</v>
      </c>
      <c r="AD248">
        <v>0</v>
      </c>
      <c r="AE248">
        <v>0</v>
      </c>
      <c r="AF248">
        <v>0</v>
      </c>
      <c r="AG248">
        <f t="shared" si="23"/>
        <v>0</v>
      </c>
      <c r="AH248">
        <v>0</v>
      </c>
      <c r="AI248">
        <v>0</v>
      </c>
    </row>
    <row r="249" spans="1:35" x14ac:dyDescent="0.3">
      <c r="A249" s="1">
        <v>8932</v>
      </c>
      <c r="B249">
        <v>1969</v>
      </c>
      <c r="C249">
        <f t="shared" si="20"/>
        <v>57</v>
      </c>
      <c r="D249" t="str" cm="1">
        <f t="array" ref="D249">_xlfn.IFS(C249&lt;36,"Young",C249&lt;56,"Middle-aged",C249&gt;=56,"Senior")</f>
        <v>Senior</v>
      </c>
      <c r="E249" t="s">
        <v>39</v>
      </c>
      <c r="F249" t="s">
        <v>33</v>
      </c>
      <c r="G249">
        <v>65176</v>
      </c>
      <c r="H249">
        <f t="shared" si="18"/>
        <v>65176</v>
      </c>
      <c r="I249" t="str" cm="1">
        <f t="array" ref="I249">_xlfn.IFS(H249&lt;PERCENTILE(Income_Clean,0.33),"Low",H249&lt;PERCENTILE(Income_Clean,0.67),"Medium",H249&gt;PERCENTILE(Income_Clean,0.67),"High")</f>
        <v>High</v>
      </c>
      <c r="J249" t="str">
        <f t="shared" si="19"/>
        <v>Above Average Income</v>
      </c>
      <c r="K249">
        <v>0</v>
      </c>
      <c r="L249">
        <v>1</v>
      </c>
      <c r="M249" t="str">
        <f t="shared" si="21"/>
        <v>Yes</v>
      </c>
      <c r="N249" t="s">
        <v>67</v>
      </c>
      <c r="O249">
        <v>57</v>
      </c>
      <c r="P249">
        <v>960</v>
      </c>
      <c r="Q249">
        <v>28</v>
      </c>
      <c r="R249">
        <v>183</v>
      </c>
      <c r="S249">
        <v>220</v>
      </c>
      <c r="T249">
        <v>70</v>
      </c>
      <c r="U249">
        <v>70</v>
      </c>
      <c r="V249">
        <f t="shared" si="22"/>
        <v>1531</v>
      </c>
      <c r="W249">
        <v>4</v>
      </c>
      <c r="X249">
        <v>9</v>
      </c>
      <c r="Y249">
        <v>6</v>
      </c>
      <c r="Z249">
        <v>6</v>
      </c>
      <c r="AA249">
        <v>6</v>
      </c>
      <c r="AB249">
        <v>0</v>
      </c>
      <c r="AC249">
        <v>0</v>
      </c>
      <c r="AD249">
        <v>0</v>
      </c>
      <c r="AE249">
        <v>0</v>
      </c>
      <c r="AF249">
        <v>0</v>
      </c>
      <c r="AG249">
        <f t="shared" si="23"/>
        <v>0</v>
      </c>
      <c r="AH249">
        <v>0</v>
      </c>
      <c r="AI249">
        <v>0</v>
      </c>
    </row>
    <row r="250" spans="1:35" x14ac:dyDescent="0.3">
      <c r="A250" s="1">
        <v>10236</v>
      </c>
      <c r="B250">
        <v>1975</v>
      </c>
      <c r="C250">
        <f t="shared" si="20"/>
        <v>51</v>
      </c>
      <c r="D250" t="str" cm="1">
        <f t="array" ref="D250">_xlfn.IFS(C250&lt;36,"Young",C250&lt;56,"Middle-aged",C250&gt;=56,"Senior")</f>
        <v>Middle-aged</v>
      </c>
      <c r="E250" t="s">
        <v>39</v>
      </c>
      <c r="F250" t="s">
        <v>30</v>
      </c>
      <c r="G250">
        <v>31160</v>
      </c>
      <c r="H250">
        <f t="shared" si="18"/>
        <v>31160</v>
      </c>
      <c r="I250" t="str" cm="1">
        <f t="array" ref="I250">_xlfn.IFS(H250&lt;PERCENTILE(Income_Clean,0.33),"Low",H250&lt;PERCENTILE(Income_Clean,0.67),"Medium",H250&gt;PERCENTILE(Income_Clean,0.67),"High")</f>
        <v>Low</v>
      </c>
      <c r="J250" t="str">
        <f t="shared" si="19"/>
        <v>Below Average Income</v>
      </c>
      <c r="K250">
        <v>1</v>
      </c>
      <c r="L250">
        <v>0</v>
      </c>
      <c r="M250" t="str">
        <f t="shared" si="21"/>
        <v>Yes</v>
      </c>
      <c r="N250" t="s">
        <v>240</v>
      </c>
      <c r="O250">
        <v>59</v>
      </c>
      <c r="P250">
        <v>16</v>
      </c>
      <c r="Q250">
        <v>3</v>
      </c>
      <c r="R250">
        <v>25</v>
      </c>
      <c r="S250">
        <v>6</v>
      </c>
      <c r="T250">
        <v>1</v>
      </c>
      <c r="U250">
        <v>13</v>
      </c>
      <c r="V250">
        <f t="shared" si="22"/>
        <v>64</v>
      </c>
      <c r="W250">
        <v>2</v>
      </c>
      <c r="X250">
        <v>2</v>
      </c>
      <c r="Y250">
        <v>0</v>
      </c>
      <c r="Z250">
        <v>3</v>
      </c>
      <c r="AA250">
        <v>8</v>
      </c>
      <c r="AB250">
        <v>0</v>
      </c>
      <c r="AC250">
        <v>0</v>
      </c>
      <c r="AD250">
        <v>0</v>
      </c>
      <c r="AE250">
        <v>0</v>
      </c>
      <c r="AF250">
        <v>0</v>
      </c>
      <c r="AG250">
        <f t="shared" si="23"/>
        <v>0</v>
      </c>
      <c r="AH250">
        <v>0</v>
      </c>
      <c r="AI250">
        <v>0</v>
      </c>
    </row>
    <row r="251" spans="1:35" x14ac:dyDescent="0.3">
      <c r="A251" s="1">
        <v>6340</v>
      </c>
      <c r="B251">
        <v>1985</v>
      </c>
      <c r="C251">
        <f t="shared" si="20"/>
        <v>41</v>
      </c>
      <c r="D251" t="str" cm="1">
        <f t="array" ref="D251">_xlfn.IFS(C251&lt;36,"Young",C251&lt;56,"Middle-aged",C251&gt;=56,"Senior")</f>
        <v>Middle-aged</v>
      </c>
      <c r="E251" t="s">
        <v>29</v>
      </c>
      <c r="F251" t="s">
        <v>30</v>
      </c>
      <c r="G251">
        <v>29938</v>
      </c>
      <c r="H251">
        <f t="shared" si="18"/>
        <v>29938</v>
      </c>
      <c r="I251" t="str" cm="1">
        <f t="array" ref="I251">_xlfn.IFS(H251&lt;PERCENTILE(Income_Clean,0.33),"Low",H251&lt;PERCENTILE(Income_Clean,0.67),"Medium",H251&gt;PERCENTILE(Income_Clean,0.67),"High")</f>
        <v>Low</v>
      </c>
      <c r="J251" t="str">
        <f t="shared" si="19"/>
        <v>Below Average Income</v>
      </c>
      <c r="K251">
        <v>1</v>
      </c>
      <c r="L251">
        <v>0</v>
      </c>
      <c r="M251" t="str">
        <f t="shared" si="21"/>
        <v>Yes</v>
      </c>
      <c r="N251" t="s">
        <v>241</v>
      </c>
      <c r="O251">
        <v>52</v>
      </c>
      <c r="P251">
        <v>3</v>
      </c>
      <c r="Q251">
        <v>3</v>
      </c>
      <c r="R251">
        <v>7</v>
      </c>
      <c r="S251">
        <v>0</v>
      </c>
      <c r="T251">
        <v>2</v>
      </c>
      <c r="U251">
        <v>11</v>
      </c>
      <c r="V251">
        <f t="shared" si="22"/>
        <v>26</v>
      </c>
      <c r="W251">
        <v>2</v>
      </c>
      <c r="X251">
        <v>1</v>
      </c>
      <c r="Y251">
        <v>0</v>
      </c>
      <c r="Z251">
        <v>3</v>
      </c>
      <c r="AA251">
        <v>6</v>
      </c>
      <c r="AB251">
        <v>0</v>
      </c>
      <c r="AC251">
        <v>0</v>
      </c>
      <c r="AD251">
        <v>0</v>
      </c>
      <c r="AE251">
        <v>0</v>
      </c>
      <c r="AF251">
        <v>0</v>
      </c>
      <c r="AG251">
        <f t="shared" si="23"/>
        <v>0</v>
      </c>
      <c r="AH251">
        <v>0</v>
      </c>
      <c r="AI251">
        <v>0</v>
      </c>
    </row>
    <row r="252" spans="1:35" x14ac:dyDescent="0.3">
      <c r="A252" s="1">
        <v>10089</v>
      </c>
      <c r="B252">
        <v>1974</v>
      </c>
      <c r="C252">
        <f t="shared" si="20"/>
        <v>52</v>
      </c>
      <c r="D252" t="str" cm="1">
        <f t="array" ref="D252">_xlfn.IFS(C252&lt;36,"Young",C252&lt;56,"Middle-aged",C252&gt;=56,"Senior")</f>
        <v>Middle-aged</v>
      </c>
      <c r="E252" t="s">
        <v>29</v>
      </c>
      <c r="F252" t="s">
        <v>41</v>
      </c>
      <c r="G252">
        <v>102692</v>
      </c>
      <c r="H252">
        <f t="shared" si="18"/>
        <v>102692</v>
      </c>
      <c r="I252" t="str" cm="1">
        <f t="array" ref="I252">_xlfn.IFS(H252&lt;PERCENTILE(Income_Clean,0.33),"Low",H252&lt;PERCENTILE(Income_Clean,0.67),"Medium",H252&gt;PERCENTILE(Income_Clean,0.67),"High")</f>
        <v>High</v>
      </c>
      <c r="J252" t="str">
        <f t="shared" si="19"/>
        <v>Above Average Income</v>
      </c>
      <c r="K252">
        <v>0</v>
      </c>
      <c r="L252">
        <v>0</v>
      </c>
      <c r="M252" t="str">
        <f t="shared" si="21"/>
        <v>No</v>
      </c>
      <c r="N252" t="s">
        <v>105</v>
      </c>
      <c r="O252">
        <v>5</v>
      </c>
      <c r="P252">
        <v>168</v>
      </c>
      <c r="Q252">
        <v>148</v>
      </c>
      <c r="R252">
        <v>444</v>
      </c>
      <c r="S252">
        <v>32</v>
      </c>
      <c r="T252">
        <v>172</v>
      </c>
      <c r="U252">
        <v>148</v>
      </c>
      <c r="V252">
        <f t="shared" si="22"/>
        <v>1112</v>
      </c>
      <c r="W252">
        <v>1</v>
      </c>
      <c r="X252">
        <v>6</v>
      </c>
      <c r="Y252">
        <v>9</v>
      </c>
      <c r="Z252">
        <v>13</v>
      </c>
      <c r="AA252">
        <v>2</v>
      </c>
      <c r="AB252">
        <v>0</v>
      </c>
      <c r="AC252">
        <v>1</v>
      </c>
      <c r="AD252">
        <v>1</v>
      </c>
      <c r="AE252">
        <v>1</v>
      </c>
      <c r="AF252">
        <v>1</v>
      </c>
      <c r="AG252">
        <f t="shared" si="23"/>
        <v>4</v>
      </c>
      <c r="AH252">
        <v>0</v>
      </c>
      <c r="AI252">
        <v>1</v>
      </c>
    </row>
    <row r="253" spans="1:35" x14ac:dyDescent="0.3">
      <c r="A253" s="1">
        <v>2227</v>
      </c>
      <c r="B253">
        <v>1958</v>
      </c>
      <c r="C253">
        <f t="shared" si="20"/>
        <v>68</v>
      </c>
      <c r="D253" t="str" cm="1">
        <f t="array" ref="D253">_xlfn.IFS(C253&lt;36,"Young",C253&lt;56,"Middle-aged",C253&gt;=56,"Senior")</f>
        <v>Senior</v>
      </c>
      <c r="E253" t="s">
        <v>53</v>
      </c>
      <c r="F253" t="s">
        <v>33</v>
      </c>
      <c r="G253">
        <v>26490</v>
      </c>
      <c r="H253">
        <f t="shared" si="18"/>
        <v>26490</v>
      </c>
      <c r="I253" t="str" cm="1">
        <f t="array" ref="I253">_xlfn.IFS(H253&lt;PERCENTILE(Income_Clean,0.33),"Low",H253&lt;PERCENTILE(Income_Clean,0.67),"Medium",H253&gt;PERCENTILE(Income_Clean,0.67),"High")</f>
        <v>Low</v>
      </c>
      <c r="J253" t="str">
        <f t="shared" si="19"/>
        <v>Below Average Income</v>
      </c>
      <c r="K253">
        <v>0</v>
      </c>
      <c r="L253">
        <v>0</v>
      </c>
      <c r="M253" t="str">
        <f t="shared" si="21"/>
        <v>No</v>
      </c>
      <c r="N253" t="s">
        <v>242</v>
      </c>
      <c r="O253">
        <v>92</v>
      </c>
      <c r="P253">
        <v>45</v>
      </c>
      <c r="Q253">
        <v>47</v>
      </c>
      <c r="R253">
        <v>52</v>
      </c>
      <c r="S253">
        <v>21</v>
      </c>
      <c r="T253">
        <v>20</v>
      </c>
      <c r="U253">
        <v>25</v>
      </c>
      <c r="V253">
        <f t="shared" si="22"/>
        <v>210</v>
      </c>
      <c r="W253">
        <v>2</v>
      </c>
      <c r="X253">
        <v>3</v>
      </c>
      <c r="Y253">
        <v>1</v>
      </c>
      <c r="Z253">
        <v>5</v>
      </c>
      <c r="AA253">
        <v>6</v>
      </c>
      <c r="AB253">
        <v>0</v>
      </c>
      <c r="AC253">
        <v>0</v>
      </c>
      <c r="AD253">
        <v>0</v>
      </c>
      <c r="AE253">
        <v>0</v>
      </c>
      <c r="AF253">
        <v>0</v>
      </c>
      <c r="AG253">
        <f t="shared" si="23"/>
        <v>0</v>
      </c>
      <c r="AH253">
        <v>0</v>
      </c>
      <c r="AI253">
        <v>0</v>
      </c>
    </row>
    <row r="254" spans="1:35" x14ac:dyDescent="0.3">
      <c r="A254" s="1">
        <v>10992</v>
      </c>
      <c r="B254">
        <v>1967</v>
      </c>
      <c r="C254">
        <f t="shared" si="20"/>
        <v>59</v>
      </c>
      <c r="D254" t="str" cm="1">
        <f t="array" ref="D254">_xlfn.IFS(C254&lt;36,"Young",C254&lt;56,"Middle-aged",C254&gt;=56,"Senior")</f>
        <v>Senior</v>
      </c>
      <c r="E254" t="s">
        <v>29</v>
      </c>
      <c r="F254" t="s">
        <v>33</v>
      </c>
      <c r="G254">
        <v>75702</v>
      </c>
      <c r="H254">
        <f t="shared" si="18"/>
        <v>75702</v>
      </c>
      <c r="I254" t="str" cm="1">
        <f t="array" ref="I254">_xlfn.IFS(H254&lt;PERCENTILE(Income_Clean,0.33),"Low",H254&lt;PERCENTILE(Income_Clean,0.67),"Medium",H254&gt;PERCENTILE(Income_Clean,0.67),"High")</f>
        <v>High</v>
      </c>
      <c r="J254" t="str">
        <f t="shared" si="19"/>
        <v>Above Average Income</v>
      </c>
      <c r="K254">
        <v>1</v>
      </c>
      <c r="L254">
        <v>1</v>
      </c>
      <c r="M254" t="str">
        <f t="shared" si="21"/>
        <v>Yes</v>
      </c>
      <c r="N254" t="s">
        <v>111</v>
      </c>
      <c r="O254">
        <v>77</v>
      </c>
      <c r="P254">
        <v>650</v>
      </c>
      <c r="Q254">
        <v>28</v>
      </c>
      <c r="R254">
        <v>353</v>
      </c>
      <c r="S254">
        <v>45</v>
      </c>
      <c r="T254">
        <v>42</v>
      </c>
      <c r="U254">
        <v>30</v>
      </c>
      <c r="V254">
        <f t="shared" si="22"/>
        <v>1148</v>
      </c>
      <c r="W254">
        <v>5</v>
      </c>
      <c r="X254">
        <v>4</v>
      </c>
      <c r="Y254">
        <v>6</v>
      </c>
      <c r="Z254">
        <v>11</v>
      </c>
      <c r="AA254">
        <v>8</v>
      </c>
      <c r="AB254">
        <v>0</v>
      </c>
      <c r="AC254">
        <v>0</v>
      </c>
      <c r="AD254">
        <v>0</v>
      </c>
      <c r="AE254">
        <v>0</v>
      </c>
      <c r="AF254">
        <v>0</v>
      </c>
      <c r="AG254">
        <f t="shared" si="23"/>
        <v>0</v>
      </c>
      <c r="AH254">
        <v>0</v>
      </c>
      <c r="AI254">
        <v>0</v>
      </c>
    </row>
    <row r="255" spans="1:35" x14ac:dyDescent="0.3">
      <c r="A255" s="1">
        <v>5304</v>
      </c>
      <c r="B255">
        <v>1974</v>
      </c>
      <c r="C255">
        <f t="shared" si="20"/>
        <v>52</v>
      </c>
      <c r="D255" t="str" cm="1">
        <f t="array" ref="D255">_xlfn.IFS(C255&lt;36,"Young",C255&lt;56,"Middle-aged",C255&gt;=56,"Senior")</f>
        <v>Middle-aged</v>
      </c>
      <c r="E255" t="s">
        <v>36</v>
      </c>
      <c r="F255" t="s">
        <v>30</v>
      </c>
      <c r="G255">
        <v>30899</v>
      </c>
      <c r="H255">
        <f t="shared" si="18"/>
        <v>30899</v>
      </c>
      <c r="I255" t="str" cm="1">
        <f t="array" ref="I255">_xlfn.IFS(H255&lt;PERCENTILE(Income_Clean,0.33),"Low",H255&lt;PERCENTILE(Income_Clean,0.67),"Medium",H255&gt;PERCENTILE(Income_Clean,0.67),"High")</f>
        <v>Low</v>
      </c>
      <c r="J255" t="str">
        <f t="shared" si="19"/>
        <v>Below Average Income</v>
      </c>
      <c r="K255">
        <v>1</v>
      </c>
      <c r="L255">
        <v>0</v>
      </c>
      <c r="M255" t="str">
        <f t="shared" si="21"/>
        <v>Yes</v>
      </c>
      <c r="N255" t="s">
        <v>243</v>
      </c>
      <c r="O255">
        <v>35</v>
      </c>
      <c r="P255">
        <v>24</v>
      </c>
      <c r="Q255">
        <v>0</v>
      </c>
      <c r="R255">
        <v>8</v>
      </c>
      <c r="S255">
        <v>0</v>
      </c>
      <c r="T255">
        <v>0</v>
      </c>
      <c r="U255">
        <v>1</v>
      </c>
      <c r="V255">
        <f t="shared" si="22"/>
        <v>33</v>
      </c>
      <c r="W255">
        <v>2</v>
      </c>
      <c r="X255">
        <v>1</v>
      </c>
      <c r="Y255">
        <v>0</v>
      </c>
      <c r="Z255">
        <v>3</v>
      </c>
      <c r="AA255">
        <v>6</v>
      </c>
      <c r="AB255">
        <v>0</v>
      </c>
      <c r="AC255">
        <v>0</v>
      </c>
      <c r="AD255">
        <v>0</v>
      </c>
      <c r="AE255">
        <v>0</v>
      </c>
      <c r="AF255">
        <v>0</v>
      </c>
      <c r="AG255">
        <f t="shared" si="23"/>
        <v>0</v>
      </c>
      <c r="AH255">
        <v>0</v>
      </c>
      <c r="AI255">
        <v>0</v>
      </c>
    </row>
    <row r="256" spans="1:35" x14ac:dyDescent="0.3">
      <c r="A256" s="1">
        <v>309</v>
      </c>
      <c r="B256">
        <v>1961</v>
      </c>
      <c r="C256">
        <f t="shared" si="20"/>
        <v>65</v>
      </c>
      <c r="D256" t="str" cm="1">
        <f t="array" ref="D256">_xlfn.IFS(C256&lt;36,"Young",C256&lt;56,"Middle-aged",C256&gt;=56,"Senior")</f>
        <v>Senior</v>
      </c>
      <c r="E256" t="s">
        <v>36</v>
      </c>
      <c r="F256" t="s">
        <v>33</v>
      </c>
      <c r="G256">
        <v>63342</v>
      </c>
      <c r="H256">
        <f t="shared" si="18"/>
        <v>63342</v>
      </c>
      <c r="I256" t="str" cm="1">
        <f t="array" ref="I256">_xlfn.IFS(H256&lt;PERCENTILE(Income_Clean,0.33),"Low",H256&lt;PERCENTILE(Income_Clean,0.67),"Medium",H256&gt;PERCENTILE(Income_Clean,0.67),"High")</f>
        <v>High</v>
      </c>
      <c r="J256" t="str">
        <f t="shared" si="19"/>
        <v>Above Average Income</v>
      </c>
      <c r="K256">
        <v>0</v>
      </c>
      <c r="L256">
        <v>1</v>
      </c>
      <c r="M256" t="str">
        <f t="shared" si="21"/>
        <v>Yes</v>
      </c>
      <c r="N256" t="s">
        <v>244</v>
      </c>
      <c r="O256">
        <v>48</v>
      </c>
      <c r="P256">
        <v>918</v>
      </c>
      <c r="Q256">
        <v>21</v>
      </c>
      <c r="R256">
        <v>118</v>
      </c>
      <c r="S256">
        <v>13</v>
      </c>
      <c r="T256">
        <v>10</v>
      </c>
      <c r="U256">
        <v>21</v>
      </c>
      <c r="V256">
        <f t="shared" si="22"/>
        <v>1101</v>
      </c>
      <c r="W256">
        <v>3</v>
      </c>
      <c r="X256">
        <v>8</v>
      </c>
      <c r="Y256">
        <v>3</v>
      </c>
      <c r="Z256">
        <v>5</v>
      </c>
      <c r="AA256">
        <v>6</v>
      </c>
      <c r="AB256">
        <v>0</v>
      </c>
      <c r="AC256">
        <v>1</v>
      </c>
      <c r="AD256">
        <v>0</v>
      </c>
      <c r="AE256">
        <v>0</v>
      </c>
      <c r="AF256">
        <v>0</v>
      </c>
      <c r="AG256">
        <f t="shared" si="23"/>
        <v>1</v>
      </c>
      <c r="AH256">
        <v>0</v>
      </c>
      <c r="AI256">
        <v>0</v>
      </c>
    </row>
    <row r="257" spans="1:35" x14ac:dyDescent="0.3">
      <c r="A257" s="1">
        <v>3406</v>
      </c>
      <c r="B257">
        <v>1964</v>
      </c>
      <c r="C257">
        <f t="shared" si="20"/>
        <v>62</v>
      </c>
      <c r="D257" t="str" cm="1">
        <f t="array" ref="D257">_xlfn.IFS(C257&lt;36,"Young",C257&lt;56,"Middle-aged",C257&gt;=56,"Senior")</f>
        <v>Senior</v>
      </c>
      <c r="E257" t="s">
        <v>29</v>
      </c>
      <c r="F257" t="s">
        <v>30</v>
      </c>
      <c r="G257">
        <v>45989</v>
      </c>
      <c r="H257">
        <f t="shared" si="18"/>
        <v>45989</v>
      </c>
      <c r="I257" t="str" cm="1">
        <f t="array" ref="I257">_xlfn.IFS(H257&lt;PERCENTILE(Income_Clean,0.33),"Low",H257&lt;PERCENTILE(Income_Clean,0.67),"Medium",H257&gt;PERCENTILE(Income_Clean,0.67),"High")</f>
        <v>Medium</v>
      </c>
      <c r="J257" t="str">
        <f t="shared" si="19"/>
        <v>Average Income</v>
      </c>
      <c r="K257">
        <v>0</v>
      </c>
      <c r="L257">
        <v>1</v>
      </c>
      <c r="M257" t="str">
        <f t="shared" si="21"/>
        <v>Yes</v>
      </c>
      <c r="N257" t="s">
        <v>245</v>
      </c>
      <c r="O257">
        <v>97</v>
      </c>
      <c r="P257">
        <v>138</v>
      </c>
      <c r="Q257">
        <v>33</v>
      </c>
      <c r="R257">
        <v>87</v>
      </c>
      <c r="S257">
        <v>28</v>
      </c>
      <c r="T257">
        <v>24</v>
      </c>
      <c r="U257">
        <v>12</v>
      </c>
      <c r="V257">
        <f t="shared" si="22"/>
        <v>322</v>
      </c>
      <c r="W257">
        <v>4</v>
      </c>
      <c r="X257">
        <v>3</v>
      </c>
      <c r="Y257">
        <v>2</v>
      </c>
      <c r="Z257">
        <v>7</v>
      </c>
      <c r="AA257">
        <v>3</v>
      </c>
      <c r="AB257">
        <v>0</v>
      </c>
      <c r="AC257">
        <v>0</v>
      </c>
      <c r="AD257">
        <v>0</v>
      </c>
      <c r="AE257">
        <v>0</v>
      </c>
      <c r="AF257">
        <v>0</v>
      </c>
      <c r="AG257">
        <f t="shared" si="23"/>
        <v>0</v>
      </c>
      <c r="AH257">
        <v>0</v>
      </c>
      <c r="AI257">
        <v>0</v>
      </c>
    </row>
    <row r="258" spans="1:35" x14ac:dyDescent="0.3">
      <c r="A258" s="1">
        <v>2661</v>
      </c>
      <c r="B258">
        <v>1964</v>
      </c>
      <c r="C258">
        <f t="shared" si="20"/>
        <v>62</v>
      </c>
      <c r="D258" t="str" cm="1">
        <f t="array" ref="D258">_xlfn.IFS(C258&lt;36,"Young",C258&lt;56,"Middle-aged",C258&gt;=56,"Senior")</f>
        <v>Senior</v>
      </c>
      <c r="E258" t="s">
        <v>29</v>
      </c>
      <c r="F258" t="s">
        <v>30</v>
      </c>
      <c r="G258">
        <v>18701</v>
      </c>
      <c r="H258">
        <f t="shared" ref="H258:H321" si="24">IF(G258=0,MEDIAN(Income),G258)</f>
        <v>18701</v>
      </c>
      <c r="I258" t="str" cm="1">
        <f t="array" ref="I258">_xlfn.IFS(H258&lt;PERCENTILE(Income_Clean,0.33),"Low",H258&lt;PERCENTILE(Income_Clean,0.67),"Medium",H258&gt;PERCENTILE(Income_Clean,0.67),"High")</f>
        <v>Low</v>
      </c>
      <c r="J258" t="str">
        <f t="shared" ref="J258:J321" si="25">_xlfn.XLOOKUP(I258,$AK$3:$AK$5,$AL$3:$AL$5)</f>
        <v>Below Average Income</v>
      </c>
      <c r="K258">
        <v>1</v>
      </c>
      <c r="L258">
        <v>1</v>
      </c>
      <c r="M258" t="str">
        <f t="shared" si="21"/>
        <v>Yes</v>
      </c>
      <c r="N258" t="s">
        <v>246</v>
      </c>
      <c r="O258">
        <v>95</v>
      </c>
      <c r="P258">
        <v>12</v>
      </c>
      <c r="Q258">
        <v>4</v>
      </c>
      <c r="R258">
        <v>2</v>
      </c>
      <c r="S258">
        <v>10</v>
      </c>
      <c r="T258">
        <v>6</v>
      </c>
      <c r="U258">
        <v>10</v>
      </c>
      <c r="V258">
        <f t="shared" si="22"/>
        <v>44</v>
      </c>
      <c r="W258">
        <v>4</v>
      </c>
      <c r="X258">
        <v>2</v>
      </c>
      <c r="Y258">
        <v>0</v>
      </c>
      <c r="Z258">
        <v>4</v>
      </c>
      <c r="AA258">
        <v>5</v>
      </c>
      <c r="AB258">
        <v>0</v>
      </c>
      <c r="AC258">
        <v>0</v>
      </c>
      <c r="AD258">
        <v>0</v>
      </c>
      <c r="AE258">
        <v>0</v>
      </c>
      <c r="AF258">
        <v>0</v>
      </c>
      <c r="AG258">
        <f t="shared" si="23"/>
        <v>0</v>
      </c>
      <c r="AH258">
        <v>0</v>
      </c>
      <c r="AI258">
        <v>0</v>
      </c>
    </row>
    <row r="259" spans="1:35" x14ac:dyDescent="0.3">
      <c r="A259" s="1">
        <v>3153</v>
      </c>
      <c r="B259">
        <v>1957</v>
      </c>
      <c r="C259">
        <f t="shared" ref="C259:C322" si="26">2026-B259</f>
        <v>69</v>
      </c>
      <c r="D259" t="str" cm="1">
        <f t="array" ref="D259">_xlfn.IFS(C259&lt;36,"Young",C259&lt;56,"Middle-aged",C259&gt;=56,"Senior")</f>
        <v>Senior</v>
      </c>
      <c r="E259" t="s">
        <v>36</v>
      </c>
      <c r="F259" t="s">
        <v>30</v>
      </c>
      <c r="G259">
        <v>40737</v>
      </c>
      <c r="H259">
        <f t="shared" si="24"/>
        <v>40737</v>
      </c>
      <c r="I259" t="str" cm="1">
        <f t="array" ref="I259">_xlfn.IFS(H259&lt;PERCENTILE(Income_Clean,0.33),"Low",H259&lt;PERCENTILE(Income_Clean,0.67),"Medium",H259&gt;PERCENTILE(Income_Clean,0.67),"High")</f>
        <v>Medium</v>
      </c>
      <c r="J259" t="str">
        <f t="shared" si="25"/>
        <v>Average Income</v>
      </c>
      <c r="K259">
        <v>2</v>
      </c>
      <c r="L259">
        <v>1</v>
      </c>
      <c r="M259" t="str">
        <f t="shared" ref="M259:M322" si="27">IF(K259+L259&gt;0,"Yes","No")</f>
        <v>Yes</v>
      </c>
      <c r="N259" t="s">
        <v>206</v>
      </c>
      <c r="O259">
        <v>24</v>
      </c>
      <c r="P259">
        <v>11</v>
      </c>
      <c r="Q259">
        <v>0</v>
      </c>
      <c r="R259">
        <v>4</v>
      </c>
      <c r="S259">
        <v>0</v>
      </c>
      <c r="T259">
        <v>0</v>
      </c>
      <c r="U259">
        <v>2</v>
      </c>
      <c r="V259">
        <f t="shared" ref="V259:V322" si="28">SUM(P259:U259)</f>
        <v>17</v>
      </c>
      <c r="W259">
        <v>1</v>
      </c>
      <c r="X259">
        <v>1</v>
      </c>
      <c r="Y259">
        <v>0</v>
      </c>
      <c r="Z259">
        <v>2</v>
      </c>
      <c r="AA259">
        <v>8</v>
      </c>
      <c r="AB259">
        <v>0</v>
      </c>
      <c r="AC259">
        <v>0</v>
      </c>
      <c r="AD259">
        <v>0</v>
      </c>
      <c r="AE259">
        <v>0</v>
      </c>
      <c r="AF259">
        <v>0</v>
      </c>
      <c r="AG259">
        <f t="shared" ref="AG259:AG322" si="29">SUM(AB259:AF259)</f>
        <v>0</v>
      </c>
      <c r="AH259">
        <v>0</v>
      </c>
      <c r="AI259">
        <v>0</v>
      </c>
    </row>
    <row r="260" spans="1:35" x14ac:dyDescent="0.3">
      <c r="A260" s="1">
        <v>10264</v>
      </c>
      <c r="B260">
        <v>1979</v>
      </c>
      <c r="C260">
        <f t="shared" si="26"/>
        <v>47</v>
      </c>
      <c r="D260" t="str" cm="1">
        <f t="array" ref="D260">_xlfn.IFS(C260&lt;36,"Young",C260&lt;56,"Middle-aged",C260&gt;=56,"Senior")</f>
        <v>Middle-aged</v>
      </c>
      <c r="E260" t="s">
        <v>29</v>
      </c>
      <c r="F260" t="s">
        <v>41</v>
      </c>
      <c r="G260">
        <v>15287</v>
      </c>
      <c r="H260">
        <f t="shared" si="24"/>
        <v>15287</v>
      </c>
      <c r="I260" t="str" cm="1">
        <f t="array" ref="I260">_xlfn.IFS(H260&lt;PERCENTILE(Income_Clean,0.33),"Low",H260&lt;PERCENTILE(Income_Clean,0.67),"Medium",H260&gt;PERCENTILE(Income_Clean,0.67),"High")</f>
        <v>Low</v>
      </c>
      <c r="J260" t="str">
        <f t="shared" si="25"/>
        <v>Below Average Income</v>
      </c>
      <c r="K260">
        <v>1</v>
      </c>
      <c r="L260">
        <v>0</v>
      </c>
      <c r="M260" t="str">
        <f t="shared" si="27"/>
        <v>Yes</v>
      </c>
      <c r="N260" t="s">
        <v>48</v>
      </c>
      <c r="O260">
        <v>60</v>
      </c>
      <c r="P260">
        <v>1</v>
      </c>
      <c r="Q260">
        <v>2</v>
      </c>
      <c r="R260">
        <v>8</v>
      </c>
      <c r="S260">
        <v>4</v>
      </c>
      <c r="T260">
        <v>3</v>
      </c>
      <c r="U260">
        <v>13</v>
      </c>
      <c r="V260">
        <f t="shared" si="28"/>
        <v>31</v>
      </c>
      <c r="W260">
        <v>2</v>
      </c>
      <c r="X260">
        <v>1</v>
      </c>
      <c r="Y260">
        <v>1</v>
      </c>
      <c r="Z260">
        <v>2</v>
      </c>
      <c r="AA260">
        <v>7</v>
      </c>
      <c r="AB260">
        <v>1</v>
      </c>
      <c r="AC260">
        <v>0</v>
      </c>
      <c r="AD260">
        <v>0</v>
      </c>
      <c r="AE260">
        <v>0</v>
      </c>
      <c r="AF260">
        <v>0</v>
      </c>
      <c r="AG260">
        <f t="shared" si="29"/>
        <v>1</v>
      </c>
      <c r="AH260">
        <v>0</v>
      </c>
      <c r="AI260">
        <v>1</v>
      </c>
    </row>
    <row r="261" spans="1:35" x14ac:dyDescent="0.3">
      <c r="A261" s="1">
        <v>1184</v>
      </c>
      <c r="B261">
        <v>1968</v>
      </c>
      <c r="C261">
        <f t="shared" si="26"/>
        <v>58</v>
      </c>
      <c r="D261" t="str" cm="1">
        <f t="array" ref="D261">_xlfn.IFS(C261&lt;36,"Young",C261&lt;56,"Middle-aged",C261&gt;=56,"Senior")</f>
        <v>Senior</v>
      </c>
      <c r="E261" t="s">
        <v>36</v>
      </c>
      <c r="F261" t="s">
        <v>41</v>
      </c>
      <c r="G261">
        <v>69674</v>
      </c>
      <c r="H261">
        <f t="shared" si="24"/>
        <v>69674</v>
      </c>
      <c r="I261" t="str" cm="1">
        <f t="array" ref="I261">_xlfn.IFS(H261&lt;PERCENTILE(Income_Clean,0.33),"Low",H261&lt;PERCENTILE(Income_Clean,0.67),"Medium",H261&gt;PERCENTILE(Income_Clean,0.67),"High")</f>
        <v>High</v>
      </c>
      <c r="J261" t="str">
        <f t="shared" si="25"/>
        <v>Above Average Income</v>
      </c>
      <c r="K261">
        <v>0</v>
      </c>
      <c r="L261">
        <v>2</v>
      </c>
      <c r="M261" t="str">
        <f t="shared" si="27"/>
        <v>Yes</v>
      </c>
      <c r="N261" t="s">
        <v>247</v>
      </c>
      <c r="O261">
        <v>46</v>
      </c>
      <c r="P261">
        <v>554</v>
      </c>
      <c r="Q261">
        <v>41</v>
      </c>
      <c r="R261">
        <v>215</v>
      </c>
      <c r="S261">
        <v>11</v>
      </c>
      <c r="T261">
        <v>0</v>
      </c>
      <c r="U261">
        <v>24</v>
      </c>
      <c r="V261">
        <f t="shared" si="28"/>
        <v>845</v>
      </c>
      <c r="W261">
        <v>3</v>
      </c>
      <c r="X261">
        <v>10</v>
      </c>
      <c r="Y261">
        <v>2</v>
      </c>
      <c r="Z261">
        <v>10</v>
      </c>
      <c r="AA261">
        <v>5</v>
      </c>
      <c r="AB261">
        <v>0</v>
      </c>
      <c r="AC261">
        <v>0</v>
      </c>
      <c r="AD261">
        <v>0</v>
      </c>
      <c r="AE261">
        <v>0</v>
      </c>
      <c r="AF261">
        <v>0</v>
      </c>
      <c r="AG261">
        <f t="shared" si="29"/>
        <v>0</v>
      </c>
      <c r="AH261">
        <v>0</v>
      </c>
      <c r="AI261">
        <v>0</v>
      </c>
    </row>
    <row r="262" spans="1:35" x14ac:dyDescent="0.3">
      <c r="A262" s="1">
        <v>4200</v>
      </c>
      <c r="B262">
        <v>1970</v>
      </c>
      <c r="C262">
        <f t="shared" si="26"/>
        <v>56</v>
      </c>
      <c r="D262" t="str" cm="1">
        <f t="array" ref="D262">_xlfn.IFS(C262&lt;36,"Young",C262&lt;56,"Middle-aged",C262&gt;=56,"Senior")</f>
        <v>Senior</v>
      </c>
      <c r="E262" t="s">
        <v>39</v>
      </c>
      <c r="F262" t="s">
        <v>37</v>
      </c>
      <c r="G262">
        <v>44159</v>
      </c>
      <c r="H262">
        <f t="shared" si="24"/>
        <v>44159</v>
      </c>
      <c r="I262" t="str" cm="1">
        <f t="array" ref="I262">_xlfn.IFS(H262&lt;PERCENTILE(Income_Clean,0.33),"Low",H262&lt;PERCENTILE(Income_Clean,0.67),"Medium",H262&gt;PERCENTILE(Income_Clean,0.67),"High")</f>
        <v>Medium</v>
      </c>
      <c r="J262" t="str">
        <f t="shared" si="25"/>
        <v>Average Income</v>
      </c>
      <c r="K262">
        <v>1</v>
      </c>
      <c r="L262">
        <v>0</v>
      </c>
      <c r="M262" t="str">
        <f t="shared" si="27"/>
        <v>Yes</v>
      </c>
      <c r="N262" t="s">
        <v>248</v>
      </c>
      <c r="O262">
        <v>85</v>
      </c>
      <c r="P262">
        <v>167</v>
      </c>
      <c r="Q262">
        <v>2</v>
      </c>
      <c r="R262">
        <v>62</v>
      </c>
      <c r="S262">
        <v>24</v>
      </c>
      <c r="T262">
        <v>13</v>
      </c>
      <c r="U262">
        <v>7</v>
      </c>
      <c r="V262">
        <f t="shared" si="28"/>
        <v>275</v>
      </c>
      <c r="W262">
        <v>4</v>
      </c>
      <c r="X262">
        <v>4</v>
      </c>
      <c r="Y262">
        <v>1</v>
      </c>
      <c r="Z262">
        <v>6</v>
      </c>
      <c r="AA262">
        <v>5</v>
      </c>
      <c r="AB262">
        <v>0</v>
      </c>
      <c r="AC262">
        <v>0</v>
      </c>
      <c r="AD262">
        <v>0</v>
      </c>
      <c r="AE262">
        <v>0</v>
      </c>
      <c r="AF262">
        <v>0</v>
      </c>
      <c r="AG262">
        <f t="shared" si="29"/>
        <v>0</v>
      </c>
      <c r="AH262">
        <v>0</v>
      </c>
      <c r="AI262">
        <v>0</v>
      </c>
    </row>
    <row r="263" spans="1:35" x14ac:dyDescent="0.3">
      <c r="A263" s="1">
        <v>9396</v>
      </c>
      <c r="B263">
        <v>1978</v>
      </c>
      <c r="C263">
        <f t="shared" si="26"/>
        <v>48</v>
      </c>
      <c r="D263" t="str" cm="1">
        <f t="array" ref="D263">_xlfn.IFS(C263&lt;36,"Young",C263&lt;56,"Middle-aged",C263&gt;=56,"Senior")</f>
        <v>Middle-aged</v>
      </c>
      <c r="E263" t="s">
        <v>36</v>
      </c>
      <c r="F263" t="s">
        <v>37</v>
      </c>
      <c r="G263">
        <v>37717</v>
      </c>
      <c r="H263">
        <f t="shared" si="24"/>
        <v>37717</v>
      </c>
      <c r="I263" t="str" cm="1">
        <f t="array" ref="I263">_xlfn.IFS(H263&lt;PERCENTILE(Income_Clean,0.33),"Low",H263&lt;PERCENTILE(Income_Clean,0.67),"Medium",H263&gt;PERCENTILE(Income_Clean,0.67),"High")</f>
        <v>Low</v>
      </c>
      <c r="J263" t="str">
        <f t="shared" si="25"/>
        <v>Below Average Income</v>
      </c>
      <c r="K263">
        <v>1</v>
      </c>
      <c r="L263">
        <v>0</v>
      </c>
      <c r="M263" t="str">
        <f t="shared" si="27"/>
        <v>Yes</v>
      </c>
      <c r="N263" t="s">
        <v>249</v>
      </c>
      <c r="O263">
        <v>31</v>
      </c>
      <c r="P263">
        <v>9</v>
      </c>
      <c r="Q263">
        <v>0</v>
      </c>
      <c r="R263">
        <v>6</v>
      </c>
      <c r="S263">
        <v>4</v>
      </c>
      <c r="T263">
        <v>1</v>
      </c>
      <c r="U263">
        <v>5</v>
      </c>
      <c r="V263">
        <f t="shared" si="28"/>
        <v>25</v>
      </c>
      <c r="W263">
        <v>1</v>
      </c>
      <c r="X263">
        <v>1</v>
      </c>
      <c r="Y263">
        <v>0</v>
      </c>
      <c r="Z263">
        <v>2</v>
      </c>
      <c r="AA263">
        <v>9</v>
      </c>
      <c r="AB263">
        <v>0</v>
      </c>
      <c r="AC263">
        <v>0</v>
      </c>
      <c r="AD263">
        <v>0</v>
      </c>
      <c r="AE263">
        <v>0</v>
      </c>
      <c r="AF263">
        <v>0</v>
      </c>
      <c r="AG263">
        <f t="shared" si="29"/>
        <v>0</v>
      </c>
      <c r="AH263">
        <v>0</v>
      </c>
      <c r="AI263">
        <v>0</v>
      </c>
    </row>
    <row r="264" spans="1:35" x14ac:dyDescent="0.3">
      <c r="A264" s="1">
        <v>2387</v>
      </c>
      <c r="B264">
        <v>1952</v>
      </c>
      <c r="C264">
        <f t="shared" si="26"/>
        <v>74</v>
      </c>
      <c r="D264" t="str" cm="1">
        <f t="array" ref="D264">_xlfn.IFS(C264&lt;36,"Young",C264&lt;56,"Middle-aged",C264&gt;=56,"Senior")</f>
        <v>Senior</v>
      </c>
      <c r="E264" t="s">
        <v>39</v>
      </c>
      <c r="F264" t="s">
        <v>33</v>
      </c>
      <c r="G264">
        <v>43776</v>
      </c>
      <c r="H264">
        <f t="shared" si="24"/>
        <v>43776</v>
      </c>
      <c r="I264" t="str" cm="1">
        <f t="array" ref="I264">_xlfn.IFS(H264&lt;PERCENTILE(Income_Clean,0.33),"Low",H264&lt;PERCENTILE(Income_Clean,0.67),"Medium",H264&gt;PERCENTILE(Income_Clean,0.67),"High")</f>
        <v>Medium</v>
      </c>
      <c r="J264" t="str">
        <f t="shared" si="25"/>
        <v>Average Income</v>
      </c>
      <c r="K264">
        <v>1</v>
      </c>
      <c r="L264">
        <v>1</v>
      </c>
      <c r="M264" t="str">
        <f t="shared" si="27"/>
        <v>Yes</v>
      </c>
      <c r="N264" t="s">
        <v>250</v>
      </c>
      <c r="O264">
        <v>9</v>
      </c>
      <c r="P264">
        <v>177</v>
      </c>
      <c r="Q264">
        <v>2</v>
      </c>
      <c r="R264">
        <v>71</v>
      </c>
      <c r="S264">
        <v>3</v>
      </c>
      <c r="T264">
        <v>2</v>
      </c>
      <c r="U264">
        <v>20</v>
      </c>
      <c r="V264">
        <f t="shared" si="28"/>
        <v>275</v>
      </c>
      <c r="W264">
        <v>6</v>
      </c>
      <c r="X264">
        <v>5</v>
      </c>
      <c r="Y264">
        <v>2</v>
      </c>
      <c r="Z264">
        <v>4</v>
      </c>
      <c r="AA264">
        <v>8</v>
      </c>
      <c r="AB264">
        <v>0</v>
      </c>
      <c r="AC264">
        <v>0</v>
      </c>
      <c r="AD264">
        <v>0</v>
      </c>
      <c r="AE264">
        <v>0</v>
      </c>
      <c r="AF264">
        <v>0</v>
      </c>
      <c r="AG264">
        <f t="shared" si="29"/>
        <v>0</v>
      </c>
      <c r="AH264">
        <v>0</v>
      </c>
      <c r="AI264">
        <v>1</v>
      </c>
    </row>
    <row r="265" spans="1:35" x14ac:dyDescent="0.3">
      <c r="A265" s="1">
        <v>6690</v>
      </c>
      <c r="B265">
        <v>1966</v>
      </c>
      <c r="C265">
        <f t="shared" si="26"/>
        <v>60</v>
      </c>
      <c r="D265" t="str" cm="1">
        <f t="array" ref="D265">_xlfn.IFS(C265&lt;36,"Young",C265&lt;56,"Middle-aged",C265&gt;=56,"Senior")</f>
        <v>Senior</v>
      </c>
      <c r="E265" t="s">
        <v>39</v>
      </c>
      <c r="F265" t="s">
        <v>37</v>
      </c>
      <c r="G265">
        <v>38179</v>
      </c>
      <c r="H265">
        <f t="shared" si="24"/>
        <v>38179</v>
      </c>
      <c r="I265" t="str" cm="1">
        <f t="array" ref="I265">_xlfn.IFS(H265&lt;PERCENTILE(Income_Clean,0.33),"Low",H265&lt;PERCENTILE(Income_Clean,0.67),"Medium",H265&gt;PERCENTILE(Income_Clean,0.67),"High")</f>
        <v>Low</v>
      </c>
      <c r="J265" t="str">
        <f t="shared" si="25"/>
        <v>Below Average Income</v>
      </c>
      <c r="K265">
        <v>1</v>
      </c>
      <c r="L265">
        <v>1</v>
      </c>
      <c r="M265" t="str">
        <f t="shared" si="27"/>
        <v>Yes</v>
      </c>
      <c r="N265" t="s">
        <v>251</v>
      </c>
      <c r="O265">
        <v>30</v>
      </c>
      <c r="P265">
        <v>38</v>
      </c>
      <c r="Q265">
        <v>4</v>
      </c>
      <c r="R265">
        <v>22</v>
      </c>
      <c r="S265">
        <v>4</v>
      </c>
      <c r="T265">
        <v>2</v>
      </c>
      <c r="U265">
        <v>20</v>
      </c>
      <c r="V265">
        <f t="shared" si="28"/>
        <v>90</v>
      </c>
      <c r="W265">
        <v>4</v>
      </c>
      <c r="X265">
        <v>3</v>
      </c>
      <c r="Y265">
        <v>1</v>
      </c>
      <c r="Z265">
        <v>3</v>
      </c>
      <c r="AA265">
        <v>7</v>
      </c>
      <c r="AB265">
        <v>0</v>
      </c>
      <c r="AC265">
        <v>0</v>
      </c>
      <c r="AD265">
        <v>0</v>
      </c>
      <c r="AE265">
        <v>0</v>
      </c>
      <c r="AF265">
        <v>0</v>
      </c>
      <c r="AG265">
        <f t="shared" si="29"/>
        <v>0</v>
      </c>
      <c r="AH265">
        <v>0</v>
      </c>
      <c r="AI265">
        <v>0</v>
      </c>
    </row>
    <row r="266" spans="1:35" x14ac:dyDescent="0.3">
      <c r="A266" s="1">
        <v>1225</v>
      </c>
      <c r="B266">
        <v>1963</v>
      </c>
      <c r="C266">
        <f t="shared" si="26"/>
        <v>63</v>
      </c>
      <c r="D266" t="str" cm="1">
        <f t="array" ref="D266">_xlfn.IFS(C266&lt;36,"Young",C266&lt;56,"Middle-aged",C266&gt;=56,"Senior")</f>
        <v>Senior</v>
      </c>
      <c r="E266" t="s">
        <v>29</v>
      </c>
      <c r="F266" t="s">
        <v>37</v>
      </c>
      <c r="G266">
        <v>80124</v>
      </c>
      <c r="H266">
        <f t="shared" si="24"/>
        <v>80124</v>
      </c>
      <c r="I266" t="str" cm="1">
        <f t="array" ref="I266">_xlfn.IFS(H266&lt;PERCENTILE(Income_Clean,0.33),"Low",H266&lt;PERCENTILE(Income_Clean,0.67),"Medium",H266&gt;PERCENTILE(Income_Clean,0.67),"High")</f>
        <v>High</v>
      </c>
      <c r="J266" t="str">
        <f t="shared" si="25"/>
        <v>Above Average Income</v>
      </c>
      <c r="K266">
        <v>0</v>
      </c>
      <c r="L266">
        <v>0</v>
      </c>
      <c r="M266" t="str">
        <f t="shared" si="27"/>
        <v>No</v>
      </c>
      <c r="N266" t="s">
        <v>252</v>
      </c>
      <c r="O266">
        <v>47</v>
      </c>
      <c r="P266">
        <v>483</v>
      </c>
      <c r="Q266">
        <v>84</v>
      </c>
      <c r="R266">
        <v>398</v>
      </c>
      <c r="S266">
        <v>205</v>
      </c>
      <c r="T266">
        <v>84</v>
      </c>
      <c r="U266">
        <v>241</v>
      </c>
      <c r="V266">
        <f t="shared" si="28"/>
        <v>1495</v>
      </c>
      <c r="W266">
        <v>1</v>
      </c>
      <c r="X266">
        <v>3</v>
      </c>
      <c r="Y266">
        <v>7</v>
      </c>
      <c r="Z266">
        <v>8</v>
      </c>
      <c r="AA266">
        <v>1</v>
      </c>
      <c r="AB266">
        <v>1</v>
      </c>
      <c r="AC266">
        <v>0</v>
      </c>
      <c r="AD266">
        <v>0</v>
      </c>
      <c r="AE266">
        <v>0</v>
      </c>
      <c r="AF266">
        <v>0</v>
      </c>
      <c r="AG266">
        <f t="shared" si="29"/>
        <v>1</v>
      </c>
      <c r="AH266">
        <v>0</v>
      </c>
      <c r="AI266">
        <v>0</v>
      </c>
    </row>
    <row r="267" spans="1:35" x14ac:dyDescent="0.3">
      <c r="A267" s="1">
        <v>9703</v>
      </c>
      <c r="B267">
        <v>1970</v>
      </c>
      <c r="C267">
        <f t="shared" si="26"/>
        <v>56</v>
      </c>
      <c r="D267" t="str" cm="1">
        <f t="array" ref="D267">_xlfn.IFS(C267&lt;36,"Young",C267&lt;56,"Middle-aged",C267&gt;=56,"Senior")</f>
        <v>Senior</v>
      </c>
      <c r="E267" t="s">
        <v>36</v>
      </c>
      <c r="F267" t="s">
        <v>37</v>
      </c>
      <c r="G267">
        <v>38097</v>
      </c>
      <c r="H267">
        <f t="shared" si="24"/>
        <v>38097</v>
      </c>
      <c r="I267" t="str" cm="1">
        <f t="array" ref="I267">_xlfn.IFS(H267&lt;PERCENTILE(Income_Clean,0.33),"Low",H267&lt;PERCENTILE(Income_Clean,0.67),"Medium",H267&gt;PERCENTILE(Income_Clean,0.67),"High")</f>
        <v>Low</v>
      </c>
      <c r="J267" t="str">
        <f t="shared" si="25"/>
        <v>Below Average Income</v>
      </c>
      <c r="K267">
        <v>1</v>
      </c>
      <c r="L267">
        <v>1</v>
      </c>
      <c r="M267" t="str">
        <f t="shared" si="27"/>
        <v>Yes</v>
      </c>
      <c r="N267" t="s">
        <v>253</v>
      </c>
      <c r="O267">
        <v>70</v>
      </c>
      <c r="P267">
        <v>77</v>
      </c>
      <c r="Q267">
        <v>2</v>
      </c>
      <c r="R267">
        <v>35</v>
      </c>
      <c r="S267">
        <v>0</v>
      </c>
      <c r="T267">
        <v>1</v>
      </c>
      <c r="U267">
        <v>69</v>
      </c>
      <c r="V267">
        <f t="shared" si="28"/>
        <v>184</v>
      </c>
      <c r="W267">
        <v>4</v>
      </c>
      <c r="X267">
        <v>3</v>
      </c>
      <c r="Y267">
        <v>2</v>
      </c>
      <c r="Z267">
        <v>2</v>
      </c>
      <c r="AA267">
        <v>7</v>
      </c>
      <c r="AB267">
        <v>1</v>
      </c>
      <c r="AC267">
        <v>0</v>
      </c>
      <c r="AD267">
        <v>0</v>
      </c>
      <c r="AE267">
        <v>0</v>
      </c>
      <c r="AF267">
        <v>0</v>
      </c>
      <c r="AG267">
        <f t="shared" si="29"/>
        <v>1</v>
      </c>
      <c r="AH267">
        <v>0</v>
      </c>
      <c r="AI267">
        <v>1</v>
      </c>
    </row>
    <row r="268" spans="1:35" x14ac:dyDescent="0.3">
      <c r="A268" s="1">
        <v>291</v>
      </c>
      <c r="B268">
        <v>1970</v>
      </c>
      <c r="C268">
        <f t="shared" si="26"/>
        <v>56</v>
      </c>
      <c r="D268" t="str" cm="1">
        <f t="array" ref="D268">_xlfn.IFS(C268&lt;36,"Young",C268&lt;56,"Middle-aged",C268&gt;=56,"Senior")</f>
        <v>Senior</v>
      </c>
      <c r="E268" t="s">
        <v>29</v>
      </c>
      <c r="F268" t="s">
        <v>37</v>
      </c>
      <c r="G268">
        <v>72940</v>
      </c>
      <c r="H268">
        <f t="shared" si="24"/>
        <v>72940</v>
      </c>
      <c r="I268" t="str" cm="1">
        <f t="array" ref="I268">_xlfn.IFS(H268&lt;PERCENTILE(Income_Clean,0.33),"Low",H268&lt;PERCENTILE(Income_Clean,0.67),"Medium",H268&gt;PERCENTILE(Income_Clean,0.67),"High")</f>
        <v>High</v>
      </c>
      <c r="J268" t="str">
        <f t="shared" si="25"/>
        <v>Above Average Income</v>
      </c>
      <c r="K268">
        <v>0</v>
      </c>
      <c r="L268">
        <v>0</v>
      </c>
      <c r="M268" t="str">
        <f t="shared" si="27"/>
        <v>No</v>
      </c>
      <c r="N268" t="s">
        <v>254</v>
      </c>
      <c r="O268">
        <v>13</v>
      </c>
      <c r="P268">
        <v>182</v>
      </c>
      <c r="Q268">
        <v>74</v>
      </c>
      <c r="R268">
        <v>298</v>
      </c>
      <c r="S268">
        <v>162</v>
      </c>
      <c r="T268">
        <v>149</v>
      </c>
      <c r="U268">
        <v>116</v>
      </c>
      <c r="V268">
        <f t="shared" si="28"/>
        <v>981</v>
      </c>
      <c r="W268">
        <v>1</v>
      </c>
      <c r="X268">
        <v>3</v>
      </c>
      <c r="Y268">
        <v>3</v>
      </c>
      <c r="Z268">
        <v>6</v>
      </c>
      <c r="AA268">
        <v>1</v>
      </c>
      <c r="AB268">
        <v>0</v>
      </c>
      <c r="AC268">
        <v>0</v>
      </c>
      <c r="AD268">
        <v>0</v>
      </c>
      <c r="AE268">
        <v>0</v>
      </c>
      <c r="AF268">
        <v>0</v>
      </c>
      <c r="AG268">
        <f t="shared" si="29"/>
        <v>0</v>
      </c>
      <c r="AH268">
        <v>0</v>
      </c>
      <c r="AI268">
        <v>0</v>
      </c>
    </row>
    <row r="269" spans="1:35" x14ac:dyDescent="0.3">
      <c r="A269" s="1">
        <v>4557</v>
      </c>
      <c r="B269">
        <v>1970</v>
      </c>
      <c r="C269">
        <f t="shared" si="26"/>
        <v>56</v>
      </c>
      <c r="D269" t="str" cm="1">
        <f t="array" ref="D269">_xlfn.IFS(C269&lt;36,"Young",C269&lt;56,"Middle-aged",C269&gt;=56,"Senior")</f>
        <v>Senior</v>
      </c>
      <c r="E269" t="s">
        <v>29</v>
      </c>
      <c r="F269" t="s">
        <v>33</v>
      </c>
      <c r="G269">
        <v>22070</v>
      </c>
      <c r="H269">
        <f t="shared" si="24"/>
        <v>22070</v>
      </c>
      <c r="I269" t="str" cm="1">
        <f t="array" ref="I269">_xlfn.IFS(H269&lt;PERCENTILE(Income_Clean,0.33),"Low",H269&lt;PERCENTILE(Income_Clean,0.67),"Medium",H269&gt;PERCENTILE(Income_Clean,0.67),"High")</f>
        <v>Low</v>
      </c>
      <c r="J269" t="str">
        <f t="shared" si="25"/>
        <v>Below Average Income</v>
      </c>
      <c r="K269">
        <v>1</v>
      </c>
      <c r="L269">
        <v>0</v>
      </c>
      <c r="M269" t="str">
        <f t="shared" si="27"/>
        <v>Yes</v>
      </c>
      <c r="N269" t="s">
        <v>230</v>
      </c>
      <c r="O269">
        <v>11</v>
      </c>
      <c r="P269">
        <v>10</v>
      </c>
      <c r="Q269">
        <v>7</v>
      </c>
      <c r="R269">
        <v>19</v>
      </c>
      <c r="S269">
        <v>8</v>
      </c>
      <c r="T269">
        <v>2</v>
      </c>
      <c r="U269">
        <v>21</v>
      </c>
      <c r="V269">
        <f t="shared" si="28"/>
        <v>67</v>
      </c>
      <c r="W269">
        <v>2</v>
      </c>
      <c r="X269">
        <v>2</v>
      </c>
      <c r="Y269">
        <v>2</v>
      </c>
      <c r="Z269">
        <v>2</v>
      </c>
      <c r="AA269">
        <v>6</v>
      </c>
      <c r="AB269">
        <v>0</v>
      </c>
      <c r="AC269">
        <v>0</v>
      </c>
      <c r="AD269">
        <v>0</v>
      </c>
      <c r="AE269">
        <v>0</v>
      </c>
      <c r="AF269">
        <v>0</v>
      </c>
      <c r="AG269">
        <f t="shared" si="29"/>
        <v>0</v>
      </c>
      <c r="AH269">
        <v>0</v>
      </c>
      <c r="AI269">
        <v>0</v>
      </c>
    </row>
    <row r="270" spans="1:35" x14ac:dyDescent="0.3">
      <c r="A270" s="1">
        <v>2379</v>
      </c>
      <c r="B270">
        <v>1953</v>
      </c>
      <c r="C270">
        <f t="shared" si="26"/>
        <v>73</v>
      </c>
      <c r="D270" t="str" cm="1">
        <f t="array" ref="D270">_xlfn.IFS(C270&lt;36,"Young",C270&lt;56,"Middle-aged",C270&gt;=56,"Senior")</f>
        <v>Senior</v>
      </c>
      <c r="E270" t="s">
        <v>29</v>
      </c>
      <c r="F270" t="s">
        <v>30</v>
      </c>
      <c r="G270">
        <v>69267</v>
      </c>
      <c r="H270">
        <f t="shared" si="24"/>
        <v>69267</v>
      </c>
      <c r="I270" t="str" cm="1">
        <f t="array" ref="I270">_xlfn.IFS(H270&lt;PERCENTILE(Income_Clean,0.33),"Low",H270&lt;PERCENTILE(Income_Clean,0.67),"Medium",H270&gt;PERCENTILE(Income_Clean,0.67),"High")</f>
        <v>High</v>
      </c>
      <c r="J270" t="str">
        <f t="shared" si="25"/>
        <v>Above Average Income</v>
      </c>
      <c r="K270">
        <v>0</v>
      </c>
      <c r="L270">
        <v>0</v>
      </c>
      <c r="M270" t="str">
        <f t="shared" si="27"/>
        <v>No</v>
      </c>
      <c r="N270" t="s">
        <v>242</v>
      </c>
      <c r="O270">
        <v>31</v>
      </c>
      <c r="P270">
        <v>778</v>
      </c>
      <c r="Q270">
        <v>44</v>
      </c>
      <c r="R270">
        <v>499</v>
      </c>
      <c r="S270">
        <v>95</v>
      </c>
      <c r="T270">
        <v>73</v>
      </c>
      <c r="U270">
        <v>146</v>
      </c>
      <c r="V270">
        <f t="shared" si="28"/>
        <v>1635</v>
      </c>
      <c r="W270">
        <v>2</v>
      </c>
      <c r="X270">
        <v>3</v>
      </c>
      <c r="Y270">
        <v>4</v>
      </c>
      <c r="Z270">
        <v>5</v>
      </c>
      <c r="AA270">
        <v>7</v>
      </c>
      <c r="AB270">
        <v>0</v>
      </c>
      <c r="AC270">
        <v>0</v>
      </c>
      <c r="AD270">
        <v>0</v>
      </c>
      <c r="AE270">
        <v>0</v>
      </c>
      <c r="AF270">
        <v>0</v>
      </c>
      <c r="AG270">
        <f t="shared" si="29"/>
        <v>0</v>
      </c>
      <c r="AH270">
        <v>0</v>
      </c>
      <c r="AI270">
        <v>1</v>
      </c>
    </row>
    <row r="271" spans="1:35" x14ac:dyDescent="0.3">
      <c r="A271" s="1">
        <v>5726</v>
      </c>
      <c r="B271">
        <v>1983</v>
      </c>
      <c r="C271">
        <f t="shared" si="26"/>
        <v>43</v>
      </c>
      <c r="D271" t="str" cm="1">
        <f t="array" ref="D271">_xlfn.IFS(C271&lt;36,"Young",C271&lt;56,"Middle-aged",C271&gt;=56,"Senior")</f>
        <v>Middle-aged</v>
      </c>
      <c r="E271" t="s">
        <v>39</v>
      </c>
      <c r="F271" t="s">
        <v>30</v>
      </c>
      <c r="G271">
        <v>31788</v>
      </c>
      <c r="H271">
        <f t="shared" si="24"/>
        <v>31788</v>
      </c>
      <c r="I271" t="str" cm="1">
        <f t="array" ref="I271">_xlfn.IFS(H271&lt;PERCENTILE(Income_Clean,0.33),"Low",H271&lt;PERCENTILE(Income_Clean,0.67),"Medium",H271&gt;PERCENTILE(Income_Clean,0.67),"High")</f>
        <v>Low</v>
      </c>
      <c r="J271" t="str">
        <f t="shared" si="25"/>
        <v>Below Average Income</v>
      </c>
      <c r="K271">
        <v>1</v>
      </c>
      <c r="L271">
        <v>0</v>
      </c>
      <c r="M271" t="str">
        <f t="shared" si="27"/>
        <v>Yes</v>
      </c>
      <c r="N271" t="s">
        <v>255</v>
      </c>
      <c r="O271">
        <v>15</v>
      </c>
      <c r="P271">
        <v>16</v>
      </c>
      <c r="Q271">
        <v>7</v>
      </c>
      <c r="R271">
        <v>23</v>
      </c>
      <c r="S271">
        <v>0</v>
      </c>
      <c r="T271">
        <v>8</v>
      </c>
      <c r="U271">
        <v>6</v>
      </c>
      <c r="V271">
        <f t="shared" si="28"/>
        <v>60</v>
      </c>
      <c r="W271">
        <v>3</v>
      </c>
      <c r="X271">
        <v>3</v>
      </c>
      <c r="Y271">
        <v>0</v>
      </c>
      <c r="Z271">
        <v>4</v>
      </c>
      <c r="AA271">
        <v>5</v>
      </c>
      <c r="AB271">
        <v>0</v>
      </c>
      <c r="AC271">
        <v>0</v>
      </c>
      <c r="AD271">
        <v>0</v>
      </c>
      <c r="AE271">
        <v>0</v>
      </c>
      <c r="AF271">
        <v>0</v>
      </c>
      <c r="AG271">
        <f t="shared" si="29"/>
        <v>0</v>
      </c>
      <c r="AH271">
        <v>1</v>
      </c>
      <c r="AI271">
        <v>0</v>
      </c>
    </row>
    <row r="272" spans="1:35" x14ac:dyDescent="0.3">
      <c r="A272" s="1">
        <v>3066</v>
      </c>
      <c r="B272">
        <v>1975</v>
      </c>
      <c r="C272">
        <f t="shared" si="26"/>
        <v>51</v>
      </c>
      <c r="D272" t="str" cm="1">
        <f t="array" ref="D272">_xlfn.IFS(C272&lt;36,"Young",C272&lt;56,"Middle-aged",C272&gt;=56,"Senior")</f>
        <v>Middle-aged</v>
      </c>
      <c r="E272" t="s">
        <v>36</v>
      </c>
      <c r="F272" t="s">
        <v>33</v>
      </c>
      <c r="G272">
        <v>61905</v>
      </c>
      <c r="H272">
        <f t="shared" si="24"/>
        <v>61905</v>
      </c>
      <c r="I272" t="str" cm="1">
        <f t="array" ref="I272">_xlfn.IFS(H272&lt;PERCENTILE(Income_Clean,0.33),"Low",H272&lt;PERCENTILE(Income_Clean,0.67),"Medium",H272&gt;PERCENTILE(Income_Clean,0.67),"High")</f>
        <v>Medium</v>
      </c>
      <c r="J272" t="str">
        <f t="shared" si="25"/>
        <v>Average Income</v>
      </c>
      <c r="K272">
        <v>0</v>
      </c>
      <c r="L272">
        <v>1</v>
      </c>
      <c r="M272" t="str">
        <f t="shared" si="27"/>
        <v>Yes</v>
      </c>
      <c r="N272" t="s">
        <v>256</v>
      </c>
      <c r="O272">
        <v>2</v>
      </c>
      <c r="P272">
        <v>167</v>
      </c>
      <c r="Q272">
        <v>0</v>
      </c>
      <c r="R272">
        <v>43</v>
      </c>
      <c r="S272">
        <v>6</v>
      </c>
      <c r="T272">
        <v>2</v>
      </c>
      <c r="U272">
        <v>13</v>
      </c>
      <c r="V272">
        <f t="shared" si="28"/>
        <v>231</v>
      </c>
      <c r="W272">
        <v>2</v>
      </c>
      <c r="X272">
        <v>4</v>
      </c>
      <c r="Y272">
        <v>2</v>
      </c>
      <c r="Z272">
        <v>4</v>
      </c>
      <c r="AA272">
        <v>5</v>
      </c>
      <c r="AB272">
        <v>0</v>
      </c>
      <c r="AC272">
        <v>0</v>
      </c>
      <c r="AD272">
        <v>0</v>
      </c>
      <c r="AE272">
        <v>0</v>
      </c>
      <c r="AF272">
        <v>0</v>
      </c>
      <c r="AG272">
        <f t="shared" si="29"/>
        <v>0</v>
      </c>
      <c r="AH272">
        <v>0</v>
      </c>
      <c r="AI272">
        <v>0</v>
      </c>
    </row>
    <row r="273" spans="1:35" x14ac:dyDescent="0.3">
      <c r="A273" s="1">
        <v>6336</v>
      </c>
      <c r="B273">
        <v>1960</v>
      </c>
      <c r="C273">
        <f t="shared" si="26"/>
        <v>66</v>
      </c>
      <c r="D273" t="str" cm="1">
        <f t="array" ref="D273">_xlfn.IFS(C273&lt;36,"Young",C273&lt;56,"Middle-aged",C273&gt;=56,"Senior")</f>
        <v>Senior</v>
      </c>
      <c r="E273" t="s">
        <v>29</v>
      </c>
      <c r="F273" t="s">
        <v>37</v>
      </c>
      <c r="G273">
        <v>29315</v>
      </c>
      <c r="H273">
        <f t="shared" si="24"/>
        <v>29315</v>
      </c>
      <c r="I273" t="str" cm="1">
        <f t="array" ref="I273">_xlfn.IFS(H273&lt;PERCENTILE(Income_Clean,0.33),"Low",H273&lt;PERCENTILE(Income_Clean,0.67),"Medium",H273&gt;PERCENTILE(Income_Clean,0.67),"High")</f>
        <v>Low</v>
      </c>
      <c r="J273" t="str">
        <f t="shared" si="25"/>
        <v>Below Average Income</v>
      </c>
      <c r="K273">
        <v>1</v>
      </c>
      <c r="L273">
        <v>1</v>
      </c>
      <c r="M273" t="str">
        <f t="shared" si="27"/>
        <v>Yes</v>
      </c>
      <c r="N273" t="s">
        <v>257</v>
      </c>
      <c r="O273">
        <v>55</v>
      </c>
      <c r="P273">
        <v>13</v>
      </c>
      <c r="Q273">
        <v>2</v>
      </c>
      <c r="R273">
        <v>14</v>
      </c>
      <c r="S273">
        <v>8</v>
      </c>
      <c r="T273">
        <v>7</v>
      </c>
      <c r="U273">
        <v>4</v>
      </c>
      <c r="V273">
        <f t="shared" si="28"/>
        <v>48</v>
      </c>
      <c r="W273">
        <v>4</v>
      </c>
      <c r="X273">
        <v>2</v>
      </c>
      <c r="Y273">
        <v>0</v>
      </c>
      <c r="Z273">
        <v>4</v>
      </c>
      <c r="AA273">
        <v>6</v>
      </c>
      <c r="AB273">
        <v>0</v>
      </c>
      <c r="AC273">
        <v>0</v>
      </c>
      <c r="AD273">
        <v>0</v>
      </c>
      <c r="AE273">
        <v>0</v>
      </c>
      <c r="AF273">
        <v>0</v>
      </c>
      <c r="AG273">
        <f t="shared" si="29"/>
        <v>0</v>
      </c>
      <c r="AH273">
        <v>0</v>
      </c>
      <c r="AI273">
        <v>0</v>
      </c>
    </row>
    <row r="274" spans="1:35" x14ac:dyDescent="0.3">
      <c r="A274" s="1">
        <v>10967</v>
      </c>
      <c r="B274">
        <v>1963</v>
      </c>
      <c r="C274">
        <f t="shared" si="26"/>
        <v>63</v>
      </c>
      <c r="D274" t="str" cm="1">
        <f t="array" ref="D274">_xlfn.IFS(C274&lt;36,"Young",C274&lt;56,"Middle-aged",C274&gt;=56,"Senior")</f>
        <v>Senior</v>
      </c>
      <c r="E274" t="s">
        <v>29</v>
      </c>
      <c r="F274" t="s">
        <v>41</v>
      </c>
      <c r="G274">
        <v>33378</v>
      </c>
      <c r="H274">
        <f t="shared" si="24"/>
        <v>33378</v>
      </c>
      <c r="I274" t="str" cm="1">
        <f t="array" ref="I274">_xlfn.IFS(H274&lt;PERCENTILE(Income_Clean,0.33),"Low",H274&lt;PERCENTILE(Income_Clean,0.67),"Medium",H274&gt;PERCENTILE(Income_Clean,0.67),"High")</f>
        <v>Low</v>
      </c>
      <c r="J274" t="str">
        <f t="shared" si="25"/>
        <v>Below Average Income</v>
      </c>
      <c r="K274">
        <v>1</v>
      </c>
      <c r="L274">
        <v>1</v>
      </c>
      <c r="M274" t="str">
        <f t="shared" si="27"/>
        <v>Yes</v>
      </c>
      <c r="N274" t="s">
        <v>258</v>
      </c>
      <c r="O274">
        <v>38</v>
      </c>
      <c r="P274">
        <v>33</v>
      </c>
      <c r="Q274">
        <v>6</v>
      </c>
      <c r="R274">
        <v>40</v>
      </c>
      <c r="S274">
        <v>3</v>
      </c>
      <c r="T274">
        <v>7</v>
      </c>
      <c r="U274">
        <v>10</v>
      </c>
      <c r="V274">
        <f t="shared" si="28"/>
        <v>99</v>
      </c>
      <c r="W274">
        <v>3</v>
      </c>
      <c r="X274">
        <v>2</v>
      </c>
      <c r="Y274">
        <v>0</v>
      </c>
      <c r="Z274">
        <v>4</v>
      </c>
      <c r="AA274">
        <v>7</v>
      </c>
      <c r="AB274">
        <v>0</v>
      </c>
      <c r="AC274">
        <v>0</v>
      </c>
      <c r="AD274">
        <v>0</v>
      </c>
      <c r="AE274">
        <v>0</v>
      </c>
      <c r="AF274">
        <v>0</v>
      </c>
      <c r="AG274">
        <f t="shared" si="29"/>
        <v>0</v>
      </c>
      <c r="AH274">
        <v>0</v>
      </c>
      <c r="AI274">
        <v>0</v>
      </c>
    </row>
    <row r="275" spans="1:35" x14ac:dyDescent="0.3">
      <c r="A275" s="1">
        <v>2304</v>
      </c>
      <c r="B275">
        <v>1963</v>
      </c>
      <c r="C275">
        <f t="shared" si="26"/>
        <v>63</v>
      </c>
      <c r="D275" t="str" cm="1">
        <f t="array" ref="D275">_xlfn.IFS(C275&lt;36,"Young",C275&lt;56,"Middle-aged",C275&gt;=56,"Senior")</f>
        <v>Senior</v>
      </c>
      <c r="E275" t="s">
        <v>36</v>
      </c>
      <c r="F275" t="s">
        <v>33</v>
      </c>
      <c r="G275">
        <v>66313</v>
      </c>
      <c r="H275">
        <f t="shared" si="24"/>
        <v>66313</v>
      </c>
      <c r="I275" t="str" cm="1">
        <f t="array" ref="I275">_xlfn.IFS(H275&lt;PERCENTILE(Income_Clean,0.33),"Low",H275&lt;PERCENTILE(Income_Clean,0.67),"Medium",H275&gt;PERCENTILE(Income_Clean,0.67),"High")</f>
        <v>High</v>
      </c>
      <c r="J275" t="str">
        <f t="shared" si="25"/>
        <v>Above Average Income</v>
      </c>
      <c r="K275">
        <v>0</v>
      </c>
      <c r="L275">
        <v>1</v>
      </c>
      <c r="M275" t="str">
        <f t="shared" si="27"/>
        <v>Yes</v>
      </c>
      <c r="N275" t="s">
        <v>240</v>
      </c>
      <c r="O275">
        <v>86</v>
      </c>
      <c r="P275">
        <v>625</v>
      </c>
      <c r="Q275">
        <v>7</v>
      </c>
      <c r="R275">
        <v>99</v>
      </c>
      <c r="S275">
        <v>10</v>
      </c>
      <c r="T275">
        <v>22</v>
      </c>
      <c r="U275">
        <v>7</v>
      </c>
      <c r="V275">
        <f t="shared" si="28"/>
        <v>770</v>
      </c>
      <c r="W275">
        <v>2</v>
      </c>
      <c r="X275">
        <v>6</v>
      </c>
      <c r="Y275">
        <v>3</v>
      </c>
      <c r="Z275">
        <v>12</v>
      </c>
      <c r="AA275">
        <v>4</v>
      </c>
      <c r="AB275">
        <v>0</v>
      </c>
      <c r="AC275">
        <v>0</v>
      </c>
      <c r="AD275">
        <v>0</v>
      </c>
      <c r="AE275">
        <v>0</v>
      </c>
      <c r="AF275">
        <v>0</v>
      </c>
      <c r="AG275">
        <f t="shared" si="29"/>
        <v>0</v>
      </c>
      <c r="AH275">
        <v>0</v>
      </c>
      <c r="AI275">
        <v>0</v>
      </c>
    </row>
    <row r="276" spans="1:35" x14ac:dyDescent="0.3">
      <c r="A276" s="1">
        <v>3445</v>
      </c>
      <c r="B276">
        <v>1956</v>
      </c>
      <c r="C276">
        <f t="shared" si="26"/>
        <v>70</v>
      </c>
      <c r="D276" t="str" cm="1">
        <f t="array" ref="D276">_xlfn.IFS(C276&lt;36,"Young",C276&lt;56,"Middle-aged",C276&gt;=56,"Senior")</f>
        <v>Senior</v>
      </c>
      <c r="E276" t="s">
        <v>29</v>
      </c>
      <c r="F276" t="s">
        <v>30</v>
      </c>
      <c r="G276">
        <v>60714</v>
      </c>
      <c r="H276">
        <f t="shared" si="24"/>
        <v>60714</v>
      </c>
      <c r="I276" t="str" cm="1">
        <f t="array" ref="I276">_xlfn.IFS(H276&lt;PERCENTILE(Income_Clean,0.33),"Low",H276&lt;PERCENTILE(Income_Clean,0.67),"Medium",H276&gt;PERCENTILE(Income_Clean,0.67),"High")</f>
        <v>Medium</v>
      </c>
      <c r="J276" t="str">
        <f t="shared" si="25"/>
        <v>Average Income</v>
      </c>
      <c r="K276">
        <v>0</v>
      </c>
      <c r="L276">
        <v>0</v>
      </c>
      <c r="M276" t="str">
        <f t="shared" si="27"/>
        <v>No</v>
      </c>
      <c r="N276" t="s">
        <v>199</v>
      </c>
      <c r="O276">
        <v>56</v>
      </c>
      <c r="P276">
        <v>216</v>
      </c>
      <c r="Q276">
        <v>162</v>
      </c>
      <c r="R276">
        <v>224</v>
      </c>
      <c r="S276">
        <v>101</v>
      </c>
      <c r="T276">
        <v>92</v>
      </c>
      <c r="U276">
        <v>162</v>
      </c>
      <c r="V276">
        <f t="shared" si="28"/>
        <v>957</v>
      </c>
      <c r="W276">
        <v>2</v>
      </c>
      <c r="X276">
        <v>7</v>
      </c>
      <c r="Y276">
        <v>4</v>
      </c>
      <c r="Z276">
        <v>10</v>
      </c>
      <c r="AA276">
        <v>5</v>
      </c>
      <c r="AB276">
        <v>0</v>
      </c>
      <c r="AC276">
        <v>0</v>
      </c>
      <c r="AD276">
        <v>0</v>
      </c>
      <c r="AE276">
        <v>0</v>
      </c>
      <c r="AF276">
        <v>0</v>
      </c>
      <c r="AG276">
        <f t="shared" si="29"/>
        <v>0</v>
      </c>
      <c r="AH276">
        <v>0</v>
      </c>
      <c r="AI276">
        <v>1</v>
      </c>
    </row>
    <row r="277" spans="1:35" x14ac:dyDescent="0.3">
      <c r="A277" s="1">
        <v>7828</v>
      </c>
      <c r="B277">
        <v>1981</v>
      </c>
      <c r="C277">
        <f t="shared" si="26"/>
        <v>45</v>
      </c>
      <c r="D277" t="str" cm="1">
        <f t="array" ref="D277">_xlfn.IFS(C277&lt;36,"Young",C277&lt;56,"Middle-aged",C277&gt;=56,"Senior")</f>
        <v>Middle-aged</v>
      </c>
      <c r="E277" t="s">
        <v>39</v>
      </c>
      <c r="F277" t="s">
        <v>33</v>
      </c>
      <c r="G277">
        <v>77882</v>
      </c>
      <c r="H277">
        <f t="shared" si="24"/>
        <v>77882</v>
      </c>
      <c r="I277" t="str" cm="1">
        <f t="array" ref="I277">_xlfn.IFS(H277&lt;PERCENTILE(Income_Clean,0.33),"Low",H277&lt;PERCENTILE(Income_Clean,0.67),"Medium",H277&gt;PERCENTILE(Income_Clean,0.67),"High")</f>
        <v>High</v>
      </c>
      <c r="J277" t="str">
        <f t="shared" si="25"/>
        <v>Above Average Income</v>
      </c>
      <c r="K277">
        <v>0</v>
      </c>
      <c r="L277">
        <v>0</v>
      </c>
      <c r="M277" t="str">
        <f t="shared" si="27"/>
        <v>No</v>
      </c>
      <c r="N277" t="s">
        <v>106</v>
      </c>
      <c r="O277">
        <v>29</v>
      </c>
      <c r="P277">
        <v>68</v>
      </c>
      <c r="Q277">
        <v>129</v>
      </c>
      <c r="R277">
        <v>396</v>
      </c>
      <c r="S277">
        <v>188</v>
      </c>
      <c r="T277">
        <v>22</v>
      </c>
      <c r="U277">
        <v>15</v>
      </c>
      <c r="V277">
        <f t="shared" si="28"/>
        <v>818</v>
      </c>
      <c r="W277">
        <v>1</v>
      </c>
      <c r="X277">
        <v>3</v>
      </c>
      <c r="Y277">
        <v>3</v>
      </c>
      <c r="Z277">
        <v>5</v>
      </c>
      <c r="AA277">
        <v>1</v>
      </c>
      <c r="AB277">
        <v>0</v>
      </c>
      <c r="AC277">
        <v>0</v>
      </c>
      <c r="AD277">
        <v>0</v>
      </c>
      <c r="AE277">
        <v>0</v>
      </c>
      <c r="AF277">
        <v>0</v>
      </c>
      <c r="AG277">
        <f t="shared" si="29"/>
        <v>0</v>
      </c>
      <c r="AH277">
        <v>0</v>
      </c>
      <c r="AI277">
        <v>0</v>
      </c>
    </row>
    <row r="278" spans="1:35" x14ac:dyDescent="0.3">
      <c r="A278" s="1">
        <v>3762</v>
      </c>
      <c r="B278">
        <v>1986</v>
      </c>
      <c r="C278">
        <f t="shared" si="26"/>
        <v>40</v>
      </c>
      <c r="D278" t="str" cm="1">
        <f t="array" ref="D278">_xlfn.IFS(C278&lt;36,"Young",C278&lt;56,"Middle-aged",C278&gt;=56,"Senior")</f>
        <v>Middle-aged</v>
      </c>
      <c r="E278" t="s">
        <v>36</v>
      </c>
      <c r="F278" t="s">
        <v>30</v>
      </c>
      <c r="G278">
        <v>69867</v>
      </c>
      <c r="H278">
        <f t="shared" si="24"/>
        <v>69867</v>
      </c>
      <c r="I278" t="str" cm="1">
        <f t="array" ref="I278">_xlfn.IFS(H278&lt;PERCENTILE(Income_Clean,0.33),"Low",H278&lt;PERCENTILE(Income_Clean,0.67),"Medium",H278&gt;PERCENTILE(Income_Clean,0.67),"High")</f>
        <v>High</v>
      </c>
      <c r="J278" t="str">
        <f t="shared" si="25"/>
        <v>Above Average Income</v>
      </c>
      <c r="K278">
        <v>0</v>
      </c>
      <c r="L278">
        <v>0</v>
      </c>
      <c r="M278" t="str">
        <f t="shared" si="27"/>
        <v>No</v>
      </c>
      <c r="N278" t="s">
        <v>88</v>
      </c>
      <c r="O278">
        <v>30</v>
      </c>
      <c r="P278">
        <v>196</v>
      </c>
      <c r="Q278">
        <v>0</v>
      </c>
      <c r="R278">
        <v>512</v>
      </c>
      <c r="S278">
        <v>33</v>
      </c>
      <c r="T278">
        <v>130</v>
      </c>
      <c r="U278">
        <v>54</v>
      </c>
      <c r="V278">
        <f t="shared" si="28"/>
        <v>925</v>
      </c>
      <c r="W278">
        <v>1</v>
      </c>
      <c r="X278">
        <v>3</v>
      </c>
      <c r="Y278">
        <v>5</v>
      </c>
      <c r="Z278">
        <v>8</v>
      </c>
      <c r="AA278">
        <v>1</v>
      </c>
      <c r="AB278">
        <v>0</v>
      </c>
      <c r="AC278">
        <v>0</v>
      </c>
      <c r="AD278">
        <v>0</v>
      </c>
      <c r="AE278">
        <v>1</v>
      </c>
      <c r="AF278">
        <v>0</v>
      </c>
      <c r="AG278">
        <f t="shared" si="29"/>
        <v>1</v>
      </c>
      <c r="AH278">
        <v>0</v>
      </c>
      <c r="AI278">
        <v>1</v>
      </c>
    </row>
    <row r="279" spans="1:35" x14ac:dyDescent="0.3">
      <c r="A279" s="1">
        <v>4391</v>
      </c>
      <c r="B279">
        <v>1968</v>
      </c>
      <c r="C279">
        <f t="shared" si="26"/>
        <v>58</v>
      </c>
      <c r="D279" t="str" cm="1">
        <f t="array" ref="D279">_xlfn.IFS(C279&lt;36,"Young",C279&lt;56,"Middle-aged",C279&gt;=56,"Senior")</f>
        <v>Senior</v>
      </c>
      <c r="E279" t="s">
        <v>39</v>
      </c>
      <c r="F279" t="s">
        <v>41</v>
      </c>
      <c r="G279">
        <v>63841</v>
      </c>
      <c r="H279">
        <f t="shared" si="24"/>
        <v>63841</v>
      </c>
      <c r="I279" t="str" cm="1">
        <f t="array" ref="I279">_xlfn.IFS(H279&lt;PERCENTILE(Income_Clean,0.33),"Low",H279&lt;PERCENTILE(Income_Clean,0.67),"Medium",H279&gt;PERCENTILE(Income_Clean,0.67),"High")</f>
        <v>High</v>
      </c>
      <c r="J279" t="str">
        <f t="shared" si="25"/>
        <v>Above Average Income</v>
      </c>
      <c r="K279">
        <v>0</v>
      </c>
      <c r="L279">
        <v>1</v>
      </c>
      <c r="M279" t="str">
        <f t="shared" si="27"/>
        <v>Yes</v>
      </c>
      <c r="N279" t="s">
        <v>147</v>
      </c>
      <c r="O279">
        <v>64</v>
      </c>
      <c r="P279">
        <v>635</v>
      </c>
      <c r="Q279">
        <v>15</v>
      </c>
      <c r="R279">
        <v>100</v>
      </c>
      <c r="S279">
        <v>20</v>
      </c>
      <c r="T279">
        <v>7</v>
      </c>
      <c r="U279">
        <v>131</v>
      </c>
      <c r="V279">
        <f t="shared" si="28"/>
        <v>908</v>
      </c>
      <c r="W279">
        <v>1</v>
      </c>
      <c r="X279">
        <v>9</v>
      </c>
      <c r="Y279">
        <v>3</v>
      </c>
      <c r="Z279">
        <v>9</v>
      </c>
      <c r="AA279">
        <v>6</v>
      </c>
      <c r="AB279">
        <v>0</v>
      </c>
      <c r="AC279">
        <v>0</v>
      </c>
      <c r="AD279">
        <v>0</v>
      </c>
      <c r="AE279">
        <v>0</v>
      </c>
      <c r="AF279">
        <v>0</v>
      </c>
      <c r="AG279">
        <f t="shared" si="29"/>
        <v>0</v>
      </c>
      <c r="AH279">
        <v>0</v>
      </c>
      <c r="AI279">
        <v>0</v>
      </c>
    </row>
    <row r="280" spans="1:35" x14ac:dyDescent="0.3">
      <c r="A280" s="1">
        <v>4669</v>
      </c>
      <c r="B280">
        <v>1981</v>
      </c>
      <c r="C280">
        <f t="shared" si="26"/>
        <v>45</v>
      </c>
      <c r="D280" t="str" cm="1">
        <f t="array" ref="D280">_xlfn.IFS(C280&lt;36,"Young",C280&lt;56,"Middle-aged",C280&gt;=56,"Senior")</f>
        <v>Middle-aged</v>
      </c>
      <c r="E280" t="s">
        <v>47</v>
      </c>
      <c r="F280" t="s">
        <v>37</v>
      </c>
      <c r="G280">
        <v>24480</v>
      </c>
      <c r="H280">
        <f t="shared" si="24"/>
        <v>24480</v>
      </c>
      <c r="I280" t="str" cm="1">
        <f t="array" ref="I280">_xlfn.IFS(H280&lt;PERCENTILE(Income_Clean,0.33),"Low",H280&lt;PERCENTILE(Income_Clean,0.67),"Medium",H280&gt;PERCENTILE(Income_Clean,0.67),"High")</f>
        <v>Low</v>
      </c>
      <c r="J280" t="str">
        <f t="shared" si="25"/>
        <v>Below Average Income</v>
      </c>
      <c r="K280">
        <v>1</v>
      </c>
      <c r="L280">
        <v>0</v>
      </c>
      <c r="M280" t="str">
        <f t="shared" si="27"/>
        <v>Yes</v>
      </c>
      <c r="N280" t="s">
        <v>259</v>
      </c>
      <c r="O280">
        <v>46</v>
      </c>
      <c r="P280">
        <v>4</v>
      </c>
      <c r="Q280">
        <v>19</v>
      </c>
      <c r="R280">
        <v>9</v>
      </c>
      <c r="S280">
        <v>28</v>
      </c>
      <c r="T280">
        <v>25</v>
      </c>
      <c r="U280">
        <v>17</v>
      </c>
      <c r="V280">
        <f t="shared" si="28"/>
        <v>102</v>
      </c>
      <c r="W280">
        <v>3</v>
      </c>
      <c r="X280">
        <v>3</v>
      </c>
      <c r="Y280">
        <v>0</v>
      </c>
      <c r="Z280">
        <v>4</v>
      </c>
      <c r="AA280">
        <v>7</v>
      </c>
      <c r="AB280">
        <v>0</v>
      </c>
      <c r="AC280">
        <v>0</v>
      </c>
      <c r="AD280">
        <v>0</v>
      </c>
      <c r="AE280">
        <v>0</v>
      </c>
      <c r="AF280">
        <v>0</v>
      </c>
      <c r="AG280">
        <f t="shared" si="29"/>
        <v>0</v>
      </c>
      <c r="AH280">
        <v>0</v>
      </c>
      <c r="AI280">
        <v>0</v>
      </c>
    </row>
    <row r="281" spans="1:35" x14ac:dyDescent="0.3">
      <c r="A281" s="1">
        <v>10144</v>
      </c>
      <c r="B281">
        <v>1976</v>
      </c>
      <c r="C281">
        <f t="shared" si="26"/>
        <v>50</v>
      </c>
      <c r="D281" t="str" cm="1">
        <f t="array" ref="D281">_xlfn.IFS(C281&lt;36,"Young",C281&lt;56,"Middle-aged",C281&gt;=56,"Senior")</f>
        <v>Middle-aged</v>
      </c>
      <c r="E281" t="s">
        <v>29</v>
      </c>
      <c r="F281" t="s">
        <v>33</v>
      </c>
      <c r="G281">
        <v>51369</v>
      </c>
      <c r="H281">
        <f t="shared" si="24"/>
        <v>51369</v>
      </c>
      <c r="I281" t="str" cm="1">
        <f t="array" ref="I281">_xlfn.IFS(H281&lt;PERCENTILE(Income_Clean,0.33),"Low",H281&lt;PERCENTILE(Income_Clean,0.67),"Medium",H281&gt;PERCENTILE(Income_Clean,0.67),"High")</f>
        <v>Medium</v>
      </c>
      <c r="J281" t="str">
        <f t="shared" si="25"/>
        <v>Average Income</v>
      </c>
      <c r="K281">
        <v>0</v>
      </c>
      <c r="L281">
        <v>1</v>
      </c>
      <c r="M281" t="str">
        <f t="shared" si="27"/>
        <v>Yes</v>
      </c>
      <c r="N281" t="s">
        <v>222</v>
      </c>
      <c r="O281">
        <v>84</v>
      </c>
      <c r="P281">
        <v>297</v>
      </c>
      <c r="Q281">
        <v>7</v>
      </c>
      <c r="R281">
        <v>79</v>
      </c>
      <c r="S281">
        <v>0</v>
      </c>
      <c r="T281">
        <v>11</v>
      </c>
      <c r="U281">
        <v>182</v>
      </c>
      <c r="V281">
        <f t="shared" si="28"/>
        <v>576</v>
      </c>
      <c r="W281">
        <v>2</v>
      </c>
      <c r="X281">
        <v>8</v>
      </c>
      <c r="Y281">
        <v>2</v>
      </c>
      <c r="Z281">
        <v>4</v>
      </c>
      <c r="AA281">
        <v>8</v>
      </c>
      <c r="AB281">
        <v>0</v>
      </c>
      <c r="AC281">
        <v>0</v>
      </c>
      <c r="AD281">
        <v>0</v>
      </c>
      <c r="AE281">
        <v>0</v>
      </c>
      <c r="AF281">
        <v>0</v>
      </c>
      <c r="AG281">
        <f t="shared" si="29"/>
        <v>0</v>
      </c>
      <c r="AH281">
        <v>0</v>
      </c>
      <c r="AI281">
        <v>0</v>
      </c>
    </row>
    <row r="282" spans="1:35" x14ac:dyDescent="0.3">
      <c r="A282" s="1">
        <v>8652</v>
      </c>
      <c r="B282">
        <v>1946</v>
      </c>
      <c r="C282">
        <f t="shared" si="26"/>
        <v>80</v>
      </c>
      <c r="D282" t="str" cm="1">
        <f t="array" ref="D282">_xlfn.IFS(C282&lt;36,"Young",C282&lt;56,"Middle-aged",C282&gt;=56,"Senior")</f>
        <v>Senior</v>
      </c>
      <c r="E282" t="s">
        <v>29</v>
      </c>
      <c r="F282" t="s">
        <v>33</v>
      </c>
      <c r="G282">
        <v>37760</v>
      </c>
      <c r="H282">
        <f t="shared" si="24"/>
        <v>37760</v>
      </c>
      <c r="I282" t="str" cm="1">
        <f t="array" ref="I282">_xlfn.IFS(H282&lt;PERCENTILE(Income_Clean,0.33),"Low",H282&lt;PERCENTILE(Income_Clean,0.67),"Medium",H282&gt;PERCENTILE(Income_Clean,0.67),"High")</f>
        <v>Low</v>
      </c>
      <c r="J282" t="str">
        <f t="shared" si="25"/>
        <v>Below Average Income</v>
      </c>
      <c r="K282">
        <v>0</v>
      </c>
      <c r="L282">
        <v>0</v>
      </c>
      <c r="M282" t="str">
        <f t="shared" si="27"/>
        <v>No</v>
      </c>
      <c r="N282" t="s">
        <v>51</v>
      </c>
      <c r="O282">
        <v>20</v>
      </c>
      <c r="P282">
        <v>84</v>
      </c>
      <c r="Q282">
        <v>5</v>
      </c>
      <c r="R282">
        <v>38</v>
      </c>
      <c r="S282">
        <v>150</v>
      </c>
      <c r="T282">
        <v>12</v>
      </c>
      <c r="U282">
        <v>28</v>
      </c>
      <c r="V282">
        <f t="shared" si="28"/>
        <v>317</v>
      </c>
      <c r="W282">
        <v>2</v>
      </c>
      <c r="X282">
        <v>4</v>
      </c>
      <c r="Y282">
        <v>1</v>
      </c>
      <c r="Z282">
        <v>6</v>
      </c>
      <c r="AA282">
        <v>7</v>
      </c>
      <c r="AB282">
        <v>0</v>
      </c>
      <c r="AC282">
        <v>0</v>
      </c>
      <c r="AD282">
        <v>0</v>
      </c>
      <c r="AE282">
        <v>0</v>
      </c>
      <c r="AF282">
        <v>0</v>
      </c>
      <c r="AG282">
        <f t="shared" si="29"/>
        <v>0</v>
      </c>
      <c r="AH282">
        <v>0</v>
      </c>
      <c r="AI282">
        <v>0</v>
      </c>
    </row>
    <row r="283" spans="1:35" x14ac:dyDescent="0.3">
      <c r="A283" s="1">
        <v>1672</v>
      </c>
      <c r="B283">
        <v>1974</v>
      </c>
      <c r="C283">
        <f t="shared" si="26"/>
        <v>52</v>
      </c>
      <c r="D283" t="str" cm="1">
        <f t="array" ref="D283">_xlfn.IFS(C283&lt;36,"Young",C283&lt;56,"Middle-aged",C283&gt;=56,"Senior")</f>
        <v>Middle-aged</v>
      </c>
      <c r="E283" t="s">
        <v>36</v>
      </c>
      <c r="F283" t="s">
        <v>33</v>
      </c>
      <c r="G283">
        <v>65640</v>
      </c>
      <c r="H283">
        <f t="shared" si="24"/>
        <v>65640</v>
      </c>
      <c r="I283" t="str" cm="1">
        <f t="array" ref="I283">_xlfn.IFS(H283&lt;PERCENTILE(Income_Clean,0.33),"Low",H283&lt;PERCENTILE(Income_Clean,0.67),"Medium",H283&gt;PERCENTILE(Income_Clean,0.67),"High")</f>
        <v>High</v>
      </c>
      <c r="J283" t="str">
        <f t="shared" si="25"/>
        <v>Above Average Income</v>
      </c>
      <c r="K283">
        <v>0</v>
      </c>
      <c r="L283">
        <v>1</v>
      </c>
      <c r="M283" t="str">
        <f t="shared" si="27"/>
        <v>Yes</v>
      </c>
      <c r="N283" t="s">
        <v>176</v>
      </c>
      <c r="O283">
        <v>74</v>
      </c>
      <c r="P283">
        <v>204</v>
      </c>
      <c r="Q283">
        <v>7</v>
      </c>
      <c r="R283">
        <v>149</v>
      </c>
      <c r="S283">
        <v>20</v>
      </c>
      <c r="T283">
        <v>15</v>
      </c>
      <c r="U283">
        <v>66</v>
      </c>
      <c r="V283">
        <f t="shared" si="28"/>
        <v>461</v>
      </c>
      <c r="W283">
        <v>1</v>
      </c>
      <c r="X283">
        <v>5</v>
      </c>
      <c r="Y283">
        <v>1</v>
      </c>
      <c r="Z283">
        <v>8</v>
      </c>
      <c r="AA283">
        <v>2</v>
      </c>
      <c r="AB283">
        <v>0</v>
      </c>
      <c r="AC283">
        <v>0</v>
      </c>
      <c r="AD283">
        <v>0</v>
      </c>
      <c r="AE283">
        <v>0</v>
      </c>
      <c r="AF283">
        <v>0</v>
      </c>
      <c r="AG283">
        <f t="shared" si="29"/>
        <v>0</v>
      </c>
      <c r="AH283">
        <v>0</v>
      </c>
      <c r="AI283">
        <v>0</v>
      </c>
    </row>
    <row r="284" spans="1:35" x14ac:dyDescent="0.3">
      <c r="A284" s="1">
        <v>8962</v>
      </c>
      <c r="B284">
        <v>1975</v>
      </c>
      <c r="C284">
        <f t="shared" si="26"/>
        <v>51</v>
      </c>
      <c r="D284" t="str" cm="1">
        <f t="array" ref="D284">_xlfn.IFS(C284&lt;36,"Young",C284&lt;56,"Middle-aged",C284&gt;=56,"Senior")</f>
        <v>Middle-aged</v>
      </c>
      <c r="E284" t="s">
        <v>39</v>
      </c>
      <c r="F284" t="s">
        <v>37</v>
      </c>
      <c r="G284">
        <v>44319</v>
      </c>
      <c r="H284">
        <f t="shared" si="24"/>
        <v>44319</v>
      </c>
      <c r="I284" t="str" cm="1">
        <f t="array" ref="I284">_xlfn.IFS(H284&lt;PERCENTILE(Income_Clean,0.33),"Low",H284&lt;PERCENTILE(Income_Clean,0.67),"Medium",H284&gt;PERCENTILE(Income_Clean,0.67),"High")</f>
        <v>Medium</v>
      </c>
      <c r="J284" t="str">
        <f t="shared" si="25"/>
        <v>Average Income</v>
      </c>
      <c r="K284">
        <v>1</v>
      </c>
      <c r="L284">
        <v>1</v>
      </c>
      <c r="M284" t="str">
        <f t="shared" si="27"/>
        <v>Yes</v>
      </c>
      <c r="N284" t="s">
        <v>260</v>
      </c>
      <c r="O284">
        <v>18</v>
      </c>
      <c r="P284">
        <v>26</v>
      </c>
      <c r="Q284">
        <v>0</v>
      </c>
      <c r="R284">
        <v>8</v>
      </c>
      <c r="S284">
        <v>0</v>
      </c>
      <c r="T284">
        <v>0</v>
      </c>
      <c r="U284">
        <v>3</v>
      </c>
      <c r="V284">
        <f t="shared" si="28"/>
        <v>37</v>
      </c>
      <c r="W284">
        <v>2</v>
      </c>
      <c r="X284">
        <v>2</v>
      </c>
      <c r="Y284">
        <v>0</v>
      </c>
      <c r="Z284">
        <v>3</v>
      </c>
      <c r="AA284">
        <v>5</v>
      </c>
      <c r="AB284">
        <v>0</v>
      </c>
      <c r="AC284">
        <v>0</v>
      </c>
      <c r="AD284">
        <v>0</v>
      </c>
      <c r="AE284">
        <v>0</v>
      </c>
      <c r="AF284">
        <v>0</v>
      </c>
      <c r="AG284">
        <f t="shared" si="29"/>
        <v>0</v>
      </c>
      <c r="AH284">
        <v>0</v>
      </c>
      <c r="AI284">
        <v>0</v>
      </c>
    </row>
    <row r="285" spans="1:35" x14ac:dyDescent="0.3">
      <c r="A285" s="1">
        <v>9974</v>
      </c>
      <c r="B285">
        <v>1974</v>
      </c>
      <c r="C285">
        <f t="shared" si="26"/>
        <v>52</v>
      </c>
      <c r="D285" t="str" cm="1">
        <f t="array" ref="D285">_xlfn.IFS(C285&lt;36,"Young",C285&lt;56,"Middle-aged",C285&gt;=56,"Senior")</f>
        <v>Middle-aged</v>
      </c>
      <c r="E285" t="s">
        <v>29</v>
      </c>
      <c r="F285" t="s">
        <v>37</v>
      </c>
      <c r="G285">
        <v>30631</v>
      </c>
      <c r="H285">
        <f t="shared" si="24"/>
        <v>30631</v>
      </c>
      <c r="I285" t="str" cm="1">
        <f t="array" ref="I285">_xlfn.IFS(H285&lt;PERCENTILE(Income_Clean,0.33),"Low",H285&lt;PERCENTILE(Income_Clean,0.67),"Medium",H285&gt;PERCENTILE(Income_Clean,0.67),"High")</f>
        <v>Low</v>
      </c>
      <c r="J285" t="str">
        <f t="shared" si="25"/>
        <v>Below Average Income</v>
      </c>
      <c r="K285">
        <v>1</v>
      </c>
      <c r="L285">
        <v>0</v>
      </c>
      <c r="M285" t="str">
        <f t="shared" si="27"/>
        <v>Yes</v>
      </c>
      <c r="N285" t="s">
        <v>261</v>
      </c>
      <c r="O285">
        <v>75</v>
      </c>
      <c r="P285">
        <v>15</v>
      </c>
      <c r="Q285">
        <v>6</v>
      </c>
      <c r="R285">
        <v>20</v>
      </c>
      <c r="S285">
        <v>4</v>
      </c>
      <c r="T285">
        <v>5</v>
      </c>
      <c r="U285">
        <v>20</v>
      </c>
      <c r="V285">
        <f t="shared" si="28"/>
        <v>70</v>
      </c>
      <c r="W285">
        <v>1</v>
      </c>
      <c r="X285">
        <v>3</v>
      </c>
      <c r="Y285">
        <v>1</v>
      </c>
      <c r="Z285">
        <v>2</v>
      </c>
      <c r="AA285">
        <v>7</v>
      </c>
      <c r="AB285">
        <v>0</v>
      </c>
      <c r="AC285">
        <v>0</v>
      </c>
      <c r="AD285">
        <v>0</v>
      </c>
      <c r="AE285">
        <v>0</v>
      </c>
      <c r="AF285">
        <v>0</v>
      </c>
      <c r="AG285">
        <f t="shared" si="29"/>
        <v>0</v>
      </c>
      <c r="AH285">
        <v>0</v>
      </c>
      <c r="AI285">
        <v>0</v>
      </c>
    </row>
    <row r="286" spans="1:35" x14ac:dyDescent="0.3">
      <c r="A286" s="1">
        <v>10983</v>
      </c>
      <c r="B286">
        <v>1952</v>
      </c>
      <c r="C286">
        <f t="shared" si="26"/>
        <v>74</v>
      </c>
      <c r="D286" t="str" cm="1">
        <f t="array" ref="D286">_xlfn.IFS(C286&lt;36,"Young",C286&lt;56,"Middle-aged",C286&gt;=56,"Senior")</f>
        <v>Senior</v>
      </c>
      <c r="E286" t="s">
        <v>29</v>
      </c>
      <c r="F286" t="s">
        <v>33</v>
      </c>
      <c r="G286">
        <v>75278</v>
      </c>
      <c r="H286">
        <f t="shared" si="24"/>
        <v>75278</v>
      </c>
      <c r="I286" t="str" cm="1">
        <f t="array" ref="I286">_xlfn.IFS(H286&lt;PERCENTILE(Income_Clean,0.33),"Low",H286&lt;PERCENTILE(Income_Clean,0.67),"Medium",H286&gt;PERCENTILE(Income_Clean,0.67),"High")</f>
        <v>High</v>
      </c>
      <c r="J286" t="str">
        <f t="shared" si="25"/>
        <v>Above Average Income</v>
      </c>
      <c r="K286">
        <v>0</v>
      </c>
      <c r="L286">
        <v>0</v>
      </c>
      <c r="M286" t="str">
        <f t="shared" si="27"/>
        <v>No</v>
      </c>
      <c r="N286" t="s">
        <v>262</v>
      </c>
      <c r="O286">
        <v>17</v>
      </c>
      <c r="P286">
        <v>304</v>
      </c>
      <c r="Q286">
        <v>98</v>
      </c>
      <c r="R286">
        <v>230</v>
      </c>
      <c r="S286">
        <v>150</v>
      </c>
      <c r="T286">
        <v>74</v>
      </c>
      <c r="U286">
        <v>74</v>
      </c>
      <c r="V286">
        <f t="shared" si="28"/>
        <v>930</v>
      </c>
      <c r="W286">
        <v>1</v>
      </c>
      <c r="X286">
        <v>6</v>
      </c>
      <c r="Y286">
        <v>3</v>
      </c>
      <c r="Z286">
        <v>13</v>
      </c>
      <c r="AA286">
        <v>3</v>
      </c>
      <c r="AB286">
        <v>0</v>
      </c>
      <c r="AC286">
        <v>0</v>
      </c>
      <c r="AD286">
        <v>0</v>
      </c>
      <c r="AE286">
        <v>0</v>
      </c>
      <c r="AF286">
        <v>0</v>
      </c>
      <c r="AG286">
        <f t="shared" si="29"/>
        <v>0</v>
      </c>
      <c r="AH286">
        <v>0</v>
      </c>
      <c r="AI286">
        <v>0</v>
      </c>
    </row>
    <row r="287" spans="1:35" x14ac:dyDescent="0.3">
      <c r="A287" s="1">
        <v>8148</v>
      </c>
      <c r="B287">
        <v>1956</v>
      </c>
      <c r="C287">
        <f t="shared" si="26"/>
        <v>70</v>
      </c>
      <c r="D287" t="str" cm="1">
        <f t="array" ref="D287">_xlfn.IFS(C287&lt;36,"Young",C287&lt;56,"Middle-aged",C287&gt;=56,"Senior")</f>
        <v>Senior</v>
      </c>
      <c r="E287" t="s">
        <v>39</v>
      </c>
      <c r="F287" t="s">
        <v>33</v>
      </c>
      <c r="G287">
        <v>50898</v>
      </c>
      <c r="H287">
        <f t="shared" si="24"/>
        <v>50898</v>
      </c>
      <c r="I287" t="str" cm="1">
        <f t="array" ref="I287">_xlfn.IFS(H287&lt;PERCENTILE(Income_Clean,0.33),"Low",H287&lt;PERCENTILE(Income_Clean,0.67),"Medium",H287&gt;PERCENTILE(Income_Clean,0.67),"High")</f>
        <v>Medium</v>
      </c>
      <c r="J287" t="str">
        <f t="shared" si="25"/>
        <v>Average Income</v>
      </c>
      <c r="K287">
        <v>1</v>
      </c>
      <c r="L287">
        <v>1</v>
      </c>
      <c r="M287" t="str">
        <f t="shared" si="27"/>
        <v>Yes</v>
      </c>
      <c r="N287" t="s">
        <v>263</v>
      </c>
      <c r="O287">
        <v>88</v>
      </c>
      <c r="P287">
        <v>285</v>
      </c>
      <c r="Q287">
        <v>28</v>
      </c>
      <c r="R287">
        <v>242</v>
      </c>
      <c r="S287">
        <v>55</v>
      </c>
      <c r="T287">
        <v>114</v>
      </c>
      <c r="U287">
        <v>135</v>
      </c>
      <c r="V287">
        <f t="shared" si="28"/>
        <v>859</v>
      </c>
      <c r="W287">
        <v>13</v>
      </c>
      <c r="X287">
        <v>6</v>
      </c>
      <c r="Y287">
        <v>2</v>
      </c>
      <c r="Z287">
        <v>12</v>
      </c>
      <c r="AA287">
        <v>5</v>
      </c>
      <c r="AB287">
        <v>0</v>
      </c>
      <c r="AC287">
        <v>0</v>
      </c>
      <c r="AD287">
        <v>0</v>
      </c>
      <c r="AE287">
        <v>0</v>
      </c>
      <c r="AF287">
        <v>0</v>
      </c>
      <c r="AG287">
        <f t="shared" si="29"/>
        <v>0</v>
      </c>
      <c r="AH287">
        <v>0</v>
      </c>
      <c r="AI287">
        <v>0</v>
      </c>
    </row>
    <row r="288" spans="1:35" x14ac:dyDescent="0.3">
      <c r="A288" s="1">
        <v>10102</v>
      </c>
      <c r="B288">
        <v>1966</v>
      </c>
      <c r="C288">
        <f t="shared" si="26"/>
        <v>60</v>
      </c>
      <c r="D288" t="str" cm="1">
        <f t="array" ref="D288">_xlfn.IFS(C288&lt;36,"Young",C288&lt;56,"Middle-aged",C288&gt;=56,"Senior")</f>
        <v>Senior</v>
      </c>
      <c r="E288" t="s">
        <v>29</v>
      </c>
      <c r="F288" t="s">
        <v>71</v>
      </c>
      <c r="G288">
        <v>79946</v>
      </c>
      <c r="H288">
        <f t="shared" si="24"/>
        <v>79946</v>
      </c>
      <c r="I288" t="str" cm="1">
        <f t="array" ref="I288">_xlfn.IFS(H288&lt;PERCENTILE(Income_Clean,0.33),"Low",H288&lt;PERCENTILE(Income_Clean,0.67),"Medium",H288&gt;PERCENTILE(Income_Clean,0.67),"High")</f>
        <v>High</v>
      </c>
      <c r="J288" t="str">
        <f t="shared" si="25"/>
        <v>Above Average Income</v>
      </c>
      <c r="K288">
        <v>0</v>
      </c>
      <c r="L288">
        <v>0</v>
      </c>
      <c r="M288" t="str">
        <f t="shared" si="27"/>
        <v>No</v>
      </c>
      <c r="N288" t="s">
        <v>83</v>
      </c>
      <c r="O288">
        <v>19</v>
      </c>
      <c r="P288">
        <v>395</v>
      </c>
      <c r="Q288">
        <v>183</v>
      </c>
      <c r="R288">
        <v>565</v>
      </c>
      <c r="S288">
        <v>166</v>
      </c>
      <c r="T288">
        <v>141</v>
      </c>
      <c r="U288">
        <v>28</v>
      </c>
      <c r="V288">
        <f t="shared" si="28"/>
        <v>1478</v>
      </c>
      <c r="W288">
        <v>1</v>
      </c>
      <c r="X288">
        <v>5</v>
      </c>
      <c r="Y288">
        <v>11</v>
      </c>
      <c r="Z288">
        <v>5</v>
      </c>
      <c r="AA288">
        <v>3</v>
      </c>
      <c r="AB288">
        <v>0</v>
      </c>
      <c r="AC288">
        <v>0</v>
      </c>
      <c r="AD288">
        <v>0</v>
      </c>
      <c r="AE288">
        <v>0</v>
      </c>
      <c r="AF288">
        <v>0</v>
      </c>
      <c r="AG288">
        <f t="shared" si="29"/>
        <v>0</v>
      </c>
      <c r="AH288">
        <v>0</v>
      </c>
      <c r="AI288">
        <v>0</v>
      </c>
    </row>
    <row r="289" spans="1:35" x14ac:dyDescent="0.3">
      <c r="A289" s="1">
        <v>4697</v>
      </c>
      <c r="B289">
        <v>1949</v>
      </c>
      <c r="C289">
        <f t="shared" si="26"/>
        <v>77</v>
      </c>
      <c r="D289" t="str" cm="1">
        <f t="array" ref="D289">_xlfn.IFS(C289&lt;36,"Young",C289&lt;56,"Middle-aged",C289&gt;=56,"Senior")</f>
        <v>Senior</v>
      </c>
      <c r="E289" t="s">
        <v>39</v>
      </c>
      <c r="F289" t="s">
        <v>41</v>
      </c>
      <c r="G289">
        <v>35416</v>
      </c>
      <c r="H289">
        <f t="shared" si="24"/>
        <v>35416</v>
      </c>
      <c r="I289" t="str" cm="1">
        <f t="array" ref="I289">_xlfn.IFS(H289&lt;PERCENTILE(Income_Clean,0.33),"Low",H289&lt;PERCENTILE(Income_Clean,0.67),"Medium",H289&gt;PERCENTILE(Income_Clean,0.67),"High")</f>
        <v>Low</v>
      </c>
      <c r="J289" t="str">
        <f t="shared" si="25"/>
        <v>Below Average Income</v>
      </c>
      <c r="K289">
        <v>0</v>
      </c>
      <c r="L289">
        <v>0</v>
      </c>
      <c r="M289" t="str">
        <f t="shared" si="27"/>
        <v>No</v>
      </c>
      <c r="N289" t="s">
        <v>264</v>
      </c>
      <c r="O289">
        <v>62</v>
      </c>
      <c r="P289">
        <v>248</v>
      </c>
      <c r="Q289">
        <v>3</v>
      </c>
      <c r="R289">
        <v>81</v>
      </c>
      <c r="S289">
        <v>4</v>
      </c>
      <c r="T289">
        <v>3</v>
      </c>
      <c r="U289">
        <v>51</v>
      </c>
      <c r="V289">
        <f t="shared" si="28"/>
        <v>390</v>
      </c>
      <c r="W289">
        <v>3</v>
      </c>
      <c r="X289">
        <v>7</v>
      </c>
      <c r="Y289">
        <v>1</v>
      </c>
      <c r="Z289">
        <v>5</v>
      </c>
      <c r="AA289">
        <v>8</v>
      </c>
      <c r="AB289">
        <v>0</v>
      </c>
      <c r="AC289">
        <v>0</v>
      </c>
      <c r="AD289">
        <v>0</v>
      </c>
      <c r="AE289">
        <v>0</v>
      </c>
      <c r="AF289">
        <v>0</v>
      </c>
      <c r="AG289">
        <f t="shared" si="29"/>
        <v>0</v>
      </c>
      <c r="AH289">
        <v>0</v>
      </c>
      <c r="AI289">
        <v>0</v>
      </c>
    </row>
    <row r="290" spans="1:35" x14ac:dyDescent="0.3">
      <c r="A290" s="1">
        <v>9262</v>
      </c>
      <c r="B290">
        <v>1984</v>
      </c>
      <c r="C290">
        <f t="shared" si="26"/>
        <v>42</v>
      </c>
      <c r="D290" t="str" cm="1">
        <f t="array" ref="D290">_xlfn.IFS(C290&lt;36,"Young",C290&lt;56,"Middle-aged",C290&gt;=56,"Senior")</f>
        <v>Middle-aged</v>
      </c>
      <c r="E290" t="s">
        <v>53</v>
      </c>
      <c r="F290" t="s">
        <v>33</v>
      </c>
      <c r="G290">
        <v>32414</v>
      </c>
      <c r="H290">
        <f t="shared" si="24"/>
        <v>32414</v>
      </c>
      <c r="I290" t="str" cm="1">
        <f t="array" ref="I290">_xlfn.IFS(H290&lt;PERCENTILE(Income_Clean,0.33),"Low",H290&lt;PERCENTILE(Income_Clean,0.67),"Medium",H290&gt;PERCENTILE(Income_Clean,0.67),"High")</f>
        <v>Low</v>
      </c>
      <c r="J290" t="str">
        <f t="shared" si="25"/>
        <v>Below Average Income</v>
      </c>
      <c r="K290">
        <v>0</v>
      </c>
      <c r="L290">
        <v>0</v>
      </c>
      <c r="M290" t="str">
        <f t="shared" si="27"/>
        <v>No</v>
      </c>
      <c r="N290" t="s">
        <v>92</v>
      </c>
      <c r="O290">
        <v>11</v>
      </c>
      <c r="P290">
        <v>20</v>
      </c>
      <c r="Q290">
        <v>6</v>
      </c>
      <c r="R290">
        <v>5</v>
      </c>
      <c r="S290">
        <v>0</v>
      </c>
      <c r="T290">
        <v>9</v>
      </c>
      <c r="U290">
        <v>12</v>
      </c>
      <c r="V290">
        <f t="shared" si="28"/>
        <v>52</v>
      </c>
      <c r="W290">
        <v>1</v>
      </c>
      <c r="X290">
        <v>1</v>
      </c>
      <c r="Y290">
        <v>0</v>
      </c>
      <c r="Z290">
        <v>3</v>
      </c>
      <c r="AA290">
        <v>7</v>
      </c>
      <c r="AB290">
        <v>1</v>
      </c>
      <c r="AC290">
        <v>0</v>
      </c>
      <c r="AD290">
        <v>0</v>
      </c>
      <c r="AE290">
        <v>0</v>
      </c>
      <c r="AF290">
        <v>0</v>
      </c>
      <c r="AG290">
        <f t="shared" si="29"/>
        <v>1</v>
      </c>
      <c r="AH290">
        <v>0</v>
      </c>
      <c r="AI290">
        <v>0</v>
      </c>
    </row>
    <row r="291" spans="1:35" x14ac:dyDescent="0.3">
      <c r="A291" s="1">
        <v>7254</v>
      </c>
      <c r="B291">
        <v>1969</v>
      </c>
      <c r="C291">
        <f t="shared" si="26"/>
        <v>57</v>
      </c>
      <c r="D291" t="str" cm="1">
        <f t="array" ref="D291">_xlfn.IFS(C291&lt;36,"Young",C291&lt;56,"Middle-aged",C291&gt;=56,"Senior")</f>
        <v>Senior</v>
      </c>
      <c r="E291" t="s">
        <v>29</v>
      </c>
      <c r="F291" t="s">
        <v>33</v>
      </c>
      <c r="G291">
        <v>38361</v>
      </c>
      <c r="H291">
        <f t="shared" si="24"/>
        <v>38361</v>
      </c>
      <c r="I291" t="str" cm="1">
        <f t="array" ref="I291">_xlfn.IFS(H291&lt;PERCENTILE(Income_Clean,0.33),"Low",H291&lt;PERCENTILE(Income_Clean,0.67),"Medium",H291&gt;PERCENTILE(Income_Clean,0.67),"High")</f>
        <v>Low</v>
      </c>
      <c r="J291" t="str">
        <f t="shared" si="25"/>
        <v>Below Average Income</v>
      </c>
      <c r="K291">
        <v>1</v>
      </c>
      <c r="L291">
        <v>0</v>
      </c>
      <c r="M291" t="str">
        <f t="shared" si="27"/>
        <v>Yes</v>
      </c>
      <c r="N291" t="s">
        <v>265</v>
      </c>
      <c r="O291">
        <v>74</v>
      </c>
      <c r="P291">
        <v>39</v>
      </c>
      <c r="Q291">
        <v>0</v>
      </c>
      <c r="R291">
        <v>56</v>
      </c>
      <c r="S291">
        <v>20</v>
      </c>
      <c r="T291">
        <v>8</v>
      </c>
      <c r="U291">
        <v>14</v>
      </c>
      <c r="V291">
        <f t="shared" si="28"/>
        <v>137</v>
      </c>
      <c r="W291">
        <v>3</v>
      </c>
      <c r="X291">
        <v>3</v>
      </c>
      <c r="Y291">
        <v>1</v>
      </c>
      <c r="Z291">
        <v>3</v>
      </c>
      <c r="AA291">
        <v>7</v>
      </c>
      <c r="AB291">
        <v>0</v>
      </c>
      <c r="AC291">
        <v>0</v>
      </c>
      <c r="AD291">
        <v>0</v>
      </c>
      <c r="AE291">
        <v>0</v>
      </c>
      <c r="AF291">
        <v>0</v>
      </c>
      <c r="AG291">
        <f t="shared" si="29"/>
        <v>0</v>
      </c>
      <c r="AH291">
        <v>0</v>
      </c>
      <c r="AI291">
        <v>0</v>
      </c>
    </row>
    <row r="292" spans="1:35" x14ac:dyDescent="0.3">
      <c r="A292" s="1">
        <v>4543</v>
      </c>
      <c r="B292">
        <v>1980</v>
      </c>
      <c r="C292">
        <f t="shared" si="26"/>
        <v>46</v>
      </c>
      <c r="D292" t="str" cm="1">
        <f t="array" ref="D292">_xlfn.IFS(C292&lt;36,"Young",C292&lt;56,"Middle-aged",C292&gt;=56,"Senior")</f>
        <v>Middle-aged</v>
      </c>
      <c r="E292" t="s">
        <v>29</v>
      </c>
      <c r="F292" t="s">
        <v>37</v>
      </c>
      <c r="G292">
        <v>82497</v>
      </c>
      <c r="H292">
        <f t="shared" si="24"/>
        <v>82497</v>
      </c>
      <c r="I292" t="str" cm="1">
        <f t="array" ref="I292">_xlfn.IFS(H292&lt;PERCENTILE(Income_Clean,0.33),"Low",H292&lt;PERCENTILE(Income_Clean,0.67),"Medium",H292&gt;PERCENTILE(Income_Clean,0.67),"High")</f>
        <v>High</v>
      </c>
      <c r="J292" t="str">
        <f t="shared" si="25"/>
        <v>Above Average Income</v>
      </c>
      <c r="K292">
        <v>0</v>
      </c>
      <c r="L292">
        <v>0</v>
      </c>
      <c r="M292" t="str">
        <f t="shared" si="27"/>
        <v>No</v>
      </c>
      <c r="N292" t="s">
        <v>266</v>
      </c>
      <c r="O292">
        <v>32</v>
      </c>
      <c r="P292">
        <v>777</v>
      </c>
      <c r="Q292">
        <v>129</v>
      </c>
      <c r="R292">
        <v>573</v>
      </c>
      <c r="S292">
        <v>216</v>
      </c>
      <c r="T292">
        <v>21</v>
      </c>
      <c r="U292">
        <v>203</v>
      </c>
      <c r="V292">
        <f t="shared" si="28"/>
        <v>1919</v>
      </c>
      <c r="W292">
        <v>1</v>
      </c>
      <c r="X292">
        <v>2</v>
      </c>
      <c r="Y292">
        <v>7</v>
      </c>
      <c r="Z292">
        <v>9</v>
      </c>
      <c r="AA292">
        <v>4</v>
      </c>
      <c r="AB292">
        <v>0</v>
      </c>
      <c r="AC292">
        <v>0</v>
      </c>
      <c r="AD292">
        <v>1</v>
      </c>
      <c r="AE292">
        <v>0</v>
      </c>
      <c r="AF292">
        <v>0</v>
      </c>
      <c r="AG292">
        <f t="shared" si="29"/>
        <v>1</v>
      </c>
      <c r="AH292">
        <v>0</v>
      </c>
      <c r="AI292">
        <v>0</v>
      </c>
    </row>
    <row r="293" spans="1:35" x14ac:dyDescent="0.3">
      <c r="A293" s="1">
        <v>4927</v>
      </c>
      <c r="B293">
        <v>1971</v>
      </c>
      <c r="C293">
        <f t="shared" si="26"/>
        <v>55</v>
      </c>
      <c r="D293" t="str" cm="1">
        <f t="array" ref="D293">_xlfn.IFS(C293&lt;36,"Young",C293&lt;56,"Middle-aged",C293&gt;=56,"Senior")</f>
        <v>Middle-aged</v>
      </c>
      <c r="E293" t="s">
        <v>29</v>
      </c>
      <c r="F293" t="s">
        <v>33</v>
      </c>
      <c r="G293">
        <v>16626</v>
      </c>
      <c r="H293">
        <f t="shared" si="24"/>
        <v>16626</v>
      </c>
      <c r="I293" t="str" cm="1">
        <f t="array" ref="I293">_xlfn.IFS(H293&lt;PERCENTILE(Income_Clean,0.33),"Low",H293&lt;PERCENTILE(Income_Clean,0.67),"Medium",H293&gt;PERCENTILE(Income_Clean,0.67),"High")</f>
        <v>Low</v>
      </c>
      <c r="J293" t="str">
        <f t="shared" si="25"/>
        <v>Below Average Income</v>
      </c>
      <c r="K293">
        <v>2</v>
      </c>
      <c r="L293">
        <v>0</v>
      </c>
      <c r="M293" t="str">
        <f t="shared" si="27"/>
        <v>Yes</v>
      </c>
      <c r="N293" t="s">
        <v>267</v>
      </c>
      <c r="O293">
        <v>76</v>
      </c>
      <c r="P293">
        <v>8</v>
      </c>
      <c r="Q293">
        <v>3</v>
      </c>
      <c r="R293">
        <v>22</v>
      </c>
      <c r="S293">
        <v>21</v>
      </c>
      <c r="T293">
        <v>1</v>
      </c>
      <c r="U293">
        <v>13</v>
      </c>
      <c r="V293">
        <f t="shared" si="28"/>
        <v>68</v>
      </c>
      <c r="W293">
        <v>3</v>
      </c>
      <c r="X293">
        <v>3</v>
      </c>
      <c r="Y293">
        <v>0</v>
      </c>
      <c r="Z293">
        <v>3</v>
      </c>
      <c r="AA293">
        <v>9</v>
      </c>
      <c r="AB293">
        <v>0</v>
      </c>
      <c r="AC293">
        <v>0</v>
      </c>
      <c r="AD293">
        <v>0</v>
      </c>
      <c r="AE293">
        <v>0</v>
      </c>
      <c r="AF293">
        <v>0</v>
      </c>
      <c r="AG293">
        <f t="shared" si="29"/>
        <v>0</v>
      </c>
      <c r="AH293">
        <v>0</v>
      </c>
      <c r="AI293">
        <v>0</v>
      </c>
    </row>
    <row r="294" spans="1:35" x14ac:dyDescent="0.3">
      <c r="A294" s="1">
        <v>10451</v>
      </c>
      <c r="B294">
        <v>1965</v>
      </c>
      <c r="C294">
        <f t="shared" si="26"/>
        <v>61</v>
      </c>
      <c r="D294" t="str" cm="1">
        <f t="array" ref="D294">_xlfn.IFS(C294&lt;36,"Young",C294&lt;56,"Middle-aged",C294&gt;=56,"Senior")</f>
        <v>Senior</v>
      </c>
      <c r="E294" t="s">
        <v>29</v>
      </c>
      <c r="F294" t="s">
        <v>33</v>
      </c>
      <c r="G294">
        <v>29672</v>
      </c>
      <c r="H294">
        <f t="shared" si="24"/>
        <v>29672</v>
      </c>
      <c r="I294" t="str" cm="1">
        <f t="array" ref="I294">_xlfn.IFS(H294&lt;PERCENTILE(Income_Clean,0.33),"Low",H294&lt;PERCENTILE(Income_Clean,0.67),"Medium",H294&gt;PERCENTILE(Income_Clean,0.67),"High")</f>
        <v>Low</v>
      </c>
      <c r="J294" t="str">
        <f t="shared" si="25"/>
        <v>Below Average Income</v>
      </c>
      <c r="K294">
        <v>1</v>
      </c>
      <c r="L294">
        <v>1</v>
      </c>
      <c r="M294" t="str">
        <f t="shared" si="27"/>
        <v>Yes</v>
      </c>
      <c r="N294" t="s">
        <v>75</v>
      </c>
      <c r="O294">
        <v>6</v>
      </c>
      <c r="P294">
        <v>9</v>
      </c>
      <c r="Q294">
        <v>1</v>
      </c>
      <c r="R294">
        <v>3</v>
      </c>
      <c r="S294">
        <v>0</v>
      </c>
      <c r="T294">
        <v>4</v>
      </c>
      <c r="U294">
        <v>8</v>
      </c>
      <c r="V294">
        <f t="shared" si="28"/>
        <v>25</v>
      </c>
      <c r="W294">
        <v>1</v>
      </c>
      <c r="X294">
        <v>0</v>
      </c>
      <c r="Y294">
        <v>0</v>
      </c>
      <c r="Z294">
        <v>3</v>
      </c>
      <c r="AA294">
        <v>6</v>
      </c>
      <c r="AB294">
        <v>0</v>
      </c>
      <c r="AC294">
        <v>0</v>
      </c>
      <c r="AD294">
        <v>0</v>
      </c>
      <c r="AE294">
        <v>0</v>
      </c>
      <c r="AF294">
        <v>0</v>
      </c>
      <c r="AG294">
        <f t="shared" si="29"/>
        <v>0</v>
      </c>
      <c r="AH294">
        <v>0</v>
      </c>
      <c r="AI294">
        <v>0</v>
      </c>
    </row>
    <row r="295" spans="1:35" x14ac:dyDescent="0.3">
      <c r="A295" s="1">
        <v>2926</v>
      </c>
      <c r="B295">
        <v>1952</v>
      </c>
      <c r="C295">
        <f t="shared" si="26"/>
        <v>74</v>
      </c>
      <c r="D295" t="str" cm="1">
        <f t="array" ref="D295">_xlfn.IFS(C295&lt;36,"Young",C295&lt;56,"Middle-aged",C295&gt;=56,"Senior")</f>
        <v>Senior</v>
      </c>
      <c r="E295" t="s">
        <v>39</v>
      </c>
      <c r="F295" t="s">
        <v>33</v>
      </c>
      <c r="G295">
        <v>55951</v>
      </c>
      <c r="H295">
        <f t="shared" si="24"/>
        <v>55951</v>
      </c>
      <c r="I295" t="str" cm="1">
        <f t="array" ref="I295">_xlfn.IFS(H295&lt;PERCENTILE(Income_Clean,0.33),"Low",H295&lt;PERCENTILE(Income_Clean,0.67),"Medium",H295&gt;PERCENTILE(Income_Clean,0.67),"High")</f>
        <v>Medium</v>
      </c>
      <c r="J295" t="str">
        <f t="shared" si="25"/>
        <v>Average Income</v>
      </c>
      <c r="K295">
        <v>0</v>
      </c>
      <c r="L295">
        <v>1</v>
      </c>
      <c r="M295" t="str">
        <f t="shared" si="27"/>
        <v>Yes</v>
      </c>
      <c r="N295" t="s">
        <v>268</v>
      </c>
      <c r="O295">
        <v>62</v>
      </c>
      <c r="P295">
        <v>1241</v>
      </c>
      <c r="Q295">
        <v>0</v>
      </c>
      <c r="R295">
        <v>80</v>
      </c>
      <c r="S295">
        <v>0</v>
      </c>
      <c r="T295">
        <v>13</v>
      </c>
      <c r="U295">
        <v>40</v>
      </c>
      <c r="V295">
        <f t="shared" si="28"/>
        <v>1374</v>
      </c>
      <c r="W295">
        <v>3</v>
      </c>
      <c r="X295">
        <v>3</v>
      </c>
      <c r="Y295">
        <v>6</v>
      </c>
      <c r="Z295">
        <v>11</v>
      </c>
      <c r="AA295">
        <v>8</v>
      </c>
      <c r="AB295">
        <v>0</v>
      </c>
      <c r="AC295">
        <v>1</v>
      </c>
      <c r="AD295">
        <v>0</v>
      </c>
      <c r="AE295">
        <v>0</v>
      </c>
      <c r="AF295">
        <v>1</v>
      </c>
      <c r="AG295">
        <f t="shared" si="29"/>
        <v>2</v>
      </c>
      <c r="AH295">
        <v>0</v>
      </c>
      <c r="AI295">
        <v>0</v>
      </c>
    </row>
    <row r="296" spans="1:35" x14ac:dyDescent="0.3">
      <c r="A296" s="1">
        <v>2874</v>
      </c>
      <c r="B296">
        <v>1988</v>
      </c>
      <c r="C296">
        <f t="shared" si="26"/>
        <v>38</v>
      </c>
      <c r="D296" t="str" cm="1">
        <f t="array" ref="D296">_xlfn.IFS(C296&lt;36,"Young",C296&lt;56,"Middle-aged",C296&gt;=56,"Senior")</f>
        <v>Middle-aged</v>
      </c>
      <c r="E296" t="s">
        <v>53</v>
      </c>
      <c r="F296" t="s">
        <v>41</v>
      </c>
      <c r="G296">
        <v>35388</v>
      </c>
      <c r="H296">
        <f t="shared" si="24"/>
        <v>35388</v>
      </c>
      <c r="I296" t="str" cm="1">
        <f t="array" ref="I296">_xlfn.IFS(H296&lt;PERCENTILE(Income_Clean,0.33),"Low",H296&lt;PERCENTILE(Income_Clean,0.67),"Medium",H296&gt;PERCENTILE(Income_Clean,0.67),"High")</f>
        <v>Low</v>
      </c>
      <c r="J296" t="str">
        <f t="shared" si="25"/>
        <v>Below Average Income</v>
      </c>
      <c r="K296">
        <v>1</v>
      </c>
      <c r="L296">
        <v>0</v>
      </c>
      <c r="M296" t="str">
        <f t="shared" si="27"/>
        <v>Yes</v>
      </c>
      <c r="N296" t="s">
        <v>269</v>
      </c>
      <c r="O296">
        <v>20</v>
      </c>
      <c r="P296">
        <v>6</v>
      </c>
      <c r="Q296">
        <v>4</v>
      </c>
      <c r="R296">
        <v>7</v>
      </c>
      <c r="S296">
        <v>4</v>
      </c>
      <c r="T296">
        <v>3</v>
      </c>
      <c r="U296">
        <v>8</v>
      </c>
      <c r="V296">
        <f t="shared" si="28"/>
        <v>32</v>
      </c>
      <c r="W296">
        <v>1</v>
      </c>
      <c r="X296">
        <v>1</v>
      </c>
      <c r="Y296">
        <v>0</v>
      </c>
      <c r="Z296">
        <v>3</v>
      </c>
      <c r="AA296">
        <v>7</v>
      </c>
      <c r="AB296">
        <v>0</v>
      </c>
      <c r="AC296">
        <v>0</v>
      </c>
      <c r="AD296">
        <v>0</v>
      </c>
      <c r="AE296">
        <v>0</v>
      </c>
      <c r="AF296">
        <v>0</v>
      </c>
      <c r="AG296">
        <f t="shared" si="29"/>
        <v>0</v>
      </c>
      <c r="AH296">
        <v>0</v>
      </c>
      <c r="AI296">
        <v>0</v>
      </c>
    </row>
    <row r="297" spans="1:35" x14ac:dyDescent="0.3">
      <c r="A297" s="1">
        <v>9738</v>
      </c>
      <c r="B297">
        <v>1986</v>
      </c>
      <c r="C297">
        <f t="shared" si="26"/>
        <v>40</v>
      </c>
      <c r="D297" t="str" cm="1">
        <f t="array" ref="D297">_xlfn.IFS(C297&lt;36,"Young",C297&lt;56,"Middle-aged",C297&gt;=56,"Senior")</f>
        <v>Middle-aged</v>
      </c>
      <c r="E297" t="s">
        <v>39</v>
      </c>
      <c r="F297" t="s">
        <v>33</v>
      </c>
      <c r="G297">
        <v>42386</v>
      </c>
      <c r="H297">
        <f t="shared" si="24"/>
        <v>42386</v>
      </c>
      <c r="I297" t="str" cm="1">
        <f t="array" ref="I297">_xlfn.IFS(H297&lt;PERCENTILE(Income_Clean,0.33),"Low",H297&lt;PERCENTILE(Income_Clean,0.67),"Medium",H297&gt;PERCENTILE(Income_Clean,0.67),"High")</f>
        <v>Medium</v>
      </c>
      <c r="J297" t="str">
        <f t="shared" si="25"/>
        <v>Average Income</v>
      </c>
      <c r="K297">
        <v>1</v>
      </c>
      <c r="L297">
        <v>0</v>
      </c>
      <c r="M297" t="str">
        <f t="shared" si="27"/>
        <v>Yes</v>
      </c>
      <c r="N297" t="s">
        <v>270</v>
      </c>
      <c r="O297">
        <v>43</v>
      </c>
      <c r="P297">
        <v>65</v>
      </c>
      <c r="Q297">
        <v>4</v>
      </c>
      <c r="R297">
        <v>16</v>
      </c>
      <c r="S297">
        <v>0</v>
      </c>
      <c r="T297">
        <v>4</v>
      </c>
      <c r="U297">
        <v>11</v>
      </c>
      <c r="V297">
        <f t="shared" si="28"/>
        <v>100</v>
      </c>
      <c r="W297">
        <v>1</v>
      </c>
      <c r="X297">
        <v>3</v>
      </c>
      <c r="Y297">
        <v>0</v>
      </c>
      <c r="Z297">
        <v>3</v>
      </c>
      <c r="AA297">
        <v>8</v>
      </c>
      <c r="AB297">
        <v>0</v>
      </c>
      <c r="AC297">
        <v>0</v>
      </c>
      <c r="AD297">
        <v>0</v>
      </c>
      <c r="AE297">
        <v>0</v>
      </c>
      <c r="AF297">
        <v>0</v>
      </c>
      <c r="AG297">
        <f t="shared" si="29"/>
        <v>0</v>
      </c>
      <c r="AH297">
        <v>0</v>
      </c>
      <c r="AI297">
        <v>0</v>
      </c>
    </row>
    <row r="298" spans="1:35" x14ac:dyDescent="0.3">
      <c r="A298" s="1">
        <v>7119</v>
      </c>
      <c r="B298">
        <v>1982</v>
      </c>
      <c r="C298">
        <f t="shared" si="26"/>
        <v>44</v>
      </c>
      <c r="D298" t="str" cm="1">
        <f t="array" ref="D298">_xlfn.IFS(C298&lt;36,"Young",C298&lt;56,"Middle-aged",C298&gt;=56,"Senior")</f>
        <v>Middle-aged</v>
      </c>
      <c r="E298" t="s">
        <v>29</v>
      </c>
      <c r="F298" t="s">
        <v>30</v>
      </c>
      <c r="G298">
        <v>68627</v>
      </c>
      <c r="H298">
        <f t="shared" si="24"/>
        <v>68627</v>
      </c>
      <c r="I298" t="str" cm="1">
        <f t="array" ref="I298">_xlfn.IFS(H298&lt;PERCENTILE(Income_Clean,0.33),"Low",H298&lt;PERCENTILE(Income_Clean,0.67),"Medium",H298&gt;PERCENTILE(Income_Clean,0.67),"High")</f>
        <v>High</v>
      </c>
      <c r="J298" t="str">
        <f t="shared" si="25"/>
        <v>Above Average Income</v>
      </c>
      <c r="K298">
        <v>0</v>
      </c>
      <c r="L298">
        <v>0</v>
      </c>
      <c r="M298" t="str">
        <f t="shared" si="27"/>
        <v>No</v>
      </c>
      <c r="N298" t="s">
        <v>271</v>
      </c>
      <c r="O298">
        <v>45</v>
      </c>
      <c r="P298">
        <v>395</v>
      </c>
      <c r="Q298">
        <v>15</v>
      </c>
      <c r="R298">
        <v>263</v>
      </c>
      <c r="S298">
        <v>60</v>
      </c>
      <c r="T298">
        <v>54</v>
      </c>
      <c r="U298">
        <v>38</v>
      </c>
      <c r="V298">
        <f t="shared" si="28"/>
        <v>825</v>
      </c>
      <c r="W298">
        <v>1</v>
      </c>
      <c r="X298">
        <v>2</v>
      </c>
      <c r="Y298">
        <v>3</v>
      </c>
      <c r="Z298">
        <v>6</v>
      </c>
      <c r="AA298">
        <v>1</v>
      </c>
      <c r="AB298">
        <v>0</v>
      </c>
      <c r="AC298">
        <v>0</v>
      </c>
      <c r="AD298">
        <v>0</v>
      </c>
      <c r="AE298">
        <v>0</v>
      </c>
      <c r="AF298">
        <v>0</v>
      </c>
      <c r="AG298">
        <f t="shared" si="29"/>
        <v>0</v>
      </c>
      <c r="AH298">
        <v>0</v>
      </c>
      <c r="AI298">
        <v>0</v>
      </c>
    </row>
    <row r="299" spans="1:35" x14ac:dyDescent="0.3">
      <c r="A299" s="1">
        <v>3924</v>
      </c>
      <c r="B299">
        <v>1965</v>
      </c>
      <c r="C299">
        <f t="shared" si="26"/>
        <v>61</v>
      </c>
      <c r="D299" t="str" cm="1">
        <f t="array" ref="D299">_xlfn.IFS(C299&lt;36,"Young",C299&lt;56,"Middle-aged",C299&gt;=56,"Senior")</f>
        <v>Senior</v>
      </c>
      <c r="E299" t="s">
        <v>36</v>
      </c>
      <c r="F299" t="s">
        <v>41</v>
      </c>
      <c r="G299">
        <v>57912</v>
      </c>
      <c r="H299">
        <f t="shared" si="24"/>
        <v>57912</v>
      </c>
      <c r="I299" t="str" cm="1">
        <f t="array" ref="I299">_xlfn.IFS(H299&lt;PERCENTILE(Income_Clean,0.33),"Low",H299&lt;PERCENTILE(Income_Clean,0.67),"Medium",H299&gt;PERCENTILE(Income_Clean,0.67),"High")</f>
        <v>Medium</v>
      </c>
      <c r="J299" t="str">
        <f t="shared" si="25"/>
        <v>Average Income</v>
      </c>
      <c r="K299">
        <v>0</v>
      </c>
      <c r="L299">
        <v>1</v>
      </c>
      <c r="M299" t="str">
        <f t="shared" si="27"/>
        <v>Yes</v>
      </c>
      <c r="N299" t="s">
        <v>272</v>
      </c>
      <c r="O299">
        <v>34</v>
      </c>
      <c r="P299">
        <v>801</v>
      </c>
      <c r="Q299">
        <v>0</v>
      </c>
      <c r="R299">
        <v>80</v>
      </c>
      <c r="S299">
        <v>0</v>
      </c>
      <c r="T299">
        <v>0</v>
      </c>
      <c r="U299">
        <v>35</v>
      </c>
      <c r="V299">
        <f t="shared" si="28"/>
        <v>916</v>
      </c>
      <c r="W299">
        <v>5</v>
      </c>
      <c r="X299">
        <v>8</v>
      </c>
      <c r="Y299">
        <v>3</v>
      </c>
      <c r="Z299">
        <v>12</v>
      </c>
      <c r="AA299">
        <v>5</v>
      </c>
      <c r="AB299">
        <v>0</v>
      </c>
      <c r="AC299">
        <v>1</v>
      </c>
      <c r="AD299">
        <v>0</v>
      </c>
      <c r="AE299">
        <v>0</v>
      </c>
      <c r="AF299">
        <v>0</v>
      </c>
      <c r="AG299">
        <f t="shared" si="29"/>
        <v>1</v>
      </c>
      <c r="AH299">
        <v>0</v>
      </c>
      <c r="AI299">
        <v>0</v>
      </c>
    </row>
    <row r="300" spans="1:35" x14ac:dyDescent="0.3">
      <c r="A300" s="1">
        <v>5827</v>
      </c>
      <c r="B300">
        <v>1958</v>
      </c>
      <c r="C300">
        <f t="shared" si="26"/>
        <v>68</v>
      </c>
      <c r="D300" t="str" cm="1">
        <f t="array" ref="D300">_xlfn.IFS(C300&lt;36,"Young",C300&lt;56,"Middle-aged",C300&gt;=56,"Senior")</f>
        <v>Senior</v>
      </c>
      <c r="E300" t="s">
        <v>29</v>
      </c>
      <c r="F300" t="s">
        <v>41</v>
      </c>
      <c r="G300">
        <v>35246</v>
      </c>
      <c r="H300">
        <f t="shared" si="24"/>
        <v>35246</v>
      </c>
      <c r="I300" t="str" cm="1">
        <f t="array" ref="I300">_xlfn.IFS(H300&lt;PERCENTILE(Income_Clean,0.33),"Low",H300&lt;PERCENTILE(Income_Clean,0.67),"Medium",H300&gt;PERCENTILE(Income_Clean,0.67),"High")</f>
        <v>Low</v>
      </c>
      <c r="J300" t="str">
        <f t="shared" si="25"/>
        <v>Below Average Income</v>
      </c>
      <c r="K300">
        <v>1</v>
      </c>
      <c r="L300">
        <v>1</v>
      </c>
      <c r="M300" t="str">
        <f t="shared" si="27"/>
        <v>Yes</v>
      </c>
      <c r="N300" t="s">
        <v>227</v>
      </c>
      <c r="O300">
        <v>53</v>
      </c>
      <c r="P300">
        <v>36</v>
      </c>
      <c r="Q300">
        <v>0</v>
      </c>
      <c r="R300">
        <v>12</v>
      </c>
      <c r="S300">
        <v>2</v>
      </c>
      <c r="T300">
        <v>2</v>
      </c>
      <c r="U300">
        <v>10</v>
      </c>
      <c r="V300">
        <f t="shared" si="28"/>
        <v>62</v>
      </c>
      <c r="W300">
        <v>4</v>
      </c>
      <c r="X300">
        <v>3</v>
      </c>
      <c r="Y300">
        <v>1</v>
      </c>
      <c r="Z300">
        <v>3</v>
      </c>
      <c r="AA300">
        <v>5</v>
      </c>
      <c r="AB300">
        <v>0</v>
      </c>
      <c r="AC300">
        <v>0</v>
      </c>
      <c r="AD300">
        <v>0</v>
      </c>
      <c r="AE300">
        <v>0</v>
      </c>
      <c r="AF300">
        <v>0</v>
      </c>
      <c r="AG300">
        <f t="shared" si="29"/>
        <v>0</v>
      </c>
      <c r="AH300">
        <v>0</v>
      </c>
      <c r="AI300">
        <v>0</v>
      </c>
    </row>
    <row r="301" spans="1:35" x14ac:dyDescent="0.3">
      <c r="A301" s="1">
        <v>5596</v>
      </c>
      <c r="B301">
        <v>1956</v>
      </c>
      <c r="C301">
        <f t="shared" si="26"/>
        <v>70</v>
      </c>
      <c r="D301" t="str" cm="1">
        <f t="array" ref="D301">_xlfn.IFS(C301&lt;36,"Young",C301&lt;56,"Middle-aged",C301&gt;=56,"Senior")</f>
        <v>Senior</v>
      </c>
      <c r="E301" t="s">
        <v>53</v>
      </c>
      <c r="F301" t="s">
        <v>33</v>
      </c>
      <c r="G301">
        <v>58821</v>
      </c>
      <c r="H301">
        <f t="shared" si="24"/>
        <v>58821</v>
      </c>
      <c r="I301" t="str" cm="1">
        <f t="array" ref="I301">_xlfn.IFS(H301&lt;PERCENTILE(Income_Clean,0.33),"Low",H301&lt;PERCENTILE(Income_Clean,0.67),"Medium",H301&gt;PERCENTILE(Income_Clean,0.67),"High")</f>
        <v>Medium</v>
      </c>
      <c r="J301" t="str">
        <f t="shared" si="25"/>
        <v>Average Income</v>
      </c>
      <c r="K301">
        <v>0</v>
      </c>
      <c r="L301">
        <v>1</v>
      </c>
      <c r="M301" t="str">
        <f t="shared" si="27"/>
        <v>Yes</v>
      </c>
      <c r="N301" t="s">
        <v>273</v>
      </c>
      <c r="O301">
        <v>44</v>
      </c>
      <c r="P301">
        <v>513</v>
      </c>
      <c r="Q301">
        <v>14</v>
      </c>
      <c r="R301">
        <v>154</v>
      </c>
      <c r="S301">
        <v>19</v>
      </c>
      <c r="T301">
        <v>0</v>
      </c>
      <c r="U301">
        <v>28</v>
      </c>
      <c r="V301">
        <f t="shared" si="28"/>
        <v>728</v>
      </c>
      <c r="W301">
        <v>1</v>
      </c>
      <c r="X301">
        <v>9</v>
      </c>
      <c r="Y301">
        <v>2</v>
      </c>
      <c r="Z301">
        <v>9</v>
      </c>
      <c r="AA301">
        <v>6</v>
      </c>
      <c r="AB301">
        <v>0</v>
      </c>
      <c r="AC301">
        <v>0</v>
      </c>
      <c r="AD301">
        <v>0</v>
      </c>
      <c r="AE301">
        <v>0</v>
      </c>
      <c r="AF301">
        <v>0</v>
      </c>
      <c r="AG301">
        <f t="shared" si="29"/>
        <v>0</v>
      </c>
      <c r="AH301">
        <v>0</v>
      </c>
      <c r="AI301">
        <v>0</v>
      </c>
    </row>
    <row r="302" spans="1:35" x14ac:dyDescent="0.3">
      <c r="A302" s="1">
        <v>10812</v>
      </c>
      <c r="B302">
        <v>1978</v>
      </c>
      <c r="C302">
        <f t="shared" si="26"/>
        <v>48</v>
      </c>
      <c r="D302" t="str" cm="1">
        <f t="array" ref="D302">_xlfn.IFS(C302&lt;36,"Young",C302&lt;56,"Middle-aged",C302&gt;=56,"Senior")</f>
        <v>Middle-aged</v>
      </c>
      <c r="E302" t="s">
        <v>36</v>
      </c>
      <c r="F302" t="s">
        <v>37</v>
      </c>
      <c r="G302">
        <v>46377</v>
      </c>
      <c r="H302">
        <f t="shared" si="24"/>
        <v>46377</v>
      </c>
      <c r="I302" t="str" cm="1">
        <f t="array" ref="I302">_xlfn.IFS(H302&lt;PERCENTILE(Income_Clean,0.33),"Low",H302&lt;PERCENTILE(Income_Clean,0.67),"Medium",H302&gt;PERCENTILE(Income_Clean,0.67),"High")</f>
        <v>Medium</v>
      </c>
      <c r="J302" t="str">
        <f t="shared" si="25"/>
        <v>Average Income</v>
      </c>
      <c r="K302">
        <v>1</v>
      </c>
      <c r="L302">
        <v>0</v>
      </c>
      <c r="M302" t="str">
        <f t="shared" si="27"/>
        <v>Yes</v>
      </c>
      <c r="N302" t="s">
        <v>176</v>
      </c>
      <c r="O302">
        <v>89</v>
      </c>
      <c r="P302">
        <v>37</v>
      </c>
      <c r="Q302">
        <v>0</v>
      </c>
      <c r="R302">
        <v>46</v>
      </c>
      <c r="S302">
        <v>4</v>
      </c>
      <c r="T302">
        <v>3</v>
      </c>
      <c r="U302">
        <v>0</v>
      </c>
      <c r="V302">
        <f t="shared" si="28"/>
        <v>90</v>
      </c>
      <c r="W302">
        <v>1</v>
      </c>
      <c r="X302">
        <v>2</v>
      </c>
      <c r="Y302">
        <v>1</v>
      </c>
      <c r="Z302">
        <v>3</v>
      </c>
      <c r="AA302">
        <v>4</v>
      </c>
      <c r="AB302">
        <v>0</v>
      </c>
      <c r="AC302">
        <v>0</v>
      </c>
      <c r="AD302">
        <v>0</v>
      </c>
      <c r="AE302">
        <v>0</v>
      </c>
      <c r="AF302">
        <v>0</v>
      </c>
      <c r="AG302">
        <f t="shared" si="29"/>
        <v>0</v>
      </c>
      <c r="AH302">
        <v>0</v>
      </c>
      <c r="AI302">
        <v>0</v>
      </c>
    </row>
    <row r="303" spans="1:35" x14ac:dyDescent="0.3">
      <c r="A303" s="1">
        <v>1717</v>
      </c>
      <c r="B303">
        <v>1988</v>
      </c>
      <c r="C303">
        <f t="shared" si="26"/>
        <v>38</v>
      </c>
      <c r="D303" t="str" cm="1">
        <f t="array" ref="D303">_xlfn.IFS(C303&lt;36,"Young",C303&lt;56,"Middle-aged",C303&gt;=56,"Senior")</f>
        <v>Middle-aged</v>
      </c>
      <c r="E303" t="s">
        <v>29</v>
      </c>
      <c r="F303" t="s">
        <v>30</v>
      </c>
      <c r="G303">
        <v>39747</v>
      </c>
      <c r="H303">
        <f t="shared" si="24"/>
        <v>39747</v>
      </c>
      <c r="I303" t="str" cm="1">
        <f t="array" ref="I303">_xlfn.IFS(H303&lt;PERCENTILE(Income_Clean,0.33),"Low",H303&lt;PERCENTILE(Income_Clean,0.67),"Medium",H303&gt;PERCENTILE(Income_Clean,0.67),"High")</f>
        <v>Low</v>
      </c>
      <c r="J303" t="str">
        <f t="shared" si="25"/>
        <v>Below Average Income</v>
      </c>
      <c r="K303">
        <v>1</v>
      </c>
      <c r="L303">
        <v>0</v>
      </c>
      <c r="M303" t="str">
        <f t="shared" si="27"/>
        <v>Yes</v>
      </c>
      <c r="N303" t="s">
        <v>274</v>
      </c>
      <c r="O303">
        <v>43</v>
      </c>
      <c r="P303">
        <v>80</v>
      </c>
      <c r="Q303">
        <v>15</v>
      </c>
      <c r="R303">
        <v>93</v>
      </c>
      <c r="S303">
        <v>20</v>
      </c>
      <c r="T303">
        <v>13</v>
      </c>
      <c r="U303">
        <v>52</v>
      </c>
      <c r="V303">
        <f t="shared" si="28"/>
        <v>273</v>
      </c>
      <c r="W303">
        <v>3</v>
      </c>
      <c r="X303">
        <v>5</v>
      </c>
      <c r="Y303">
        <v>1</v>
      </c>
      <c r="Z303">
        <v>4</v>
      </c>
      <c r="AA303">
        <v>8</v>
      </c>
      <c r="AB303">
        <v>0</v>
      </c>
      <c r="AC303">
        <v>0</v>
      </c>
      <c r="AD303">
        <v>0</v>
      </c>
      <c r="AE303">
        <v>0</v>
      </c>
      <c r="AF303">
        <v>0</v>
      </c>
      <c r="AG303">
        <f t="shared" si="29"/>
        <v>0</v>
      </c>
      <c r="AH303">
        <v>0</v>
      </c>
      <c r="AI303">
        <v>0</v>
      </c>
    </row>
    <row r="304" spans="1:35" x14ac:dyDescent="0.3">
      <c r="A304" s="1">
        <v>9491</v>
      </c>
      <c r="B304">
        <v>1984</v>
      </c>
      <c r="C304">
        <f t="shared" si="26"/>
        <v>42</v>
      </c>
      <c r="D304" t="str" cm="1">
        <f t="array" ref="D304">_xlfn.IFS(C304&lt;36,"Young",C304&lt;56,"Middle-aged",C304&gt;=56,"Senior")</f>
        <v>Middle-aged</v>
      </c>
      <c r="E304" t="s">
        <v>29</v>
      </c>
      <c r="F304" t="s">
        <v>33</v>
      </c>
      <c r="G304">
        <v>23976</v>
      </c>
      <c r="H304">
        <f t="shared" si="24"/>
        <v>23976</v>
      </c>
      <c r="I304" t="str" cm="1">
        <f t="array" ref="I304">_xlfn.IFS(H304&lt;PERCENTILE(Income_Clean,0.33),"Low",H304&lt;PERCENTILE(Income_Clean,0.67),"Medium",H304&gt;PERCENTILE(Income_Clean,0.67),"High")</f>
        <v>Low</v>
      </c>
      <c r="J304" t="str">
        <f t="shared" si="25"/>
        <v>Below Average Income</v>
      </c>
      <c r="K304">
        <v>1</v>
      </c>
      <c r="L304">
        <v>0</v>
      </c>
      <c r="M304" t="str">
        <f t="shared" si="27"/>
        <v>Yes</v>
      </c>
      <c r="N304" t="s">
        <v>265</v>
      </c>
      <c r="O304">
        <v>68</v>
      </c>
      <c r="P304">
        <v>14</v>
      </c>
      <c r="Q304">
        <v>1</v>
      </c>
      <c r="R304">
        <v>21</v>
      </c>
      <c r="S304">
        <v>2</v>
      </c>
      <c r="T304">
        <v>3</v>
      </c>
      <c r="U304">
        <v>25</v>
      </c>
      <c r="V304">
        <f t="shared" si="28"/>
        <v>66</v>
      </c>
      <c r="W304">
        <v>3</v>
      </c>
      <c r="X304">
        <v>3</v>
      </c>
      <c r="Y304">
        <v>1</v>
      </c>
      <c r="Z304">
        <v>3</v>
      </c>
      <c r="AA304">
        <v>7</v>
      </c>
      <c r="AB304">
        <v>0</v>
      </c>
      <c r="AC304">
        <v>0</v>
      </c>
      <c r="AD304">
        <v>0</v>
      </c>
      <c r="AE304">
        <v>0</v>
      </c>
      <c r="AF304">
        <v>0</v>
      </c>
      <c r="AG304">
        <f t="shared" si="29"/>
        <v>0</v>
      </c>
      <c r="AH304">
        <v>0</v>
      </c>
      <c r="AI304">
        <v>0</v>
      </c>
    </row>
    <row r="305" spans="1:35" x14ac:dyDescent="0.3">
      <c r="A305" s="1">
        <v>9274</v>
      </c>
      <c r="B305">
        <v>1961</v>
      </c>
      <c r="C305">
        <f t="shared" si="26"/>
        <v>65</v>
      </c>
      <c r="D305" t="str" cm="1">
        <f t="array" ref="D305">_xlfn.IFS(C305&lt;36,"Young",C305&lt;56,"Middle-aged",C305&gt;=56,"Senior")</f>
        <v>Senior</v>
      </c>
      <c r="E305" t="s">
        <v>39</v>
      </c>
      <c r="F305" t="s">
        <v>37</v>
      </c>
      <c r="G305">
        <v>80950</v>
      </c>
      <c r="H305">
        <f t="shared" si="24"/>
        <v>80950</v>
      </c>
      <c r="I305" t="str" cm="1">
        <f t="array" ref="I305">_xlfn.IFS(H305&lt;PERCENTILE(Income_Clean,0.33),"Low",H305&lt;PERCENTILE(Income_Clean,0.67),"Medium",H305&gt;PERCENTILE(Income_Clean,0.67),"High")</f>
        <v>High</v>
      </c>
      <c r="J305" t="str">
        <f t="shared" si="25"/>
        <v>Above Average Income</v>
      </c>
      <c r="K305">
        <v>0</v>
      </c>
      <c r="L305">
        <v>0</v>
      </c>
      <c r="M305" t="str">
        <f t="shared" si="27"/>
        <v>No</v>
      </c>
      <c r="N305" t="s">
        <v>52</v>
      </c>
      <c r="O305">
        <v>44</v>
      </c>
      <c r="P305">
        <v>525</v>
      </c>
      <c r="Q305">
        <v>147</v>
      </c>
      <c r="R305">
        <v>112</v>
      </c>
      <c r="S305">
        <v>219</v>
      </c>
      <c r="T305">
        <v>147</v>
      </c>
      <c r="U305">
        <v>63</v>
      </c>
      <c r="V305">
        <f t="shared" si="28"/>
        <v>1213</v>
      </c>
      <c r="W305">
        <v>1</v>
      </c>
      <c r="X305">
        <v>6</v>
      </c>
      <c r="Y305">
        <v>7</v>
      </c>
      <c r="Z305">
        <v>9</v>
      </c>
      <c r="AA305">
        <v>2</v>
      </c>
      <c r="AB305">
        <v>0</v>
      </c>
      <c r="AC305">
        <v>0</v>
      </c>
      <c r="AD305">
        <v>0</v>
      </c>
      <c r="AE305">
        <v>1</v>
      </c>
      <c r="AF305">
        <v>0</v>
      </c>
      <c r="AG305">
        <f t="shared" si="29"/>
        <v>1</v>
      </c>
      <c r="AH305">
        <v>0</v>
      </c>
      <c r="AI305">
        <v>0</v>
      </c>
    </row>
    <row r="306" spans="1:35" x14ac:dyDescent="0.3">
      <c r="A306" s="1">
        <v>6609</v>
      </c>
      <c r="B306">
        <v>1966</v>
      </c>
      <c r="C306">
        <f t="shared" si="26"/>
        <v>60</v>
      </c>
      <c r="D306" t="str" cm="1">
        <f t="array" ref="D306">_xlfn.IFS(C306&lt;36,"Young",C306&lt;56,"Middle-aged",C306&gt;=56,"Senior")</f>
        <v>Senior</v>
      </c>
      <c r="E306" t="s">
        <v>29</v>
      </c>
      <c r="F306" t="s">
        <v>71</v>
      </c>
      <c r="G306">
        <v>27038</v>
      </c>
      <c r="H306">
        <f t="shared" si="24"/>
        <v>27038</v>
      </c>
      <c r="I306" t="str" cm="1">
        <f t="array" ref="I306">_xlfn.IFS(H306&lt;PERCENTILE(Income_Clean,0.33),"Low",H306&lt;PERCENTILE(Income_Clean,0.67),"Medium",H306&gt;PERCENTILE(Income_Clean,0.67),"High")</f>
        <v>Low</v>
      </c>
      <c r="J306" t="str">
        <f t="shared" si="25"/>
        <v>Below Average Income</v>
      </c>
      <c r="K306">
        <v>0</v>
      </c>
      <c r="L306">
        <v>0</v>
      </c>
      <c r="M306" t="str">
        <f t="shared" si="27"/>
        <v>No</v>
      </c>
      <c r="N306" t="s">
        <v>275</v>
      </c>
      <c r="O306">
        <v>64</v>
      </c>
      <c r="P306">
        <v>1</v>
      </c>
      <c r="Q306">
        <v>26</v>
      </c>
      <c r="R306">
        <v>25</v>
      </c>
      <c r="S306">
        <v>17</v>
      </c>
      <c r="T306">
        <v>23</v>
      </c>
      <c r="U306">
        <v>15</v>
      </c>
      <c r="V306">
        <f t="shared" si="28"/>
        <v>107</v>
      </c>
      <c r="W306">
        <v>1</v>
      </c>
      <c r="X306">
        <v>3</v>
      </c>
      <c r="Y306">
        <v>0</v>
      </c>
      <c r="Z306">
        <v>3</v>
      </c>
      <c r="AA306">
        <v>9</v>
      </c>
      <c r="AB306">
        <v>0</v>
      </c>
      <c r="AC306">
        <v>0</v>
      </c>
      <c r="AD306">
        <v>0</v>
      </c>
      <c r="AE306">
        <v>0</v>
      </c>
      <c r="AF306">
        <v>0</v>
      </c>
      <c r="AG306">
        <f t="shared" si="29"/>
        <v>0</v>
      </c>
      <c r="AH306">
        <v>0</v>
      </c>
      <c r="AI306">
        <v>1</v>
      </c>
    </row>
    <row r="307" spans="1:35" x14ac:dyDescent="0.3">
      <c r="A307" s="1">
        <v>6963</v>
      </c>
      <c r="B307">
        <v>1947</v>
      </c>
      <c r="C307">
        <f t="shared" si="26"/>
        <v>79</v>
      </c>
      <c r="D307" t="str" cm="1">
        <f t="array" ref="D307">_xlfn.IFS(C307&lt;36,"Young",C307&lt;56,"Middle-aged",C307&gt;=56,"Senior")</f>
        <v>Senior</v>
      </c>
      <c r="E307" t="s">
        <v>29</v>
      </c>
      <c r="F307" t="s">
        <v>30</v>
      </c>
      <c r="G307">
        <v>77457</v>
      </c>
      <c r="H307">
        <f t="shared" si="24"/>
        <v>77457</v>
      </c>
      <c r="I307" t="str" cm="1">
        <f t="array" ref="I307">_xlfn.IFS(H307&lt;PERCENTILE(Income_Clean,0.33),"Low",H307&lt;PERCENTILE(Income_Clean,0.67),"Medium",H307&gt;PERCENTILE(Income_Clean,0.67),"High")</f>
        <v>High</v>
      </c>
      <c r="J307" t="str">
        <f t="shared" si="25"/>
        <v>Above Average Income</v>
      </c>
      <c r="K307">
        <v>0</v>
      </c>
      <c r="L307">
        <v>0</v>
      </c>
      <c r="M307" t="str">
        <f t="shared" si="27"/>
        <v>No</v>
      </c>
      <c r="N307" t="s">
        <v>276</v>
      </c>
      <c r="O307">
        <v>85</v>
      </c>
      <c r="P307">
        <v>675</v>
      </c>
      <c r="Q307">
        <v>11</v>
      </c>
      <c r="R307">
        <v>400</v>
      </c>
      <c r="S307">
        <v>15</v>
      </c>
      <c r="T307">
        <v>45</v>
      </c>
      <c r="U307">
        <v>11</v>
      </c>
      <c r="V307">
        <f t="shared" si="28"/>
        <v>1157</v>
      </c>
      <c r="W307">
        <v>1</v>
      </c>
      <c r="X307">
        <v>2</v>
      </c>
      <c r="Y307">
        <v>5</v>
      </c>
      <c r="Z307">
        <v>10</v>
      </c>
      <c r="AA307">
        <v>1</v>
      </c>
      <c r="AB307">
        <v>0</v>
      </c>
      <c r="AC307">
        <v>0</v>
      </c>
      <c r="AD307">
        <v>1</v>
      </c>
      <c r="AE307">
        <v>0</v>
      </c>
      <c r="AF307">
        <v>0</v>
      </c>
      <c r="AG307">
        <f t="shared" si="29"/>
        <v>1</v>
      </c>
      <c r="AH307">
        <v>0</v>
      </c>
      <c r="AI307">
        <v>0</v>
      </c>
    </row>
    <row r="308" spans="1:35" x14ac:dyDescent="0.3">
      <c r="A308" s="1">
        <v>4440</v>
      </c>
      <c r="B308">
        <v>1964</v>
      </c>
      <c r="C308">
        <f t="shared" si="26"/>
        <v>62</v>
      </c>
      <c r="D308" t="str" cm="1">
        <f t="array" ref="D308">_xlfn.IFS(C308&lt;36,"Young",C308&lt;56,"Middle-aged",C308&gt;=56,"Senior")</f>
        <v>Senior</v>
      </c>
      <c r="E308" t="s">
        <v>39</v>
      </c>
      <c r="F308" t="s">
        <v>37</v>
      </c>
      <c r="G308">
        <v>64100</v>
      </c>
      <c r="H308">
        <f t="shared" si="24"/>
        <v>64100</v>
      </c>
      <c r="I308" t="str" cm="1">
        <f t="array" ref="I308">_xlfn.IFS(H308&lt;PERCENTILE(Income_Clean,0.33),"Low",H308&lt;PERCENTILE(Income_Clean,0.67),"Medium",H308&gt;PERCENTILE(Income_Clean,0.67),"High")</f>
        <v>High</v>
      </c>
      <c r="J308" t="str">
        <f t="shared" si="25"/>
        <v>Above Average Income</v>
      </c>
      <c r="K308">
        <v>0</v>
      </c>
      <c r="L308">
        <v>1</v>
      </c>
      <c r="M308" t="str">
        <f t="shared" si="27"/>
        <v>Yes</v>
      </c>
      <c r="N308" t="s">
        <v>140</v>
      </c>
      <c r="O308">
        <v>93</v>
      </c>
      <c r="P308">
        <v>509</v>
      </c>
      <c r="Q308">
        <v>0</v>
      </c>
      <c r="R308">
        <v>27</v>
      </c>
      <c r="S308">
        <v>0</v>
      </c>
      <c r="T308">
        <v>0</v>
      </c>
      <c r="U308">
        <v>10</v>
      </c>
      <c r="V308">
        <f t="shared" si="28"/>
        <v>546</v>
      </c>
      <c r="W308">
        <v>1</v>
      </c>
      <c r="X308">
        <v>8</v>
      </c>
      <c r="Y308">
        <v>3</v>
      </c>
      <c r="Z308">
        <v>6</v>
      </c>
      <c r="AA308">
        <v>7</v>
      </c>
      <c r="AB308">
        <v>0</v>
      </c>
      <c r="AC308">
        <v>1</v>
      </c>
      <c r="AD308">
        <v>0</v>
      </c>
      <c r="AE308">
        <v>0</v>
      </c>
      <c r="AF308">
        <v>0</v>
      </c>
      <c r="AG308">
        <f t="shared" si="29"/>
        <v>1</v>
      </c>
      <c r="AH308">
        <v>0</v>
      </c>
      <c r="AI308">
        <v>0</v>
      </c>
    </row>
    <row r="309" spans="1:35" x14ac:dyDescent="0.3">
      <c r="A309" s="1">
        <v>1379</v>
      </c>
      <c r="B309">
        <v>1992</v>
      </c>
      <c r="C309">
        <f t="shared" si="26"/>
        <v>34</v>
      </c>
      <c r="D309" t="str" cm="1">
        <f t="array" ref="D309">_xlfn.IFS(C309&lt;36,"Young",C309&lt;56,"Middle-aged",C309&gt;=56,"Senior")</f>
        <v>Young</v>
      </c>
      <c r="E309" t="s">
        <v>39</v>
      </c>
      <c r="F309" t="s">
        <v>33</v>
      </c>
      <c r="G309">
        <v>42670</v>
      </c>
      <c r="H309">
        <f t="shared" si="24"/>
        <v>42670</v>
      </c>
      <c r="I309" t="str" cm="1">
        <f t="array" ref="I309">_xlfn.IFS(H309&lt;PERCENTILE(Income_Clean,0.33),"Low",H309&lt;PERCENTILE(Income_Clean,0.67),"Medium",H309&gt;PERCENTILE(Income_Clean,0.67),"High")</f>
        <v>Medium</v>
      </c>
      <c r="J309" t="str">
        <f t="shared" si="25"/>
        <v>Average Income</v>
      </c>
      <c r="K309">
        <v>0</v>
      </c>
      <c r="L309">
        <v>0</v>
      </c>
      <c r="M309" t="str">
        <f t="shared" si="27"/>
        <v>No</v>
      </c>
      <c r="N309" t="s">
        <v>277</v>
      </c>
      <c r="O309">
        <v>12</v>
      </c>
      <c r="P309">
        <v>154</v>
      </c>
      <c r="Q309">
        <v>2</v>
      </c>
      <c r="R309">
        <v>46</v>
      </c>
      <c r="S309">
        <v>20</v>
      </c>
      <c r="T309">
        <v>4</v>
      </c>
      <c r="U309">
        <v>15</v>
      </c>
      <c r="V309">
        <f t="shared" si="28"/>
        <v>241</v>
      </c>
      <c r="W309">
        <v>1</v>
      </c>
      <c r="X309">
        <v>4</v>
      </c>
      <c r="Y309">
        <v>2</v>
      </c>
      <c r="Z309">
        <v>4</v>
      </c>
      <c r="AA309">
        <v>4</v>
      </c>
      <c r="AB309">
        <v>0</v>
      </c>
      <c r="AC309">
        <v>0</v>
      </c>
      <c r="AD309">
        <v>0</v>
      </c>
      <c r="AE309">
        <v>0</v>
      </c>
      <c r="AF309">
        <v>0</v>
      </c>
      <c r="AG309">
        <f t="shared" si="29"/>
        <v>0</v>
      </c>
      <c r="AH309">
        <v>0</v>
      </c>
      <c r="AI309">
        <v>0</v>
      </c>
    </row>
    <row r="310" spans="1:35" x14ac:dyDescent="0.3">
      <c r="A310" s="1">
        <v>10032</v>
      </c>
      <c r="B310">
        <v>1976</v>
      </c>
      <c r="C310">
        <f t="shared" si="26"/>
        <v>50</v>
      </c>
      <c r="D310" t="str" cm="1">
        <f t="array" ref="D310">_xlfn.IFS(C310&lt;36,"Young",C310&lt;56,"Middle-aged",C310&gt;=56,"Senior")</f>
        <v>Middle-aged</v>
      </c>
      <c r="E310" t="s">
        <v>29</v>
      </c>
      <c r="F310" t="s">
        <v>41</v>
      </c>
      <c r="G310">
        <v>12571</v>
      </c>
      <c r="H310">
        <f t="shared" si="24"/>
        <v>12571</v>
      </c>
      <c r="I310" t="str" cm="1">
        <f t="array" ref="I310">_xlfn.IFS(H310&lt;PERCENTILE(Income_Clean,0.33),"Low",H310&lt;PERCENTILE(Income_Clean,0.67),"Medium",H310&gt;PERCENTILE(Income_Clean,0.67),"High")</f>
        <v>Low</v>
      </c>
      <c r="J310" t="str">
        <f t="shared" si="25"/>
        <v>Below Average Income</v>
      </c>
      <c r="K310">
        <v>1</v>
      </c>
      <c r="L310">
        <v>0</v>
      </c>
      <c r="M310" t="str">
        <f t="shared" si="27"/>
        <v>Yes</v>
      </c>
      <c r="N310" t="s">
        <v>278</v>
      </c>
      <c r="O310">
        <v>86</v>
      </c>
      <c r="P310">
        <v>3</v>
      </c>
      <c r="Q310">
        <v>5</v>
      </c>
      <c r="R310">
        <v>14</v>
      </c>
      <c r="S310">
        <v>2</v>
      </c>
      <c r="T310">
        <v>12</v>
      </c>
      <c r="U310">
        <v>17</v>
      </c>
      <c r="V310">
        <f t="shared" si="28"/>
        <v>53</v>
      </c>
      <c r="W310">
        <v>4</v>
      </c>
      <c r="X310">
        <v>3</v>
      </c>
      <c r="Y310">
        <v>1</v>
      </c>
      <c r="Z310">
        <v>3</v>
      </c>
      <c r="AA310">
        <v>6</v>
      </c>
      <c r="AB310">
        <v>0</v>
      </c>
      <c r="AC310">
        <v>0</v>
      </c>
      <c r="AD310">
        <v>0</v>
      </c>
      <c r="AE310">
        <v>0</v>
      </c>
      <c r="AF310">
        <v>0</v>
      </c>
      <c r="AG310">
        <f t="shared" si="29"/>
        <v>0</v>
      </c>
      <c r="AH310">
        <v>0</v>
      </c>
      <c r="AI310">
        <v>0</v>
      </c>
    </row>
    <row r="311" spans="1:35" x14ac:dyDescent="0.3">
      <c r="A311" s="1">
        <v>2826</v>
      </c>
      <c r="B311">
        <v>1967</v>
      </c>
      <c r="C311">
        <f t="shared" si="26"/>
        <v>59</v>
      </c>
      <c r="D311" t="str" cm="1">
        <f t="array" ref="D311">_xlfn.IFS(C311&lt;36,"Young",C311&lt;56,"Middle-aged",C311&gt;=56,"Senior")</f>
        <v>Senior</v>
      </c>
      <c r="E311" t="s">
        <v>29</v>
      </c>
      <c r="F311" t="s">
        <v>37</v>
      </c>
      <c r="G311">
        <v>22574</v>
      </c>
      <c r="H311">
        <f t="shared" si="24"/>
        <v>22574</v>
      </c>
      <c r="I311" t="str" cm="1">
        <f t="array" ref="I311">_xlfn.IFS(H311&lt;PERCENTILE(Income_Clean,0.33),"Low",H311&lt;PERCENTILE(Income_Clean,0.67),"Medium",H311&gt;PERCENTILE(Income_Clean,0.67),"High")</f>
        <v>Low</v>
      </c>
      <c r="J311" t="str">
        <f t="shared" si="25"/>
        <v>Below Average Income</v>
      </c>
      <c r="K311">
        <v>2</v>
      </c>
      <c r="L311">
        <v>1</v>
      </c>
      <c r="M311" t="str">
        <f t="shared" si="27"/>
        <v>Yes</v>
      </c>
      <c r="N311" t="s">
        <v>233</v>
      </c>
      <c r="O311">
        <v>28</v>
      </c>
      <c r="P311">
        <v>25</v>
      </c>
      <c r="Q311">
        <v>0</v>
      </c>
      <c r="R311">
        <v>8</v>
      </c>
      <c r="S311">
        <v>2</v>
      </c>
      <c r="T311">
        <v>0</v>
      </c>
      <c r="U311">
        <v>2</v>
      </c>
      <c r="V311">
        <f t="shared" si="28"/>
        <v>37</v>
      </c>
      <c r="W311">
        <v>2</v>
      </c>
      <c r="X311">
        <v>2</v>
      </c>
      <c r="Y311">
        <v>0</v>
      </c>
      <c r="Z311">
        <v>3</v>
      </c>
      <c r="AA311">
        <v>7</v>
      </c>
      <c r="AB311">
        <v>0</v>
      </c>
      <c r="AC311">
        <v>0</v>
      </c>
      <c r="AD311">
        <v>0</v>
      </c>
      <c r="AE311">
        <v>0</v>
      </c>
      <c r="AF311">
        <v>0</v>
      </c>
      <c r="AG311">
        <f t="shared" si="29"/>
        <v>0</v>
      </c>
      <c r="AH311">
        <v>0</v>
      </c>
      <c r="AI311">
        <v>0</v>
      </c>
    </row>
    <row r="312" spans="1:35" x14ac:dyDescent="0.3">
      <c r="A312" s="1">
        <v>2437</v>
      </c>
      <c r="B312">
        <v>1989</v>
      </c>
      <c r="C312">
        <f t="shared" si="26"/>
        <v>37</v>
      </c>
      <c r="D312" t="str" cm="1">
        <f t="array" ref="D312">_xlfn.IFS(C312&lt;36,"Young",C312&lt;56,"Middle-aged",C312&gt;=56,"Senior")</f>
        <v>Middle-aged</v>
      </c>
      <c r="E312" t="s">
        <v>29</v>
      </c>
      <c r="F312" t="s">
        <v>37</v>
      </c>
      <c r="H312">
        <f t="shared" si="24"/>
        <v>51371</v>
      </c>
      <c r="I312" t="str" cm="1">
        <f t="array" ref="I312">_xlfn.IFS(H312&lt;PERCENTILE(Income_Clean,0.33),"Low",H312&lt;PERCENTILE(Income_Clean,0.67),"Medium",H312&gt;PERCENTILE(Income_Clean,0.67),"High")</f>
        <v>Medium</v>
      </c>
      <c r="J312" t="str">
        <f t="shared" si="25"/>
        <v>Average Income</v>
      </c>
      <c r="K312">
        <v>0</v>
      </c>
      <c r="L312">
        <v>0</v>
      </c>
      <c r="M312" t="str">
        <f t="shared" si="27"/>
        <v>No</v>
      </c>
      <c r="N312" t="s">
        <v>279</v>
      </c>
      <c r="O312">
        <v>69</v>
      </c>
      <c r="P312">
        <v>861</v>
      </c>
      <c r="Q312">
        <v>138</v>
      </c>
      <c r="R312">
        <v>461</v>
      </c>
      <c r="S312">
        <v>60</v>
      </c>
      <c r="T312">
        <v>30</v>
      </c>
      <c r="U312">
        <v>61</v>
      </c>
      <c r="V312">
        <f t="shared" si="28"/>
        <v>1611</v>
      </c>
      <c r="W312">
        <v>1</v>
      </c>
      <c r="X312">
        <v>6</v>
      </c>
      <c r="Y312">
        <v>5</v>
      </c>
      <c r="Z312">
        <v>12</v>
      </c>
      <c r="AA312">
        <v>3</v>
      </c>
      <c r="AB312">
        <v>0</v>
      </c>
      <c r="AC312">
        <v>1</v>
      </c>
      <c r="AD312">
        <v>0</v>
      </c>
      <c r="AE312">
        <v>1</v>
      </c>
      <c r="AF312">
        <v>0</v>
      </c>
      <c r="AG312">
        <f t="shared" si="29"/>
        <v>2</v>
      </c>
      <c r="AH312">
        <v>0</v>
      </c>
      <c r="AI312">
        <v>0</v>
      </c>
    </row>
    <row r="313" spans="1:35" x14ac:dyDescent="0.3">
      <c r="A313" s="1">
        <v>6320</v>
      </c>
      <c r="B313">
        <v>1976</v>
      </c>
      <c r="C313">
        <f t="shared" si="26"/>
        <v>50</v>
      </c>
      <c r="D313" t="str" cm="1">
        <f t="array" ref="D313">_xlfn.IFS(C313&lt;36,"Young",C313&lt;56,"Middle-aged",C313&gt;=56,"Senior")</f>
        <v>Middle-aged</v>
      </c>
      <c r="E313" t="s">
        <v>39</v>
      </c>
      <c r="F313" t="s">
        <v>30</v>
      </c>
      <c r="G313">
        <v>70893</v>
      </c>
      <c r="H313">
        <f t="shared" si="24"/>
        <v>70893</v>
      </c>
      <c r="I313" t="str" cm="1">
        <f t="array" ref="I313">_xlfn.IFS(H313&lt;PERCENTILE(Income_Clean,0.33),"Low",H313&lt;PERCENTILE(Income_Clean,0.67),"Medium",H313&gt;PERCENTILE(Income_Clean,0.67),"High")</f>
        <v>High</v>
      </c>
      <c r="J313" t="str">
        <f t="shared" si="25"/>
        <v>Above Average Income</v>
      </c>
      <c r="K313">
        <v>0</v>
      </c>
      <c r="L313">
        <v>0</v>
      </c>
      <c r="M313" t="str">
        <f t="shared" si="27"/>
        <v>No</v>
      </c>
      <c r="N313" t="s">
        <v>258</v>
      </c>
      <c r="O313">
        <v>42</v>
      </c>
      <c r="P313">
        <v>768</v>
      </c>
      <c r="Q313">
        <v>44</v>
      </c>
      <c r="R313">
        <v>561</v>
      </c>
      <c r="S313">
        <v>77</v>
      </c>
      <c r="T313">
        <v>44</v>
      </c>
      <c r="U313">
        <v>14</v>
      </c>
      <c r="V313">
        <f t="shared" si="28"/>
        <v>1508</v>
      </c>
      <c r="W313">
        <v>1</v>
      </c>
      <c r="X313">
        <v>6</v>
      </c>
      <c r="Y313">
        <v>6</v>
      </c>
      <c r="Z313">
        <v>10</v>
      </c>
      <c r="AA313">
        <v>3</v>
      </c>
      <c r="AB313">
        <v>0</v>
      </c>
      <c r="AC313">
        <v>0</v>
      </c>
      <c r="AD313">
        <v>0</v>
      </c>
      <c r="AE313">
        <v>0</v>
      </c>
      <c r="AF313">
        <v>0</v>
      </c>
      <c r="AG313">
        <f t="shared" si="29"/>
        <v>0</v>
      </c>
      <c r="AH313">
        <v>0</v>
      </c>
      <c r="AI313">
        <v>0</v>
      </c>
    </row>
    <row r="314" spans="1:35" x14ac:dyDescent="0.3">
      <c r="A314" s="1">
        <v>3050</v>
      </c>
      <c r="B314">
        <v>1966</v>
      </c>
      <c r="C314">
        <f t="shared" si="26"/>
        <v>60</v>
      </c>
      <c r="D314" t="str" cm="1">
        <f t="array" ref="D314">_xlfn.IFS(C314&lt;36,"Young",C314&lt;56,"Middle-aged",C314&gt;=56,"Senior")</f>
        <v>Senior</v>
      </c>
      <c r="E314" t="s">
        <v>29</v>
      </c>
      <c r="F314" t="s">
        <v>37</v>
      </c>
      <c r="G314">
        <v>54198</v>
      </c>
      <c r="H314">
        <f t="shared" si="24"/>
        <v>54198</v>
      </c>
      <c r="I314" t="str" cm="1">
        <f t="array" ref="I314">_xlfn.IFS(H314&lt;PERCENTILE(Income_Clean,0.33),"Low",H314&lt;PERCENTILE(Income_Clean,0.67),"Medium",H314&gt;PERCENTILE(Income_Clean,0.67),"High")</f>
        <v>Medium</v>
      </c>
      <c r="J314" t="str">
        <f t="shared" si="25"/>
        <v>Average Income</v>
      </c>
      <c r="K314">
        <v>1</v>
      </c>
      <c r="L314">
        <v>1</v>
      </c>
      <c r="M314" t="str">
        <f t="shared" si="27"/>
        <v>Yes</v>
      </c>
      <c r="N314" t="s">
        <v>280</v>
      </c>
      <c r="O314">
        <v>13</v>
      </c>
      <c r="P314">
        <v>185</v>
      </c>
      <c r="Q314">
        <v>0</v>
      </c>
      <c r="R314">
        <v>28</v>
      </c>
      <c r="S314">
        <v>3</v>
      </c>
      <c r="T314">
        <v>2</v>
      </c>
      <c r="U314">
        <v>17</v>
      </c>
      <c r="V314">
        <f t="shared" si="28"/>
        <v>235</v>
      </c>
      <c r="W314">
        <v>6</v>
      </c>
      <c r="X314">
        <v>3</v>
      </c>
      <c r="Y314">
        <v>1</v>
      </c>
      <c r="Z314">
        <v>6</v>
      </c>
      <c r="AA314">
        <v>4</v>
      </c>
      <c r="AB314">
        <v>0</v>
      </c>
      <c r="AC314">
        <v>0</v>
      </c>
      <c r="AD314">
        <v>0</v>
      </c>
      <c r="AE314">
        <v>0</v>
      </c>
      <c r="AF314">
        <v>0</v>
      </c>
      <c r="AG314">
        <f t="shared" si="29"/>
        <v>0</v>
      </c>
      <c r="AH314">
        <v>0</v>
      </c>
      <c r="AI314">
        <v>0</v>
      </c>
    </row>
    <row r="315" spans="1:35" x14ac:dyDescent="0.3">
      <c r="A315" s="1">
        <v>231</v>
      </c>
      <c r="B315">
        <v>1956</v>
      </c>
      <c r="C315">
        <f t="shared" si="26"/>
        <v>70</v>
      </c>
      <c r="D315" t="str" cm="1">
        <f t="array" ref="D315">_xlfn.IFS(C315&lt;36,"Young",C315&lt;56,"Middle-aged",C315&gt;=56,"Senior")</f>
        <v>Senior</v>
      </c>
      <c r="E315" t="s">
        <v>39</v>
      </c>
      <c r="F315" t="s">
        <v>33</v>
      </c>
      <c r="G315">
        <v>28839</v>
      </c>
      <c r="H315">
        <f t="shared" si="24"/>
        <v>28839</v>
      </c>
      <c r="I315" t="str" cm="1">
        <f t="array" ref="I315">_xlfn.IFS(H315&lt;PERCENTILE(Income_Clean,0.33),"Low",H315&lt;PERCENTILE(Income_Clean,0.67),"Medium",H315&gt;PERCENTILE(Income_Clean,0.67),"High")</f>
        <v>Low</v>
      </c>
      <c r="J315" t="str">
        <f t="shared" si="25"/>
        <v>Below Average Income</v>
      </c>
      <c r="K315">
        <v>1</v>
      </c>
      <c r="L315">
        <v>1</v>
      </c>
      <c r="M315" t="str">
        <f t="shared" si="27"/>
        <v>Yes</v>
      </c>
      <c r="N315" t="s">
        <v>281</v>
      </c>
      <c r="O315">
        <v>86</v>
      </c>
      <c r="P315">
        <v>24</v>
      </c>
      <c r="Q315">
        <v>0</v>
      </c>
      <c r="R315">
        <v>7</v>
      </c>
      <c r="S315">
        <v>0</v>
      </c>
      <c r="T315">
        <v>0</v>
      </c>
      <c r="U315">
        <v>1</v>
      </c>
      <c r="V315">
        <f t="shared" si="28"/>
        <v>32</v>
      </c>
      <c r="W315">
        <v>2</v>
      </c>
      <c r="X315">
        <v>2</v>
      </c>
      <c r="Y315">
        <v>0</v>
      </c>
      <c r="Z315">
        <v>3</v>
      </c>
      <c r="AA315">
        <v>5</v>
      </c>
      <c r="AB315">
        <v>0</v>
      </c>
      <c r="AC315">
        <v>0</v>
      </c>
      <c r="AD315">
        <v>0</v>
      </c>
      <c r="AE315">
        <v>0</v>
      </c>
      <c r="AF315">
        <v>0</v>
      </c>
      <c r="AG315">
        <f t="shared" si="29"/>
        <v>0</v>
      </c>
      <c r="AH315">
        <v>0</v>
      </c>
      <c r="AI315">
        <v>0</v>
      </c>
    </row>
    <row r="316" spans="1:35" x14ac:dyDescent="0.3">
      <c r="A316" s="1">
        <v>2392</v>
      </c>
      <c r="B316">
        <v>1972</v>
      </c>
      <c r="C316">
        <f t="shared" si="26"/>
        <v>54</v>
      </c>
      <c r="D316" t="str" cm="1">
        <f t="array" ref="D316">_xlfn.IFS(C316&lt;36,"Young",C316&lt;56,"Middle-aged",C316&gt;=56,"Senior")</f>
        <v>Middle-aged</v>
      </c>
      <c r="E316" t="s">
        <v>29</v>
      </c>
      <c r="F316" t="s">
        <v>37</v>
      </c>
      <c r="G316">
        <v>40321</v>
      </c>
      <c r="H316">
        <f t="shared" si="24"/>
        <v>40321</v>
      </c>
      <c r="I316" t="str" cm="1">
        <f t="array" ref="I316">_xlfn.IFS(H316&lt;PERCENTILE(Income_Clean,0.33),"Low",H316&lt;PERCENTILE(Income_Clean,0.67),"Medium",H316&gt;PERCENTILE(Income_Clean,0.67),"High")</f>
        <v>Medium</v>
      </c>
      <c r="J316" t="str">
        <f t="shared" si="25"/>
        <v>Average Income</v>
      </c>
      <c r="K316">
        <v>1</v>
      </c>
      <c r="L316">
        <v>1</v>
      </c>
      <c r="M316" t="str">
        <f t="shared" si="27"/>
        <v>Yes</v>
      </c>
      <c r="N316" t="s">
        <v>282</v>
      </c>
      <c r="O316">
        <v>59</v>
      </c>
      <c r="P316">
        <v>44</v>
      </c>
      <c r="Q316">
        <v>4</v>
      </c>
      <c r="R316">
        <v>21</v>
      </c>
      <c r="S316">
        <v>6</v>
      </c>
      <c r="T316">
        <v>0</v>
      </c>
      <c r="U316">
        <v>27</v>
      </c>
      <c r="V316">
        <f t="shared" si="28"/>
        <v>102</v>
      </c>
      <c r="W316">
        <v>2</v>
      </c>
      <c r="X316">
        <v>3</v>
      </c>
      <c r="Y316">
        <v>0</v>
      </c>
      <c r="Z316">
        <v>3</v>
      </c>
      <c r="AA316">
        <v>7</v>
      </c>
      <c r="AB316">
        <v>0</v>
      </c>
      <c r="AC316">
        <v>0</v>
      </c>
      <c r="AD316">
        <v>0</v>
      </c>
      <c r="AE316">
        <v>0</v>
      </c>
      <c r="AF316">
        <v>0</v>
      </c>
      <c r="AG316">
        <f t="shared" si="29"/>
        <v>0</v>
      </c>
      <c r="AH316">
        <v>0</v>
      </c>
      <c r="AI316">
        <v>0</v>
      </c>
    </row>
    <row r="317" spans="1:35" x14ac:dyDescent="0.3">
      <c r="A317" s="1">
        <v>9478</v>
      </c>
      <c r="B317">
        <v>1985</v>
      </c>
      <c r="C317">
        <f t="shared" si="26"/>
        <v>41</v>
      </c>
      <c r="D317" t="str" cm="1">
        <f t="array" ref="D317">_xlfn.IFS(C317&lt;36,"Young",C317&lt;56,"Middle-aged",C317&gt;=56,"Senior")</f>
        <v>Middle-aged</v>
      </c>
      <c r="E317" t="s">
        <v>29</v>
      </c>
      <c r="F317" t="s">
        <v>30</v>
      </c>
      <c r="G317">
        <v>66503</v>
      </c>
      <c r="H317">
        <f t="shared" si="24"/>
        <v>66503</v>
      </c>
      <c r="I317" t="str" cm="1">
        <f t="array" ref="I317">_xlfn.IFS(H317&lt;PERCENTILE(Income_Clean,0.33),"Low",H317&lt;PERCENTILE(Income_Clean,0.67),"Medium",H317&gt;PERCENTILE(Income_Clean,0.67),"High")</f>
        <v>High</v>
      </c>
      <c r="J317" t="str">
        <f t="shared" si="25"/>
        <v>Above Average Income</v>
      </c>
      <c r="K317">
        <v>1</v>
      </c>
      <c r="L317">
        <v>0</v>
      </c>
      <c r="M317" t="str">
        <f t="shared" si="27"/>
        <v>Yes</v>
      </c>
      <c r="N317" t="s">
        <v>283</v>
      </c>
      <c r="O317">
        <v>30</v>
      </c>
      <c r="P317">
        <v>91</v>
      </c>
      <c r="Q317">
        <v>64</v>
      </c>
      <c r="R317">
        <v>128</v>
      </c>
      <c r="S317">
        <v>65</v>
      </c>
      <c r="T317">
        <v>3</v>
      </c>
      <c r="U317">
        <v>50</v>
      </c>
      <c r="V317">
        <f t="shared" si="28"/>
        <v>401</v>
      </c>
      <c r="W317">
        <v>2</v>
      </c>
      <c r="X317">
        <v>4</v>
      </c>
      <c r="Y317">
        <v>3</v>
      </c>
      <c r="Z317">
        <v>6</v>
      </c>
      <c r="AA317">
        <v>3</v>
      </c>
      <c r="AB317">
        <v>0</v>
      </c>
      <c r="AC317">
        <v>0</v>
      </c>
      <c r="AD317">
        <v>0</v>
      </c>
      <c r="AE317">
        <v>0</v>
      </c>
      <c r="AF317">
        <v>0</v>
      </c>
      <c r="AG317">
        <f t="shared" si="29"/>
        <v>0</v>
      </c>
      <c r="AH317">
        <v>0</v>
      </c>
      <c r="AI317">
        <v>0</v>
      </c>
    </row>
    <row r="318" spans="1:35" x14ac:dyDescent="0.3">
      <c r="A318" s="1">
        <v>113</v>
      </c>
      <c r="B318">
        <v>1951</v>
      </c>
      <c r="C318">
        <f t="shared" si="26"/>
        <v>75</v>
      </c>
      <c r="D318" t="str" cm="1">
        <f t="array" ref="D318">_xlfn.IFS(C318&lt;36,"Young",C318&lt;56,"Middle-aged",C318&gt;=56,"Senior")</f>
        <v>Senior</v>
      </c>
      <c r="E318" t="s">
        <v>29</v>
      </c>
      <c r="F318" t="s">
        <v>37</v>
      </c>
      <c r="G318">
        <v>30833</v>
      </c>
      <c r="H318">
        <f t="shared" si="24"/>
        <v>30833</v>
      </c>
      <c r="I318" t="str" cm="1">
        <f t="array" ref="I318">_xlfn.IFS(H318&lt;PERCENTILE(Income_Clean,0.33),"Low",H318&lt;PERCENTILE(Income_Clean,0.67),"Medium",H318&gt;PERCENTILE(Income_Clean,0.67),"High")</f>
        <v>Low</v>
      </c>
      <c r="J318" t="str">
        <f t="shared" si="25"/>
        <v>Below Average Income</v>
      </c>
      <c r="K318">
        <v>1</v>
      </c>
      <c r="L318">
        <v>1</v>
      </c>
      <c r="M318" t="str">
        <f t="shared" si="27"/>
        <v>Yes</v>
      </c>
      <c r="N318" t="s">
        <v>116</v>
      </c>
      <c r="O318">
        <v>33</v>
      </c>
      <c r="P318">
        <v>11</v>
      </c>
      <c r="Q318">
        <v>0</v>
      </c>
      <c r="R318">
        <v>7</v>
      </c>
      <c r="S318">
        <v>3</v>
      </c>
      <c r="T318">
        <v>1</v>
      </c>
      <c r="U318">
        <v>6</v>
      </c>
      <c r="V318">
        <f t="shared" si="28"/>
        <v>28</v>
      </c>
      <c r="W318">
        <v>2</v>
      </c>
      <c r="X318">
        <v>1</v>
      </c>
      <c r="Y318">
        <v>0</v>
      </c>
      <c r="Z318">
        <v>3</v>
      </c>
      <c r="AA318">
        <v>5</v>
      </c>
      <c r="AB318">
        <v>0</v>
      </c>
      <c r="AC318">
        <v>0</v>
      </c>
      <c r="AD318">
        <v>0</v>
      </c>
      <c r="AE318">
        <v>0</v>
      </c>
      <c r="AF318">
        <v>0</v>
      </c>
      <c r="AG318">
        <f t="shared" si="29"/>
        <v>0</v>
      </c>
      <c r="AH318">
        <v>0</v>
      </c>
      <c r="AI318">
        <v>0</v>
      </c>
    </row>
    <row r="319" spans="1:35" x14ac:dyDescent="0.3">
      <c r="A319" s="1">
        <v>2863</v>
      </c>
      <c r="B319">
        <v>1970</v>
      </c>
      <c r="C319">
        <f t="shared" si="26"/>
        <v>56</v>
      </c>
      <c r="D319" t="str" cm="1">
        <f t="array" ref="D319">_xlfn.IFS(C319&lt;36,"Young",C319&lt;56,"Middle-aged",C319&gt;=56,"Senior")</f>
        <v>Senior</v>
      </c>
      <c r="E319" t="s">
        <v>29</v>
      </c>
      <c r="F319" t="s">
        <v>30</v>
      </c>
      <c r="H319">
        <f t="shared" si="24"/>
        <v>51371</v>
      </c>
      <c r="I319" t="str" cm="1">
        <f t="array" ref="I319">_xlfn.IFS(H319&lt;PERCENTILE(Income_Clean,0.33),"Low",H319&lt;PERCENTILE(Income_Clean,0.67),"Medium",H319&gt;PERCENTILE(Income_Clean,0.67),"High")</f>
        <v>Medium</v>
      </c>
      <c r="J319" t="str">
        <f t="shared" si="25"/>
        <v>Average Income</v>
      </c>
      <c r="K319">
        <v>1</v>
      </c>
      <c r="L319">
        <v>2</v>
      </c>
      <c r="M319" t="str">
        <f t="shared" si="27"/>
        <v>Yes</v>
      </c>
      <c r="N319" t="s">
        <v>284</v>
      </c>
      <c r="O319">
        <v>67</v>
      </c>
      <c r="P319">
        <v>738</v>
      </c>
      <c r="Q319">
        <v>20</v>
      </c>
      <c r="R319">
        <v>172</v>
      </c>
      <c r="S319">
        <v>52</v>
      </c>
      <c r="T319">
        <v>50</v>
      </c>
      <c r="U319">
        <v>20</v>
      </c>
      <c r="V319">
        <f t="shared" si="28"/>
        <v>1052</v>
      </c>
      <c r="W319">
        <v>6</v>
      </c>
      <c r="X319">
        <v>2</v>
      </c>
      <c r="Y319">
        <v>3</v>
      </c>
      <c r="Z319">
        <v>10</v>
      </c>
      <c r="AA319">
        <v>7</v>
      </c>
      <c r="AB319">
        <v>0</v>
      </c>
      <c r="AC319">
        <v>1</v>
      </c>
      <c r="AD319">
        <v>0</v>
      </c>
      <c r="AE319">
        <v>1</v>
      </c>
      <c r="AF319">
        <v>0</v>
      </c>
      <c r="AG319">
        <f t="shared" si="29"/>
        <v>2</v>
      </c>
      <c r="AH319">
        <v>0</v>
      </c>
      <c r="AI319">
        <v>0</v>
      </c>
    </row>
    <row r="320" spans="1:35" x14ac:dyDescent="0.3">
      <c r="A320" s="1">
        <v>1802</v>
      </c>
      <c r="B320">
        <v>1971</v>
      </c>
      <c r="C320">
        <f t="shared" si="26"/>
        <v>55</v>
      </c>
      <c r="D320" t="str" cm="1">
        <f t="array" ref="D320">_xlfn.IFS(C320&lt;36,"Young",C320&lt;56,"Middle-aged",C320&gt;=56,"Senior")</f>
        <v>Middle-aged</v>
      </c>
      <c r="E320" t="s">
        <v>29</v>
      </c>
      <c r="F320" t="s">
        <v>37</v>
      </c>
      <c r="G320">
        <v>64795</v>
      </c>
      <c r="H320">
        <f t="shared" si="24"/>
        <v>64795</v>
      </c>
      <c r="I320" t="str" cm="1">
        <f t="array" ref="I320">_xlfn.IFS(H320&lt;PERCENTILE(Income_Clean,0.33),"Low",H320&lt;PERCENTILE(Income_Clean,0.67),"Medium",H320&gt;PERCENTILE(Income_Clean,0.67),"High")</f>
        <v>High</v>
      </c>
      <c r="J320" t="str">
        <f t="shared" si="25"/>
        <v>Above Average Income</v>
      </c>
      <c r="K320">
        <v>0</v>
      </c>
      <c r="L320">
        <v>1</v>
      </c>
      <c r="M320" t="str">
        <f t="shared" si="27"/>
        <v>Yes</v>
      </c>
      <c r="N320" t="s">
        <v>199</v>
      </c>
      <c r="O320">
        <v>23</v>
      </c>
      <c r="P320">
        <v>412</v>
      </c>
      <c r="Q320">
        <v>5</v>
      </c>
      <c r="R320">
        <v>119</v>
      </c>
      <c r="S320">
        <v>38</v>
      </c>
      <c r="T320">
        <v>29</v>
      </c>
      <c r="U320">
        <v>77</v>
      </c>
      <c r="V320">
        <f t="shared" si="28"/>
        <v>680</v>
      </c>
      <c r="W320">
        <v>3</v>
      </c>
      <c r="X320">
        <v>3</v>
      </c>
      <c r="Y320">
        <v>3</v>
      </c>
      <c r="Z320">
        <v>12</v>
      </c>
      <c r="AA320">
        <v>2</v>
      </c>
      <c r="AB320">
        <v>0</v>
      </c>
      <c r="AC320">
        <v>0</v>
      </c>
      <c r="AD320">
        <v>0</v>
      </c>
      <c r="AE320">
        <v>0</v>
      </c>
      <c r="AF320">
        <v>0</v>
      </c>
      <c r="AG320">
        <f t="shared" si="29"/>
        <v>0</v>
      </c>
      <c r="AH320">
        <v>0</v>
      </c>
      <c r="AI320">
        <v>0</v>
      </c>
    </row>
    <row r="321" spans="1:35" x14ac:dyDescent="0.3">
      <c r="A321" s="1">
        <v>520</v>
      </c>
      <c r="B321">
        <v>1974</v>
      </c>
      <c r="C321">
        <f t="shared" si="26"/>
        <v>52</v>
      </c>
      <c r="D321" t="str" cm="1">
        <f t="array" ref="D321">_xlfn.IFS(C321&lt;36,"Young",C321&lt;56,"Middle-aged",C321&gt;=56,"Senior")</f>
        <v>Middle-aged</v>
      </c>
      <c r="E321" t="s">
        <v>29</v>
      </c>
      <c r="F321" t="s">
        <v>37</v>
      </c>
      <c r="G321">
        <v>34421</v>
      </c>
      <c r="H321">
        <f t="shared" si="24"/>
        <v>34421</v>
      </c>
      <c r="I321" t="str" cm="1">
        <f t="array" ref="I321">_xlfn.IFS(H321&lt;PERCENTILE(Income_Clean,0.33),"Low",H321&lt;PERCENTILE(Income_Clean,0.67),"Medium",H321&gt;PERCENTILE(Income_Clean,0.67),"High")</f>
        <v>Low</v>
      </c>
      <c r="J321" t="str">
        <f t="shared" si="25"/>
        <v>Below Average Income</v>
      </c>
      <c r="K321">
        <v>1</v>
      </c>
      <c r="L321">
        <v>0</v>
      </c>
      <c r="M321" t="str">
        <f t="shared" si="27"/>
        <v>Yes</v>
      </c>
      <c r="N321" t="s">
        <v>172</v>
      </c>
      <c r="O321">
        <v>81</v>
      </c>
      <c r="P321">
        <v>3</v>
      </c>
      <c r="Q321">
        <v>3</v>
      </c>
      <c r="R321">
        <v>7</v>
      </c>
      <c r="S321">
        <v>6</v>
      </c>
      <c r="T321">
        <v>2</v>
      </c>
      <c r="U321">
        <v>9</v>
      </c>
      <c r="V321">
        <f t="shared" si="28"/>
        <v>30</v>
      </c>
      <c r="W321">
        <v>1</v>
      </c>
      <c r="X321">
        <v>1</v>
      </c>
      <c r="Y321">
        <v>0</v>
      </c>
      <c r="Z321">
        <v>2</v>
      </c>
      <c r="AA321">
        <v>7</v>
      </c>
      <c r="AB321">
        <v>0</v>
      </c>
      <c r="AC321">
        <v>0</v>
      </c>
      <c r="AD321">
        <v>0</v>
      </c>
      <c r="AE321">
        <v>0</v>
      </c>
      <c r="AF321">
        <v>0</v>
      </c>
      <c r="AG321">
        <f t="shared" si="29"/>
        <v>0</v>
      </c>
      <c r="AH321">
        <v>0</v>
      </c>
      <c r="AI321">
        <v>0</v>
      </c>
    </row>
    <row r="322" spans="1:35" x14ac:dyDescent="0.3">
      <c r="A322" s="1">
        <v>8275</v>
      </c>
      <c r="B322">
        <v>1965</v>
      </c>
      <c r="C322">
        <f t="shared" si="26"/>
        <v>61</v>
      </c>
      <c r="D322" t="str" cm="1">
        <f t="array" ref="D322">_xlfn.IFS(C322&lt;36,"Young",C322&lt;56,"Middle-aged",C322&gt;=56,"Senior")</f>
        <v>Senior</v>
      </c>
      <c r="E322" t="s">
        <v>36</v>
      </c>
      <c r="F322" t="s">
        <v>41</v>
      </c>
      <c r="G322">
        <v>47025</v>
      </c>
      <c r="H322">
        <f t="shared" ref="H322:H385" si="30">IF(G322=0,MEDIAN(Income),G322)</f>
        <v>47025</v>
      </c>
      <c r="I322" t="str" cm="1">
        <f t="array" ref="I322">_xlfn.IFS(H322&lt;PERCENTILE(Income_Clean,0.33),"Low",H322&lt;PERCENTILE(Income_Clean,0.67),"Medium",H322&gt;PERCENTILE(Income_Clean,0.67),"High")</f>
        <v>Medium</v>
      </c>
      <c r="J322" t="str">
        <f t="shared" ref="J322:J385" si="31">_xlfn.XLOOKUP(I322,$AK$3:$AK$5,$AL$3:$AL$5)</f>
        <v>Average Income</v>
      </c>
      <c r="K322">
        <v>1</v>
      </c>
      <c r="L322">
        <v>1</v>
      </c>
      <c r="M322" t="str">
        <f t="shared" si="27"/>
        <v>Yes</v>
      </c>
      <c r="N322" t="s">
        <v>285</v>
      </c>
      <c r="O322">
        <v>6</v>
      </c>
      <c r="P322">
        <v>16</v>
      </c>
      <c r="Q322">
        <v>0</v>
      </c>
      <c r="R322">
        <v>3</v>
      </c>
      <c r="S322">
        <v>0</v>
      </c>
      <c r="T322">
        <v>0</v>
      </c>
      <c r="U322">
        <v>1</v>
      </c>
      <c r="V322">
        <f t="shared" si="28"/>
        <v>20</v>
      </c>
      <c r="W322">
        <v>1</v>
      </c>
      <c r="X322">
        <v>1</v>
      </c>
      <c r="Y322">
        <v>0</v>
      </c>
      <c r="Z322">
        <v>2</v>
      </c>
      <c r="AA322">
        <v>7</v>
      </c>
      <c r="AB322">
        <v>0</v>
      </c>
      <c r="AC322">
        <v>0</v>
      </c>
      <c r="AD322">
        <v>0</v>
      </c>
      <c r="AE322">
        <v>0</v>
      </c>
      <c r="AF322">
        <v>0</v>
      </c>
      <c r="AG322">
        <f t="shared" si="29"/>
        <v>0</v>
      </c>
      <c r="AH322">
        <v>0</v>
      </c>
      <c r="AI322">
        <v>0</v>
      </c>
    </row>
    <row r="323" spans="1:35" x14ac:dyDescent="0.3">
      <c r="A323" s="1">
        <v>9750</v>
      </c>
      <c r="B323">
        <v>1961</v>
      </c>
      <c r="C323">
        <f t="shared" ref="C323:C386" si="32">2026-B323</f>
        <v>65</v>
      </c>
      <c r="D323" t="str" cm="1">
        <f t="array" ref="D323">_xlfn.IFS(C323&lt;36,"Young",C323&lt;56,"Middle-aged",C323&gt;=56,"Senior")</f>
        <v>Senior</v>
      </c>
      <c r="E323" t="s">
        <v>36</v>
      </c>
      <c r="F323" t="s">
        <v>41</v>
      </c>
      <c r="G323">
        <v>64325</v>
      </c>
      <c r="H323">
        <f t="shared" si="30"/>
        <v>64325</v>
      </c>
      <c r="I323" t="str" cm="1">
        <f t="array" ref="I323">_xlfn.IFS(H323&lt;PERCENTILE(Income_Clean,0.33),"Low",H323&lt;PERCENTILE(Income_Clean,0.67),"Medium",H323&gt;PERCENTILE(Income_Clean,0.67),"High")</f>
        <v>High</v>
      </c>
      <c r="J323" t="str">
        <f t="shared" si="31"/>
        <v>Above Average Income</v>
      </c>
      <c r="K323">
        <v>0</v>
      </c>
      <c r="L323">
        <v>1</v>
      </c>
      <c r="M323" t="str">
        <f t="shared" ref="M323:M386" si="33">IF(K323+L323&gt;0,"Yes","No")</f>
        <v>Yes</v>
      </c>
      <c r="N323" t="s">
        <v>286</v>
      </c>
      <c r="O323">
        <v>41</v>
      </c>
      <c r="P323">
        <v>731</v>
      </c>
      <c r="Q323">
        <v>60</v>
      </c>
      <c r="R323">
        <v>353</v>
      </c>
      <c r="S323">
        <v>78</v>
      </c>
      <c r="T323">
        <v>12</v>
      </c>
      <c r="U323">
        <v>73</v>
      </c>
      <c r="V323">
        <f t="shared" ref="V323:V386" si="34">SUM(P323:U323)</f>
        <v>1307</v>
      </c>
      <c r="W323">
        <v>5</v>
      </c>
      <c r="X323">
        <v>10</v>
      </c>
      <c r="Y323">
        <v>3</v>
      </c>
      <c r="Z323">
        <v>5</v>
      </c>
      <c r="AA323">
        <v>7</v>
      </c>
      <c r="AB323">
        <v>0</v>
      </c>
      <c r="AC323">
        <v>0</v>
      </c>
      <c r="AD323">
        <v>0</v>
      </c>
      <c r="AE323">
        <v>0</v>
      </c>
      <c r="AF323">
        <v>0</v>
      </c>
      <c r="AG323">
        <f t="shared" ref="AG323:AG386" si="35">SUM(AB323:AF323)</f>
        <v>0</v>
      </c>
      <c r="AH323">
        <v>0</v>
      </c>
      <c r="AI323">
        <v>0</v>
      </c>
    </row>
    <row r="324" spans="1:35" x14ac:dyDescent="0.3">
      <c r="A324" s="1">
        <v>2607</v>
      </c>
      <c r="B324">
        <v>1953</v>
      </c>
      <c r="C324">
        <f t="shared" si="32"/>
        <v>73</v>
      </c>
      <c r="D324" t="str" cm="1">
        <f t="array" ref="D324">_xlfn.IFS(C324&lt;36,"Young",C324&lt;56,"Middle-aged",C324&gt;=56,"Senior")</f>
        <v>Senior</v>
      </c>
      <c r="E324" t="s">
        <v>29</v>
      </c>
      <c r="F324" t="s">
        <v>30</v>
      </c>
      <c r="G324">
        <v>40464</v>
      </c>
      <c r="H324">
        <f t="shared" si="30"/>
        <v>40464</v>
      </c>
      <c r="I324" t="str" cm="1">
        <f t="array" ref="I324">_xlfn.IFS(H324&lt;PERCENTILE(Income_Clean,0.33),"Low",H324&lt;PERCENTILE(Income_Clean,0.67),"Medium",H324&gt;PERCENTILE(Income_Clean,0.67),"High")</f>
        <v>Medium</v>
      </c>
      <c r="J324" t="str">
        <f t="shared" si="31"/>
        <v>Average Income</v>
      </c>
      <c r="K324">
        <v>0</v>
      </c>
      <c r="L324">
        <v>1</v>
      </c>
      <c r="M324" t="str">
        <f t="shared" si="33"/>
        <v>Yes</v>
      </c>
      <c r="N324" t="s">
        <v>287</v>
      </c>
      <c r="O324">
        <v>78</v>
      </c>
      <c r="P324">
        <v>424</v>
      </c>
      <c r="Q324">
        <v>17</v>
      </c>
      <c r="R324">
        <v>118</v>
      </c>
      <c r="S324">
        <v>7</v>
      </c>
      <c r="T324">
        <v>23</v>
      </c>
      <c r="U324">
        <v>41</v>
      </c>
      <c r="V324">
        <f t="shared" si="34"/>
        <v>630</v>
      </c>
      <c r="W324">
        <v>6</v>
      </c>
      <c r="X324">
        <v>8</v>
      </c>
      <c r="Y324">
        <v>2</v>
      </c>
      <c r="Z324">
        <v>8</v>
      </c>
      <c r="AA324">
        <v>8</v>
      </c>
      <c r="AB324">
        <v>0</v>
      </c>
      <c r="AC324">
        <v>0</v>
      </c>
      <c r="AD324">
        <v>0</v>
      </c>
      <c r="AE324">
        <v>0</v>
      </c>
      <c r="AF324">
        <v>0</v>
      </c>
      <c r="AG324">
        <f t="shared" si="35"/>
        <v>0</v>
      </c>
      <c r="AH324">
        <v>0</v>
      </c>
      <c r="AI324">
        <v>0</v>
      </c>
    </row>
    <row r="325" spans="1:35" x14ac:dyDescent="0.3">
      <c r="A325" s="1">
        <v>7214</v>
      </c>
      <c r="B325">
        <v>1957</v>
      </c>
      <c r="C325">
        <f t="shared" si="32"/>
        <v>69</v>
      </c>
      <c r="D325" t="str" cm="1">
        <f t="array" ref="D325">_xlfn.IFS(C325&lt;36,"Young",C325&lt;56,"Middle-aged",C325&gt;=56,"Senior")</f>
        <v>Senior</v>
      </c>
      <c r="E325" t="s">
        <v>29</v>
      </c>
      <c r="F325" t="s">
        <v>37</v>
      </c>
      <c r="G325">
        <v>62187</v>
      </c>
      <c r="H325">
        <f t="shared" si="30"/>
        <v>62187</v>
      </c>
      <c r="I325" t="str" cm="1">
        <f t="array" ref="I325">_xlfn.IFS(H325&lt;PERCENTILE(Income_Clean,0.33),"Low",H325&lt;PERCENTILE(Income_Clean,0.67),"Medium",H325&gt;PERCENTILE(Income_Clean,0.67),"High")</f>
        <v>Medium</v>
      </c>
      <c r="J325" t="str">
        <f t="shared" si="31"/>
        <v>Average Income</v>
      </c>
      <c r="K325">
        <v>0</v>
      </c>
      <c r="L325">
        <v>0</v>
      </c>
      <c r="M325" t="str">
        <f t="shared" si="33"/>
        <v>No</v>
      </c>
      <c r="N325" t="s">
        <v>288</v>
      </c>
      <c r="O325">
        <v>49</v>
      </c>
      <c r="P325">
        <v>792</v>
      </c>
      <c r="Q325">
        <v>0</v>
      </c>
      <c r="R325">
        <v>275</v>
      </c>
      <c r="S325">
        <v>45</v>
      </c>
      <c r="T325">
        <v>45</v>
      </c>
      <c r="U325">
        <v>126</v>
      </c>
      <c r="V325">
        <f t="shared" si="34"/>
        <v>1283</v>
      </c>
      <c r="W325">
        <v>1</v>
      </c>
      <c r="X325">
        <v>4</v>
      </c>
      <c r="Y325">
        <v>8</v>
      </c>
      <c r="Z325">
        <v>5</v>
      </c>
      <c r="AA325">
        <v>3</v>
      </c>
      <c r="AB325">
        <v>0</v>
      </c>
      <c r="AC325">
        <v>0</v>
      </c>
      <c r="AD325">
        <v>0</v>
      </c>
      <c r="AE325">
        <v>0</v>
      </c>
      <c r="AF325">
        <v>0</v>
      </c>
      <c r="AG325">
        <f t="shared" si="35"/>
        <v>0</v>
      </c>
      <c r="AH325">
        <v>0</v>
      </c>
      <c r="AI325">
        <v>0</v>
      </c>
    </row>
    <row r="326" spans="1:35" x14ac:dyDescent="0.3">
      <c r="A326" s="1">
        <v>5835</v>
      </c>
      <c r="B326">
        <v>1976</v>
      </c>
      <c r="C326">
        <f t="shared" si="32"/>
        <v>50</v>
      </c>
      <c r="D326" t="str" cm="1">
        <f t="array" ref="D326">_xlfn.IFS(C326&lt;36,"Young",C326&lt;56,"Middle-aged",C326&gt;=56,"Senior")</f>
        <v>Middle-aged</v>
      </c>
      <c r="E326" t="s">
        <v>36</v>
      </c>
      <c r="F326" t="s">
        <v>41</v>
      </c>
      <c r="G326">
        <v>14849</v>
      </c>
      <c r="H326">
        <f t="shared" si="30"/>
        <v>14849</v>
      </c>
      <c r="I326" t="str" cm="1">
        <f t="array" ref="I326">_xlfn.IFS(H326&lt;PERCENTILE(Income_Clean,0.33),"Low",H326&lt;PERCENTILE(Income_Clean,0.67),"Medium",H326&gt;PERCENTILE(Income_Clean,0.67),"High")</f>
        <v>Low</v>
      </c>
      <c r="J326" t="str">
        <f t="shared" si="31"/>
        <v>Below Average Income</v>
      </c>
      <c r="K326">
        <v>1</v>
      </c>
      <c r="L326">
        <v>0</v>
      </c>
      <c r="M326" t="str">
        <f t="shared" si="33"/>
        <v>Yes</v>
      </c>
      <c r="N326" t="s">
        <v>289</v>
      </c>
      <c r="O326">
        <v>39</v>
      </c>
      <c r="P326">
        <v>21</v>
      </c>
      <c r="Q326">
        <v>2</v>
      </c>
      <c r="R326">
        <v>28</v>
      </c>
      <c r="S326">
        <v>3</v>
      </c>
      <c r="T326">
        <v>2</v>
      </c>
      <c r="U326">
        <v>9</v>
      </c>
      <c r="V326">
        <f t="shared" si="34"/>
        <v>65</v>
      </c>
      <c r="W326">
        <v>3</v>
      </c>
      <c r="X326">
        <v>2</v>
      </c>
      <c r="Y326">
        <v>0</v>
      </c>
      <c r="Z326">
        <v>4</v>
      </c>
      <c r="AA326">
        <v>8</v>
      </c>
      <c r="AB326">
        <v>0</v>
      </c>
      <c r="AC326">
        <v>0</v>
      </c>
      <c r="AD326">
        <v>0</v>
      </c>
      <c r="AE326">
        <v>0</v>
      </c>
      <c r="AF326">
        <v>0</v>
      </c>
      <c r="AG326">
        <f t="shared" si="35"/>
        <v>0</v>
      </c>
      <c r="AH326">
        <v>0</v>
      </c>
      <c r="AI326">
        <v>0</v>
      </c>
    </row>
    <row r="327" spans="1:35" x14ac:dyDescent="0.3">
      <c r="A327" s="1">
        <v>3896</v>
      </c>
      <c r="B327">
        <v>1984</v>
      </c>
      <c r="C327">
        <f t="shared" si="32"/>
        <v>42</v>
      </c>
      <c r="D327" t="str" cm="1">
        <f t="array" ref="D327">_xlfn.IFS(C327&lt;36,"Young",C327&lt;56,"Middle-aged",C327&gt;=56,"Senior")</f>
        <v>Middle-aged</v>
      </c>
      <c r="E327" t="s">
        <v>29</v>
      </c>
      <c r="F327" t="s">
        <v>37</v>
      </c>
      <c r="G327">
        <v>27255</v>
      </c>
      <c r="H327">
        <f t="shared" si="30"/>
        <v>27255</v>
      </c>
      <c r="I327" t="str" cm="1">
        <f t="array" ref="I327">_xlfn.IFS(H327&lt;PERCENTILE(Income_Clean,0.33),"Low",H327&lt;PERCENTILE(Income_Clean,0.67),"Medium",H327&gt;PERCENTILE(Income_Clean,0.67),"High")</f>
        <v>Low</v>
      </c>
      <c r="J327" t="str">
        <f t="shared" si="31"/>
        <v>Below Average Income</v>
      </c>
      <c r="K327">
        <v>1</v>
      </c>
      <c r="L327">
        <v>0</v>
      </c>
      <c r="M327" t="str">
        <f t="shared" si="33"/>
        <v>Yes</v>
      </c>
      <c r="N327" t="s">
        <v>290</v>
      </c>
      <c r="O327">
        <v>3</v>
      </c>
      <c r="P327">
        <v>22</v>
      </c>
      <c r="Q327">
        <v>1</v>
      </c>
      <c r="R327">
        <v>11</v>
      </c>
      <c r="S327">
        <v>0</v>
      </c>
      <c r="T327">
        <v>1</v>
      </c>
      <c r="U327">
        <v>2</v>
      </c>
      <c r="V327">
        <f t="shared" si="34"/>
        <v>37</v>
      </c>
      <c r="W327">
        <v>1</v>
      </c>
      <c r="X327">
        <v>1</v>
      </c>
      <c r="Y327">
        <v>0</v>
      </c>
      <c r="Z327">
        <v>3</v>
      </c>
      <c r="AA327">
        <v>7</v>
      </c>
      <c r="AB327">
        <v>0</v>
      </c>
      <c r="AC327">
        <v>0</v>
      </c>
      <c r="AD327">
        <v>0</v>
      </c>
      <c r="AE327">
        <v>0</v>
      </c>
      <c r="AF327">
        <v>0</v>
      </c>
      <c r="AG327">
        <f t="shared" si="35"/>
        <v>0</v>
      </c>
      <c r="AH327">
        <v>0</v>
      </c>
      <c r="AI327">
        <v>0</v>
      </c>
    </row>
    <row r="328" spans="1:35" x14ac:dyDescent="0.3">
      <c r="A328" s="1">
        <v>10350</v>
      </c>
      <c r="B328">
        <v>1950</v>
      </c>
      <c r="C328">
        <f t="shared" si="32"/>
        <v>76</v>
      </c>
      <c r="D328" t="str" cm="1">
        <f t="array" ref="D328">_xlfn.IFS(C328&lt;36,"Young",C328&lt;56,"Middle-aged",C328&gt;=56,"Senior")</f>
        <v>Senior</v>
      </c>
      <c r="E328" t="s">
        <v>36</v>
      </c>
      <c r="F328" t="s">
        <v>37</v>
      </c>
      <c r="G328">
        <v>54432</v>
      </c>
      <c r="H328">
        <f t="shared" si="30"/>
        <v>54432</v>
      </c>
      <c r="I328" t="str" cm="1">
        <f t="array" ref="I328">_xlfn.IFS(H328&lt;PERCENTILE(Income_Clean,0.33),"Low",H328&lt;PERCENTILE(Income_Clean,0.67),"Medium",H328&gt;PERCENTILE(Income_Clean,0.67),"High")</f>
        <v>Medium</v>
      </c>
      <c r="J328" t="str">
        <f t="shared" si="31"/>
        <v>Average Income</v>
      </c>
      <c r="K328">
        <v>2</v>
      </c>
      <c r="L328">
        <v>1</v>
      </c>
      <c r="M328" t="str">
        <f t="shared" si="33"/>
        <v>Yes</v>
      </c>
      <c r="N328" t="s">
        <v>291</v>
      </c>
      <c r="O328">
        <v>37</v>
      </c>
      <c r="P328">
        <v>33</v>
      </c>
      <c r="Q328">
        <v>0</v>
      </c>
      <c r="R328">
        <v>5</v>
      </c>
      <c r="S328">
        <v>0</v>
      </c>
      <c r="T328">
        <v>0</v>
      </c>
      <c r="U328">
        <v>0</v>
      </c>
      <c r="V328">
        <f t="shared" si="34"/>
        <v>38</v>
      </c>
      <c r="W328">
        <v>1</v>
      </c>
      <c r="X328">
        <v>1</v>
      </c>
      <c r="Y328">
        <v>0</v>
      </c>
      <c r="Z328">
        <v>3</v>
      </c>
      <c r="AA328">
        <v>4</v>
      </c>
      <c r="AB328">
        <v>0</v>
      </c>
      <c r="AC328">
        <v>0</v>
      </c>
      <c r="AD328">
        <v>0</v>
      </c>
      <c r="AE328">
        <v>0</v>
      </c>
      <c r="AF328">
        <v>0</v>
      </c>
      <c r="AG328">
        <f t="shared" si="35"/>
        <v>0</v>
      </c>
      <c r="AH328">
        <v>0</v>
      </c>
      <c r="AI328">
        <v>0</v>
      </c>
    </row>
    <row r="329" spans="1:35" x14ac:dyDescent="0.3">
      <c r="A329" s="1">
        <v>7786</v>
      </c>
      <c r="B329">
        <v>1986</v>
      </c>
      <c r="C329">
        <f t="shared" si="32"/>
        <v>40</v>
      </c>
      <c r="D329" t="str" cm="1">
        <f t="array" ref="D329">_xlfn.IFS(C329&lt;36,"Young",C329&lt;56,"Middle-aged",C329&gt;=56,"Senior")</f>
        <v>Middle-aged</v>
      </c>
      <c r="E329" t="s">
        <v>36</v>
      </c>
      <c r="F329" t="s">
        <v>30</v>
      </c>
      <c r="G329">
        <v>29999</v>
      </c>
      <c r="H329">
        <f t="shared" si="30"/>
        <v>29999</v>
      </c>
      <c r="I329" t="str" cm="1">
        <f t="array" ref="I329">_xlfn.IFS(H329&lt;PERCENTILE(Income_Clean,0.33),"Low",H329&lt;PERCENTILE(Income_Clean,0.67),"Medium",H329&gt;PERCENTILE(Income_Clean,0.67),"High")</f>
        <v>Low</v>
      </c>
      <c r="J329" t="str">
        <f t="shared" si="31"/>
        <v>Below Average Income</v>
      </c>
      <c r="K329">
        <v>1</v>
      </c>
      <c r="L329">
        <v>0</v>
      </c>
      <c r="M329" t="str">
        <f t="shared" si="33"/>
        <v>Yes</v>
      </c>
      <c r="N329" t="s">
        <v>292</v>
      </c>
      <c r="O329">
        <v>22</v>
      </c>
      <c r="P329">
        <v>68</v>
      </c>
      <c r="Q329">
        <v>7</v>
      </c>
      <c r="R329">
        <v>59</v>
      </c>
      <c r="S329">
        <v>10</v>
      </c>
      <c r="T329">
        <v>5</v>
      </c>
      <c r="U329">
        <v>11</v>
      </c>
      <c r="V329">
        <f t="shared" si="34"/>
        <v>160</v>
      </c>
      <c r="W329">
        <v>4</v>
      </c>
      <c r="X329">
        <v>3</v>
      </c>
      <c r="Y329">
        <v>1</v>
      </c>
      <c r="Z329">
        <v>4</v>
      </c>
      <c r="AA329">
        <v>8</v>
      </c>
      <c r="AB329">
        <v>0</v>
      </c>
      <c r="AC329">
        <v>0</v>
      </c>
      <c r="AD329">
        <v>0</v>
      </c>
      <c r="AE329">
        <v>0</v>
      </c>
      <c r="AF329">
        <v>0</v>
      </c>
      <c r="AG329">
        <f t="shared" si="35"/>
        <v>0</v>
      </c>
      <c r="AH329">
        <v>0</v>
      </c>
      <c r="AI329">
        <v>0</v>
      </c>
    </row>
    <row r="330" spans="1:35" x14ac:dyDescent="0.3">
      <c r="A330" s="1">
        <v>2861</v>
      </c>
      <c r="B330">
        <v>1983</v>
      </c>
      <c r="C330">
        <f t="shared" si="32"/>
        <v>43</v>
      </c>
      <c r="D330" t="str" cm="1">
        <f t="array" ref="D330">_xlfn.IFS(C330&lt;36,"Young",C330&lt;56,"Middle-aged",C330&gt;=56,"Senior")</f>
        <v>Middle-aged</v>
      </c>
      <c r="E330" t="s">
        <v>29</v>
      </c>
      <c r="F330" t="s">
        <v>30</v>
      </c>
      <c r="G330">
        <v>24072</v>
      </c>
      <c r="H330">
        <f t="shared" si="30"/>
        <v>24072</v>
      </c>
      <c r="I330" t="str" cm="1">
        <f t="array" ref="I330">_xlfn.IFS(H330&lt;PERCENTILE(Income_Clean,0.33),"Low",H330&lt;PERCENTILE(Income_Clean,0.67),"Medium",H330&gt;PERCENTILE(Income_Clean,0.67),"High")</f>
        <v>Low</v>
      </c>
      <c r="J330" t="str">
        <f t="shared" si="31"/>
        <v>Below Average Income</v>
      </c>
      <c r="K330">
        <v>1</v>
      </c>
      <c r="L330">
        <v>0</v>
      </c>
      <c r="M330" t="str">
        <f t="shared" si="33"/>
        <v>Yes</v>
      </c>
      <c r="N330" t="s">
        <v>293</v>
      </c>
      <c r="O330">
        <v>79</v>
      </c>
      <c r="P330">
        <v>9</v>
      </c>
      <c r="Q330">
        <v>1</v>
      </c>
      <c r="R330">
        <v>6</v>
      </c>
      <c r="S330">
        <v>3</v>
      </c>
      <c r="T330">
        <v>0</v>
      </c>
      <c r="U330">
        <v>4</v>
      </c>
      <c r="V330">
        <f t="shared" si="34"/>
        <v>23</v>
      </c>
      <c r="W330">
        <v>1</v>
      </c>
      <c r="X330">
        <v>1</v>
      </c>
      <c r="Y330">
        <v>0</v>
      </c>
      <c r="Z330">
        <v>2</v>
      </c>
      <c r="AA330">
        <v>8</v>
      </c>
      <c r="AB330">
        <v>0</v>
      </c>
      <c r="AC330">
        <v>0</v>
      </c>
      <c r="AD330">
        <v>0</v>
      </c>
      <c r="AE330">
        <v>0</v>
      </c>
      <c r="AF330">
        <v>0</v>
      </c>
      <c r="AG330">
        <f t="shared" si="35"/>
        <v>0</v>
      </c>
      <c r="AH330">
        <v>0</v>
      </c>
      <c r="AI330">
        <v>0</v>
      </c>
    </row>
    <row r="331" spans="1:35" x14ac:dyDescent="0.3">
      <c r="A331" s="1">
        <v>663</v>
      </c>
      <c r="B331">
        <v>1989</v>
      </c>
      <c r="C331">
        <f t="shared" si="32"/>
        <v>37</v>
      </c>
      <c r="D331" t="str" cm="1">
        <f t="array" ref="D331">_xlfn.IFS(C331&lt;36,"Young",C331&lt;56,"Middle-aged",C331&gt;=56,"Senior")</f>
        <v>Middle-aged</v>
      </c>
      <c r="E331" t="s">
        <v>36</v>
      </c>
      <c r="F331" t="s">
        <v>30</v>
      </c>
      <c r="G331">
        <v>33996</v>
      </c>
      <c r="H331">
        <f t="shared" si="30"/>
        <v>33996</v>
      </c>
      <c r="I331" t="str" cm="1">
        <f t="array" ref="I331">_xlfn.IFS(H331&lt;PERCENTILE(Income_Clean,0.33),"Low",H331&lt;PERCENTILE(Income_Clean,0.67),"Medium",H331&gt;PERCENTILE(Income_Clean,0.67),"High")</f>
        <v>Low</v>
      </c>
      <c r="J331" t="str">
        <f t="shared" si="31"/>
        <v>Below Average Income</v>
      </c>
      <c r="K331">
        <v>0</v>
      </c>
      <c r="L331">
        <v>0</v>
      </c>
      <c r="M331" t="str">
        <f t="shared" si="33"/>
        <v>No</v>
      </c>
      <c r="N331" t="s">
        <v>294</v>
      </c>
      <c r="O331">
        <v>46</v>
      </c>
      <c r="P331">
        <v>40</v>
      </c>
      <c r="Q331">
        <v>2</v>
      </c>
      <c r="R331">
        <v>15</v>
      </c>
      <c r="S331">
        <v>8</v>
      </c>
      <c r="T331">
        <v>0</v>
      </c>
      <c r="U331">
        <v>6</v>
      </c>
      <c r="V331">
        <f t="shared" si="34"/>
        <v>71</v>
      </c>
      <c r="W331">
        <v>1</v>
      </c>
      <c r="X331">
        <v>1</v>
      </c>
      <c r="Y331">
        <v>1</v>
      </c>
      <c r="Z331">
        <v>3</v>
      </c>
      <c r="AA331">
        <v>4</v>
      </c>
      <c r="AB331">
        <v>0</v>
      </c>
      <c r="AC331">
        <v>0</v>
      </c>
      <c r="AD331">
        <v>0</v>
      </c>
      <c r="AE331">
        <v>0</v>
      </c>
      <c r="AF331">
        <v>0</v>
      </c>
      <c r="AG331">
        <f t="shared" si="35"/>
        <v>0</v>
      </c>
      <c r="AH331">
        <v>0</v>
      </c>
      <c r="AI331">
        <v>0</v>
      </c>
    </row>
    <row r="332" spans="1:35" x14ac:dyDescent="0.3">
      <c r="A332" s="1">
        <v>10675</v>
      </c>
      <c r="B332">
        <v>1956</v>
      </c>
      <c r="C332">
        <f t="shared" si="32"/>
        <v>70</v>
      </c>
      <c r="D332" t="str" cm="1">
        <f t="array" ref="D332">_xlfn.IFS(C332&lt;36,"Young",C332&lt;56,"Middle-aged",C332&gt;=56,"Senior")</f>
        <v>Senior</v>
      </c>
      <c r="E332" t="s">
        <v>36</v>
      </c>
      <c r="F332" t="s">
        <v>37</v>
      </c>
      <c r="G332">
        <v>66334</v>
      </c>
      <c r="H332">
        <f t="shared" si="30"/>
        <v>66334</v>
      </c>
      <c r="I332" t="str" cm="1">
        <f t="array" ref="I332">_xlfn.IFS(H332&lt;PERCENTILE(Income_Clean,0.33),"Low",H332&lt;PERCENTILE(Income_Clean,0.67),"Medium",H332&gt;PERCENTILE(Income_Clean,0.67),"High")</f>
        <v>High</v>
      </c>
      <c r="J332" t="str">
        <f t="shared" si="31"/>
        <v>Above Average Income</v>
      </c>
      <c r="K332">
        <v>0</v>
      </c>
      <c r="L332">
        <v>1</v>
      </c>
      <c r="M332" t="str">
        <f t="shared" si="33"/>
        <v>Yes</v>
      </c>
      <c r="N332" t="s">
        <v>295</v>
      </c>
      <c r="O332">
        <v>82</v>
      </c>
      <c r="P332">
        <v>909</v>
      </c>
      <c r="Q332">
        <v>11</v>
      </c>
      <c r="R332">
        <v>218</v>
      </c>
      <c r="S332">
        <v>0</v>
      </c>
      <c r="T332">
        <v>0</v>
      </c>
      <c r="U332">
        <v>23</v>
      </c>
      <c r="V332">
        <f t="shared" si="34"/>
        <v>1161</v>
      </c>
      <c r="W332">
        <v>2</v>
      </c>
      <c r="X332">
        <v>9</v>
      </c>
      <c r="Y332">
        <v>3</v>
      </c>
      <c r="Z332">
        <v>5</v>
      </c>
      <c r="AA332">
        <v>5</v>
      </c>
      <c r="AB332">
        <v>0</v>
      </c>
      <c r="AC332">
        <v>0</v>
      </c>
      <c r="AD332">
        <v>0</v>
      </c>
      <c r="AE332">
        <v>0</v>
      </c>
      <c r="AF332">
        <v>0</v>
      </c>
      <c r="AG332">
        <f t="shared" si="35"/>
        <v>0</v>
      </c>
      <c r="AH332">
        <v>0</v>
      </c>
      <c r="AI332">
        <v>1</v>
      </c>
    </row>
    <row r="333" spans="1:35" x14ac:dyDescent="0.3">
      <c r="A333" s="1">
        <v>2521</v>
      </c>
      <c r="B333">
        <v>1971</v>
      </c>
      <c r="C333">
        <f t="shared" si="32"/>
        <v>55</v>
      </c>
      <c r="D333" t="str" cm="1">
        <f t="array" ref="D333">_xlfn.IFS(C333&lt;36,"Young",C333&lt;56,"Middle-aged",C333&gt;=56,"Senior")</f>
        <v>Middle-aged</v>
      </c>
      <c r="E333" t="s">
        <v>39</v>
      </c>
      <c r="F333" t="s">
        <v>37</v>
      </c>
      <c r="G333">
        <v>35178</v>
      </c>
      <c r="H333">
        <f t="shared" si="30"/>
        <v>35178</v>
      </c>
      <c r="I333" t="str" cm="1">
        <f t="array" ref="I333">_xlfn.IFS(H333&lt;PERCENTILE(Income_Clean,0.33),"Low",H333&lt;PERCENTILE(Income_Clean,0.67),"Medium",H333&gt;PERCENTILE(Income_Clean,0.67),"High")</f>
        <v>Low</v>
      </c>
      <c r="J333" t="str">
        <f t="shared" si="31"/>
        <v>Below Average Income</v>
      </c>
      <c r="K333">
        <v>1</v>
      </c>
      <c r="L333">
        <v>0</v>
      </c>
      <c r="M333" t="str">
        <f t="shared" si="33"/>
        <v>Yes</v>
      </c>
      <c r="N333" t="s">
        <v>296</v>
      </c>
      <c r="O333">
        <v>10</v>
      </c>
      <c r="P333">
        <v>23</v>
      </c>
      <c r="Q333">
        <v>1</v>
      </c>
      <c r="R333">
        <v>13</v>
      </c>
      <c r="S333">
        <v>2</v>
      </c>
      <c r="T333">
        <v>2</v>
      </c>
      <c r="U333">
        <v>18</v>
      </c>
      <c r="V333">
        <f t="shared" si="34"/>
        <v>59</v>
      </c>
      <c r="W333">
        <v>1</v>
      </c>
      <c r="X333">
        <v>1</v>
      </c>
      <c r="Y333">
        <v>1</v>
      </c>
      <c r="Z333">
        <v>2</v>
      </c>
      <c r="AA333">
        <v>7</v>
      </c>
      <c r="AB333">
        <v>1</v>
      </c>
      <c r="AC333">
        <v>0</v>
      </c>
      <c r="AD333">
        <v>0</v>
      </c>
      <c r="AE333">
        <v>0</v>
      </c>
      <c r="AF333">
        <v>0</v>
      </c>
      <c r="AG333">
        <f t="shared" si="35"/>
        <v>1</v>
      </c>
      <c r="AH333">
        <v>0</v>
      </c>
      <c r="AI333">
        <v>1</v>
      </c>
    </row>
    <row r="334" spans="1:35" x14ac:dyDescent="0.3">
      <c r="A334" s="1">
        <v>9592</v>
      </c>
      <c r="B334">
        <v>1983</v>
      </c>
      <c r="C334">
        <f t="shared" si="32"/>
        <v>43</v>
      </c>
      <c r="D334" t="str" cm="1">
        <f t="array" ref="D334">_xlfn.IFS(C334&lt;36,"Young",C334&lt;56,"Middle-aged",C334&gt;=56,"Senior")</f>
        <v>Middle-aged</v>
      </c>
      <c r="E334" t="s">
        <v>29</v>
      </c>
      <c r="F334" t="s">
        <v>33</v>
      </c>
      <c r="G334">
        <v>22010</v>
      </c>
      <c r="H334">
        <f t="shared" si="30"/>
        <v>22010</v>
      </c>
      <c r="I334" t="str" cm="1">
        <f t="array" ref="I334">_xlfn.IFS(H334&lt;PERCENTILE(Income_Clean,0.33),"Low",H334&lt;PERCENTILE(Income_Clean,0.67),"Medium",H334&gt;PERCENTILE(Income_Clean,0.67),"High")</f>
        <v>Low</v>
      </c>
      <c r="J334" t="str">
        <f t="shared" si="31"/>
        <v>Below Average Income</v>
      </c>
      <c r="K334">
        <v>1</v>
      </c>
      <c r="L334">
        <v>0</v>
      </c>
      <c r="M334" t="str">
        <f t="shared" si="33"/>
        <v>Yes</v>
      </c>
      <c r="N334" t="s">
        <v>297</v>
      </c>
      <c r="O334">
        <v>51</v>
      </c>
      <c r="P334">
        <v>11</v>
      </c>
      <c r="Q334">
        <v>2</v>
      </c>
      <c r="R334">
        <v>9</v>
      </c>
      <c r="S334">
        <v>3</v>
      </c>
      <c r="T334">
        <v>0</v>
      </c>
      <c r="U334">
        <v>8</v>
      </c>
      <c r="V334">
        <f t="shared" si="34"/>
        <v>33</v>
      </c>
      <c r="W334">
        <v>2</v>
      </c>
      <c r="X334">
        <v>2</v>
      </c>
      <c r="Y334">
        <v>0</v>
      </c>
      <c r="Z334">
        <v>3</v>
      </c>
      <c r="AA334">
        <v>8</v>
      </c>
      <c r="AB334">
        <v>0</v>
      </c>
      <c r="AC334">
        <v>0</v>
      </c>
      <c r="AD334">
        <v>0</v>
      </c>
      <c r="AE334">
        <v>0</v>
      </c>
      <c r="AF334">
        <v>0</v>
      </c>
      <c r="AG334">
        <f t="shared" si="35"/>
        <v>0</v>
      </c>
      <c r="AH334">
        <v>0</v>
      </c>
      <c r="AI334">
        <v>0</v>
      </c>
    </row>
    <row r="335" spans="1:35" x14ac:dyDescent="0.3">
      <c r="A335" s="1">
        <v>10151</v>
      </c>
      <c r="B335">
        <v>1960</v>
      </c>
      <c r="C335">
        <f t="shared" si="32"/>
        <v>66</v>
      </c>
      <c r="D335" t="str" cm="1">
        <f t="array" ref="D335">_xlfn.IFS(C335&lt;36,"Young",C335&lt;56,"Middle-aged",C335&gt;=56,"Senior")</f>
        <v>Senior</v>
      </c>
      <c r="E335" t="s">
        <v>29</v>
      </c>
      <c r="F335" t="s">
        <v>41</v>
      </c>
      <c r="G335">
        <v>62204</v>
      </c>
      <c r="H335">
        <f t="shared" si="30"/>
        <v>62204</v>
      </c>
      <c r="I335" t="str" cm="1">
        <f t="array" ref="I335">_xlfn.IFS(H335&lt;PERCENTILE(Income_Clean,0.33),"Low",H335&lt;PERCENTILE(Income_Clean,0.67),"Medium",H335&gt;PERCENTILE(Income_Clean,0.67),"High")</f>
        <v>Medium</v>
      </c>
      <c r="J335" t="str">
        <f t="shared" si="31"/>
        <v>Average Income</v>
      </c>
      <c r="K335">
        <v>0</v>
      </c>
      <c r="L335">
        <v>2</v>
      </c>
      <c r="M335" t="str">
        <f t="shared" si="33"/>
        <v>Yes</v>
      </c>
      <c r="N335" t="s">
        <v>183</v>
      </c>
      <c r="O335">
        <v>38</v>
      </c>
      <c r="P335">
        <v>317</v>
      </c>
      <c r="Q335">
        <v>46</v>
      </c>
      <c r="R335">
        <v>247</v>
      </c>
      <c r="S335">
        <v>151</v>
      </c>
      <c r="T335">
        <v>46</v>
      </c>
      <c r="U335">
        <v>139</v>
      </c>
      <c r="V335">
        <f t="shared" si="34"/>
        <v>946</v>
      </c>
      <c r="W335">
        <v>1</v>
      </c>
      <c r="X335">
        <v>4</v>
      </c>
      <c r="Y335">
        <v>5</v>
      </c>
      <c r="Z335">
        <v>12</v>
      </c>
      <c r="AA335">
        <v>3</v>
      </c>
      <c r="AB335">
        <v>0</v>
      </c>
      <c r="AC335">
        <v>0</v>
      </c>
      <c r="AD335">
        <v>0</v>
      </c>
      <c r="AE335">
        <v>0</v>
      </c>
      <c r="AF335">
        <v>0</v>
      </c>
      <c r="AG335">
        <f t="shared" si="35"/>
        <v>0</v>
      </c>
      <c r="AH335">
        <v>0</v>
      </c>
      <c r="AI335">
        <v>0</v>
      </c>
    </row>
    <row r="336" spans="1:35" x14ac:dyDescent="0.3">
      <c r="A336" s="1">
        <v>7381</v>
      </c>
      <c r="B336">
        <v>1968</v>
      </c>
      <c r="C336">
        <f t="shared" si="32"/>
        <v>58</v>
      </c>
      <c r="D336" t="str" cm="1">
        <f t="array" ref="D336">_xlfn.IFS(C336&lt;36,"Young",C336&lt;56,"Middle-aged",C336&gt;=56,"Senior")</f>
        <v>Senior</v>
      </c>
      <c r="E336" t="s">
        <v>29</v>
      </c>
      <c r="F336" t="s">
        <v>41</v>
      </c>
      <c r="G336">
        <v>75693</v>
      </c>
      <c r="H336">
        <f t="shared" si="30"/>
        <v>75693</v>
      </c>
      <c r="I336" t="str" cm="1">
        <f t="array" ref="I336">_xlfn.IFS(H336&lt;PERCENTILE(Income_Clean,0.33),"Low",H336&lt;PERCENTILE(Income_Clean,0.67),"Medium",H336&gt;PERCENTILE(Income_Clean,0.67),"High")</f>
        <v>High</v>
      </c>
      <c r="J336" t="str">
        <f t="shared" si="31"/>
        <v>Above Average Income</v>
      </c>
      <c r="K336">
        <v>0</v>
      </c>
      <c r="L336">
        <v>0</v>
      </c>
      <c r="M336" t="str">
        <f t="shared" si="33"/>
        <v>No</v>
      </c>
      <c r="N336" t="s">
        <v>298</v>
      </c>
      <c r="O336">
        <v>10</v>
      </c>
      <c r="P336">
        <v>797</v>
      </c>
      <c r="Q336">
        <v>153</v>
      </c>
      <c r="R336">
        <v>293</v>
      </c>
      <c r="S336">
        <v>72</v>
      </c>
      <c r="T336">
        <v>97</v>
      </c>
      <c r="U336">
        <v>30</v>
      </c>
      <c r="V336">
        <f t="shared" si="34"/>
        <v>1442</v>
      </c>
      <c r="W336">
        <v>1</v>
      </c>
      <c r="X336">
        <v>11</v>
      </c>
      <c r="Y336">
        <v>4</v>
      </c>
      <c r="Z336">
        <v>6</v>
      </c>
      <c r="AA336">
        <v>4</v>
      </c>
      <c r="AB336">
        <v>0</v>
      </c>
      <c r="AC336">
        <v>1</v>
      </c>
      <c r="AD336">
        <v>1</v>
      </c>
      <c r="AE336">
        <v>1</v>
      </c>
      <c r="AF336">
        <v>0</v>
      </c>
      <c r="AG336">
        <f t="shared" si="35"/>
        <v>3</v>
      </c>
      <c r="AH336">
        <v>0</v>
      </c>
      <c r="AI336">
        <v>1</v>
      </c>
    </row>
    <row r="337" spans="1:35" x14ac:dyDescent="0.3">
      <c r="A337" s="1">
        <v>4099</v>
      </c>
      <c r="B337">
        <v>1972</v>
      </c>
      <c r="C337">
        <f t="shared" si="32"/>
        <v>54</v>
      </c>
      <c r="D337" t="str" cm="1">
        <f t="array" ref="D337">_xlfn.IFS(C337&lt;36,"Young",C337&lt;56,"Middle-aged",C337&gt;=56,"Senior")</f>
        <v>Middle-aged</v>
      </c>
      <c r="E337" t="s">
        <v>29</v>
      </c>
      <c r="F337" t="s">
        <v>37</v>
      </c>
      <c r="G337">
        <v>30675</v>
      </c>
      <c r="H337">
        <f t="shared" si="30"/>
        <v>30675</v>
      </c>
      <c r="I337" t="str" cm="1">
        <f t="array" ref="I337">_xlfn.IFS(H337&lt;PERCENTILE(Income_Clean,0.33),"Low",H337&lt;PERCENTILE(Income_Clean,0.67),"Medium",H337&gt;PERCENTILE(Income_Clean,0.67),"High")</f>
        <v>Low</v>
      </c>
      <c r="J337" t="str">
        <f t="shared" si="31"/>
        <v>Below Average Income</v>
      </c>
      <c r="K337">
        <v>1</v>
      </c>
      <c r="L337">
        <v>0</v>
      </c>
      <c r="M337" t="str">
        <f t="shared" si="33"/>
        <v>Yes</v>
      </c>
      <c r="N337" t="s">
        <v>299</v>
      </c>
      <c r="O337">
        <v>14</v>
      </c>
      <c r="P337">
        <v>10</v>
      </c>
      <c r="Q337">
        <v>2</v>
      </c>
      <c r="R337">
        <v>16</v>
      </c>
      <c r="S337">
        <v>11</v>
      </c>
      <c r="T337">
        <v>2</v>
      </c>
      <c r="U337">
        <v>21</v>
      </c>
      <c r="V337">
        <f t="shared" si="34"/>
        <v>62</v>
      </c>
      <c r="W337">
        <v>1</v>
      </c>
      <c r="X337">
        <v>1</v>
      </c>
      <c r="Y337">
        <v>0</v>
      </c>
      <c r="Z337">
        <v>3</v>
      </c>
      <c r="AA337">
        <v>8</v>
      </c>
      <c r="AB337">
        <v>0</v>
      </c>
      <c r="AC337">
        <v>0</v>
      </c>
      <c r="AD337">
        <v>0</v>
      </c>
      <c r="AE337">
        <v>0</v>
      </c>
      <c r="AF337">
        <v>0</v>
      </c>
      <c r="AG337">
        <f t="shared" si="35"/>
        <v>0</v>
      </c>
      <c r="AH337">
        <v>0</v>
      </c>
      <c r="AI337">
        <v>0</v>
      </c>
    </row>
    <row r="338" spans="1:35" x14ac:dyDescent="0.3">
      <c r="A338" s="1">
        <v>9560</v>
      </c>
      <c r="B338">
        <v>1965</v>
      </c>
      <c r="C338">
        <f t="shared" si="32"/>
        <v>61</v>
      </c>
      <c r="D338" t="str" cm="1">
        <f t="array" ref="D338">_xlfn.IFS(C338&lt;36,"Young",C338&lt;56,"Middle-aged",C338&gt;=56,"Senior")</f>
        <v>Senior</v>
      </c>
      <c r="E338" t="s">
        <v>29</v>
      </c>
      <c r="F338" t="s">
        <v>33</v>
      </c>
      <c r="G338">
        <v>83003</v>
      </c>
      <c r="H338">
        <f t="shared" si="30"/>
        <v>83003</v>
      </c>
      <c r="I338" t="str" cm="1">
        <f t="array" ref="I338">_xlfn.IFS(H338&lt;PERCENTILE(Income_Clean,0.33),"Low",H338&lt;PERCENTILE(Income_Clean,0.67),"Medium",H338&gt;PERCENTILE(Income_Clean,0.67),"High")</f>
        <v>High</v>
      </c>
      <c r="J338" t="str">
        <f t="shared" si="31"/>
        <v>Above Average Income</v>
      </c>
      <c r="K338">
        <v>0</v>
      </c>
      <c r="L338">
        <v>0</v>
      </c>
      <c r="M338" t="str">
        <f t="shared" si="33"/>
        <v>No</v>
      </c>
      <c r="N338" t="s">
        <v>300</v>
      </c>
      <c r="O338">
        <v>18</v>
      </c>
      <c r="P338">
        <v>856</v>
      </c>
      <c r="Q338">
        <v>61</v>
      </c>
      <c r="R338">
        <v>570</v>
      </c>
      <c r="S338">
        <v>40</v>
      </c>
      <c r="T338">
        <v>25</v>
      </c>
      <c r="U338">
        <v>122</v>
      </c>
      <c r="V338">
        <f t="shared" si="34"/>
        <v>1674</v>
      </c>
      <c r="W338">
        <v>1</v>
      </c>
      <c r="X338">
        <v>7</v>
      </c>
      <c r="Y338">
        <v>6</v>
      </c>
      <c r="Z338">
        <v>8</v>
      </c>
      <c r="AA338">
        <v>3</v>
      </c>
      <c r="AB338">
        <v>0</v>
      </c>
      <c r="AC338">
        <v>0</v>
      </c>
      <c r="AD338">
        <v>1</v>
      </c>
      <c r="AE338">
        <v>0</v>
      </c>
      <c r="AF338">
        <v>0</v>
      </c>
      <c r="AG338">
        <f t="shared" si="35"/>
        <v>1</v>
      </c>
      <c r="AH338">
        <v>0</v>
      </c>
      <c r="AI338">
        <v>1</v>
      </c>
    </row>
    <row r="339" spans="1:35" x14ac:dyDescent="0.3">
      <c r="A339" s="1">
        <v>10172</v>
      </c>
      <c r="B339">
        <v>1988</v>
      </c>
      <c r="C339">
        <f t="shared" si="32"/>
        <v>38</v>
      </c>
      <c r="D339" t="str" cm="1">
        <f t="array" ref="D339">_xlfn.IFS(C339&lt;36,"Young",C339&lt;56,"Middle-aged",C339&gt;=56,"Senior")</f>
        <v>Middle-aged</v>
      </c>
      <c r="E339" t="s">
        <v>29</v>
      </c>
      <c r="F339" t="s">
        <v>30</v>
      </c>
      <c r="G339">
        <v>68655</v>
      </c>
      <c r="H339">
        <f t="shared" si="30"/>
        <v>68655</v>
      </c>
      <c r="I339" t="str" cm="1">
        <f t="array" ref="I339">_xlfn.IFS(H339&lt;PERCENTILE(Income_Clean,0.33),"Low",H339&lt;PERCENTILE(Income_Clean,0.67),"Medium",H339&gt;PERCENTILE(Income_Clean,0.67),"High")</f>
        <v>High</v>
      </c>
      <c r="J339" t="str">
        <f t="shared" si="31"/>
        <v>Above Average Income</v>
      </c>
      <c r="K339">
        <v>0</v>
      </c>
      <c r="L339">
        <v>0</v>
      </c>
      <c r="M339" t="str">
        <f t="shared" si="33"/>
        <v>No</v>
      </c>
      <c r="N339" t="s">
        <v>301</v>
      </c>
      <c r="O339">
        <v>95</v>
      </c>
      <c r="P339">
        <v>456</v>
      </c>
      <c r="Q339">
        <v>19</v>
      </c>
      <c r="R339">
        <v>832</v>
      </c>
      <c r="S339">
        <v>75</v>
      </c>
      <c r="T339">
        <v>118</v>
      </c>
      <c r="U339">
        <v>38</v>
      </c>
      <c r="V339">
        <f t="shared" si="34"/>
        <v>1538</v>
      </c>
      <c r="W339">
        <v>1</v>
      </c>
      <c r="X339">
        <v>4</v>
      </c>
      <c r="Y339">
        <v>5</v>
      </c>
      <c r="Z339">
        <v>11</v>
      </c>
      <c r="AA339">
        <v>3</v>
      </c>
      <c r="AB339">
        <v>0</v>
      </c>
      <c r="AC339">
        <v>0</v>
      </c>
      <c r="AD339">
        <v>0</v>
      </c>
      <c r="AE339">
        <v>0</v>
      </c>
      <c r="AF339">
        <v>0</v>
      </c>
      <c r="AG339">
        <f t="shared" si="35"/>
        <v>0</v>
      </c>
      <c r="AH339">
        <v>0</v>
      </c>
      <c r="AI339">
        <v>0</v>
      </c>
    </row>
    <row r="340" spans="1:35" x14ac:dyDescent="0.3">
      <c r="A340" s="1">
        <v>11191</v>
      </c>
      <c r="B340">
        <v>1986</v>
      </c>
      <c r="C340">
        <f t="shared" si="32"/>
        <v>40</v>
      </c>
      <c r="D340" t="str" cm="1">
        <f t="array" ref="D340">_xlfn.IFS(C340&lt;36,"Young",C340&lt;56,"Middle-aged",C340&gt;=56,"Senior")</f>
        <v>Middle-aged</v>
      </c>
      <c r="E340" t="s">
        <v>29</v>
      </c>
      <c r="F340" t="s">
        <v>41</v>
      </c>
      <c r="G340">
        <v>41411</v>
      </c>
      <c r="H340">
        <f t="shared" si="30"/>
        <v>41411</v>
      </c>
      <c r="I340" t="str" cm="1">
        <f t="array" ref="I340">_xlfn.IFS(H340&lt;PERCENTILE(Income_Clean,0.33),"Low",H340&lt;PERCENTILE(Income_Clean,0.67),"Medium",H340&gt;PERCENTILE(Income_Clean,0.67),"High")</f>
        <v>Medium</v>
      </c>
      <c r="J340" t="str">
        <f t="shared" si="31"/>
        <v>Average Income</v>
      </c>
      <c r="K340">
        <v>0</v>
      </c>
      <c r="L340">
        <v>0</v>
      </c>
      <c r="M340" t="str">
        <f t="shared" si="33"/>
        <v>No</v>
      </c>
      <c r="N340" t="s">
        <v>302</v>
      </c>
      <c r="O340">
        <v>11</v>
      </c>
      <c r="P340">
        <v>37</v>
      </c>
      <c r="Q340">
        <v>32</v>
      </c>
      <c r="R340">
        <v>38</v>
      </c>
      <c r="S340">
        <v>11</v>
      </c>
      <c r="T340">
        <v>3</v>
      </c>
      <c r="U340">
        <v>18</v>
      </c>
      <c r="V340">
        <f t="shared" si="34"/>
        <v>139</v>
      </c>
      <c r="W340">
        <v>1</v>
      </c>
      <c r="X340">
        <v>2</v>
      </c>
      <c r="Y340">
        <v>1</v>
      </c>
      <c r="Z340">
        <v>4</v>
      </c>
      <c r="AA340">
        <v>6</v>
      </c>
      <c r="AB340">
        <v>0</v>
      </c>
      <c r="AC340">
        <v>0</v>
      </c>
      <c r="AD340">
        <v>0</v>
      </c>
      <c r="AE340">
        <v>0</v>
      </c>
      <c r="AF340">
        <v>0</v>
      </c>
      <c r="AG340">
        <f t="shared" si="35"/>
        <v>0</v>
      </c>
      <c r="AH340">
        <v>0</v>
      </c>
      <c r="AI340">
        <v>0</v>
      </c>
    </row>
    <row r="341" spans="1:35" x14ac:dyDescent="0.3">
      <c r="A341" s="1">
        <v>9707</v>
      </c>
      <c r="B341">
        <v>1969</v>
      </c>
      <c r="C341">
        <f t="shared" si="32"/>
        <v>57</v>
      </c>
      <c r="D341" t="str" cm="1">
        <f t="array" ref="D341">_xlfn.IFS(C341&lt;36,"Young",C341&lt;56,"Middle-aged",C341&gt;=56,"Senior")</f>
        <v>Senior</v>
      </c>
      <c r="E341" t="s">
        <v>36</v>
      </c>
      <c r="F341" t="s">
        <v>37</v>
      </c>
      <c r="G341">
        <v>55212</v>
      </c>
      <c r="H341">
        <f t="shared" si="30"/>
        <v>55212</v>
      </c>
      <c r="I341" t="str" cm="1">
        <f t="array" ref="I341">_xlfn.IFS(H341&lt;PERCENTILE(Income_Clean,0.33),"Low",H341&lt;PERCENTILE(Income_Clean,0.67),"Medium",H341&gt;PERCENTILE(Income_Clean,0.67),"High")</f>
        <v>Medium</v>
      </c>
      <c r="J341" t="str">
        <f t="shared" si="31"/>
        <v>Average Income</v>
      </c>
      <c r="K341">
        <v>0</v>
      </c>
      <c r="L341">
        <v>1</v>
      </c>
      <c r="M341" t="str">
        <f t="shared" si="33"/>
        <v>Yes</v>
      </c>
      <c r="N341" t="s">
        <v>249</v>
      </c>
      <c r="O341">
        <v>65</v>
      </c>
      <c r="P341">
        <v>1103</v>
      </c>
      <c r="Q341">
        <v>0</v>
      </c>
      <c r="R341">
        <v>45</v>
      </c>
      <c r="S341">
        <v>0</v>
      </c>
      <c r="T341">
        <v>0</v>
      </c>
      <c r="U341">
        <v>34</v>
      </c>
      <c r="V341">
        <f t="shared" si="34"/>
        <v>1182</v>
      </c>
      <c r="W341">
        <v>3</v>
      </c>
      <c r="X341">
        <v>4</v>
      </c>
      <c r="Y341">
        <v>2</v>
      </c>
      <c r="Z341">
        <v>11</v>
      </c>
      <c r="AA341">
        <v>8</v>
      </c>
      <c r="AB341">
        <v>0</v>
      </c>
      <c r="AC341">
        <v>1</v>
      </c>
      <c r="AD341">
        <v>0</v>
      </c>
      <c r="AE341">
        <v>0</v>
      </c>
      <c r="AF341">
        <v>1</v>
      </c>
      <c r="AG341">
        <f t="shared" si="35"/>
        <v>2</v>
      </c>
      <c r="AH341">
        <v>0</v>
      </c>
      <c r="AI341">
        <v>0</v>
      </c>
    </row>
    <row r="342" spans="1:35" x14ac:dyDescent="0.3">
      <c r="A342" s="1">
        <v>6245</v>
      </c>
      <c r="B342">
        <v>1950</v>
      </c>
      <c r="C342">
        <f t="shared" si="32"/>
        <v>76</v>
      </c>
      <c r="D342" t="str" cm="1">
        <f t="array" ref="D342">_xlfn.IFS(C342&lt;36,"Young",C342&lt;56,"Middle-aged",C342&gt;=56,"Senior")</f>
        <v>Senior</v>
      </c>
      <c r="E342" t="s">
        <v>36</v>
      </c>
      <c r="F342" t="s">
        <v>33</v>
      </c>
      <c r="G342">
        <v>59292</v>
      </c>
      <c r="H342">
        <f t="shared" si="30"/>
        <v>59292</v>
      </c>
      <c r="I342" t="str" cm="1">
        <f t="array" ref="I342">_xlfn.IFS(H342&lt;PERCENTILE(Income_Clean,0.33),"Low",H342&lt;PERCENTILE(Income_Clean,0.67),"Medium",H342&gt;PERCENTILE(Income_Clean,0.67),"High")</f>
        <v>Medium</v>
      </c>
      <c r="J342" t="str">
        <f t="shared" si="31"/>
        <v>Average Income</v>
      </c>
      <c r="K342">
        <v>0</v>
      </c>
      <c r="L342">
        <v>1</v>
      </c>
      <c r="M342" t="str">
        <f t="shared" si="33"/>
        <v>Yes</v>
      </c>
      <c r="N342" t="s">
        <v>264</v>
      </c>
      <c r="O342">
        <v>71</v>
      </c>
      <c r="P342">
        <v>378</v>
      </c>
      <c r="Q342">
        <v>14</v>
      </c>
      <c r="R342">
        <v>68</v>
      </c>
      <c r="S342">
        <v>19</v>
      </c>
      <c r="T342">
        <v>14</v>
      </c>
      <c r="U342">
        <v>14</v>
      </c>
      <c r="V342">
        <f t="shared" si="34"/>
        <v>507</v>
      </c>
      <c r="W342">
        <v>2</v>
      </c>
      <c r="X342">
        <v>3</v>
      </c>
      <c r="Y342">
        <v>5</v>
      </c>
      <c r="Z342">
        <v>8</v>
      </c>
      <c r="AA342">
        <v>3</v>
      </c>
      <c r="AB342">
        <v>0</v>
      </c>
      <c r="AC342">
        <v>0</v>
      </c>
      <c r="AD342">
        <v>0</v>
      </c>
      <c r="AE342">
        <v>0</v>
      </c>
      <c r="AF342">
        <v>0</v>
      </c>
      <c r="AG342">
        <f t="shared" si="35"/>
        <v>0</v>
      </c>
      <c r="AH342">
        <v>0</v>
      </c>
      <c r="AI342">
        <v>0</v>
      </c>
    </row>
    <row r="343" spans="1:35" x14ac:dyDescent="0.3">
      <c r="A343" s="1">
        <v>8234</v>
      </c>
      <c r="B343">
        <v>1973</v>
      </c>
      <c r="C343">
        <f t="shared" si="32"/>
        <v>53</v>
      </c>
      <c r="D343" t="str" cm="1">
        <f t="array" ref="D343">_xlfn.IFS(C343&lt;36,"Young",C343&lt;56,"Middle-aged",C343&gt;=56,"Senior")</f>
        <v>Middle-aged</v>
      </c>
      <c r="E343" t="s">
        <v>47</v>
      </c>
      <c r="F343" t="s">
        <v>33</v>
      </c>
      <c r="G343">
        <v>27190</v>
      </c>
      <c r="H343">
        <f t="shared" si="30"/>
        <v>27190</v>
      </c>
      <c r="I343" t="str" cm="1">
        <f t="array" ref="I343">_xlfn.IFS(H343&lt;PERCENTILE(Income_Clean,0.33),"Low",H343&lt;PERCENTILE(Income_Clean,0.67),"Medium",H343&gt;PERCENTILE(Income_Clean,0.67),"High")</f>
        <v>Low</v>
      </c>
      <c r="J343" t="str">
        <f t="shared" si="31"/>
        <v>Below Average Income</v>
      </c>
      <c r="K343">
        <v>1</v>
      </c>
      <c r="L343">
        <v>0</v>
      </c>
      <c r="M343" t="str">
        <f t="shared" si="33"/>
        <v>Yes</v>
      </c>
      <c r="N343" t="s">
        <v>303</v>
      </c>
      <c r="O343">
        <v>13</v>
      </c>
      <c r="P343">
        <v>1</v>
      </c>
      <c r="Q343">
        <v>6</v>
      </c>
      <c r="R343">
        <v>7</v>
      </c>
      <c r="S343">
        <v>0</v>
      </c>
      <c r="T343">
        <v>1</v>
      </c>
      <c r="U343">
        <v>3</v>
      </c>
      <c r="V343">
        <f t="shared" si="34"/>
        <v>18</v>
      </c>
      <c r="W343">
        <v>1</v>
      </c>
      <c r="X343">
        <v>1</v>
      </c>
      <c r="Y343">
        <v>0</v>
      </c>
      <c r="Z343">
        <v>2</v>
      </c>
      <c r="AA343">
        <v>8</v>
      </c>
      <c r="AB343">
        <v>1</v>
      </c>
      <c r="AC343">
        <v>0</v>
      </c>
      <c r="AD343">
        <v>0</v>
      </c>
      <c r="AE343">
        <v>0</v>
      </c>
      <c r="AF343">
        <v>0</v>
      </c>
      <c r="AG343">
        <f t="shared" si="35"/>
        <v>1</v>
      </c>
      <c r="AH343">
        <v>0</v>
      </c>
      <c r="AI343">
        <v>1</v>
      </c>
    </row>
    <row r="344" spans="1:35" x14ac:dyDescent="0.3">
      <c r="A344" s="1">
        <v>1411</v>
      </c>
      <c r="B344">
        <v>1952</v>
      </c>
      <c r="C344">
        <f t="shared" si="32"/>
        <v>74</v>
      </c>
      <c r="D344" t="str" cm="1">
        <f t="array" ref="D344">_xlfn.IFS(C344&lt;36,"Young",C344&lt;56,"Middle-aged",C344&gt;=56,"Senior")</f>
        <v>Senior</v>
      </c>
      <c r="E344" t="s">
        <v>29</v>
      </c>
      <c r="F344" t="s">
        <v>41</v>
      </c>
      <c r="G344">
        <v>82623</v>
      </c>
      <c r="H344">
        <f t="shared" si="30"/>
        <v>82623</v>
      </c>
      <c r="I344" t="str" cm="1">
        <f t="array" ref="I344">_xlfn.IFS(H344&lt;PERCENTILE(Income_Clean,0.33),"Low",H344&lt;PERCENTILE(Income_Clean,0.67),"Medium",H344&gt;PERCENTILE(Income_Clean,0.67),"High")</f>
        <v>High</v>
      </c>
      <c r="J344" t="str">
        <f t="shared" si="31"/>
        <v>Above Average Income</v>
      </c>
      <c r="K344">
        <v>0</v>
      </c>
      <c r="L344">
        <v>0</v>
      </c>
      <c r="M344" t="str">
        <f t="shared" si="33"/>
        <v>No</v>
      </c>
      <c r="N344" t="s">
        <v>304</v>
      </c>
      <c r="O344">
        <v>58</v>
      </c>
      <c r="P344">
        <v>204</v>
      </c>
      <c r="Q344">
        <v>34</v>
      </c>
      <c r="R344">
        <v>204</v>
      </c>
      <c r="S344">
        <v>172</v>
      </c>
      <c r="T344">
        <v>153</v>
      </c>
      <c r="U344">
        <v>173</v>
      </c>
      <c r="V344">
        <f t="shared" si="34"/>
        <v>940</v>
      </c>
      <c r="W344">
        <v>1</v>
      </c>
      <c r="X344">
        <v>2</v>
      </c>
      <c r="Y344">
        <v>9</v>
      </c>
      <c r="Z344">
        <v>4</v>
      </c>
      <c r="AA344">
        <v>1</v>
      </c>
      <c r="AB344">
        <v>0</v>
      </c>
      <c r="AC344">
        <v>0</v>
      </c>
      <c r="AD344">
        <v>0</v>
      </c>
      <c r="AE344">
        <v>0</v>
      </c>
      <c r="AF344">
        <v>0</v>
      </c>
      <c r="AG344">
        <f t="shared" si="35"/>
        <v>0</v>
      </c>
      <c r="AH344">
        <v>0</v>
      </c>
      <c r="AI344">
        <v>0</v>
      </c>
    </row>
    <row r="345" spans="1:35" x14ac:dyDescent="0.3">
      <c r="A345" s="1">
        <v>8553</v>
      </c>
      <c r="B345">
        <v>1965</v>
      </c>
      <c r="C345">
        <f t="shared" si="32"/>
        <v>61</v>
      </c>
      <c r="D345" t="str" cm="1">
        <f t="array" ref="D345">_xlfn.IFS(C345&lt;36,"Young",C345&lt;56,"Middle-aged",C345&gt;=56,"Senior")</f>
        <v>Senior</v>
      </c>
      <c r="E345" t="s">
        <v>29</v>
      </c>
      <c r="F345" t="s">
        <v>37</v>
      </c>
      <c r="G345">
        <v>44300</v>
      </c>
      <c r="H345">
        <f t="shared" si="30"/>
        <v>44300</v>
      </c>
      <c r="I345" t="str" cm="1">
        <f t="array" ref="I345">_xlfn.IFS(H345&lt;PERCENTILE(Income_Clean,0.33),"Low",H345&lt;PERCENTILE(Income_Clean,0.67),"Medium",H345&gt;PERCENTILE(Income_Clean,0.67),"High")</f>
        <v>Medium</v>
      </c>
      <c r="J345" t="str">
        <f t="shared" si="31"/>
        <v>Average Income</v>
      </c>
      <c r="K345">
        <v>1</v>
      </c>
      <c r="L345">
        <v>1</v>
      </c>
      <c r="M345" t="str">
        <f t="shared" si="33"/>
        <v>Yes</v>
      </c>
      <c r="N345" t="s">
        <v>112</v>
      </c>
      <c r="O345">
        <v>65</v>
      </c>
      <c r="P345">
        <v>30</v>
      </c>
      <c r="Q345">
        <v>0</v>
      </c>
      <c r="R345">
        <v>9</v>
      </c>
      <c r="S345">
        <v>0</v>
      </c>
      <c r="T345">
        <v>0</v>
      </c>
      <c r="U345">
        <v>3</v>
      </c>
      <c r="V345">
        <f t="shared" si="34"/>
        <v>42</v>
      </c>
      <c r="W345">
        <v>2</v>
      </c>
      <c r="X345">
        <v>1</v>
      </c>
      <c r="Y345">
        <v>0</v>
      </c>
      <c r="Z345">
        <v>3</v>
      </c>
      <c r="AA345">
        <v>6</v>
      </c>
      <c r="AB345">
        <v>0</v>
      </c>
      <c r="AC345">
        <v>0</v>
      </c>
      <c r="AD345">
        <v>0</v>
      </c>
      <c r="AE345">
        <v>0</v>
      </c>
      <c r="AF345">
        <v>0</v>
      </c>
      <c r="AG345">
        <f t="shared" si="35"/>
        <v>0</v>
      </c>
      <c r="AH345">
        <v>0</v>
      </c>
      <c r="AI345">
        <v>0</v>
      </c>
    </row>
    <row r="346" spans="1:35" x14ac:dyDescent="0.3">
      <c r="A346" s="1">
        <v>1826</v>
      </c>
      <c r="B346">
        <v>1970</v>
      </c>
      <c r="C346">
        <f t="shared" si="32"/>
        <v>56</v>
      </c>
      <c r="D346" t="str" cm="1">
        <f t="array" ref="D346">_xlfn.IFS(C346&lt;36,"Young",C346&lt;56,"Middle-aged",C346&gt;=56,"Senior")</f>
        <v>Senior</v>
      </c>
      <c r="E346" t="s">
        <v>29</v>
      </c>
      <c r="F346" t="s">
        <v>41</v>
      </c>
      <c r="G346">
        <v>84835</v>
      </c>
      <c r="H346">
        <f t="shared" si="30"/>
        <v>84835</v>
      </c>
      <c r="I346" t="str" cm="1">
        <f t="array" ref="I346">_xlfn.IFS(H346&lt;PERCENTILE(Income_Clean,0.33),"Low",H346&lt;PERCENTILE(Income_Clean,0.67),"Medium",H346&gt;PERCENTILE(Income_Clean,0.67),"High")</f>
        <v>High</v>
      </c>
      <c r="J346" t="str">
        <f t="shared" si="31"/>
        <v>Above Average Income</v>
      </c>
      <c r="K346">
        <v>0</v>
      </c>
      <c r="L346">
        <v>0</v>
      </c>
      <c r="M346" t="str">
        <f t="shared" si="33"/>
        <v>No</v>
      </c>
      <c r="N346" t="s">
        <v>305</v>
      </c>
      <c r="O346">
        <v>0</v>
      </c>
      <c r="P346">
        <v>189</v>
      </c>
      <c r="Q346">
        <v>104</v>
      </c>
      <c r="R346">
        <v>379</v>
      </c>
      <c r="S346">
        <v>111</v>
      </c>
      <c r="T346">
        <v>189</v>
      </c>
      <c r="U346">
        <v>218</v>
      </c>
      <c r="V346">
        <f t="shared" si="34"/>
        <v>1190</v>
      </c>
      <c r="W346">
        <v>1</v>
      </c>
      <c r="X346">
        <v>4</v>
      </c>
      <c r="Y346">
        <v>4</v>
      </c>
      <c r="Z346">
        <v>6</v>
      </c>
      <c r="AA346">
        <v>1</v>
      </c>
      <c r="AB346">
        <v>0</v>
      </c>
      <c r="AC346">
        <v>0</v>
      </c>
      <c r="AD346">
        <v>0</v>
      </c>
      <c r="AE346">
        <v>0</v>
      </c>
      <c r="AF346">
        <v>0</v>
      </c>
      <c r="AG346">
        <f t="shared" si="35"/>
        <v>0</v>
      </c>
      <c r="AH346">
        <v>0</v>
      </c>
      <c r="AI346">
        <v>1</v>
      </c>
    </row>
    <row r="347" spans="1:35" x14ac:dyDescent="0.3">
      <c r="A347" s="1">
        <v>8842</v>
      </c>
      <c r="B347">
        <v>1971</v>
      </c>
      <c r="C347">
        <f t="shared" si="32"/>
        <v>55</v>
      </c>
      <c r="D347" t="str" cm="1">
        <f t="array" ref="D347">_xlfn.IFS(C347&lt;36,"Young",C347&lt;56,"Middle-aged",C347&gt;=56,"Senior")</f>
        <v>Middle-aged</v>
      </c>
      <c r="E347" t="s">
        <v>29</v>
      </c>
      <c r="F347" t="s">
        <v>71</v>
      </c>
      <c r="G347">
        <v>30372</v>
      </c>
      <c r="H347">
        <f t="shared" si="30"/>
        <v>30372</v>
      </c>
      <c r="I347" t="str" cm="1">
        <f t="array" ref="I347">_xlfn.IFS(H347&lt;PERCENTILE(Income_Clean,0.33),"Low",H347&lt;PERCENTILE(Income_Clean,0.67),"Medium",H347&gt;PERCENTILE(Income_Clean,0.67),"High")</f>
        <v>Low</v>
      </c>
      <c r="J347" t="str">
        <f t="shared" si="31"/>
        <v>Below Average Income</v>
      </c>
      <c r="K347">
        <v>1</v>
      </c>
      <c r="L347">
        <v>1</v>
      </c>
      <c r="M347" t="str">
        <f t="shared" si="33"/>
        <v>Yes</v>
      </c>
      <c r="N347" t="s">
        <v>306</v>
      </c>
      <c r="O347">
        <v>33</v>
      </c>
      <c r="P347">
        <v>15</v>
      </c>
      <c r="Q347">
        <v>0</v>
      </c>
      <c r="R347">
        <v>12</v>
      </c>
      <c r="S347">
        <v>7</v>
      </c>
      <c r="T347">
        <v>3</v>
      </c>
      <c r="U347">
        <v>7</v>
      </c>
      <c r="V347">
        <f t="shared" si="34"/>
        <v>44</v>
      </c>
      <c r="W347">
        <v>3</v>
      </c>
      <c r="X347">
        <v>2</v>
      </c>
      <c r="Y347">
        <v>0</v>
      </c>
      <c r="Z347">
        <v>3</v>
      </c>
      <c r="AA347">
        <v>7</v>
      </c>
      <c r="AB347">
        <v>0</v>
      </c>
      <c r="AC347">
        <v>0</v>
      </c>
      <c r="AD347">
        <v>0</v>
      </c>
      <c r="AE347">
        <v>0</v>
      </c>
      <c r="AF347">
        <v>0</v>
      </c>
      <c r="AG347">
        <f t="shared" si="35"/>
        <v>0</v>
      </c>
      <c r="AH347">
        <v>0</v>
      </c>
      <c r="AI347">
        <v>0</v>
      </c>
    </row>
    <row r="348" spans="1:35" x14ac:dyDescent="0.3">
      <c r="A348" s="1">
        <v>11030</v>
      </c>
      <c r="B348">
        <v>1976</v>
      </c>
      <c r="C348">
        <f t="shared" si="32"/>
        <v>50</v>
      </c>
      <c r="D348" t="str" cm="1">
        <f t="array" ref="D348">_xlfn.IFS(C348&lt;36,"Young",C348&lt;56,"Middle-aged",C348&gt;=56,"Senior")</f>
        <v>Middle-aged</v>
      </c>
      <c r="E348" t="s">
        <v>39</v>
      </c>
      <c r="F348" t="s">
        <v>37</v>
      </c>
      <c r="G348">
        <v>33181</v>
      </c>
      <c r="H348">
        <f t="shared" si="30"/>
        <v>33181</v>
      </c>
      <c r="I348" t="str" cm="1">
        <f t="array" ref="I348">_xlfn.IFS(H348&lt;PERCENTILE(Income_Clean,0.33),"Low",H348&lt;PERCENTILE(Income_Clean,0.67),"Medium",H348&gt;PERCENTILE(Income_Clean,0.67),"High")</f>
        <v>Low</v>
      </c>
      <c r="J348" t="str">
        <f t="shared" si="31"/>
        <v>Below Average Income</v>
      </c>
      <c r="K348">
        <v>1</v>
      </c>
      <c r="L348">
        <v>0</v>
      </c>
      <c r="M348" t="str">
        <f t="shared" si="33"/>
        <v>Yes</v>
      </c>
      <c r="N348" t="s">
        <v>307</v>
      </c>
      <c r="O348">
        <v>90</v>
      </c>
      <c r="P348">
        <v>9</v>
      </c>
      <c r="Q348">
        <v>0</v>
      </c>
      <c r="R348">
        <v>3</v>
      </c>
      <c r="S348">
        <v>0</v>
      </c>
      <c r="T348">
        <v>0</v>
      </c>
      <c r="U348">
        <v>4</v>
      </c>
      <c r="V348">
        <f t="shared" si="34"/>
        <v>16</v>
      </c>
      <c r="W348">
        <v>1</v>
      </c>
      <c r="X348">
        <v>1</v>
      </c>
      <c r="Y348">
        <v>0</v>
      </c>
      <c r="Z348">
        <v>2</v>
      </c>
      <c r="AA348">
        <v>6</v>
      </c>
      <c r="AB348">
        <v>1</v>
      </c>
      <c r="AC348">
        <v>0</v>
      </c>
      <c r="AD348">
        <v>0</v>
      </c>
      <c r="AE348">
        <v>0</v>
      </c>
      <c r="AF348">
        <v>0</v>
      </c>
      <c r="AG348">
        <f t="shared" si="35"/>
        <v>1</v>
      </c>
      <c r="AH348">
        <v>0</v>
      </c>
      <c r="AI348">
        <v>0</v>
      </c>
    </row>
    <row r="349" spans="1:35" x14ac:dyDescent="0.3">
      <c r="A349" s="1">
        <v>2579</v>
      </c>
      <c r="B349">
        <v>1957</v>
      </c>
      <c r="C349">
        <f t="shared" si="32"/>
        <v>69</v>
      </c>
      <c r="D349" t="str" cm="1">
        <f t="array" ref="D349">_xlfn.IFS(C349&lt;36,"Young",C349&lt;56,"Middle-aged",C349&gt;=56,"Senior")</f>
        <v>Senior</v>
      </c>
      <c r="E349" t="s">
        <v>29</v>
      </c>
      <c r="F349" t="s">
        <v>37</v>
      </c>
      <c r="G349">
        <v>71113</v>
      </c>
      <c r="H349">
        <f t="shared" si="30"/>
        <v>71113</v>
      </c>
      <c r="I349" t="str" cm="1">
        <f t="array" ref="I349">_xlfn.IFS(H349&lt;PERCENTILE(Income_Clean,0.33),"Low",H349&lt;PERCENTILE(Income_Clean,0.67),"Medium",H349&gt;PERCENTILE(Income_Clean,0.67),"High")</f>
        <v>High</v>
      </c>
      <c r="J349" t="str">
        <f t="shared" si="31"/>
        <v>Above Average Income</v>
      </c>
      <c r="K349">
        <v>0</v>
      </c>
      <c r="L349">
        <v>1</v>
      </c>
      <c r="M349" t="str">
        <f t="shared" si="33"/>
        <v>Yes</v>
      </c>
      <c r="N349" t="s">
        <v>280</v>
      </c>
      <c r="O349">
        <v>95</v>
      </c>
      <c r="P349">
        <v>495</v>
      </c>
      <c r="Q349">
        <v>33</v>
      </c>
      <c r="R349">
        <v>255</v>
      </c>
      <c r="S349">
        <v>11</v>
      </c>
      <c r="T349">
        <v>33</v>
      </c>
      <c r="U349">
        <v>8</v>
      </c>
      <c r="V349">
        <f t="shared" si="34"/>
        <v>835</v>
      </c>
      <c r="W349">
        <v>4</v>
      </c>
      <c r="X349">
        <v>6</v>
      </c>
      <c r="Y349">
        <v>7</v>
      </c>
      <c r="Z349">
        <v>9</v>
      </c>
      <c r="AA349">
        <v>4</v>
      </c>
      <c r="AB349">
        <v>0</v>
      </c>
      <c r="AC349">
        <v>0</v>
      </c>
      <c r="AD349">
        <v>0</v>
      </c>
      <c r="AE349">
        <v>0</v>
      </c>
      <c r="AF349">
        <v>0</v>
      </c>
      <c r="AG349">
        <f t="shared" si="35"/>
        <v>0</v>
      </c>
      <c r="AH349">
        <v>0</v>
      </c>
      <c r="AI349">
        <v>0</v>
      </c>
    </row>
    <row r="350" spans="1:35" x14ac:dyDescent="0.3">
      <c r="A350" s="1">
        <v>175</v>
      </c>
      <c r="B350">
        <v>1986</v>
      </c>
      <c r="C350">
        <f t="shared" si="32"/>
        <v>40</v>
      </c>
      <c r="D350" t="str" cm="1">
        <f t="array" ref="D350">_xlfn.IFS(C350&lt;36,"Young",C350&lt;56,"Middle-aged",C350&gt;=56,"Senior")</f>
        <v>Middle-aged</v>
      </c>
      <c r="E350" t="s">
        <v>29</v>
      </c>
      <c r="F350" t="s">
        <v>37</v>
      </c>
      <c r="G350">
        <v>71952</v>
      </c>
      <c r="H350">
        <f t="shared" si="30"/>
        <v>71952</v>
      </c>
      <c r="I350" t="str" cm="1">
        <f t="array" ref="I350">_xlfn.IFS(H350&lt;PERCENTILE(Income_Clean,0.33),"Low",H350&lt;PERCENTILE(Income_Clean,0.67),"Medium",H350&gt;PERCENTILE(Income_Clean,0.67),"High")</f>
        <v>High</v>
      </c>
      <c r="J350" t="str">
        <f t="shared" si="31"/>
        <v>Above Average Income</v>
      </c>
      <c r="K350">
        <v>1</v>
      </c>
      <c r="L350">
        <v>0</v>
      </c>
      <c r="M350" t="str">
        <f t="shared" si="33"/>
        <v>Yes</v>
      </c>
      <c r="N350" t="s">
        <v>296</v>
      </c>
      <c r="O350">
        <v>93</v>
      </c>
      <c r="P350">
        <v>656</v>
      </c>
      <c r="Q350">
        <v>80</v>
      </c>
      <c r="R350">
        <v>455</v>
      </c>
      <c r="S350">
        <v>52</v>
      </c>
      <c r="T350">
        <v>107</v>
      </c>
      <c r="U350">
        <v>93</v>
      </c>
      <c r="V350">
        <f t="shared" si="34"/>
        <v>1443</v>
      </c>
      <c r="W350">
        <v>2</v>
      </c>
      <c r="X350">
        <v>8</v>
      </c>
      <c r="Y350">
        <v>4</v>
      </c>
      <c r="Z350">
        <v>8</v>
      </c>
      <c r="AA350">
        <v>4</v>
      </c>
      <c r="AB350">
        <v>1</v>
      </c>
      <c r="AC350">
        <v>0</v>
      </c>
      <c r="AD350">
        <v>1</v>
      </c>
      <c r="AE350">
        <v>0</v>
      </c>
      <c r="AF350">
        <v>0</v>
      </c>
      <c r="AG350">
        <f t="shared" si="35"/>
        <v>2</v>
      </c>
      <c r="AH350">
        <v>0</v>
      </c>
      <c r="AI350">
        <v>0</v>
      </c>
    </row>
    <row r="351" spans="1:35" x14ac:dyDescent="0.3">
      <c r="A351" s="1">
        <v>9185</v>
      </c>
      <c r="B351">
        <v>1966</v>
      </c>
      <c r="C351">
        <f t="shared" si="32"/>
        <v>60</v>
      </c>
      <c r="D351" t="str" cm="1">
        <f t="array" ref="D351">_xlfn.IFS(C351&lt;36,"Young",C351&lt;56,"Middle-aged",C351&gt;=56,"Senior")</f>
        <v>Senior</v>
      </c>
      <c r="E351" t="s">
        <v>36</v>
      </c>
      <c r="F351" t="s">
        <v>30</v>
      </c>
      <c r="G351">
        <v>69759</v>
      </c>
      <c r="H351">
        <f t="shared" si="30"/>
        <v>69759</v>
      </c>
      <c r="I351" t="str" cm="1">
        <f t="array" ref="I351">_xlfn.IFS(H351&lt;PERCENTILE(Income_Clean,0.33),"Low",H351&lt;PERCENTILE(Income_Clean,0.67),"Medium",H351&gt;PERCENTILE(Income_Clean,0.67),"High")</f>
        <v>High</v>
      </c>
      <c r="J351" t="str">
        <f t="shared" si="31"/>
        <v>Above Average Income</v>
      </c>
      <c r="K351">
        <v>0</v>
      </c>
      <c r="L351">
        <v>0</v>
      </c>
      <c r="M351" t="str">
        <f t="shared" si="33"/>
        <v>No</v>
      </c>
      <c r="N351" t="s">
        <v>233</v>
      </c>
      <c r="O351">
        <v>38</v>
      </c>
      <c r="P351">
        <v>452</v>
      </c>
      <c r="Q351">
        <v>20</v>
      </c>
      <c r="R351">
        <v>514</v>
      </c>
      <c r="S351">
        <v>13</v>
      </c>
      <c r="T351">
        <v>30</v>
      </c>
      <c r="U351">
        <v>0</v>
      </c>
      <c r="V351">
        <f t="shared" si="34"/>
        <v>1029</v>
      </c>
      <c r="W351">
        <v>3</v>
      </c>
      <c r="X351">
        <v>4</v>
      </c>
      <c r="Y351">
        <v>6</v>
      </c>
      <c r="Z351">
        <v>5</v>
      </c>
      <c r="AA351">
        <v>3</v>
      </c>
      <c r="AB351">
        <v>0</v>
      </c>
      <c r="AC351">
        <v>0</v>
      </c>
      <c r="AD351">
        <v>0</v>
      </c>
      <c r="AE351">
        <v>0</v>
      </c>
      <c r="AF351">
        <v>0</v>
      </c>
      <c r="AG351">
        <f t="shared" si="35"/>
        <v>0</v>
      </c>
      <c r="AH351">
        <v>0</v>
      </c>
      <c r="AI351">
        <v>1</v>
      </c>
    </row>
    <row r="352" spans="1:35" x14ac:dyDescent="0.3">
      <c r="A352" s="1">
        <v>11056</v>
      </c>
      <c r="B352">
        <v>1974</v>
      </c>
      <c r="C352">
        <f t="shared" si="32"/>
        <v>52</v>
      </c>
      <c r="D352" t="str" cm="1">
        <f t="array" ref="D352">_xlfn.IFS(C352&lt;36,"Young",C352&lt;56,"Middle-aged",C352&gt;=56,"Senior")</f>
        <v>Middle-aged</v>
      </c>
      <c r="E352" t="s">
        <v>29</v>
      </c>
      <c r="F352" t="s">
        <v>37</v>
      </c>
      <c r="G352">
        <v>72099</v>
      </c>
      <c r="H352">
        <f t="shared" si="30"/>
        <v>72099</v>
      </c>
      <c r="I352" t="str" cm="1">
        <f t="array" ref="I352">_xlfn.IFS(H352&lt;PERCENTILE(Income_Clean,0.33),"Low",H352&lt;PERCENTILE(Income_Clean,0.67),"Medium",H352&gt;PERCENTILE(Income_Clean,0.67),"High")</f>
        <v>High</v>
      </c>
      <c r="J352" t="str">
        <f t="shared" si="31"/>
        <v>Above Average Income</v>
      </c>
      <c r="K352">
        <v>0</v>
      </c>
      <c r="L352">
        <v>0</v>
      </c>
      <c r="M352" t="str">
        <f t="shared" si="33"/>
        <v>No</v>
      </c>
      <c r="N352" t="s">
        <v>308</v>
      </c>
      <c r="O352">
        <v>18</v>
      </c>
      <c r="P352">
        <v>546</v>
      </c>
      <c r="Q352">
        <v>91</v>
      </c>
      <c r="R352">
        <v>410</v>
      </c>
      <c r="S352">
        <v>119</v>
      </c>
      <c r="T352">
        <v>0</v>
      </c>
      <c r="U352">
        <v>22</v>
      </c>
      <c r="V352">
        <f t="shared" si="34"/>
        <v>1188</v>
      </c>
      <c r="W352">
        <v>1</v>
      </c>
      <c r="X352">
        <v>3</v>
      </c>
      <c r="Y352">
        <v>4</v>
      </c>
      <c r="Z352">
        <v>10</v>
      </c>
      <c r="AA352">
        <v>1</v>
      </c>
      <c r="AB352">
        <v>0</v>
      </c>
      <c r="AC352">
        <v>0</v>
      </c>
      <c r="AD352">
        <v>0</v>
      </c>
      <c r="AE352">
        <v>0</v>
      </c>
      <c r="AF352">
        <v>0</v>
      </c>
      <c r="AG352">
        <f t="shared" si="35"/>
        <v>0</v>
      </c>
      <c r="AH352">
        <v>0</v>
      </c>
      <c r="AI352">
        <v>0</v>
      </c>
    </row>
    <row r="353" spans="1:35" x14ac:dyDescent="0.3">
      <c r="A353" s="1">
        <v>9365</v>
      </c>
      <c r="B353">
        <v>1976</v>
      </c>
      <c r="C353">
        <f t="shared" si="32"/>
        <v>50</v>
      </c>
      <c r="D353" t="str" cm="1">
        <f t="array" ref="D353">_xlfn.IFS(C353&lt;36,"Young",C353&lt;56,"Middle-aged",C353&gt;=56,"Senior")</f>
        <v>Middle-aged</v>
      </c>
      <c r="E353" t="s">
        <v>36</v>
      </c>
      <c r="F353" t="s">
        <v>30</v>
      </c>
      <c r="G353">
        <v>60000</v>
      </c>
      <c r="H353">
        <f t="shared" si="30"/>
        <v>60000</v>
      </c>
      <c r="I353" t="str" cm="1">
        <f t="array" ref="I353">_xlfn.IFS(H353&lt;PERCENTILE(Income_Clean,0.33),"Low",H353&lt;PERCENTILE(Income_Clean,0.67),"Medium",H353&gt;PERCENTILE(Income_Clean,0.67),"High")</f>
        <v>Medium</v>
      </c>
      <c r="J353" t="str">
        <f t="shared" si="31"/>
        <v>Average Income</v>
      </c>
      <c r="K353">
        <v>0</v>
      </c>
      <c r="L353">
        <v>1</v>
      </c>
      <c r="M353" t="str">
        <f t="shared" si="33"/>
        <v>Yes</v>
      </c>
      <c r="N353" t="s">
        <v>309</v>
      </c>
      <c r="O353">
        <v>57</v>
      </c>
      <c r="P353">
        <v>1048</v>
      </c>
      <c r="Q353">
        <v>0</v>
      </c>
      <c r="R353">
        <v>217</v>
      </c>
      <c r="S353">
        <v>0</v>
      </c>
      <c r="T353">
        <v>0</v>
      </c>
      <c r="U353">
        <v>12</v>
      </c>
      <c r="V353">
        <f t="shared" si="34"/>
        <v>1277</v>
      </c>
      <c r="W353">
        <v>5</v>
      </c>
      <c r="X353">
        <v>11</v>
      </c>
      <c r="Y353">
        <v>3</v>
      </c>
      <c r="Z353">
        <v>5</v>
      </c>
      <c r="AA353">
        <v>6</v>
      </c>
      <c r="AB353">
        <v>0</v>
      </c>
      <c r="AC353">
        <v>0</v>
      </c>
      <c r="AD353">
        <v>0</v>
      </c>
      <c r="AE353">
        <v>0</v>
      </c>
      <c r="AF353">
        <v>0</v>
      </c>
      <c r="AG353">
        <f t="shared" si="35"/>
        <v>0</v>
      </c>
      <c r="AH353">
        <v>0</v>
      </c>
      <c r="AI353">
        <v>0</v>
      </c>
    </row>
    <row r="354" spans="1:35" x14ac:dyDescent="0.3">
      <c r="A354" s="1">
        <v>6201</v>
      </c>
      <c r="B354">
        <v>1978</v>
      </c>
      <c r="C354">
        <f t="shared" si="32"/>
        <v>48</v>
      </c>
      <c r="D354" t="str" cm="1">
        <f t="array" ref="D354">_xlfn.IFS(C354&lt;36,"Young",C354&lt;56,"Middle-aged",C354&gt;=56,"Senior")</f>
        <v>Middle-aged</v>
      </c>
      <c r="E354" t="s">
        <v>29</v>
      </c>
      <c r="F354" t="s">
        <v>30</v>
      </c>
      <c r="G354">
        <v>38643</v>
      </c>
      <c r="H354">
        <f t="shared" si="30"/>
        <v>38643</v>
      </c>
      <c r="I354" t="str" cm="1">
        <f t="array" ref="I354">_xlfn.IFS(H354&lt;PERCENTILE(Income_Clean,0.33),"Low",H354&lt;PERCENTILE(Income_Clean,0.67),"Medium",H354&gt;PERCENTILE(Income_Clean,0.67),"High")</f>
        <v>Low</v>
      </c>
      <c r="J354" t="str">
        <f t="shared" si="31"/>
        <v>Below Average Income</v>
      </c>
      <c r="K354">
        <v>1</v>
      </c>
      <c r="L354">
        <v>1</v>
      </c>
      <c r="M354" t="str">
        <f t="shared" si="33"/>
        <v>Yes</v>
      </c>
      <c r="N354" t="s">
        <v>310</v>
      </c>
      <c r="O354">
        <v>45</v>
      </c>
      <c r="P354">
        <v>22</v>
      </c>
      <c r="Q354">
        <v>2</v>
      </c>
      <c r="R354">
        <v>14</v>
      </c>
      <c r="S354">
        <v>0</v>
      </c>
      <c r="T354">
        <v>1</v>
      </c>
      <c r="U354">
        <v>10</v>
      </c>
      <c r="V354">
        <f t="shared" si="34"/>
        <v>49</v>
      </c>
      <c r="W354">
        <v>2</v>
      </c>
      <c r="X354">
        <v>2</v>
      </c>
      <c r="Y354">
        <v>0</v>
      </c>
      <c r="Z354">
        <v>3</v>
      </c>
      <c r="AA354">
        <v>7</v>
      </c>
      <c r="AB354">
        <v>0</v>
      </c>
      <c r="AC354">
        <v>0</v>
      </c>
      <c r="AD354">
        <v>0</v>
      </c>
      <c r="AE354">
        <v>0</v>
      </c>
      <c r="AF354">
        <v>0</v>
      </c>
      <c r="AG354">
        <f t="shared" si="35"/>
        <v>0</v>
      </c>
      <c r="AH354">
        <v>1</v>
      </c>
      <c r="AI354">
        <v>0</v>
      </c>
    </row>
    <row r="355" spans="1:35" x14ac:dyDescent="0.3">
      <c r="A355" s="1">
        <v>2061</v>
      </c>
      <c r="B355">
        <v>1955</v>
      </c>
      <c r="C355">
        <f t="shared" si="32"/>
        <v>71</v>
      </c>
      <c r="D355" t="str" cm="1">
        <f t="array" ref="D355">_xlfn.IFS(C355&lt;36,"Young",C355&lt;56,"Middle-aged",C355&gt;=56,"Senior")</f>
        <v>Senior</v>
      </c>
      <c r="E355" t="s">
        <v>29</v>
      </c>
      <c r="F355" t="s">
        <v>37</v>
      </c>
      <c r="G355">
        <v>50737</v>
      </c>
      <c r="H355">
        <f t="shared" si="30"/>
        <v>50737</v>
      </c>
      <c r="I355" t="str" cm="1">
        <f t="array" ref="I355">_xlfn.IFS(H355&lt;PERCENTILE(Income_Clean,0.33),"Low",H355&lt;PERCENTILE(Income_Clean,0.67),"Medium",H355&gt;PERCENTILE(Income_Clean,0.67),"High")</f>
        <v>Medium</v>
      </c>
      <c r="J355" t="str">
        <f t="shared" si="31"/>
        <v>Average Income</v>
      </c>
      <c r="K355">
        <v>0</v>
      </c>
      <c r="L355">
        <v>1</v>
      </c>
      <c r="M355" t="str">
        <f t="shared" si="33"/>
        <v>Yes</v>
      </c>
      <c r="N355" t="s">
        <v>66</v>
      </c>
      <c r="O355">
        <v>61</v>
      </c>
      <c r="P355">
        <v>78</v>
      </c>
      <c r="Q355">
        <v>0</v>
      </c>
      <c r="R355">
        <v>11</v>
      </c>
      <c r="S355">
        <v>0</v>
      </c>
      <c r="T355">
        <v>0</v>
      </c>
      <c r="U355">
        <v>10</v>
      </c>
      <c r="V355">
        <f t="shared" si="34"/>
        <v>99</v>
      </c>
      <c r="W355">
        <v>1</v>
      </c>
      <c r="X355">
        <v>2</v>
      </c>
      <c r="Y355">
        <v>0</v>
      </c>
      <c r="Z355">
        <v>4</v>
      </c>
      <c r="AA355">
        <v>6</v>
      </c>
      <c r="AB355">
        <v>0</v>
      </c>
      <c r="AC355">
        <v>1</v>
      </c>
      <c r="AD355">
        <v>0</v>
      </c>
      <c r="AE355">
        <v>0</v>
      </c>
      <c r="AF355">
        <v>0</v>
      </c>
      <c r="AG355">
        <f t="shared" si="35"/>
        <v>1</v>
      </c>
      <c r="AH355">
        <v>0</v>
      </c>
      <c r="AI355">
        <v>0</v>
      </c>
    </row>
    <row r="356" spans="1:35" x14ac:dyDescent="0.3">
      <c r="A356" s="1">
        <v>6184</v>
      </c>
      <c r="B356">
        <v>1969</v>
      </c>
      <c r="C356">
        <f t="shared" si="32"/>
        <v>57</v>
      </c>
      <c r="D356" t="str" cm="1">
        <f t="array" ref="D356">_xlfn.IFS(C356&lt;36,"Young",C356&lt;56,"Middle-aged",C356&gt;=56,"Senior")</f>
        <v>Senior</v>
      </c>
      <c r="E356" t="s">
        <v>36</v>
      </c>
      <c r="F356" t="s">
        <v>37</v>
      </c>
      <c r="G356">
        <v>68462</v>
      </c>
      <c r="H356">
        <f t="shared" si="30"/>
        <v>68462</v>
      </c>
      <c r="I356" t="str" cm="1">
        <f t="array" ref="I356">_xlfn.IFS(H356&lt;PERCENTILE(Income_Clean,0.33),"Low",H356&lt;PERCENTILE(Income_Clean,0.67),"Medium",H356&gt;PERCENTILE(Income_Clean,0.67),"High")</f>
        <v>High</v>
      </c>
      <c r="J356" t="str">
        <f t="shared" si="31"/>
        <v>Above Average Income</v>
      </c>
      <c r="K356">
        <v>0</v>
      </c>
      <c r="L356">
        <v>0</v>
      </c>
      <c r="M356" t="str">
        <f t="shared" si="33"/>
        <v>No</v>
      </c>
      <c r="N356" t="s">
        <v>139</v>
      </c>
      <c r="O356">
        <v>6</v>
      </c>
      <c r="P356">
        <v>561</v>
      </c>
      <c r="Q356">
        <v>64</v>
      </c>
      <c r="R356">
        <v>785</v>
      </c>
      <c r="S356">
        <v>84</v>
      </c>
      <c r="T356">
        <v>128</v>
      </c>
      <c r="U356">
        <v>48</v>
      </c>
      <c r="V356">
        <f t="shared" si="34"/>
        <v>1670</v>
      </c>
      <c r="W356">
        <v>1</v>
      </c>
      <c r="X356">
        <v>3</v>
      </c>
      <c r="Y356">
        <v>3</v>
      </c>
      <c r="Z356">
        <v>8</v>
      </c>
      <c r="AA356">
        <v>1</v>
      </c>
      <c r="AB356">
        <v>0</v>
      </c>
      <c r="AC356">
        <v>0</v>
      </c>
      <c r="AD356">
        <v>0</v>
      </c>
      <c r="AE356">
        <v>0</v>
      </c>
      <c r="AF356">
        <v>0</v>
      </c>
      <c r="AG356">
        <f t="shared" si="35"/>
        <v>0</v>
      </c>
      <c r="AH356">
        <v>0</v>
      </c>
      <c r="AI356">
        <v>0</v>
      </c>
    </row>
    <row r="357" spans="1:35" x14ac:dyDescent="0.3">
      <c r="A357" s="1">
        <v>6142</v>
      </c>
      <c r="B357">
        <v>1943</v>
      </c>
      <c r="C357">
        <f t="shared" si="32"/>
        <v>83</v>
      </c>
      <c r="D357" t="str" cm="1">
        <f t="array" ref="D357">_xlfn.IFS(C357&lt;36,"Young",C357&lt;56,"Middle-aged",C357&gt;=56,"Senior")</f>
        <v>Senior</v>
      </c>
      <c r="E357" t="s">
        <v>39</v>
      </c>
      <c r="F357" t="s">
        <v>37</v>
      </c>
      <c r="G357">
        <v>65073</v>
      </c>
      <c r="H357">
        <f t="shared" si="30"/>
        <v>65073</v>
      </c>
      <c r="I357" t="str" cm="1">
        <f t="array" ref="I357">_xlfn.IFS(H357&lt;PERCENTILE(Income_Clean,0.33),"Low",H357&lt;PERCENTILE(Income_Clean,0.67),"Medium",H357&gt;PERCENTILE(Income_Clean,0.67),"High")</f>
        <v>High</v>
      </c>
      <c r="J357" t="str">
        <f t="shared" si="31"/>
        <v>Above Average Income</v>
      </c>
      <c r="K357">
        <v>0</v>
      </c>
      <c r="L357">
        <v>0</v>
      </c>
      <c r="M357" t="str">
        <f t="shared" si="33"/>
        <v>No</v>
      </c>
      <c r="N357" t="s">
        <v>171</v>
      </c>
      <c r="O357">
        <v>65</v>
      </c>
      <c r="P357">
        <v>629</v>
      </c>
      <c r="Q357">
        <v>17</v>
      </c>
      <c r="R357">
        <v>177</v>
      </c>
      <c r="S357">
        <v>69</v>
      </c>
      <c r="T357">
        <v>0</v>
      </c>
      <c r="U357">
        <v>8</v>
      </c>
      <c r="V357">
        <f t="shared" si="34"/>
        <v>900</v>
      </c>
      <c r="W357">
        <v>1</v>
      </c>
      <c r="X357">
        <v>5</v>
      </c>
      <c r="Y357">
        <v>3</v>
      </c>
      <c r="Z357">
        <v>5</v>
      </c>
      <c r="AA357">
        <v>2</v>
      </c>
      <c r="AB357">
        <v>0</v>
      </c>
      <c r="AC357">
        <v>0</v>
      </c>
      <c r="AD357">
        <v>0</v>
      </c>
      <c r="AE357">
        <v>0</v>
      </c>
      <c r="AF357">
        <v>0</v>
      </c>
      <c r="AG357">
        <f t="shared" si="35"/>
        <v>0</v>
      </c>
      <c r="AH357">
        <v>1</v>
      </c>
      <c r="AI357">
        <v>0</v>
      </c>
    </row>
    <row r="358" spans="1:35" x14ac:dyDescent="0.3">
      <c r="A358" s="1">
        <v>4107</v>
      </c>
      <c r="B358">
        <v>1948</v>
      </c>
      <c r="C358">
        <f t="shared" si="32"/>
        <v>78</v>
      </c>
      <c r="D358" t="str" cm="1">
        <f t="array" ref="D358">_xlfn.IFS(C358&lt;36,"Young",C358&lt;56,"Middle-aged",C358&gt;=56,"Senior")</f>
        <v>Senior</v>
      </c>
      <c r="E358" t="s">
        <v>36</v>
      </c>
      <c r="F358" t="s">
        <v>33</v>
      </c>
      <c r="G358">
        <v>46681</v>
      </c>
      <c r="H358">
        <f t="shared" si="30"/>
        <v>46681</v>
      </c>
      <c r="I358" t="str" cm="1">
        <f t="array" ref="I358">_xlfn.IFS(H358&lt;PERCENTILE(Income_Clean,0.33),"Low",H358&lt;PERCENTILE(Income_Clean,0.67),"Medium",H358&gt;PERCENTILE(Income_Clean,0.67),"High")</f>
        <v>Medium</v>
      </c>
      <c r="J358" t="str">
        <f t="shared" si="31"/>
        <v>Average Income</v>
      </c>
      <c r="K358">
        <v>0</v>
      </c>
      <c r="L358">
        <v>2</v>
      </c>
      <c r="M358" t="str">
        <f t="shared" si="33"/>
        <v>Yes</v>
      </c>
      <c r="N358" t="s">
        <v>311</v>
      </c>
      <c r="O358">
        <v>52</v>
      </c>
      <c r="P358">
        <v>269</v>
      </c>
      <c r="Q358">
        <v>15</v>
      </c>
      <c r="R358">
        <v>69</v>
      </c>
      <c r="S358">
        <v>15</v>
      </c>
      <c r="T358">
        <v>19</v>
      </c>
      <c r="U358">
        <v>38</v>
      </c>
      <c r="V358">
        <f t="shared" si="34"/>
        <v>425</v>
      </c>
      <c r="W358">
        <v>2</v>
      </c>
      <c r="X358">
        <v>4</v>
      </c>
      <c r="Y358">
        <v>6</v>
      </c>
      <c r="Z358">
        <v>4</v>
      </c>
      <c r="AA358">
        <v>5</v>
      </c>
      <c r="AB358">
        <v>0</v>
      </c>
      <c r="AC358">
        <v>0</v>
      </c>
      <c r="AD358">
        <v>0</v>
      </c>
      <c r="AE358">
        <v>0</v>
      </c>
      <c r="AF358">
        <v>0</v>
      </c>
      <c r="AG358">
        <f t="shared" si="35"/>
        <v>0</v>
      </c>
      <c r="AH358">
        <v>0</v>
      </c>
      <c r="AI358">
        <v>0</v>
      </c>
    </row>
    <row r="359" spans="1:35" x14ac:dyDescent="0.3">
      <c r="A359" s="1">
        <v>7274</v>
      </c>
      <c r="B359">
        <v>1957</v>
      </c>
      <c r="C359">
        <f t="shared" si="32"/>
        <v>69</v>
      </c>
      <c r="D359" t="str" cm="1">
        <f t="array" ref="D359">_xlfn.IFS(C359&lt;36,"Young",C359&lt;56,"Middle-aged",C359&gt;=56,"Senior")</f>
        <v>Senior</v>
      </c>
      <c r="E359" t="s">
        <v>29</v>
      </c>
      <c r="F359" t="s">
        <v>37</v>
      </c>
      <c r="G359">
        <v>78618</v>
      </c>
      <c r="H359">
        <f t="shared" si="30"/>
        <v>78618</v>
      </c>
      <c r="I359" t="str" cm="1">
        <f t="array" ref="I359">_xlfn.IFS(H359&lt;PERCENTILE(Income_Clean,0.33),"Low",H359&lt;PERCENTILE(Income_Clean,0.67),"Medium",H359&gt;PERCENTILE(Income_Clean,0.67),"High")</f>
        <v>High</v>
      </c>
      <c r="J359" t="str">
        <f t="shared" si="31"/>
        <v>Above Average Income</v>
      </c>
      <c r="K359">
        <v>0</v>
      </c>
      <c r="L359">
        <v>0</v>
      </c>
      <c r="M359" t="str">
        <f t="shared" si="33"/>
        <v>No</v>
      </c>
      <c r="N359" t="s">
        <v>312</v>
      </c>
      <c r="O359">
        <v>87</v>
      </c>
      <c r="P359">
        <v>736</v>
      </c>
      <c r="Q359">
        <v>163</v>
      </c>
      <c r="R359">
        <v>818</v>
      </c>
      <c r="S359">
        <v>212</v>
      </c>
      <c r="T359">
        <v>163</v>
      </c>
      <c r="U359">
        <v>61</v>
      </c>
      <c r="V359">
        <f t="shared" si="34"/>
        <v>2153</v>
      </c>
      <c r="W359">
        <v>1</v>
      </c>
      <c r="X359">
        <v>4</v>
      </c>
      <c r="Y359">
        <v>7</v>
      </c>
      <c r="Z359">
        <v>10</v>
      </c>
      <c r="AA359">
        <v>2</v>
      </c>
      <c r="AB359">
        <v>0</v>
      </c>
      <c r="AC359">
        <v>1</v>
      </c>
      <c r="AD359">
        <v>0</v>
      </c>
      <c r="AE359">
        <v>0</v>
      </c>
      <c r="AF359">
        <v>0</v>
      </c>
      <c r="AG359">
        <f t="shared" si="35"/>
        <v>1</v>
      </c>
      <c r="AH359">
        <v>0</v>
      </c>
      <c r="AI359">
        <v>0</v>
      </c>
    </row>
    <row r="360" spans="1:35" x14ac:dyDescent="0.3">
      <c r="A360" s="1">
        <v>9336</v>
      </c>
      <c r="B360">
        <v>1969</v>
      </c>
      <c r="C360">
        <f t="shared" si="32"/>
        <v>57</v>
      </c>
      <c r="D360" t="str" cm="1">
        <f t="array" ref="D360">_xlfn.IFS(C360&lt;36,"Young",C360&lt;56,"Middle-aged",C360&gt;=56,"Senior")</f>
        <v>Senior</v>
      </c>
      <c r="E360" t="s">
        <v>36</v>
      </c>
      <c r="F360" t="s">
        <v>71</v>
      </c>
      <c r="G360">
        <v>62187</v>
      </c>
      <c r="H360">
        <f t="shared" si="30"/>
        <v>62187</v>
      </c>
      <c r="I360" t="str" cm="1">
        <f t="array" ref="I360">_xlfn.IFS(H360&lt;PERCENTILE(Income_Clean,0.33),"Low",H360&lt;PERCENTILE(Income_Clean,0.67),"Medium",H360&gt;PERCENTILE(Income_Clean,0.67),"High")</f>
        <v>Medium</v>
      </c>
      <c r="J360" t="str">
        <f t="shared" si="31"/>
        <v>Average Income</v>
      </c>
      <c r="K360">
        <v>0</v>
      </c>
      <c r="L360">
        <v>1</v>
      </c>
      <c r="M360" t="str">
        <f t="shared" si="33"/>
        <v>Yes</v>
      </c>
      <c r="N360" t="s">
        <v>313</v>
      </c>
      <c r="O360">
        <v>38</v>
      </c>
      <c r="P360">
        <v>512</v>
      </c>
      <c r="Q360">
        <v>0</v>
      </c>
      <c r="R360">
        <v>83</v>
      </c>
      <c r="S360">
        <v>0</v>
      </c>
      <c r="T360">
        <v>0</v>
      </c>
      <c r="U360">
        <v>41</v>
      </c>
      <c r="V360">
        <f t="shared" si="34"/>
        <v>636</v>
      </c>
      <c r="W360">
        <v>3</v>
      </c>
      <c r="X360">
        <v>6</v>
      </c>
      <c r="Y360">
        <v>2</v>
      </c>
      <c r="Z360">
        <v>10</v>
      </c>
      <c r="AA360">
        <v>4</v>
      </c>
      <c r="AB360">
        <v>0</v>
      </c>
      <c r="AC360">
        <v>0</v>
      </c>
      <c r="AD360">
        <v>0</v>
      </c>
      <c r="AE360">
        <v>0</v>
      </c>
      <c r="AF360">
        <v>0</v>
      </c>
      <c r="AG360">
        <f t="shared" si="35"/>
        <v>0</v>
      </c>
      <c r="AH360">
        <v>0</v>
      </c>
      <c r="AI360">
        <v>0</v>
      </c>
    </row>
    <row r="361" spans="1:35" x14ac:dyDescent="0.3">
      <c r="A361" s="1">
        <v>2958</v>
      </c>
      <c r="B361">
        <v>1978</v>
      </c>
      <c r="C361">
        <f t="shared" si="32"/>
        <v>48</v>
      </c>
      <c r="D361" t="str" cm="1">
        <f t="array" ref="D361">_xlfn.IFS(C361&lt;36,"Young",C361&lt;56,"Middle-aged",C361&gt;=56,"Senior")</f>
        <v>Middle-aged</v>
      </c>
      <c r="E361" t="s">
        <v>29</v>
      </c>
      <c r="F361" t="s">
        <v>37</v>
      </c>
      <c r="G361">
        <v>28442</v>
      </c>
      <c r="H361">
        <f t="shared" si="30"/>
        <v>28442</v>
      </c>
      <c r="I361" t="str" cm="1">
        <f t="array" ref="I361">_xlfn.IFS(H361&lt;PERCENTILE(Income_Clean,0.33),"Low",H361&lt;PERCENTILE(Income_Clean,0.67),"Medium",H361&gt;PERCENTILE(Income_Clean,0.67),"High")</f>
        <v>Low</v>
      </c>
      <c r="J361" t="str">
        <f t="shared" si="31"/>
        <v>Below Average Income</v>
      </c>
      <c r="K361">
        <v>2</v>
      </c>
      <c r="L361">
        <v>0</v>
      </c>
      <c r="M361" t="str">
        <f t="shared" si="33"/>
        <v>Yes</v>
      </c>
      <c r="N361" t="s">
        <v>145</v>
      </c>
      <c r="O361">
        <v>53</v>
      </c>
      <c r="P361">
        <v>19</v>
      </c>
      <c r="Q361">
        <v>3</v>
      </c>
      <c r="R361">
        <v>10</v>
      </c>
      <c r="S361">
        <v>11</v>
      </c>
      <c r="T361">
        <v>8</v>
      </c>
      <c r="U361">
        <v>6</v>
      </c>
      <c r="V361">
        <f t="shared" si="34"/>
        <v>57</v>
      </c>
      <c r="W361">
        <v>3</v>
      </c>
      <c r="X361">
        <v>2</v>
      </c>
      <c r="Y361">
        <v>1</v>
      </c>
      <c r="Z361">
        <v>4</v>
      </c>
      <c r="AA361">
        <v>4</v>
      </c>
      <c r="AB361">
        <v>0</v>
      </c>
      <c r="AC361">
        <v>0</v>
      </c>
      <c r="AD361">
        <v>0</v>
      </c>
      <c r="AE361">
        <v>0</v>
      </c>
      <c r="AF361">
        <v>0</v>
      </c>
      <c r="AG361">
        <f t="shared" si="35"/>
        <v>0</v>
      </c>
      <c r="AH361">
        <v>0</v>
      </c>
      <c r="AI361">
        <v>0</v>
      </c>
    </row>
    <row r="362" spans="1:35" x14ac:dyDescent="0.3">
      <c r="A362" s="1">
        <v>933</v>
      </c>
      <c r="B362">
        <v>1978</v>
      </c>
      <c r="C362">
        <f t="shared" si="32"/>
        <v>48</v>
      </c>
      <c r="D362" t="str" cm="1">
        <f t="array" ref="D362">_xlfn.IFS(C362&lt;36,"Young",C362&lt;56,"Middle-aged",C362&gt;=56,"Senior")</f>
        <v>Middle-aged</v>
      </c>
      <c r="E362" t="s">
        <v>36</v>
      </c>
      <c r="F362" t="s">
        <v>37</v>
      </c>
      <c r="G362">
        <v>37717</v>
      </c>
      <c r="H362">
        <f t="shared" si="30"/>
        <v>37717</v>
      </c>
      <c r="I362" t="str" cm="1">
        <f t="array" ref="I362">_xlfn.IFS(H362&lt;PERCENTILE(Income_Clean,0.33),"Low",H362&lt;PERCENTILE(Income_Clean,0.67),"Medium",H362&gt;PERCENTILE(Income_Clean,0.67),"High")</f>
        <v>Low</v>
      </c>
      <c r="J362" t="str">
        <f t="shared" si="31"/>
        <v>Below Average Income</v>
      </c>
      <c r="K362">
        <v>1</v>
      </c>
      <c r="L362">
        <v>0</v>
      </c>
      <c r="M362" t="str">
        <f t="shared" si="33"/>
        <v>Yes</v>
      </c>
      <c r="N362" t="s">
        <v>249</v>
      </c>
      <c r="O362">
        <v>31</v>
      </c>
      <c r="P362">
        <v>9</v>
      </c>
      <c r="Q362">
        <v>0</v>
      </c>
      <c r="R362">
        <v>6</v>
      </c>
      <c r="S362">
        <v>4</v>
      </c>
      <c r="T362">
        <v>1</v>
      </c>
      <c r="U362">
        <v>5</v>
      </c>
      <c r="V362">
        <f t="shared" si="34"/>
        <v>25</v>
      </c>
      <c r="W362">
        <v>1</v>
      </c>
      <c r="X362">
        <v>1</v>
      </c>
      <c r="Y362">
        <v>0</v>
      </c>
      <c r="Z362">
        <v>2</v>
      </c>
      <c r="AA362">
        <v>9</v>
      </c>
      <c r="AB362">
        <v>0</v>
      </c>
      <c r="AC362">
        <v>0</v>
      </c>
      <c r="AD362">
        <v>0</v>
      </c>
      <c r="AE362">
        <v>0</v>
      </c>
      <c r="AF362">
        <v>0</v>
      </c>
      <c r="AG362">
        <f t="shared" si="35"/>
        <v>0</v>
      </c>
      <c r="AH362">
        <v>0</v>
      </c>
      <c r="AI362">
        <v>0</v>
      </c>
    </row>
    <row r="363" spans="1:35" x14ac:dyDescent="0.3">
      <c r="A363" s="1">
        <v>5837</v>
      </c>
      <c r="B363">
        <v>1967</v>
      </c>
      <c r="C363">
        <f t="shared" si="32"/>
        <v>59</v>
      </c>
      <c r="D363" t="str" cm="1">
        <f t="array" ref="D363">_xlfn.IFS(C363&lt;36,"Young",C363&lt;56,"Middle-aged",C363&gt;=56,"Senior")</f>
        <v>Senior</v>
      </c>
      <c r="E363" t="s">
        <v>29</v>
      </c>
      <c r="F363" t="s">
        <v>37</v>
      </c>
      <c r="G363">
        <v>51479</v>
      </c>
      <c r="H363">
        <f t="shared" si="30"/>
        <v>51479</v>
      </c>
      <c r="I363" t="str" cm="1">
        <f t="array" ref="I363">_xlfn.IFS(H363&lt;PERCENTILE(Income_Clean,0.33),"Low",H363&lt;PERCENTILE(Income_Clean,0.67),"Medium",H363&gt;PERCENTILE(Income_Clean,0.67),"High")</f>
        <v>Medium</v>
      </c>
      <c r="J363" t="str">
        <f t="shared" si="31"/>
        <v>Average Income</v>
      </c>
      <c r="K363">
        <v>1</v>
      </c>
      <c r="L363">
        <v>1</v>
      </c>
      <c r="M363" t="str">
        <f t="shared" si="33"/>
        <v>Yes</v>
      </c>
      <c r="N363" t="s">
        <v>314</v>
      </c>
      <c r="O363">
        <v>67</v>
      </c>
      <c r="P363">
        <v>247</v>
      </c>
      <c r="Q363">
        <v>8</v>
      </c>
      <c r="R363">
        <v>160</v>
      </c>
      <c r="S363">
        <v>6</v>
      </c>
      <c r="T363">
        <v>8</v>
      </c>
      <c r="U363">
        <v>65</v>
      </c>
      <c r="V363">
        <f t="shared" si="34"/>
        <v>494</v>
      </c>
      <c r="W363">
        <v>7</v>
      </c>
      <c r="X363">
        <v>6</v>
      </c>
      <c r="Y363">
        <v>3</v>
      </c>
      <c r="Z363">
        <v>6</v>
      </c>
      <c r="AA363">
        <v>7</v>
      </c>
      <c r="AB363">
        <v>0</v>
      </c>
      <c r="AC363">
        <v>0</v>
      </c>
      <c r="AD363">
        <v>0</v>
      </c>
      <c r="AE363">
        <v>0</v>
      </c>
      <c r="AF363">
        <v>0</v>
      </c>
      <c r="AG363">
        <f t="shared" si="35"/>
        <v>0</v>
      </c>
      <c r="AH363">
        <v>0</v>
      </c>
      <c r="AI363">
        <v>0</v>
      </c>
    </row>
    <row r="364" spans="1:35" x14ac:dyDescent="0.3">
      <c r="A364" s="1">
        <v>10704</v>
      </c>
      <c r="B364">
        <v>1969</v>
      </c>
      <c r="C364">
        <f t="shared" si="32"/>
        <v>57</v>
      </c>
      <c r="D364" t="str" cm="1">
        <f t="array" ref="D364">_xlfn.IFS(C364&lt;36,"Young",C364&lt;56,"Middle-aged",C364&gt;=56,"Senior")</f>
        <v>Senior</v>
      </c>
      <c r="E364" t="s">
        <v>29</v>
      </c>
      <c r="F364" t="s">
        <v>30</v>
      </c>
      <c r="G364">
        <v>54803</v>
      </c>
      <c r="H364">
        <f t="shared" si="30"/>
        <v>54803</v>
      </c>
      <c r="I364" t="str" cm="1">
        <f t="array" ref="I364">_xlfn.IFS(H364&lt;PERCENTILE(Income_Clean,0.33),"Low",H364&lt;PERCENTILE(Income_Clean,0.67),"Medium",H364&gt;PERCENTILE(Income_Clean,0.67),"High")</f>
        <v>Medium</v>
      </c>
      <c r="J364" t="str">
        <f t="shared" si="31"/>
        <v>Average Income</v>
      </c>
      <c r="K364">
        <v>0</v>
      </c>
      <c r="L364">
        <v>1</v>
      </c>
      <c r="M364" t="str">
        <f t="shared" si="33"/>
        <v>Yes</v>
      </c>
      <c r="N364" t="s">
        <v>315</v>
      </c>
      <c r="O364">
        <v>65</v>
      </c>
      <c r="P364">
        <v>404</v>
      </c>
      <c r="Q364">
        <v>0</v>
      </c>
      <c r="R364">
        <v>92</v>
      </c>
      <c r="S364">
        <v>28</v>
      </c>
      <c r="T364">
        <v>27</v>
      </c>
      <c r="U364">
        <v>142</v>
      </c>
      <c r="V364">
        <f t="shared" si="34"/>
        <v>693</v>
      </c>
      <c r="W364">
        <v>2</v>
      </c>
      <c r="X364">
        <v>6</v>
      </c>
      <c r="Y364">
        <v>2</v>
      </c>
      <c r="Z364">
        <v>9</v>
      </c>
      <c r="AA364">
        <v>4</v>
      </c>
      <c r="AB364">
        <v>0</v>
      </c>
      <c r="AC364">
        <v>0</v>
      </c>
      <c r="AD364">
        <v>0</v>
      </c>
      <c r="AE364">
        <v>0</v>
      </c>
      <c r="AF364">
        <v>0</v>
      </c>
      <c r="AG364">
        <f t="shared" si="35"/>
        <v>0</v>
      </c>
      <c r="AH364">
        <v>0</v>
      </c>
      <c r="AI364">
        <v>0</v>
      </c>
    </row>
    <row r="365" spans="1:35" x14ac:dyDescent="0.3">
      <c r="A365" s="1">
        <v>5125</v>
      </c>
      <c r="B365">
        <v>1960</v>
      </c>
      <c r="C365">
        <f t="shared" si="32"/>
        <v>66</v>
      </c>
      <c r="D365" t="str" cm="1">
        <f t="array" ref="D365">_xlfn.IFS(C365&lt;36,"Young",C365&lt;56,"Middle-aged",C365&gt;=56,"Senior")</f>
        <v>Senior</v>
      </c>
      <c r="E365" t="s">
        <v>29</v>
      </c>
      <c r="F365" t="s">
        <v>37</v>
      </c>
      <c r="G365">
        <v>79530</v>
      </c>
      <c r="H365">
        <f t="shared" si="30"/>
        <v>79530</v>
      </c>
      <c r="I365" t="str" cm="1">
        <f t="array" ref="I365">_xlfn.IFS(H365&lt;PERCENTILE(Income_Clean,0.33),"Low",H365&lt;PERCENTILE(Income_Clean,0.67),"Medium",H365&gt;PERCENTILE(Income_Clean,0.67),"High")</f>
        <v>High</v>
      </c>
      <c r="J365" t="str">
        <f t="shared" si="31"/>
        <v>Above Average Income</v>
      </c>
      <c r="K365">
        <v>0</v>
      </c>
      <c r="L365">
        <v>0</v>
      </c>
      <c r="M365" t="str">
        <f t="shared" si="33"/>
        <v>No</v>
      </c>
      <c r="N365" t="s">
        <v>130</v>
      </c>
      <c r="O365">
        <v>64</v>
      </c>
      <c r="P365">
        <v>333</v>
      </c>
      <c r="Q365">
        <v>0</v>
      </c>
      <c r="R365">
        <v>815</v>
      </c>
      <c r="S365">
        <v>129</v>
      </c>
      <c r="T365">
        <v>42</v>
      </c>
      <c r="U365">
        <v>29</v>
      </c>
      <c r="V365">
        <f t="shared" si="34"/>
        <v>1348</v>
      </c>
      <c r="W365">
        <v>1</v>
      </c>
      <c r="X365">
        <v>4</v>
      </c>
      <c r="Y365">
        <v>10</v>
      </c>
      <c r="Z365">
        <v>11</v>
      </c>
      <c r="AA365">
        <v>2</v>
      </c>
      <c r="AB365">
        <v>0</v>
      </c>
      <c r="AC365">
        <v>0</v>
      </c>
      <c r="AD365">
        <v>0</v>
      </c>
      <c r="AE365">
        <v>0</v>
      </c>
      <c r="AF365">
        <v>0</v>
      </c>
      <c r="AG365">
        <f t="shared" si="35"/>
        <v>0</v>
      </c>
      <c r="AH365">
        <v>0</v>
      </c>
      <c r="AI365">
        <v>0</v>
      </c>
    </row>
    <row r="366" spans="1:35" x14ac:dyDescent="0.3">
      <c r="A366" s="1">
        <v>4432</v>
      </c>
      <c r="B366">
        <v>1976</v>
      </c>
      <c r="C366">
        <f t="shared" si="32"/>
        <v>50</v>
      </c>
      <c r="D366" t="str" cm="1">
        <f t="array" ref="D366">_xlfn.IFS(C366&lt;36,"Young",C366&lt;56,"Middle-aged",C366&gt;=56,"Senior")</f>
        <v>Middle-aged</v>
      </c>
      <c r="E366" t="s">
        <v>29</v>
      </c>
      <c r="F366" t="s">
        <v>41</v>
      </c>
      <c r="G366">
        <v>31615</v>
      </c>
      <c r="H366">
        <f t="shared" si="30"/>
        <v>31615</v>
      </c>
      <c r="I366" t="str" cm="1">
        <f t="array" ref="I366">_xlfn.IFS(H366&lt;PERCENTILE(Income_Clean,0.33),"Low",H366&lt;PERCENTILE(Income_Clean,0.67),"Medium",H366&gt;PERCENTILE(Income_Clean,0.67),"High")</f>
        <v>Low</v>
      </c>
      <c r="J366" t="str">
        <f t="shared" si="31"/>
        <v>Below Average Income</v>
      </c>
      <c r="K366">
        <v>1</v>
      </c>
      <c r="L366">
        <v>0</v>
      </c>
      <c r="M366" t="str">
        <f t="shared" si="33"/>
        <v>Yes</v>
      </c>
      <c r="N366" t="s">
        <v>316</v>
      </c>
      <c r="O366">
        <v>82</v>
      </c>
      <c r="P366">
        <v>2</v>
      </c>
      <c r="Q366">
        <v>3</v>
      </c>
      <c r="R366">
        <v>20</v>
      </c>
      <c r="S366">
        <v>6</v>
      </c>
      <c r="T366">
        <v>11</v>
      </c>
      <c r="U366">
        <v>9</v>
      </c>
      <c r="V366">
        <f t="shared" si="34"/>
        <v>51</v>
      </c>
      <c r="W366">
        <v>2</v>
      </c>
      <c r="X366">
        <v>2</v>
      </c>
      <c r="Y366">
        <v>0</v>
      </c>
      <c r="Z366">
        <v>3</v>
      </c>
      <c r="AA366">
        <v>7</v>
      </c>
      <c r="AB366">
        <v>0</v>
      </c>
      <c r="AC366">
        <v>0</v>
      </c>
      <c r="AD366">
        <v>0</v>
      </c>
      <c r="AE366">
        <v>0</v>
      </c>
      <c r="AF366">
        <v>0</v>
      </c>
      <c r="AG366">
        <f t="shared" si="35"/>
        <v>0</v>
      </c>
      <c r="AH366">
        <v>0</v>
      </c>
      <c r="AI366">
        <v>0</v>
      </c>
    </row>
    <row r="367" spans="1:35" x14ac:dyDescent="0.3">
      <c r="A367" s="1">
        <v>5955</v>
      </c>
      <c r="B367">
        <v>1962</v>
      </c>
      <c r="C367">
        <f t="shared" si="32"/>
        <v>64</v>
      </c>
      <c r="D367" t="str" cm="1">
        <f t="array" ref="D367">_xlfn.IFS(C367&lt;36,"Young",C367&lt;56,"Middle-aged",C367&gt;=56,"Senior")</f>
        <v>Senior</v>
      </c>
      <c r="E367" t="s">
        <v>29</v>
      </c>
      <c r="F367" t="s">
        <v>33</v>
      </c>
      <c r="G367">
        <v>72025</v>
      </c>
      <c r="H367">
        <f t="shared" si="30"/>
        <v>72025</v>
      </c>
      <c r="I367" t="str" cm="1">
        <f t="array" ref="I367">_xlfn.IFS(H367&lt;PERCENTILE(Income_Clean,0.33),"Low",H367&lt;PERCENTILE(Income_Clean,0.67),"Medium",H367&gt;PERCENTILE(Income_Clean,0.67),"High")</f>
        <v>High</v>
      </c>
      <c r="J367" t="str">
        <f t="shared" si="31"/>
        <v>Above Average Income</v>
      </c>
      <c r="K367">
        <v>0</v>
      </c>
      <c r="L367">
        <v>0</v>
      </c>
      <c r="M367" t="str">
        <f t="shared" si="33"/>
        <v>No</v>
      </c>
      <c r="N367" t="s">
        <v>317</v>
      </c>
      <c r="O367">
        <v>27</v>
      </c>
      <c r="P367">
        <v>833</v>
      </c>
      <c r="Q367">
        <v>33</v>
      </c>
      <c r="R367">
        <v>549</v>
      </c>
      <c r="S367">
        <v>151</v>
      </c>
      <c r="T367">
        <v>133</v>
      </c>
      <c r="U367">
        <v>233</v>
      </c>
      <c r="V367">
        <f t="shared" si="34"/>
        <v>1932</v>
      </c>
      <c r="W367">
        <v>1</v>
      </c>
      <c r="X367">
        <v>4</v>
      </c>
      <c r="Y367">
        <v>3</v>
      </c>
      <c r="Z367">
        <v>8</v>
      </c>
      <c r="AA367">
        <v>3</v>
      </c>
      <c r="AB367">
        <v>0</v>
      </c>
      <c r="AC367">
        <v>0</v>
      </c>
      <c r="AD367">
        <v>0</v>
      </c>
      <c r="AE367">
        <v>0</v>
      </c>
      <c r="AF367">
        <v>0</v>
      </c>
      <c r="AG367">
        <f t="shared" si="35"/>
        <v>0</v>
      </c>
      <c r="AH367">
        <v>0</v>
      </c>
      <c r="AI367">
        <v>0</v>
      </c>
    </row>
    <row r="368" spans="1:35" x14ac:dyDescent="0.3">
      <c r="A368" s="1">
        <v>2928</v>
      </c>
      <c r="B368">
        <v>1975</v>
      </c>
      <c r="C368">
        <f t="shared" si="32"/>
        <v>51</v>
      </c>
      <c r="D368" t="str" cm="1">
        <f t="array" ref="D368">_xlfn.IFS(C368&lt;36,"Young",C368&lt;56,"Middle-aged",C368&gt;=56,"Senior")</f>
        <v>Middle-aged</v>
      </c>
      <c r="E368" t="s">
        <v>36</v>
      </c>
      <c r="F368" t="s">
        <v>30</v>
      </c>
      <c r="G368">
        <v>52614</v>
      </c>
      <c r="H368">
        <f t="shared" si="30"/>
        <v>52614</v>
      </c>
      <c r="I368" t="str" cm="1">
        <f t="array" ref="I368">_xlfn.IFS(H368&lt;PERCENTILE(Income_Clean,0.33),"Low",H368&lt;PERCENTILE(Income_Clean,0.67),"Medium",H368&gt;PERCENTILE(Income_Clean,0.67),"High")</f>
        <v>Medium</v>
      </c>
      <c r="J368" t="str">
        <f t="shared" si="31"/>
        <v>Average Income</v>
      </c>
      <c r="K368">
        <v>0</v>
      </c>
      <c r="L368">
        <v>1</v>
      </c>
      <c r="M368" t="str">
        <f t="shared" si="33"/>
        <v>Yes</v>
      </c>
      <c r="N368" t="s">
        <v>318</v>
      </c>
      <c r="O368">
        <v>63</v>
      </c>
      <c r="P368">
        <v>789</v>
      </c>
      <c r="Q368">
        <v>0</v>
      </c>
      <c r="R368">
        <v>142</v>
      </c>
      <c r="S368">
        <v>12</v>
      </c>
      <c r="T368">
        <v>9</v>
      </c>
      <c r="U368">
        <v>38</v>
      </c>
      <c r="V368">
        <f t="shared" si="34"/>
        <v>990</v>
      </c>
      <c r="W368">
        <v>2</v>
      </c>
      <c r="X368">
        <v>2</v>
      </c>
      <c r="Y368">
        <v>4</v>
      </c>
      <c r="Z368">
        <v>8</v>
      </c>
      <c r="AA368">
        <v>8</v>
      </c>
      <c r="AB368">
        <v>0</v>
      </c>
      <c r="AC368">
        <v>0</v>
      </c>
      <c r="AD368">
        <v>0</v>
      </c>
      <c r="AE368">
        <v>0</v>
      </c>
      <c r="AF368">
        <v>0</v>
      </c>
      <c r="AG368">
        <f t="shared" si="35"/>
        <v>0</v>
      </c>
      <c r="AH368">
        <v>0</v>
      </c>
      <c r="AI368">
        <v>0</v>
      </c>
    </row>
    <row r="369" spans="1:35" x14ac:dyDescent="0.3">
      <c r="A369" s="1">
        <v>5680</v>
      </c>
      <c r="B369">
        <v>1984</v>
      </c>
      <c r="C369">
        <f t="shared" si="32"/>
        <v>42</v>
      </c>
      <c r="D369" t="str" cm="1">
        <f t="array" ref="D369">_xlfn.IFS(C369&lt;36,"Young",C369&lt;56,"Middle-aged",C369&gt;=56,"Senior")</f>
        <v>Middle-aged</v>
      </c>
      <c r="E369" t="s">
        <v>53</v>
      </c>
      <c r="F369" t="s">
        <v>37</v>
      </c>
      <c r="G369">
        <v>35684</v>
      </c>
      <c r="H369">
        <f t="shared" si="30"/>
        <v>35684</v>
      </c>
      <c r="I369" t="str" cm="1">
        <f t="array" ref="I369">_xlfn.IFS(H369&lt;PERCENTILE(Income_Clean,0.33),"Low",H369&lt;PERCENTILE(Income_Clean,0.67),"Medium",H369&gt;PERCENTILE(Income_Clean,0.67),"High")</f>
        <v>Low</v>
      </c>
      <c r="J369" t="str">
        <f t="shared" si="31"/>
        <v>Below Average Income</v>
      </c>
      <c r="K369">
        <v>1</v>
      </c>
      <c r="L369">
        <v>0</v>
      </c>
      <c r="M369" t="str">
        <f t="shared" si="33"/>
        <v>Yes</v>
      </c>
      <c r="N369" t="s">
        <v>319</v>
      </c>
      <c r="O369">
        <v>66</v>
      </c>
      <c r="P369">
        <v>10</v>
      </c>
      <c r="Q369">
        <v>4</v>
      </c>
      <c r="R369">
        <v>7</v>
      </c>
      <c r="S369">
        <v>0</v>
      </c>
      <c r="T369">
        <v>6</v>
      </c>
      <c r="U369">
        <v>3</v>
      </c>
      <c r="V369">
        <f t="shared" si="34"/>
        <v>30</v>
      </c>
      <c r="W369">
        <v>1</v>
      </c>
      <c r="X369">
        <v>1</v>
      </c>
      <c r="Y369">
        <v>0</v>
      </c>
      <c r="Z369">
        <v>3</v>
      </c>
      <c r="AA369">
        <v>6</v>
      </c>
      <c r="AB369">
        <v>0</v>
      </c>
      <c r="AC369">
        <v>0</v>
      </c>
      <c r="AD369">
        <v>0</v>
      </c>
      <c r="AE369">
        <v>0</v>
      </c>
      <c r="AF369">
        <v>0</v>
      </c>
      <c r="AG369">
        <f t="shared" si="35"/>
        <v>0</v>
      </c>
      <c r="AH369">
        <v>0</v>
      </c>
      <c r="AI369">
        <v>0</v>
      </c>
    </row>
    <row r="370" spans="1:35" x14ac:dyDescent="0.3">
      <c r="A370" s="1">
        <v>10313</v>
      </c>
      <c r="B370">
        <v>1975</v>
      </c>
      <c r="C370">
        <f t="shared" si="32"/>
        <v>51</v>
      </c>
      <c r="D370" t="str" cm="1">
        <f t="array" ref="D370">_xlfn.IFS(C370&lt;36,"Young",C370&lt;56,"Middle-aged",C370&gt;=56,"Senior")</f>
        <v>Middle-aged</v>
      </c>
      <c r="E370" t="s">
        <v>29</v>
      </c>
      <c r="F370" t="s">
        <v>37</v>
      </c>
      <c r="G370">
        <v>48178</v>
      </c>
      <c r="H370">
        <f t="shared" si="30"/>
        <v>48178</v>
      </c>
      <c r="I370" t="str" cm="1">
        <f t="array" ref="I370">_xlfn.IFS(H370&lt;PERCENTILE(Income_Clean,0.33),"Low",H370&lt;PERCENTILE(Income_Clean,0.67),"Medium",H370&gt;PERCENTILE(Income_Clean,0.67),"High")</f>
        <v>Medium</v>
      </c>
      <c r="J370" t="str">
        <f t="shared" si="31"/>
        <v>Average Income</v>
      </c>
      <c r="K370">
        <v>1</v>
      </c>
      <c r="L370">
        <v>1</v>
      </c>
      <c r="M370" t="str">
        <f t="shared" si="33"/>
        <v>Yes</v>
      </c>
      <c r="N370" t="s">
        <v>161</v>
      </c>
      <c r="O370">
        <v>69</v>
      </c>
      <c r="P370">
        <v>159</v>
      </c>
      <c r="Q370">
        <v>4</v>
      </c>
      <c r="R370">
        <v>45</v>
      </c>
      <c r="S370">
        <v>6</v>
      </c>
      <c r="T370">
        <v>2</v>
      </c>
      <c r="U370">
        <v>38</v>
      </c>
      <c r="V370">
        <f t="shared" si="34"/>
        <v>254</v>
      </c>
      <c r="W370">
        <v>6</v>
      </c>
      <c r="X370">
        <v>5</v>
      </c>
      <c r="Y370">
        <v>1</v>
      </c>
      <c r="Z370">
        <v>4</v>
      </c>
      <c r="AA370">
        <v>8</v>
      </c>
      <c r="AB370">
        <v>0</v>
      </c>
      <c r="AC370">
        <v>0</v>
      </c>
      <c r="AD370">
        <v>0</v>
      </c>
      <c r="AE370">
        <v>0</v>
      </c>
      <c r="AF370">
        <v>0</v>
      </c>
      <c r="AG370">
        <f t="shared" si="35"/>
        <v>0</v>
      </c>
      <c r="AH370">
        <v>0</v>
      </c>
      <c r="AI370">
        <v>0</v>
      </c>
    </row>
    <row r="371" spans="1:35" x14ac:dyDescent="0.3">
      <c r="A371" s="1">
        <v>2557</v>
      </c>
      <c r="B371">
        <v>1970</v>
      </c>
      <c r="C371">
        <f t="shared" si="32"/>
        <v>56</v>
      </c>
      <c r="D371" t="str" cm="1">
        <f t="array" ref="D371">_xlfn.IFS(C371&lt;36,"Young",C371&lt;56,"Middle-aged",C371&gt;=56,"Senior")</f>
        <v>Senior</v>
      </c>
      <c r="E371" t="s">
        <v>39</v>
      </c>
      <c r="F371" t="s">
        <v>30</v>
      </c>
      <c r="G371">
        <v>29548</v>
      </c>
      <c r="H371">
        <f t="shared" si="30"/>
        <v>29548</v>
      </c>
      <c r="I371" t="str" cm="1">
        <f t="array" ref="I371">_xlfn.IFS(H371&lt;PERCENTILE(Income_Clean,0.33),"Low",H371&lt;PERCENTILE(Income_Clean,0.67),"Medium",H371&gt;PERCENTILE(Income_Clean,0.67),"High")</f>
        <v>Low</v>
      </c>
      <c r="J371" t="str">
        <f t="shared" si="31"/>
        <v>Below Average Income</v>
      </c>
      <c r="K371">
        <v>1</v>
      </c>
      <c r="L371">
        <v>0</v>
      </c>
      <c r="M371" t="str">
        <f t="shared" si="33"/>
        <v>Yes</v>
      </c>
      <c r="N371" t="s">
        <v>68</v>
      </c>
      <c r="O371">
        <v>52</v>
      </c>
      <c r="P371">
        <v>7</v>
      </c>
      <c r="Q371">
        <v>1</v>
      </c>
      <c r="R371">
        <v>6</v>
      </c>
      <c r="S371">
        <v>3</v>
      </c>
      <c r="T371">
        <v>1</v>
      </c>
      <c r="U371">
        <v>11</v>
      </c>
      <c r="V371">
        <f t="shared" si="34"/>
        <v>29</v>
      </c>
      <c r="W371">
        <v>1</v>
      </c>
      <c r="X371">
        <v>1</v>
      </c>
      <c r="Y371">
        <v>1</v>
      </c>
      <c r="Z371">
        <v>2</v>
      </c>
      <c r="AA371">
        <v>4</v>
      </c>
      <c r="AB371">
        <v>1</v>
      </c>
      <c r="AC371">
        <v>0</v>
      </c>
      <c r="AD371">
        <v>0</v>
      </c>
      <c r="AE371">
        <v>0</v>
      </c>
      <c r="AF371">
        <v>0</v>
      </c>
      <c r="AG371">
        <f t="shared" si="35"/>
        <v>1</v>
      </c>
      <c r="AH371">
        <v>0</v>
      </c>
      <c r="AI371">
        <v>0</v>
      </c>
    </row>
    <row r="372" spans="1:35" x14ac:dyDescent="0.3">
      <c r="A372" s="1">
        <v>1245</v>
      </c>
      <c r="B372">
        <v>1966</v>
      </c>
      <c r="C372">
        <f t="shared" si="32"/>
        <v>60</v>
      </c>
      <c r="D372" t="str" cm="1">
        <f t="array" ref="D372">_xlfn.IFS(C372&lt;36,"Young",C372&lt;56,"Middle-aged",C372&gt;=56,"Senior")</f>
        <v>Senior</v>
      </c>
      <c r="E372" t="s">
        <v>29</v>
      </c>
      <c r="F372" t="s">
        <v>30</v>
      </c>
      <c r="G372">
        <v>63810</v>
      </c>
      <c r="H372">
        <f t="shared" si="30"/>
        <v>63810</v>
      </c>
      <c r="I372" t="str" cm="1">
        <f t="array" ref="I372">_xlfn.IFS(H372&lt;PERCENTILE(Income_Clean,0.33),"Low",H372&lt;PERCENTILE(Income_Clean,0.67),"Medium",H372&gt;PERCENTILE(Income_Clean,0.67),"High")</f>
        <v>High</v>
      </c>
      <c r="J372" t="str">
        <f t="shared" si="31"/>
        <v>Above Average Income</v>
      </c>
      <c r="K372">
        <v>0</v>
      </c>
      <c r="L372">
        <v>1</v>
      </c>
      <c r="M372" t="str">
        <f t="shared" si="33"/>
        <v>Yes</v>
      </c>
      <c r="N372" t="s">
        <v>320</v>
      </c>
      <c r="O372">
        <v>45</v>
      </c>
      <c r="P372">
        <v>977</v>
      </c>
      <c r="Q372">
        <v>12</v>
      </c>
      <c r="R372">
        <v>253</v>
      </c>
      <c r="S372">
        <v>16</v>
      </c>
      <c r="T372">
        <v>12</v>
      </c>
      <c r="U372">
        <v>101</v>
      </c>
      <c r="V372">
        <f t="shared" si="34"/>
        <v>1371</v>
      </c>
      <c r="W372">
        <v>4</v>
      </c>
      <c r="X372">
        <v>4</v>
      </c>
      <c r="Y372">
        <v>3</v>
      </c>
      <c r="Z372">
        <v>12</v>
      </c>
      <c r="AA372">
        <v>8</v>
      </c>
      <c r="AB372">
        <v>0</v>
      </c>
      <c r="AC372">
        <v>1</v>
      </c>
      <c r="AD372">
        <v>0</v>
      </c>
      <c r="AE372">
        <v>0</v>
      </c>
      <c r="AF372">
        <v>0</v>
      </c>
      <c r="AG372">
        <f t="shared" si="35"/>
        <v>1</v>
      </c>
      <c r="AH372">
        <v>0</v>
      </c>
      <c r="AI372">
        <v>0</v>
      </c>
    </row>
    <row r="373" spans="1:35" x14ac:dyDescent="0.3">
      <c r="A373" s="1">
        <v>1519</v>
      </c>
      <c r="B373">
        <v>1972</v>
      </c>
      <c r="C373">
        <f t="shared" si="32"/>
        <v>54</v>
      </c>
      <c r="D373" t="str" cm="1">
        <f t="array" ref="D373">_xlfn.IFS(C373&lt;36,"Young",C373&lt;56,"Middle-aged",C373&gt;=56,"Senior")</f>
        <v>Middle-aged</v>
      </c>
      <c r="E373" t="s">
        <v>36</v>
      </c>
      <c r="F373" t="s">
        <v>30</v>
      </c>
      <c r="G373">
        <v>38578</v>
      </c>
      <c r="H373">
        <f t="shared" si="30"/>
        <v>38578</v>
      </c>
      <c r="I373" t="str" cm="1">
        <f t="array" ref="I373">_xlfn.IFS(H373&lt;PERCENTILE(Income_Clean,0.33),"Low",H373&lt;PERCENTILE(Income_Clean,0.67),"Medium",H373&gt;PERCENTILE(Income_Clean,0.67),"High")</f>
        <v>Low</v>
      </c>
      <c r="J373" t="str">
        <f t="shared" si="31"/>
        <v>Below Average Income</v>
      </c>
      <c r="K373">
        <v>1</v>
      </c>
      <c r="L373">
        <v>1</v>
      </c>
      <c r="M373" t="str">
        <f t="shared" si="33"/>
        <v>Yes</v>
      </c>
      <c r="N373" t="s">
        <v>321</v>
      </c>
      <c r="O373">
        <v>2</v>
      </c>
      <c r="P373">
        <v>38</v>
      </c>
      <c r="Q373">
        <v>4</v>
      </c>
      <c r="R373">
        <v>22</v>
      </c>
      <c r="S373">
        <v>3</v>
      </c>
      <c r="T373">
        <v>3</v>
      </c>
      <c r="U373">
        <v>3</v>
      </c>
      <c r="V373">
        <f t="shared" si="34"/>
        <v>73</v>
      </c>
      <c r="W373">
        <v>3</v>
      </c>
      <c r="X373">
        <v>3</v>
      </c>
      <c r="Y373">
        <v>0</v>
      </c>
      <c r="Z373">
        <v>3</v>
      </c>
      <c r="AA373">
        <v>8</v>
      </c>
      <c r="AB373">
        <v>0</v>
      </c>
      <c r="AC373">
        <v>0</v>
      </c>
      <c r="AD373">
        <v>0</v>
      </c>
      <c r="AE373">
        <v>0</v>
      </c>
      <c r="AF373">
        <v>0</v>
      </c>
      <c r="AG373">
        <f t="shared" si="35"/>
        <v>0</v>
      </c>
      <c r="AH373">
        <v>0</v>
      </c>
      <c r="AI373">
        <v>1</v>
      </c>
    </row>
    <row r="374" spans="1:35" x14ac:dyDescent="0.3">
      <c r="A374" s="1">
        <v>10703</v>
      </c>
      <c r="B374">
        <v>1975</v>
      </c>
      <c r="C374">
        <f t="shared" si="32"/>
        <v>51</v>
      </c>
      <c r="D374" t="str" cm="1">
        <f t="array" ref="D374">_xlfn.IFS(C374&lt;36,"Young",C374&lt;56,"Middle-aged",C374&gt;=56,"Senior")</f>
        <v>Middle-aged</v>
      </c>
      <c r="E374" t="s">
        <v>39</v>
      </c>
      <c r="F374" t="s">
        <v>30</v>
      </c>
      <c r="G374">
        <v>46098</v>
      </c>
      <c r="H374">
        <f t="shared" si="30"/>
        <v>46098</v>
      </c>
      <c r="I374" t="str" cm="1">
        <f t="array" ref="I374">_xlfn.IFS(H374&lt;PERCENTILE(Income_Clean,0.33),"Low",H374&lt;PERCENTILE(Income_Clean,0.67),"Medium",H374&gt;PERCENTILE(Income_Clean,0.67),"High")</f>
        <v>Medium</v>
      </c>
      <c r="J374" t="str">
        <f t="shared" si="31"/>
        <v>Average Income</v>
      </c>
      <c r="K374">
        <v>1</v>
      </c>
      <c r="L374">
        <v>1</v>
      </c>
      <c r="M374" t="str">
        <f t="shared" si="33"/>
        <v>Yes</v>
      </c>
      <c r="N374" t="s">
        <v>322</v>
      </c>
      <c r="O374">
        <v>86</v>
      </c>
      <c r="P374">
        <v>57</v>
      </c>
      <c r="Q374">
        <v>0</v>
      </c>
      <c r="R374">
        <v>27</v>
      </c>
      <c r="S374">
        <v>0</v>
      </c>
      <c r="T374">
        <v>0</v>
      </c>
      <c r="U374">
        <v>36</v>
      </c>
      <c r="V374">
        <f t="shared" si="34"/>
        <v>120</v>
      </c>
      <c r="W374">
        <v>4</v>
      </c>
      <c r="X374">
        <v>3</v>
      </c>
      <c r="Y374">
        <v>2</v>
      </c>
      <c r="Z374">
        <v>2</v>
      </c>
      <c r="AA374">
        <v>8</v>
      </c>
      <c r="AB374">
        <v>0</v>
      </c>
      <c r="AC374">
        <v>0</v>
      </c>
      <c r="AD374">
        <v>0</v>
      </c>
      <c r="AE374">
        <v>0</v>
      </c>
      <c r="AF374">
        <v>0</v>
      </c>
      <c r="AG374">
        <f t="shared" si="35"/>
        <v>0</v>
      </c>
      <c r="AH374">
        <v>0</v>
      </c>
      <c r="AI374">
        <v>0</v>
      </c>
    </row>
    <row r="375" spans="1:35" x14ac:dyDescent="0.3">
      <c r="A375" s="1">
        <v>1726</v>
      </c>
      <c r="B375">
        <v>1970</v>
      </c>
      <c r="C375">
        <f t="shared" si="32"/>
        <v>56</v>
      </c>
      <c r="D375" t="str" cm="1">
        <f t="array" ref="D375">_xlfn.IFS(C375&lt;36,"Young",C375&lt;56,"Middle-aged",C375&gt;=56,"Senior")</f>
        <v>Senior</v>
      </c>
      <c r="E375" t="s">
        <v>29</v>
      </c>
      <c r="F375" t="s">
        <v>30</v>
      </c>
      <c r="G375">
        <v>22585</v>
      </c>
      <c r="H375">
        <f t="shared" si="30"/>
        <v>22585</v>
      </c>
      <c r="I375" t="str" cm="1">
        <f t="array" ref="I375">_xlfn.IFS(H375&lt;PERCENTILE(Income_Clean,0.33),"Low",H375&lt;PERCENTILE(Income_Clean,0.67),"Medium",H375&gt;PERCENTILE(Income_Clean,0.67),"High")</f>
        <v>Low</v>
      </c>
      <c r="J375" t="str">
        <f t="shared" si="31"/>
        <v>Below Average Income</v>
      </c>
      <c r="K375">
        <v>0</v>
      </c>
      <c r="L375">
        <v>0</v>
      </c>
      <c r="M375" t="str">
        <f t="shared" si="33"/>
        <v>No</v>
      </c>
      <c r="N375" t="s">
        <v>59</v>
      </c>
      <c r="O375">
        <v>23</v>
      </c>
      <c r="P375">
        <v>3</v>
      </c>
      <c r="Q375">
        <v>9</v>
      </c>
      <c r="R375">
        <v>15</v>
      </c>
      <c r="S375">
        <v>13</v>
      </c>
      <c r="T375">
        <v>2</v>
      </c>
      <c r="U375">
        <v>39</v>
      </c>
      <c r="V375">
        <f t="shared" si="34"/>
        <v>81</v>
      </c>
      <c r="W375">
        <v>1</v>
      </c>
      <c r="X375">
        <v>1</v>
      </c>
      <c r="Y375">
        <v>1</v>
      </c>
      <c r="Z375">
        <v>2</v>
      </c>
      <c r="AA375">
        <v>9</v>
      </c>
      <c r="AB375">
        <v>1</v>
      </c>
      <c r="AC375">
        <v>0</v>
      </c>
      <c r="AD375">
        <v>0</v>
      </c>
      <c r="AE375">
        <v>0</v>
      </c>
      <c r="AF375">
        <v>0</v>
      </c>
      <c r="AG375">
        <f t="shared" si="35"/>
        <v>1</v>
      </c>
      <c r="AH375">
        <v>0</v>
      </c>
      <c r="AI375">
        <v>1</v>
      </c>
    </row>
    <row r="376" spans="1:35" x14ac:dyDescent="0.3">
      <c r="A376" s="1">
        <v>4459</v>
      </c>
      <c r="B376">
        <v>1989</v>
      </c>
      <c r="C376">
        <f t="shared" si="32"/>
        <v>37</v>
      </c>
      <c r="D376" t="str" cm="1">
        <f t="array" ref="D376">_xlfn.IFS(C376&lt;36,"Young",C376&lt;56,"Middle-aged",C376&gt;=56,"Senior")</f>
        <v>Middle-aged</v>
      </c>
      <c r="E376" t="s">
        <v>29</v>
      </c>
      <c r="F376" t="s">
        <v>30</v>
      </c>
      <c r="G376">
        <v>30279</v>
      </c>
      <c r="H376">
        <f t="shared" si="30"/>
        <v>30279</v>
      </c>
      <c r="I376" t="str" cm="1">
        <f t="array" ref="I376">_xlfn.IFS(H376&lt;PERCENTILE(Income_Clean,0.33),"Low",H376&lt;PERCENTILE(Income_Clean,0.67),"Medium",H376&gt;PERCENTILE(Income_Clean,0.67),"High")</f>
        <v>Low</v>
      </c>
      <c r="J376" t="str">
        <f t="shared" si="31"/>
        <v>Below Average Income</v>
      </c>
      <c r="K376">
        <v>1</v>
      </c>
      <c r="L376">
        <v>0</v>
      </c>
      <c r="M376" t="str">
        <f t="shared" si="33"/>
        <v>Yes</v>
      </c>
      <c r="N376" t="s">
        <v>323</v>
      </c>
      <c r="O376">
        <v>13</v>
      </c>
      <c r="P376">
        <v>10</v>
      </c>
      <c r="Q376">
        <v>4</v>
      </c>
      <c r="R376">
        <v>14</v>
      </c>
      <c r="S376">
        <v>4</v>
      </c>
      <c r="T376">
        <v>4</v>
      </c>
      <c r="U376">
        <v>1</v>
      </c>
      <c r="V376">
        <f t="shared" si="34"/>
        <v>37</v>
      </c>
      <c r="W376">
        <v>1</v>
      </c>
      <c r="X376">
        <v>1</v>
      </c>
      <c r="Y376">
        <v>0</v>
      </c>
      <c r="Z376">
        <v>3</v>
      </c>
      <c r="AA376">
        <v>8</v>
      </c>
      <c r="AB376">
        <v>0</v>
      </c>
      <c r="AC376">
        <v>0</v>
      </c>
      <c r="AD376">
        <v>0</v>
      </c>
      <c r="AE376">
        <v>0</v>
      </c>
      <c r="AF376">
        <v>0</v>
      </c>
      <c r="AG376">
        <f t="shared" si="35"/>
        <v>0</v>
      </c>
      <c r="AH376">
        <v>0</v>
      </c>
      <c r="AI376">
        <v>0</v>
      </c>
    </row>
    <row r="377" spans="1:35" x14ac:dyDescent="0.3">
      <c r="A377" s="1">
        <v>1729</v>
      </c>
      <c r="B377">
        <v>1961</v>
      </c>
      <c r="C377">
        <f t="shared" si="32"/>
        <v>65</v>
      </c>
      <c r="D377" t="str" cm="1">
        <f t="array" ref="D377">_xlfn.IFS(C377&lt;36,"Young",C377&lt;56,"Middle-aged",C377&gt;=56,"Senior")</f>
        <v>Senior</v>
      </c>
      <c r="E377" t="s">
        <v>36</v>
      </c>
      <c r="F377" t="s">
        <v>33</v>
      </c>
      <c r="G377">
        <v>66426</v>
      </c>
      <c r="H377">
        <f t="shared" si="30"/>
        <v>66426</v>
      </c>
      <c r="I377" t="str" cm="1">
        <f t="array" ref="I377">_xlfn.IFS(H377&lt;PERCENTILE(Income_Clean,0.33),"Low",H377&lt;PERCENTILE(Income_Clean,0.67),"Medium",H377&gt;PERCENTILE(Income_Clean,0.67),"High")</f>
        <v>High</v>
      </c>
      <c r="J377" t="str">
        <f t="shared" si="31"/>
        <v>Above Average Income</v>
      </c>
      <c r="K377">
        <v>0</v>
      </c>
      <c r="L377">
        <v>1</v>
      </c>
      <c r="M377" t="str">
        <f t="shared" si="33"/>
        <v>Yes</v>
      </c>
      <c r="N377" t="s">
        <v>77</v>
      </c>
      <c r="O377">
        <v>14</v>
      </c>
      <c r="P377">
        <v>1043</v>
      </c>
      <c r="Q377">
        <v>24</v>
      </c>
      <c r="R377">
        <v>97</v>
      </c>
      <c r="S377">
        <v>32</v>
      </c>
      <c r="T377">
        <v>24</v>
      </c>
      <c r="U377">
        <v>157</v>
      </c>
      <c r="V377">
        <f t="shared" si="34"/>
        <v>1377</v>
      </c>
      <c r="W377">
        <v>2</v>
      </c>
      <c r="X377">
        <v>3</v>
      </c>
      <c r="Y377">
        <v>5</v>
      </c>
      <c r="Z377">
        <v>10</v>
      </c>
      <c r="AA377">
        <v>6</v>
      </c>
      <c r="AB377">
        <v>0</v>
      </c>
      <c r="AC377">
        <v>0</v>
      </c>
      <c r="AD377">
        <v>0</v>
      </c>
      <c r="AE377">
        <v>0</v>
      </c>
      <c r="AF377">
        <v>0</v>
      </c>
      <c r="AG377">
        <f t="shared" si="35"/>
        <v>0</v>
      </c>
      <c r="AH377">
        <v>0</v>
      </c>
      <c r="AI377">
        <v>0</v>
      </c>
    </row>
    <row r="378" spans="1:35" x14ac:dyDescent="0.3">
      <c r="A378" s="1">
        <v>1517</v>
      </c>
      <c r="B378">
        <v>1969</v>
      </c>
      <c r="C378">
        <f t="shared" si="32"/>
        <v>57</v>
      </c>
      <c r="D378" t="str" cm="1">
        <f t="array" ref="D378">_xlfn.IFS(C378&lt;36,"Young",C378&lt;56,"Middle-aged",C378&gt;=56,"Senior")</f>
        <v>Senior</v>
      </c>
      <c r="E378" t="s">
        <v>29</v>
      </c>
      <c r="F378" t="s">
        <v>30</v>
      </c>
      <c r="G378">
        <v>30822</v>
      </c>
      <c r="H378">
        <f t="shared" si="30"/>
        <v>30822</v>
      </c>
      <c r="I378" t="str" cm="1">
        <f t="array" ref="I378">_xlfn.IFS(H378&lt;PERCENTILE(Income_Clean,0.33),"Low",H378&lt;PERCENTILE(Income_Clean,0.67),"Medium",H378&gt;PERCENTILE(Income_Clean,0.67),"High")</f>
        <v>Low</v>
      </c>
      <c r="J378" t="str">
        <f t="shared" si="31"/>
        <v>Below Average Income</v>
      </c>
      <c r="K378">
        <v>1</v>
      </c>
      <c r="L378">
        <v>0</v>
      </c>
      <c r="M378" t="str">
        <f t="shared" si="33"/>
        <v>Yes</v>
      </c>
      <c r="N378" t="s">
        <v>324</v>
      </c>
      <c r="O378">
        <v>92</v>
      </c>
      <c r="P378">
        <v>3</v>
      </c>
      <c r="Q378">
        <v>9</v>
      </c>
      <c r="R378">
        <v>13</v>
      </c>
      <c r="S378">
        <v>2</v>
      </c>
      <c r="T378">
        <v>12</v>
      </c>
      <c r="U378">
        <v>12</v>
      </c>
      <c r="V378">
        <f t="shared" si="34"/>
        <v>51</v>
      </c>
      <c r="W378">
        <v>1</v>
      </c>
      <c r="X378">
        <v>1</v>
      </c>
      <c r="Y378">
        <v>0</v>
      </c>
      <c r="Z378">
        <v>3</v>
      </c>
      <c r="AA378">
        <v>7</v>
      </c>
      <c r="AB378">
        <v>0</v>
      </c>
      <c r="AC378">
        <v>0</v>
      </c>
      <c r="AD378">
        <v>0</v>
      </c>
      <c r="AE378">
        <v>0</v>
      </c>
      <c r="AF378">
        <v>0</v>
      </c>
      <c r="AG378">
        <f t="shared" si="35"/>
        <v>0</v>
      </c>
      <c r="AH378">
        <v>0</v>
      </c>
      <c r="AI378">
        <v>0</v>
      </c>
    </row>
    <row r="379" spans="1:35" x14ac:dyDescent="0.3">
      <c r="A379" s="1">
        <v>2098</v>
      </c>
      <c r="B379">
        <v>1969</v>
      </c>
      <c r="C379">
        <f t="shared" si="32"/>
        <v>57</v>
      </c>
      <c r="D379" t="str" cm="1">
        <f t="array" ref="D379">_xlfn.IFS(C379&lt;36,"Young",C379&lt;56,"Middle-aged",C379&gt;=56,"Senior")</f>
        <v>Senior</v>
      </c>
      <c r="E379" t="s">
        <v>36</v>
      </c>
      <c r="F379" t="s">
        <v>37</v>
      </c>
      <c r="G379">
        <v>33581</v>
      </c>
      <c r="H379">
        <f t="shared" si="30"/>
        <v>33581</v>
      </c>
      <c r="I379" t="str" cm="1">
        <f t="array" ref="I379">_xlfn.IFS(H379&lt;PERCENTILE(Income_Clean,0.33),"Low",H379&lt;PERCENTILE(Income_Clean,0.67),"Medium",H379&gt;PERCENTILE(Income_Clean,0.67),"High")</f>
        <v>Low</v>
      </c>
      <c r="J379" t="str">
        <f t="shared" si="31"/>
        <v>Below Average Income</v>
      </c>
      <c r="K379">
        <v>2</v>
      </c>
      <c r="L379">
        <v>0</v>
      </c>
      <c r="M379" t="str">
        <f t="shared" si="33"/>
        <v>Yes</v>
      </c>
      <c r="N379" t="s">
        <v>263</v>
      </c>
      <c r="O379">
        <v>38</v>
      </c>
      <c r="P379">
        <v>11</v>
      </c>
      <c r="Q379">
        <v>0</v>
      </c>
      <c r="R379">
        <v>5</v>
      </c>
      <c r="S379">
        <v>0</v>
      </c>
      <c r="T379">
        <v>0</v>
      </c>
      <c r="U379">
        <v>1</v>
      </c>
      <c r="V379">
        <f t="shared" si="34"/>
        <v>17</v>
      </c>
      <c r="W379">
        <v>1</v>
      </c>
      <c r="X379">
        <v>1</v>
      </c>
      <c r="Y379">
        <v>0</v>
      </c>
      <c r="Z379">
        <v>2</v>
      </c>
      <c r="AA379">
        <v>8</v>
      </c>
      <c r="AB379">
        <v>0</v>
      </c>
      <c r="AC379">
        <v>0</v>
      </c>
      <c r="AD379">
        <v>0</v>
      </c>
      <c r="AE379">
        <v>0</v>
      </c>
      <c r="AF379">
        <v>0</v>
      </c>
      <c r="AG379">
        <f t="shared" si="35"/>
        <v>0</v>
      </c>
      <c r="AH379">
        <v>0</v>
      </c>
      <c r="AI379">
        <v>0</v>
      </c>
    </row>
    <row r="380" spans="1:35" x14ac:dyDescent="0.3">
      <c r="A380" s="1">
        <v>9543</v>
      </c>
      <c r="B380">
        <v>1985</v>
      </c>
      <c r="C380">
        <f t="shared" si="32"/>
        <v>41</v>
      </c>
      <c r="D380" t="str" cm="1">
        <f t="array" ref="D380">_xlfn.IFS(C380&lt;36,"Young",C380&lt;56,"Middle-aged",C380&gt;=56,"Senior")</f>
        <v>Middle-aged</v>
      </c>
      <c r="E380" t="s">
        <v>29</v>
      </c>
      <c r="F380" t="s">
        <v>37</v>
      </c>
      <c r="G380">
        <v>19986</v>
      </c>
      <c r="H380">
        <f t="shared" si="30"/>
        <v>19986</v>
      </c>
      <c r="I380" t="str" cm="1">
        <f t="array" ref="I380">_xlfn.IFS(H380&lt;PERCENTILE(Income_Clean,0.33),"Low",H380&lt;PERCENTILE(Income_Clean,0.67),"Medium",H380&gt;PERCENTILE(Income_Clean,0.67),"High")</f>
        <v>Low</v>
      </c>
      <c r="J380" t="str">
        <f t="shared" si="31"/>
        <v>Below Average Income</v>
      </c>
      <c r="K380">
        <v>1</v>
      </c>
      <c r="L380">
        <v>0</v>
      </c>
      <c r="M380" t="str">
        <f t="shared" si="33"/>
        <v>Yes</v>
      </c>
      <c r="N380" t="s">
        <v>144</v>
      </c>
      <c r="O380">
        <v>74</v>
      </c>
      <c r="P380">
        <v>3</v>
      </c>
      <c r="Q380">
        <v>6</v>
      </c>
      <c r="R380">
        <v>5</v>
      </c>
      <c r="S380">
        <v>0</v>
      </c>
      <c r="T380">
        <v>2</v>
      </c>
      <c r="U380">
        <v>6</v>
      </c>
      <c r="V380">
        <f t="shared" si="34"/>
        <v>22</v>
      </c>
      <c r="W380">
        <v>1</v>
      </c>
      <c r="X380">
        <v>0</v>
      </c>
      <c r="Y380">
        <v>0</v>
      </c>
      <c r="Z380">
        <v>3</v>
      </c>
      <c r="AA380">
        <v>7</v>
      </c>
      <c r="AB380">
        <v>0</v>
      </c>
      <c r="AC380">
        <v>0</v>
      </c>
      <c r="AD380">
        <v>0</v>
      </c>
      <c r="AE380">
        <v>0</v>
      </c>
      <c r="AF380">
        <v>0</v>
      </c>
      <c r="AG380">
        <f t="shared" si="35"/>
        <v>0</v>
      </c>
      <c r="AH380">
        <v>0</v>
      </c>
      <c r="AI380">
        <v>0</v>
      </c>
    </row>
    <row r="381" spans="1:35" x14ac:dyDescent="0.3">
      <c r="A381" s="1">
        <v>6878</v>
      </c>
      <c r="B381">
        <v>1954</v>
      </c>
      <c r="C381">
        <f t="shared" si="32"/>
        <v>72</v>
      </c>
      <c r="D381" t="str" cm="1">
        <f t="array" ref="D381">_xlfn.IFS(C381&lt;36,"Young",C381&lt;56,"Middle-aged",C381&gt;=56,"Senior")</f>
        <v>Senior</v>
      </c>
      <c r="E381" t="s">
        <v>29</v>
      </c>
      <c r="F381" t="s">
        <v>71</v>
      </c>
      <c r="G381">
        <v>27421</v>
      </c>
      <c r="H381">
        <f t="shared" si="30"/>
        <v>27421</v>
      </c>
      <c r="I381" t="str" cm="1">
        <f t="array" ref="I381">_xlfn.IFS(H381&lt;PERCENTILE(Income_Clean,0.33),"Low",H381&lt;PERCENTILE(Income_Clean,0.67),"Medium",H381&gt;PERCENTILE(Income_Clean,0.67),"High")</f>
        <v>Low</v>
      </c>
      <c r="J381" t="str">
        <f t="shared" si="31"/>
        <v>Below Average Income</v>
      </c>
      <c r="K381">
        <v>0</v>
      </c>
      <c r="L381">
        <v>0</v>
      </c>
      <c r="M381" t="str">
        <f t="shared" si="33"/>
        <v>No</v>
      </c>
      <c r="N381" t="s">
        <v>139</v>
      </c>
      <c r="O381">
        <v>14</v>
      </c>
      <c r="P381">
        <v>43</v>
      </c>
      <c r="Q381">
        <v>12</v>
      </c>
      <c r="R381">
        <v>96</v>
      </c>
      <c r="S381">
        <v>78</v>
      </c>
      <c r="T381">
        <v>40</v>
      </c>
      <c r="U381">
        <v>55</v>
      </c>
      <c r="V381">
        <f t="shared" si="34"/>
        <v>324</v>
      </c>
      <c r="W381">
        <v>3</v>
      </c>
      <c r="X381">
        <v>4</v>
      </c>
      <c r="Y381">
        <v>1</v>
      </c>
      <c r="Z381">
        <v>6</v>
      </c>
      <c r="AA381">
        <v>7</v>
      </c>
      <c r="AB381">
        <v>0</v>
      </c>
      <c r="AC381">
        <v>0</v>
      </c>
      <c r="AD381">
        <v>0</v>
      </c>
      <c r="AE381">
        <v>0</v>
      </c>
      <c r="AF381">
        <v>0</v>
      </c>
      <c r="AG381">
        <f t="shared" si="35"/>
        <v>0</v>
      </c>
      <c r="AH381">
        <v>0</v>
      </c>
      <c r="AI381">
        <v>0</v>
      </c>
    </row>
    <row r="382" spans="1:35" x14ac:dyDescent="0.3">
      <c r="A382" s="1">
        <v>3310</v>
      </c>
      <c r="B382">
        <v>1973</v>
      </c>
      <c r="C382">
        <f t="shared" si="32"/>
        <v>53</v>
      </c>
      <c r="D382" t="str" cm="1">
        <f t="array" ref="D382">_xlfn.IFS(C382&lt;36,"Young",C382&lt;56,"Middle-aged",C382&gt;=56,"Senior")</f>
        <v>Middle-aged</v>
      </c>
      <c r="E382" t="s">
        <v>53</v>
      </c>
      <c r="F382" t="s">
        <v>37</v>
      </c>
      <c r="G382">
        <v>35688</v>
      </c>
      <c r="H382">
        <f t="shared" si="30"/>
        <v>35688</v>
      </c>
      <c r="I382" t="str" cm="1">
        <f t="array" ref="I382">_xlfn.IFS(H382&lt;PERCENTILE(Income_Clean,0.33),"Low",H382&lt;PERCENTILE(Income_Clean,0.67),"Medium",H382&gt;PERCENTILE(Income_Clean,0.67),"High")</f>
        <v>Low</v>
      </c>
      <c r="J382" t="str">
        <f t="shared" si="31"/>
        <v>Below Average Income</v>
      </c>
      <c r="K382">
        <v>2</v>
      </c>
      <c r="L382">
        <v>1</v>
      </c>
      <c r="M382" t="str">
        <f t="shared" si="33"/>
        <v>Yes</v>
      </c>
      <c r="N382" t="s">
        <v>162</v>
      </c>
      <c r="O382">
        <v>94</v>
      </c>
      <c r="P382">
        <v>73</v>
      </c>
      <c r="Q382">
        <v>3</v>
      </c>
      <c r="R382">
        <v>90</v>
      </c>
      <c r="S382">
        <v>12</v>
      </c>
      <c r="T382">
        <v>1</v>
      </c>
      <c r="U382">
        <v>32</v>
      </c>
      <c r="V382">
        <f t="shared" si="34"/>
        <v>211</v>
      </c>
      <c r="W382">
        <v>7</v>
      </c>
      <c r="X382">
        <v>4</v>
      </c>
      <c r="Y382">
        <v>1</v>
      </c>
      <c r="Z382">
        <v>4</v>
      </c>
      <c r="AA382">
        <v>8</v>
      </c>
      <c r="AB382">
        <v>0</v>
      </c>
      <c r="AC382">
        <v>0</v>
      </c>
      <c r="AD382">
        <v>0</v>
      </c>
      <c r="AE382">
        <v>0</v>
      </c>
      <c r="AF382">
        <v>0</v>
      </c>
      <c r="AG382">
        <f t="shared" si="35"/>
        <v>0</v>
      </c>
      <c r="AH382">
        <v>0</v>
      </c>
      <c r="AI382">
        <v>0</v>
      </c>
    </row>
    <row r="383" spans="1:35" x14ac:dyDescent="0.3">
      <c r="A383" s="1">
        <v>2724</v>
      </c>
      <c r="B383">
        <v>1981</v>
      </c>
      <c r="C383">
        <f t="shared" si="32"/>
        <v>45</v>
      </c>
      <c r="D383" t="str" cm="1">
        <f t="array" ref="D383">_xlfn.IFS(C383&lt;36,"Young",C383&lt;56,"Middle-aged",C383&gt;=56,"Senior")</f>
        <v>Middle-aged</v>
      </c>
      <c r="E383" t="s">
        <v>39</v>
      </c>
      <c r="F383" t="s">
        <v>30</v>
      </c>
      <c r="G383">
        <v>36143</v>
      </c>
      <c r="H383">
        <f t="shared" si="30"/>
        <v>36143</v>
      </c>
      <c r="I383" t="str" cm="1">
        <f t="array" ref="I383">_xlfn.IFS(H383&lt;PERCENTILE(Income_Clean,0.33),"Low",H383&lt;PERCENTILE(Income_Clean,0.67),"Medium",H383&gt;PERCENTILE(Income_Clean,0.67),"High")</f>
        <v>Low</v>
      </c>
      <c r="J383" t="str">
        <f t="shared" si="31"/>
        <v>Below Average Income</v>
      </c>
      <c r="K383">
        <v>1</v>
      </c>
      <c r="L383">
        <v>0</v>
      </c>
      <c r="M383" t="str">
        <f t="shared" si="33"/>
        <v>Yes</v>
      </c>
      <c r="N383" t="s">
        <v>128</v>
      </c>
      <c r="O383">
        <v>33</v>
      </c>
      <c r="P383">
        <v>12</v>
      </c>
      <c r="Q383">
        <v>0</v>
      </c>
      <c r="R383">
        <v>1</v>
      </c>
      <c r="S383">
        <v>0</v>
      </c>
      <c r="T383">
        <v>0</v>
      </c>
      <c r="U383">
        <v>6</v>
      </c>
      <c r="V383">
        <f t="shared" si="34"/>
        <v>19</v>
      </c>
      <c r="W383">
        <v>1</v>
      </c>
      <c r="X383">
        <v>0</v>
      </c>
      <c r="Y383">
        <v>1</v>
      </c>
      <c r="Z383">
        <v>2</v>
      </c>
      <c r="AA383">
        <v>3</v>
      </c>
      <c r="AB383">
        <v>0</v>
      </c>
      <c r="AC383">
        <v>0</v>
      </c>
      <c r="AD383">
        <v>0</v>
      </c>
      <c r="AE383">
        <v>0</v>
      </c>
      <c r="AF383">
        <v>0</v>
      </c>
      <c r="AG383">
        <f t="shared" si="35"/>
        <v>0</v>
      </c>
      <c r="AH383">
        <v>0</v>
      </c>
      <c r="AI383">
        <v>0</v>
      </c>
    </row>
    <row r="384" spans="1:35" x14ac:dyDescent="0.3">
      <c r="A384" s="1">
        <v>948</v>
      </c>
      <c r="B384">
        <v>1971</v>
      </c>
      <c r="C384">
        <f t="shared" si="32"/>
        <v>55</v>
      </c>
      <c r="D384" t="str" cm="1">
        <f t="array" ref="D384">_xlfn.IFS(C384&lt;36,"Young",C384&lt;56,"Middle-aged",C384&gt;=56,"Senior")</f>
        <v>Middle-aged</v>
      </c>
      <c r="E384" t="s">
        <v>29</v>
      </c>
      <c r="F384" t="s">
        <v>30</v>
      </c>
      <c r="G384">
        <v>10245</v>
      </c>
      <c r="H384">
        <f t="shared" si="30"/>
        <v>10245</v>
      </c>
      <c r="I384" t="str" cm="1">
        <f t="array" ref="I384">_xlfn.IFS(H384&lt;PERCENTILE(Income_Clean,0.33),"Low",H384&lt;PERCENTILE(Income_Clean,0.67),"Medium",H384&gt;PERCENTILE(Income_Clean,0.67),"High")</f>
        <v>Low</v>
      </c>
      <c r="J384" t="str">
        <f t="shared" si="31"/>
        <v>Below Average Income</v>
      </c>
      <c r="K384">
        <v>1</v>
      </c>
      <c r="L384">
        <v>0</v>
      </c>
      <c r="M384" t="str">
        <f t="shared" si="33"/>
        <v>Yes</v>
      </c>
      <c r="N384" t="s">
        <v>226</v>
      </c>
      <c r="O384">
        <v>32</v>
      </c>
      <c r="P384">
        <v>4</v>
      </c>
      <c r="Q384">
        <v>7</v>
      </c>
      <c r="R384">
        <v>7</v>
      </c>
      <c r="S384">
        <v>6</v>
      </c>
      <c r="T384">
        <v>4</v>
      </c>
      <c r="U384">
        <v>13</v>
      </c>
      <c r="V384">
        <f t="shared" si="34"/>
        <v>41</v>
      </c>
      <c r="W384">
        <v>3</v>
      </c>
      <c r="X384">
        <v>1</v>
      </c>
      <c r="Y384">
        <v>2</v>
      </c>
      <c r="Z384">
        <v>2</v>
      </c>
      <c r="AA384">
        <v>5</v>
      </c>
      <c r="AB384">
        <v>0</v>
      </c>
      <c r="AC384">
        <v>0</v>
      </c>
      <c r="AD384">
        <v>0</v>
      </c>
      <c r="AE384">
        <v>0</v>
      </c>
      <c r="AF384">
        <v>0</v>
      </c>
      <c r="AG384">
        <f t="shared" si="35"/>
        <v>0</v>
      </c>
      <c r="AH384">
        <v>0</v>
      </c>
      <c r="AI384">
        <v>0</v>
      </c>
    </row>
    <row r="385" spans="1:35" x14ac:dyDescent="0.3">
      <c r="A385" s="1">
        <v>6720</v>
      </c>
      <c r="B385">
        <v>1968</v>
      </c>
      <c r="C385">
        <f t="shared" si="32"/>
        <v>58</v>
      </c>
      <c r="D385" t="str" cm="1">
        <f t="array" ref="D385">_xlfn.IFS(C385&lt;36,"Young",C385&lt;56,"Middle-aged",C385&gt;=56,"Senior")</f>
        <v>Senior</v>
      </c>
      <c r="E385" t="s">
        <v>39</v>
      </c>
      <c r="F385" t="s">
        <v>33</v>
      </c>
      <c r="G385">
        <v>43795</v>
      </c>
      <c r="H385">
        <f t="shared" si="30"/>
        <v>43795</v>
      </c>
      <c r="I385" t="str" cm="1">
        <f t="array" ref="I385">_xlfn.IFS(H385&lt;PERCENTILE(Income_Clean,0.33),"Low",H385&lt;PERCENTILE(Income_Clean,0.67),"Medium",H385&gt;PERCENTILE(Income_Clean,0.67),"High")</f>
        <v>Medium</v>
      </c>
      <c r="J385" t="str">
        <f t="shared" si="31"/>
        <v>Average Income</v>
      </c>
      <c r="K385">
        <v>0</v>
      </c>
      <c r="L385">
        <v>1</v>
      </c>
      <c r="M385" t="str">
        <f t="shared" si="33"/>
        <v>Yes</v>
      </c>
      <c r="N385" t="s">
        <v>325</v>
      </c>
      <c r="O385">
        <v>11</v>
      </c>
      <c r="P385">
        <v>314</v>
      </c>
      <c r="Q385">
        <v>11</v>
      </c>
      <c r="R385">
        <v>53</v>
      </c>
      <c r="S385">
        <v>4</v>
      </c>
      <c r="T385">
        <v>3</v>
      </c>
      <c r="U385">
        <v>107</v>
      </c>
      <c r="V385">
        <f t="shared" si="34"/>
        <v>492</v>
      </c>
      <c r="W385">
        <v>3</v>
      </c>
      <c r="X385">
        <v>7</v>
      </c>
      <c r="Y385">
        <v>3</v>
      </c>
      <c r="Z385">
        <v>4</v>
      </c>
      <c r="AA385">
        <v>7</v>
      </c>
      <c r="AB385">
        <v>0</v>
      </c>
      <c r="AC385">
        <v>1</v>
      </c>
      <c r="AD385">
        <v>0</v>
      </c>
      <c r="AE385">
        <v>0</v>
      </c>
      <c r="AF385">
        <v>0</v>
      </c>
      <c r="AG385">
        <f t="shared" si="35"/>
        <v>1</v>
      </c>
      <c r="AH385">
        <v>0</v>
      </c>
      <c r="AI385">
        <v>1</v>
      </c>
    </row>
    <row r="386" spans="1:35" x14ac:dyDescent="0.3">
      <c r="A386" s="1">
        <v>6202</v>
      </c>
      <c r="B386">
        <v>1960</v>
      </c>
      <c r="C386">
        <f t="shared" si="32"/>
        <v>66</v>
      </c>
      <c r="D386" t="str" cm="1">
        <f t="array" ref="D386">_xlfn.IFS(C386&lt;36,"Young",C386&lt;56,"Middle-aged",C386&gt;=56,"Senior")</f>
        <v>Senior</v>
      </c>
      <c r="E386" t="s">
        <v>29</v>
      </c>
      <c r="F386" t="s">
        <v>33</v>
      </c>
      <c r="G386">
        <v>63381</v>
      </c>
      <c r="H386">
        <f t="shared" ref="H386:H449" si="36">IF(G386=0,MEDIAN(Income),G386)</f>
        <v>63381</v>
      </c>
      <c r="I386" t="str" cm="1">
        <f t="array" ref="I386">_xlfn.IFS(H386&lt;PERCENTILE(Income_Clean,0.33),"Low",H386&lt;PERCENTILE(Income_Clean,0.67),"Medium",H386&gt;PERCENTILE(Income_Clean,0.67),"High")</f>
        <v>High</v>
      </c>
      <c r="J386" t="str">
        <f t="shared" ref="J386:J449" si="37">_xlfn.XLOOKUP(I386,$AK$3:$AK$5,$AL$3:$AL$5)</f>
        <v>Above Average Income</v>
      </c>
      <c r="K386">
        <v>0</v>
      </c>
      <c r="L386">
        <v>1</v>
      </c>
      <c r="M386" t="str">
        <f t="shared" si="33"/>
        <v>Yes</v>
      </c>
      <c r="N386" t="s">
        <v>211</v>
      </c>
      <c r="O386">
        <v>78</v>
      </c>
      <c r="P386">
        <v>571</v>
      </c>
      <c r="Q386">
        <v>50</v>
      </c>
      <c r="R386">
        <v>142</v>
      </c>
      <c r="S386">
        <v>33</v>
      </c>
      <c r="T386">
        <v>50</v>
      </c>
      <c r="U386">
        <v>159</v>
      </c>
      <c r="V386">
        <f t="shared" si="34"/>
        <v>1005</v>
      </c>
      <c r="W386">
        <v>4</v>
      </c>
      <c r="X386">
        <v>4</v>
      </c>
      <c r="Y386">
        <v>5</v>
      </c>
      <c r="Z386">
        <v>13</v>
      </c>
      <c r="AA386">
        <v>2</v>
      </c>
      <c r="AB386">
        <v>0</v>
      </c>
      <c r="AC386">
        <v>0</v>
      </c>
      <c r="AD386">
        <v>0</v>
      </c>
      <c r="AE386">
        <v>0</v>
      </c>
      <c r="AF386">
        <v>0</v>
      </c>
      <c r="AG386">
        <f t="shared" si="35"/>
        <v>0</v>
      </c>
      <c r="AH386">
        <v>0</v>
      </c>
      <c r="AI386">
        <v>0</v>
      </c>
    </row>
    <row r="387" spans="1:35" x14ac:dyDescent="0.3">
      <c r="A387" s="1">
        <v>2066</v>
      </c>
      <c r="B387">
        <v>1949</v>
      </c>
      <c r="C387">
        <f t="shared" ref="C387:C450" si="38">2026-B387</f>
        <v>77</v>
      </c>
      <c r="D387" t="str" cm="1">
        <f t="array" ref="D387">_xlfn.IFS(C387&lt;36,"Young",C387&lt;56,"Middle-aged",C387&gt;=56,"Senior")</f>
        <v>Senior</v>
      </c>
      <c r="E387" t="s">
        <v>29</v>
      </c>
      <c r="F387" t="s">
        <v>33</v>
      </c>
      <c r="G387">
        <v>38823</v>
      </c>
      <c r="H387">
        <f t="shared" si="36"/>
        <v>38823</v>
      </c>
      <c r="I387" t="str" cm="1">
        <f t="array" ref="I387">_xlfn.IFS(H387&lt;PERCENTILE(Income_Clean,0.33),"Low",H387&lt;PERCENTILE(Income_Clean,0.67),"Medium",H387&gt;PERCENTILE(Income_Clean,0.67),"High")</f>
        <v>Low</v>
      </c>
      <c r="J387" t="str">
        <f t="shared" si="37"/>
        <v>Below Average Income</v>
      </c>
      <c r="K387">
        <v>0</v>
      </c>
      <c r="L387">
        <v>1</v>
      </c>
      <c r="M387" t="str">
        <f t="shared" ref="M387:M450" si="39">IF(K387+L387&gt;0,"Yes","No")</f>
        <v>Yes</v>
      </c>
      <c r="N387" t="s">
        <v>326</v>
      </c>
      <c r="O387">
        <v>56</v>
      </c>
      <c r="P387">
        <v>70</v>
      </c>
      <c r="Q387">
        <v>0</v>
      </c>
      <c r="R387">
        <v>11</v>
      </c>
      <c r="S387">
        <v>2</v>
      </c>
      <c r="T387">
        <v>8</v>
      </c>
      <c r="U387">
        <v>23</v>
      </c>
      <c r="V387">
        <f t="shared" ref="V387:V450" si="40">SUM(P387:U387)</f>
        <v>114</v>
      </c>
      <c r="W387">
        <v>1</v>
      </c>
      <c r="X387">
        <v>2</v>
      </c>
      <c r="Y387">
        <v>1</v>
      </c>
      <c r="Z387">
        <v>3</v>
      </c>
      <c r="AA387">
        <v>6</v>
      </c>
      <c r="AB387">
        <v>0</v>
      </c>
      <c r="AC387">
        <v>0</v>
      </c>
      <c r="AD387">
        <v>0</v>
      </c>
      <c r="AE387">
        <v>0</v>
      </c>
      <c r="AF387">
        <v>0</v>
      </c>
      <c r="AG387">
        <f t="shared" ref="AG387:AG450" si="41">SUM(AB387:AF387)</f>
        <v>0</v>
      </c>
      <c r="AH387">
        <v>0</v>
      </c>
      <c r="AI387">
        <v>0</v>
      </c>
    </row>
    <row r="388" spans="1:35" x14ac:dyDescent="0.3">
      <c r="A388" s="1">
        <v>9799</v>
      </c>
      <c r="B388">
        <v>1968</v>
      </c>
      <c r="C388">
        <f t="shared" si="38"/>
        <v>58</v>
      </c>
      <c r="D388" t="str" cm="1">
        <f t="array" ref="D388">_xlfn.IFS(C388&lt;36,"Young",C388&lt;56,"Middle-aged",C388&gt;=56,"Senior")</f>
        <v>Senior</v>
      </c>
      <c r="E388" t="s">
        <v>36</v>
      </c>
      <c r="F388" t="s">
        <v>41</v>
      </c>
      <c r="G388">
        <v>83664</v>
      </c>
      <c r="H388">
        <f t="shared" si="36"/>
        <v>83664</v>
      </c>
      <c r="I388" t="str" cm="1">
        <f t="array" ref="I388">_xlfn.IFS(H388&lt;PERCENTILE(Income_Clean,0.33),"Low",H388&lt;PERCENTILE(Income_Clean,0.67),"Medium",H388&gt;PERCENTILE(Income_Clean,0.67),"High")</f>
        <v>High</v>
      </c>
      <c r="J388" t="str">
        <f t="shared" si="37"/>
        <v>Above Average Income</v>
      </c>
      <c r="K388">
        <v>1</v>
      </c>
      <c r="L388">
        <v>1</v>
      </c>
      <c r="M388" t="str">
        <f t="shared" si="39"/>
        <v>Yes</v>
      </c>
      <c r="N388" t="s">
        <v>43</v>
      </c>
      <c r="O388">
        <v>57</v>
      </c>
      <c r="P388">
        <v>866</v>
      </c>
      <c r="Q388">
        <v>21</v>
      </c>
      <c r="R388">
        <v>151</v>
      </c>
      <c r="S388">
        <v>28</v>
      </c>
      <c r="T388">
        <v>21</v>
      </c>
      <c r="U388">
        <v>86</v>
      </c>
      <c r="V388">
        <f t="shared" si="40"/>
        <v>1173</v>
      </c>
      <c r="W388">
        <v>3</v>
      </c>
      <c r="X388">
        <v>2</v>
      </c>
      <c r="Y388">
        <v>2</v>
      </c>
      <c r="Z388">
        <v>12</v>
      </c>
      <c r="AA388">
        <v>5</v>
      </c>
      <c r="AB388">
        <v>0</v>
      </c>
      <c r="AC388">
        <v>0</v>
      </c>
      <c r="AD388">
        <v>0</v>
      </c>
      <c r="AE388">
        <v>0</v>
      </c>
      <c r="AF388">
        <v>0</v>
      </c>
      <c r="AG388">
        <f t="shared" si="41"/>
        <v>0</v>
      </c>
      <c r="AH388">
        <v>0</v>
      </c>
      <c r="AI388">
        <v>0</v>
      </c>
    </row>
    <row r="389" spans="1:35" x14ac:dyDescent="0.3">
      <c r="A389" s="1">
        <v>8318</v>
      </c>
      <c r="B389">
        <v>1979</v>
      </c>
      <c r="C389">
        <f t="shared" si="38"/>
        <v>47</v>
      </c>
      <c r="D389" t="str" cm="1">
        <f t="array" ref="D389">_xlfn.IFS(C389&lt;36,"Young",C389&lt;56,"Middle-aged",C389&gt;=56,"Senior")</f>
        <v>Middle-aged</v>
      </c>
      <c r="E389" t="s">
        <v>29</v>
      </c>
      <c r="F389" t="s">
        <v>33</v>
      </c>
      <c r="G389">
        <v>90300</v>
      </c>
      <c r="H389">
        <f t="shared" si="36"/>
        <v>90300</v>
      </c>
      <c r="I389" t="str" cm="1">
        <f t="array" ref="I389">_xlfn.IFS(H389&lt;PERCENTILE(Income_Clean,0.33),"Low",H389&lt;PERCENTILE(Income_Clean,0.67),"Medium",H389&gt;PERCENTILE(Income_Clean,0.67),"High")</f>
        <v>High</v>
      </c>
      <c r="J389" t="str">
        <f t="shared" si="37"/>
        <v>Above Average Income</v>
      </c>
      <c r="K389">
        <v>0</v>
      </c>
      <c r="L389">
        <v>0</v>
      </c>
      <c r="M389" t="str">
        <f t="shared" si="39"/>
        <v>No</v>
      </c>
      <c r="N389" t="s">
        <v>307</v>
      </c>
      <c r="O389">
        <v>7</v>
      </c>
      <c r="P389">
        <v>594</v>
      </c>
      <c r="Q389">
        <v>134</v>
      </c>
      <c r="R389">
        <v>786</v>
      </c>
      <c r="S389">
        <v>33</v>
      </c>
      <c r="T389">
        <v>134</v>
      </c>
      <c r="U389">
        <v>57</v>
      </c>
      <c r="V389">
        <f t="shared" si="40"/>
        <v>1738</v>
      </c>
      <c r="W389">
        <v>0</v>
      </c>
      <c r="X389">
        <v>5</v>
      </c>
      <c r="Y389">
        <v>6</v>
      </c>
      <c r="Z389">
        <v>8</v>
      </c>
      <c r="AA389">
        <v>1</v>
      </c>
      <c r="AB389">
        <v>0</v>
      </c>
      <c r="AC389">
        <v>0</v>
      </c>
      <c r="AD389">
        <v>1</v>
      </c>
      <c r="AE389">
        <v>0</v>
      </c>
      <c r="AF389">
        <v>0</v>
      </c>
      <c r="AG389">
        <f t="shared" si="41"/>
        <v>1</v>
      </c>
      <c r="AH389">
        <v>0</v>
      </c>
      <c r="AI389">
        <v>0</v>
      </c>
    </row>
    <row r="390" spans="1:35" x14ac:dyDescent="0.3">
      <c r="A390" s="1">
        <v>5642</v>
      </c>
      <c r="B390">
        <v>1979</v>
      </c>
      <c r="C390">
        <f t="shared" si="38"/>
        <v>47</v>
      </c>
      <c r="D390" t="str" cm="1">
        <f t="array" ref="D390">_xlfn.IFS(C390&lt;36,"Young",C390&lt;56,"Middle-aged",C390&gt;=56,"Senior")</f>
        <v>Middle-aged</v>
      </c>
      <c r="E390" t="s">
        <v>39</v>
      </c>
      <c r="F390" t="s">
        <v>33</v>
      </c>
      <c r="G390">
        <v>62499</v>
      </c>
      <c r="H390">
        <f t="shared" si="36"/>
        <v>62499</v>
      </c>
      <c r="I390" t="str" cm="1">
        <f t="array" ref="I390">_xlfn.IFS(H390&lt;PERCENTILE(Income_Clean,0.33),"Low",H390&lt;PERCENTILE(Income_Clean,0.67),"Medium",H390&gt;PERCENTILE(Income_Clean,0.67),"High")</f>
        <v>Medium</v>
      </c>
      <c r="J390" t="str">
        <f t="shared" si="37"/>
        <v>Average Income</v>
      </c>
      <c r="K390">
        <v>1</v>
      </c>
      <c r="L390">
        <v>0</v>
      </c>
      <c r="M390" t="str">
        <f t="shared" si="39"/>
        <v>Yes</v>
      </c>
      <c r="N390" t="s">
        <v>202</v>
      </c>
      <c r="O390">
        <v>0</v>
      </c>
      <c r="P390">
        <v>140</v>
      </c>
      <c r="Q390">
        <v>4</v>
      </c>
      <c r="R390">
        <v>61</v>
      </c>
      <c r="S390">
        <v>0</v>
      </c>
      <c r="T390">
        <v>13</v>
      </c>
      <c r="U390">
        <v>4</v>
      </c>
      <c r="V390">
        <f t="shared" si="40"/>
        <v>222</v>
      </c>
      <c r="W390">
        <v>2</v>
      </c>
      <c r="X390">
        <v>3</v>
      </c>
      <c r="Y390">
        <v>1</v>
      </c>
      <c r="Z390">
        <v>6</v>
      </c>
      <c r="AA390">
        <v>4</v>
      </c>
      <c r="AB390">
        <v>0</v>
      </c>
      <c r="AC390">
        <v>0</v>
      </c>
      <c r="AD390">
        <v>0</v>
      </c>
      <c r="AE390">
        <v>0</v>
      </c>
      <c r="AF390">
        <v>0</v>
      </c>
      <c r="AG390">
        <f t="shared" si="41"/>
        <v>0</v>
      </c>
      <c r="AH390">
        <v>0</v>
      </c>
      <c r="AI390">
        <v>0</v>
      </c>
    </row>
    <row r="391" spans="1:35" x14ac:dyDescent="0.3">
      <c r="A391" s="1">
        <v>2669</v>
      </c>
      <c r="B391">
        <v>1993</v>
      </c>
      <c r="C391">
        <f t="shared" si="38"/>
        <v>33</v>
      </c>
      <c r="D391" t="str" cm="1">
        <f t="array" ref="D391">_xlfn.IFS(C391&lt;36,"Young",C391&lt;56,"Middle-aged",C391&gt;=56,"Senior")</f>
        <v>Young</v>
      </c>
      <c r="E391" t="s">
        <v>29</v>
      </c>
      <c r="F391" t="s">
        <v>30</v>
      </c>
      <c r="G391">
        <v>74293</v>
      </c>
      <c r="H391">
        <f t="shared" si="36"/>
        <v>74293</v>
      </c>
      <c r="I391" t="str" cm="1">
        <f t="array" ref="I391">_xlfn.IFS(H391&lt;PERCENTILE(Income_Clean,0.33),"Low",H391&lt;PERCENTILE(Income_Clean,0.67),"Medium",H391&gt;PERCENTILE(Income_Clean,0.67),"High")</f>
        <v>High</v>
      </c>
      <c r="J391" t="str">
        <f t="shared" si="37"/>
        <v>Above Average Income</v>
      </c>
      <c r="K391">
        <v>0</v>
      </c>
      <c r="L391">
        <v>0</v>
      </c>
      <c r="M391" t="str">
        <f t="shared" si="39"/>
        <v>No</v>
      </c>
      <c r="N391" t="s">
        <v>327</v>
      </c>
      <c r="O391">
        <v>66</v>
      </c>
      <c r="P391">
        <v>375</v>
      </c>
      <c r="Q391">
        <v>152</v>
      </c>
      <c r="R391">
        <v>335</v>
      </c>
      <c r="S391">
        <v>93</v>
      </c>
      <c r="T391">
        <v>91</v>
      </c>
      <c r="U391">
        <v>81</v>
      </c>
      <c r="V391">
        <f t="shared" si="40"/>
        <v>1127</v>
      </c>
      <c r="W391">
        <v>1</v>
      </c>
      <c r="X391">
        <v>5</v>
      </c>
      <c r="Y391">
        <v>4</v>
      </c>
      <c r="Z391">
        <v>6</v>
      </c>
      <c r="AA391">
        <v>2</v>
      </c>
      <c r="AB391">
        <v>0</v>
      </c>
      <c r="AC391">
        <v>0</v>
      </c>
      <c r="AD391">
        <v>0</v>
      </c>
      <c r="AE391">
        <v>0</v>
      </c>
      <c r="AF391">
        <v>0</v>
      </c>
      <c r="AG391">
        <f t="shared" si="41"/>
        <v>0</v>
      </c>
      <c r="AH391">
        <v>0</v>
      </c>
      <c r="AI391">
        <v>0</v>
      </c>
    </row>
    <row r="392" spans="1:35" x14ac:dyDescent="0.3">
      <c r="A392" s="1">
        <v>455</v>
      </c>
      <c r="B392">
        <v>1946</v>
      </c>
      <c r="C392">
        <f t="shared" si="38"/>
        <v>80</v>
      </c>
      <c r="D392" t="str" cm="1">
        <f t="array" ref="D392">_xlfn.IFS(C392&lt;36,"Young",C392&lt;56,"Middle-aged",C392&gt;=56,"Senior")</f>
        <v>Senior</v>
      </c>
      <c r="E392" t="s">
        <v>36</v>
      </c>
      <c r="F392" t="s">
        <v>37</v>
      </c>
      <c r="G392">
        <v>51012</v>
      </c>
      <c r="H392">
        <f t="shared" si="36"/>
        <v>51012</v>
      </c>
      <c r="I392" t="str" cm="1">
        <f t="array" ref="I392">_xlfn.IFS(H392&lt;PERCENTILE(Income_Clean,0.33),"Low",H392&lt;PERCENTILE(Income_Clean,0.67),"Medium",H392&gt;PERCENTILE(Income_Clean,0.67),"High")</f>
        <v>Medium</v>
      </c>
      <c r="J392" t="str">
        <f t="shared" si="37"/>
        <v>Average Income</v>
      </c>
      <c r="K392">
        <v>0</v>
      </c>
      <c r="L392">
        <v>0</v>
      </c>
      <c r="M392" t="str">
        <f t="shared" si="39"/>
        <v>No</v>
      </c>
      <c r="N392" t="s">
        <v>328</v>
      </c>
      <c r="O392">
        <v>86</v>
      </c>
      <c r="P392">
        <v>102</v>
      </c>
      <c r="Q392">
        <v>9</v>
      </c>
      <c r="R392">
        <v>63</v>
      </c>
      <c r="S392">
        <v>2</v>
      </c>
      <c r="T392">
        <v>9</v>
      </c>
      <c r="U392">
        <v>24</v>
      </c>
      <c r="V392">
        <f t="shared" si="40"/>
        <v>209</v>
      </c>
      <c r="W392">
        <v>1</v>
      </c>
      <c r="X392">
        <v>4</v>
      </c>
      <c r="Y392">
        <v>1</v>
      </c>
      <c r="Z392">
        <v>4</v>
      </c>
      <c r="AA392">
        <v>6</v>
      </c>
      <c r="AB392">
        <v>0</v>
      </c>
      <c r="AC392">
        <v>0</v>
      </c>
      <c r="AD392">
        <v>0</v>
      </c>
      <c r="AE392">
        <v>0</v>
      </c>
      <c r="AF392">
        <v>0</v>
      </c>
      <c r="AG392">
        <f t="shared" si="41"/>
        <v>0</v>
      </c>
      <c r="AH392">
        <v>0</v>
      </c>
      <c r="AI392">
        <v>0</v>
      </c>
    </row>
    <row r="393" spans="1:35" x14ac:dyDescent="0.3">
      <c r="A393" s="1">
        <v>7683</v>
      </c>
      <c r="B393">
        <v>1968</v>
      </c>
      <c r="C393">
        <f t="shared" si="38"/>
        <v>58</v>
      </c>
      <c r="D393" t="str" cm="1">
        <f t="array" ref="D393">_xlfn.IFS(C393&lt;36,"Young",C393&lt;56,"Middle-aged",C393&gt;=56,"Senior")</f>
        <v>Senior</v>
      </c>
      <c r="E393" t="s">
        <v>39</v>
      </c>
      <c r="F393" t="s">
        <v>37</v>
      </c>
      <c r="G393">
        <v>70777</v>
      </c>
      <c r="H393">
        <f t="shared" si="36"/>
        <v>70777</v>
      </c>
      <c r="I393" t="str" cm="1">
        <f t="array" ref="I393">_xlfn.IFS(H393&lt;PERCENTILE(Income_Clean,0.33),"Low",H393&lt;PERCENTILE(Income_Clean,0.67),"Medium",H393&gt;PERCENTILE(Income_Clean,0.67),"High")</f>
        <v>High</v>
      </c>
      <c r="J393" t="str">
        <f t="shared" si="37"/>
        <v>Above Average Income</v>
      </c>
      <c r="K393">
        <v>0</v>
      </c>
      <c r="L393">
        <v>1</v>
      </c>
      <c r="M393" t="str">
        <f t="shared" si="39"/>
        <v>Yes</v>
      </c>
      <c r="N393" t="s">
        <v>114</v>
      </c>
      <c r="O393">
        <v>80</v>
      </c>
      <c r="P393">
        <v>554</v>
      </c>
      <c r="Q393">
        <v>35</v>
      </c>
      <c r="R393">
        <v>113</v>
      </c>
      <c r="S393">
        <v>0</v>
      </c>
      <c r="T393">
        <v>7</v>
      </c>
      <c r="U393">
        <v>78</v>
      </c>
      <c r="V393">
        <f t="shared" si="40"/>
        <v>787</v>
      </c>
      <c r="W393">
        <v>3</v>
      </c>
      <c r="X393">
        <v>5</v>
      </c>
      <c r="Y393">
        <v>3</v>
      </c>
      <c r="Z393">
        <v>12</v>
      </c>
      <c r="AA393">
        <v>3</v>
      </c>
      <c r="AB393">
        <v>0</v>
      </c>
      <c r="AC393">
        <v>0</v>
      </c>
      <c r="AD393">
        <v>0</v>
      </c>
      <c r="AE393">
        <v>0</v>
      </c>
      <c r="AF393">
        <v>0</v>
      </c>
      <c r="AG393">
        <f t="shared" si="41"/>
        <v>0</v>
      </c>
      <c r="AH393">
        <v>0</v>
      </c>
      <c r="AI393">
        <v>0</v>
      </c>
    </row>
    <row r="394" spans="1:35" x14ac:dyDescent="0.3">
      <c r="A394" s="1">
        <v>3428</v>
      </c>
      <c r="B394">
        <v>1991</v>
      </c>
      <c r="C394">
        <f t="shared" si="38"/>
        <v>35</v>
      </c>
      <c r="D394" t="str" cm="1">
        <f t="array" ref="D394">_xlfn.IFS(C394&lt;36,"Young",C394&lt;56,"Middle-aged",C394&gt;=56,"Senior")</f>
        <v>Young</v>
      </c>
      <c r="E394" t="s">
        <v>36</v>
      </c>
      <c r="F394" t="s">
        <v>33</v>
      </c>
      <c r="G394">
        <v>68682</v>
      </c>
      <c r="H394">
        <f t="shared" si="36"/>
        <v>68682</v>
      </c>
      <c r="I394" t="str" cm="1">
        <f t="array" ref="I394">_xlfn.IFS(H394&lt;PERCENTILE(Income_Clean,0.33),"Low",H394&lt;PERCENTILE(Income_Clean,0.67),"Medium",H394&gt;PERCENTILE(Income_Clean,0.67),"High")</f>
        <v>High</v>
      </c>
      <c r="J394" t="str">
        <f t="shared" si="37"/>
        <v>Above Average Income</v>
      </c>
      <c r="K394">
        <v>0</v>
      </c>
      <c r="L394">
        <v>0</v>
      </c>
      <c r="M394" t="str">
        <f t="shared" si="39"/>
        <v>No</v>
      </c>
      <c r="N394" t="s">
        <v>329</v>
      </c>
      <c r="O394">
        <v>56</v>
      </c>
      <c r="P394">
        <v>919</v>
      </c>
      <c r="Q394">
        <v>0</v>
      </c>
      <c r="R394">
        <v>505</v>
      </c>
      <c r="S394">
        <v>99</v>
      </c>
      <c r="T394">
        <v>30</v>
      </c>
      <c r="U394">
        <v>45</v>
      </c>
      <c r="V394">
        <f t="shared" si="40"/>
        <v>1598</v>
      </c>
      <c r="W394">
        <v>1</v>
      </c>
      <c r="X394">
        <v>4</v>
      </c>
      <c r="Y394">
        <v>9</v>
      </c>
      <c r="Z394">
        <v>10</v>
      </c>
      <c r="AA394">
        <v>2</v>
      </c>
      <c r="AB394">
        <v>0</v>
      </c>
      <c r="AC394">
        <v>0</v>
      </c>
      <c r="AD394">
        <v>0</v>
      </c>
      <c r="AE394">
        <v>0</v>
      </c>
      <c r="AF394">
        <v>0</v>
      </c>
      <c r="AG394">
        <f t="shared" si="41"/>
        <v>0</v>
      </c>
      <c r="AH394">
        <v>0</v>
      </c>
      <c r="AI394">
        <v>0</v>
      </c>
    </row>
    <row r="395" spans="1:35" x14ac:dyDescent="0.3">
      <c r="A395" s="1">
        <v>7414</v>
      </c>
      <c r="B395">
        <v>1971</v>
      </c>
      <c r="C395">
        <f t="shared" si="38"/>
        <v>55</v>
      </c>
      <c r="D395" t="str" cm="1">
        <f t="array" ref="D395">_xlfn.IFS(C395&lt;36,"Young",C395&lt;56,"Middle-aged",C395&gt;=56,"Senior")</f>
        <v>Middle-aged</v>
      </c>
      <c r="E395" t="s">
        <v>29</v>
      </c>
      <c r="F395" t="s">
        <v>37</v>
      </c>
      <c r="G395">
        <v>43824</v>
      </c>
      <c r="H395">
        <f t="shared" si="36"/>
        <v>43824</v>
      </c>
      <c r="I395" t="str" cm="1">
        <f t="array" ref="I395">_xlfn.IFS(H395&lt;PERCENTILE(Income_Clean,0.33),"Low",H395&lt;PERCENTILE(Income_Clean,0.67),"Medium",H395&gt;PERCENTILE(Income_Clean,0.67),"High")</f>
        <v>Medium</v>
      </c>
      <c r="J395" t="str">
        <f t="shared" si="37"/>
        <v>Average Income</v>
      </c>
      <c r="K395">
        <v>1</v>
      </c>
      <c r="L395">
        <v>1</v>
      </c>
      <c r="M395" t="str">
        <f t="shared" si="39"/>
        <v>Yes</v>
      </c>
      <c r="N395" t="s">
        <v>330</v>
      </c>
      <c r="O395">
        <v>18</v>
      </c>
      <c r="P395">
        <v>96</v>
      </c>
      <c r="Q395">
        <v>1</v>
      </c>
      <c r="R395">
        <v>42</v>
      </c>
      <c r="S395">
        <v>12</v>
      </c>
      <c r="T395">
        <v>3</v>
      </c>
      <c r="U395">
        <v>32</v>
      </c>
      <c r="V395">
        <f t="shared" si="40"/>
        <v>186</v>
      </c>
      <c r="W395">
        <v>4</v>
      </c>
      <c r="X395">
        <v>3</v>
      </c>
      <c r="Y395">
        <v>1</v>
      </c>
      <c r="Z395">
        <v>4</v>
      </c>
      <c r="AA395">
        <v>8</v>
      </c>
      <c r="AB395">
        <v>0</v>
      </c>
      <c r="AC395">
        <v>0</v>
      </c>
      <c r="AD395">
        <v>0</v>
      </c>
      <c r="AE395">
        <v>0</v>
      </c>
      <c r="AF395">
        <v>0</v>
      </c>
      <c r="AG395">
        <f t="shared" si="41"/>
        <v>0</v>
      </c>
      <c r="AH395">
        <v>0</v>
      </c>
      <c r="AI395">
        <v>0</v>
      </c>
    </row>
    <row r="396" spans="1:35" x14ac:dyDescent="0.3">
      <c r="A396" s="1">
        <v>6354</v>
      </c>
      <c r="B396">
        <v>1984</v>
      </c>
      <c r="C396">
        <f t="shared" si="38"/>
        <v>42</v>
      </c>
      <c r="D396" t="str" cm="1">
        <f t="array" ref="D396">_xlfn.IFS(C396&lt;36,"Young",C396&lt;56,"Middle-aged",C396&gt;=56,"Senior")</f>
        <v>Middle-aged</v>
      </c>
      <c r="E396" t="s">
        <v>29</v>
      </c>
      <c r="F396" t="s">
        <v>33</v>
      </c>
      <c r="G396">
        <v>15345</v>
      </c>
      <c r="H396">
        <f t="shared" si="36"/>
        <v>15345</v>
      </c>
      <c r="I396" t="str" cm="1">
        <f t="array" ref="I396">_xlfn.IFS(H396&lt;PERCENTILE(Income_Clean,0.33),"Low",H396&lt;PERCENTILE(Income_Clean,0.67),"Medium",H396&gt;PERCENTILE(Income_Clean,0.67),"High")</f>
        <v>Low</v>
      </c>
      <c r="J396" t="str">
        <f t="shared" si="37"/>
        <v>Below Average Income</v>
      </c>
      <c r="K396">
        <v>1</v>
      </c>
      <c r="L396">
        <v>0</v>
      </c>
      <c r="M396" t="str">
        <f t="shared" si="39"/>
        <v>Yes</v>
      </c>
      <c r="N396" t="s">
        <v>51</v>
      </c>
      <c r="O396">
        <v>51</v>
      </c>
      <c r="P396">
        <v>5</v>
      </c>
      <c r="Q396">
        <v>2</v>
      </c>
      <c r="R396">
        <v>16</v>
      </c>
      <c r="S396">
        <v>3</v>
      </c>
      <c r="T396">
        <v>2</v>
      </c>
      <c r="U396">
        <v>19</v>
      </c>
      <c r="V396">
        <f t="shared" si="40"/>
        <v>47</v>
      </c>
      <c r="W396">
        <v>2</v>
      </c>
      <c r="X396">
        <v>1</v>
      </c>
      <c r="Y396">
        <v>1</v>
      </c>
      <c r="Z396">
        <v>2</v>
      </c>
      <c r="AA396">
        <v>8</v>
      </c>
      <c r="AB396">
        <v>0</v>
      </c>
      <c r="AC396">
        <v>0</v>
      </c>
      <c r="AD396">
        <v>0</v>
      </c>
      <c r="AE396">
        <v>0</v>
      </c>
      <c r="AF396">
        <v>0</v>
      </c>
      <c r="AG396">
        <f t="shared" si="41"/>
        <v>0</v>
      </c>
      <c r="AH396">
        <v>0</v>
      </c>
      <c r="AI396">
        <v>1</v>
      </c>
    </row>
    <row r="397" spans="1:35" x14ac:dyDescent="0.3">
      <c r="A397" s="1">
        <v>798</v>
      </c>
      <c r="B397">
        <v>1987</v>
      </c>
      <c r="C397">
        <f t="shared" si="38"/>
        <v>39</v>
      </c>
      <c r="D397" t="str" cm="1">
        <f t="array" ref="D397">_xlfn.IFS(C397&lt;36,"Young",C397&lt;56,"Middle-aged",C397&gt;=56,"Senior")</f>
        <v>Middle-aged</v>
      </c>
      <c r="E397" t="s">
        <v>29</v>
      </c>
      <c r="F397" t="s">
        <v>30</v>
      </c>
      <c r="G397">
        <v>23442</v>
      </c>
      <c r="H397">
        <f t="shared" si="36"/>
        <v>23442</v>
      </c>
      <c r="I397" t="str" cm="1">
        <f t="array" ref="I397">_xlfn.IFS(H397&lt;PERCENTILE(Income_Clean,0.33),"Low",H397&lt;PERCENTILE(Income_Clean,0.67),"Medium",H397&gt;PERCENTILE(Income_Clean,0.67),"High")</f>
        <v>Low</v>
      </c>
      <c r="J397" t="str">
        <f t="shared" si="37"/>
        <v>Below Average Income</v>
      </c>
      <c r="K397">
        <v>1</v>
      </c>
      <c r="L397">
        <v>0</v>
      </c>
      <c r="M397" t="str">
        <f t="shared" si="39"/>
        <v>Yes</v>
      </c>
      <c r="N397" t="s">
        <v>50</v>
      </c>
      <c r="O397">
        <v>71</v>
      </c>
      <c r="P397">
        <v>2</v>
      </c>
      <c r="Q397">
        <v>0</v>
      </c>
      <c r="R397">
        <v>6</v>
      </c>
      <c r="S397">
        <v>8</v>
      </c>
      <c r="T397">
        <v>6</v>
      </c>
      <c r="U397">
        <v>5</v>
      </c>
      <c r="V397">
        <f t="shared" si="40"/>
        <v>27</v>
      </c>
      <c r="W397">
        <v>1</v>
      </c>
      <c r="X397">
        <v>1</v>
      </c>
      <c r="Y397">
        <v>0</v>
      </c>
      <c r="Z397">
        <v>3</v>
      </c>
      <c r="AA397">
        <v>7</v>
      </c>
      <c r="AB397">
        <v>0</v>
      </c>
      <c r="AC397">
        <v>0</v>
      </c>
      <c r="AD397">
        <v>0</v>
      </c>
      <c r="AE397">
        <v>0</v>
      </c>
      <c r="AF397">
        <v>0</v>
      </c>
      <c r="AG397">
        <f t="shared" si="41"/>
        <v>0</v>
      </c>
      <c r="AH397">
        <v>0</v>
      </c>
      <c r="AI397">
        <v>0</v>
      </c>
    </row>
    <row r="398" spans="1:35" x14ac:dyDescent="0.3">
      <c r="A398" s="1">
        <v>8213</v>
      </c>
      <c r="B398">
        <v>1980</v>
      </c>
      <c r="C398">
        <f t="shared" si="38"/>
        <v>46</v>
      </c>
      <c r="D398" t="str" cm="1">
        <f t="array" ref="D398">_xlfn.IFS(C398&lt;36,"Young",C398&lt;56,"Middle-aged",C398&gt;=56,"Senior")</f>
        <v>Middle-aged</v>
      </c>
      <c r="E398" t="s">
        <v>53</v>
      </c>
      <c r="F398" t="s">
        <v>33</v>
      </c>
      <c r="G398">
        <v>14515</v>
      </c>
      <c r="H398">
        <f t="shared" si="36"/>
        <v>14515</v>
      </c>
      <c r="I398" t="str" cm="1">
        <f t="array" ref="I398">_xlfn.IFS(H398&lt;PERCENTILE(Income_Clean,0.33),"Low",H398&lt;PERCENTILE(Income_Clean,0.67),"Medium",H398&gt;PERCENTILE(Income_Clean,0.67),"High")</f>
        <v>Low</v>
      </c>
      <c r="J398" t="str">
        <f t="shared" si="37"/>
        <v>Below Average Income</v>
      </c>
      <c r="K398">
        <v>1</v>
      </c>
      <c r="L398">
        <v>0</v>
      </c>
      <c r="M398" t="str">
        <f t="shared" si="39"/>
        <v>Yes</v>
      </c>
      <c r="N398" t="s">
        <v>79</v>
      </c>
      <c r="O398">
        <v>71</v>
      </c>
      <c r="P398">
        <v>6</v>
      </c>
      <c r="Q398">
        <v>4</v>
      </c>
      <c r="R398">
        <v>9</v>
      </c>
      <c r="S398">
        <v>6</v>
      </c>
      <c r="T398">
        <v>36</v>
      </c>
      <c r="U398">
        <v>35</v>
      </c>
      <c r="V398">
        <f t="shared" si="40"/>
        <v>96</v>
      </c>
      <c r="W398">
        <v>4</v>
      </c>
      <c r="X398">
        <v>2</v>
      </c>
      <c r="Y398">
        <v>2</v>
      </c>
      <c r="Z398">
        <v>3</v>
      </c>
      <c r="AA398">
        <v>7</v>
      </c>
      <c r="AB398">
        <v>0</v>
      </c>
      <c r="AC398">
        <v>0</v>
      </c>
      <c r="AD398">
        <v>0</v>
      </c>
      <c r="AE398">
        <v>0</v>
      </c>
      <c r="AF398">
        <v>0</v>
      </c>
      <c r="AG398">
        <f t="shared" si="41"/>
        <v>0</v>
      </c>
      <c r="AH398">
        <v>0</v>
      </c>
      <c r="AI398">
        <v>1</v>
      </c>
    </row>
    <row r="399" spans="1:35" x14ac:dyDescent="0.3">
      <c r="A399" s="1">
        <v>2488</v>
      </c>
      <c r="B399">
        <v>1956</v>
      </c>
      <c r="C399">
        <f t="shared" si="38"/>
        <v>70</v>
      </c>
      <c r="D399" t="str" cm="1">
        <f t="array" ref="D399">_xlfn.IFS(C399&lt;36,"Young",C399&lt;56,"Middle-aged",C399&gt;=56,"Senior")</f>
        <v>Senior</v>
      </c>
      <c r="E399" t="s">
        <v>53</v>
      </c>
      <c r="F399" t="s">
        <v>41</v>
      </c>
      <c r="G399">
        <v>31395</v>
      </c>
      <c r="H399">
        <f t="shared" si="36"/>
        <v>31395</v>
      </c>
      <c r="I399" t="str" cm="1">
        <f t="array" ref="I399">_xlfn.IFS(H399&lt;PERCENTILE(Income_Clean,0.33),"Low",H399&lt;PERCENTILE(Income_Clean,0.67),"Medium",H399&gt;PERCENTILE(Income_Clean,0.67),"High")</f>
        <v>Low</v>
      </c>
      <c r="J399" t="str">
        <f t="shared" si="37"/>
        <v>Below Average Income</v>
      </c>
      <c r="K399">
        <v>1</v>
      </c>
      <c r="L399">
        <v>1</v>
      </c>
      <c r="M399" t="str">
        <f t="shared" si="39"/>
        <v>Yes</v>
      </c>
      <c r="N399" t="s">
        <v>228</v>
      </c>
      <c r="O399">
        <v>80</v>
      </c>
      <c r="P399">
        <v>23</v>
      </c>
      <c r="Q399">
        <v>1</v>
      </c>
      <c r="R399">
        <v>25</v>
      </c>
      <c r="S399">
        <v>0</v>
      </c>
      <c r="T399">
        <v>8</v>
      </c>
      <c r="U399">
        <v>7</v>
      </c>
      <c r="V399">
        <f t="shared" si="40"/>
        <v>64</v>
      </c>
      <c r="W399">
        <v>4</v>
      </c>
      <c r="X399">
        <v>2</v>
      </c>
      <c r="Y399">
        <v>1</v>
      </c>
      <c r="Z399">
        <v>3</v>
      </c>
      <c r="AA399">
        <v>6</v>
      </c>
      <c r="AB399">
        <v>0</v>
      </c>
      <c r="AC399">
        <v>0</v>
      </c>
      <c r="AD399">
        <v>0</v>
      </c>
      <c r="AE399">
        <v>0</v>
      </c>
      <c r="AF399">
        <v>0</v>
      </c>
      <c r="AG399">
        <f t="shared" si="41"/>
        <v>0</v>
      </c>
      <c r="AH399">
        <v>0</v>
      </c>
      <c r="AI399">
        <v>0</v>
      </c>
    </row>
    <row r="400" spans="1:35" x14ac:dyDescent="0.3">
      <c r="A400" s="1">
        <v>9999</v>
      </c>
      <c r="B400">
        <v>1965</v>
      </c>
      <c r="C400">
        <f t="shared" si="38"/>
        <v>61</v>
      </c>
      <c r="D400" t="str" cm="1">
        <f t="array" ref="D400">_xlfn.IFS(C400&lt;36,"Young",C400&lt;56,"Middle-aged",C400&gt;=56,"Senior")</f>
        <v>Senior</v>
      </c>
      <c r="E400" t="s">
        <v>29</v>
      </c>
      <c r="F400" t="s">
        <v>33</v>
      </c>
      <c r="G400">
        <v>75276</v>
      </c>
      <c r="H400">
        <f t="shared" si="36"/>
        <v>75276</v>
      </c>
      <c r="I400" t="str" cm="1">
        <f t="array" ref="I400">_xlfn.IFS(H400&lt;PERCENTILE(Income_Clean,0.33),"Low",H400&lt;PERCENTILE(Income_Clean,0.67),"Medium",H400&gt;PERCENTILE(Income_Clean,0.67),"High")</f>
        <v>High</v>
      </c>
      <c r="J400" t="str">
        <f t="shared" si="37"/>
        <v>Above Average Income</v>
      </c>
      <c r="K400">
        <v>0</v>
      </c>
      <c r="L400">
        <v>0</v>
      </c>
      <c r="M400" t="str">
        <f t="shared" si="39"/>
        <v>No</v>
      </c>
      <c r="N400" t="s">
        <v>331</v>
      </c>
      <c r="O400">
        <v>2</v>
      </c>
      <c r="P400">
        <v>610</v>
      </c>
      <c r="Q400">
        <v>105</v>
      </c>
      <c r="R400">
        <v>125</v>
      </c>
      <c r="S400">
        <v>137</v>
      </c>
      <c r="T400">
        <v>42</v>
      </c>
      <c r="U400">
        <v>21</v>
      </c>
      <c r="V400">
        <f t="shared" si="40"/>
        <v>1040</v>
      </c>
      <c r="W400">
        <v>1</v>
      </c>
      <c r="X400">
        <v>9</v>
      </c>
      <c r="Y400">
        <v>4</v>
      </c>
      <c r="Z400">
        <v>9</v>
      </c>
      <c r="AA400">
        <v>5</v>
      </c>
      <c r="AB400">
        <v>0</v>
      </c>
      <c r="AC400">
        <v>0</v>
      </c>
      <c r="AD400">
        <v>0</v>
      </c>
      <c r="AE400">
        <v>0</v>
      </c>
      <c r="AF400">
        <v>0</v>
      </c>
      <c r="AG400">
        <f t="shared" si="41"/>
        <v>0</v>
      </c>
      <c r="AH400">
        <v>0</v>
      </c>
      <c r="AI400">
        <v>0</v>
      </c>
    </row>
    <row r="401" spans="1:35" x14ac:dyDescent="0.3">
      <c r="A401" s="1">
        <v>7617</v>
      </c>
      <c r="B401">
        <v>1974</v>
      </c>
      <c r="C401">
        <f t="shared" si="38"/>
        <v>52</v>
      </c>
      <c r="D401" t="str" cm="1">
        <f t="array" ref="D401">_xlfn.IFS(C401&lt;36,"Young",C401&lt;56,"Middle-aged",C401&gt;=56,"Senior")</f>
        <v>Middle-aged</v>
      </c>
      <c r="E401" t="s">
        <v>29</v>
      </c>
      <c r="F401" t="s">
        <v>30</v>
      </c>
      <c r="G401">
        <v>42373</v>
      </c>
      <c r="H401">
        <f t="shared" si="36"/>
        <v>42373</v>
      </c>
      <c r="I401" t="str" cm="1">
        <f t="array" ref="I401">_xlfn.IFS(H401&lt;PERCENTILE(Income_Clean,0.33),"Low",H401&lt;PERCENTILE(Income_Clean,0.67),"Medium",H401&gt;PERCENTILE(Income_Clean,0.67),"High")</f>
        <v>Medium</v>
      </c>
      <c r="J401" t="str">
        <f t="shared" si="37"/>
        <v>Average Income</v>
      </c>
      <c r="K401">
        <v>1</v>
      </c>
      <c r="L401">
        <v>1</v>
      </c>
      <c r="M401" t="str">
        <f t="shared" si="39"/>
        <v>Yes</v>
      </c>
      <c r="N401" t="s">
        <v>303</v>
      </c>
      <c r="O401">
        <v>83</v>
      </c>
      <c r="P401">
        <v>67</v>
      </c>
      <c r="Q401">
        <v>5</v>
      </c>
      <c r="R401">
        <v>61</v>
      </c>
      <c r="S401">
        <v>3</v>
      </c>
      <c r="T401">
        <v>8</v>
      </c>
      <c r="U401">
        <v>19</v>
      </c>
      <c r="V401">
        <f t="shared" si="40"/>
        <v>163</v>
      </c>
      <c r="W401">
        <v>5</v>
      </c>
      <c r="X401">
        <v>2</v>
      </c>
      <c r="Y401">
        <v>1</v>
      </c>
      <c r="Z401">
        <v>5</v>
      </c>
      <c r="AA401">
        <v>5</v>
      </c>
      <c r="AB401">
        <v>0</v>
      </c>
      <c r="AC401">
        <v>0</v>
      </c>
      <c r="AD401">
        <v>0</v>
      </c>
      <c r="AE401">
        <v>0</v>
      </c>
      <c r="AF401">
        <v>0</v>
      </c>
      <c r="AG401">
        <f t="shared" si="41"/>
        <v>0</v>
      </c>
      <c r="AH401">
        <v>0</v>
      </c>
      <c r="AI401">
        <v>0</v>
      </c>
    </row>
    <row r="402" spans="1:35" x14ac:dyDescent="0.3">
      <c r="A402" s="1">
        <v>615</v>
      </c>
      <c r="B402">
        <v>1960</v>
      </c>
      <c r="C402">
        <f t="shared" si="38"/>
        <v>66</v>
      </c>
      <c r="D402" t="str" cm="1">
        <f t="array" ref="D402">_xlfn.IFS(C402&lt;36,"Young",C402&lt;56,"Middle-aged",C402&gt;=56,"Senior")</f>
        <v>Senior</v>
      </c>
      <c r="E402" t="s">
        <v>29</v>
      </c>
      <c r="F402" t="s">
        <v>33</v>
      </c>
      <c r="G402">
        <v>30507</v>
      </c>
      <c r="H402">
        <f t="shared" si="36"/>
        <v>30507</v>
      </c>
      <c r="I402" t="str" cm="1">
        <f t="array" ref="I402">_xlfn.IFS(H402&lt;PERCENTILE(Income_Clean,0.33),"Low",H402&lt;PERCENTILE(Income_Clean,0.67),"Medium",H402&gt;PERCENTILE(Income_Clean,0.67),"High")</f>
        <v>Low</v>
      </c>
      <c r="J402" t="str">
        <f t="shared" si="37"/>
        <v>Below Average Income</v>
      </c>
      <c r="K402">
        <v>0</v>
      </c>
      <c r="L402">
        <v>0</v>
      </c>
      <c r="M402" t="str">
        <f t="shared" si="39"/>
        <v>No</v>
      </c>
      <c r="N402" t="s">
        <v>332</v>
      </c>
      <c r="O402">
        <v>29</v>
      </c>
      <c r="P402">
        <v>65</v>
      </c>
      <c r="Q402">
        <v>36</v>
      </c>
      <c r="R402">
        <v>74</v>
      </c>
      <c r="S402">
        <v>38</v>
      </c>
      <c r="T402">
        <v>20</v>
      </c>
      <c r="U402">
        <v>110</v>
      </c>
      <c r="V402">
        <f t="shared" si="40"/>
        <v>343</v>
      </c>
      <c r="W402">
        <v>1</v>
      </c>
      <c r="X402">
        <v>5</v>
      </c>
      <c r="Y402">
        <v>1</v>
      </c>
      <c r="Z402">
        <v>4</v>
      </c>
      <c r="AA402">
        <v>7</v>
      </c>
      <c r="AB402">
        <v>0</v>
      </c>
      <c r="AC402">
        <v>0</v>
      </c>
      <c r="AD402">
        <v>0</v>
      </c>
      <c r="AE402">
        <v>0</v>
      </c>
      <c r="AF402">
        <v>0</v>
      </c>
      <c r="AG402">
        <f t="shared" si="41"/>
        <v>0</v>
      </c>
      <c r="AH402">
        <v>0</v>
      </c>
      <c r="AI402">
        <v>0</v>
      </c>
    </row>
    <row r="403" spans="1:35" x14ac:dyDescent="0.3">
      <c r="A403" s="1">
        <v>2552</v>
      </c>
      <c r="B403">
        <v>1955</v>
      </c>
      <c r="C403">
        <f t="shared" si="38"/>
        <v>71</v>
      </c>
      <c r="D403" t="str" cm="1">
        <f t="array" ref="D403">_xlfn.IFS(C403&lt;36,"Young",C403&lt;56,"Middle-aged",C403&gt;=56,"Senior")</f>
        <v>Senior</v>
      </c>
      <c r="E403" t="s">
        <v>36</v>
      </c>
      <c r="F403" t="s">
        <v>30</v>
      </c>
      <c r="G403">
        <v>55521</v>
      </c>
      <c r="H403">
        <f t="shared" si="36"/>
        <v>55521</v>
      </c>
      <c r="I403" t="str" cm="1">
        <f t="array" ref="I403">_xlfn.IFS(H403&lt;PERCENTILE(Income_Clean,0.33),"Low",H403&lt;PERCENTILE(Income_Clean,0.67),"Medium",H403&gt;PERCENTILE(Income_Clean,0.67),"High")</f>
        <v>Medium</v>
      </c>
      <c r="J403" t="str">
        <f t="shared" si="37"/>
        <v>Average Income</v>
      </c>
      <c r="K403">
        <v>1</v>
      </c>
      <c r="L403">
        <v>2</v>
      </c>
      <c r="M403" t="str">
        <f t="shared" si="39"/>
        <v>Yes</v>
      </c>
      <c r="N403" t="s">
        <v>333</v>
      </c>
      <c r="O403">
        <v>11</v>
      </c>
      <c r="P403">
        <v>416</v>
      </c>
      <c r="Q403">
        <v>0</v>
      </c>
      <c r="R403">
        <v>26</v>
      </c>
      <c r="S403">
        <v>0</v>
      </c>
      <c r="T403">
        <v>0</v>
      </c>
      <c r="U403">
        <v>4</v>
      </c>
      <c r="V403">
        <f t="shared" si="40"/>
        <v>446</v>
      </c>
      <c r="W403">
        <v>9</v>
      </c>
      <c r="X403">
        <v>6</v>
      </c>
      <c r="Y403">
        <v>3</v>
      </c>
      <c r="Z403">
        <v>6</v>
      </c>
      <c r="AA403">
        <v>7</v>
      </c>
      <c r="AB403">
        <v>0</v>
      </c>
      <c r="AC403">
        <v>1</v>
      </c>
      <c r="AD403">
        <v>0</v>
      </c>
      <c r="AE403">
        <v>0</v>
      </c>
      <c r="AF403">
        <v>0</v>
      </c>
      <c r="AG403">
        <f t="shared" si="41"/>
        <v>1</v>
      </c>
      <c r="AH403">
        <v>0</v>
      </c>
      <c r="AI403">
        <v>1</v>
      </c>
    </row>
    <row r="404" spans="1:35" x14ac:dyDescent="0.3">
      <c r="A404" s="1">
        <v>194</v>
      </c>
      <c r="B404">
        <v>1965</v>
      </c>
      <c r="C404">
        <f t="shared" si="38"/>
        <v>61</v>
      </c>
      <c r="D404" t="str" cm="1">
        <f t="array" ref="D404">_xlfn.IFS(C404&lt;36,"Young",C404&lt;56,"Middle-aged",C404&gt;=56,"Senior")</f>
        <v>Senior</v>
      </c>
      <c r="E404" t="s">
        <v>29</v>
      </c>
      <c r="F404" t="s">
        <v>37</v>
      </c>
      <c r="G404">
        <v>48006</v>
      </c>
      <c r="H404">
        <f t="shared" si="36"/>
        <v>48006</v>
      </c>
      <c r="I404" t="str" cm="1">
        <f t="array" ref="I404">_xlfn.IFS(H404&lt;PERCENTILE(Income_Clean,0.33),"Low",H404&lt;PERCENTILE(Income_Clean,0.67),"Medium",H404&gt;PERCENTILE(Income_Clean,0.67),"High")</f>
        <v>Medium</v>
      </c>
      <c r="J404" t="str">
        <f t="shared" si="37"/>
        <v>Average Income</v>
      </c>
      <c r="K404">
        <v>1</v>
      </c>
      <c r="L404">
        <v>1</v>
      </c>
      <c r="M404" t="str">
        <f t="shared" si="39"/>
        <v>Yes</v>
      </c>
      <c r="N404" t="s">
        <v>334</v>
      </c>
      <c r="O404">
        <v>55</v>
      </c>
      <c r="P404">
        <v>23</v>
      </c>
      <c r="Q404">
        <v>0</v>
      </c>
      <c r="R404">
        <v>11</v>
      </c>
      <c r="S404">
        <v>3</v>
      </c>
      <c r="T404">
        <v>2</v>
      </c>
      <c r="U404">
        <v>2</v>
      </c>
      <c r="V404">
        <f t="shared" si="40"/>
        <v>41</v>
      </c>
      <c r="W404">
        <v>1</v>
      </c>
      <c r="X404">
        <v>1</v>
      </c>
      <c r="Y404">
        <v>0</v>
      </c>
      <c r="Z404">
        <v>3</v>
      </c>
      <c r="AA404">
        <v>6</v>
      </c>
      <c r="AB404">
        <v>0</v>
      </c>
      <c r="AC404">
        <v>0</v>
      </c>
      <c r="AD404">
        <v>0</v>
      </c>
      <c r="AE404">
        <v>0</v>
      </c>
      <c r="AF404">
        <v>0</v>
      </c>
      <c r="AG404">
        <f t="shared" si="41"/>
        <v>0</v>
      </c>
      <c r="AH404">
        <v>0</v>
      </c>
      <c r="AI404">
        <v>0</v>
      </c>
    </row>
    <row r="405" spans="1:35" x14ac:dyDescent="0.3">
      <c r="A405" s="1">
        <v>3645</v>
      </c>
      <c r="B405">
        <v>1972</v>
      </c>
      <c r="C405">
        <f t="shared" si="38"/>
        <v>54</v>
      </c>
      <c r="D405" t="str" cm="1">
        <f t="array" ref="D405">_xlfn.IFS(C405&lt;36,"Young",C405&lt;56,"Middle-aged",C405&gt;=56,"Senior")</f>
        <v>Middle-aged</v>
      </c>
      <c r="E405" t="s">
        <v>36</v>
      </c>
      <c r="F405" t="s">
        <v>30</v>
      </c>
      <c r="G405">
        <v>27213</v>
      </c>
      <c r="H405">
        <f t="shared" si="36"/>
        <v>27213</v>
      </c>
      <c r="I405" t="str" cm="1">
        <f t="array" ref="I405">_xlfn.IFS(H405&lt;PERCENTILE(Income_Clean,0.33),"Low",H405&lt;PERCENTILE(Income_Clean,0.67),"Medium",H405&gt;PERCENTILE(Income_Clean,0.67),"High")</f>
        <v>Low</v>
      </c>
      <c r="J405" t="str">
        <f t="shared" si="37"/>
        <v>Below Average Income</v>
      </c>
      <c r="K405">
        <v>1</v>
      </c>
      <c r="L405">
        <v>0</v>
      </c>
      <c r="M405" t="str">
        <f t="shared" si="39"/>
        <v>Yes</v>
      </c>
      <c r="N405" t="s">
        <v>326</v>
      </c>
      <c r="O405">
        <v>19</v>
      </c>
      <c r="P405">
        <v>19</v>
      </c>
      <c r="Q405">
        <v>3</v>
      </c>
      <c r="R405">
        <v>26</v>
      </c>
      <c r="S405">
        <v>10</v>
      </c>
      <c r="T405">
        <v>9</v>
      </c>
      <c r="U405">
        <v>3</v>
      </c>
      <c r="V405">
        <f t="shared" si="40"/>
        <v>70</v>
      </c>
      <c r="W405">
        <v>3</v>
      </c>
      <c r="X405">
        <v>2</v>
      </c>
      <c r="Y405">
        <v>0</v>
      </c>
      <c r="Z405">
        <v>4</v>
      </c>
      <c r="AA405">
        <v>8</v>
      </c>
      <c r="AB405">
        <v>0</v>
      </c>
      <c r="AC405">
        <v>0</v>
      </c>
      <c r="AD405">
        <v>0</v>
      </c>
      <c r="AE405">
        <v>0</v>
      </c>
      <c r="AF405">
        <v>0</v>
      </c>
      <c r="AG405">
        <f t="shared" si="41"/>
        <v>0</v>
      </c>
      <c r="AH405">
        <v>0</v>
      </c>
      <c r="AI405">
        <v>1</v>
      </c>
    </row>
    <row r="406" spans="1:35" x14ac:dyDescent="0.3">
      <c r="A406" s="1">
        <v>8890</v>
      </c>
      <c r="B406">
        <v>1971</v>
      </c>
      <c r="C406">
        <f t="shared" si="38"/>
        <v>55</v>
      </c>
      <c r="D406" t="str" cm="1">
        <f t="array" ref="D406">_xlfn.IFS(C406&lt;36,"Young",C406&lt;56,"Middle-aged",C406&gt;=56,"Senior")</f>
        <v>Middle-aged</v>
      </c>
      <c r="E406" t="s">
        <v>36</v>
      </c>
      <c r="F406" t="s">
        <v>41</v>
      </c>
      <c r="G406">
        <v>65808</v>
      </c>
      <c r="H406">
        <f t="shared" si="36"/>
        <v>65808</v>
      </c>
      <c r="I406" t="str" cm="1">
        <f t="array" ref="I406">_xlfn.IFS(H406&lt;PERCENTILE(Income_Clean,0.33),"Low",H406&lt;PERCENTILE(Income_Clean,0.67),"Medium",H406&gt;PERCENTILE(Income_Clean,0.67),"High")</f>
        <v>High</v>
      </c>
      <c r="J406" t="str">
        <f t="shared" si="37"/>
        <v>Above Average Income</v>
      </c>
      <c r="K406">
        <v>1</v>
      </c>
      <c r="L406">
        <v>1</v>
      </c>
      <c r="M406" t="str">
        <f t="shared" si="39"/>
        <v>Yes</v>
      </c>
      <c r="N406" t="s">
        <v>335</v>
      </c>
      <c r="O406">
        <v>1</v>
      </c>
      <c r="P406">
        <v>155</v>
      </c>
      <c r="Q406">
        <v>7</v>
      </c>
      <c r="R406">
        <v>80</v>
      </c>
      <c r="S406">
        <v>13</v>
      </c>
      <c r="T406">
        <v>7</v>
      </c>
      <c r="U406">
        <v>10</v>
      </c>
      <c r="V406">
        <f t="shared" si="40"/>
        <v>272</v>
      </c>
      <c r="W406">
        <v>3</v>
      </c>
      <c r="X406">
        <v>5</v>
      </c>
      <c r="Y406">
        <v>1</v>
      </c>
      <c r="Z406">
        <v>5</v>
      </c>
      <c r="AA406">
        <v>6</v>
      </c>
      <c r="AB406">
        <v>0</v>
      </c>
      <c r="AC406">
        <v>0</v>
      </c>
      <c r="AD406">
        <v>0</v>
      </c>
      <c r="AE406">
        <v>0</v>
      </c>
      <c r="AF406">
        <v>0</v>
      </c>
      <c r="AG406">
        <f t="shared" si="41"/>
        <v>0</v>
      </c>
      <c r="AH406">
        <v>0</v>
      </c>
      <c r="AI406">
        <v>0</v>
      </c>
    </row>
    <row r="407" spans="1:35" x14ac:dyDescent="0.3">
      <c r="A407" s="1">
        <v>5049</v>
      </c>
      <c r="B407">
        <v>1974</v>
      </c>
      <c r="C407">
        <f t="shared" si="38"/>
        <v>52</v>
      </c>
      <c r="D407" t="str" cm="1">
        <f t="array" ref="D407">_xlfn.IFS(C407&lt;36,"Young",C407&lt;56,"Middle-aged",C407&gt;=56,"Senior")</f>
        <v>Middle-aged</v>
      </c>
      <c r="E407" t="s">
        <v>36</v>
      </c>
      <c r="F407" t="s">
        <v>33</v>
      </c>
      <c r="G407">
        <v>30351</v>
      </c>
      <c r="H407">
        <f t="shared" si="36"/>
        <v>30351</v>
      </c>
      <c r="I407" t="str" cm="1">
        <f t="array" ref="I407">_xlfn.IFS(H407&lt;PERCENTILE(Income_Clean,0.33),"Low",H407&lt;PERCENTILE(Income_Clean,0.67),"Medium",H407&gt;PERCENTILE(Income_Clean,0.67),"High")</f>
        <v>Low</v>
      </c>
      <c r="J407" t="str">
        <f t="shared" si="37"/>
        <v>Below Average Income</v>
      </c>
      <c r="K407">
        <v>1</v>
      </c>
      <c r="L407">
        <v>0</v>
      </c>
      <c r="M407" t="str">
        <f t="shared" si="39"/>
        <v>Yes</v>
      </c>
      <c r="N407" t="s">
        <v>44</v>
      </c>
      <c r="O407">
        <v>19</v>
      </c>
      <c r="P407">
        <v>14</v>
      </c>
      <c r="Q407">
        <v>0</v>
      </c>
      <c r="R407">
        <v>24</v>
      </c>
      <c r="S407">
        <v>3</v>
      </c>
      <c r="T407">
        <v>3</v>
      </c>
      <c r="U407">
        <v>2</v>
      </c>
      <c r="V407">
        <f t="shared" si="40"/>
        <v>46</v>
      </c>
      <c r="W407">
        <v>1</v>
      </c>
      <c r="X407">
        <v>3</v>
      </c>
      <c r="Y407">
        <v>0</v>
      </c>
      <c r="Z407">
        <v>2</v>
      </c>
      <c r="AA407">
        <v>9</v>
      </c>
      <c r="AB407">
        <v>0</v>
      </c>
      <c r="AC407">
        <v>0</v>
      </c>
      <c r="AD407">
        <v>0</v>
      </c>
      <c r="AE407">
        <v>0</v>
      </c>
      <c r="AF407">
        <v>0</v>
      </c>
      <c r="AG407">
        <f t="shared" si="41"/>
        <v>0</v>
      </c>
      <c r="AH407">
        <v>0</v>
      </c>
      <c r="AI407">
        <v>0</v>
      </c>
    </row>
    <row r="408" spans="1:35" x14ac:dyDescent="0.3">
      <c r="A408" s="1">
        <v>9973</v>
      </c>
      <c r="B408">
        <v>1963</v>
      </c>
      <c r="C408">
        <f t="shared" si="38"/>
        <v>63</v>
      </c>
      <c r="D408" t="str" cm="1">
        <f t="array" ref="D408">_xlfn.IFS(C408&lt;36,"Young",C408&lt;56,"Middle-aged",C408&gt;=56,"Senior")</f>
        <v>Senior</v>
      </c>
      <c r="E408" t="s">
        <v>29</v>
      </c>
      <c r="F408" t="s">
        <v>37</v>
      </c>
      <c r="G408">
        <v>50437</v>
      </c>
      <c r="H408">
        <f t="shared" si="36"/>
        <v>50437</v>
      </c>
      <c r="I408" t="str" cm="1">
        <f t="array" ref="I408">_xlfn.IFS(H408&lt;PERCENTILE(Income_Clean,0.33),"Low",H408&lt;PERCENTILE(Income_Clean,0.67),"Medium",H408&gt;PERCENTILE(Income_Clean,0.67),"High")</f>
        <v>Medium</v>
      </c>
      <c r="J408" t="str">
        <f t="shared" si="37"/>
        <v>Average Income</v>
      </c>
      <c r="K408">
        <v>0</v>
      </c>
      <c r="L408">
        <v>2</v>
      </c>
      <c r="M408" t="str">
        <f t="shared" si="39"/>
        <v>Yes</v>
      </c>
      <c r="N408" t="s">
        <v>336</v>
      </c>
      <c r="O408">
        <v>28</v>
      </c>
      <c r="P408">
        <v>370</v>
      </c>
      <c r="Q408">
        <v>9</v>
      </c>
      <c r="R408">
        <v>92</v>
      </c>
      <c r="S408">
        <v>6</v>
      </c>
      <c r="T408">
        <v>9</v>
      </c>
      <c r="U408">
        <v>4</v>
      </c>
      <c r="V408">
        <f t="shared" si="40"/>
        <v>490</v>
      </c>
      <c r="W408">
        <v>3</v>
      </c>
      <c r="X408">
        <v>7</v>
      </c>
      <c r="Y408">
        <v>1</v>
      </c>
      <c r="Z408">
        <v>8</v>
      </c>
      <c r="AA408">
        <v>7</v>
      </c>
      <c r="AB408">
        <v>0</v>
      </c>
      <c r="AC408">
        <v>0</v>
      </c>
      <c r="AD408">
        <v>0</v>
      </c>
      <c r="AE408">
        <v>0</v>
      </c>
      <c r="AF408">
        <v>0</v>
      </c>
      <c r="AG408">
        <f t="shared" si="41"/>
        <v>0</v>
      </c>
      <c r="AH408">
        <v>0</v>
      </c>
      <c r="AI408">
        <v>0</v>
      </c>
    </row>
    <row r="409" spans="1:35" x14ac:dyDescent="0.3">
      <c r="A409" s="1">
        <v>7301</v>
      </c>
      <c r="B409">
        <v>1982</v>
      </c>
      <c r="C409">
        <f t="shared" si="38"/>
        <v>44</v>
      </c>
      <c r="D409" t="str" cm="1">
        <f t="array" ref="D409">_xlfn.IFS(C409&lt;36,"Young",C409&lt;56,"Middle-aged",C409&gt;=56,"Senior")</f>
        <v>Middle-aged</v>
      </c>
      <c r="E409" t="s">
        <v>53</v>
      </c>
      <c r="F409" t="s">
        <v>30</v>
      </c>
      <c r="G409">
        <v>23616</v>
      </c>
      <c r="H409">
        <f t="shared" si="36"/>
        <v>23616</v>
      </c>
      <c r="I409" t="str" cm="1">
        <f t="array" ref="I409">_xlfn.IFS(H409&lt;PERCENTILE(Income_Clean,0.33),"Low",H409&lt;PERCENTILE(Income_Clean,0.67),"Medium",H409&gt;PERCENTILE(Income_Clean,0.67),"High")</f>
        <v>Low</v>
      </c>
      <c r="J409" t="str">
        <f t="shared" si="37"/>
        <v>Below Average Income</v>
      </c>
      <c r="K409">
        <v>1</v>
      </c>
      <c r="L409">
        <v>0</v>
      </c>
      <c r="M409" t="str">
        <f t="shared" si="39"/>
        <v>Yes</v>
      </c>
      <c r="N409" t="s">
        <v>317</v>
      </c>
      <c r="O409">
        <v>76</v>
      </c>
      <c r="P409">
        <v>4</v>
      </c>
      <c r="Q409">
        <v>22</v>
      </c>
      <c r="R409">
        <v>11</v>
      </c>
      <c r="S409">
        <v>3</v>
      </c>
      <c r="T409">
        <v>7</v>
      </c>
      <c r="U409">
        <v>32</v>
      </c>
      <c r="V409">
        <f t="shared" si="40"/>
        <v>79</v>
      </c>
      <c r="W409">
        <v>2</v>
      </c>
      <c r="X409">
        <v>3</v>
      </c>
      <c r="Y409">
        <v>0</v>
      </c>
      <c r="Z409">
        <v>3</v>
      </c>
      <c r="AA409">
        <v>8</v>
      </c>
      <c r="AB409">
        <v>0</v>
      </c>
      <c r="AC409">
        <v>0</v>
      </c>
      <c r="AD409">
        <v>0</v>
      </c>
      <c r="AE409">
        <v>0</v>
      </c>
      <c r="AF409">
        <v>0</v>
      </c>
      <c r="AG409">
        <f t="shared" si="41"/>
        <v>0</v>
      </c>
      <c r="AH409">
        <v>0</v>
      </c>
      <c r="AI409">
        <v>1</v>
      </c>
    </row>
    <row r="410" spans="1:35" x14ac:dyDescent="0.3">
      <c r="A410" s="1">
        <v>10882</v>
      </c>
      <c r="B410">
        <v>1976</v>
      </c>
      <c r="C410">
        <f t="shared" si="38"/>
        <v>50</v>
      </c>
      <c r="D410" t="str" cm="1">
        <f t="array" ref="D410">_xlfn.IFS(C410&lt;36,"Young",C410&lt;56,"Middle-aged",C410&gt;=56,"Senior")</f>
        <v>Middle-aged</v>
      </c>
      <c r="E410" t="s">
        <v>29</v>
      </c>
      <c r="F410" t="s">
        <v>37</v>
      </c>
      <c r="G410">
        <v>53858</v>
      </c>
      <c r="H410">
        <f t="shared" si="36"/>
        <v>53858</v>
      </c>
      <c r="I410" t="str" cm="1">
        <f t="array" ref="I410">_xlfn.IFS(H410&lt;PERCENTILE(Income_Clean,0.33),"Low",H410&lt;PERCENTILE(Income_Clean,0.67),"Medium",H410&gt;PERCENTILE(Income_Clean,0.67),"High")</f>
        <v>Medium</v>
      </c>
      <c r="J410" t="str">
        <f t="shared" si="37"/>
        <v>Average Income</v>
      </c>
      <c r="K410">
        <v>0</v>
      </c>
      <c r="L410">
        <v>1</v>
      </c>
      <c r="M410" t="str">
        <f t="shared" si="39"/>
        <v>Yes</v>
      </c>
      <c r="N410" t="s">
        <v>79</v>
      </c>
      <c r="O410">
        <v>50</v>
      </c>
      <c r="P410">
        <v>407</v>
      </c>
      <c r="Q410">
        <v>53</v>
      </c>
      <c r="R410">
        <v>221</v>
      </c>
      <c r="S410">
        <v>58</v>
      </c>
      <c r="T410">
        <v>150</v>
      </c>
      <c r="U410">
        <v>26</v>
      </c>
      <c r="V410">
        <f t="shared" si="40"/>
        <v>915</v>
      </c>
      <c r="W410">
        <v>4</v>
      </c>
      <c r="X410">
        <v>4</v>
      </c>
      <c r="Y410">
        <v>3</v>
      </c>
      <c r="Z410">
        <v>6</v>
      </c>
      <c r="AA410">
        <v>4</v>
      </c>
      <c r="AB410">
        <v>0</v>
      </c>
      <c r="AC410">
        <v>0</v>
      </c>
      <c r="AD410">
        <v>0</v>
      </c>
      <c r="AE410">
        <v>0</v>
      </c>
      <c r="AF410">
        <v>0</v>
      </c>
      <c r="AG410">
        <f t="shared" si="41"/>
        <v>0</v>
      </c>
      <c r="AH410">
        <v>0</v>
      </c>
      <c r="AI410">
        <v>0</v>
      </c>
    </row>
    <row r="411" spans="1:35" x14ac:dyDescent="0.3">
      <c r="A411" s="1">
        <v>7030</v>
      </c>
      <c r="B411">
        <v>1955</v>
      </c>
      <c r="C411">
        <f t="shared" si="38"/>
        <v>71</v>
      </c>
      <c r="D411" t="str" cm="1">
        <f t="array" ref="D411">_xlfn.IFS(C411&lt;36,"Young",C411&lt;56,"Middle-aged",C411&gt;=56,"Senior")</f>
        <v>Senior</v>
      </c>
      <c r="E411" t="s">
        <v>36</v>
      </c>
      <c r="F411" t="s">
        <v>37</v>
      </c>
      <c r="G411">
        <v>66465</v>
      </c>
      <c r="H411">
        <f t="shared" si="36"/>
        <v>66465</v>
      </c>
      <c r="I411" t="str" cm="1">
        <f t="array" ref="I411">_xlfn.IFS(H411&lt;PERCENTILE(Income_Clean,0.33),"Low",H411&lt;PERCENTILE(Income_Clean,0.67),"Medium",H411&gt;PERCENTILE(Income_Clean,0.67),"High")</f>
        <v>High</v>
      </c>
      <c r="J411" t="str">
        <f t="shared" si="37"/>
        <v>Above Average Income</v>
      </c>
      <c r="K411">
        <v>0</v>
      </c>
      <c r="L411">
        <v>1</v>
      </c>
      <c r="M411" t="str">
        <f t="shared" si="39"/>
        <v>Yes</v>
      </c>
      <c r="N411" t="s">
        <v>337</v>
      </c>
      <c r="O411">
        <v>1</v>
      </c>
      <c r="P411">
        <v>1200</v>
      </c>
      <c r="Q411">
        <v>0</v>
      </c>
      <c r="R411">
        <v>204</v>
      </c>
      <c r="S411">
        <v>38</v>
      </c>
      <c r="T411">
        <v>29</v>
      </c>
      <c r="U411">
        <v>14</v>
      </c>
      <c r="V411">
        <f t="shared" si="40"/>
        <v>1485</v>
      </c>
      <c r="W411">
        <v>3</v>
      </c>
      <c r="X411">
        <v>11</v>
      </c>
      <c r="Y411">
        <v>9</v>
      </c>
      <c r="Z411">
        <v>12</v>
      </c>
      <c r="AA411">
        <v>6</v>
      </c>
      <c r="AB411">
        <v>0</v>
      </c>
      <c r="AC411">
        <v>0</v>
      </c>
      <c r="AD411">
        <v>0</v>
      </c>
      <c r="AE411">
        <v>1</v>
      </c>
      <c r="AF411">
        <v>0</v>
      </c>
      <c r="AG411">
        <f t="shared" si="41"/>
        <v>1</v>
      </c>
      <c r="AH411">
        <v>0</v>
      </c>
      <c r="AI411">
        <v>0</v>
      </c>
    </row>
    <row r="412" spans="1:35" x14ac:dyDescent="0.3">
      <c r="A412" s="1">
        <v>7422</v>
      </c>
      <c r="B412">
        <v>1987</v>
      </c>
      <c r="C412">
        <f t="shared" si="38"/>
        <v>39</v>
      </c>
      <c r="D412" t="str" cm="1">
        <f t="array" ref="D412">_xlfn.IFS(C412&lt;36,"Young",C412&lt;56,"Middle-aged",C412&gt;=56,"Senior")</f>
        <v>Middle-aged</v>
      </c>
      <c r="E412" t="s">
        <v>29</v>
      </c>
      <c r="F412" t="s">
        <v>30</v>
      </c>
      <c r="G412">
        <v>46923</v>
      </c>
      <c r="H412">
        <f t="shared" si="36"/>
        <v>46923</v>
      </c>
      <c r="I412" t="str" cm="1">
        <f t="array" ref="I412">_xlfn.IFS(H412&lt;PERCENTILE(Income_Clean,0.33),"Low",H412&lt;PERCENTILE(Income_Clean,0.67),"Medium",H412&gt;PERCENTILE(Income_Clean,0.67),"High")</f>
        <v>Medium</v>
      </c>
      <c r="J412" t="str">
        <f t="shared" si="37"/>
        <v>Average Income</v>
      </c>
      <c r="K412">
        <v>1</v>
      </c>
      <c r="L412">
        <v>0</v>
      </c>
      <c r="M412" t="str">
        <f t="shared" si="39"/>
        <v>Yes</v>
      </c>
      <c r="N412" t="s">
        <v>162</v>
      </c>
      <c r="O412">
        <v>90</v>
      </c>
      <c r="P412">
        <v>85</v>
      </c>
      <c r="Q412">
        <v>44</v>
      </c>
      <c r="R412">
        <v>54</v>
      </c>
      <c r="S412">
        <v>102</v>
      </c>
      <c r="T412">
        <v>78</v>
      </c>
      <c r="U412">
        <v>6</v>
      </c>
      <c r="V412">
        <f t="shared" si="40"/>
        <v>369</v>
      </c>
      <c r="W412">
        <v>3</v>
      </c>
      <c r="X412">
        <v>5</v>
      </c>
      <c r="Y412">
        <v>1</v>
      </c>
      <c r="Z412">
        <v>7</v>
      </c>
      <c r="AA412">
        <v>7</v>
      </c>
      <c r="AB412">
        <v>0</v>
      </c>
      <c r="AC412">
        <v>0</v>
      </c>
      <c r="AD412">
        <v>0</v>
      </c>
      <c r="AE412">
        <v>0</v>
      </c>
      <c r="AF412">
        <v>0</v>
      </c>
      <c r="AG412">
        <f t="shared" si="41"/>
        <v>0</v>
      </c>
      <c r="AH412">
        <v>0</v>
      </c>
      <c r="AI412">
        <v>0</v>
      </c>
    </row>
    <row r="413" spans="1:35" x14ac:dyDescent="0.3">
      <c r="A413" s="1">
        <v>3523</v>
      </c>
      <c r="B413">
        <v>1962</v>
      </c>
      <c r="C413">
        <f t="shared" si="38"/>
        <v>64</v>
      </c>
      <c r="D413" t="str" cm="1">
        <f t="array" ref="D413">_xlfn.IFS(C413&lt;36,"Young",C413&lt;56,"Middle-aged",C413&gt;=56,"Senior")</f>
        <v>Senior</v>
      </c>
      <c r="E413" t="s">
        <v>29</v>
      </c>
      <c r="F413" t="s">
        <v>33</v>
      </c>
      <c r="G413">
        <v>75072</v>
      </c>
      <c r="H413">
        <f t="shared" si="36"/>
        <v>75072</v>
      </c>
      <c r="I413" t="str" cm="1">
        <f t="array" ref="I413">_xlfn.IFS(H413&lt;PERCENTILE(Income_Clean,0.33),"Low",H413&lt;PERCENTILE(Income_Clean,0.67),"Medium",H413&gt;PERCENTILE(Income_Clean,0.67),"High")</f>
        <v>High</v>
      </c>
      <c r="J413" t="str">
        <f t="shared" si="37"/>
        <v>Above Average Income</v>
      </c>
      <c r="K413">
        <v>0</v>
      </c>
      <c r="L413">
        <v>1</v>
      </c>
      <c r="M413" t="str">
        <f t="shared" si="39"/>
        <v>Yes</v>
      </c>
      <c r="N413" t="s">
        <v>338</v>
      </c>
      <c r="O413">
        <v>83</v>
      </c>
      <c r="P413">
        <v>583</v>
      </c>
      <c r="Q413">
        <v>34</v>
      </c>
      <c r="R413">
        <v>309</v>
      </c>
      <c r="S413">
        <v>0</v>
      </c>
      <c r="T413">
        <v>22</v>
      </c>
      <c r="U413">
        <v>125</v>
      </c>
      <c r="V413">
        <f t="shared" si="40"/>
        <v>1073</v>
      </c>
      <c r="W413">
        <v>2</v>
      </c>
      <c r="X413">
        <v>5</v>
      </c>
      <c r="Y413">
        <v>4</v>
      </c>
      <c r="Z413">
        <v>8</v>
      </c>
      <c r="AA413">
        <v>3</v>
      </c>
      <c r="AB413">
        <v>0</v>
      </c>
      <c r="AC413">
        <v>0</v>
      </c>
      <c r="AD413">
        <v>0</v>
      </c>
      <c r="AE413">
        <v>0</v>
      </c>
      <c r="AF413">
        <v>0</v>
      </c>
      <c r="AG413">
        <f t="shared" si="41"/>
        <v>0</v>
      </c>
      <c r="AH413">
        <v>0</v>
      </c>
      <c r="AI413">
        <v>0</v>
      </c>
    </row>
    <row r="414" spans="1:35" x14ac:dyDescent="0.3">
      <c r="A414" s="1">
        <v>7106</v>
      </c>
      <c r="B414">
        <v>1943</v>
      </c>
      <c r="C414">
        <f t="shared" si="38"/>
        <v>83</v>
      </c>
      <c r="D414" t="str" cm="1">
        <f t="array" ref="D414">_xlfn.IFS(C414&lt;36,"Young",C414&lt;56,"Middle-aged",C414&gt;=56,"Senior")</f>
        <v>Senior</v>
      </c>
      <c r="E414" t="s">
        <v>36</v>
      </c>
      <c r="F414" t="s">
        <v>37</v>
      </c>
      <c r="G414">
        <v>75865</v>
      </c>
      <c r="H414">
        <f t="shared" si="36"/>
        <v>75865</v>
      </c>
      <c r="I414" t="str" cm="1">
        <f t="array" ref="I414">_xlfn.IFS(H414&lt;PERCENTILE(Income_Clean,0.33),"Low",H414&lt;PERCENTILE(Income_Clean,0.67),"Medium",H414&gt;PERCENTILE(Income_Clean,0.67),"High")</f>
        <v>High</v>
      </c>
      <c r="J414" t="str">
        <f t="shared" si="37"/>
        <v>Above Average Income</v>
      </c>
      <c r="K414">
        <v>0</v>
      </c>
      <c r="L414">
        <v>0</v>
      </c>
      <c r="M414" t="str">
        <f t="shared" si="39"/>
        <v>No</v>
      </c>
      <c r="N414" t="s">
        <v>200</v>
      </c>
      <c r="O414">
        <v>73</v>
      </c>
      <c r="P414">
        <v>483</v>
      </c>
      <c r="Q414">
        <v>0</v>
      </c>
      <c r="R414">
        <v>591</v>
      </c>
      <c r="S414">
        <v>156</v>
      </c>
      <c r="T414">
        <v>0</v>
      </c>
      <c r="U414">
        <v>12</v>
      </c>
      <c r="V414">
        <f t="shared" si="40"/>
        <v>1242</v>
      </c>
      <c r="W414">
        <v>1</v>
      </c>
      <c r="X414">
        <v>3</v>
      </c>
      <c r="Y414">
        <v>5</v>
      </c>
      <c r="Z414">
        <v>10</v>
      </c>
      <c r="AA414">
        <v>1</v>
      </c>
      <c r="AB414">
        <v>0</v>
      </c>
      <c r="AC414">
        <v>0</v>
      </c>
      <c r="AD414">
        <v>0</v>
      </c>
      <c r="AE414">
        <v>0</v>
      </c>
      <c r="AF414">
        <v>0</v>
      </c>
      <c r="AG414">
        <f t="shared" si="41"/>
        <v>0</v>
      </c>
      <c r="AH414">
        <v>0</v>
      </c>
      <c r="AI414">
        <v>0</v>
      </c>
    </row>
    <row r="415" spans="1:35" x14ac:dyDescent="0.3">
      <c r="A415" s="1">
        <v>6504</v>
      </c>
      <c r="B415">
        <v>1975</v>
      </c>
      <c r="C415">
        <f t="shared" si="38"/>
        <v>51</v>
      </c>
      <c r="D415" t="str" cm="1">
        <f t="array" ref="D415">_xlfn.IFS(C415&lt;36,"Young",C415&lt;56,"Middle-aged",C415&gt;=56,"Senior")</f>
        <v>Middle-aged</v>
      </c>
      <c r="E415" t="s">
        <v>53</v>
      </c>
      <c r="F415" t="s">
        <v>33</v>
      </c>
      <c r="G415">
        <v>19789</v>
      </c>
      <c r="H415">
        <f t="shared" si="36"/>
        <v>19789</v>
      </c>
      <c r="I415" t="str" cm="1">
        <f t="array" ref="I415">_xlfn.IFS(H415&lt;PERCENTILE(Income_Clean,0.33),"Low",H415&lt;PERCENTILE(Income_Clean,0.67),"Medium",H415&gt;PERCENTILE(Income_Clean,0.67),"High")</f>
        <v>Low</v>
      </c>
      <c r="J415" t="str">
        <f t="shared" si="37"/>
        <v>Below Average Income</v>
      </c>
      <c r="K415">
        <v>1</v>
      </c>
      <c r="L415">
        <v>0</v>
      </c>
      <c r="M415" t="str">
        <f t="shared" si="39"/>
        <v>Yes</v>
      </c>
      <c r="N415" t="s">
        <v>339</v>
      </c>
      <c r="O415">
        <v>24</v>
      </c>
      <c r="P415">
        <v>2</v>
      </c>
      <c r="Q415">
        <v>5</v>
      </c>
      <c r="R415">
        <v>9</v>
      </c>
      <c r="S415">
        <v>28</v>
      </c>
      <c r="T415">
        <v>6</v>
      </c>
      <c r="U415">
        <v>28</v>
      </c>
      <c r="V415">
        <f t="shared" si="40"/>
        <v>78</v>
      </c>
      <c r="W415">
        <v>3</v>
      </c>
      <c r="X415">
        <v>2</v>
      </c>
      <c r="Y415">
        <v>1</v>
      </c>
      <c r="Z415">
        <v>3</v>
      </c>
      <c r="AA415">
        <v>5</v>
      </c>
      <c r="AB415">
        <v>1</v>
      </c>
      <c r="AC415">
        <v>0</v>
      </c>
      <c r="AD415">
        <v>0</v>
      </c>
      <c r="AE415">
        <v>0</v>
      </c>
      <c r="AF415">
        <v>0</v>
      </c>
      <c r="AG415">
        <f t="shared" si="41"/>
        <v>1</v>
      </c>
      <c r="AH415">
        <v>0</v>
      </c>
      <c r="AI415">
        <v>0</v>
      </c>
    </row>
    <row r="416" spans="1:35" x14ac:dyDescent="0.3">
      <c r="A416" s="1">
        <v>5067</v>
      </c>
      <c r="B416">
        <v>1994</v>
      </c>
      <c r="C416">
        <f t="shared" si="38"/>
        <v>32</v>
      </c>
      <c r="D416" t="str" cm="1">
        <f t="array" ref="D416">_xlfn.IFS(C416&lt;36,"Young",C416&lt;56,"Middle-aged",C416&gt;=56,"Senior")</f>
        <v>Young</v>
      </c>
      <c r="E416" t="s">
        <v>29</v>
      </c>
      <c r="F416" t="s">
        <v>33</v>
      </c>
      <c r="G416">
        <v>80134</v>
      </c>
      <c r="H416">
        <f t="shared" si="36"/>
        <v>80134</v>
      </c>
      <c r="I416" t="str" cm="1">
        <f t="array" ref="I416">_xlfn.IFS(H416&lt;PERCENTILE(Income_Clean,0.33),"Low",H416&lt;PERCENTILE(Income_Clean,0.67),"Medium",H416&gt;PERCENTILE(Income_Clean,0.67),"High")</f>
        <v>High</v>
      </c>
      <c r="J416" t="str">
        <f t="shared" si="37"/>
        <v>Above Average Income</v>
      </c>
      <c r="K416">
        <v>0</v>
      </c>
      <c r="L416">
        <v>0</v>
      </c>
      <c r="M416" t="str">
        <f t="shared" si="39"/>
        <v>No</v>
      </c>
      <c r="N416" t="s">
        <v>340</v>
      </c>
      <c r="O416">
        <v>11</v>
      </c>
      <c r="P416">
        <v>966</v>
      </c>
      <c r="Q416">
        <v>26</v>
      </c>
      <c r="R416">
        <v>282</v>
      </c>
      <c r="S416">
        <v>52</v>
      </c>
      <c r="T416">
        <v>26</v>
      </c>
      <c r="U416">
        <v>26</v>
      </c>
      <c r="V416">
        <f t="shared" si="40"/>
        <v>1378</v>
      </c>
      <c r="W416">
        <v>1</v>
      </c>
      <c r="X416">
        <v>2</v>
      </c>
      <c r="Y416">
        <v>7</v>
      </c>
      <c r="Z416">
        <v>11</v>
      </c>
      <c r="AA416">
        <v>5</v>
      </c>
      <c r="AB416">
        <v>0</v>
      </c>
      <c r="AC416">
        <v>1</v>
      </c>
      <c r="AD416">
        <v>1</v>
      </c>
      <c r="AE416">
        <v>1</v>
      </c>
      <c r="AF416">
        <v>1</v>
      </c>
      <c r="AG416">
        <f t="shared" si="41"/>
        <v>4</v>
      </c>
      <c r="AH416">
        <v>0</v>
      </c>
      <c r="AI416">
        <v>0</v>
      </c>
    </row>
    <row r="417" spans="1:35" x14ac:dyDescent="0.3">
      <c r="A417" s="1">
        <v>4216</v>
      </c>
      <c r="B417">
        <v>1981</v>
      </c>
      <c r="C417">
        <f t="shared" si="38"/>
        <v>45</v>
      </c>
      <c r="D417" t="str" cm="1">
        <f t="array" ref="D417">_xlfn.IFS(C417&lt;36,"Young",C417&lt;56,"Middle-aged",C417&gt;=56,"Senior")</f>
        <v>Middle-aged</v>
      </c>
      <c r="E417" t="s">
        <v>29</v>
      </c>
      <c r="F417" t="s">
        <v>30</v>
      </c>
      <c r="G417">
        <v>91065</v>
      </c>
      <c r="H417">
        <f t="shared" si="36"/>
        <v>91065</v>
      </c>
      <c r="I417" t="str" cm="1">
        <f t="array" ref="I417">_xlfn.IFS(H417&lt;PERCENTILE(Income_Clean,0.33),"Low",H417&lt;PERCENTILE(Income_Clean,0.67),"Medium",H417&gt;PERCENTILE(Income_Clean,0.67),"High")</f>
        <v>High</v>
      </c>
      <c r="J417" t="str">
        <f t="shared" si="37"/>
        <v>Above Average Income</v>
      </c>
      <c r="K417">
        <v>0</v>
      </c>
      <c r="L417">
        <v>0</v>
      </c>
      <c r="M417" t="str">
        <f t="shared" si="39"/>
        <v>No</v>
      </c>
      <c r="N417" t="s">
        <v>341</v>
      </c>
      <c r="O417">
        <v>33</v>
      </c>
      <c r="P417">
        <v>822</v>
      </c>
      <c r="Q417">
        <v>114</v>
      </c>
      <c r="R417">
        <v>108</v>
      </c>
      <c r="S417">
        <v>179</v>
      </c>
      <c r="T417">
        <v>137</v>
      </c>
      <c r="U417">
        <v>114</v>
      </c>
      <c r="V417">
        <f t="shared" si="40"/>
        <v>1474</v>
      </c>
      <c r="W417">
        <v>1</v>
      </c>
      <c r="X417">
        <v>7</v>
      </c>
      <c r="Y417">
        <v>9</v>
      </c>
      <c r="Z417">
        <v>9</v>
      </c>
      <c r="AA417">
        <v>3</v>
      </c>
      <c r="AB417">
        <v>0</v>
      </c>
      <c r="AC417">
        <v>0</v>
      </c>
      <c r="AD417">
        <v>1</v>
      </c>
      <c r="AE417">
        <v>1</v>
      </c>
      <c r="AF417">
        <v>0</v>
      </c>
      <c r="AG417">
        <f t="shared" si="41"/>
        <v>2</v>
      </c>
      <c r="AH417">
        <v>0</v>
      </c>
      <c r="AI417">
        <v>1</v>
      </c>
    </row>
    <row r="418" spans="1:35" x14ac:dyDescent="0.3">
      <c r="A418" s="1">
        <v>8581</v>
      </c>
      <c r="B418">
        <v>1971</v>
      </c>
      <c r="C418">
        <f t="shared" si="38"/>
        <v>55</v>
      </c>
      <c r="D418" t="str" cm="1">
        <f t="array" ref="D418">_xlfn.IFS(C418&lt;36,"Young",C418&lt;56,"Middle-aged",C418&gt;=56,"Senior")</f>
        <v>Middle-aged</v>
      </c>
      <c r="E418" t="s">
        <v>39</v>
      </c>
      <c r="F418" t="s">
        <v>37</v>
      </c>
      <c r="G418">
        <v>49505</v>
      </c>
      <c r="H418">
        <f t="shared" si="36"/>
        <v>49505</v>
      </c>
      <c r="I418" t="str" cm="1">
        <f t="array" ref="I418">_xlfn.IFS(H418&lt;PERCENTILE(Income_Clean,0.33),"Low",H418&lt;PERCENTILE(Income_Clean,0.67),"Medium",H418&gt;PERCENTILE(Income_Clean,0.67),"High")</f>
        <v>Medium</v>
      </c>
      <c r="J418" t="str">
        <f t="shared" si="37"/>
        <v>Average Income</v>
      </c>
      <c r="K418">
        <v>1</v>
      </c>
      <c r="L418">
        <v>1</v>
      </c>
      <c r="M418" t="str">
        <f t="shared" si="39"/>
        <v>Yes</v>
      </c>
      <c r="N418" t="s">
        <v>342</v>
      </c>
      <c r="O418">
        <v>4</v>
      </c>
      <c r="P418">
        <v>604</v>
      </c>
      <c r="Q418">
        <v>0</v>
      </c>
      <c r="R418">
        <v>100</v>
      </c>
      <c r="S418">
        <v>19</v>
      </c>
      <c r="T418">
        <v>0</v>
      </c>
      <c r="U418">
        <v>28</v>
      </c>
      <c r="V418">
        <f t="shared" si="40"/>
        <v>751</v>
      </c>
      <c r="W418">
        <v>9</v>
      </c>
      <c r="X418">
        <v>10</v>
      </c>
      <c r="Y418">
        <v>2</v>
      </c>
      <c r="Z418">
        <v>8</v>
      </c>
      <c r="AA418">
        <v>8</v>
      </c>
      <c r="AB418">
        <v>0</v>
      </c>
      <c r="AC418">
        <v>0</v>
      </c>
      <c r="AD418">
        <v>0</v>
      </c>
      <c r="AE418">
        <v>0</v>
      </c>
      <c r="AF418">
        <v>0</v>
      </c>
      <c r="AG418">
        <f t="shared" si="41"/>
        <v>0</v>
      </c>
      <c r="AH418">
        <v>0</v>
      </c>
      <c r="AI418">
        <v>0</v>
      </c>
    </row>
    <row r="419" spans="1:35" x14ac:dyDescent="0.3">
      <c r="A419" s="1">
        <v>5929</v>
      </c>
      <c r="B419">
        <v>1973</v>
      </c>
      <c r="C419">
        <f t="shared" si="38"/>
        <v>53</v>
      </c>
      <c r="D419" t="str" cm="1">
        <f t="array" ref="D419">_xlfn.IFS(C419&lt;36,"Young",C419&lt;56,"Middle-aged",C419&gt;=56,"Senior")</f>
        <v>Middle-aged</v>
      </c>
      <c r="E419" t="s">
        <v>36</v>
      </c>
      <c r="F419" t="s">
        <v>37</v>
      </c>
      <c r="G419">
        <v>37401</v>
      </c>
      <c r="H419">
        <f t="shared" si="36"/>
        <v>37401</v>
      </c>
      <c r="I419" t="str" cm="1">
        <f t="array" ref="I419">_xlfn.IFS(H419&lt;PERCENTILE(Income_Clean,0.33),"Low",H419&lt;PERCENTILE(Income_Clean,0.67),"Medium",H419&gt;PERCENTILE(Income_Clean,0.67),"High")</f>
        <v>Low</v>
      </c>
      <c r="J419" t="str">
        <f t="shared" si="37"/>
        <v>Below Average Income</v>
      </c>
      <c r="K419">
        <v>1</v>
      </c>
      <c r="L419">
        <v>0</v>
      </c>
      <c r="M419" t="str">
        <f t="shared" si="39"/>
        <v>Yes</v>
      </c>
      <c r="N419" t="s">
        <v>343</v>
      </c>
      <c r="O419">
        <v>14</v>
      </c>
      <c r="P419">
        <v>19</v>
      </c>
      <c r="Q419">
        <v>3</v>
      </c>
      <c r="R419">
        <v>19</v>
      </c>
      <c r="S419">
        <v>3</v>
      </c>
      <c r="T419">
        <v>1</v>
      </c>
      <c r="U419">
        <v>3</v>
      </c>
      <c r="V419">
        <f t="shared" si="40"/>
        <v>48</v>
      </c>
      <c r="W419">
        <v>2</v>
      </c>
      <c r="X419">
        <v>2</v>
      </c>
      <c r="Y419">
        <v>0</v>
      </c>
      <c r="Z419">
        <v>3</v>
      </c>
      <c r="AA419">
        <v>7</v>
      </c>
      <c r="AB419">
        <v>0</v>
      </c>
      <c r="AC419">
        <v>0</v>
      </c>
      <c r="AD419">
        <v>0</v>
      </c>
      <c r="AE419">
        <v>0</v>
      </c>
      <c r="AF419">
        <v>0</v>
      </c>
      <c r="AG419">
        <f t="shared" si="41"/>
        <v>0</v>
      </c>
      <c r="AH419">
        <v>0</v>
      </c>
      <c r="AI419">
        <v>0</v>
      </c>
    </row>
    <row r="420" spans="1:35" x14ac:dyDescent="0.3">
      <c r="A420" s="1">
        <v>3129</v>
      </c>
      <c r="B420">
        <v>1983</v>
      </c>
      <c r="C420">
        <f t="shared" si="38"/>
        <v>43</v>
      </c>
      <c r="D420" t="str" cm="1">
        <f t="array" ref="D420">_xlfn.IFS(C420&lt;36,"Young",C420&lt;56,"Middle-aged",C420&gt;=56,"Senior")</f>
        <v>Middle-aged</v>
      </c>
      <c r="E420" t="s">
        <v>29</v>
      </c>
      <c r="F420" t="s">
        <v>37</v>
      </c>
      <c r="G420">
        <v>30096</v>
      </c>
      <c r="H420">
        <f t="shared" si="36"/>
        <v>30096</v>
      </c>
      <c r="I420" t="str" cm="1">
        <f t="array" ref="I420">_xlfn.IFS(H420&lt;PERCENTILE(Income_Clean,0.33),"Low",H420&lt;PERCENTILE(Income_Clean,0.67),"Medium",H420&gt;PERCENTILE(Income_Clean,0.67),"High")</f>
        <v>Low</v>
      </c>
      <c r="J420" t="str">
        <f t="shared" si="37"/>
        <v>Below Average Income</v>
      </c>
      <c r="K420">
        <v>1</v>
      </c>
      <c r="L420">
        <v>0</v>
      </c>
      <c r="M420" t="str">
        <f t="shared" si="39"/>
        <v>Yes</v>
      </c>
      <c r="N420" t="s">
        <v>65</v>
      </c>
      <c r="O420">
        <v>30</v>
      </c>
      <c r="P420">
        <v>5</v>
      </c>
      <c r="Q420">
        <v>3</v>
      </c>
      <c r="R420">
        <v>11</v>
      </c>
      <c r="S420">
        <v>12</v>
      </c>
      <c r="T420">
        <v>5</v>
      </c>
      <c r="U420">
        <v>9</v>
      </c>
      <c r="V420">
        <f t="shared" si="40"/>
        <v>45</v>
      </c>
      <c r="W420">
        <v>1</v>
      </c>
      <c r="X420">
        <v>2</v>
      </c>
      <c r="Y420">
        <v>0</v>
      </c>
      <c r="Z420">
        <v>3</v>
      </c>
      <c r="AA420">
        <v>6</v>
      </c>
      <c r="AB420">
        <v>0</v>
      </c>
      <c r="AC420">
        <v>0</v>
      </c>
      <c r="AD420">
        <v>0</v>
      </c>
      <c r="AE420">
        <v>0</v>
      </c>
      <c r="AF420">
        <v>0</v>
      </c>
      <c r="AG420">
        <f t="shared" si="41"/>
        <v>0</v>
      </c>
      <c r="AH420">
        <v>0</v>
      </c>
      <c r="AI420">
        <v>0</v>
      </c>
    </row>
    <row r="421" spans="1:35" x14ac:dyDescent="0.3">
      <c r="A421" s="1">
        <v>6528</v>
      </c>
      <c r="B421">
        <v>1982</v>
      </c>
      <c r="C421">
        <f t="shared" si="38"/>
        <v>44</v>
      </c>
      <c r="D421" t="str" cm="1">
        <f t="array" ref="D421">_xlfn.IFS(C421&lt;36,"Young",C421&lt;56,"Middle-aged",C421&gt;=56,"Senior")</f>
        <v>Middle-aged</v>
      </c>
      <c r="E421" t="s">
        <v>39</v>
      </c>
      <c r="F421" t="s">
        <v>33</v>
      </c>
      <c r="G421">
        <v>18492</v>
      </c>
      <c r="H421">
        <f t="shared" si="36"/>
        <v>18492</v>
      </c>
      <c r="I421" t="str" cm="1">
        <f t="array" ref="I421">_xlfn.IFS(H421&lt;PERCENTILE(Income_Clean,0.33),"Low",H421&lt;PERCENTILE(Income_Clean,0.67),"Medium",H421&gt;PERCENTILE(Income_Clean,0.67),"High")</f>
        <v>Low</v>
      </c>
      <c r="J421" t="str">
        <f t="shared" si="37"/>
        <v>Below Average Income</v>
      </c>
      <c r="K421">
        <v>1</v>
      </c>
      <c r="L421">
        <v>0</v>
      </c>
      <c r="M421" t="str">
        <f t="shared" si="39"/>
        <v>Yes</v>
      </c>
      <c r="N421" t="s">
        <v>237</v>
      </c>
      <c r="O421">
        <v>75</v>
      </c>
      <c r="P421">
        <v>2</v>
      </c>
      <c r="Q421">
        <v>2</v>
      </c>
      <c r="R421">
        <v>2</v>
      </c>
      <c r="S421">
        <v>2</v>
      </c>
      <c r="T421">
        <v>1</v>
      </c>
      <c r="U421">
        <v>1</v>
      </c>
      <c r="V421">
        <f t="shared" si="40"/>
        <v>10</v>
      </c>
      <c r="W421">
        <v>1</v>
      </c>
      <c r="X421">
        <v>1</v>
      </c>
      <c r="Y421">
        <v>0</v>
      </c>
      <c r="Z421">
        <v>2</v>
      </c>
      <c r="AA421">
        <v>8</v>
      </c>
      <c r="AB421">
        <v>0</v>
      </c>
      <c r="AC421">
        <v>0</v>
      </c>
      <c r="AD421">
        <v>0</v>
      </c>
      <c r="AE421">
        <v>0</v>
      </c>
      <c r="AF421">
        <v>0</v>
      </c>
      <c r="AG421">
        <f t="shared" si="41"/>
        <v>0</v>
      </c>
      <c r="AH421">
        <v>0</v>
      </c>
      <c r="AI421">
        <v>0</v>
      </c>
    </row>
    <row r="422" spans="1:35" x14ac:dyDescent="0.3">
      <c r="A422" s="1">
        <v>1361</v>
      </c>
      <c r="B422">
        <v>1974</v>
      </c>
      <c r="C422">
        <f t="shared" si="38"/>
        <v>52</v>
      </c>
      <c r="D422" t="str" cm="1">
        <f t="array" ref="D422">_xlfn.IFS(C422&lt;36,"Young",C422&lt;56,"Middle-aged",C422&gt;=56,"Senior")</f>
        <v>Middle-aged</v>
      </c>
      <c r="E422" t="s">
        <v>39</v>
      </c>
      <c r="F422" t="s">
        <v>37</v>
      </c>
      <c r="G422">
        <v>82584</v>
      </c>
      <c r="H422">
        <f t="shared" si="36"/>
        <v>82584</v>
      </c>
      <c r="I422" t="str" cm="1">
        <f t="array" ref="I422">_xlfn.IFS(H422&lt;PERCENTILE(Income_Clean,0.33),"Low",H422&lt;PERCENTILE(Income_Clean,0.67),"Medium",H422&gt;PERCENTILE(Income_Clean,0.67),"High")</f>
        <v>High</v>
      </c>
      <c r="J422" t="str">
        <f t="shared" si="37"/>
        <v>Above Average Income</v>
      </c>
      <c r="K422">
        <v>0</v>
      </c>
      <c r="L422">
        <v>0</v>
      </c>
      <c r="M422" t="str">
        <f t="shared" si="39"/>
        <v>No</v>
      </c>
      <c r="N422" t="s">
        <v>246</v>
      </c>
      <c r="O422">
        <v>26</v>
      </c>
      <c r="P422">
        <v>1076</v>
      </c>
      <c r="Q422">
        <v>68</v>
      </c>
      <c r="R422">
        <v>103</v>
      </c>
      <c r="S422">
        <v>29</v>
      </c>
      <c r="T422">
        <v>91</v>
      </c>
      <c r="U422">
        <v>68</v>
      </c>
      <c r="V422">
        <f t="shared" si="40"/>
        <v>1435</v>
      </c>
      <c r="W422">
        <v>1</v>
      </c>
      <c r="X422">
        <v>3</v>
      </c>
      <c r="Y422">
        <v>4</v>
      </c>
      <c r="Z422">
        <v>8</v>
      </c>
      <c r="AA422">
        <v>1</v>
      </c>
      <c r="AB422">
        <v>0</v>
      </c>
      <c r="AC422">
        <v>1</v>
      </c>
      <c r="AD422">
        <v>1</v>
      </c>
      <c r="AE422">
        <v>0</v>
      </c>
      <c r="AF422">
        <v>0</v>
      </c>
      <c r="AG422">
        <f t="shared" si="41"/>
        <v>2</v>
      </c>
      <c r="AH422">
        <v>0</v>
      </c>
      <c r="AI422">
        <v>1</v>
      </c>
    </row>
    <row r="423" spans="1:35" x14ac:dyDescent="0.3">
      <c r="A423" s="1">
        <v>6932</v>
      </c>
      <c r="B423">
        <v>1941</v>
      </c>
      <c r="C423">
        <f t="shared" si="38"/>
        <v>85</v>
      </c>
      <c r="D423" t="str" cm="1">
        <f t="array" ref="D423">_xlfn.IFS(C423&lt;36,"Young",C423&lt;56,"Middle-aged",C423&gt;=56,"Senior")</f>
        <v>Senior</v>
      </c>
      <c r="E423" t="s">
        <v>36</v>
      </c>
      <c r="F423" t="s">
        <v>37</v>
      </c>
      <c r="G423">
        <v>93027</v>
      </c>
      <c r="H423">
        <f t="shared" si="36"/>
        <v>93027</v>
      </c>
      <c r="I423" t="str" cm="1">
        <f t="array" ref="I423">_xlfn.IFS(H423&lt;PERCENTILE(Income_Clean,0.33),"Low",H423&lt;PERCENTILE(Income_Clean,0.67),"Medium",H423&gt;PERCENTILE(Income_Clean,0.67),"High")</f>
        <v>High</v>
      </c>
      <c r="J423" t="str">
        <f t="shared" si="37"/>
        <v>Above Average Income</v>
      </c>
      <c r="K423">
        <v>0</v>
      </c>
      <c r="L423">
        <v>0</v>
      </c>
      <c r="M423" t="str">
        <f t="shared" si="39"/>
        <v>No</v>
      </c>
      <c r="N423" t="s">
        <v>344</v>
      </c>
      <c r="O423">
        <v>77</v>
      </c>
      <c r="P423">
        <v>1285</v>
      </c>
      <c r="Q423">
        <v>42</v>
      </c>
      <c r="R423">
        <v>716</v>
      </c>
      <c r="S423">
        <v>55</v>
      </c>
      <c r="T423">
        <v>0</v>
      </c>
      <c r="U423">
        <v>21</v>
      </c>
      <c r="V423">
        <f t="shared" si="40"/>
        <v>2119</v>
      </c>
      <c r="W423">
        <v>0</v>
      </c>
      <c r="X423">
        <v>7</v>
      </c>
      <c r="Y423">
        <v>10</v>
      </c>
      <c r="Z423">
        <v>5</v>
      </c>
      <c r="AA423">
        <v>2</v>
      </c>
      <c r="AB423">
        <v>0</v>
      </c>
      <c r="AC423">
        <v>0</v>
      </c>
      <c r="AD423">
        <v>1</v>
      </c>
      <c r="AE423">
        <v>0</v>
      </c>
      <c r="AF423">
        <v>0</v>
      </c>
      <c r="AG423">
        <f t="shared" si="41"/>
        <v>1</v>
      </c>
      <c r="AH423">
        <v>0</v>
      </c>
      <c r="AI423">
        <v>0</v>
      </c>
    </row>
    <row r="424" spans="1:35" x14ac:dyDescent="0.3">
      <c r="A424" s="1">
        <v>7284</v>
      </c>
      <c r="B424">
        <v>1953</v>
      </c>
      <c r="C424">
        <f t="shared" si="38"/>
        <v>73</v>
      </c>
      <c r="D424" t="str" cm="1">
        <f t="array" ref="D424">_xlfn.IFS(C424&lt;36,"Young",C424&lt;56,"Middle-aged",C424&gt;=56,"Senior")</f>
        <v>Senior</v>
      </c>
      <c r="E424" t="s">
        <v>29</v>
      </c>
      <c r="F424" t="s">
        <v>37</v>
      </c>
      <c r="G424">
        <v>48686</v>
      </c>
      <c r="H424">
        <f t="shared" si="36"/>
        <v>48686</v>
      </c>
      <c r="I424" t="str" cm="1">
        <f t="array" ref="I424">_xlfn.IFS(H424&lt;PERCENTILE(Income_Clean,0.33),"Low",H424&lt;PERCENTILE(Income_Clean,0.67),"Medium",H424&gt;PERCENTILE(Income_Clean,0.67),"High")</f>
        <v>Medium</v>
      </c>
      <c r="J424" t="str">
        <f t="shared" si="37"/>
        <v>Average Income</v>
      </c>
      <c r="K424">
        <v>1</v>
      </c>
      <c r="L424">
        <v>2</v>
      </c>
      <c r="M424" t="str">
        <f t="shared" si="39"/>
        <v>Yes</v>
      </c>
      <c r="N424" t="s">
        <v>229</v>
      </c>
      <c r="O424">
        <v>8</v>
      </c>
      <c r="P424">
        <v>10</v>
      </c>
      <c r="Q424">
        <v>0</v>
      </c>
      <c r="R424">
        <v>7</v>
      </c>
      <c r="S424">
        <v>2</v>
      </c>
      <c r="T424">
        <v>0</v>
      </c>
      <c r="U424">
        <v>1</v>
      </c>
      <c r="V424">
        <f t="shared" si="40"/>
        <v>20</v>
      </c>
      <c r="W424">
        <v>1</v>
      </c>
      <c r="X424">
        <v>1</v>
      </c>
      <c r="Y424">
        <v>0</v>
      </c>
      <c r="Z424">
        <v>2</v>
      </c>
      <c r="AA424">
        <v>8</v>
      </c>
      <c r="AB424">
        <v>0</v>
      </c>
      <c r="AC424">
        <v>0</v>
      </c>
      <c r="AD424">
        <v>0</v>
      </c>
      <c r="AE424">
        <v>0</v>
      </c>
      <c r="AF424">
        <v>0</v>
      </c>
      <c r="AG424">
        <f t="shared" si="41"/>
        <v>0</v>
      </c>
      <c r="AH424">
        <v>0</v>
      </c>
      <c r="AI424">
        <v>0</v>
      </c>
    </row>
    <row r="425" spans="1:35" x14ac:dyDescent="0.3">
      <c r="A425" s="1">
        <v>1340</v>
      </c>
      <c r="B425">
        <v>1986</v>
      </c>
      <c r="C425">
        <f t="shared" si="38"/>
        <v>40</v>
      </c>
      <c r="D425" t="str" cm="1">
        <f t="array" ref="D425">_xlfn.IFS(C425&lt;36,"Young",C425&lt;56,"Middle-aged",C425&gt;=56,"Senior")</f>
        <v>Middle-aged</v>
      </c>
      <c r="E425" t="s">
        <v>29</v>
      </c>
      <c r="F425" t="s">
        <v>37</v>
      </c>
      <c r="G425">
        <v>92910</v>
      </c>
      <c r="H425">
        <f t="shared" si="36"/>
        <v>92910</v>
      </c>
      <c r="I425" t="str" cm="1">
        <f t="array" ref="I425">_xlfn.IFS(H425&lt;PERCENTILE(Income_Clean,0.33),"Low",H425&lt;PERCENTILE(Income_Clean,0.67),"Medium",H425&gt;PERCENTILE(Income_Clean,0.67),"High")</f>
        <v>High</v>
      </c>
      <c r="J425" t="str">
        <f t="shared" si="37"/>
        <v>Above Average Income</v>
      </c>
      <c r="K425">
        <v>0</v>
      </c>
      <c r="L425">
        <v>0</v>
      </c>
      <c r="M425" t="str">
        <f t="shared" si="39"/>
        <v>No</v>
      </c>
      <c r="N425" t="s">
        <v>164</v>
      </c>
      <c r="O425">
        <v>42</v>
      </c>
      <c r="P425">
        <v>551</v>
      </c>
      <c r="Q425">
        <v>137</v>
      </c>
      <c r="R425">
        <v>792</v>
      </c>
      <c r="S425">
        <v>179</v>
      </c>
      <c r="T425">
        <v>103</v>
      </c>
      <c r="U425">
        <v>33</v>
      </c>
      <c r="V425">
        <f t="shared" si="40"/>
        <v>1795</v>
      </c>
      <c r="W425">
        <v>1</v>
      </c>
      <c r="X425">
        <v>6</v>
      </c>
      <c r="Y425">
        <v>7</v>
      </c>
      <c r="Z425">
        <v>13</v>
      </c>
      <c r="AA425">
        <v>1</v>
      </c>
      <c r="AB425">
        <v>0</v>
      </c>
      <c r="AC425">
        <v>1</v>
      </c>
      <c r="AD425">
        <v>1</v>
      </c>
      <c r="AE425">
        <v>1</v>
      </c>
      <c r="AF425">
        <v>0</v>
      </c>
      <c r="AG425">
        <f t="shared" si="41"/>
        <v>3</v>
      </c>
      <c r="AH425">
        <v>0</v>
      </c>
      <c r="AI425">
        <v>0</v>
      </c>
    </row>
    <row r="426" spans="1:35" x14ac:dyDescent="0.3">
      <c r="A426" s="1">
        <v>8746</v>
      </c>
      <c r="B426">
        <v>1989</v>
      </c>
      <c r="C426">
        <f t="shared" si="38"/>
        <v>37</v>
      </c>
      <c r="D426" t="str" cm="1">
        <f t="array" ref="D426">_xlfn.IFS(C426&lt;36,"Young",C426&lt;56,"Middle-aged",C426&gt;=56,"Senior")</f>
        <v>Middle-aged</v>
      </c>
      <c r="E426" t="s">
        <v>29</v>
      </c>
      <c r="F426" t="s">
        <v>37</v>
      </c>
      <c r="G426">
        <v>75433</v>
      </c>
      <c r="H426">
        <f t="shared" si="36"/>
        <v>75433</v>
      </c>
      <c r="I426" t="str" cm="1">
        <f t="array" ref="I426">_xlfn.IFS(H426&lt;PERCENTILE(Income_Clean,0.33),"Low",H426&lt;PERCENTILE(Income_Clean,0.67),"Medium",H426&gt;PERCENTILE(Income_Clean,0.67),"High")</f>
        <v>High</v>
      </c>
      <c r="J426" t="str">
        <f t="shared" si="37"/>
        <v>Above Average Income</v>
      </c>
      <c r="K426">
        <v>1</v>
      </c>
      <c r="L426">
        <v>0</v>
      </c>
      <c r="M426" t="str">
        <f t="shared" si="39"/>
        <v>Yes</v>
      </c>
      <c r="N426" t="s">
        <v>345</v>
      </c>
      <c r="O426">
        <v>28</v>
      </c>
      <c r="P426">
        <v>800</v>
      </c>
      <c r="Q426">
        <v>0</v>
      </c>
      <c r="R426">
        <v>297</v>
      </c>
      <c r="S426">
        <v>0</v>
      </c>
      <c r="T426">
        <v>34</v>
      </c>
      <c r="U426">
        <v>57</v>
      </c>
      <c r="V426">
        <f t="shared" si="40"/>
        <v>1188</v>
      </c>
      <c r="W426">
        <v>2</v>
      </c>
      <c r="X426">
        <v>2</v>
      </c>
      <c r="Y426">
        <v>5</v>
      </c>
      <c r="Z426">
        <v>10</v>
      </c>
      <c r="AA426">
        <v>6</v>
      </c>
      <c r="AB426">
        <v>0</v>
      </c>
      <c r="AC426">
        <v>1</v>
      </c>
      <c r="AD426">
        <v>0</v>
      </c>
      <c r="AE426">
        <v>1</v>
      </c>
      <c r="AF426">
        <v>0</v>
      </c>
      <c r="AG426">
        <f t="shared" si="41"/>
        <v>2</v>
      </c>
      <c r="AH426">
        <v>0</v>
      </c>
      <c r="AI426">
        <v>0</v>
      </c>
    </row>
    <row r="427" spans="1:35" x14ac:dyDescent="0.3">
      <c r="A427" s="1">
        <v>5987</v>
      </c>
      <c r="B427">
        <v>1989</v>
      </c>
      <c r="C427">
        <f t="shared" si="38"/>
        <v>37</v>
      </c>
      <c r="D427" t="str" cm="1">
        <f t="array" ref="D427">_xlfn.IFS(C427&lt;36,"Young",C427&lt;56,"Middle-aged",C427&gt;=56,"Senior")</f>
        <v>Middle-aged</v>
      </c>
      <c r="E427" t="s">
        <v>53</v>
      </c>
      <c r="F427" t="s">
        <v>33</v>
      </c>
      <c r="G427">
        <v>10404</v>
      </c>
      <c r="H427">
        <f t="shared" si="36"/>
        <v>10404</v>
      </c>
      <c r="I427" t="str" cm="1">
        <f t="array" ref="I427">_xlfn.IFS(H427&lt;PERCENTILE(Income_Clean,0.33),"Low",H427&lt;PERCENTILE(Income_Clean,0.67),"Medium",H427&gt;PERCENTILE(Income_Clean,0.67),"High")</f>
        <v>Low</v>
      </c>
      <c r="J427" t="str">
        <f t="shared" si="37"/>
        <v>Below Average Income</v>
      </c>
      <c r="K427">
        <v>1</v>
      </c>
      <c r="L427">
        <v>0</v>
      </c>
      <c r="M427" t="str">
        <f t="shared" si="39"/>
        <v>Yes</v>
      </c>
      <c r="N427" t="s">
        <v>327</v>
      </c>
      <c r="O427">
        <v>52</v>
      </c>
      <c r="P427">
        <v>2</v>
      </c>
      <c r="Q427">
        <v>2</v>
      </c>
      <c r="R427">
        <v>11</v>
      </c>
      <c r="S427">
        <v>10</v>
      </c>
      <c r="T427">
        <v>6</v>
      </c>
      <c r="U427">
        <v>12</v>
      </c>
      <c r="V427">
        <f t="shared" si="40"/>
        <v>43</v>
      </c>
      <c r="W427">
        <v>2</v>
      </c>
      <c r="X427">
        <v>1</v>
      </c>
      <c r="Y427">
        <v>0</v>
      </c>
      <c r="Z427">
        <v>4</v>
      </c>
      <c r="AA427">
        <v>5</v>
      </c>
      <c r="AB427">
        <v>0</v>
      </c>
      <c r="AC427">
        <v>0</v>
      </c>
      <c r="AD427">
        <v>0</v>
      </c>
      <c r="AE427">
        <v>0</v>
      </c>
      <c r="AF427">
        <v>0</v>
      </c>
      <c r="AG427">
        <f t="shared" si="41"/>
        <v>0</v>
      </c>
      <c r="AH427">
        <v>0</v>
      </c>
      <c r="AI427">
        <v>0</v>
      </c>
    </row>
    <row r="428" spans="1:35" x14ac:dyDescent="0.3">
      <c r="A428" s="1">
        <v>3767</v>
      </c>
      <c r="B428">
        <v>1968</v>
      </c>
      <c r="C428">
        <f t="shared" si="38"/>
        <v>58</v>
      </c>
      <c r="D428" t="str" cm="1">
        <f t="array" ref="D428">_xlfn.IFS(C428&lt;36,"Young",C428&lt;56,"Middle-aged",C428&gt;=56,"Senior")</f>
        <v>Senior</v>
      </c>
      <c r="E428" t="s">
        <v>29</v>
      </c>
      <c r="F428" t="s">
        <v>37</v>
      </c>
      <c r="G428">
        <v>61314</v>
      </c>
      <c r="H428">
        <f t="shared" si="36"/>
        <v>61314</v>
      </c>
      <c r="I428" t="str" cm="1">
        <f t="array" ref="I428">_xlfn.IFS(H428&lt;PERCENTILE(Income_Clean,0.33),"Low",H428&lt;PERCENTILE(Income_Clean,0.67),"Medium",H428&gt;PERCENTILE(Income_Clean,0.67),"High")</f>
        <v>Medium</v>
      </c>
      <c r="J428" t="str">
        <f t="shared" si="37"/>
        <v>Average Income</v>
      </c>
      <c r="K428">
        <v>0</v>
      </c>
      <c r="L428">
        <v>1</v>
      </c>
      <c r="M428" t="str">
        <f t="shared" si="39"/>
        <v>Yes</v>
      </c>
      <c r="N428" t="s">
        <v>346</v>
      </c>
      <c r="O428">
        <v>1</v>
      </c>
      <c r="P428">
        <v>378</v>
      </c>
      <c r="Q428">
        <v>0</v>
      </c>
      <c r="R428">
        <v>189</v>
      </c>
      <c r="S428">
        <v>97</v>
      </c>
      <c r="T428">
        <v>172</v>
      </c>
      <c r="U428">
        <v>172</v>
      </c>
      <c r="V428">
        <f t="shared" si="40"/>
        <v>1008</v>
      </c>
      <c r="W428">
        <v>2</v>
      </c>
      <c r="X428">
        <v>5</v>
      </c>
      <c r="Y428">
        <v>5</v>
      </c>
      <c r="Z428">
        <v>12</v>
      </c>
      <c r="AA428">
        <v>3</v>
      </c>
      <c r="AB428">
        <v>0</v>
      </c>
      <c r="AC428">
        <v>0</v>
      </c>
      <c r="AD428">
        <v>0</v>
      </c>
      <c r="AE428">
        <v>0</v>
      </c>
      <c r="AF428">
        <v>0</v>
      </c>
      <c r="AG428">
        <f t="shared" si="41"/>
        <v>0</v>
      </c>
      <c r="AH428">
        <v>0</v>
      </c>
      <c r="AI428">
        <v>0</v>
      </c>
    </row>
    <row r="429" spans="1:35" x14ac:dyDescent="0.3">
      <c r="A429" s="1">
        <v>3725</v>
      </c>
      <c r="B429">
        <v>1961</v>
      </c>
      <c r="C429">
        <f t="shared" si="38"/>
        <v>65</v>
      </c>
      <c r="D429" t="str" cm="1">
        <f t="array" ref="D429">_xlfn.IFS(C429&lt;36,"Young",C429&lt;56,"Middle-aged",C429&gt;=56,"Senior")</f>
        <v>Senior</v>
      </c>
      <c r="E429" t="s">
        <v>36</v>
      </c>
      <c r="F429" t="s">
        <v>30</v>
      </c>
      <c r="G429">
        <v>84865</v>
      </c>
      <c r="H429">
        <f t="shared" si="36"/>
        <v>84865</v>
      </c>
      <c r="I429" t="str" cm="1">
        <f t="array" ref="I429">_xlfn.IFS(H429&lt;PERCENTILE(Income_Clean,0.33),"Low",H429&lt;PERCENTILE(Income_Clean,0.67),"Medium",H429&gt;PERCENTILE(Income_Clean,0.67),"High")</f>
        <v>High</v>
      </c>
      <c r="J429" t="str">
        <f t="shared" si="37"/>
        <v>Above Average Income</v>
      </c>
      <c r="K429">
        <v>0</v>
      </c>
      <c r="L429">
        <v>0</v>
      </c>
      <c r="M429" t="str">
        <f t="shared" si="39"/>
        <v>No</v>
      </c>
      <c r="N429" t="s">
        <v>291</v>
      </c>
      <c r="O429">
        <v>1</v>
      </c>
      <c r="P429">
        <v>1248</v>
      </c>
      <c r="Q429">
        <v>16</v>
      </c>
      <c r="R429">
        <v>349</v>
      </c>
      <c r="S429">
        <v>43</v>
      </c>
      <c r="T429">
        <v>16</v>
      </c>
      <c r="U429">
        <v>16</v>
      </c>
      <c r="V429">
        <f t="shared" si="40"/>
        <v>1688</v>
      </c>
      <c r="W429">
        <v>1</v>
      </c>
      <c r="X429">
        <v>2</v>
      </c>
      <c r="Y429">
        <v>4</v>
      </c>
      <c r="Z429">
        <v>9</v>
      </c>
      <c r="AA429">
        <v>4</v>
      </c>
      <c r="AB429">
        <v>0</v>
      </c>
      <c r="AC429">
        <v>1</v>
      </c>
      <c r="AD429">
        <v>1</v>
      </c>
      <c r="AE429">
        <v>1</v>
      </c>
      <c r="AF429">
        <v>1</v>
      </c>
      <c r="AG429">
        <f t="shared" si="41"/>
        <v>4</v>
      </c>
      <c r="AH429">
        <v>0</v>
      </c>
      <c r="AI429">
        <v>1</v>
      </c>
    </row>
    <row r="430" spans="1:35" x14ac:dyDescent="0.3">
      <c r="A430" s="1">
        <v>4324</v>
      </c>
      <c r="B430">
        <v>1989</v>
      </c>
      <c r="C430">
        <f t="shared" si="38"/>
        <v>37</v>
      </c>
      <c r="D430" t="str" cm="1">
        <f t="array" ref="D430">_xlfn.IFS(C430&lt;36,"Young",C430&lt;56,"Middle-aged",C430&gt;=56,"Senior")</f>
        <v>Middle-aged</v>
      </c>
      <c r="E430" t="s">
        <v>29</v>
      </c>
      <c r="F430" t="s">
        <v>37</v>
      </c>
      <c r="G430">
        <v>42387</v>
      </c>
      <c r="H430">
        <f t="shared" si="36"/>
        <v>42387</v>
      </c>
      <c r="I430" t="str" cm="1">
        <f t="array" ref="I430">_xlfn.IFS(H430&lt;PERCENTILE(Income_Clean,0.33),"Low",H430&lt;PERCENTILE(Income_Clean,0.67),"Medium",H430&gt;PERCENTILE(Income_Clean,0.67),"High")</f>
        <v>Medium</v>
      </c>
      <c r="J430" t="str">
        <f t="shared" si="37"/>
        <v>Average Income</v>
      </c>
      <c r="K430">
        <v>1</v>
      </c>
      <c r="L430">
        <v>0</v>
      </c>
      <c r="M430" t="str">
        <f t="shared" si="39"/>
        <v>Yes</v>
      </c>
      <c r="N430" t="s">
        <v>67</v>
      </c>
      <c r="O430">
        <v>42</v>
      </c>
      <c r="P430">
        <v>235</v>
      </c>
      <c r="Q430">
        <v>0</v>
      </c>
      <c r="R430">
        <v>235</v>
      </c>
      <c r="S430">
        <v>19</v>
      </c>
      <c r="T430">
        <v>4</v>
      </c>
      <c r="U430">
        <v>191</v>
      </c>
      <c r="V430">
        <f t="shared" si="40"/>
        <v>684</v>
      </c>
      <c r="W430">
        <v>5</v>
      </c>
      <c r="X430">
        <v>8</v>
      </c>
      <c r="Y430">
        <v>1</v>
      </c>
      <c r="Z430">
        <v>7</v>
      </c>
      <c r="AA430">
        <v>8</v>
      </c>
      <c r="AB430">
        <v>0</v>
      </c>
      <c r="AC430">
        <v>0</v>
      </c>
      <c r="AD430">
        <v>0</v>
      </c>
      <c r="AE430">
        <v>0</v>
      </c>
      <c r="AF430">
        <v>0</v>
      </c>
      <c r="AG430">
        <f t="shared" si="41"/>
        <v>0</v>
      </c>
      <c r="AH430">
        <v>0</v>
      </c>
      <c r="AI430">
        <v>0</v>
      </c>
    </row>
    <row r="431" spans="1:35" x14ac:dyDescent="0.3">
      <c r="A431" s="1">
        <v>238</v>
      </c>
      <c r="B431">
        <v>1967</v>
      </c>
      <c r="C431">
        <f t="shared" si="38"/>
        <v>59</v>
      </c>
      <c r="D431" t="str" cm="1">
        <f t="array" ref="D431">_xlfn.IFS(C431&lt;36,"Young",C431&lt;56,"Middle-aged",C431&gt;=56,"Senior")</f>
        <v>Senior</v>
      </c>
      <c r="E431" t="s">
        <v>53</v>
      </c>
      <c r="F431" t="s">
        <v>33</v>
      </c>
      <c r="G431">
        <v>67309</v>
      </c>
      <c r="H431">
        <f t="shared" si="36"/>
        <v>67309</v>
      </c>
      <c r="I431" t="str" cm="1">
        <f t="array" ref="I431">_xlfn.IFS(H431&lt;PERCENTILE(Income_Clean,0.33),"Low",H431&lt;PERCENTILE(Income_Clean,0.67),"Medium",H431&gt;PERCENTILE(Income_Clean,0.67),"High")</f>
        <v>High</v>
      </c>
      <c r="J431" t="str">
        <f t="shared" si="37"/>
        <v>Above Average Income</v>
      </c>
      <c r="K431">
        <v>1</v>
      </c>
      <c r="L431">
        <v>1</v>
      </c>
      <c r="M431" t="str">
        <f t="shared" si="39"/>
        <v>Yes</v>
      </c>
      <c r="N431" t="s">
        <v>338</v>
      </c>
      <c r="O431">
        <v>76</v>
      </c>
      <c r="P431">
        <v>515</v>
      </c>
      <c r="Q431">
        <v>47</v>
      </c>
      <c r="R431">
        <v>181</v>
      </c>
      <c r="S431">
        <v>149</v>
      </c>
      <c r="T431">
        <v>95</v>
      </c>
      <c r="U431">
        <v>95</v>
      </c>
      <c r="V431">
        <f t="shared" si="40"/>
        <v>1082</v>
      </c>
      <c r="W431">
        <v>15</v>
      </c>
      <c r="X431">
        <v>9</v>
      </c>
      <c r="Y431">
        <v>6</v>
      </c>
      <c r="Z431">
        <v>9</v>
      </c>
      <c r="AA431">
        <v>7</v>
      </c>
      <c r="AB431">
        <v>0</v>
      </c>
      <c r="AC431">
        <v>0</v>
      </c>
      <c r="AD431">
        <v>0</v>
      </c>
      <c r="AE431">
        <v>0</v>
      </c>
      <c r="AF431">
        <v>0</v>
      </c>
      <c r="AG431">
        <f t="shared" si="41"/>
        <v>0</v>
      </c>
      <c r="AH431">
        <v>0</v>
      </c>
      <c r="AI431">
        <v>0</v>
      </c>
    </row>
    <row r="432" spans="1:35" x14ac:dyDescent="0.3">
      <c r="A432" s="1">
        <v>6694</v>
      </c>
      <c r="B432">
        <v>1964</v>
      </c>
      <c r="C432">
        <f t="shared" si="38"/>
        <v>62</v>
      </c>
      <c r="D432" t="str" cm="1">
        <f t="array" ref="D432">_xlfn.IFS(C432&lt;36,"Young",C432&lt;56,"Middle-aged",C432&gt;=56,"Senior")</f>
        <v>Senior</v>
      </c>
      <c r="E432" t="s">
        <v>29</v>
      </c>
      <c r="F432" t="s">
        <v>37</v>
      </c>
      <c r="G432">
        <v>75236</v>
      </c>
      <c r="H432">
        <f t="shared" si="36"/>
        <v>75236</v>
      </c>
      <c r="I432" t="str" cm="1">
        <f t="array" ref="I432">_xlfn.IFS(H432&lt;PERCENTILE(Income_Clean,0.33),"Low",H432&lt;PERCENTILE(Income_Clean,0.67),"Medium",H432&gt;PERCENTILE(Income_Clean,0.67),"High")</f>
        <v>High</v>
      </c>
      <c r="J432" t="str">
        <f t="shared" si="37"/>
        <v>Above Average Income</v>
      </c>
      <c r="K432">
        <v>0</v>
      </c>
      <c r="L432">
        <v>1</v>
      </c>
      <c r="M432" t="str">
        <f t="shared" si="39"/>
        <v>Yes</v>
      </c>
      <c r="N432" t="s">
        <v>347</v>
      </c>
      <c r="O432">
        <v>27</v>
      </c>
      <c r="P432">
        <v>438</v>
      </c>
      <c r="Q432">
        <v>66</v>
      </c>
      <c r="R432">
        <v>400</v>
      </c>
      <c r="S432">
        <v>12</v>
      </c>
      <c r="T432">
        <v>38</v>
      </c>
      <c r="U432">
        <v>114</v>
      </c>
      <c r="V432">
        <f t="shared" si="40"/>
        <v>1068</v>
      </c>
      <c r="W432">
        <v>1</v>
      </c>
      <c r="X432">
        <v>8</v>
      </c>
      <c r="Y432">
        <v>3</v>
      </c>
      <c r="Z432">
        <v>13</v>
      </c>
      <c r="AA432">
        <v>4</v>
      </c>
      <c r="AB432">
        <v>0</v>
      </c>
      <c r="AC432">
        <v>0</v>
      </c>
      <c r="AD432">
        <v>0</v>
      </c>
      <c r="AE432">
        <v>0</v>
      </c>
      <c r="AF432">
        <v>0</v>
      </c>
      <c r="AG432">
        <f t="shared" si="41"/>
        <v>0</v>
      </c>
      <c r="AH432">
        <v>0</v>
      </c>
      <c r="AI432">
        <v>0</v>
      </c>
    </row>
    <row r="433" spans="1:35" x14ac:dyDescent="0.3">
      <c r="A433" s="1">
        <v>498</v>
      </c>
      <c r="B433">
        <v>1970</v>
      </c>
      <c r="C433">
        <f t="shared" si="38"/>
        <v>56</v>
      </c>
      <c r="D433" t="str" cm="1">
        <f t="array" ref="D433">_xlfn.IFS(C433&lt;36,"Young",C433&lt;56,"Middle-aged",C433&gt;=56,"Senior")</f>
        <v>Senior</v>
      </c>
      <c r="E433" t="s">
        <v>29</v>
      </c>
      <c r="F433" t="s">
        <v>30</v>
      </c>
      <c r="G433">
        <v>30015</v>
      </c>
      <c r="H433">
        <f t="shared" si="36"/>
        <v>30015</v>
      </c>
      <c r="I433" t="str" cm="1">
        <f t="array" ref="I433">_xlfn.IFS(H433&lt;PERCENTILE(Income_Clean,0.33),"Low",H433&lt;PERCENTILE(Income_Clean,0.67),"Medium",H433&gt;PERCENTILE(Income_Clean,0.67),"High")</f>
        <v>Low</v>
      </c>
      <c r="J433" t="str">
        <f t="shared" si="37"/>
        <v>Below Average Income</v>
      </c>
      <c r="K433">
        <v>1</v>
      </c>
      <c r="L433">
        <v>0</v>
      </c>
      <c r="M433" t="str">
        <f t="shared" si="39"/>
        <v>Yes</v>
      </c>
      <c r="N433" t="s">
        <v>348</v>
      </c>
      <c r="O433">
        <v>28</v>
      </c>
      <c r="P433">
        <v>25</v>
      </c>
      <c r="Q433">
        <v>0</v>
      </c>
      <c r="R433">
        <v>22</v>
      </c>
      <c r="S433">
        <v>2</v>
      </c>
      <c r="T433">
        <v>3</v>
      </c>
      <c r="U433">
        <v>5</v>
      </c>
      <c r="V433">
        <f t="shared" si="40"/>
        <v>57</v>
      </c>
      <c r="W433">
        <v>2</v>
      </c>
      <c r="X433">
        <v>1</v>
      </c>
      <c r="Y433">
        <v>0</v>
      </c>
      <c r="Z433">
        <v>4</v>
      </c>
      <c r="AA433">
        <v>5</v>
      </c>
      <c r="AB433">
        <v>0</v>
      </c>
      <c r="AC433">
        <v>0</v>
      </c>
      <c r="AD433">
        <v>0</v>
      </c>
      <c r="AE433">
        <v>0</v>
      </c>
      <c r="AF433">
        <v>0</v>
      </c>
      <c r="AG433">
        <f t="shared" si="41"/>
        <v>0</v>
      </c>
      <c r="AH433">
        <v>0</v>
      </c>
      <c r="AI433">
        <v>0</v>
      </c>
    </row>
    <row r="434" spans="1:35" x14ac:dyDescent="0.3">
      <c r="A434" s="1">
        <v>9347</v>
      </c>
      <c r="B434">
        <v>1956</v>
      </c>
      <c r="C434">
        <f t="shared" si="38"/>
        <v>70</v>
      </c>
      <c r="D434" t="str" cm="1">
        <f t="array" ref="D434">_xlfn.IFS(C434&lt;36,"Young",C434&lt;56,"Middle-aged",C434&gt;=56,"Senior")</f>
        <v>Senior</v>
      </c>
      <c r="E434" t="s">
        <v>39</v>
      </c>
      <c r="F434" t="s">
        <v>33</v>
      </c>
      <c r="G434">
        <v>50943</v>
      </c>
      <c r="H434">
        <f t="shared" si="36"/>
        <v>50943</v>
      </c>
      <c r="I434" t="str" cm="1">
        <f t="array" ref="I434">_xlfn.IFS(H434&lt;PERCENTILE(Income_Clean,0.33),"Low",H434&lt;PERCENTILE(Income_Clean,0.67),"Medium",H434&gt;PERCENTILE(Income_Clean,0.67),"High")</f>
        <v>Medium</v>
      </c>
      <c r="J434" t="str">
        <f t="shared" si="37"/>
        <v>Average Income</v>
      </c>
      <c r="K434">
        <v>0</v>
      </c>
      <c r="L434">
        <v>1</v>
      </c>
      <c r="M434" t="str">
        <f t="shared" si="39"/>
        <v>Yes</v>
      </c>
      <c r="N434" t="s">
        <v>349</v>
      </c>
      <c r="O434">
        <v>49</v>
      </c>
      <c r="P434">
        <v>31</v>
      </c>
      <c r="Q434">
        <v>0</v>
      </c>
      <c r="R434">
        <v>7</v>
      </c>
      <c r="S434">
        <v>2</v>
      </c>
      <c r="T434">
        <v>0</v>
      </c>
      <c r="U434">
        <v>6</v>
      </c>
      <c r="V434">
        <f t="shared" si="40"/>
        <v>46</v>
      </c>
      <c r="W434">
        <v>1</v>
      </c>
      <c r="X434">
        <v>1</v>
      </c>
      <c r="Y434">
        <v>0</v>
      </c>
      <c r="Z434">
        <v>3</v>
      </c>
      <c r="AA434">
        <v>5</v>
      </c>
      <c r="AB434">
        <v>0</v>
      </c>
      <c r="AC434">
        <v>0</v>
      </c>
      <c r="AD434">
        <v>0</v>
      </c>
      <c r="AE434">
        <v>0</v>
      </c>
      <c r="AF434">
        <v>0</v>
      </c>
      <c r="AG434">
        <f t="shared" si="41"/>
        <v>0</v>
      </c>
      <c r="AH434">
        <v>0</v>
      </c>
      <c r="AI434">
        <v>0</v>
      </c>
    </row>
    <row r="435" spans="1:35" x14ac:dyDescent="0.3">
      <c r="A435" s="1">
        <v>9699</v>
      </c>
      <c r="B435">
        <v>1966</v>
      </c>
      <c r="C435">
        <f t="shared" si="38"/>
        <v>60</v>
      </c>
      <c r="D435" t="str" cm="1">
        <f t="array" ref="D435">_xlfn.IFS(C435&lt;36,"Young",C435&lt;56,"Middle-aged",C435&gt;=56,"Senior")</f>
        <v>Senior</v>
      </c>
      <c r="E435" t="s">
        <v>29</v>
      </c>
      <c r="F435" t="s">
        <v>41</v>
      </c>
      <c r="G435">
        <v>67272</v>
      </c>
      <c r="H435">
        <f t="shared" si="36"/>
        <v>67272</v>
      </c>
      <c r="I435" t="str" cm="1">
        <f t="array" ref="I435">_xlfn.IFS(H435&lt;PERCENTILE(Income_Clean,0.33),"Low",H435&lt;PERCENTILE(Income_Clean,0.67),"Medium",H435&gt;PERCENTILE(Income_Clean,0.67),"High")</f>
        <v>High</v>
      </c>
      <c r="J435" t="str">
        <f t="shared" si="37"/>
        <v>Above Average Income</v>
      </c>
      <c r="K435">
        <v>0</v>
      </c>
      <c r="L435">
        <v>1</v>
      </c>
      <c r="M435" t="str">
        <f t="shared" si="39"/>
        <v>Yes</v>
      </c>
      <c r="N435" t="s">
        <v>350</v>
      </c>
      <c r="O435">
        <v>12</v>
      </c>
      <c r="P435">
        <v>357</v>
      </c>
      <c r="Q435">
        <v>35</v>
      </c>
      <c r="R435">
        <v>271</v>
      </c>
      <c r="S435">
        <v>28</v>
      </c>
      <c r="T435">
        <v>28</v>
      </c>
      <c r="U435">
        <v>14</v>
      </c>
      <c r="V435">
        <f t="shared" si="40"/>
        <v>733</v>
      </c>
      <c r="W435">
        <v>3</v>
      </c>
      <c r="X435">
        <v>6</v>
      </c>
      <c r="Y435">
        <v>2</v>
      </c>
      <c r="Z435">
        <v>12</v>
      </c>
      <c r="AA435">
        <v>5</v>
      </c>
      <c r="AB435">
        <v>0</v>
      </c>
      <c r="AC435">
        <v>0</v>
      </c>
      <c r="AD435">
        <v>0</v>
      </c>
      <c r="AE435">
        <v>0</v>
      </c>
      <c r="AF435">
        <v>0</v>
      </c>
      <c r="AG435">
        <f t="shared" si="41"/>
        <v>0</v>
      </c>
      <c r="AH435">
        <v>0</v>
      </c>
      <c r="AI435">
        <v>0</v>
      </c>
    </row>
    <row r="436" spans="1:35" x14ac:dyDescent="0.3">
      <c r="A436" s="1">
        <v>10664</v>
      </c>
      <c r="B436">
        <v>1949</v>
      </c>
      <c r="C436">
        <f t="shared" si="38"/>
        <v>77</v>
      </c>
      <c r="D436" t="str" cm="1">
        <f t="array" ref="D436">_xlfn.IFS(C436&lt;36,"Young",C436&lt;56,"Middle-aged",C436&gt;=56,"Senior")</f>
        <v>Senior</v>
      </c>
      <c r="E436" t="s">
        <v>39</v>
      </c>
      <c r="F436" t="s">
        <v>71</v>
      </c>
      <c r="G436">
        <v>51529</v>
      </c>
      <c r="H436">
        <f t="shared" si="36"/>
        <v>51529</v>
      </c>
      <c r="I436" t="str" cm="1">
        <f t="array" ref="I436">_xlfn.IFS(H436&lt;PERCENTILE(Income_Clean,0.33),"Low",H436&lt;PERCENTILE(Income_Clean,0.67),"Medium",H436&gt;PERCENTILE(Income_Clean,0.67),"High")</f>
        <v>Medium</v>
      </c>
      <c r="J436" t="str">
        <f t="shared" si="37"/>
        <v>Average Income</v>
      </c>
      <c r="K436">
        <v>0</v>
      </c>
      <c r="L436">
        <v>1</v>
      </c>
      <c r="M436" t="str">
        <f t="shared" si="39"/>
        <v>Yes</v>
      </c>
      <c r="N436" t="s">
        <v>351</v>
      </c>
      <c r="O436">
        <v>14</v>
      </c>
      <c r="P436">
        <v>400</v>
      </c>
      <c r="Q436">
        <v>4</v>
      </c>
      <c r="R436">
        <v>35</v>
      </c>
      <c r="S436">
        <v>6</v>
      </c>
      <c r="T436">
        <v>0</v>
      </c>
      <c r="U436">
        <v>22</v>
      </c>
      <c r="V436">
        <f t="shared" si="40"/>
        <v>467</v>
      </c>
      <c r="W436">
        <v>2</v>
      </c>
      <c r="X436">
        <v>9</v>
      </c>
      <c r="Y436">
        <v>1</v>
      </c>
      <c r="Z436">
        <v>5</v>
      </c>
      <c r="AA436">
        <v>8</v>
      </c>
      <c r="AB436">
        <v>0</v>
      </c>
      <c r="AC436">
        <v>0</v>
      </c>
      <c r="AD436">
        <v>0</v>
      </c>
      <c r="AE436">
        <v>0</v>
      </c>
      <c r="AF436">
        <v>0</v>
      </c>
      <c r="AG436">
        <f t="shared" si="41"/>
        <v>0</v>
      </c>
      <c r="AH436">
        <v>0</v>
      </c>
      <c r="AI436">
        <v>0</v>
      </c>
    </row>
    <row r="437" spans="1:35" x14ac:dyDescent="0.3">
      <c r="A437" s="1">
        <v>5455</v>
      </c>
      <c r="B437">
        <v>1971</v>
      </c>
      <c r="C437">
        <f t="shared" si="38"/>
        <v>55</v>
      </c>
      <c r="D437" t="str" cm="1">
        <f t="array" ref="D437">_xlfn.IFS(C437&lt;36,"Young",C437&lt;56,"Middle-aged",C437&gt;=56,"Senior")</f>
        <v>Middle-aged</v>
      </c>
      <c r="E437" t="s">
        <v>36</v>
      </c>
      <c r="F437" t="s">
        <v>37</v>
      </c>
      <c r="G437">
        <v>32011</v>
      </c>
      <c r="H437">
        <f t="shared" si="36"/>
        <v>32011</v>
      </c>
      <c r="I437" t="str" cm="1">
        <f t="array" ref="I437">_xlfn.IFS(H437&lt;PERCENTILE(Income_Clean,0.33),"Low",H437&lt;PERCENTILE(Income_Clean,0.67),"Medium",H437&gt;PERCENTILE(Income_Clean,0.67),"High")</f>
        <v>Low</v>
      </c>
      <c r="J437" t="str">
        <f t="shared" si="37"/>
        <v>Below Average Income</v>
      </c>
      <c r="K437">
        <v>1</v>
      </c>
      <c r="L437">
        <v>0</v>
      </c>
      <c r="M437" t="str">
        <f t="shared" si="39"/>
        <v>Yes</v>
      </c>
      <c r="N437" t="s">
        <v>352</v>
      </c>
      <c r="O437">
        <v>89</v>
      </c>
      <c r="P437">
        <v>99</v>
      </c>
      <c r="Q437">
        <v>0</v>
      </c>
      <c r="R437">
        <v>15</v>
      </c>
      <c r="S437">
        <v>2</v>
      </c>
      <c r="T437">
        <v>1</v>
      </c>
      <c r="U437">
        <v>5</v>
      </c>
      <c r="V437">
        <f t="shared" si="40"/>
        <v>122</v>
      </c>
      <c r="W437">
        <v>3</v>
      </c>
      <c r="X437">
        <v>2</v>
      </c>
      <c r="Y437">
        <v>1</v>
      </c>
      <c r="Z437">
        <v>4</v>
      </c>
      <c r="AA437">
        <v>7</v>
      </c>
      <c r="AB437">
        <v>0</v>
      </c>
      <c r="AC437">
        <v>0</v>
      </c>
      <c r="AD437">
        <v>0</v>
      </c>
      <c r="AE437">
        <v>0</v>
      </c>
      <c r="AF437">
        <v>0</v>
      </c>
      <c r="AG437">
        <f t="shared" si="41"/>
        <v>0</v>
      </c>
      <c r="AH437">
        <v>0</v>
      </c>
      <c r="AI437">
        <v>0</v>
      </c>
    </row>
    <row r="438" spans="1:35" x14ac:dyDescent="0.3">
      <c r="A438" s="1">
        <v>456</v>
      </c>
      <c r="B438">
        <v>1986</v>
      </c>
      <c r="C438">
        <f t="shared" si="38"/>
        <v>40</v>
      </c>
      <c r="D438" t="str" cm="1">
        <f t="array" ref="D438">_xlfn.IFS(C438&lt;36,"Young",C438&lt;56,"Middle-aged",C438&gt;=56,"Senior")</f>
        <v>Middle-aged</v>
      </c>
      <c r="E438" t="s">
        <v>53</v>
      </c>
      <c r="F438" t="s">
        <v>37</v>
      </c>
      <c r="G438">
        <v>7500</v>
      </c>
      <c r="H438">
        <f t="shared" si="36"/>
        <v>7500</v>
      </c>
      <c r="I438" t="str" cm="1">
        <f t="array" ref="I438">_xlfn.IFS(H438&lt;PERCENTILE(Income_Clean,0.33),"Low",H438&lt;PERCENTILE(Income_Clean,0.67),"Medium",H438&gt;PERCENTILE(Income_Clean,0.67),"High")</f>
        <v>Low</v>
      </c>
      <c r="J438" t="str">
        <f t="shared" si="37"/>
        <v>Below Average Income</v>
      </c>
      <c r="K438">
        <v>1</v>
      </c>
      <c r="L438">
        <v>0</v>
      </c>
      <c r="M438" t="str">
        <f t="shared" si="39"/>
        <v>Yes</v>
      </c>
      <c r="N438" t="s">
        <v>286</v>
      </c>
      <c r="O438">
        <v>96</v>
      </c>
      <c r="P438">
        <v>1</v>
      </c>
      <c r="Q438">
        <v>11</v>
      </c>
      <c r="R438">
        <v>5</v>
      </c>
      <c r="S438">
        <v>4</v>
      </c>
      <c r="T438">
        <v>6</v>
      </c>
      <c r="U438">
        <v>9</v>
      </c>
      <c r="V438">
        <f t="shared" si="40"/>
        <v>36</v>
      </c>
      <c r="W438">
        <v>2</v>
      </c>
      <c r="X438">
        <v>2</v>
      </c>
      <c r="Y438">
        <v>0</v>
      </c>
      <c r="Z438">
        <v>3</v>
      </c>
      <c r="AA438">
        <v>8</v>
      </c>
      <c r="AB438">
        <v>0</v>
      </c>
      <c r="AC438">
        <v>0</v>
      </c>
      <c r="AD438">
        <v>0</v>
      </c>
      <c r="AE438">
        <v>0</v>
      </c>
      <c r="AF438">
        <v>0</v>
      </c>
      <c r="AG438">
        <f t="shared" si="41"/>
        <v>0</v>
      </c>
      <c r="AH438">
        <v>0</v>
      </c>
      <c r="AI438">
        <v>0</v>
      </c>
    </row>
    <row r="439" spans="1:35" x14ac:dyDescent="0.3">
      <c r="A439" s="1">
        <v>5012</v>
      </c>
      <c r="B439">
        <v>1989</v>
      </c>
      <c r="C439">
        <f t="shared" si="38"/>
        <v>37</v>
      </c>
      <c r="D439" t="str" cm="1">
        <f t="array" ref="D439">_xlfn.IFS(C439&lt;36,"Young",C439&lt;56,"Middle-aged",C439&gt;=56,"Senior")</f>
        <v>Middle-aged</v>
      </c>
      <c r="E439" t="s">
        <v>29</v>
      </c>
      <c r="F439" t="s">
        <v>37</v>
      </c>
      <c r="G439">
        <v>28691</v>
      </c>
      <c r="H439">
        <f t="shared" si="36"/>
        <v>28691</v>
      </c>
      <c r="I439" t="str" cm="1">
        <f t="array" ref="I439">_xlfn.IFS(H439&lt;PERCENTILE(Income_Clean,0.33),"Low",H439&lt;PERCENTILE(Income_Clean,0.67),"Medium",H439&gt;PERCENTILE(Income_Clean,0.67),"High")</f>
        <v>Low</v>
      </c>
      <c r="J439" t="str">
        <f t="shared" si="37"/>
        <v>Below Average Income</v>
      </c>
      <c r="K439">
        <v>1</v>
      </c>
      <c r="L439">
        <v>0</v>
      </c>
      <c r="M439" t="str">
        <f t="shared" si="39"/>
        <v>Yes</v>
      </c>
      <c r="N439" t="s">
        <v>92</v>
      </c>
      <c r="O439">
        <v>56</v>
      </c>
      <c r="P439">
        <v>5</v>
      </c>
      <c r="Q439">
        <v>4</v>
      </c>
      <c r="R439">
        <v>13</v>
      </c>
      <c r="S439">
        <v>8</v>
      </c>
      <c r="T439">
        <v>0</v>
      </c>
      <c r="U439">
        <v>4</v>
      </c>
      <c r="V439">
        <f t="shared" si="40"/>
        <v>34</v>
      </c>
      <c r="W439">
        <v>1</v>
      </c>
      <c r="X439">
        <v>1</v>
      </c>
      <c r="Y439">
        <v>0</v>
      </c>
      <c r="Z439">
        <v>3</v>
      </c>
      <c r="AA439">
        <v>8</v>
      </c>
      <c r="AB439">
        <v>0</v>
      </c>
      <c r="AC439">
        <v>0</v>
      </c>
      <c r="AD439">
        <v>0</v>
      </c>
      <c r="AE439">
        <v>0</v>
      </c>
      <c r="AF439">
        <v>0</v>
      </c>
      <c r="AG439">
        <f t="shared" si="41"/>
        <v>0</v>
      </c>
      <c r="AH439">
        <v>0</v>
      </c>
      <c r="AI439">
        <v>0</v>
      </c>
    </row>
    <row r="440" spans="1:35" x14ac:dyDescent="0.3">
      <c r="A440" s="1">
        <v>7495</v>
      </c>
      <c r="B440">
        <v>1948</v>
      </c>
      <c r="C440">
        <f t="shared" si="38"/>
        <v>78</v>
      </c>
      <c r="D440" t="str" cm="1">
        <f t="array" ref="D440">_xlfn.IFS(C440&lt;36,"Young",C440&lt;56,"Middle-aged",C440&gt;=56,"Senior")</f>
        <v>Senior</v>
      </c>
      <c r="E440" t="s">
        <v>36</v>
      </c>
      <c r="F440" t="s">
        <v>37</v>
      </c>
      <c r="G440">
        <v>56223</v>
      </c>
      <c r="H440">
        <f t="shared" si="36"/>
        <v>56223</v>
      </c>
      <c r="I440" t="str" cm="1">
        <f t="array" ref="I440">_xlfn.IFS(H440&lt;PERCENTILE(Income_Clean,0.33),"Low",H440&lt;PERCENTILE(Income_Clean,0.67),"Medium",H440&gt;PERCENTILE(Income_Clean,0.67),"High")</f>
        <v>Medium</v>
      </c>
      <c r="J440" t="str">
        <f t="shared" si="37"/>
        <v>Average Income</v>
      </c>
      <c r="K440">
        <v>0</v>
      </c>
      <c r="L440">
        <v>1</v>
      </c>
      <c r="M440" t="str">
        <f t="shared" si="39"/>
        <v>Yes</v>
      </c>
      <c r="N440" t="s">
        <v>353</v>
      </c>
      <c r="O440">
        <v>72</v>
      </c>
      <c r="P440">
        <v>77</v>
      </c>
      <c r="Q440">
        <v>28</v>
      </c>
      <c r="R440">
        <v>31</v>
      </c>
      <c r="S440">
        <v>16</v>
      </c>
      <c r="T440">
        <v>0</v>
      </c>
      <c r="U440">
        <v>4</v>
      </c>
      <c r="V440">
        <f t="shared" si="40"/>
        <v>156</v>
      </c>
      <c r="W440">
        <v>2</v>
      </c>
      <c r="X440">
        <v>2</v>
      </c>
      <c r="Y440">
        <v>1</v>
      </c>
      <c r="Z440">
        <v>5</v>
      </c>
      <c r="AA440">
        <v>4</v>
      </c>
      <c r="AB440">
        <v>0</v>
      </c>
      <c r="AC440">
        <v>0</v>
      </c>
      <c r="AD440">
        <v>0</v>
      </c>
      <c r="AE440">
        <v>0</v>
      </c>
      <c r="AF440">
        <v>0</v>
      </c>
      <c r="AG440">
        <f t="shared" si="41"/>
        <v>0</v>
      </c>
      <c r="AH440">
        <v>0</v>
      </c>
      <c r="AI440">
        <v>0</v>
      </c>
    </row>
    <row r="441" spans="1:35" x14ac:dyDescent="0.3">
      <c r="A441" s="1">
        <v>5029</v>
      </c>
      <c r="B441">
        <v>1946</v>
      </c>
      <c r="C441">
        <f t="shared" si="38"/>
        <v>80</v>
      </c>
      <c r="D441" t="str" cm="1">
        <f t="array" ref="D441">_xlfn.IFS(C441&lt;36,"Young",C441&lt;56,"Middle-aged",C441&gt;=56,"Senior")</f>
        <v>Senior</v>
      </c>
      <c r="E441" t="s">
        <v>29</v>
      </c>
      <c r="F441" t="s">
        <v>37</v>
      </c>
      <c r="G441">
        <v>18100</v>
      </c>
      <c r="H441">
        <f t="shared" si="36"/>
        <v>18100</v>
      </c>
      <c r="I441" t="str" cm="1">
        <f t="array" ref="I441">_xlfn.IFS(H441&lt;PERCENTILE(Income_Clean,0.33),"Low",H441&lt;PERCENTILE(Income_Clean,0.67),"Medium",H441&gt;PERCENTILE(Income_Clean,0.67),"High")</f>
        <v>Low</v>
      </c>
      <c r="J441" t="str">
        <f t="shared" si="37"/>
        <v>Below Average Income</v>
      </c>
      <c r="K441">
        <v>0</v>
      </c>
      <c r="L441">
        <v>0</v>
      </c>
      <c r="M441" t="str">
        <f t="shared" si="39"/>
        <v>No</v>
      </c>
      <c r="N441" t="s">
        <v>354</v>
      </c>
      <c r="O441">
        <v>14</v>
      </c>
      <c r="P441">
        <v>3</v>
      </c>
      <c r="Q441">
        <v>1</v>
      </c>
      <c r="R441">
        <v>2</v>
      </c>
      <c r="S441">
        <v>4</v>
      </c>
      <c r="T441">
        <v>3</v>
      </c>
      <c r="U441">
        <v>1</v>
      </c>
      <c r="V441">
        <f t="shared" si="40"/>
        <v>14</v>
      </c>
      <c r="W441">
        <v>1</v>
      </c>
      <c r="X441">
        <v>0</v>
      </c>
      <c r="Y441">
        <v>0</v>
      </c>
      <c r="Z441">
        <v>3</v>
      </c>
      <c r="AA441">
        <v>5</v>
      </c>
      <c r="AB441">
        <v>0</v>
      </c>
      <c r="AC441">
        <v>0</v>
      </c>
      <c r="AD441">
        <v>0</v>
      </c>
      <c r="AE441">
        <v>0</v>
      </c>
      <c r="AF441">
        <v>0</v>
      </c>
      <c r="AG441">
        <f t="shared" si="41"/>
        <v>0</v>
      </c>
      <c r="AH441">
        <v>0</v>
      </c>
      <c r="AI441">
        <v>0</v>
      </c>
    </row>
    <row r="442" spans="1:35" x14ac:dyDescent="0.3">
      <c r="A442" s="1">
        <v>10642</v>
      </c>
      <c r="B442">
        <v>1989</v>
      </c>
      <c r="C442">
        <f t="shared" si="38"/>
        <v>37</v>
      </c>
      <c r="D442" t="str" cm="1">
        <f t="array" ref="D442">_xlfn.IFS(C442&lt;36,"Young",C442&lt;56,"Middle-aged",C442&gt;=56,"Senior")</f>
        <v>Middle-aged</v>
      </c>
      <c r="E442" t="s">
        <v>29</v>
      </c>
      <c r="F442" t="s">
        <v>30</v>
      </c>
      <c r="G442">
        <v>30279</v>
      </c>
      <c r="H442">
        <f t="shared" si="36"/>
        <v>30279</v>
      </c>
      <c r="I442" t="str" cm="1">
        <f t="array" ref="I442">_xlfn.IFS(H442&lt;PERCENTILE(Income_Clean,0.33),"Low",H442&lt;PERCENTILE(Income_Clean,0.67),"Medium",H442&gt;PERCENTILE(Income_Clean,0.67),"High")</f>
        <v>Low</v>
      </c>
      <c r="J442" t="str">
        <f t="shared" si="37"/>
        <v>Below Average Income</v>
      </c>
      <c r="K442">
        <v>1</v>
      </c>
      <c r="L442">
        <v>0</v>
      </c>
      <c r="M442" t="str">
        <f t="shared" si="39"/>
        <v>Yes</v>
      </c>
      <c r="N442" t="s">
        <v>323</v>
      </c>
      <c r="O442">
        <v>13</v>
      </c>
      <c r="P442">
        <v>10</v>
      </c>
      <c r="Q442">
        <v>4</v>
      </c>
      <c r="R442">
        <v>14</v>
      </c>
      <c r="S442">
        <v>4</v>
      </c>
      <c r="T442">
        <v>4</v>
      </c>
      <c r="U442">
        <v>1</v>
      </c>
      <c r="V442">
        <f t="shared" si="40"/>
        <v>37</v>
      </c>
      <c r="W442">
        <v>1</v>
      </c>
      <c r="X442">
        <v>1</v>
      </c>
      <c r="Y442">
        <v>0</v>
      </c>
      <c r="Z442">
        <v>3</v>
      </c>
      <c r="AA442">
        <v>8</v>
      </c>
      <c r="AB442">
        <v>0</v>
      </c>
      <c r="AC442">
        <v>0</v>
      </c>
      <c r="AD442">
        <v>0</v>
      </c>
      <c r="AE442">
        <v>0</v>
      </c>
      <c r="AF442">
        <v>0</v>
      </c>
      <c r="AG442">
        <f t="shared" si="41"/>
        <v>0</v>
      </c>
      <c r="AH442">
        <v>0</v>
      </c>
      <c r="AI442">
        <v>0</v>
      </c>
    </row>
    <row r="443" spans="1:35" x14ac:dyDescent="0.3">
      <c r="A443" s="1">
        <v>2106</v>
      </c>
      <c r="B443">
        <v>1974</v>
      </c>
      <c r="C443">
        <f t="shared" si="38"/>
        <v>52</v>
      </c>
      <c r="D443" t="str" cm="1">
        <f t="array" ref="D443">_xlfn.IFS(C443&lt;36,"Young",C443&lt;56,"Middle-aged",C443&gt;=56,"Senior")</f>
        <v>Middle-aged</v>
      </c>
      <c r="E443" t="s">
        <v>53</v>
      </c>
      <c r="F443" t="s">
        <v>37</v>
      </c>
      <c r="G443">
        <v>20130</v>
      </c>
      <c r="H443">
        <f t="shared" si="36"/>
        <v>20130</v>
      </c>
      <c r="I443" t="str" cm="1">
        <f t="array" ref="I443">_xlfn.IFS(H443&lt;PERCENTILE(Income_Clean,0.33),"Low",H443&lt;PERCENTILE(Income_Clean,0.67),"Medium",H443&gt;PERCENTILE(Income_Clean,0.67),"High")</f>
        <v>Low</v>
      </c>
      <c r="J443" t="str">
        <f t="shared" si="37"/>
        <v>Below Average Income</v>
      </c>
      <c r="K443">
        <v>0</v>
      </c>
      <c r="L443">
        <v>0</v>
      </c>
      <c r="M443" t="str">
        <f t="shared" si="39"/>
        <v>No</v>
      </c>
      <c r="N443" t="s">
        <v>272</v>
      </c>
      <c r="O443">
        <v>99</v>
      </c>
      <c r="P443">
        <v>0</v>
      </c>
      <c r="Q443">
        <v>6</v>
      </c>
      <c r="R443">
        <v>3</v>
      </c>
      <c r="S443">
        <v>7</v>
      </c>
      <c r="T443">
        <v>6</v>
      </c>
      <c r="U443">
        <v>12</v>
      </c>
      <c r="V443">
        <f t="shared" si="40"/>
        <v>34</v>
      </c>
      <c r="W443">
        <v>1</v>
      </c>
      <c r="X443">
        <v>1</v>
      </c>
      <c r="Y443">
        <v>0</v>
      </c>
      <c r="Z443">
        <v>3</v>
      </c>
      <c r="AA443">
        <v>8</v>
      </c>
      <c r="AB443">
        <v>0</v>
      </c>
      <c r="AC443">
        <v>0</v>
      </c>
      <c r="AD443">
        <v>0</v>
      </c>
      <c r="AE443">
        <v>0</v>
      </c>
      <c r="AF443">
        <v>0</v>
      </c>
      <c r="AG443">
        <f t="shared" si="41"/>
        <v>0</v>
      </c>
      <c r="AH443">
        <v>0</v>
      </c>
      <c r="AI443">
        <v>0</v>
      </c>
    </row>
    <row r="444" spans="1:35" x14ac:dyDescent="0.3">
      <c r="A444" s="1">
        <v>10364</v>
      </c>
      <c r="B444">
        <v>1959</v>
      </c>
      <c r="C444">
        <f t="shared" si="38"/>
        <v>67</v>
      </c>
      <c r="D444" t="str" cm="1">
        <f t="array" ref="D444">_xlfn.IFS(C444&lt;36,"Young",C444&lt;56,"Middle-aged",C444&gt;=56,"Senior")</f>
        <v>Senior</v>
      </c>
      <c r="E444" t="s">
        <v>29</v>
      </c>
      <c r="F444" t="s">
        <v>41</v>
      </c>
      <c r="G444">
        <v>23295</v>
      </c>
      <c r="H444">
        <f t="shared" si="36"/>
        <v>23295</v>
      </c>
      <c r="I444" t="str" cm="1">
        <f t="array" ref="I444">_xlfn.IFS(H444&lt;PERCENTILE(Income_Clean,0.33),"Low",H444&lt;PERCENTILE(Income_Clean,0.67),"Medium",H444&gt;PERCENTILE(Income_Clean,0.67),"High")</f>
        <v>Low</v>
      </c>
      <c r="J444" t="str">
        <f t="shared" si="37"/>
        <v>Below Average Income</v>
      </c>
      <c r="K444">
        <v>0</v>
      </c>
      <c r="L444">
        <v>0</v>
      </c>
      <c r="M444" t="str">
        <f t="shared" si="39"/>
        <v>No</v>
      </c>
      <c r="N444" t="s">
        <v>180</v>
      </c>
      <c r="O444">
        <v>72</v>
      </c>
      <c r="P444">
        <v>0</v>
      </c>
      <c r="Q444">
        <v>0</v>
      </c>
      <c r="R444">
        <v>1</v>
      </c>
      <c r="S444">
        <v>2</v>
      </c>
      <c r="T444">
        <v>12</v>
      </c>
      <c r="U444">
        <v>5</v>
      </c>
      <c r="V444">
        <f t="shared" si="40"/>
        <v>20</v>
      </c>
      <c r="W444">
        <v>1</v>
      </c>
      <c r="X444">
        <v>1</v>
      </c>
      <c r="Y444">
        <v>0</v>
      </c>
      <c r="Z444">
        <v>2</v>
      </c>
      <c r="AA444">
        <v>8</v>
      </c>
      <c r="AB444">
        <v>0</v>
      </c>
      <c r="AC444">
        <v>0</v>
      </c>
      <c r="AD444">
        <v>0</v>
      </c>
      <c r="AE444">
        <v>0</v>
      </c>
      <c r="AF444">
        <v>0</v>
      </c>
      <c r="AG444">
        <f t="shared" si="41"/>
        <v>0</v>
      </c>
      <c r="AH444">
        <v>0</v>
      </c>
      <c r="AI444">
        <v>0</v>
      </c>
    </row>
    <row r="445" spans="1:35" x14ac:dyDescent="0.3">
      <c r="A445" s="1">
        <v>5954</v>
      </c>
      <c r="B445">
        <v>1972</v>
      </c>
      <c r="C445">
        <f t="shared" si="38"/>
        <v>54</v>
      </c>
      <c r="D445" t="str" cm="1">
        <f t="array" ref="D445">_xlfn.IFS(C445&lt;36,"Young",C445&lt;56,"Middle-aged",C445&gt;=56,"Senior")</f>
        <v>Middle-aged</v>
      </c>
      <c r="E445" t="s">
        <v>39</v>
      </c>
      <c r="F445" t="s">
        <v>41</v>
      </c>
      <c r="G445">
        <v>42618</v>
      </c>
      <c r="H445">
        <f t="shared" si="36"/>
        <v>42618</v>
      </c>
      <c r="I445" t="str" cm="1">
        <f t="array" ref="I445">_xlfn.IFS(H445&lt;PERCENTILE(Income_Clean,0.33),"Low",H445&lt;PERCENTILE(Income_Clean,0.67),"Medium",H445&gt;PERCENTILE(Income_Clean,0.67),"High")</f>
        <v>Medium</v>
      </c>
      <c r="J445" t="str">
        <f t="shared" si="37"/>
        <v>Average Income</v>
      </c>
      <c r="K445">
        <v>1</v>
      </c>
      <c r="L445">
        <v>0</v>
      </c>
      <c r="M445" t="str">
        <f t="shared" si="39"/>
        <v>Yes</v>
      </c>
      <c r="N445" t="s">
        <v>355</v>
      </c>
      <c r="O445">
        <v>92</v>
      </c>
      <c r="P445">
        <v>76</v>
      </c>
      <c r="Q445">
        <v>14</v>
      </c>
      <c r="R445">
        <v>74</v>
      </c>
      <c r="S445">
        <v>13</v>
      </c>
      <c r="T445">
        <v>5</v>
      </c>
      <c r="U445">
        <v>10</v>
      </c>
      <c r="V445">
        <f t="shared" si="40"/>
        <v>192</v>
      </c>
      <c r="W445">
        <v>2</v>
      </c>
      <c r="X445">
        <v>5</v>
      </c>
      <c r="Y445">
        <v>0</v>
      </c>
      <c r="Z445">
        <v>4</v>
      </c>
      <c r="AA445">
        <v>8</v>
      </c>
      <c r="AB445">
        <v>0</v>
      </c>
      <c r="AC445">
        <v>0</v>
      </c>
      <c r="AD445">
        <v>0</v>
      </c>
      <c r="AE445">
        <v>0</v>
      </c>
      <c r="AF445">
        <v>0</v>
      </c>
      <c r="AG445">
        <f t="shared" si="41"/>
        <v>0</v>
      </c>
      <c r="AH445">
        <v>0</v>
      </c>
      <c r="AI445">
        <v>0</v>
      </c>
    </row>
    <row r="446" spans="1:35" x14ac:dyDescent="0.3">
      <c r="A446" s="1">
        <v>1137</v>
      </c>
      <c r="B446">
        <v>1964</v>
      </c>
      <c r="C446">
        <f t="shared" si="38"/>
        <v>62</v>
      </c>
      <c r="D446" t="str" cm="1">
        <f t="array" ref="D446">_xlfn.IFS(C446&lt;36,"Young",C446&lt;56,"Middle-aged",C446&gt;=56,"Senior")</f>
        <v>Senior</v>
      </c>
      <c r="E446" t="s">
        <v>29</v>
      </c>
      <c r="F446" t="s">
        <v>30</v>
      </c>
      <c r="G446">
        <v>81246</v>
      </c>
      <c r="H446">
        <f t="shared" si="36"/>
        <v>81246</v>
      </c>
      <c r="I446" t="str" cm="1">
        <f t="array" ref="I446">_xlfn.IFS(H446&lt;PERCENTILE(Income_Clean,0.33),"Low",H446&lt;PERCENTILE(Income_Clean,0.67),"Medium",H446&gt;PERCENTILE(Income_Clean,0.67),"High")</f>
        <v>High</v>
      </c>
      <c r="J446" t="str">
        <f t="shared" si="37"/>
        <v>Above Average Income</v>
      </c>
      <c r="K446">
        <v>0</v>
      </c>
      <c r="L446">
        <v>0</v>
      </c>
      <c r="M446" t="str">
        <f t="shared" si="39"/>
        <v>No</v>
      </c>
      <c r="N446" t="s">
        <v>196</v>
      </c>
      <c r="O446">
        <v>87</v>
      </c>
      <c r="P446">
        <v>398</v>
      </c>
      <c r="Q446">
        <v>190</v>
      </c>
      <c r="R446">
        <v>537</v>
      </c>
      <c r="S446">
        <v>61</v>
      </c>
      <c r="T446">
        <v>156</v>
      </c>
      <c r="U446">
        <v>37</v>
      </c>
      <c r="V446">
        <f t="shared" si="40"/>
        <v>1379</v>
      </c>
      <c r="W446">
        <v>1</v>
      </c>
      <c r="X446">
        <v>4</v>
      </c>
      <c r="Y446">
        <v>5</v>
      </c>
      <c r="Z446">
        <v>7</v>
      </c>
      <c r="AA446">
        <v>1</v>
      </c>
      <c r="AB446">
        <v>1</v>
      </c>
      <c r="AC446">
        <v>0</v>
      </c>
      <c r="AD446">
        <v>0</v>
      </c>
      <c r="AE446">
        <v>1</v>
      </c>
      <c r="AF446">
        <v>0</v>
      </c>
      <c r="AG446">
        <f t="shared" si="41"/>
        <v>2</v>
      </c>
      <c r="AH446">
        <v>0</v>
      </c>
      <c r="AI446">
        <v>0</v>
      </c>
    </row>
    <row r="447" spans="1:35" x14ac:dyDescent="0.3">
      <c r="A447" s="1">
        <v>2541</v>
      </c>
      <c r="B447">
        <v>1976</v>
      </c>
      <c r="C447">
        <f t="shared" si="38"/>
        <v>50</v>
      </c>
      <c r="D447" t="str" cm="1">
        <f t="array" ref="D447">_xlfn.IFS(C447&lt;36,"Young",C447&lt;56,"Middle-aged",C447&gt;=56,"Senior")</f>
        <v>Middle-aged</v>
      </c>
      <c r="E447" t="s">
        <v>29</v>
      </c>
      <c r="F447" t="s">
        <v>37</v>
      </c>
      <c r="G447">
        <v>24027</v>
      </c>
      <c r="H447">
        <f t="shared" si="36"/>
        <v>24027</v>
      </c>
      <c r="I447" t="str" cm="1">
        <f t="array" ref="I447">_xlfn.IFS(H447&lt;PERCENTILE(Income_Clean,0.33),"Low",H447&lt;PERCENTILE(Income_Clean,0.67),"Medium",H447&gt;PERCENTILE(Income_Clean,0.67),"High")</f>
        <v>Low</v>
      </c>
      <c r="J447" t="str">
        <f t="shared" si="37"/>
        <v>Below Average Income</v>
      </c>
      <c r="K447">
        <v>1</v>
      </c>
      <c r="L447">
        <v>0</v>
      </c>
      <c r="M447" t="str">
        <f t="shared" si="39"/>
        <v>Yes</v>
      </c>
      <c r="N447" t="s">
        <v>356</v>
      </c>
      <c r="O447">
        <v>7</v>
      </c>
      <c r="P447">
        <v>14</v>
      </c>
      <c r="Q447">
        <v>7</v>
      </c>
      <c r="R447">
        <v>11</v>
      </c>
      <c r="S447">
        <v>11</v>
      </c>
      <c r="T447">
        <v>0</v>
      </c>
      <c r="U447">
        <v>5</v>
      </c>
      <c r="V447">
        <f t="shared" si="40"/>
        <v>48</v>
      </c>
      <c r="W447">
        <v>2</v>
      </c>
      <c r="X447">
        <v>2</v>
      </c>
      <c r="Y447">
        <v>0</v>
      </c>
      <c r="Z447">
        <v>3</v>
      </c>
      <c r="AA447">
        <v>8</v>
      </c>
      <c r="AB447">
        <v>0</v>
      </c>
      <c r="AC447">
        <v>0</v>
      </c>
      <c r="AD447">
        <v>0</v>
      </c>
      <c r="AE447">
        <v>0</v>
      </c>
      <c r="AF447">
        <v>0</v>
      </c>
      <c r="AG447">
        <f t="shared" si="41"/>
        <v>0</v>
      </c>
      <c r="AH447">
        <v>0</v>
      </c>
      <c r="AI447">
        <v>0</v>
      </c>
    </row>
    <row r="448" spans="1:35" x14ac:dyDescent="0.3">
      <c r="A448" s="1">
        <v>1142</v>
      </c>
      <c r="B448">
        <v>1953</v>
      </c>
      <c r="C448">
        <f t="shared" si="38"/>
        <v>73</v>
      </c>
      <c r="D448" t="str" cm="1">
        <f t="array" ref="D448">_xlfn.IFS(C448&lt;36,"Young",C448&lt;56,"Middle-aged",C448&gt;=56,"Senior")</f>
        <v>Senior</v>
      </c>
      <c r="E448" t="s">
        <v>36</v>
      </c>
      <c r="F448" t="s">
        <v>37</v>
      </c>
      <c r="G448">
        <v>55707</v>
      </c>
      <c r="H448">
        <f t="shared" si="36"/>
        <v>55707</v>
      </c>
      <c r="I448" t="str" cm="1">
        <f t="array" ref="I448">_xlfn.IFS(H448&lt;PERCENTILE(Income_Clean,0.33),"Low",H448&lt;PERCENTILE(Income_Clean,0.67),"Medium",H448&gt;PERCENTILE(Income_Clean,0.67),"High")</f>
        <v>Medium</v>
      </c>
      <c r="J448" t="str">
        <f t="shared" si="37"/>
        <v>Average Income</v>
      </c>
      <c r="K448">
        <v>0</v>
      </c>
      <c r="L448">
        <v>1</v>
      </c>
      <c r="M448" t="str">
        <f t="shared" si="39"/>
        <v>Yes</v>
      </c>
      <c r="N448" t="s">
        <v>357</v>
      </c>
      <c r="O448">
        <v>91</v>
      </c>
      <c r="P448">
        <v>208</v>
      </c>
      <c r="Q448">
        <v>7</v>
      </c>
      <c r="R448">
        <v>82</v>
      </c>
      <c r="S448">
        <v>30</v>
      </c>
      <c r="T448">
        <v>66</v>
      </c>
      <c r="U448">
        <v>35</v>
      </c>
      <c r="V448">
        <f t="shared" si="40"/>
        <v>428</v>
      </c>
      <c r="W448">
        <v>2</v>
      </c>
      <c r="X448">
        <v>3</v>
      </c>
      <c r="Y448">
        <v>2</v>
      </c>
      <c r="Z448">
        <v>9</v>
      </c>
      <c r="AA448">
        <v>3</v>
      </c>
      <c r="AB448">
        <v>0</v>
      </c>
      <c r="AC448">
        <v>0</v>
      </c>
      <c r="AD448">
        <v>0</v>
      </c>
      <c r="AE448">
        <v>0</v>
      </c>
      <c r="AF448">
        <v>0</v>
      </c>
      <c r="AG448">
        <f t="shared" si="41"/>
        <v>0</v>
      </c>
      <c r="AH448">
        <v>0</v>
      </c>
      <c r="AI448">
        <v>0</v>
      </c>
    </row>
    <row r="449" spans="1:35" x14ac:dyDescent="0.3">
      <c r="A449" s="1">
        <v>2276</v>
      </c>
      <c r="B449">
        <v>1955</v>
      </c>
      <c r="C449">
        <f t="shared" si="38"/>
        <v>71</v>
      </c>
      <c r="D449" t="str" cm="1">
        <f t="array" ref="D449">_xlfn.IFS(C449&lt;36,"Young",C449&lt;56,"Middle-aged",C449&gt;=56,"Senior")</f>
        <v>Senior</v>
      </c>
      <c r="E449" t="s">
        <v>29</v>
      </c>
      <c r="F449" t="s">
        <v>30</v>
      </c>
      <c r="G449">
        <v>57959</v>
      </c>
      <c r="H449">
        <f t="shared" si="36"/>
        <v>57959</v>
      </c>
      <c r="I449" t="str" cm="1">
        <f t="array" ref="I449">_xlfn.IFS(H449&lt;PERCENTILE(Income_Clean,0.33),"Low",H449&lt;PERCENTILE(Income_Clean,0.67),"Medium",H449&gt;PERCENTILE(Income_Clean,0.67),"High")</f>
        <v>Medium</v>
      </c>
      <c r="J449" t="str">
        <f t="shared" si="37"/>
        <v>Average Income</v>
      </c>
      <c r="K449">
        <v>0</v>
      </c>
      <c r="L449">
        <v>1</v>
      </c>
      <c r="M449" t="str">
        <f t="shared" si="39"/>
        <v>Yes</v>
      </c>
      <c r="N449" t="s">
        <v>358</v>
      </c>
      <c r="O449">
        <v>71</v>
      </c>
      <c r="P449">
        <v>430</v>
      </c>
      <c r="Q449">
        <v>16</v>
      </c>
      <c r="R449">
        <v>322</v>
      </c>
      <c r="S449">
        <v>43</v>
      </c>
      <c r="T449">
        <v>24</v>
      </c>
      <c r="U449">
        <v>33</v>
      </c>
      <c r="V449">
        <f t="shared" si="40"/>
        <v>868</v>
      </c>
      <c r="W449">
        <v>5</v>
      </c>
      <c r="X449">
        <v>4</v>
      </c>
      <c r="Y449">
        <v>7</v>
      </c>
      <c r="Z449">
        <v>11</v>
      </c>
      <c r="AA449">
        <v>3</v>
      </c>
      <c r="AB449">
        <v>0</v>
      </c>
      <c r="AC449">
        <v>0</v>
      </c>
      <c r="AD449">
        <v>0</v>
      </c>
      <c r="AE449">
        <v>0</v>
      </c>
      <c r="AF449">
        <v>0</v>
      </c>
      <c r="AG449">
        <f t="shared" si="41"/>
        <v>0</v>
      </c>
      <c r="AH449">
        <v>0</v>
      </c>
      <c r="AI449">
        <v>0</v>
      </c>
    </row>
    <row r="450" spans="1:35" x14ac:dyDescent="0.3">
      <c r="A450" s="1">
        <v>2807</v>
      </c>
      <c r="B450">
        <v>1969</v>
      </c>
      <c r="C450">
        <f t="shared" si="38"/>
        <v>57</v>
      </c>
      <c r="D450" t="str" cm="1">
        <f t="array" ref="D450">_xlfn.IFS(C450&lt;36,"Young",C450&lt;56,"Middle-aged",C450&gt;=56,"Senior")</f>
        <v>Senior</v>
      </c>
      <c r="E450" t="s">
        <v>29</v>
      </c>
      <c r="F450" t="s">
        <v>37</v>
      </c>
      <c r="G450">
        <v>56796</v>
      </c>
      <c r="H450">
        <f t="shared" ref="H450:H513" si="42">IF(G450=0,MEDIAN(Income),G450)</f>
        <v>56796</v>
      </c>
      <c r="I450" t="str" cm="1">
        <f t="array" ref="I450">_xlfn.IFS(H450&lt;PERCENTILE(Income_Clean,0.33),"Low",H450&lt;PERCENTILE(Income_Clean,0.67),"Medium",H450&gt;PERCENTILE(Income_Clean,0.67),"High")</f>
        <v>Medium</v>
      </c>
      <c r="J450" t="str">
        <f t="shared" ref="J450:J513" si="43">_xlfn.XLOOKUP(I450,$AK$3:$AK$5,$AL$3:$AL$5)</f>
        <v>Average Income</v>
      </c>
      <c r="K450">
        <v>0</v>
      </c>
      <c r="L450">
        <v>1</v>
      </c>
      <c r="M450" t="str">
        <f t="shared" si="39"/>
        <v>Yes</v>
      </c>
      <c r="N450" t="s">
        <v>359</v>
      </c>
      <c r="O450">
        <v>24</v>
      </c>
      <c r="P450">
        <v>656</v>
      </c>
      <c r="Q450">
        <v>38</v>
      </c>
      <c r="R450">
        <v>161</v>
      </c>
      <c r="S450">
        <v>62</v>
      </c>
      <c r="T450">
        <v>47</v>
      </c>
      <c r="U450">
        <v>37</v>
      </c>
      <c r="V450">
        <f t="shared" si="40"/>
        <v>1001</v>
      </c>
      <c r="W450">
        <v>3</v>
      </c>
      <c r="X450">
        <v>8</v>
      </c>
      <c r="Y450">
        <v>9</v>
      </c>
      <c r="Z450">
        <v>7</v>
      </c>
      <c r="AA450">
        <v>7</v>
      </c>
      <c r="AB450">
        <v>0</v>
      </c>
      <c r="AC450">
        <v>0</v>
      </c>
      <c r="AD450">
        <v>0</v>
      </c>
      <c r="AE450">
        <v>0</v>
      </c>
      <c r="AF450">
        <v>0</v>
      </c>
      <c r="AG450">
        <f t="shared" si="41"/>
        <v>0</v>
      </c>
      <c r="AH450">
        <v>0</v>
      </c>
      <c r="AI450">
        <v>0</v>
      </c>
    </row>
    <row r="451" spans="1:35" x14ac:dyDescent="0.3">
      <c r="A451" s="1">
        <v>6471</v>
      </c>
      <c r="B451">
        <v>1971</v>
      </c>
      <c r="C451">
        <f t="shared" ref="C451:C514" si="44">2026-B451</f>
        <v>55</v>
      </c>
      <c r="D451" t="str" cm="1">
        <f t="array" ref="D451">_xlfn.IFS(C451&lt;36,"Young",C451&lt;56,"Middle-aged",C451&gt;=56,"Senior")</f>
        <v>Middle-aged</v>
      </c>
      <c r="E451" t="s">
        <v>39</v>
      </c>
      <c r="F451" t="s">
        <v>30</v>
      </c>
      <c r="G451">
        <v>36230</v>
      </c>
      <c r="H451">
        <f t="shared" si="42"/>
        <v>36230</v>
      </c>
      <c r="I451" t="str" cm="1">
        <f t="array" ref="I451">_xlfn.IFS(H451&lt;PERCENTILE(Income_Clean,0.33),"Low",H451&lt;PERCENTILE(Income_Clean,0.67),"Medium",H451&gt;PERCENTILE(Income_Clean,0.67),"High")</f>
        <v>Low</v>
      </c>
      <c r="J451" t="str">
        <f t="shared" si="43"/>
        <v>Below Average Income</v>
      </c>
      <c r="K451">
        <v>1</v>
      </c>
      <c r="L451">
        <v>0</v>
      </c>
      <c r="M451" t="str">
        <f t="shared" ref="M451:M514" si="45">IF(K451+L451&gt;0,"Yes","No")</f>
        <v>Yes</v>
      </c>
      <c r="N451" t="s">
        <v>170</v>
      </c>
      <c r="O451">
        <v>17</v>
      </c>
      <c r="P451">
        <v>14</v>
      </c>
      <c r="Q451">
        <v>2</v>
      </c>
      <c r="R451">
        <v>30</v>
      </c>
      <c r="S451">
        <v>8</v>
      </c>
      <c r="T451">
        <v>2</v>
      </c>
      <c r="U451">
        <v>3</v>
      </c>
      <c r="V451">
        <f t="shared" ref="V451:V514" si="46">SUM(P451:U451)</f>
        <v>59</v>
      </c>
      <c r="W451">
        <v>1</v>
      </c>
      <c r="X451">
        <v>2</v>
      </c>
      <c r="Y451">
        <v>0</v>
      </c>
      <c r="Z451">
        <v>4</v>
      </c>
      <c r="AA451">
        <v>5</v>
      </c>
      <c r="AB451">
        <v>0</v>
      </c>
      <c r="AC451">
        <v>0</v>
      </c>
      <c r="AD451">
        <v>0</v>
      </c>
      <c r="AE451">
        <v>0</v>
      </c>
      <c r="AF451">
        <v>0</v>
      </c>
      <c r="AG451">
        <f t="shared" ref="AG451:AG514" si="47">SUM(AB451:AF451)</f>
        <v>0</v>
      </c>
      <c r="AH451">
        <v>0</v>
      </c>
      <c r="AI451">
        <v>0</v>
      </c>
    </row>
    <row r="452" spans="1:35" x14ac:dyDescent="0.3">
      <c r="A452" s="1">
        <v>6131</v>
      </c>
      <c r="B452">
        <v>1980</v>
      </c>
      <c r="C452">
        <f t="shared" si="44"/>
        <v>46</v>
      </c>
      <c r="D452" t="str" cm="1">
        <f t="array" ref="D452">_xlfn.IFS(C452&lt;36,"Young",C452&lt;56,"Middle-aged",C452&gt;=56,"Senior")</f>
        <v>Middle-aged</v>
      </c>
      <c r="E452" t="s">
        <v>53</v>
      </c>
      <c r="F452" t="s">
        <v>37</v>
      </c>
      <c r="G452">
        <v>70829</v>
      </c>
      <c r="H452">
        <f t="shared" si="42"/>
        <v>70829</v>
      </c>
      <c r="I452" t="str" cm="1">
        <f t="array" ref="I452">_xlfn.IFS(H452&lt;PERCENTILE(Income_Clean,0.33),"Low",H452&lt;PERCENTILE(Income_Clean,0.67),"Medium",H452&gt;PERCENTILE(Income_Clean,0.67),"High")</f>
        <v>High</v>
      </c>
      <c r="J452" t="str">
        <f t="shared" si="43"/>
        <v>Above Average Income</v>
      </c>
      <c r="K452">
        <v>1</v>
      </c>
      <c r="L452">
        <v>1</v>
      </c>
      <c r="M452" t="str">
        <f t="shared" si="45"/>
        <v>Yes</v>
      </c>
      <c r="N452" t="s">
        <v>125</v>
      </c>
      <c r="O452">
        <v>87</v>
      </c>
      <c r="P452">
        <v>141</v>
      </c>
      <c r="Q452">
        <v>70</v>
      </c>
      <c r="R452">
        <v>106</v>
      </c>
      <c r="S452">
        <v>72</v>
      </c>
      <c r="T452">
        <v>19</v>
      </c>
      <c r="U452">
        <v>23</v>
      </c>
      <c r="V452">
        <f t="shared" si="46"/>
        <v>431</v>
      </c>
      <c r="W452">
        <v>2</v>
      </c>
      <c r="X452">
        <v>4</v>
      </c>
      <c r="Y452">
        <v>2</v>
      </c>
      <c r="Z452">
        <v>8</v>
      </c>
      <c r="AA452">
        <v>3</v>
      </c>
      <c r="AB452">
        <v>0</v>
      </c>
      <c r="AC452">
        <v>0</v>
      </c>
      <c r="AD452">
        <v>0</v>
      </c>
      <c r="AE452">
        <v>0</v>
      </c>
      <c r="AF452">
        <v>0</v>
      </c>
      <c r="AG452">
        <f t="shared" si="47"/>
        <v>0</v>
      </c>
      <c r="AH452">
        <v>0</v>
      </c>
      <c r="AI452">
        <v>0</v>
      </c>
    </row>
    <row r="453" spans="1:35" x14ac:dyDescent="0.3">
      <c r="A453" s="1">
        <v>6233</v>
      </c>
      <c r="B453">
        <v>1976</v>
      </c>
      <c r="C453">
        <f t="shared" si="44"/>
        <v>50</v>
      </c>
      <c r="D453" t="str" cm="1">
        <f t="array" ref="D453">_xlfn.IFS(C453&lt;36,"Young",C453&lt;56,"Middle-aged",C453&gt;=56,"Senior")</f>
        <v>Middle-aged</v>
      </c>
      <c r="E453" t="s">
        <v>29</v>
      </c>
      <c r="F453" t="s">
        <v>37</v>
      </c>
      <c r="G453">
        <v>65991</v>
      </c>
      <c r="H453">
        <f t="shared" si="42"/>
        <v>65991</v>
      </c>
      <c r="I453" t="str" cm="1">
        <f t="array" ref="I453">_xlfn.IFS(H453&lt;PERCENTILE(Income_Clean,0.33),"Low",H453&lt;PERCENTILE(Income_Clean,0.67),"Medium",H453&gt;PERCENTILE(Income_Clean,0.67),"High")</f>
        <v>High</v>
      </c>
      <c r="J453" t="str">
        <f t="shared" si="43"/>
        <v>Above Average Income</v>
      </c>
      <c r="K453">
        <v>0</v>
      </c>
      <c r="L453">
        <v>1</v>
      </c>
      <c r="M453" t="str">
        <f t="shared" si="45"/>
        <v>Yes</v>
      </c>
      <c r="N453" t="s">
        <v>93</v>
      </c>
      <c r="O453">
        <v>21</v>
      </c>
      <c r="P453">
        <v>507</v>
      </c>
      <c r="Q453">
        <v>19</v>
      </c>
      <c r="R453">
        <v>364</v>
      </c>
      <c r="S453">
        <v>25</v>
      </c>
      <c r="T453">
        <v>47</v>
      </c>
      <c r="U453">
        <v>9</v>
      </c>
      <c r="V453">
        <f t="shared" si="46"/>
        <v>971</v>
      </c>
      <c r="W453">
        <v>3</v>
      </c>
      <c r="X453">
        <v>9</v>
      </c>
      <c r="Y453">
        <v>5</v>
      </c>
      <c r="Z453">
        <v>10</v>
      </c>
      <c r="AA453">
        <v>7</v>
      </c>
      <c r="AB453">
        <v>0</v>
      </c>
      <c r="AC453">
        <v>0</v>
      </c>
      <c r="AD453">
        <v>0</v>
      </c>
      <c r="AE453">
        <v>0</v>
      </c>
      <c r="AF453">
        <v>0</v>
      </c>
      <c r="AG453">
        <f t="shared" si="47"/>
        <v>0</v>
      </c>
      <c r="AH453">
        <v>0</v>
      </c>
      <c r="AI453">
        <v>0</v>
      </c>
    </row>
    <row r="454" spans="1:35" x14ac:dyDescent="0.3">
      <c r="A454" s="1">
        <v>4148</v>
      </c>
      <c r="B454">
        <v>1972</v>
      </c>
      <c r="C454">
        <f t="shared" si="44"/>
        <v>54</v>
      </c>
      <c r="D454" t="str" cm="1">
        <f t="array" ref="D454">_xlfn.IFS(C454&lt;36,"Young",C454&lt;56,"Middle-aged",C454&gt;=56,"Senior")</f>
        <v>Middle-aged</v>
      </c>
      <c r="E454" t="s">
        <v>29</v>
      </c>
      <c r="F454" t="s">
        <v>37</v>
      </c>
      <c r="G454">
        <v>38988</v>
      </c>
      <c r="H454">
        <f t="shared" si="42"/>
        <v>38988</v>
      </c>
      <c r="I454" t="str" cm="1">
        <f t="array" ref="I454">_xlfn.IFS(H454&lt;PERCENTILE(Income_Clean,0.33),"Low",H454&lt;PERCENTILE(Income_Clean,0.67),"Medium",H454&gt;PERCENTILE(Income_Clean,0.67),"High")</f>
        <v>Low</v>
      </c>
      <c r="J454" t="str">
        <f t="shared" si="43"/>
        <v>Below Average Income</v>
      </c>
      <c r="K454">
        <v>1</v>
      </c>
      <c r="L454">
        <v>2</v>
      </c>
      <c r="M454" t="str">
        <f t="shared" si="45"/>
        <v>Yes</v>
      </c>
      <c r="N454" t="s">
        <v>360</v>
      </c>
      <c r="O454">
        <v>90</v>
      </c>
      <c r="P454">
        <v>164</v>
      </c>
      <c r="Q454">
        <v>24</v>
      </c>
      <c r="R454">
        <v>103</v>
      </c>
      <c r="S454">
        <v>12</v>
      </c>
      <c r="T454">
        <v>3</v>
      </c>
      <c r="U454">
        <v>42</v>
      </c>
      <c r="V454">
        <f t="shared" si="46"/>
        <v>348</v>
      </c>
      <c r="W454">
        <v>7</v>
      </c>
      <c r="X454">
        <v>5</v>
      </c>
      <c r="Y454">
        <v>1</v>
      </c>
      <c r="Z454">
        <v>6</v>
      </c>
      <c r="AA454">
        <v>8</v>
      </c>
      <c r="AB454">
        <v>0</v>
      </c>
      <c r="AC454">
        <v>0</v>
      </c>
      <c r="AD454">
        <v>0</v>
      </c>
      <c r="AE454">
        <v>0</v>
      </c>
      <c r="AF454">
        <v>0</v>
      </c>
      <c r="AG454">
        <f t="shared" si="47"/>
        <v>0</v>
      </c>
      <c r="AH454">
        <v>0</v>
      </c>
      <c r="AI454">
        <v>0</v>
      </c>
    </row>
    <row r="455" spans="1:35" x14ac:dyDescent="0.3">
      <c r="A455" s="1">
        <v>4947</v>
      </c>
      <c r="B455">
        <v>1966</v>
      </c>
      <c r="C455">
        <f t="shared" si="44"/>
        <v>60</v>
      </c>
      <c r="D455" t="str" cm="1">
        <f t="array" ref="D455">_xlfn.IFS(C455&lt;36,"Young",C455&lt;56,"Middle-aged",C455&gt;=56,"Senior")</f>
        <v>Senior</v>
      </c>
      <c r="E455" t="s">
        <v>53</v>
      </c>
      <c r="F455" t="s">
        <v>30</v>
      </c>
      <c r="G455">
        <v>89572</v>
      </c>
      <c r="H455">
        <f t="shared" si="42"/>
        <v>89572</v>
      </c>
      <c r="I455" t="str" cm="1">
        <f t="array" ref="I455">_xlfn.IFS(H455&lt;PERCENTILE(Income_Clean,0.33),"Low",H455&lt;PERCENTILE(Income_Clean,0.67),"Medium",H455&gt;PERCENTILE(Income_Clean,0.67),"High")</f>
        <v>High</v>
      </c>
      <c r="J455" t="str">
        <f t="shared" si="43"/>
        <v>Above Average Income</v>
      </c>
      <c r="K455">
        <v>0</v>
      </c>
      <c r="L455">
        <v>0</v>
      </c>
      <c r="M455" t="str">
        <f t="shared" si="45"/>
        <v>No</v>
      </c>
      <c r="N455" t="s">
        <v>330</v>
      </c>
      <c r="O455">
        <v>44</v>
      </c>
      <c r="P455">
        <v>606</v>
      </c>
      <c r="Q455">
        <v>24</v>
      </c>
      <c r="R455">
        <v>974</v>
      </c>
      <c r="S455">
        <v>197</v>
      </c>
      <c r="T455">
        <v>194</v>
      </c>
      <c r="U455">
        <v>64</v>
      </c>
      <c r="V455">
        <f t="shared" si="46"/>
        <v>2059</v>
      </c>
      <c r="W455">
        <v>1</v>
      </c>
      <c r="X455">
        <v>7</v>
      </c>
      <c r="Y455">
        <v>7</v>
      </c>
      <c r="Z455">
        <v>9</v>
      </c>
      <c r="AA455">
        <v>4</v>
      </c>
      <c r="AB455">
        <v>0</v>
      </c>
      <c r="AC455">
        <v>1</v>
      </c>
      <c r="AD455">
        <v>0</v>
      </c>
      <c r="AE455">
        <v>1</v>
      </c>
      <c r="AF455">
        <v>0</v>
      </c>
      <c r="AG455">
        <f t="shared" si="47"/>
        <v>2</v>
      </c>
      <c r="AH455">
        <v>0</v>
      </c>
      <c r="AI455">
        <v>1</v>
      </c>
    </row>
    <row r="456" spans="1:35" x14ac:dyDescent="0.3">
      <c r="A456" s="1">
        <v>3225</v>
      </c>
      <c r="B456">
        <v>1984</v>
      </c>
      <c r="C456">
        <f t="shared" si="44"/>
        <v>42</v>
      </c>
      <c r="D456" t="str" cm="1">
        <f t="array" ref="D456">_xlfn.IFS(C456&lt;36,"Young",C456&lt;56,"Middle-aged",C456&gt;=56,"Senior")</f>
        <v>Middle-aged</v>
      </c>
      <c r="E456" t="s">
        <v>39</v>
      </c>
      <c r="F456" t="s">
        <v>37</v>
      </c>
      <c r="G456">
        <v>42207</v>
      </c>
      <c r="H456">
        <f t="shared" si="42"/>
        <v>42207</v>
      </c>
      <c r="I456" t="str" cm="1">
        <f t="array" ref="I456">_xlfn.IFS(H456&lt;PERCENTILE(Income_Clean,0.33),"Low",H456&lt;PERCENTILE(Income_Clean,0.67),"Medium",H456&gt;PERCENTILE(Income_Clean,0.67),"High")</f>
        <v>Medium</v>
      </c>
      <c r="J456" t="str">
        <f t="shared" si="43"/>
        <v>Average Income</v>
      </c>
      <c r="K456">
        <v>1</v>
      </c>
      <c r="L456">
        <v>0</v>
      </c>
      <c r="M456" t="str">
        <f t="shared" si="45"/>
        <v>Yes</v>
      </c>
      <c r="N456" t="s">
        <v>361</v>
      </c>
      <c r="O456">
        <v>71</v>
      </c>
      <c r="P456">
        <v>116</v>
      </c>
      <c r="Q456">
        <v>11</v>
      </c>
      <c r="R456">
        <v>72</v>
      </c>
      <c r="S456">
        <v>3</v>
      </c>
      <c r="T456">
        <v>17</v>
      </c>
      <c r="U456">
        <v>46</v>
      </c>
      <c r="V456">
        <f t="shared" si="46"/>
        <v>265</v>
      </c>
      <c r="W456">
        <v>4</v>
      </c>
      <c r="X456">
        <v>4</v>
      </c>
      <c r="Y456">
        <v>1</v>
      </c>
      <c r="Z456">
        <v>5</v>
      </c>
      <c r="AA456">
        <v>6</v>
      </c>
      <c r="AB456">
        <v>1</v>
      </c>
      <c r="AC456">
        <v>0</v>
      </c>
      <c r="AD456">
        <v>0</v>
      </c>
      <c r="AE456">
        <v>0</v>
      </c>
      <c r="AF456">
        <v>0</v>
      </c>
      <c r="AG456">
        <f t="shared" si="47"/>
        <v>1</v>
      </c>
      <c r="AH456">
        <v>0</v>
      </c>
      <c r="AI456">
        <v>1</v>
      </c>
    </row>
    <row r="457" spans="1:35" x14ac:dyDescent="0.3">
      <c r="A457" s="1">
        <v>7540</v>
      </c>
      <c r="B457">
        <v>1952</v>
      </c>
      <c r="C457">
        <f t="shared" si="44"/>
        <v>74</v>
      </c>
      <c r="D457" t="str" cm="1">
        <f t="array" ref="D457">_xlfn.IFS(C457&lt;36,"Young",C457&lt;56,"Middle-aged",C457&gt;=56,"Senior")</f>
        <v>Senior</v>
      </c>
      <c r="E457" t="s">
        <v>29</v>
      </c>
      <c r="F457" t="s">
        <v>37</v>
      </c>
      <c r="G457">
        <v>50300</v>
      </c>
      <c r="H457">
        <f t="shared" si="42"/>
        <v>50300</v>
      </c>
      <c r="I457" t="str" cm="1">
        <f t="array" ref="I457">_xlfn.IFS(H457&lt;PERCENTILE(Income_Clean,0.33),"Low",H457&lt;PERCENTILE(Income_Clean,0.67),"Medium",H457&gt;PERCENTILE(Income_Clean,0.67),"High")</f>
        <v>Medium</v>
      </c>
      <c r="J457" t="str">
        <f t="shared" si="43"/>
        <v>Average Income</v>
      </c>
      <c r="K457">
        <v>0</v>
      </c>
      <c r="L457">
        <v>1</v>
      </c>
      <c r="M457" t="str">
        <f t="shared" si="45"/>
        <v>Yes</v>
      </c>
      <c r="N457" t="s">
        <v>362</v>
      </c>
      <c r="O457">
        <v>52</v>
      </c>
      <c r="P457">
        <v>143</v>
      </c>
      <c r="Q457">
        <v>15</v>
      </c>
      <c r="R457">
        <v>60</v>
      </c>
      <c r="S457">
        <v>24</v>
      </c>
      <c r="T457">
        <v>23</v>
      </c>
      <c r="U457">
        <v>5</v>
      </c>
      <c r="V457">
        <f t="shared" si="46"/>
        <v>270</v>
      </c>
      <c r="W457">
        <v>2</v>
      </c>
      <c r="X457">
        <v>2</v>
      </c>
      <c r="Y457">
        <v>1</v>
      </c>
      <c r="Z457">
        <v>8</v>
      </c>
      <c r="AA457">
        <v>2</v>
      </c>
      <c r="AB457">
        <v>0</v>
      </c>
      <c r="AC457">
        <v>0</v>
      </c>
      <c r="AD457">
        <v>0</v>
      </c>
      <c r="AE457">
        <v>0</v>
      </c>
      <c r="AF457">
        <v>0</v>
      </c>
      <c r="AG457">
        <f t="shared" si="47"/>
        <v>0</v>
      </c>
      <c r="AH457">
        <v>0</v>
      </c>
      <c r="AI457">
        <v>0</v>
      </c>
    </row>
    <row r="458" spans="1:35" x14ac:dyDescent="0.3">
      <c r="A458" s="1">
        <v>10648</v>
      </c>
      <c r="B458">
        <v>1982</v>
      </c>
      <c r="C458">
        <f t="shared" si="44"/>
        <v>44</v>
      </c>
      <c r="D458" t="str" cm="1">
        <f t="array" ref="D458">_xlfn.IFS(C458&lt;36,"Young",C458&lt;56,"Middle-aged",C458&gt;=56,"Senior")</f>
        <v>Middle-aged</v>
      </c>
      <c r="E458" t="s">
        <v>53</v>
      </c>
      <c r="F458" t="s">
        <v>33</v>
      </c>
      <c r="G458">
        <v>66664</v>
      </c>
      <c r="H458">
        <f t="shared" si="42"/>
        <v>66664</v>
      </c>
      <c r="I458" t="str" cm="1">
        <f t="array" ref="I458">_xlfn.IFS(H458&lt;PERCENTILE(Income_Clean,0.33),"Low",H458&lt;PERCENTILE(Income_Clean,0.67),"Medium",H458&gt;PERCENTILE(Income_Clean,0.67),"High")</f>
        <v>High</v>
      </c>
      <c r="J458" t="str">
        <f t="shared" si="43"/>
        <v>Above Average Income</v>
      </c>
      <c r="K458">
        <v>0</v>
      </c>
      <c r="L458">
        <v>0</v>
      </c>
      <c r="M458" t="str">
        <f t="shared" si="45"/>
        <v>No</v>
      </c>
      <c r="N458" t="s">
        <v>363</v>
      </c>
      <c r="O458">
        <v>78</v>
      </c>
      <c r="P458">
        <v>398</v>
      </c>
      <c r="Q458">
        <v>96</v>
      </c>
      <c r="R458">
        <v>447</v>
      </c>
      <c r="S458">
        <v>220</v>
      </c>
      <c r="T458">
        <v>96</v>
      </c>
      <c r="U458">
        <v>32</v>
      </c>
      <c r="V458">
        <f t="shared" si="46"/>
        <v>1289</v>
      </c>
      <c r="W458">
        <v>1</v>
      </c>
      <c r="X458">
        <v>5</v>
      </c>
      <c r="Y458">
        <v>7</v>
      </c>
      <c r="Z458">
        <v>6</v>
      </c>
      <c r="AA458">
        <v>3</v>
      </c>
      <c r="AB458">
        <v>0</v>
      </c>
      <c r="AC458">
        <v>0</v>
      </c>
      <c r="AD458">
        <v>0</v>
      </c>
      <c r="AE458">
        <v>0</v>
      </c>
      <c r="AF458">
        <v>0</v>
      </c>
      <c r="AG458">
        <f t="shared" si="47"/>
        <v>0</v>
      </c>
      <c r="AH458">
        <v>0</v>
      </c>
      <c r="AI458">
        <v>0</v>
      </c>
    </row>
    <row r="459" spans="1:35" x14ac:dyDescent="0.3">
      <c r="A459" s="1">
        <v>1992</v>
      </c>
      <c r="B459">
        <v>1964</v>
      </c>
      <c r="C459">
        <f t="shared" si="44"/>
        <v>62</v>
      </c>
      <c r="D459" t="str" cm="1">
        <f t="array" ref="D459">_xlfn.IFS(C459&lt;36,"Young",C459&lt;56,"Middle-aged",C459&gt;=56,"Senior")</f>
        <v>Senior</v>
      </c>
      <c r="E459" t="s">
        <v>29</v>
      </c>
      <c r="F459" t="s">
        <v>37</v>
      </c>
      <c r="G459">
        <v>60597</v>
      </c>
      <c r="H459">
        <f t="shared" si="42"/>
        <v>60597</v>
      </c>
      <c r="I459" t="str" cm="1">
        <f t="array" ref="I459">_xlfn.IFS(H459&lt;PERCENTILE(Income_Clean,0.33),"Low",H459&lt;PERCENTILE(Income_Clean,0.67),"Medium",H459&gt;PERCENTILE(Income_Clean,0.67),"High")</f>
        <v>Medium</v>
      </c>
      <c r="J459" t="str">
        <f t="shared" si="43"/>
        <v>Average Income</v>
      </c>
      <c r="K459">
        <v>0</v>
      </c>
      <c r="L459">
        <v>1</v>
      </c>
      <c r="M459" t="str">
        <f t="shared" si="45"/>
        <v>Yes</v>
      </c>
      <c r="N459" t="s">
        <v>81</v>
      </c>
      <c r="O459">
        <v>2</v>
      </c>
      <c r="P459">
        <v>522</v>
      </c>
      <c r="Q459">
        <v>0</v>
      </c>
      <c r="R459">
        <v>257</v>
      </c>
      <c r="S459">
        <v>32</v>
      </c>
      <c r="T459">
        <v>16</v>
      </c>
      <c r="U459">
        <v>66</v>
      </c>
      <c r="V459">
        <f t="shared" si="46"/>
        <v>893</v>
      </c>
      <c r="W459">
        <v>4</v>
      </c>
      <c r="X459">
        <v>2</v>
      </c>
      <c r="Y459">
        <v>2</v>
      </c>
      <c r="Z459">
        <v>8</v>
      </c>
      <c r="AA459">
        <v>7</v>
      </c>
      <c r="AB459">
        <v>0</v>
      </c>
      <c r="AC459">
        <v>0</v>
      </c>
      <c r="AD459">
        <v>0</v>
      </c>
      <c r="AE459">
        <v>1</v>
      </c>
      <c r="AF459">
        <v>0</v>
      </c>
      <c r="AG459">
        <f t="shared" si="47"/>
        <v>1</v>
      </c>
      <c r="AH459">
        <v>0</v>
      </c>
      <c r="AI459">
        <v>1</v>
      </c>
    </row>
    <row r="460" spans="1:35" x14ac:dyDescent="0.3">
      <c r="A460" s="1">
        <v>7851</v>
      </c>
      <c r="B460">
        <v>1949</v>
      </c>
      <c r="C460">
        <f t="shared" si="44"/>
        <v>77</v>
      </c>
      <c r="D460" t="str" cm="1">
        <f t="array" ref="D460">_xlfn.IFS(C460&lt;36,"Young",C460&lt;56,"Middle-aged",C460&gt;=56,"Senior")</f>
        <v>Senior</v>
      </c>
      <c r="E460" t="s">
        <v>29</v>
      </c>
      <c r="F460" t="s">
        <v>71</v>
      </c>
      <c r="G460">
        <v>70165</v>
      </c>
      <c r="H460">
        <f t="shared" si="42"/>
        <v>70165</v>
      </c>
      <c r="I460" t="str" cm="1">
        <f t="array" ref="I460">_xlfn.IFS(H460&lt;PERCENTILE(Income_Clean,0.33),"Low",H460&lt;PERCENTILE(Income_Clean,0.67),"Medium",H460&gt;PERCENTILE(Income_Clean,0.67),"High")</f>
        <v>High</v>
      </c>
      <c r="J460" t="str">
        <f t="shared" si="43"/>
        <v>Above Average Income</v>
      </c>
      <c r="K460">
        <v>0</v>
      </c>
      <c r="L460">
        <v>0</v>
      </c>
      <c r="M460" t="str">
        <f t="shared" si="45"/>
        <v>No</v>
      </c>
      <c r="N460" t="s">
        <v>364</v>
      </c>
      <c r="O460">
        <v>60</v>
      </c>
      <c r="P460">
        <v>161</v>
      </c>
      <c r="Q460">
        <v>0</v>
      </c>
      <c r="R460">
        <v>253</v>
      </c>
      <c r="S460">
        <v>199</v>
      </c>
      <c r="T460">
        <v>191</v>
      </c>
      <c r="U460">
        <v>122</v>
      </c>
      <c r="V460">
        <f t="shared" si="46"/>
        <v>926</v>
      </c>
      <c r="W460">
        <v>1</v>
      </c>
      <c r="X460">
        <v>3</v>
      </c>
      <c r="Y460">
        <v>7</v>
      </c>
      <c r="Z460">
        <v>11</v>
      </c>
      <c r="AA460">
        <v>1</v>
      </c>
      <c r="AB460">
        <v>0</v>
      </c>
      <c r="AC460">
        <v>0</v>
      </c>
      <c r="AD460">
        <v>0</v>
      </c>
      <c r="AE460">
        <v>0</v>
      </c>
      <c r="AF460">
        <v>0</v>
      </c>
      <c r="AG460">
        <f t="shared" si="47"/>
        <v>0</v>
      </c>
      <c r="AH460">
        <v>0</v>
      </c>
      <c r="AI460">
        <v>0</v>
      </c>
    </row>
    <row r="461" spans="1:35" x14ac:dyDescent="0.3">
      <c r="A461" s="1">
        <v>8594</v>
      </c>
      <c r="B461">
        <v>1958</v>
      </c>
      <c r="C461">
        <f t="shared" si="44"/>
        <v>68</v>
      </c>
      <c r="D461" t="str" cm="1">
        <f t="array" ref="D461">_xlfn.IFS(C461&lt;36,"Young",C461&lt;56,"Middle-aged",C461&gt;=56,"Senior")</f>
        <v>Senior</v>
      </c>
      <c r="E461" t="s">
        <v>36</v>
      </c>
      <c r="F461" t="s">
        <v>71</v>
      </c>
      <c r="G461">
        <v>50520</v>
      </c>
      <c r="H461">
        <f t="shared" si="42"/>
        <v>50520</v>
      </c>
      <c r="I461" t="str" cm="1">
        <f t="array" ref="I461">_xlfn.IFS(H461&lt;PERCENTILE(Income_Clean,0.33),"Low",H461&lt;PERCENTILE(Income_Clean,0.67),"Medium",H461&gt;PERCENTILE(Income_Clean,0.67),"High")</f>
        <v>Medium</v>
      </c>
      <c r="J461" t="str">
        <f t="shared" si="43"/>
        <v>Average Income</v>
      </c>
      <c r="K461">
        <v>0</v>
      </c>
      <c r="L461">
        <v>1</v>
      </c>
      <c r="M461" t="str">
        <f t="shared" si="45"/>
        <v>Yes</v>
      </c>
      <c r="N461" t="s">
        <v>365</v>
      </c>
      <c r="O461">
        <v>25</v>
      </c>
      <c r="P461">
        <v>112</v>
      </c>
      <c r="Q461">
        <v>0</v>
      </c>
      <c r="R461">
        <v>6</v>
      </c>
      <c r="S461">
        <v>2</v>
      </c>
      <c r="T461">
        <v>1</v>
      </c>
      <c r="U461">
        <v>14</v>
      </c>
      <c r="V461">
        <f t="shared" si="46"/>
        <v>135</v>
      </c>
      <c r="W461">
        <v>2</v>
      </c>
      <c r="X461">
        <v>3</v>
      </c>
      <c r="Y461">
        <v>1</v>
      </c>
      <c r="Z461">
        <v>3</v>
      </c>
      <c r="AA461">
        <v>6</v>
      </c>
      <c r="AB461">
        <v>0</v>
      </c>
      <c r="AC461">
        <v>0</v>
      </c>
      <c r="AD461">
        <v>0</v>
      </c>
      <c r="AE461">
        <v>0</v>
      </c>
      <c r="AF461">
        <v>0</v>
      </c>
      <c r="AG461">
        <f t="shared" si="47"/>
        <v>0</v>
      </c>
      <c r="AH461">
        <v>0</v>
      </c>
      <c r="AI461">
        <v>0</v>
      </c>
    </row>
    <row r="462" spans="1:35" x14ac:dyDescent="0.3">
      <c r="A462" s="1">
        <v>7059</v>
      </c>
      <c r="B462">
        <v>1963</v>
      </c>
      <c r="C462">
        <f t="shared" si="44"/>
        <v>63</v>
      </c>
      <c r="D462" t="str" cm="1">
        <f t="array" ref="D462">_xlfn.IFS(C462&lt;36,"Young",C462&lt;56,"Middle-aged",C462&gt;=56,"Senior")</f>
        <v>Senior</v>
      </c>
      <c r="E462" t="s">
        <v>29</v>
      </c>
      <c r="F462" t="s">
        <v>37</v>
      </c>
      <c r="G462">
        <v>80124</v>
      </c>
      <c r="H462">
        <f t="shared" si="42"/>
        <v>80124</v>
      </c>
      <c r="I462" t="str" cm="1">
        <f t="array" ref="I462">_xlfn.IFS(H462&lt;PERCENTILE(Income_Clean,0.33),"Low",H462&lt;PERCENTILE(Income_Clean,0.67),"Medium",H462&gt;PERCENTILE(Income_Clean,0.67),"High")</f>
        <v>High</v>
      </c>
      <c r="J462" t="str">
        <f t="shared" si="43"/>
        <v>Above Average Income</v>
      </c>
      <c r="K462">
        <v>0</v>
      </c>
      <c r="L462">
        <v>0</v>
      </c>
      <c r="M462" t="str">
        <f t="shared" si="45"/>
        <v>No</v>
      </c>
      <c r="N462" t="s">
        <v>252</v>
      </c>
      <c r="O462">
        <v>47</v>
      </c>
      <c r="P462">
        <v>483</v>
      </c>
      <c r="Q462">
        <v>84</v>
      </c>
      <c r="R462">
        <v>398</v>
      </c>
      <c r="S462">
        <v>205</v>
      </c>
      <c r="T462">
        <v>84</v>
      </c>
      <c r="U462">
        <v>241</v>
      </c>
      <c r="V462">
        <f t="shared" si="46"/>
        <v>1495</v>
      </c>
      <c r="W462">
        <v>1</v>
      </c>
      <c r="X462">
        <v>3</v>
      </c>
      <c r="Y462">
        <v>7</v>
      </c>
      <c r="Z462">
        <v>8</v>
      </c>
      <c r="AA462">
        <v>1</v>
      </c>
      <c r="AB462">
        <v>1</v>
      </c>
      <c r="AC462">
        <v>0</v>
      </c>
      <c r="AD462">
        <v>0</v>
      </c>
      <c r="AE462">
        <v>0</v>
      </c>
      <c r="AF462">
        <v>0</v>
      </c>
      <c r="AG462">
        <f t="shared" si="47"/>
        <v>1</v>
      </c>
      <c r="AH462">
        <v>0</v>
      </c>
      <c r="AI462">
        <v>0</v>
      </c>
    </row>
    <row r="463" spans="1:35" x14ac:dyDescent="0.3">
      <c r="A463" s="1">
        <v>2815</v>
      </c>
      <c r="B463">
        <v>1975</v>
      </c>
      <c r="C463">
        <f t="shared" si="44"/>
        <v>51</v>
      </c>
      <c r="D463" t="str" cm="1">
        <f t="array" ref="D463">_xlfn.IFS(C463&lt;36,"Young",C463&lt;56,"Middle-aged",C463&gt;=56,"Senior")</f>
        <v>Middle-aged</v>
      </c>
      <c r="E463" t="s">
        <v>29</v>
      </c>
      <c r="F463" t="s">
        <v>37</v>
      </c>
      <c r="G463">
        <v>33183</v>
      </c>
      <c r="H463">
        <f t="shared" si="42"/>
        <v>33183</v>
      </c>
      <c r="I463" t="str" cm="1">
        <f t="array" ref="I463">_xlfn.IFS(H463&lt;PERCENTILE(Income_Clean,0.33),"Low",H463&lt;PERCENTILE(Income_Clean,0.67),"Medium",H463&gt;PERCENTILE(Income_Clean,0.67),"High")</f>
        <v>Low</v>
      </c>
      <c r="J463" t="str">
        <f t="shared" si="43"/>
        <v>Below Average Income</v>
      </c>
      <c r="K463">
        <v>1</v>
      </c>
      <c r="L463">
        <v>0</v>
      </c>
      <c r="M463" t="str">
        <f t="shared" si="45"/>
        <v>Yes</v>
      </c>
      <c r="N463" t="s">
        <v>145</v>
      </c>
      <c r="O463">
        <v>46</v>
      </c>
      <c r="P463">
        <v>7</v>
      </c>
      <c r="Q463">
        <v>5</v>
      </c>
      <c r="R463">
        <v>39</v>
      </c>
      <c r="S463">
        <v>17</v>
      </c>
      <c r="T463">
        <v>15</v>
      </c>
      <c r="U463">
        <v>37</v>
      </c>
      <c r="V463">
        <f t="shared" si="46"/>
        <v>120</v>
      </c>
      <c r="W463">
        <v>2</v>
      </c>
      <c r="X463">
        <v>4</v>
      </c>
      <c r="Y463">
        <v>0</v>
      </c>
      <c r="Z463">
        <v>3</v>
      </c>
      <c r="AA463">
        <v>7</v>
      </c>
      <c r="AB463">
        <v>0</v>
      </c>
      <c r="AC463">
        <v>0</v>
      </c>
      <c r="AD463">
        <v>0</v>
      </c>
      <c r="AE463">
        <v>0</v>
      </c>
      <c r="AF463">
        <v>0</v>
      </c>
      <c r="AG463">
        <f t="shared" si="47"/>
        <v>0</v>
      </c>
      <c r="AH463">
        <v>0</v>
      </c>
      <c r="AI463">
        <v>0</v>
      </c>
    </row>
    <row r="464" spans="1:35" x14ac:dyDescent="0.3">
      <c r="A464" s="1">
        <v>2416</v>
      </c>
      <c r="B464">
        <v>1969</v>
      </c>
      <c r="C464">
        <f t="shared" si="44"/>
        <v>57</v>
      </c>
      <c r="D464" t="str" cm="1">
        <f t="array" ref="D464">_xlfn.IFS(C464&lt;36,"Young",C464&lt;56,"Middle-aged",C464&gt;=56,"Senior")</f>
        <v>Senior</v>
      </c>
      <c r="E464" t="s">
        <v>36</v>
      </c>
      <c r="F464" t="s">
        <v>30</v>
      </c>
      <c r="G464">
        <v>66582</v>
      </c>
      <c r="H464">
        <f t="shared" si="42"/>
        <v>66582</v>
      </c>
      <c r="I464" t="str" cm="1">
        <f t="array" ref="I464">_xlfn.IFS(H464&lt;PERCENTILE(Income_Clean,0.33),"Low",H464&lt;PERCENTILE(Income_Clean,0.67),"Medium",H464&gt;PERCENTILE(Income_Clean,0.67),"High")</f>
        <v>High</v>
      </c>
      <c r="J464" t="str">
        <f t="shared" si="43"/>
        <v>Above Average Income</v>
      </c>
      <c r="K464">
        <v>0</v>
      </c>
      <c r="L464">
        <v>0</v>
      </c>
      <c r="M464" t="str">
        <f t="shared" si="45"/>
        <v>No</v>
      </c>
      <c r="N464" t="s">
        <v>91</v>
      </c>
      <c r="O464">
        <v>83</v>
      </c>
      <c r="P464">
        <v>789</v>
      </c>
      <c r="Q464">
        <v>25</v>
      </c>
      <c r="R464">
        <v>420</v>
      </c>
      <c r="S464">
        <v>16</v>
      </c>
      <c r="T464">
        <v>38</v>
      </c>
      <c r="U464">
        <v>0</v>
      </c>
      <c r="V464">
        <f t="shared" si="46"/>
        <v>1288</v>
      </c>
      <c r="W464">
        <v>1</v>
      </c>
      <c r="X464">
        <v>2</v>
      </c>
      <c r="Y464">
        <v>8</v>
      </c>
      <c r="Z464">
        <v>9</v>
      </c>
      <c r="AA464">
        <v>1</v>
      </c>
      <c r="AB464">
        <v>0</v>
      </c>
      <c r="AC464">
        <v>0</v>
      </c>
      <c r="AD464">
        <v>0</v>
      </c>
      <c r="AE464">
        <v>0</v>
      </c>
      <c r="AF464">
        <v>0</v>
      </c>
      <c r="AG464">
        <f t="shared" si="47"/>
        <v>0</v>
      </c>
      <c r="AH464">
        <v>0</v>
      </c>
      <c r="AI464">
        <v>0</v>
      </c>
    </row>
    <row r="465" spans="1:35" x14ac:dyDescent="0.3">
      <c r="A465" s="1">
        <v>7999</v>
      </c>
      <c r="B465">
        <v>1955</v>
      </c>
      <c r="C465">
        <f t="shared" si="44"/>
        <v>71</v>
      </c>
      <c r="D465" t="str" cm="1">
        <f t="array" ref="D465">_xlfn.IFS(C465&lt;36,"Young",C465&lt;56,"Middle-aged",C465&gt;=56,"Senior")</f>
        <v>Senior</v>
      </c>
      <c r="E465" t="s">
        <v>36</v>
      </c>
      <c r="F465" t="s">
        <v>33</v>
      </c>
      <c r="G465">
        <v>75261</v>
      </c>
      <c r="H465">
        <f t="shared" si="42"/>
        <v>75261</v>
      </c>
      <c r="I465" t="str" cm="1">
        <f t="array" ref="I465">_xlfn.IFS(H465&lt;PERCENTILE(Income_Clean,0.33),"Low",H465&lt;PERCENTILE(Income_Clean,0.67),"Medium",H465&gt;PERCENTILE(Income_Clean,0.67),"High")</f>
        <v>High</v>
      </c>
      <c r="J465" t="str">
        <f t="shared" si="43"/>
        <v>Above Average Income</v>
      </c>
      <c r="K465">
        <v>0</v>
      </c>
      <c r="L465">
        <v>0</v>
      </c>
      <c r="M465" t="str">
        <f t="shared" si="45"/>
        <v>No</v>
      </c>
      <c r="N465" t="s">
        <v>366</v>
      </c>
      <c r="O465">
        <v>17</v>
      </c>
      <c r="P465">
        <v>1239</v>
      </c>
      <c r="Q465">
        <v>17</v>
      </c>
      <c r="R465">
        <v>413</v>
      </c>
      <c r="S465">
        <v>23</v>
      </c>
      <c r="T465">
        <v>34</v>
      </c>
      <c r="U465">
        <v>17</v>
      </c>
      <c r="V465">
        <f t="shared" si="46"/>
        <v>1743</v>
      </c>
      <c r="W465">
        <v>1</v>
      </c>
      <c r="X465">
        <v>5</v>
      </c>
      <c r="Y465">
        <v>6</v>
      </c>
      <c r="Z465">
        <v>5</v>
      </c>
      <c r="AA465">
        <v>2</v>
      </c>
      <c r="AB465">
        <v>0</v>
      </c>
      <c r="AC465">
        <v>1</v>
      </c>
      <c r="AD465">
        <v>1</v>
      </c>
      <c r="AE465">
        <v>0</v>
      </c>
      <c r="AF465">
        <v>0</v>
      </c>
      <c r="AG465">
        <f t="shared" si="47"/>
        <v>2</v>
      </c>
      <c r="AH465">
        <v>0</v>
      </c>
      <c r="AI465">
        <v>1</v>
      </c>
    </row>
    <row r="466" spans="1:35" x14ac:dyDescent="0.3">
      <c r="A466" s="1">
        <v>9213</v>
      </c>
      <c r="B466">
        <v>1970</v>
      </c>
      <c r="C466">
        <f t="shared" si="44"/>
        <v>56</v>
      </c>
      <c r="D466" t="str" cm="1">
        <f t="array" ref="D466">_xlfn.IFS(C466&lt;36,"Young",C466&lt;56,"Middle-aged",C466&gt;=56,"Senior")</f>
        <v>Senior</v>
      </c>
      <c r="E466" t="s">
        <v>29</v>
      </c>
      <c r="F466" t="s">
        <v>71</v>
      </c>
      <c r="G466">
        <v>31880</v>
      </c>
      <c r="H466">
        <f t="shared" si="42"/>
        <v>31880</v>
      </c>
      <c r="I466" t="str" cm="1">
        <f t="array" ref="I466">_xlfn.IFS(H466&lt;PERCENTILE(Income_Clean,0.33),"Low",H466&lt;PERCENTILE(Income_Clean,0.67),"Medium",H466&gt;PERCENTILE(Income_Clean,0.67),"High")</f>
        <v>Low</v>
      </c>
      <c r="J466" t="str">
        <f t="shared" si="43"/>
        <v>Below Average Income</v>
      </c>
      <c r="K466">
        <v>1</v>
      </c>
      <c r="L466">
        <v>0</v>
      </c>
      <c r="M466" t="str">
        <f t="shared" si="45"/>
        <v>Yes</v>
      </c>
      <c r="N466" t="s">
        <v>266</v>
      </c>
      <c r="O466">
        <v>13</v>
      </c>
      <c r="P466">
        <v>4</v>
      </c>
      <c r="Q466">
        <v>1</v>
      </c>
      <c r="R466">
        <v>5</v>
      </c>
      <c r="S466">
        <v>2</v>
      </c>
      <c r="T466">
        <v>0</v>
      </c>
      <c r="U466">
        <v>3</v>
      </c>
      <c r="V466">
        <f t="shared" si="46"/>
        <v>15</v>
      </c>
      <c r="W466">
        <v>1</v>
      </c>
      <c r="X466">
        <v>1</v>
      </c>
      <c r="Y466">
        <v>0</v>
      </c>
      <c r="Z466">
        <v>2</v>
      </c>
      <c r="AA466">
        <v>8</v>
      </c>
      <c r="AB466">
        <v>0</v>
      </c>
      <c r="AC466">
        <v>0</v>
      </c>
      <c r="AD466">
        <v>0</v>
      </c>
      <c r="AE466">
        <v>0</v>
      </c>
      <c r="AF466">
        <v>0</v>
      </c>
      <c r="AG466">
        <f t="shared" si="47"/>
        <v>0</v>
      </c>
      <c r="AH466">
        <v>0</v>
      </c>
      <c r="AI466">
        <v>0</v>
      </c>
    </row>
    <row r="467" spans="1:35" x14ac:dyDescent="0.3">
      <c r="A467" s="1">
        <v>9697</v>
      </c>
      <c r="B467">
        <v>1951</v>
      </c>
      <c r="C467">
        <f t="shared" si="44"/>
        <v>75</v>
      </c>
      <c r="D467" t="str" cm="1">
        <f t="array" ref="D467">_xlfn.IFS(C467&lt;36,"Young",C467&lt;56,"Middle-aged",C467&gt;=56,"Senior")</f>
        <v>Senior</v>
      </c>
      <c r="E467" t="s">
        <v>29</v>
      </c>
      <c r="F467" t="s">
        <v>37</v>
      </c>
      <c r="G467">
        <v>53790</v>
      </c>
      <c r="H467">
        <f t="shared" si="42"/>
        <v>53790</v>
      </c>
      <c r="I467" t="str" cm="1">
        <f t="array" ref="I467">_xlfn.IFS(H467&lt;PERCENTILE(Income_Clean,0.33),"Low",H467&lt;PERCENTILE(Income_Clean,0.67),"Medium",H467&gt;PERCENTILE(Income_Clean,0.67),"High")</f>
        <v>Medium</v>
      </c>
      <c r="J467" t="str">
        <f t="shared" si="43"/>
        <v>Average Income</v>
      </c>
      <c r="K467">
        <v>0</v>
      </c>
      <c r="L467">
        <v>2</v>
      </c>
      <c r="M467" t="str">
        <f t="shared" si="45"/>
        <v>Yes</v>
      </c>
      <c r="N467" t="s">
        <v>367</v>
      </c>
      <c r="O467">
        <v>86</v>
      </c>
      <c r="P467">
        <v>335</v>
      </c>
      <c r="Q467">
        <v>42</v>
      </c>
      <c r="R467">
        <v>127</v>
      </c>
      <c r="S467">
        <v>28</v>
      </c>
      <c r="T467">
        <v>5</v>
      </c>
      <c r="U467">
        <v>5</v>
      </c>
      <c r="V467">
        <f t="shared" si="46"/>
        <v>542</v>
      </c>
      <c r="W467">
        <v>3</v>
      </c>
      <c r="X467">
        <v>7</v>
      </c>
      <c r="Y467">
        <v>2</v>
      </c>
      <c r="Z467">
        <v>8</v>
      </c>
      <c r="AA467">
        <v>6</v>
      </c>
      <c r="AB467">
        <v>0</v>
      </c>
      <c r="AC467">
        <v>0</v>
      </c>
      <c r="AD467">
        <v>0</v>
      </c>
      <c r="AE467">
        <v>0</v>
      </c>
      <c r="AF467">
        <v>0</v>
      </c>
      <c r="AG467">
        <f t="shared" si="47"/>
        <v>0</v>
      </c>
      <c r="AH467">
        <v>0</v>
      </c>
      <c r="AI467">
        <v>0</v>
      </c>
    </row>
    <row r="468" spans="1:35" x14ac:dyDescent="0.3">
      <c r="A468" s="1">
        <v>3916</v>
      </c>
      <c r="B468">
        <v>1971</v>
      </c>
      <c r="C468">
        <f t="shared" si="44"/>
        <v>55</v>
      </c>
      <c r="D468" t="str" cm="1">
        <f t="array" ref="D468">_xlfn.IFS(C468&lt;36,"Young",C468&lt;56,"Middle-aged",C468&gt;=56,"Senior")</f>
        <v>Middle-aged</v>
      </c>
      <c r="E468" t="s">
        <v>36</v>
      </c>
      <c r="F468" t="s">
        <v>33</v>
      </c>
      <c r="G468">
        <v>49269</v>
      </c>
      <c r="H468">
        <f t="shared" si="42"/>
        <v>49269</v>
      </c>
      <c r="I468" t="str" cm="1">
        <f t="array" ref="I468">_xlfn.IFS(H468&lt;PERCENTILE(Income_Clean,0.33),"Low",H468&lt;PERCENTILE(Income_Clean,0.67),"Medium",H468&gt;PERCENTILE(Income_Clean,0.67),"High")</f>
        <v>Medium</v>
      </c>
      <c r="J468" t="str">
        <f t="shared" si="43"/>
        <v>Average Income</v>
      </c>
      <c r="K468">
        <v>1</v>
      </c>
      <c r="L468">
        <v>0</v>
      </c>
      <c r="M468" t="str">
        <f t="shared" si="45"/>
        <v>Yes</v>
      </c>
      <c r="N468" t="s">
        <v>368</v>
      </c>
      <c r="O468">
        <v>92</v>
      </c>
      <c r="P468">
        <v>639</v>
      </c>
      <c r="Q468">
        <v>8</v>
      </c>
      <c r="R468">
        <v>166</v>
      </c>
      <c r="S468">
        <v>11</v>
      </c>
      <c r="T468">
        <v>8</v>
      </c>
      <c r="U468">
        <v>58</v>
      </c>
      <c r="V468">
        <f t="shared" si="46"/>
        <v>890</v>
      </c>
      <c r="W468">
        <v>3</v>
      </c>
      <c r="X468">
        <v>7</v>
      </c>
      <c r="Y468">
        <v>3</v>
      </c>
      <c r="Z468">
        <v>12</v>
      </c>
      <c r="AA468">
        <v>7</v>
      </c>
      <c r="AB468">
        <v>0</v>
      </c>
      <c r="AC468">
        <v>0</v>
      </c>
      <c r="AD468">
        <v>0</v>
      </c>
      <c r="AE468">
        <v>0</v>
      </c>
      <c r="AF468">
        <v>0</v>
      </c>
      <c r="AG468">
        <f t="shared" si="47"/>
        <v>0</v>
      </c>
      <c r="AH468">
        <v>0</v>
      </c>
      <c r="AI468">
        <v>0</v>
      </c>
    </row>
    <row r="469" spans="1:35" x14ac:dyDescent="0.3">
      <c r="A469" s="1">
        <v>2021</v>
      </c>
      <c r="B469">
        <v>1975</v>
      </c>
      <c r="C469">
        <f t="shared" si="44"/>
        <v>51</v>
      </c>
      <c r="D469" t="str" cm="1">
        <f t="array" ref="D469">_xlfn.IFS(C469&lt;36,"Young",C469&lt;56,"Middle-aged",C469&gt;=56,"Senior")</f>
        <v>Middle-aged</v>
      </c>
      <c r="E469" t="s">
        <v>29</v>
      </c>
      <c r="F469" t="s">
        <v>37</v>
      </c>
      <c r="G469">
        <v>61456</v>
      </c>
      <c r="H469">
        <f t="shared" si="42"/>
        <v>61456</v>
      </c>
      <c r="I469" t="str" cm="1">
        <f t="array" ref="I469">_xlfn.IFS(H469&lt;PERCENTILE(Income_Clean,0.33),"Low",H469&lt;PERCENTILE(Income_Clean,0.67),"Medium",H469&gt;PERCENTILE(Income_Clean,0.67),"High")</f>
        <v>Medium</v>
      </c>
      <c r="J469" t="str">
        <f t="shared" si="43"/>
        <v>Average Income</v>
      </c>
      <c r="K469">
        <v>0</v>
      </c>
      <c r="L469">
        <v>1</v>
      </c>
      <c r="M469" t="str">
        <f t="shared" si="45"/>
        <v>Yes</v>
      </c>
      <c r="N469" t="s">
        <v>369</v>
      </c>
      <c r="O469">
        <v>47</v>
      </c>
      <c r="P469">
        <v>563</v>
      </c>
      <c r="Q469">
        <v>76</v>
      </c>
      <c r="R469">
        <v>384</v>
      </c>
      <c r="S469">
        <v>84</v>
      </c>
      <c r="T469">
        <v>192</v>
      </c>
      <c r="U469">
        <v>89</v>
      </c>
      <c r="V469">
        <f t="shared" si="46"/>
        <v>1388</v>
      </c>
      <c r="W469">
        <v>4</v>
      </c>
      <c r="X469">
        <v>6</v>
      </c>
      <c r="Y469">
        <v>10</v>
      </c>
      <c r="Z469">
        <v>13</v>
      </c>
      <c r="AA469">
        <v>4</v>
      </c>
      <c r="AB469">
        <v>0</v>
      </c>
      <c r="AC469">
        <v>0</v>
      </c>
      <c r="AD469">
        <v>0</v>
      </c>
      <c r="AE469">
        <v>0</v>
      </c>
      <c r="AF469">
        <v>0</v>
      </c>
      <c r="AG469">
        <f t="shared" si="47"/>
        <v>0</v>
      </c>
      <c r="AH469">
        <v>0</v>
      </c>
      <c r="AI469">
        <v>0</v>
      </c>
    </row>
    <row r="470" spans="1:35" x14ac:dyDescent="0.3">
      <c r="A470" s="1">
        <v>1581</v>
      </c>
      <c r="B470">
        <v>1980</v>
      </c>
      <c r="C470">
        <f t="shared" si="44"/>
        <v>46</v>
      </c>
      <c r="D470" t="str" cm="1">
        <f t="array" ref="D470">_xlfn.IFS(C470&lt;36,"Young",C470&lt;56,"Middle-aged",C470&gt;=56,"Senior")</f>
        <v>Middle-aged</v>
      </c>
      <c r="E470" t="s">
        <v>29</v>
      </c>
      <c r="F470" t="s">
        <v>37</v>
      </c>
      <c r="G470">
        <v>37406</v>
      </c>
      <c r="H470">
        <f t="shared" si="42"/>
        <v>37406</v>
      </c>
      <c r="I470" t="str" cm="1">
        <f t="array" ref="I470">_xlfn.IFS(H470&lt;PERCENTILE(Income_Clean,0.33),"Low",H470&lt;PERCENTILE(Income_Clean,0.67),"Medium",H470&gt;PERCENTILE(Income_Clean,0.67),"High")</f>
        <v>Low</v>
      </c>
      <c r="J470" t="str">
        <f t="shared" si="43"/>
        <v>Below Average Income</v>
      </c>
      <c r="K470">
        <v>1</v>
      </c>
      <c r="L470">
        <v>0</v>
      </c>
      <c r="M470" t="str">
        <f t="shared" si="45"/>
        <v>Yes</v>
      </c>
      <c r="N470" t="s">
        <v>370</v>
      </c>
      <c r="O470">
        <v>18</v>
      </c>
      <c r="P470">
        <v>2</v>
      </c>
      <c r="Q470">
        <v>0</v>
      </c>
      <c r="R470">
        <v>8</v>
      </c>
      <c r="S470">
        <v>2</v>
      </c>
      <c r="T470">
        <v>2</v>
      </c>
      <c r="U470">
        <v>3</v>
      </c>
      <c r="V470">
        <f t="shared" si="46"/>
        <v>17</v>
      </c>
      <c r="W470">
        <v>1</v>
      </c>
      <c r="X470">
        <v>1</v>
      </c>
      <c r="Y470">
        <v>0</v>
      </c>
      <c r="Z470">
        <v>2</v>
      </c>
      <c r="AA470">
        <v>8</v>
      </c>
      <c r="AB470">
        <v>0</v>
      </c>
      <c r="AC470">
        <v>0</v>
      </c>
      <c r="AD470">
        <v>0</v>
      </c>
      <c r="AE470">
        <v>0</v>
      </c>
      <c r="AF470">
        <v>0</v>
      </c>
      <c r="AG470">
        <f t="shared" si="47"/>
        <v>0</v>
      </c>
      <c r="AH470">
        <v>0</v>
      </c>
      <c r="AI470">
        <v>1</v>
      </c>
    </row>
    <row r="471" spans="1:35" x14ac:dyDescent="0.3">
      <c r="A471" s="1">
        <v>564</v>
      </c>
      <c r="B471">
        <v>1981</v>
      </c>
      <c r="C471">
        <f t="shared" si="44"/>
        <v>45</v>
      </c>
      <c r="D471" t="str" cm="1">
        <f t="array" ref="D471">_xlfn.IFS(C471&lt;36,"Young",C471&lt;56,"Middle-aged",C471&gt;=56,"Senior")</f>
        <v>Middle-aged</v>
      </c>
      <c r="E471" t="s">
        <v>36</v>
      </c>
      <c r="F471" t="s">
        <v>33</v>
      </c>
      <c r="G471">
        <v>56937</v>
      </c>
      <c r="H471">
        <f t="shared" si="42"/>
        <v>56937</v>
      </c>
      <c r="I471" t="str" cm="1">
        <f t="array" ref="I471">_xlfn.IFS(H471&lt;PERCENTILE(Income_Clean,0.33),"Low",H471&lt;PERCENTILE(Income_Clean,0.67),"Medium",H471&gt;PERCENTILE(Income_Clean,0.67),"High")</f>
        <v>Medium</v>
      </c>
      <c r="J471" t="str">
        <f t="shared" si="43"/>
        <v>Average Income</v>
      </c>
      <c r="K471">
        <v>1</v>
      </c>
      <c r="L471">
        <v>0</v>
      </c>
      <c r="M471" t="str">
        <f t="shared" si="45"/>
        <v>Yes</v>
      </c>
      <c r="N471" t="s">
        <v>371</v>
      </c>
      <c r="O471">
        <v>81</v>
      </c>
      <c r="P471">
        <v>746</v>
      </c>
      <c r="Q471">
        <v>8</v>
      </c>
      <c r="R471">
        <v>125</v>
      </c>
      <c r="S471">
        <v>11</v>
      </c>
      <c r="T471">
        <v>8</v>
      </c>
      <c r="U471">
        <v>8</v>
      </c>
      <c r="V471">
        <f t="shared" si="46"/>
        <v>906</v>
      </c>
      <c r="W471">
        <v>7</v>
      </c>
      <c r="X471">
        <v>8</v>
      </c>
      <c r="Y471">
        <v>6</v>
      </c>
      <c r="Z471">
        <v>9</v>
      </c>
      <c r="AA471">
        <v>6</v>
      </c>
      <c r="AB471">
        <v>0</v>
      </c>
      <c r="AC471">
        <v>1</v>
      </c>
      <c r="AD471">
        <v>0</v>
      </c>
      <c r="AE471">
        <v>0</v>
      </c>
      <c r="AF471">
        <v>0</v>
      </c>
      <c r="AG471">
        <f t="shared" si="47"/>
        <v>1</v>
      </c>
      <c r="AH471">
        <v>0</v>
      </c>
      <c r="AI471">
        <v>1</v>
      </c>
    </row>
    <row r="472" spans="1:35" x14ac:dyDescent="0.3">
      <c r="A472" s="1">
        <v>6619</v>
      </c>
      <c r="B472">
        <v>1978</v>
      </c>
      <c r="C472">
        <f t="shared" si="44"/>
        <v>48</v>
      </c>
      <c r="D472" t="str" cm="1">
        <f t="array" ref="D472">_xlfn.IFS(C472&lt;36,"Young",C472&lt;56,"Middle-aged",C472&gt;=56,"Senior")</f>
        <v>Middle-aged</v>
      </c>
      <c r="E472" t="s">
        <v>29</v>
      </c>
      <c r="F472" t="s">
        <v>37</v>
      </c>
      <c r="G472">
        <v>38415</v>
      </c>
      <c r="H472">
        <f t="shared" si="42"/>
        <v>38415</v>
      </c>
      <c r="I472" t="str" cm="1">
        <f t="array" ref="I472">_xlfn.IFS(H472&lt;PERCENTILE(Income_Clean,0.33),"Low",H472&lt;PERCENTILE(Income_Clean,0.67),"Medium",H472&gt;PERCENTILE(Income_Clean,0.67),"High")</f>
        <v>Low</v>
      </c>
      <c r="J472" t="str">
        <f t="shared" si="43"/>
        <v>Below Average Income</v>
      </c>
      <c r="K472">
        <v>1</v>
      </c>
      <c r="L472">
        <v>1</v>
      </c>
      <c r="M472" t="str">
        <f t="shared" si="45"/>
        <v>Yes</v>
      </c>
      <c r="N472" t="s">
        <v>60</v>
      </c>
      <c r="O472">
        <v>91</v>
      </c>
      <c r="P472">
        <v>22</v>
      </c>
      <c r="Q472">
        <v>1</v>
      </c>
      <c r="R472">
        <v>13</v>
      </c>
      <c r="S472">
        <v>4</v>
      </c>
      <c r="T472">
        <v>0</v>
      </c>
      <c r="U472">
        <v>4</v>
      </c>
      <c r="V472">
        <f t="shared" si="46"/>
        <v>44</v>
      </c>
      <c r="W472">
        <v>2</v>
      </c>
      <c r="X472">
        <v>1</v>
      </c>
      <c r="Y472">
        <v>0</v>
      </c>
      <c r="Z472">
        <v>3</v>
      </c>
      <c r="AA472">
        <v>7</v>
      </c>
      <c r="AB472">
        <v>0</v>
      </c>
      <c r="AC472">
        <v>0</v>
      </c>
      <c r="AD472">
        <v>0</v>
      </c>
      <c r="AE472">
        <v>0</v>
      </c>
      <c r="AF472">
        <v>0</v>
      </c>
      <c r="AG472">
        <f t="shared" si="47"/>
        <v>0</v>
      </c>
      <c r="AH472">
        <v>0</v>
      </c>
      <c r="AI472">
        <v>0</v>
      </c>
    </row>
    <row r="473" spans="1:35" x14ac:dyDescent="0.3">
      <c r="A473" s="1">
        <v>9081</v>
      </c>
      <c r="B473">
        <v>1988</v>
      </c>
      <c r="C473">
        <f t="shared" si="44"/>
        <v>38</v>
      </c>
      <c r="D473" t="str" cm="1">
        <f t="array" ref="D473">_xlfn.IFS(C473&lt;36,"Young",C473&lt;56,"Middle-aged",C473&gt;=56,"Senior")</f>
        <v>Middle-aged</v>
      </c>
      <c r="E473" t="s">
        <v>29</v>
      </c>
      <c r="F473" t="s">
        <v>30</v>
      </c>
      <c r="G473">
        <v>20518</v>
      </c>
      <c r="H473">
        <f t="shared" si="42"/>
        <v>20518</v>
      </c>
      <c r="I473" t="str" cm="1">
        <f t="array" ref="I473">_xlfn.IFS(H473&lt;PERCENTILE(Income_Clean,0.33),"Low",H473&lt;PERCENTILE(Income_Clean,0.67),"Medium",H473&gt;PERCENTILE(Income_Clean,0.67),"High")</f>
        <v>Low</v>
      </c>
      <c r="J473" t="str">
        <f t="shared" si="43"/>
        <v>Below Average Income</v>
      </c>
      <c r="K473">
        <v>1</v>
      </c>
      <c r="L473">
        <v>0</v>
      </c>
      <c r="M473" t="str">
        <f t="shared" si="45"/>
        <v>Yes</v>
      </c>
      <c r="N473" t="s">
        <v>372</v>
      </c>
      <c r="O473">
        <v>58</v>
      </c>
      <c r="P473">
        <v>4</v>
      </c>
      <c r="Q473">
        <v>1</v>
      </c>
      <c r="R473">
        <v>6</v>
      </c>
      <c r="S473">
        <v>4</v>
      </c>
      <c r="T473">
        <v>1</v>
      </c>
      <c r="U473">
        <v>9</v>
      </c>
      <c r="V473">
        <f t="shared" si="46"/>
        <v>25</v>
      </c>
      <c r="W473">
        <v>1</v>
      </c>
      <c r="X473">
        <v>1</v>
      </c>
      <c r="Y473">
        <v>1</v>
      </c>
      <c r="Z473">
        <v>2</v>
      </c>
      <c r="AA473">
        <v>5</v>
      </c>
      <c r="AB473">
        <v>0</v>
      </c>
      <c r="AC473">
        <v>0</v>
      </c>
      <c r="AD473">
        <v>0</v>
      </c>
      <c r="AE473">
        <v>0</v>
      </c>
      <c r="AF473">
        <v>0</v>
      </c>
      <c r="AG473">
        <f t="shared" si="47"/>
        <v>0</v>
      </c>
      <c r="AH473">
        <v>0</v>
      </c>
      <c r="AI473">
        <v>0</v>
      </c>
    </row>
    <row r="474" spans="1:35" x14ac:dyDescent="0.3">
      <c r="A474" s="1">
        <v>178</v>
      </c>
      <c r="B474">
        <v>1956</v>
      </c>
      <c r="C474">
        <f t="shared" si="44"/>
        <v>70</v>
      </c>
      <c r="D474" t="str" cm="1">
        <f t="array" ref="D474">_xlfn.IFS(C474&lt;36,"Young",C474&lt;56,"Middle-aged",C474&gt;=56,"Senior")</f>
        <v>Senior</v>
      </c>
      <c r="E474" t="s">
        <v>29</v>
      </c>
      <c r="F474" t="s">
        <v>37</v>
      </c>
      <c r="G474">
        <v>62503</v>
      </c>
      <c r="H474">
        <f t="shared" si="42"/>
        <v>62503</v>
      </c>
      <c r="I474" t="str" cm="1">
        <f t="array" ref="I474">_xlfn.IFS(H474&lt;PERCENTILE(Income_Clean,0.33),"Low",H474&lt;PERCENTILE(Income_Clean,0.67),"Medium",H474&gt;PERCENTILE(Income_Clean,0.67),"High")</f>
        <v>Medium</v>
      </c>
      <c r="J474" t="str">
        <f t="shared" si="43"/>
        <v>Average Income</v>
      </c>
      <c r="K474">
        <v>0</v>
      </c>
      <c r="L474">
        <v>1</v>
      </c>
      <c r="M474" t="str">
        <f t="shared" si="45"/>
        <v>Yes</v>
      </c>
      <c r="N474" t="s">
        <v>94</v>
      </c>
      <c r="O474">
        <v>40</v>
      </c>
      <c r="P474">
        <v>478</v>
      </c>
      <c r="Q474">
        <v>0</v>
      </c>
      <c r="R474">
        <v>193</v>
      </c>
      <c r="S474">
        <v>110</v>
      </c>
      <c r="T474">
        <v>75</v>
      </c>
      <c r="U474">
        <v>117</v>
      </c>
      <c r="V474">
        <f t="shared" si="46"/>
        <v>973</v>
      </c>
      <c r="W474">
        <v>4</v>
      </c>
      <c r="X474">
        <v>8</v>
      </c>
      <c r="Y474">
        <v>3</v>
      </c>
      <c r="Z474">
        <v>11</v>
      </c>
      <c r="AA474">
        <v>5</v>
      </c>
      <c r="AB474">
        <v>0</v>
      </c>
      <c r="AC474">
        <v>0</v>
      </c>
      <c r="AD474">
        <v>0</v>
      </c>
      <c r="AE474">
        <v>0</v>
      </c>
      <c r="AF474">
        <v>0</v>
      </c>
      <c r="AG474">
        <f t="shared" si="47"/>
        <v>0</v>
      </c>
      <c r="AH474">
        <v>0</v>
      </c>
      <c r="AI474">
        <v>0</v>
      </c>
    </row>
    <row r="475" spans="1:35" x14ac:dyDescent="0.3">
      <c r="A475" s="1">
        <v>916</v>
      </c>
      <c r="B475">
        <v>1972</v>
      </c>
      <c r="C475">
        <f t="shared" si="44"/>
        <v>54</v>
      </c>
      <c r="D475" t="str" cm="1">
        <f t="array" ref="D475">_xlfn.IFS(C475&lt;36,"Young",C475&lt;56,"Middle-aged",C475&gt;=56,"Senior")</f>
        <v>Middle-aged</v>
      </c>
      <c r="E475" t="s">
        <v>36</v>
      </c>
      <c r="F475" t="s">
        <v>30</v>
      </c>
      <c r="G475">
        <v>41644</v>
      </c>
      <c r="H475">
        <f t="shared" si="42"/>
        <v>41644</v>
      </c>
      <c r="I475" t="str" cm="1">
        <f t="array" ref="I475">_xlfn.IFS(H475&lt;PERCENTILE(Income_Clean,0.33),"Low",H475&lt;PERCENTILE(Income_Clean,0.67),"Medium",H475&gt;PERCENTILE(Income_Clean,0.67),"High")</f>
        <v>Medium</v>
      </c>
      <c r="J475" t="str">
        <f t="shared" si="43"/>
        <v>Average Income</v>
      </c>
      <c r="K475">
        <v>1</v>
      </c>
      <c r="L475">
        <v>1</v>
      </c>
      <c r="M475" t="str">
        <f t="shared" si="45"/>
        <v>Yes</v>
      </c>
      <c r="N475" t="s">
        <v>373</v>
      </c>
      <c r="O475">
        <v>67</v>
      </c>
      <c r="P475">
        <v>20</v>
      </c>
      <c r="Q475">
        <v>3</v>
      </c>
      <c r="R475">
        <v>4</v>
      </c>
      <c r="S475">
        <v>2</v>
      </c>
      <c r="T475">
        <v>0</v>
      </c>
      <c r="U475">
        <v>2</v>
      </c>
      <c r="V475">
        <f t="shared" si="46"/>
        <v>31</v>
      </c>
      <c r="W475">
        <v>2</v>
      </c>
      <c r="X475">
        <v>1</v>
      </c>
      <c r="Y475">
        <v>0</v>
      </c>
      <c r="Z475">
        <v>3</v>
      </c>
      <c r="AA475">
        <v>3</v>
      </c>
      <c r="AB475">
        <v>0</v>
      </c>
      <c r="AC475">
        <v>0</v>
      </c>
      <c r="AD475">
        <v>0</v>
      </c>
      <c r="AE475">
        <v>0</v>
      </c>
      <c r="AF475">
        <v>0</v>
      </c>
      <c r="AG475">
        <f t="shared" si="47"/>
        <v>0</v>
      </c>
      <c r="AH475">
        <v>0</v>
      </c>
      <c r="AI475">
        <v>0</v>
      </c>
    </row>
    <row r="476" spans="1:35" x14ac:dyDescent="0.3">
      <c r="A476" s="1">
        <v>5512</v>
      </c>
      <c r="B476">
        <v>1977</v>
      </c>
      <c r="C476">
        <f t="shared" si="44"/>
        <v>49</v>
      </c>
      <c r="D476" t="str" cm="1">
        <f t="array" ref="D476">_xlfn.IFS(C476&lt;36,"Young",C476&lt;56,"Middle-aged",C476&gt;=56,"Senior")</f>
        <v>Middle-aged</v>
      </c>
      <c r="E476" t="s">
        <v>39</v>
      </c>
      <c r="F476" t="s">
        <v>37</v>
      </c>
      <c r="G476">
        <v>55842</v>
      </c>
      <c r="H476">
        <f t="shared" si="42"/>
        <v>55842</v>
      </c>
      <c r="I476" t="str" cm="1">
        <f t="array" ref="I476">_xlfn.IFS(H476&lt;PERCENTILE(Income_Clean,0.33),"Low",H476&lt;PERCENTILE(Income_Clean,0.67),"Medium",H476&gt;PERCENTILE(Income_Clean,0.67),"High")</f>
        <v>Medium</v>
      </c>
      <c r="J476" t="str">
        <f t="shared" si="43"/>
        <v>Average Income</v>
      </c>
      <c r="K476">
        <v>0</v>
      </c>
      <c r="L476">
        <v>1</v>
      </c>
      <c r="M476" t="str">
        <f t="shared" si="45"/>
        <v>Yes</v>
      </c>
      <c r="N476" t="s">
        <v>185</v>
      </c>
      <c r="O476">
        <v>19</v>
      </c>
      <c r="P476">
        <v>451</v>
      </c>
      <c r="Q476">
        <v>0</v>
      </c>
      <c r="R476">
        <v>39</v>
      </c>
      <c r="S476">
        <v>0</v>
      </c>
      <c r="T476">
        <v>4</v>
      </c>
      <c r="U476">
        <v>24</v>
      </c>
      <c r="V476">
        <f t="shared" si="46"/>
        <v>518</v>
      </c>
      <c r="W476">
        <v>1</v>
      </c>
      <c r="X476">
        <v>7</v>
      </c>
      <c r="Y476">
        <v>1</v>
      </c>
      <c r="Z476">
        <v>8</v>
      </c>
      <c r="AA476">
        <v>5</v>
      </c>
      <c r="AB476">
        <v>0</v>
      </c>
      <c r="AC476">
        <v>0</v>
      </c>
      <c r="AD476">
        <v>0</v>
      </c>
      <c r="AE476">
        <v>0</v>
      </c>
      <c r="AF476">
        <v>0</v>
      </c>
      <c r="AG476">
        <f t="shared" si="47"/>
        <v>0</v>
      </c>
      <c r="AH476">
        <v>0</v>
      </c>
      <c r="AI476">
        <v>0</v>
      </c>
    </row>
    <row r="477" spans="1:35" x14ac:dyDescent="0.3">
      <c r="A477" s="1">
        <v>8970</v>
      </c>
      <c r="B477">
        <v>1972</v>
      </c>
      <c r="C477">
        <f t="shared" si="44"/>
        <v>54</v>
      </c>
      <c r="D477" t="str" cm="1">
        <f t="array" ref="D477">_xlfn.IFS(C477&lt;36,"Young",C477&lt;56,"Middle-aged",C477&gt;=56,"Senior")</f>
        <v>Middle-aged</v>
      </c>
      <c r="E477" t="s">
        <v>36</v>
      </c>
      <c r="F477" t="s">
        <v>37</v>
      </c>
      <c r="G477">
        <v>62010</v>
      </c>
      <c r="H477">
        <f t="shared" si="42"/>
        <v>62010</v>
      </c>
      <c r="I477" t="str" cm="1">
        <f t="array" ref="I477">_xlfn.IFS(H477&lt;PERCENTILE(Income_Clean,0.33),"Low",H477&lt;PERCENTILE(Income_Clean,0.67),"Medium",H477&gt;PERCENTILE(Income_Clean,0.67),"High")</f>
        <v>Medium</v>
      </c>
      <c r="J477" t="str">
        <f t="shared" si="43"/>
        <v>Average Income</v>
      </c>
      <c r="K477">
        <v>0</v>
      </c>
      <c r="L477">
        <v>1</v>
      </c>
      <c r="M477" t="str">
        <f t="shared" si="45"/>
        <v>Yes</v>
      </c>
      <c r="N477" t="s">
        <v>374</v>
      </c>
      <c r="O477">
        <v>93</v>
      </c>
      <c r="P477">
        <v>371</v>
      </c>
      <c r="Q477">
        <v>22</v>
      </c>
      <c r="R477">
        <v>39</v>
      </c>
      <c r="S477">
        <v>6</v>
      </c>
      <c r="T477">
        <v>0</v>
      </c>
      <c r="U477">
        <v>92</v>
      </c>
      <c r="V477">
        <f t="shared" si="46"/>
        <v>530</v>
      </c>
      <c r="W477">
        <v>4</v>
      </c>
      <c r="X477">
        <v>6</v>
      </c>
      <c r="Y477">
        <v>2</v>
      </c>
      <c r="Z477">
        <v>7</v>
      </c>
      <c r="AA477">
        <v>5</v>
      </c>
      <c r="AB477">
        <v>0</v>
      </c>
      <c r="AC477">
        <v>0</v>
      </c>
      <c r="AD477">
        <v>0</v>
      </c>
      <c r="AE477">
        <v>0</v>
      </c>
      <c r="AF477">
        <v>0</v>
      </c>
      <c r="AG477">
        <f t="shared" si="47"/>
        <v>0</v>
      </c>
      <c r="AH477">
        <v>0</v>
      </c>
      <c r="AI477">
        <v>0</v>
      </c>
    </row>
    <row r="478" spans="1:35" x14ac:dyDescent="0.3">
      <c r="A478" s="1">
        <v>10581</v>
      </c>
      <c r="B478">
        <v>1977</v>
      </c>
      <c r="C478">
        <f t="shared" si="44"/>
        <v>49</v>
      </c>
      <c r="D478" t="str" cm="1">
        <f t="array" ref="D478">_xlfn.IFS(C478&lt;36,"Young",C478&lt;56,"Middle-aged",C478&gt;=56,"Senior")</f>
        <v>Middle-aged</v>
      </c>
      <c r="E478" t="s">
        <v>29</v>
      </c>
      <c r="F478" t="s">
        <v>37</v>
      </c>
      <c r="G478">
        <v>41124</v>
      </c>
      <c r="H478">
        <f t="shared" si="42"/>
        <v>41124</v>
      </c>
      <c r="I478" t="str" cm="1">
        <f t="array" ref="I478">_xlfn.IFS(H478&lt;PERCENTILE(Income_Clean,0.33),"Low",H478&lt;PERCENTILE(Income_Clean,0.67),"Medium",H478&gt;PERCENTILE(Income_Clean,0.67),"High")</f>
        <v>Medium</v>
      </c>
      <c r="J478" t="str">
        <f t="shared" si="43"/>
        <v>Average Income</v>
      </c>
      <c r="K478">
        <v>1</v>
      </c>
      <c r="L478">
        <v>0</v>
      </c>
      <c r="M478" t="str">
        <f t="shared" si="45"/>
        <v>Yes</v>
      </c>
      <c r="N478" t="s">
        <v>266</v>
      </c>
      <c r="O478">
        <v>41</v>
      </c>
      <c r="P478">
        <v>281</v>
      </c>
      <c r="Q478">
        <v>7</v>
      </c>
      <c r="R478">
        <v>84</v>
      </c>
      <c r="S478">
        <v>15</v>
      </c>
      <c r="T478">
        <v>0</v>
      </c>
      <c r="U478">
        <v>119</v>
      </c>
      <c r="V478">
        <f t="shared" si="46"/>
        <v>506</v>
      </c>
      <c r="W478">
        <v>7</v>
      </c>
      <c r="X478">
        <v>7</v>
      </c>
      <c r="Y478">
        <v>3</v>
      </c>
      <c r="Z478">
        <v>4</v>
      </c>
      <c r="AA478">
        <v>8</v>
      </c>
      <c r="AB478">
        <v>0</v>
      </c>
      <c r="AC478">
        <v>0</v>
      </c>
      <c r="AD478">
        <v>0</v>
      </c>
      <c r="AE478">
        <v>0</v>
      </c>
      <c r="AF478">
        <v>0</v>
      </c>
      <c r="AG478">
        <f t="shared" si="47"/>
        <v>0</v>
      </c>
      <c r="AH478">
        <v>0</v>
      </c>
      <c r="AI478">
        <v>0</v>
      </c>
    </row>
    <row r="479" spans="1:35" x14ac:dyDescent="0.3">
      <c r="A479" s="1">
        <v>5300</v>
      </c>
      <c r="B479">
        <v>1973</v>
      </c>
      <c r="C479">
        <f t="shared" si="44"/>
        <v>53</v>
      </c>
      <c r="D479" t="str" cm="1">
        <f t="array" ref="D479">_xlfn.IFS(C479&lt;36,"Young",C479&lt;56,"Middle-aged",C479&gt;=56,"Senior")</f>
        <v>Middle-aged</v>
      </c>
      <c r="E479" t="s">
        <v>39</v>
      </c>
      <c r="F479" t="s">
        <v>37</v>
      </c>
      <c r="G479">
        <v>38961</v>
      </c>
      <c r="H479">
        <f t="shared" si="42"/>
        <v>38961</v>
      </c>
      <c r="I479" t="str" cm="1">
        <f t="array" ref="I479">_xlfn.IFS(H479&lt;PERCENTILE(Income_Clean,0.33),"Low",H479&lt;PERCENTILE(Income_Clean,0.67),"Medium",H479&gt;PERCENTILE(Income_Clean,0.67),"High")</f>
        <v>Low</v>
      </c>
      <c r="J479" t="str">
        <f t="shared" si="43"/>
        <v>Below Average Income</v>
      </c>
      <c r="K479">
        <v>1</v>
      </c>
      <c r="L479">
        <v>0</v>
      </c>
      <c r="M479" t="str">
        <f t="shared" si="45"/>
        <v>Yes</v>
      </c>
      <c r="N479" t="s">
        <v>375</v>
      </c>
      <c r="O479">
        <v>60</v>
      </c>
      <c r="P479">
        <v>19</v>
      </c>
      <c r="Q479">
        <v>7</v>
      </c>
      <c r="R479">
        <v>19</v>
      </c>
      <c r="S479">
        <v>0</v>
      </c>
      <c r="T479">
        <v>1</v>
      </c>
      <c r="U479">
        <v>24</v>
      </c>
      <c r="V479">
        <f t="shared" si="46"/>
        <v>70</v>
      </c>
      <c r="W479">
        <v>1</v>
      </c>
      <c r="X479">
        <v>2</v>
      </c>
      <c r="Y479">
        <v>1</v>
      </c>
      <c r="Z479">
        <v>2</v>
      </c>
      <c r="AA479">
        <v>7</v>
      </c>
      <c r="AB479">
        <v>0</v>
      </c>
      <c r="AC479">
        <v>0</v>
      </c>
      <c r="AD479">
        <v>0</v>
      </c>
      <c r="AE479">
        <v>0</v>
      </c>
      <c r="AF479">
        <v>0</v>
      </c>
      <c r="AG479">
        <f t="shared" si="47"/>
        <v>0</v>
      </c>
      <c r="AH479">
        <v>0</v>
      </c>
      <c r="AI479">
        <v>0</v>
      </c>
    </row>
    <row r="480" spans="1:35" x14ac:dyDescent="0.3">
      <c r="A480" s="1">
        <v>5154</v>
      </c>
      <c r="B480">
        <v>1972</v>
      </c>
      <c r="C480">
        <f t="shared" si="44"/>
        <v>54</v>
      </c>
      <c r="D480" t="str" cm="1">
        <f t="array" ref="D480">_xlfn.IFS(C480&lt;36,"Young",C480&lt;56,"Middle-aged",C480&gt;=56,"Senior")</f>
        <v>Middle-aged</v>
      </c>
      <c r="E480" t="s">
        <v>39</v>
      </c>
      <c r="F480" t="s">
        <v>41</v>
      </c>
      <c r="G480">
        <v>37760</v>
      </c>
      <c r="H480">
        <f t="shared" si="42"/>
        <v>37760</v>
      </c>
      <c r="I480" t="str" cm="1">
        <f t="array" ref="I480">_xlfn.IFS(H480&lt;PERCENTILE(Income_Clean,0.33),"Low",H480&lt;PERCENTILE(Income_Clean,0.67),"Medium",H480&gt;PERCENTILE(Income_Clean,0.67),"High")</f>
        <v>Low</v>
      </c>
      <c r="J480" t="str">
        <f t="shared" si="43"/>
        <v>Below Average Income</v>
      </c>
      <c r="K480">
        <v>1</v>
      </c>
      <c r="L480">
        <v>0</v>
      </c>
      <c r="M480" t="str">
        <f t="shared" si="45"/>
        <v>Yes</v>
      </c>
      <c r="N480" t="s">
        <v>115</v>
      </c>
      <c r="O480">
        <v>54</v>
      </c>
      <c r="P480">
        <v>26</v>
      </c>
      <c r="Q480">
        <v>3</v>
      </c>
      <c r="R480">
        <v>13</v>
      </c>
      <c r="S480">
        <v>2</v>
      </c>
      <c r="T480">
        <v>10</v>
      </c>
      <c r="U480">
        <v>0</v>
      </c>
      <c r="V480">
        <f t="shared" si="46"/>
        <v>54</v>
      </c>
      <c r="W480">
        <v>1</v>
      </c>
      <c r="X480">
        <v>2</v>
      </c>
      <c r="Y480">
        <v>0</v>
      </c>
      <c r="Z480">
        <v>3</v>
      </c>
      <c r="AA480">
        <v>6</v>
      </c>
      <c r="AB480">
        <v>0</v>
      </c>
      <c r="AC480">
        <v>0</v>
      </c>
      <c r="AD480">
        <v>0</v>
      </c>
      <c r="AE480">
        <v>0</v>
      </c>
      <c r="AF480">
        <v>0</v>
      </c>
      <c r="AG480">
        <f t="shared" si="47"/>
        <v>0</v>
      </c>
      <c r="AH480">
        <v>0</v>
      </c>
      <c r="AI480">
        <v>0</v>
      </c>
    </row>
    <row r="481" spans="1:35" x14ac:dyDescent="0.3">
      <c r="A481" s="1">
        <v>8346</v>
      </c>
      <c r="B481">
        <v>1974</v>
      </c>
      <c r="C481">
        <f t="shared" si="44"/>
        <v>52</v>
      </c>
      <c r="D481" t="str" cm="1">
        <f t="array" ref="D481">_xlfn.IFS(C481&lt;36,"Young",C481&lt;56,"Middle-aged",C481&gt;=56,"Senior")</f>
        <v>Middle-aged</v>
      </c>
      <c r="E481" t="s">
        <v>29</v>
      </c>
      <c r="F481" t="s">
        <v>30</v>
      </c>
      <c r="G481">
        <v>32233</v>
      </c>
      <c r="H481">
        <f t="shared" si="42"/>
        <v>32233</v>
      </c>
      <c r="I481" t="str" cm="1">
        <f t="array" ref="I481">_xlfn.IFS(H481&lt;PERCENTILE(Income_Clean,0.33),"Low",H481&lt;PERCENTILE(Income_Clean,0.67),"Medium",H481&gt;PERCENTILE(Income_Clean,0.67),"High")</f>
        <v>Low</v>
      </c>
      <c r="J481" t="str">
        <f t="shared" si="43"/>
        <v>Below Average Income</v>
      </c>
      <c r="K481">
        <v>1</v>
      </c>
      <c r="L481">
        <v>0</v>
      </c>
      <c r="M481" t="str">
        <f t="shared" si="45"/>
        <v>Yes</v>
      </c>
      <c r="N481" t="s">
        <v>376</v>
      </c>
      <c r="O481">
        <v>26</v>
      </c>
      <c r="P481">
        <v>138</v>
      </c>
      <c r="Q481">
        <v>15</v>
      </c>
      <c r="R481">
        <v>35</v>
      </c>
      <c r="S481">
        <v>25</v>
      </c>
      <c r="T481">
        <v>11</v>
      </c>
      <c r="U481">
        <v>72</v>
      </c>
      <c r="V481">
        <f t="shared" si="46"/>
        <v>296</v>
      </c>
      <c r="W481">
        <v>2</v>
      </c>
      <c r="X481">
        <v>6</v>
      </c>
      <c r="Y481">
        <v>2</v>
      </c>
      <c r="Z481">
        <v>2</v>
      </c>
      <c r="AA481">
        <v>9</v>
      </c>
      <c r="AB481">
        <v>1</v>
      </c>
      <c r="AC481">
        <v>0</v>
      </c>
      <c r="AD481">
        <v>0</v>
      </c>
      <c r="AE481">
        <v>0</v>
      </c>
      <c r="AF481">
        <v>0</v>
      </c>
      <c r="AG481">
        <f t="shared" si="47"/>
        <v>1</v>
      </c>
      <c r="AH481">
        <v>0</v>
      </c>
      <c r="AI481">
        <v>1</v>
      </c>
    </row>
    <row r="482" spans="1:35" x14ac:dyDescent="0.3">
      <c r="A482" s="1">
        <v>1676</v>
      </c>
      <c r="B482">
        <v>1975</v>
      </c>
      <c r="C482">
        <f t="shared" si="44"/>
        <v>51</v>
      </c>
      <c r="D482" t="str" cm="1">
        <f t="array" ref="D482">_xlfn.IFS(C482&lt;36,"Young",C482&lt;56,"Middle-aged",C482&gt;=56,"Senior")</f>
        <v>Middle-aged</v>
      </c>
      <c r="E482" t="s">
        <v>29</v>
      </c>
      <c r="F482" t="s">
        <v>37</v>
      </c>
      <c r="G482">
        <v>43057</v>
      </c>
      <c r="H482">
        <f t="shared" si="42"/>
        <v>43057</v>
      </c>
      <c r="I482" t="str" cm="1">
        <f t="array" ref="I482">_xlfn.IFS(H482&lt;PERCENTILE(Income_Clean,0.33),"Low",H482&lt;PERCENTILE(Income_Clean,0.67),"Medium",H482&gt;PERCENTILE(Income_Clean,0.67),"High")</f>
        <v>Medium</v>
      </c>
      <c r="J482" t="str">
        <f t="shared" si="43"/>
        <v>Average Income</v>
      </c>
      <c r="K482">
        <v>0</v>
      </c>
      <c r="L482">
        <v>1</v>
      </c>
      <c r="M482" t="str">
        <f t="shared" si="45"/>
        <v>Yes</v>
      </c>
      <c r="N482" t="s">
        <v>377</v>
      </c>
      <c r="O482">
        <v>30</v>
      </c>
      <c r="P482">
        <v>213</v>
      </c>
      <c r="Q482">
        <v>2</v>
      </c>
      <c r="R482">
        <v>44</v>
      </c>
      <c r="S482">
        <v>0</v>
      </c>
      <c r="T482">
        <v>2</v>
      </c>
      <c r="U482">
        <v>5</v>
      </c>
      <c r="V482">
        <f t="shared" si="46"/>
        <v>266</v>
      </c>
      <c r="W482">
        <v>4</v>
      </c>
      <c r="X482">
        <v>4</v>
      </c>
      <c r="Y482">
        <v>2</v>
      </c>
      <c r="Z482">
        <v>5</v>
      </c>
      <c r="AA482">
        <v>5</v>
      </c>
      <c r="AB482">
        <v>0</v>
      </c>
      <c r="AC482">
        <v>0</v>
      </c>
      <c r="AD482">
        <v>0</v>
      </c>
      <c r="AE482">
        <v>0</v>
      </c>
      <c r="AF482">
        <v>0</v>
      </c>
      <c r="AG482">
        <f t="shared" si="47"/>
        <v>0</v>
      </c>
      <c r="AH482">
        <v>0</v>
      </c>
      <c r="AI482">
        <v>0</v>
      </c>
    </row>
    <row r="483" spans="1:35" x14ac:dyDescent="0.3">
      <c r="A483" s="1">
        <v>9286</v>
      </c>
      <c r="B483">
        <v>1960</v>
      </c>
      <c r="C483">
        <f t="shared" si="44"/>
        <v>66</v>
      </c>
      <c r="D483" t="str" cm="1">
        <f t="array" ref="D483">_xlfn.IFS(C483&lt;36,"Young",C483&lt;56,"Middle-aged",C483&gt;=56,"Senior")</f>
        <v>Senior</v>
      </c>
      <c r="E483" t="s">
        <v>39</v>
      </c>
      <c r="F483" t="s">
        <v>33</v>
      </c>
      <c r="G483">
        <v>83151</v>
      </c>
      <c r="H483">
        <f t="shared" si="42"/>
        <v>83151</v>
      </c>
      <c r="I483" t="str" cm="1">
        <f t="array" ref="I483">_xlfn.IFS(H483&lt;PERCENTILE(Income_Clean,0.33),"Low",H483&lt;PERCENTILE(Income_Clean,0.67),"Medium",H483&gt;PERCENTILE(Income_Clean,0.67),"High")</f>
        <v>High</v>
      </c>
      <c r="J483" t="str">
        <f t="shared" si="43"/>
        <v>Above Average Income</v>
      </c>
      <c r="K483">
        <v>0</v>
      </c>
      <c r="L483">
        <v>0</v>
      </c>
      <c r="M483" t="str">
        <f t="shared" si="45"/>
        <v>No</v>
      </c>
      <c r="N483" t="s">
        <v>48</v>
      </c>
      <c r="O483">
        <v>93</v>
      </c>
      <c r="P483">
        <v>407</v>
      </c>
      <c r="Q483">
        <v>28</v>
      </c>
      <c r="R483">
        <v>100</v>
      </c>
      <c r="S483">
        <v>120</v>
      </c>
      <c r="T483">
        <v>74</v>
      </c>
      <c r="U483">
        <v>18</v>
      </c>
      <c r="V483">
        <f t="shared" si="46"/>
        <v>747</v>
      </c>
      <c r="W483">
        <v>1</v>
      </c>
      <c r="X483">
        <v>5</v>
      </c>
      <c r="Y483">
        <v>9</v>
      </c>
      <c r="Z483">
        <v>4</v>
      </c>
      <c r="AA483">
        <v>3</v>
      </c>
      <c r="AB483">
        <v>0</v>
      </c>
      <c r="AC483">
        <v>0</v>
      </c>
      <c r="AD483">
        <v>0</v>
      </c>
      <c r="AE483">
        <v>0</v>
      </c>
      <c r="AF483">
        <v>0</v>
      </c>
      <c r="AG483">
        <f t="shared" si="47"/>
        <v>0</v>
      </c>
      <c r="AH483">
        <v>0</v>
      </c>
      <c r="AI483">
        <v>0</v>
      </c>
    </row>
    <row r="484" spans="1:35" x14ac:dyDescent="0.3">
      <c r="A484" s="1">
        <v>2426</v>
      </c>
      <c r="B484">
        <v>1964</v>
      </c>
      <c r="C484">
        <f t="shared" si="44"/>
        <v>62</v>
      </c>
      <c r="D484" t="str" cm="1">
        <f t="array" ref="D484">_xlfn.IFS(C484&lt;36,"Young",C484&lt;56,"Middle-aged",C484&gt;=56,"Senior")</f>
        <v>Senior</v>
      </c>
      <c r="E484" t="s">
        <v>36</v>
      </c>
      <c r="F484" t="s">
        <v>41</v>
      </c>
      <c r="G484">
        <v>78825</v>
      </c>
      <c r="H484">
        <f t="shared" si="42"/>
        <v>78825</v>
      </c>
      <c r="I484" t="str" cm="1">
        <f t="array" ref="I484">_xlfn.IFS(H484&lt;PERCENTILE(Income_Clean,0.33),"Low",H484&lt;PERCENTILE(Income_Clean,0.67),"Medium",H484&gt;PERCENTILE(Income_Clean,0.67),"High")</f>
        <v>High</v>
      </c>
      <c r="J484" t="str">
        <f t="shared" si="43"/>
        <v>Above Average Income</v>
      </c>
      <c r="K484">
        <v>0</v>
      </c>
      <c r="L484">
        <v>0</v>
      </c>
      <c r="M484" t="str">
        <f t="shared" si="45"/>
        <v>No</v>
      </c>
      <c r="N484" t="s">
        <v>103</v>
      </c>
      <c r="O484">
        <v>35</v>
      </c>
      <c r="P484">
        <v>483</v>
      </c>
      <c r="Q484">
        <v>74</v>
      </c>
      <c r="R484">
        <v>114</v>
      </c>
      <c r="S484">
        <v>169</v>
      </c>
      <c r="T484">
        <v>37</v>
      </c>
      <c r="U484">
        <v>18</v>
      </c>
      <c r="V484">
        <f t="shared" si="46"/>
        <v>895</v>
      </c>
      <c r="W484">
        <v>1</v>
      </c>
      <c r="X484">
        <v>5</v>
      </c>
      <c r="Y484">
        <v>10</v>
      </c>
      <c r="Z484">
        <v>13</v>
      </c>
      <c r="AA484">
        <v>3</v>
      </c>
      <c r="AB484">
        <v>0</v>
      </c>
      <c r="AC484">
        <v>0</v>
      </c>
      <c r="AD484">
        <v>0</v>
      </c>
      <c r="AE484">
        <v>0</v>
      </c>
      <c r="AF484">
        <v>0</v>
      </c>
      <c r="AG484">
        <f t="shared" si="47"/>
        <v>0</v>
      </c>
      <c r="AH484">
        <v>0</v>
      </c>
      <c r="AI484">
        <v>1</v>
      </c>
    </row>
    <row r="485" spans="1:35" x14ac:dyDescent="0.3">
      <c r="A485" s="1">
        <v>5172</v>
      </c>
      <c r="B485">
        <v>1976</v>
      </c>
      <c r="C485">
        <f t="shared" si="44"/>
        <v>50</v>
      </c>
      <c r="D485" t="str" cm="1">
        <f t="array" ref="D485">_xlfn.IFS(C485&lt;36,"Young",C485&lt;56,"Middle-aged",C485&gt;=56,"Senior")</f>
        <v>Middle-aged</v>
      </c>
      <c r="E485" t="s">
        <v>39</v>
      </c>
      <c r="F485" t="s">
        <v>33</v>
      </c>
      <c r="G485">
        <v>65104</v>
      </c>
      <c r="H485">
        <f t="shared" si="42"/>
        <v>65104</v>
      </c>
      <c r="I485" t="str" cm="1">
        <f t="array" ref="I485">_xlfn.IFS(H485&lt;PERCENTILE(Income_Clean,0.33),"Low",H485&lt;PERCENTILE(Income_Clean,0.67),"Medium",H485&gt;PERCENTILE(Income_Clean,0.67),"High")</f>
        <v>High</v>
      </c>
      <c r="J485" t="str">
        <f t="shared" si="43"/>
        <v>Above Average Income</v>
      </c>
      <c r="K485">
        <v>0</v>
      </c>
      <c r="L485">
        <v>1</v>
      </c>
      <c r="M485" t="str">
        <f t="shared" si="45"/>
        <v>Yes</v>
      </c>
      <c r="N485" t="s">
        <v>144</v>
      </c>
      <c r="O485">
        <v>4</v>
      </c>
      <c r="P485">
        <v>738</v>
      </c>
      <c r="Q485">
        <v>0</v>
      </c>
      <c r="R485">
        <v>232</v>
      </c>
      <c r="S485">
        <v>13</v>
      </c>
      <c r="T485">
        <v>20</v>
      </c>
      <c r="U485">
        <v>50</v>
      </c>
      <c r="V485">
        <f t="shared" si="46"/>
        <v>1053</v>
      </c>
      <c r="W485">
        <v>2</v>
      </c>
      <c r="X485">
        <v>3</v>
      </c>
      <c r="Y485">
        <v>5</v>
      </c>
      <c r="Z485">
        <v>7</v>
      </c>
      <c r="AA485">
        <v>7</v>
      </c>
      <c r="AB485">
        <v>0</v>
      </c>
      <c r="AC485">
        <v>0</v>
      </c>
      <c r="AD485">
        <v>0</v>
      </c>
      <c r="AE485">
        <v>0</v>
      </c>
      <c r="AF485">
        <v>0</v>
      </c>
      <c r="AG485">
        <f t="shared" si="47"/>
        <v>0</v>
      </c>
      <c r="AH485">
        <v>0</v>
      </c>
      <c r="AI485">
        <v>0</v>
      </c>
    </row>
    <row r="486" spans="1:35" x14ac:dyDescent="0.3">
      <c r="A486" s="1">
        <v>5562</v>
      </c>
      <c r="B486">
        <v>1974</v>
      </c>
      <c r="C486">
        <f t="shared" si="44"/>
        <v>52</v>
      </c>
      <c r="D486" t="str" cm="1">
        <f t="array" ref="D486">_xlfn.IFS(C486&lt;36,"Young",C486&lt;56,"Middle-aged",C486&gt;=56,"Senior")</f>
        <v>Middle-aged</v>
      </c>
      <c r="E486" t="s">
        <v>29</v>
      </c>
      <c r="F486" t="s">
        <v>37</v>
      </c>
      <c r="G486">
        <v>60093</v>
      </c>
      <c r="H486">
        <f t="shared" si="42"/>
        <v>60093</v>
      </c>
      <c r="I486" t="str" cm="1">
        <f t="array" ref="I486">_xlfn.IFS(H486&lt;PERCENTILE(Income_Clean,0.33),"Low",H486&lt;PERCENTILE(Income_Clean,0.67),"Medium",H486&gt;PERCENTILE(Income_Clean,0.67),"High")</f>
        <v>Medium</v>
      </c>
      <c r="J486" t="str">
        <f t="shared" si="43"/>
        <v>Average Income</v>
      </c>
      <c r="K486">
        <v>0</v>
      </c>
      <c r="L486">
        <v>1</v>
      </c>
      <c r="M486" t="str">
        <f t="shared" si="45"/>
        <v>Yes</v>
      </c>
      <c r="N486" t="s">
        <v>378</v>
      </c>
      <c r="O486">
        <v>92</v>
      </c>
      <c r="P486">
        <v>502</v>
      </c>
      <c r="Q486">
        <v>12</v>
      </c>
      <c r="R486">
        <v>109</v>
      </c>
      <c r="S486">
        <v>16</v>
      </c>
      <c r="T486">
        <v>6</v>
      </c>
      <c r="U486">
        <v>90</v>
      </c>
      <c r="V486">
        <f t="shared" si="46"/>
        <v>735</v>
      </c>
      <c r="W486">
        <v>2</v>
      </c>
      <c r="X486">
        <v>7</v>
      </c>
      <c r="Y486">
        <v>2</v>
      </c>
      <c r="Z486">
        <v>10</v>
      </c>
      <c r="AA486">
        <v>6</v>
      </c>
      <c r="AB486">
        <v>0</v>
      </c>
      <c r="AC486">
        <v>0</v>
      </c>
      <c r="AD486">
        <v>0</v>
      </c>
      <c r="AE486">
        <v>0</v>
      </c>
      <c r="AF486">
        <v>0</v>
      </c>
      <c r="AG486">
        <f t="shared" si="47"/>
        <v>0</v>
      </c>
      <c r="AH486">
        <v>0</v>
      </c>
      <c r="AI486">
        <v>0</v>
      </c>
    </row>
    <row r="487" spans="1:35" x14ac:dyDescent="0.3">
      <c r="A487" s="1">
        <v>3436</v>
      </c>
      <c r="B487">
        <v>1969</v>
      </c>
      <c r="C487">
        <f t="shared" si="44"/>
        <v>57</v>
      </c>
      <c r="D487" t="str" cm="1">
        <f t="array" ref="D487">_xlfn.IFS(C487&lt;36,"Young",C487&lt;56,"Middle-aged",C487&gt;=56,"Senior")</f>
        <v>Senior</v>
      </c>
      <c r="E487" t="s">
        <v>29</v>
      </c>
      <c r="F487" t="s">
        <v>37</v>
      </c>
      <c r="G487">
        <v>14045</v>
      </c>
      <c r="H487">
        <f t="shared" si="42"/>
        <v>14045</v>
      </c>
      <c r="I487" t="str" cm="1">
        <f t="array" ref="I487">_xlfn.IFS(H487&lt;PERCENTILE(Income_Clean,0.33),"Low",H487&lt;PERCENTILE(Income_Clean,0.67),"Medium",H487&gt;PERCENTILE(Income_Clean,0.67),"High")</f>
        <v>Low</v>
      </c>
      <c r="J487" t="str">
        <f t="shared" si="43"/>
        <v>Below Average Income</v>
      </c>
      <c r="K487">
        <v>1</v>
      </c>
      <c r="L487">
        <v>0</v>
      </c>
      <c r="M487" t="str">
        <f t="shared" si="45"/>
        <v>Yes</v>
      </c>
      <c r="N487" t="s">
        <v>379</v>
      </c>
      <c r="O487">
        <v>24</v>
      </c>
      <c r="P487">
        <v>11</v>
      </c>
      <c r="Q487">
        <v>0</v>
      </c>
      <c r="R487">
        <v>5</v>
      </c>
      <c r="S487">
        <v>2</v>
      </c>
      <c r="T487">
        <v>1</v>
      </c>
      <c r="U487">
        <v>1</v>
      </c>
      <c r="V487">
        <f t="shared" si="46"/>
        <v>20</v>
      </c>
      <c r="W487">
        <v>1</v>
      </c>
      <c r="X487">
        <v>1</v>
      </c>
      <c r="Y487">
        <v>0</v>
      </c>
      <c r="Z487">
        <v>3</v>
      </c>
      <c r="AA487">
        <v>7</v>
      </c>
      <c r="AB487">
        <v>0</v>
      </c>
      <c r="AC487">
        <v>0</v>
      </c>
      <c r="AD487">
        <v>0</v>
      </c>
      <c r="AE487">
        <v>0</v>
      </c>
      <c r="AF487">
        <v>0</v>
      </c>
      <c r="AG487">
        <f t="shared" si="47"/>
        <v>0</v>
      </c>
      <c r="AH487">
        <v>0</v>
      </c>
      <c r="AI487">
        <v>0</v>
      </c>
    </row>
    <row r="488" spans="1:35" x14ac:dyDescent="0.3">
      <c r="A488" s="1">
        <v>3921</v>
      </c>
      <c r="B488">
        <v>1952</v>
      </c>
      <c r="C488">
        <f t="shared" si="44"/>
        <v>74</v>
      </c>
      <c r="D488" t="str" cm="1">
        <f t="array" ref="D488">_xlfn.IFS(C488&lt;36,"Young",C488&lt;56,"Middle-aged",C488&gt;=56,"Senior")</f>
        <v>Senior</v>
      </c>
      <c r="E488" t="s">
        <v>53</v>
      </c>
      <c r="F488" t="s">
        <v>71</v>
      </c>
      <c r="G488">
        <v>28457</v>
      </c>
      <c r="H488">
        <f t="shared" si="42"/>
        <v>28457</v>
      </c>
      <c r="I488" t="str" cm="1">
        <f t="array" ref="I488">_xlfn.IFS(H488&lt;PERCENTILE(Income_Clean,0.33),"Low",H488&lt;PERCENTILE(Income_Clean,0.67),"Medium",H488&gt;PERCENTILE(Income_Clean,0.67),"High")</f>
        <v>Low</v>
      </c>
      <c r="J488" t="str">
        <f t="shared" si="43"/>
        <v>Below Average Income</v>
      </c>
      <c r="K488">
        <v>0</v>
      </c>
      <c r="L488">
        <v>0</v>
      </c>
      <c r="M488" t="str">
        <f t="shared" si="45"/>
        <v>No</v>
      </c>
      <c r="N488" t="s">
        <v>161</v>
      </c>
      <c r="O488">
        <v>96</v>
      </c>
      <c r="P488">
        <v>24</v>
      </c>
      <c r="Q488">
        <v>1</v>
      </c>
      <c r="R488">
        <v>108</v>
      </c>
      <c r="S488">
        <v>29</v>
      </c>
      <c r="T488">
        <v>29</v>
      </c>
      <c r="U488">
        <v>14</v>
      </c>
      <c r="V488">
        <f t="shared" si="46"/>
        <v>205</v>
      </c>
      <c r="W488">
        <v>1</v>
      </c>
      <c r="X488">
        <v>4</v>
      </c>
      <c r="Y488">
        <v>1</v>
      </c>
      <c r="Z488">
        <v>4</v>
      </c>
      <c r="AA488">
        <v>8</v>
      </c>
      <c r="AB488">
        <v>0</v>
      </c>
      <c r="AC488">
        <v>0</v>
      </c>
      <c r="AD488">
        <v>0</v>
      </c>
      <c r="AE488">
        <v>0</v>
      </c>
      <c r="AF488">
        <v>0</v>
      </c>
      <c r="AG488">
        <f t="shared" si="47"/>
        <v>0</v>
      </c>
      <c r="AH488">
        <v>0</v>
      </c>
      <c r="AI488">
        <v>0</v>
      </c>
    </row>
    <row r="489" spans="1:35" x14ac:dyDescent="0.3">
      <c r="A489" s="1">
        <v>3403</v>
      </c>
      <c r="B489">
        <v>1958</v>
      </c>
      <c r="C489">
        <f t="shared" si="44"/>
        <v>68</v>
      </c>
      <c r="D489" t="str" cm="1">
        <f t="array" ref="D489">_xlfn.IFS(C489&lt;36,"Young",C489&lt;56,"Middle-aged",C489&gt;=56,"Senior")</f>
        <v>Senior</v>
      </c>
      <c r="E489" t="s">
        <v>36</v>
      </c>
      <c r="F489" t="s">
        <v>33</v>
      </c>
      <c r="G489">
        <v>78952</v>
      </c>
      <c r="H489">
        <f t="shared" si="42"/>
        <v>78952</v>
      </c>
      <c r="I489" t="str" cm="1">
        <f t="array" ref="I489">_xlfn.IFS(H489&lt;PERCENTILE(Income_Clean,0.33),"Low",H489&lt;PERCENTILE(Income_Clean,0.67),"Medium",H489&gt;PERCENTILE(Income_Clean,0.67),"High")</f>
        <v>High</v>
      </c>
      <c r="J489" t="str">
        <f t="shared" si="43"/>
        <v>Above Average Income</v>
      </c>
      <c r="K489">
        <v>0</v>
      </c>
      <c r="L489">
        <v>1</v>
      </c>
      <c r="M489" t="str">
        <f t="shared" si="45"/>
        <v>Yes</v>
      </c>
      <c r="N489" t="s">
        <v>380</v>
      </c>
      <c r="O489">
        <v>11</v>
      </c>
      <c r="P489">
        <v>1170</v>
      </c>
      <c r="Q489">
        <v>19</v>
      </c>
      <c r="R489">
        <v>594</v>
      </c>
      <c r="S489">
        <v>99</v>
      </c>
      <c r="T489">
        <v>76</v>
      </c>
      <c r="U489">
        <v>134</v>
      </c>
      <c r="V489">
        <f t="shared" si="46"/>
        <v>2092</v>
      </c>
      <c r="W489">
        <v>2</v>
      </c>
      <c r="X489">
        <v>2</v>
      </c>
      <c r="Y489">
        <v>5</v>
      </c>
      <c r="Z489">
        <v>12</v>
      </c>
      <c r="AA489">
        <v>6</v>
      </c>
      <c r="AB489">
        <v>0</v>
      </c>
      <c r="AC489">
        <v>0</v>
      </c>
      <c r="AD489">
        <v>0</v>
      </c>
      <c r="AE489">
        <v>0</v>
      </c>
      <c r="AF489">
        <v>0</v>
      </c>
      <c r="AG489">
        <f t="shared" si="47"/>
        <v>0</v>
      </c>
      <c r="AH489">
        <v>0</v>
      </c>
      <c r="AI489">
        <v>0</v>
      </c>
    </row>
    <row r="490" spans="1:35" x14ac:dyDescent="0.3">
      <c r="A490" s="1">
        <v>22</v>
      </c>
      <c r="B490">
        <v>1976</v>
      </c>
      <c r="C490">
        <f t="shared" si="44"/>
        <v>50</v>
      </c>
      <c r="D490" t="str" cm="1">
        <f t="array" ref="D490">_xlfn.IFS(C490&lt;36,"Young",C490&lt;56,"Middle-aged",C490&gt;=56,"Senior")</f>
        <v>Middle-aged</v>
      </c>
      <c r="E490" t="s">
        <v>29</v>
      </c>
      <c r="F490" t="s">
        <v>41</v>
      </c>
      <c r="G490">
        <v>46310</v>
      </c>
      <c r="H490">
        <f t="shared" si="42"/>
        <v>46310</v>
      </c>
      <c r="I490" t="str" cm="1">
        <f t="array" ref="I490">_xlfn.IFS(H490&lt;PERCENTILE(Income_Clean,0.33),"Low",H490&lt;PERCENTILE(Income_Clean,0.67),"Medium",H490&gt;PERCENTILE(Income_Clean,0.67),"High")</f>
        <v>Medium</v>
      </c>
      <c r="J490" t="str">
        <f t="shared" si="43"/>
        <v>Average Income</v>
      </c>
      <c r="K490">
        <v>1</v>
      </c>
      <c r="L490">
        <v>0</v>
      </c>
      <c r="M490" t="str">
        <f t="shared" si="45"/>
        <v>Yes</v>
      </c>
      <c r="N490" t="s">
        <v>381</v>
      </c>
      <c r="O490">
        <v>99</v>
      </c>
      <c r="P490">
        <v>185</v>
      </c>
      <c r="Q490">
        <v>2</v>
      </c>
      <c r="R490">
        <v>88</v>
      </c>
      <c r="S490">
        <v>15</v>
      </c>
      <c r="T490">
        <v>5</v>
      </c>
      <c r="U490">
        <v>14</v>
      </c>
      <c r="V490">
        <f t="shared" si="46"/>
        <v>309</v>
      </c>
      <c r="W490">
        <v>2</v>
      </c>
      <c r="X490">
        <v>6</v>
      </c>
      <c r="Y490">
        <v>1</v>
      </c>
      <c r="Z490">
        <v>5</v>
      </c>
      <c r="AA490">
        <v>8</v>
      </c>
      <c r="AB490">
        <v>0</v>
      </c>
      <c r="AC490">
        <v>0</v>
      </c>
      <c r="AD490">
        <v>0</v>
      </c>
      <c r="AE490">
        <v>0</v>
      </c>
      <c r="AF490">
        <v>0</v>
      </c>
      <c r="AG490">
        <f t="shared" si="47"/>
        <v>0</v>
      </c>
      <c r="AH490">
        <v>0</v>
      </c>
      <c r="AI490">
        <v>0</v>
      </c>
    </row>
    <row r="491" spans="1:35" x14ac:dyDescent="0.3">
      <c r="A491" s="1">
        <v>10965</v>
      </c>
      <c r="B491">
        <v>1955</v>
      </c>
      <c r="C491">
        <f t="shared" si="44"/>
        <v>71</v>
      </c>
      <c r="D491" t="str" cm="1">
        <f t="array" ref="D491">_xlfn.IFS(C491&lt;36,"Young",C491&lt;56,"Middle-aged",C491&gt;=56,"Senior")</f>
        <v>Senior</v>
      </c>
      <c r="E491" t="s">
        <v>29</v>
      </c>
      <c r="F491" t="s">
        <v>33</v>
      </c>
      <c r="G491">
        <v>76005</v>
      </c>
      <c r="H491">
        <f t="shared" si="42"/>
        <v>76005</v>
      </c>
      <c r="I491" t="str" cm="1">
        <f t="array" ref="I491">_xlfn.IFS(H491&lt;PERCENTILE(Income_Clean,0.33),"Low",H491&lt;PERCENTILE(Income_Clean,0.67),"Medium",H491&gt;PERCENTILE(Income_Clean,0.67),"High")</f>
        <v>High</v>
      </c>
      <c r="J491" t="str">
        <f t="shared" si="43"/>
        <v>Above Average Income</v>
      </c>
      <c r="K491">
        <v>0</v>
      </c>
      <c r="L491">
        <v>0</v>
      </c>
      <c r="M491" t="str">
        <f t="shared" si="45"/>
        <v>No</v>
      </c>
      <c r="N491" t="s">
        <v>341</v>
      </c>
      <c r="O491">
        <v>72</v>
      </c>
      <c r="P491">
        <v>983</v>
      </c>
      <c r="Q491">
        <v>20</v>
      </c>
      <c r="R491">
        <v>389</v>
      </c>
      <c r="S491">
        <v>240</v>
      </c>
      <c r="T491">
        <v>50</v>
      </c>
      <c r="U491">
        <v>40</v>
      </c>
      <c r="V491">
        <f t="shared" si="46"/>
        <v>1722</v>
      </c>
      <c r="W491">
        <v>1</v>
      </c>
      <c r="X491">
        <v>3</v>
      </c>
      <c r="Y491">
        <v>5</v>
      </c>
      <c r="Z491">
        <v>13</v>
      </c>
      <c r="AA491">
        <v>6</v>
      </c>
      <c r="AB491">
        <v>0</v>
      </c>
      <c r="AC491">
        <v>0</v>
      </c>
      <c r="AD491">
        <v>0</v>
      </c>
      <c r="AE491">
        <v>1</v>
      </c>
      <c r="AF491">
        <v>0</v>
      </c>
      <c r="AG491">
        <f t="shared" si="47"/>
        <v>1</v>
      </c>
      <c r="AH491">
        <v>0</v>
      </c>
      <c r="AI491">
        <v>0</v>
      </c>
    </row>
    <row r="492" spans="1:35" x14ac:dyDescent="0.3">
      <c r="A492" s="1">
        <v>9426</v>
      </c>
      <c r="B492">
        <v>1964</v>
      </c>
      <c r="C492">
        <f t="shared" si="44"/>
        <v>62</v>
      </c>
      <c r="D492" t="str" cm="1">
        <f t="array" ref="D492">_xlfn.IFS(C492&lt;36,"Young",C492&lt;56,"Middle-aged",C492&gt;=56,"Senior")</f>
        <v>Senior</v>
      </c>
      <c r="E492" t="s">
        <v>39</v>
      </c>
      <c r="F492" t="s">
        <v>30</v>
      </c>
      <c r="G492">
        <v>58308</v>
      </c>
      <c r="H492">
        <f t="shared" si="42"/>
        <v>58308</v>
      </c>
      <c r="I492" t="str" cm="1">
        <f t="array" ref="I492">_xlfn.IFS(H492&lt;PERCENTILE(Income_Clean,0.33),"Low",H492&lt;PERCENTILE(Income_Clean,0.67),"Medium",H492&gt;PERCENTILE(Income_Clean,0.67),"High")</f>
        <v>Medium</v>
      </c>
      <c r="J492" t="str">
        <f t="shared" si="43"/>
        <v>Average Income</v>
      </c>
      <c r="K492">
        <v>0</v>
      </c>
      <c r="L492">
        <v>1</v>
      </c>
      <c r="M492" t="str">
        <f t="shared" si="45"/>
        <v>Yes</v>
      </c>
      <c r="N492" t="s">
        <v>271</v>
      </c>
      <c r="O492">
        <v>77</v>
      </c>
      <c r="P492">
        <v>691</v>
      </c>
      <c r="Q492">
        <v>0</v>
      </c>
      <c r="R492">
        <v>69</v>
      </c>
      <c r="S492">
        <v>10</v>
      </c>
      <c r="T492">
        <v>0</v>
      </c>
      <c r="U492">
        <v>130</v>
      </c>
      <c r="V492">
        <f t="shared" si="46"/>
        <v>900</v>
      </c>
      <c r="W492">
        <v>4</v>
      </c>
      <c r="X492">
        <v>2</v>
      </c>
      <c r="Y492">
        <v>6</v>
      </c>
      <c r="Z492">
        <v>3</v>
      </c>
      <c r="AA492">
        <v>8</v>
      </c>
      <c r="AB492">
        <v>0</v>
      </c>
      <c r="AC492">
        <v>0</v>
      </c>
      <c r="AD492">
        <v>0</v>
      </c>
      <c r="AE492">
        <v>0</v>
      </c>
      <c r="AF492">
        <v>0</v>
      </c>
      <c r="AG492">
        <f t="shared" si="47"/>
        <v>0</v>
      </c>
      <c r="AH492">
        <v>0</v>
      </c>
      <c r="AI492">
        <v>0</v>
      </c>
    </row>
    <row r="493" spans="1:35" x14ac:dyDescent="0.3">
      <c r="A493" s="1">
        <v>6605</v>
      </c>
      <c r="B493">
        <v>1944</v>
      </c>
      <c r="C493">
        <f t="shared" si="44"/>
        <v>82</v>
      </c>
      <c r="D493" t="str" cm="1">
        <f t="array" ref="D493">_xlfn.IFS(C493&lt;36,"Young",C493&lt;56,"Middle-aged",C493&gt;=56,"Senior")</f>
        <v>Senior</v>
      </c>
      <c r="E493" t="s">
        <v>36</v>
      </c>
      <c r="F493" t="s">
        <v>41</v>
      </c>
      <c r="G493">
        <v>55614</v>
      </c>
      <c r="H493">
        <f t="shared" si="42"/>
        <v>55614</v>
      </c>
      <c r="I493" t="str" cm="1">
        <f t="array" ref="I493">_xlfn.IFS(H493&lt;PERCENTILE(Income_Clean,0.33),"Low",H493&lt;PERCENTILE(Income_Clean,0.67),"Medium",H493&gt;PERCENTILE(Income_Clean,0.67),"High")</f>
        <v>Medium</v>
      </c>
      <c r="J493" t="str">
        <f t="shared" si="43"/>
        <v>Average Income</v>
      </c>
      <c r="K493">
        <v>0</v>
      </c>
      <c r="L493">
        <v>0</v>
      </c>
      <c r="M493" t="str">
        <f t="shared" si="45"/>
        <v>No</v>
      </c>
      <c r="N493" t="s">
        <v>382</v>
      </c>
      <c r="O493">
        <v>85</v>
      </c>
      <c r="P493">
        <v>504</v>
      </c>
      <c r="Q493">
        <v>13</v>
      </c>
      <c r="R493">
        <v>131</v>
      </c>
      <c r="S493">
        <v>8</v>
      </c>
      <c r="T493">
        <v>0</v>
      </c>
      <c r="U493">
        <v>26</v>
      </c>
      <c r="V493">
        <f t="shared" si="46"/>
        <v>682</v>
      </c>
      <c r="W493">
        <v>1</v>
      </c>
      <c r="X493">
        <v>9</v>
      </c>
      <c r="Y493">
        <v>4</v>
      </c>
      <c r="Z493">
        <v>6</v>
      </c>
      <c r="AA493">
        <v>7</v>
      </c>
      <c r="AB493">
        <v>0</v>
      </c>
      <c r="AC493">
        <v>1</v>
      </c>
      <c r="AD493">
        <v>0</v>
      </c>
      <c r="AE493">
        <v>0</v>
      </c>
      <c r="AF493">
        <v>0</v>
      </c>
      <c r="AG493">
        <f t="shared" si="47"/>
        <v>1</v>
      </c>
      <c r="AH493">
        <v>0</v>
      </c>
      <c r="AI493">
        <v>0</v>
      </c>
    </row>
    <row r="494" spans="1:35" x14ac:dyDescent="0.3">
      <c r="A494" s="1">
        <v>3136</v>
      </c>
      <c r="B494">
        <v>1962</v>
      </c>
      <c r="C494">
        <f t="shared" si="44"/>
        <v>64</v>
      </c>
      <c r="D494" t="str" cm="1">
        <f t="array" ref="D494">_xlfn.IFS(C494&lt;36,"Young",C494&lt;56,"Middle-aged",C494&gt;=56,"Senior")</f>
        <v>Senior</v>
      </c>
      <c r="E494" t="s">
        <v>39</v>
      </c>
      <c r="F494" t="s">
        <v>41</v>
      </c>
      <c r="G494">
        <v>59432</v>
      </c>
      <c r="H494">
        <f t="shared" si="42"/>
        <v>59432</v>
      </c>
      <c r="I494" t="str" cm="1">
        <f t="array" ref="I494">_xlfn.IFS(H494&lt;PERCENTILE(Income_Clean,0.33),"Low",H494&lt;PERCENTILE(Income_Clean,0.67),"Medium",H494&gt;PERCENTILE(Income_Clean,0.67),"High")</f>
        <v>Medium</v>
      </c>
      <c r="J494" t="str">
        <f t="shared" si="43"/>
        <v>Average Income</v>
      </c>
      <c r="K494">
        <v>0</v>
      </c>
      <c r="L494">
        <v>1</v>
      </c>
      <c r="M494" t="str">
        <f t="shared" si="45"/>
        <v>Yes</v>
      </c>
      <c r="N494" t="s">
        <v>344</v>
      </c>
      <c r="O494">
        <v>88</v>
      </c>
      <c r="P494">
        <v>317</v>
      </c>
      <c r="Q494">
        <v>25</v>
      </c>
      <c r="R494">
        <v>265</v>
      </c>
      <c r="S494">
        <v>25</v>
      </c>
      <c r="T494">
        <v>19</v>
      </c>
      <c r="U494">
        <v>12</v>
      </c>
      <c r="V494">
        <f t="shared" si="46"/>
        <v>663</v>
      </c>
      <c r="W494">
        <v>3</v>
      </c>
      <c r="X494">
        <v>5</v>
      </c>
      <c r="Y494">
        <v>3</v>
      </c>
      <c r="Z494">
        <v>11</v>
      </c>
      <c r="AA494">
        <v>5</v>
      </c>
      <c r="AB494">
        <v>0</v>
      </c>
      <c r="AC494">
        <v>0</v>
      </c>
      <c r="AD494">
        <v>0</v>
      </c>
      <c r="AE494">
        <v>0</v>
      </c>
      <c r="AF494">
        <v>0</v>
      </c>
      <c r="AG494">
        <f t="shared" si="47"/>
        <v>0</v>
      </c>
      <c r="AH494">
        <v>0</v>
      </c>
      <c r="AI494">
        <v>0</v>
      </c>
    </row>
    <row r="495" spans="1:35" x14ac:dyDescent="0.3">
      <c r="A495" s="1">
        <v>8737</v>
      </c>
      <c r="B495">
        <v>1978</v>
      </c>
      <c r="C495">
        <f t="shared" si="44"/>
        <v>48</v>
      </c>
      <c r="D495" t="str" cm="1">
        <f t="array" ref="D495">_xlfn.IFS(C495&lt;36,"Young",C495&lt;56,"Middle-aged",C495&gt;=56,"Senior")</f>
        <v>Middle-aged</v>
      </c>
      <c r="E495" t="s">
        <v>29</v>
      </c>
      <c r="F495" t="s">
        <v>41</v>
      </c>
      <c r="G495">
        <v>55563</v>
      </c>
      <c r="H495">
        <f t="shared" si="42"/>
        <v>55563</v>
      </c>
      <c r="I495" t="str" cm="1">
        <f t="array" ref="I495">_xlfn.IFS(H495&lt;PERCENTILE(Income_Clean,0.33),"Low",H495&lt;PERCENTILE(Income_Clean,0.67),"Medium",H495&gt;PERCENTILE(Income_Clean,0.67),"High")</f>
        <v>Medium</v>
      </c>
      <c r="J495" t="str">
        <f t="shared" si="43"/>
        <v>Average Income</v>
      </c>
      <c r="K495">
        <v>0</v>
      </c>
      <c r="L495">
        <v>1</v>
      </c>
      <c r="M495" t="str">
        <f t="shared" si="45"/>
        <v>Yes</v>
      </c>
      <c r="N495" t="s">
        <v>345</v>
      </c>
      <c r="O495">
        <v>22</v>
      </c>
      <c r="P495">
        <v>29</v>
      </c>
      <c r="Q495">
        <v>1</v>
      </c>
      <c r="R495">
        <v>9</v>
      </c>
      <c r="S495">
        <v>2</v>
      </c>
      <c r="T495">
        <v>0</v>
      </c>
      <c r="U495">
        <v>2</v>
      </c>
      <c r="V495">
        <f t="shared" si="46"/>
        <v>43</v>
      </c>
      <c r="W495">
        <v>1</v>
      </c>
      <c r="X495">
        <v>2</v>
      </c>
      <c r="Y495">
        <v>0</v>
      </c>
      <c r="Z495">
        <v>3</v>
      </c>
      <c r="AA495">
        <v>3</v>
      </c>
      <c r="AB495">
        <v>0</v>
      </c>
      <c r="AC495">
        <v>0</v>
      </c>
      <c r="AD495">
        <v>0</v>
      </c>
      <c r="AE495">
        <v>0</v>
      </c>
      <c r="AF495">
        <v>0</v>
      </c>
      <c r="AG495">
        <f t="shared" si="47"/>
        <v>0</v>
      </c>
      <c r="AH495">
        <v>0</v>
      </c>
      <c r="AI495">
        <v>0</v>
      </c>
    </row>
    <row r="496" spans="1:35" x14ac:dyDescent="0.3">
      <c r="A496" s="1">
        <v>11088</v>
      </c>
      <c r="B496">
        <v>1971</v>
      </c>
      <c r="C496">
        <f t="shared" si="44"/>
        <v>55</v>
      </c>
      <c r="D496" t="str" cm="1">
        <f t="array" ref="D496">_xlfn.IFS(C496&lt;36,"Young",C496&lt;56,"Middle-aged",C496&gt;=56,"Senior")</f>
        <v>Middle-aged</v>
      </c>
      <c r="E496" t="s">
        <v>36</v>
      </c>
      <c r="F496" t="s">
        <v>33</v>
      </c>
      <c r="G496">
        <v>78642</v>
      </c>
      <c r="H496">
        <f t="shared" si="42"/>
        <v>78642</v>
      </c>
      <c r="I496" t="str" cm="1">
        <f t="array" ref="I496">_xlfn.IFS(H496&lt;PERCENTILE(Income_Clean,0.33),"Low",H496&lt;PERCENTILE(Income_Clean,0.67),"Medium",H496&gt;PERCENTILE(Income_Clean,0.67),"High")</f>
        <v>High</v>
      </c>
      <c r="J496" t="str">
        <f t="shared" si="43"/>
        <v>Above Average Income</v>
      </c>
      <c r="K496">
        <v>0</v>
      </c>
      <c r="L496">
        <v>1</v>
      </c>
      <c r="M496" t="str">
        <f t="shared" si="45"/>
        <v>Yes</v>
      </c>
      <c r="N496" t="s">
        <v>147</v>
      </c>
      <c r="O496">
        <v>83</v>
      </c>
      <c r="P496">
        <v>1396</v>
      </c>
      <c r="Q496">
        <v>0</v>
      </c>
      <c r="R496">
        <v>322</v>
      </c>
      <c r="S496">
        <v>46</v>
      </c>
      <c r="T496">
        <v>35</v>
      </c>
      <c r="U496">
        <v>17</v>
      </c>
      <c r="V496">
        <f t="shared" si="46"/>
        <v>1816</v>
      </c>
      <c r="W496">
        <v>1</v>
      </c>
      <c r="X496">
        <v>4</v>
      </c>
      <c r="Y496">
        <v>9</v>
      </c>
      <c r="Z496">
        <v>4</v>
      </c>
      <c r="AA496">
        <v>6</v>
      </c>
      <c r="AB496">
        <v>0</v>
      </c>
      <c r="AC496">
        <v>0</v>
      </c>
      <c r="AD496">
        <v>0</v>
      </c>
      <c r="AE496">
        <v>0</v>
      </c>
      <c r="AF496">
        <v>0</v>
      </c>
      <c r="AG496">
        <f t="shared" si="47"/>
        <v>0</v>
      </c>
      <c r="AH496">
        <v>0</v>
      </c>
      <c r="AI496">
        <v>0</v>
      </c>
    </row>
    <row r="497" spans="1:35" x14ac:dyDescent="0.3">
      <c r="A497" s="1">
        <v>716</v>
      </c>
      <c r="B497">
        <v>1949</v>
      </c>
      <c r="C497">
        <f t="shared" si="44"/>
        <v>77</v>
      </c>
      <c r="D497" t="str" cm="1">
        <f t="array" ref="D497">_xlfn.IFS(C497&lt;36,"Young",C497&lt;56,"Middle-aged",C497&gt;=56,"Senior")</f>
        <v>Senior</v>
      </c>
      <c r="E497" t="s">
        <v>36</v>
      </c>
      <c r="F497" t="s">
        <v>33</v>
      </c>
      <c r="G497">
        <v>67911</v>
      </c>
      <c r="H497">
        <f t="shared" si="42"/>
        <v>67911</v>
      </c>
      <c r="I497" t="str" cm="1">
        <f t="array" ref="I497">_xlfn.IFS(H497&lt;PERCENTILE(Income_Clean,0.33),"Low",H497&lt;PERCENTILE(Income_Clean,0.67),"Medium",H497&gt;PERCENTILE(Income_Clean,0.67),"High")</f>
        <v>High</v>
      </c>
      <c r="J497" t="str">
        <f t="shared" si="43"/>
        <v>Above Average Income</v>
      </c>
      <c r="K497">
        <v>0</v>
      </c>
      <c r="L497">
        <v>1</v>
      </c>
      <c r="M497" t="str">
        <f t="shared" si="45"/>
        <v>Yes</v>
      </c>
      <c r="N497" t="s">
        <v>65</v>
      </c>
      <c r="O497">
        <v>63</v>
      </c>
      <c r="P497">
        <v>529</v>
      </c>
      <c r="Q497">
        <v>0</v>
      </c>
      <c r="R497">
        <v>356</v>
      </c>
      <c r="S497">
        <v>63</v>
      </c>
      <c r="T497">
        <v>28</v>
      </c>
      <c r="U497">
        <v>0</v>
      </c>
      <c r="V497">
        <f t="shared" si="46"/>
        <v>976</v>
      </c>
      <c r="W497">
        <v>3</v>
      </c>
      <c r="X497">
        <v>6</v>
      </c>
      <c r="Y497">
        <v>7</v>
      </c>
      <c r="Z497">
        <v>11</v>
      </c>
      <c r="AA497">
        <v>3</v>
      </c>
      <c r="AB497">
        <v>0</v>
      </c>
      <c r="AC497">
        <v>0</v>
      </c>
      <c r="AD497">
        <v>0</v>
      </c>
      <c r="AE497">
        <v>0</v>
      </c>
      <c r="AF497">
        <v>0</v>
      </c>
      <c r="AG497">
        <f t="shared" si="47"/>
        <v>0</v>
      </c>
      <c r="AH497">
        <v>0</v>
      </c>
      <c r="AI497">
        <v>0</v>
      </c>
    </row>
    <row r="498" spans="1:35" x14ac:dyDescent="0.3">
      <c r="A498" s="1">
        <v>466</v>
      </c>
      <c r="B498">
        <v>1944</v>
      </c>
      <c r="C498">
        <f t="shared" si="44"/>
        <v>82</v>
      </c>
      <c r="D498" t="str" cm="1">
        <f t="array" ref="D498">_xlfn.IFS(C498&lt;36,"Young",C498&lt;56,"Middle-aged",C498&gt;=56,"Senior")</f>
        <v>Senior</v>
      </c>
      <c r="E498" t="s">
        <v>29</v>
      </c>
      <c r="F498" t="s">
        <v>37</v>
      </c>
      <c r="G498">
        <v>65275</v>
      </c>
      <c r="H498">
        <f t="shared" si="42"/>
        <v>65275</v>
      </c>
      <c r="I498" t="str" cm="1">
        <f t="array" ref="I498">_xlfn.IFS(H498&lt;PERCENTILE(Income_Clean,0.33),"Low",H498&lt;PERCENTILE(Income_Clean,0.67),"Medium",H498&gt;PERCENTILE(Income_Clean,0.67),"High")</f>
        <v>High</v>
      </c>
      <c r="J498" t="str">
        <f t="shared" si="43"/>
        <v>Above Average Income</v>
      </c>
      <c r="K498">
        <v>0</v>
      </c>
      <c r="L498">
        <v>0</v>
      </c>
      <c r="M498" t="str">
        <f t="shared" si="45"/>
        <v>No</v>
      </c>
      <c r="N498" t="s">
        <v>295</v>
      </c>
      <c r="O498">
        <v>9</v>
      </c>
      <c r="P498">
        <v>388</v>
      </c>
      <c r="Q498">
        <v>14</v>
      </c>
      <c r="R498">
        <v>218</v>
      </c>
      <c r="S498">
        <v>91</v>
      </c>
      <c r="T498">
        <v>14</v>
      </c>
      <c r="U498">
        <v>21</v>
      </c>
      <c r="V498">
        <f t="shared" si="46"/>
        <v>746</v>
      </c>
      <c r="W498">
        <v>1</v>
      </c>
      <c r="X498">
        <v>4</v>
      </c>
      <c r="Y498">
        <v>3</v>
      </c>
      <c r="Z498">
        <v>13</v>
      </c>
      <c r="AA498">
        <v>2</v>
      </c>
      <c r="AB498">
        <v>0</v>
      </c>
      <c r="AC498">
        <v>0</v>
      </c>
      <c r="AD498">
        <v>0</v>
      </c>
      <c r="AE498">
        <v>0</v>
      </c>
      <c r="AF498">
        <v>0</v>
      </c>
      <c r="AG498">
        <f t="shared" si="47"/>
        <v>0</v>
      </c>
      <c r="AH498">
        <v>0</v>
      </c>
      <c r="AI498">
        <v>0</v>
      </c>
    </row>
    <row r="499" spans="1:35" x14ac:dyDescent="0.3">
      <c r="A499" s="1">
        <v>9135</v>
      </c>
      <c r="B499">
        <v>1950</v>
      </c>
      <c r="C499">
        <f t="shared" si="44"/>
        <v>76</v>
      </c>
      <c r="D499" t="str" cm="1">
        <f t="array" ref="D499">_xlfn.IFS(C499&lt;36,"Young",C499&lt;56,"Middle-aged",C499&gt;=56,"Senior")</f>
        <v>Senior</v>
      </c>
      <c r="E499" t="s">
        <v>29</v>
      </c>
      <c r="F499" t="s">
        <v>33</v>
      </c>
      <c r="G499">
        <v>27203</v>
      </c>
      <c r="H499">
        <f t="shared" si="42"/>
        <v>27203</v>
      </c>
      <c r="I499" t="str" cm="1">
        <f t="array" ref="I499">_xlfn.IFS(H499&lt;PERCENTILE(Income_Clean,0.33),"Low",H499&lt;PERCENTILE(Income_Clean,0.67),"Medium",H499&gt;PERCENTILE(Income_Clean,0.67),"High")</f>
        <v>Low</v>
      </c>
      <c r="J499" t="str">
        <f t="shared" si="43"/>
        <v>Below Average Income</v>
      </c>
      <c r="K499">
        <v>1</v>
      </c>
      <c r="L499">
        <v>1</v>
      </c>
      <c r="M499" t="str">
        <f t="shared" si="45"/>
        <v>Yes</v>
      </c>
      <c r="N499" t="s">
        <v>383</v>
      </c>
      <c r="O499">
        <v>92</v>
      </c>
      <c r="P499">
        <v>13</v>
      </c>
      <c r="Q499">
        <v>2</v>
      </c>
      <c r="R499">
        <v>21</v>
      </c>
      <c r="S499">
        <v>4</v>
      </c>
      <c r="T499">
        <v>0</v>
      </c>
      <c r="U499">
        <v>24</v>
      </c>
      <c r="V499">
        <f t="shared" si="46"/>
        <v>64</v>
      </c>
      <c r="W499">
        <v>2</v>
      </c>
      <c r="X499">
        <v>1</v>
      </c>
      <c r="Y499">
        <v>1</v>
      </c>
      <c r="Z499">
        <v>2</v>
      </c>
      <c r="AA499">
        <v>8</v>
      </c>
      <c r="AB499">
        <v>0</v>
      </c>
      <c r="AC499">
        <v>0</v>
      </c>
      <c r="AD499">
        <v>0</v>
      </c>
      <c r="AE499">
        <v>0</v>
      </c>
      <c r="AF499">
        <v>0</v>
      </c>
      <c r="AG499">
        <f t="shared" si="47"/>
        <v>0</v>
      </c>
      <c r="AH499">
        <v>0</v>
      </c>
      <c r="AI499">
        <v>0</v>
      </c>
    </row>
    <row r="500" spans="1:35" x14ac:dyDescent="0.3">
      <c r="A500" s="1">
        <v>10623</v>
      </c>
      <c r="B500">
        <v>1961</v>
      </c>
      <c r="C500">
        <f t="shared" si="44"/>
        <v>65</v>
      </c>
      <c r="D500" t="str" cm="1">
        <f t="array" ref="D500">_xlfn.IFS(C500&lt;36,"Young",C500&lt;56,"Middle-aged",C500&gt;=56,"Senior")</f>
        <v>Senior</v>
      </c>
      <c r="E500" t="s">
        <v>39</v>
      </c>
      <c r="F500" t="s">
        <v>33</v>
      </c>
      <c r="G500">
        <v>48330</v>
      </c>
      <c r="H500">
        <f t="shared" si="42"/>
        <v>48330</v>
      </c>
      <c r="I500" t="str" cm="1">
        <f t="array" ref="I500">_xlfn.IFS(H500&lt;PERCENTILE(Income_Clean,0.33),"Low",H500&lt;PERCENTILE(Income_Clean,0.67),"Medium",H500&gt;PERCENTILE(Income_Clean,0.67),"High")</f>
        <v>Medium</v>
      </c>
      <c r="J500" t="str">
        <f t="shared" si="43"/>
        <v>Average Income</v>
      </c>
      <c r="K500">
        <v>0</v>
      </c>
      <c r="L500">
        <v>1</v>
      </c>
      <c r="M500" t="str">
        <f t="shared" si="45"/>
        <v>Yes</v>
      </c>
      <c r="N500" t="s">
        <v>46</v>
      </c>
      <c r="O500">
        <v>2</v>
      </c>
      <c r="P500">
        <v>28</v>
      </c>
      <c r="Q500">
        <v>0</v>
      </c>
      <c r="R500">
        <v>4</v>
      </c>
      <c r="S500">
        <v>0</v>
      </c>
      <c r="T500">
        <v>0</v>
      </c>
      <c r="U500">
        <v>0</v>
      </c>
      <c r="V500">
        <f t="shared" si="46"/>
        <v>32</v>
      </c>
      <c r="W500">
        <v>1</v>
      </c>
      <c r="X500">
        <v>1</v>
      </c>
      <c r="Y500">
        <v>0</v>
      </c>
      <c r="Z500">
        <v>3</v>
      </c>
      <c r="AA500">
        <v>5</v>
      </c>
      <c r="AB500">
        <v>0</v>
      </c>
      <c r="AC500">
        <v>0</v>
      </c>
      <c r="AD500">
        <v>0</v>
      </c>
      <c r="AE500">
        <v>0</v>
      </c>
      <c r="AF500">
        <v>0</v>
      </c>
      <c r="AG500">
        <f t="shared" si="47"/>
        <v>0</v>
      </c>
      <c r="AH500">
        <v>0</v>
      </c>
      <c r="AI500">
        <v>0</v>
      </c>
    </row>
    <row r="501" spans="1:35" x14ac:dyDescent="0.3">
      <c r="A501" s="1">
        <v>8151</v>
      </c>
      <c r="B501">
        <v>1990</v>
      </c>
      <c r="C501">
        <f t="shared" si="44"/>
        <v>36</v>
      </c>
      <c r="D501" t="str" cm="1">
        <f t="array" ref="D501">_xlfn.IFS(C501&lt;36,"Young",C501&lt;56,"Middle-aged",C501&gt;=56,"Senior")</f>
        <v>Middle-aged</v>
      </c>
      <c r="E501" t="s">
        <v>47</v>
      </c>
      <c r="F501" t="s">
        <v>37</v>
      </c>
      <c r="G501">
        <v>24279</v>
      </c>
      <c r="H501">
        <f t="shared" si="42"/>
        <v>24279</v>
      </c>
      <c r="I501" t="str" cm="1">
        <f t="array" ref="I501">_xlfn.IFS(H501&lt;PERCENTILE(Income_Clean,0.33),"Low",H501&lt;PERCENTILE(Income_Clean,0.67),"Medium",H501&gt;PERCENTILE(Income_Clean,0.67),"High")</f>
        <v>Low</v>
      </c>
      <c r="J501" t="str">
        <f t="shared" si="43"/>
        <v>Below Average Income</v>
      </c>
      <c r="K501">
        <v>0</v>
      </c>
      <c r="L501">
        <v>0</v>
      </c>
      <c r="M501" t="str">
        <f t="shared" si="45"/>
        <v>No</v>
      </c>
      <c r="N501" t="s">
        <v>384</v>
      </c>
      <c r="O501">
        <v>6</v>
      </c>
      <c r="P501">
        <v>16</v>
      </c>
      <c r="Q501">
        <v>36</v>
      </c>
      <c r="R501">
        <v>21</v>
      </c>
      <c r="S501">
        <v>20</v>
      </c>
      <c r="T501">
        <v>62</v>
      </c>
      <c r="U501">
        <v>108</v>
      </c>
      <c r="V501">
        <f t="shared" si="46"/>
        <v>263</v>
      </c>
      <c r="W501">
        <v>1</v>
      </c>
      <c r="X501">
        <v>4</v>
      </c>
      <c r="Y501">
        <v>1</v>
      </c>
      <c r="Z501">
        <v>3</v>
      </c>
      <c r="AA501">
        <v>8</v>
      </c>
      <c r="AB501">
        <v>0</v>
      </c>
      <c r="AC501">
        <v>0</v>
      </c>
      <c r="AD501">
        <v>0</v>
      </c>
      <c r="AE501">
        <v>0</v>
      </c>
      <c r="AF501">
        <v>0</v>
      </c>
      <c r="AG501">
        <f t="shared" si="47"/>
        <v>0</v>
      </c>
      <c r="AH501">
        <v>0</v>
      </c>
      <c r="AI501">
        <v>0</v>
      </c>
    </row>
    <row r="502" spans="1:35" x14ac:dyDescent="0.3">
      <c r="A502" s="1">
        <v>5140</v>
      </c>
      <c r="B502">
        <v>1985</v>
      </c>
      <c r="C502">
        <f t="shared" si="44"/>
        <v>41</v>
      </c>
      <c r="D502" t="str" cm="1">
        <f t="array" ref="D502">_xlfn.IFS(C502&lt;36,"Young",C502&lt;56,"Middle-aged",C502&gt;=56,"Senior")</f>
        <v>Middle-aged</v>
      </c>
      <c r="E502" t="s">
        <v>36</v>
      </c>
      <c r="F502" t="s">
        <v>37</v>
      </c>
      <c r="G502">
        <v>64355</v>
      </c>
      <c r="H502">
        <f t="shared" si="42"/>
        <v>64355</v>
      </c>
      <c r="I502" t="str" cm="1">
        <f t="array" ref="I502">_xlfn.IFS(H502&lt;PERCENTILE(Income_Clean,0.33),"Low",H502&lt;PERCENTILE(Income_Clean,0.67),"Medium",H502&gt;PERCENTILE(Income_Clean,0.67),"High")</f>
        <v>High</v>
      </c>
      <c r="J502" t="str">
        <f t="shared" si="43"/>
        <v>Above Average Income</v>
      </c>
      <c r="K502">
        <v>1</v>
      </c>
      <c r="L502">
        <v>0</v>
      </c>
      <c r="M502" t="str">
        <f t="shared" si="45"/>
        <v>Yes</v>
      </c>
      <c r="N502" t="s">
        <v>385</v>
      </c>
      <c r="O502">
        <v>66</v>
      </c>
      <c r="P502">
        <v>1047</v>
      </c>
      <c r="Q502">
        <v>0</v>
      </c>
      <c r="R502">
        <v>140</v>
      </c>
      <c r="S502">
        <v>67</v>
      </c>
      <c r="T502">
        <v>38</v>
      </c>
      <c r="U502">
        <v>153</v>
      </c>
      <c r="V502">
        <f t="shared" si="46"/>
        <v>1445</v>
      </c>
      <c r="W502">
        <v>2</v>
      </c>
      <c r="X502">
        <v>4</v>
      </c>
      <c r="Y502">
        <v>3</v>
      </c>
      <c r="Z502">
        <v>12</v>
      </c>
      <c r="AA502">
        <v>8</v>
      </c>
      <c r="AB502">
        <v>0</v>
      </c>
      <c r="AC502">
        <v>0</v>
      </c>
      <c r="AD502">
        <v>0</v>
      </c>
      <c r="AE502">
        <v>0</v>
      </c>
      <c r="AF502">
        <v>0</v>
      </c>
      <c r="AG502">
        <f t="shared" si="47"/>
        <v>0</v>
      </c>
      <c r="AH502">
        <v>0</v>
      </c>
      <c r="AI502">
        <v>0</v>
      </c>
    </row>
    <row r="503" spans="1:35" x14ac:dyDescent="0.3">
      <c r="A503" s="1">
        <v>10160</v>
      </c>
      <c r="B503">
        <v>1956</v>
      </c>
      <c r="C503">
        <f t="shared" si="44"/>
        <v>70</v>
      </c>
      <c r="D503" t="str" cm="1">
        <f t="array" ref="D503">_xlfn.IFS(C503&lt;36,"Young",C503&lt;56,"Middle-aged",C503&gt;=56,"Senior")</f>
        <v>Senior</v>
      </c>
      <c r="E503" t="s">
        <v>39</v>
      </c>
      <c r="F503" t="s">
        <v>33</v>
      </c>
      <c r="G503">
        <v>50943</v>
      </c>
      <c r="H503">
        <f t="shared" si="42"/>
        <v>50943</v>
      </c>
      <c r="I503" t="str" cm="1">
        <f t="array" ref="I503">_xlfn.IFS(H503&lt;PERCENTILE(Income_Clean,0.33),"Low",H503&lt;PERCENTILE(Income_Clean,0.67),"Medium",H503&gt;PERCENTILE(Income_Clean,0.67),"High")</f>
        <v>Medium</v>
      </c>
      <c r="J503" t="str">
        <f t="shared" si="43"/>
        <v>Average Income</v>
      </c>
      <c r="K503">
        <v>0</v>
      </c>
      <c r="L503">
        <v>1</v>
      </c>
      <c r="M503" t="str">
        <f t="shared" si="45"/>
        <v>Yes</v>
      </c>
      <c r="N503" t="s">
        <v>349</v>
      </c>
      <c r="O503">
        <v>49</v>
      </c>
      <c r="P503">
        <v>31</v>
      </c>
      <c r="Q503">
        <v>0</v>
      </c>
      <c r="R503">
        <v>7</v>
      </c>
      <c r="S503">
        <v>2</v>
      </c>
      <c r="T503">
        <v>0</v>
      </c>
      <c r="U503">
        <v>6</v>
      </c>
      <c r="V503">
        <f t="shared" si="46"/>
        <v>46</v>
      </c>
      <c r="W503">
        <v>1</v>
      </c>
      <c r="X503">
        <v>1</v>
      </c>
      <c r="Y503">
        <v>0</v>
      </c>
      <c r="Z503">
        <v>3</v>
      </c>
      <c r="AA503">
        <v>5</v>
      </c>
      <c r="AB503">
        <v>0</v>
      </c>
      <c r="AC503">
        <v>0</v>
      </c>
      <c r="AD503">
        <v>0</v>
      </c>
      <c r="AE503">
        <v>0</v>
      </c>
      <c r="AF503">
        <v>0</v>
      </c>
      <c r="AG503">
        <f t="shared" si="47"/>
        <v>0</v>
      </c>
      <c r="AH503">
        <v>0</v>
      </c>
      <c r="AI503">
        <v>0</v>
      </c>
    </row>
    <row r="504" spans="1:35" x14ac:dyDescent="0.3">
      <c r="A504" s="1">
        <v>4945</v>
      </c>
      <c r="B504">
        <v>1953</v>
      </c>
      <c r="C504">
        <f t="shared" si="44"/>
        <v>73</v>
      </c>
      <c r="D504" t="str" cm="1">
        <f t="array" ref="D504">_xlfn.IFS(C504&lt;36,"Young",C504&lt;56,"Middle-aged",C504&gt;=56,"Senior")</f>
        <v>Senior</v>
      </c>
      <c r="E504" t="s">
        <v>29</v>
      </c>
      <c r="F504" t="s">
        <v>71</v>
      </c>
      <c r="G504">
        <v>53653</v>
      </c>
      <c r="H504">
        <f t="shared" si="42"/>
        <v>53653</v>
      </c>
      <c r="I504" t="str" cm="1">
        <f t="array" ref="I504">_xlfn.IFS(H504&lt;PERCENTILE(Income_Clean,0.33),"Low",H504&lt;PERCENTILE(Income_Clean,0.67),"Medium",H504&gt;PERCENTILE(Income_Clean,0.67),"High")</f>
        <v>Medium</v>
      </c>
      <c r="J504" t="str">
        <f t="shared" si="43"/>
        <v>Average Income</v>
      </c>
      <c r="K504">
        <v>0</v>
      </c>
      <c r="L504">
        <v>0</v>
      </c>
      <c r="M504" t="str">
        <f t="shared" si="45"/>
        <v>No</v>
      </c>
      <c r="N504" t="s">
        <v>386</v>
      </c>
      <c r="O504">
        <v>29</v>
      </c>
      <c r="P504">
        <v>815</v>
      </c>
      <c r="Q504">
        <v>10</v>
      </c>
      <c r="R504">
        <v>239</v>
      </c>
      <c r="S504">
        <v>28</v>
      </c>
      <c r="T504">
        <v>10</v>
      </c>
      <c r="U504">
        <v>108</v>
      </c>
      <c r="V504">
        <f t="shared" si="46"/>
        <v>1210</v>
      </c>
      <c r="W504">
        <v>2</v>
      </c>
      <c r="X504">
        <v>10</v>
      </c>
      <c r="Y504">
        <v>4</v>
      </c>
      <c r="Z504">
        <v>12</v>
      </c>
      <c r="AA504">
        <v>6</v>
      </c>
      <c r="AB504">
        <v>0</v>
      </c>
      <c r="AC504">
        <v>0</v>
      </c>
      <c r="AD504">
        <v>0</v>
      </c>
      <c r="AE504">
        <v>0</v>
      </c>
      <c r="AF504">
        <v>0</v>
      </c>
      <c r="AG504">
        <f t="shared" si="47"/>
        <v>0</v>
      </c>
      <c r="AH504">
        <v>0</v>
      </c>
      <c r="AI504">
        <v>0</v>
      </c>
    </row>
    <row r="505" spans="1:35" x14ac:dyDescent="0.3">
      <c r="A505" s="1">
        <v>10584</v>
      </c>
      <c r="B505">
        <v>1976</v>
      </c>
      <c r="C505">
        <f t="shared" si="44"/>
        <v>50</v>
      </c>
      <c r="D505" t="str" cm="1">
        <f t="array" ref="D505">_xlfn.IFS(C505&lt;36,"Young",C505&lt;56,"Middle-aged",C505&gt;=56,"Senior")</f>
        <v>Middle-aged</v>
      </c>
      <c r="E505" t="s">
        <v>29</v>
      </c>
      <c r="F505" t="s">
        <v>37</v>
      </c>
      <c r="G505">
        <v>65665</v>
      </c>
      <c r="H505">
        <f t="shared" si="42"/>
        <v>65665</v>
      </c>
      <c r="I505" t="str" cm="1">
        <f t="array" ref="I505">_xlfn.IFS(H505&lt;PERCENTILE(Income_Clean,0.33),"Low",H505&lt;PERCENTILE(Income_Clean,0.67),"Medium",H505&gt;PERCENTILE(Income_Clean,0.67),"High")</f>
        <v>High</v>
      </c>
      <c r="J505" t="str">
        <f t="shared" si="43"/>
        <v>Above Average Income</v>
      </c>
      <c r="K505">
        <v>0</v>
      </c>
      <c r="L505">
        <v>1</v>
      </c>
      <c r="M505" t="str">
        <f t="shared" si="45"/>
        <v>Yes</v>
      </c>
      <c r="N505" t="s">
        <v>387</v>
      </c>
      <c r="O505">
        <v>77</v>
      </c>
      <c r="P505">
        <v>225</v>
      </c>
      <c r="Q505">
        <v>162</v>
      </c>
      <c r="R505">
        <v>387</v>
      </c>
      <c r="S505">
        <v>106</v>
      </c>
      <c r="T505">
        <v>36</v>
      </c>
      <c r="U505">
        <v>29</v>
      </c>
      <c r="V505">
        <f t="shared" si="46"/>
        <v>945</v>
      </c>
      <c r="W505">
        <v>1</v>
      </c>
      <c r="X505">
        <v>5</v>
      </c>
      <c r="Y505">
        <v>10</v>
      </c>
      <c r="Z505">
        <v>8</v>
      </c>
      <c r="AA505">
        <v>3</v>
      </c>
      <c r="AB505">
        <v>0</v>
      </c>
      <c r="AC505">
        <v>0</v>
      </c>
      <c r="AD505">
        <v>0</v>
      </c>
      <c r="AE505">
        <v>0</v>
      </c>
      <c r="AF505">
        <v>0</v>
      </c>
      <c r="AG505">
        <f t="shared" si="47"/>
        <v>0</v>
      </c>
      <c r="AH505">
        <v>0</v>
      </c>
      <c r="AI505">
        <v>0</v>
      </c>
    </row>
    <row r="506" spans="1:35" x14ac:dyDescent="0.3">
      <c r="A506" s="1">
        <v>6071</v>
      </c>
      <c r="B506">
        <v>1989</v>
      </c>
      <c r="C506">
        <f t="shared" si="44"/>
        <v>37</v>
      </c>
      <c r="D506" t="str" cm="1">
        <f t="array" ref="D506">_xlfn.IFS(C506&lt;36,"Young",C506&lt;56,"Middle-aged",C506&gt;=56,"Senior")</f>
        <v>Middle-aged</v>
      </c>
      <c r="E506" t="s">
        <v>29</v>
      </c>
      <c r="F506" t="s">
        <v>30</v>
      </c>
      <c r="G506">
        <v>81217</v>
      </c>
      <c r="H506">
        <f t="shared" si="42"/>
        <v>81217</v>
      </c>
      <c r="I506" t="str" cm="1">
        <f t="array" ref="I506">_xlfn.IFS(H506&lt;PERCENTILE(Income_Clean,0.33),"Low",H506&lt;PERCENTILE(Income_Clean,0.67),"Medium",H506&gt;PERCENTILE(Income_Clean,0.67),"High")</f>
        <v>High</v>
      </c>
      <c r="J506" t="str">
        <f t="shared" si="43"/>
        <v>Above Average Income</v>
      </c>
      <c r="K506">
        <v>0</v>
      </c>
      <c r="L506">
        <v>0</v>
      </c>
      <c r="M506" t="str">
        <f t="shared" si="45"/>
        <v>No</v>
      </c>
      <c r="N506" t="s">
        <v>388</v>
      </c>
      <c r="O506">
        <v>77</v>
      </c>
      <c r="P506">
        <v>493</v>
      </c>
      <c r="Q506">
        <v>70</v>
      </c>
      <c r="R506">
        <v>324</v>
      </c>
      <c r="S506">
        <v>146</v>
      </c>
      <c r="T506">
        <v>40</v>
      </c>
      <c r="U506">
        <v>84</v>
      </c>
      <c r="V506">
        <f t="shared" si="46"/>
        <v>1157</v>
      </c>
      <c r="W506">
        <v>1</v>
      </c>
      <c r="X506">
        <v>3</v>
      </c>
      <c r="Y506">
        <v>7</v>
      </c>
      <c r="Z506">
        <v>11</v>
      </c>
      <c r="AA506">
        <v>1</v>
      </c>
      <c r="AB506">
        <v>0</v>
      </c>
      <c r="AC506">
        <v>0</v>
      </c>
      <c r="AD506">
        <v>0</v>
      </c>
      <c r="AE506">
        <v>0</v>
      </c>
      <c r="AF506">
        <v>0</v>
      </c>
      <c r="AG506">
        <f t="shared" si="47"/>
        <v>0</v>
      </c>
      <c r="AH506">
        <v>0</v>
      </c>
      <c r="AI506">
        <v>0</v>
      </c>
    </row>
    <row r="507" spans="1:35" x14ac:dyDescent="0.3">
      <c r="A507" s="1">
        <v>3386</v>
      </c>
      <c r="B507">
        <v>1992</v>
      </c>
      <c r="C507">
        <f t="shared" si="44"/>
        <v>34</v>
      </c>
      <c r="D507" t="str" cm="1">
        <f t="array" ref="D507">_xlfn.IFS(C507&lt;36,"Young",C507&lt;56,"Middle-aged",C507&gt;=56,"Senior")</f>
        <v>Young</v>
      </c>
      <c r="E507" t="s">
        <v>29</v>
      </c>
      <c r="F507" t="s">
        <v>37</v>
      </c>
      <c r="G507">
        <v>34935</v>
      </c>
      <c r="H507">
        <f t="shared" si="42"/>
        <v>34935</v>
      </c>
      <c r="I507" t="str" cm="1">
        <f t="array" ref="I507">_xlfn.IFS(H507&lt;PERCENTILE(Income_Clean,0.33),"Low",H507&lt;PERCENTILE(Income_Clean,0.67),"Medium",H507&gt;PERCENTILE(Income_Clean,0.67),"High")</f>
        <v>Low</v>
      </c>
      <c r="J507" t="str">
        <f t="shared" si="43"/>
        <v>Below Average Income</v>
      </c>
      <c r="K507">
        <v>0</v>
      </c>
      <c r="L507">
        <v>0</v>
      </c>
      <c r="M507" t="str">
        <f t="shared" si="45"/>
        <v>No</v>
      </c>
      <c r="N507" t="s">
        <v>349</v>
      </c>
      <c r="O507">
        <v>71</v>
      </c>
      <c r="P507">
        <v>34</v>
      </c>
      <c r="Q507">
        <v>4</v>
      </c>
      <c r="R507">
        <v>66</v>
      </c>
      <c r="S507">
        <v>3</v>
      </c>
      <c r="T507">
        <v>10</v>
      </c>
      <c r="U507">
        <v>20</v>
      </c>
      <c r="V507">
        <f t="shared" si="46"/>
        <v>137</v>
      </c>
      <c r="W507">
        <v>1</v>
      </c>
      <c r="X507">
        <v>2</v>
      </c>
      <c r="Y507">
        <v>1</v>
      </c>
      <c r="Z507">
        <v>4</v>
      </c>
      <c r="AA507">
        <v>7</v>
      </c>
      <c r="AB507">
        <v>0</v>
      </c>
      <c r="AC507">
        <v>0</v>
      </c>
      <c r="AD507">
        <v>0</v>
      </c>
      <c r="AE507">
        <v>0</v>
      </c>
      <c r="AF507">
        <v>0</v>
      </c>
      <c r="AG507">
        <f t="shared" si="47"/>
        <v>0</v>
      </c>
      <c r="AH507">
        <v>0</v>
      </c>
      <c r="AI507">
        <v>0</v>
      </c>
    </row>
    <row r="508" spans="1:35" x14ac:dyDescent="0.3">
      <c r="A508" s="1">
        <v>8939</v>
      </c>
      <c r="B508">
        <v>1959</v>
      </c>
      <c r="C508">
        <f t="shared" si="44"/>
        <v>67</v>
      </c>
      <c r="D508" t="str" cm="1">
        <f t="array" ref="D508">_xlfn.IFS(C508&lt;36,"Young",C508&lt;56,"Middle-aged",C508&gt;=56,"Senior")</f>
        <v>Senior</v>
      </c>
      <c r="E508" t="s">
        <v>29</v>
      </c>
      <c r="F508" t="s">
        <v>41</v>
      </c>
      <c r="G508">
        <v>61250</v>
      </c>
      <c r="H508">
        <f t="shared" si="42"/>
        <v>61250</v>
      </c>
      <c r="I508" t="str" cm="1">
        <f t="array" ref="I508">_xlfn.IFS(H508&lt;PERCENTILE(Income_Clean,0.33),"Low",H508&lt;PERCENTILE(Income_Clean,0.67),"Medium",H508&gt;PERCENTILE(Income_Clean,0.67),"High")</f>
        <v>Medium</v>
      </c>
      <c r="J508" t="str">
        <f t="shared" si="43"/>
        <v>Average Income</v>
      </c>
      <c r="K508">
        <v>0</v>
      </c>
      <c r="L508">
        <v>1</v>
      </c>
      <c r="M508" t="str">
        <f t="shared" si="45"/>
        <v>Yes</v>
      </c>
      <c r="N508" t="s">
        <v>184</v>
      </c>
      <c r="O508">
        <v>49</v>
      </c>
      <c r="P508">
        <v>382</v>
      </c>
      <c r="Q508">
        <v>138</v>
      </c>
      <c r="R508">
        <v>65</v>
      </c>
      <c r="S508">
        <v>60</v>
      </c>
      <c r="T508">
        <v>26</v>
      </c>
      <c r="U508">
        <v>59</v>
      </c>
      <c r="V508">
        <f t="shared" si="46"/>
        <v>730</v>
      </c>
      <c r="W508">
        <v>6</v>
      </c>
      <c r="X508">
        <v>5</v>
      </c>
      <c r="Y508">
        <v>2</v>
      </c>
      <c r="Z508">
        <v>12</v>
      </c>
      <c r="AA508">
        <v>5</v>
      </c>
      <c r="AB508">
        <v>0</v>
      </c>
      <c r="AC508">
        <v>0</v>
      </c>
      <c r="AD508">
        <v>0</v>
      </c>
      <c r="AE508">
        <v>0</v>
      </c>
      <c r="AF508">
        <v>0</v>
      </c>
      <c r="AG508">
        <f t="shared" si="47"/>
        <v>0</v>
      </c>
      <c r="AH508">
        <v>0</v>
      </c>
      <c r="AI508">
        <v>0</v>
      </c>
    </row>
    <row r="509" spans="1:35" x14ac:dyDescent="0.3">
      <c r="A509" s="1">
        <v>9925</v>
      </c>
      <c r="B509">
        <v>1981</v>
      </c>
      <c r="C509">
        <f t="shared" si="44"/>
        <v>45</v>
      </c>
      <c r="D509" t="str" cm="1">
        <f t="array" ref="D509">_xlfn.IFS(C509&lt;36,"Young",C509&lt;56,"Middle-aged",C509&gt;=56,"Senior")</f>
        <v>Middle-aged</v>
      </c>
      <c r="E509" t="s">
        <v>36</v>
      </c>
      <c r="F509" t="s">
        <v>33</v>
      </c>
      <c r="G509">
        <v>39665</v>
      </c>
      <c r="H509">
        <f t="shared" si="42"/>
        <v>39665</v>
      </c>
      <c r="I509" t="str" cm="1">
        <f t="array" ref="I509">_xlfn.IFS(H509&lt;PERCENTILE(Income_Clean,0.33),"Low",H509&lt;PERCENTILE(Income_Clean,0.67),"Medium",H509&gt;PERCENTILE(Income_Clean,0.67),"High")</f>
        <v>Low</v>
      </c>
      <c r="J509" t="str">
        <f t="shared" si="43"/>
        <v>Below Average Income</v>
      </c>
      <c r="K509">
        <v>1</v>
      </c>
      <c r="L509">
        <v>0</v>
      </c>
      <c r="M509" t="str">
        <f t="shared" si="45"/>
        <v>Yes</v>
      </c>
      <c r="N509" t="s">
        <v>389</v>
      </c>
      <c r="O509">
        <v>97</v>
      </c>
      <c r="P509">
        <v>127</v>
      </c>
      <c r="Q509">
        <v>1</v>
      </c>
      <c r="R509">
        <v>56</v>
      </c>
      <c r="S509">
        <v>0</v>
      </c>
      <c r="T509">
        <v>1</v>
      </c>
      <c r="U509">
        <v>31</v>
      </c>
      <c r="V509">
        <f t="shared" si="46"/>
        <v>216</v>
      </c>
      <c r="W509">
        <v>3</v>
      </c>
      <c r="X509">
        <v>4</v>
      </c>
      <c r="Y509">
        <v>2</v>
      </c>
      <c r="Z509">
        <v>3</v>
      </c>
      <c r="AA509">
        <v>7</v>
      </c>
      <c r="AB509">
        <v>1</v>
      </c>
      <c r="AC509">
        <v>0</v>
      </c>
      <c r="AD509">
        <v>0</v>
      </c>
      <c r="AE509">
        <v>0</v>
      </c>
      <c r="AF509">
        <v>0</v>
      </c>
      <c r="AG509">
        <f t="shared" si="47"/>
        <v>1</v>
      </c>
      <c r="AH509">
        <v>0</v>
      </c>
      <c r="AI509">
        <v>0</v>
      </c>
    </row>
    <row r="510" spans="1:35" x14ac:dyDescent="0.3">
      <c r="A510" s="1">
        <v>4320</v>
      </c>
      <c r="B510">
        <v>1979</v>
      </c>
      <c r="C510">
        <f t="shared" si="44"/>
        <v>47</v>
      </c>
      <c r="D510" t="str" cm="1">
        <f t="array" ref="D510">_xlfn.IFS(C510&lt;36,"Young",C510&lt;56,"Middle-aged",C510&gt;=56,"Senior")</f>
        <v>Middle-aged</v>
      </c>
      <c r="E510" t="s">
        <v>29</v>
      </c>
      <c r="F510" t="s">
        <v>30</v>
      </c>
      <c r="G510">
        <v>60152</v>
      </c>
      <c r="H510">
        <f t="shared" si="42"/>
        <v>60152</v>
      </c>
      <c r="I510" t="str" cm="1">
        <f t="array" ref="I510">_xlfn.IFS(H510&lt;PERCENTILE(Income_Clean,0.33),"Low",H510&lt;PERCENTILE(Income_Clean,0.67),"Medium",H510&gt;PERCENTILE(Income_Clean,0.67),"High")</f>
        <v>Medium</v>
      </c>
      <c r="J510" t="str">
        <f t="shared" si="43"/>
        <v>Average Income</v>
      </c>
      <c r="K510">
        <v>0</v>
      </c>
      <c r="L510">
        <v>1</v>
      </c>
      <c r="M510" t="str">
        <f t="shared" si="45"/>
        <v>Yes</v>
      </c>
      <c r="N510" t="s">
        <v>52</v>
      </c>
      <c r="O510">
        <v>6</v>
      </c>
      <c r="P510">
        <v>325</v>
      </c>
      <c r="Q510">
        <v>83</v>
      </c>
      <c r="R510">
        <v>300</v>
      </c>
      <c r="S510">
        <v>86</v>
      </c>
      <c r="T510">
        <v>58</v>
      </c>
      <c r="U510">
        <v>91</v>
      </c>
      <c r="V510">
        <f t="shared" si="46"/>
        <v>943</v>
      </c>
      <c r="W510">
        <v>1</v>
      </c>
      <c r="X510">
        <v>6</v>
      </c>
      <c r="Y510">
        <v>4</v>
      </c>
      <c r="Z510">
        <v>12</v>
      </c>
      <c r="AA510">
        <v>3</v>
      </c>
      <c r="AB510">
        <v>0</v>
      </c>
      <c r="AC510">
        <v>0</v>
      </c>
      <c r="AD510">
        <v>0</v>
      </c>
      <c r="AE510">
        <v>0</v>
      </c>
      <c r="AF510">
        <v>0</v>
      </c>
      <c r="AG510">
        <f t="shared" si="47"/>
        <v>0</v>
      </c>
      <c r="AH510">
        <v>0</v>
      </c>
      <c r="AI510">
        <v>0</v>
      </c>
    </row>
    <row r="511" spans="1:35" x14ac:dyDescent="0.3">
      <c r="A511" s="1">
        <v>5389</v>
      </c>
      <c r="B511">
        <v>1964</v>
      </c>
      <c r="C511">
        <f t="shared" si="44"/>
        <v>62</v>
      </c>
      <c r="D511" t="str" cm="1">
        <f t="array" ref="D511">_xlfn.IFS(C511&lt;36,"Young",C511&lt;56,"Middle-aged",C511&gt;=56,"Senior")</f>
        <v>Senior</v>
      </c>
      <c r="E511" t="s">
        <v>29</v>
      </c>
      <c r="F511" t="s">
        <v>37</v>
      </c>
      <c r="G511">
        <v>48920</v>
      </c>
      <c r="H511">
        <f t="shared" si="42"/>
        <v>48920</v>
      </c>
      <c r="I511" t="str" cm="1">
        <f t="array" ref="I511">_xlfn.IFS(H511&lt;PERCENTILE(Income_Clean,0.33),"Low",H511&lt;PERCENTILE(Income_Clean,0.67),"Medium",H511&gt;PERCENTILE(Income_Clean,0.67),"High")</f>
        <v>Medium</v>
      </c>
      <c r="J511" t="str">
        <f t="shared" si="43"/>
        <v>Average Income</v>
      </c>
      <c r="K511">
        <v>0</v>
      </c>
      <c r="L511">
        <v>2</v>
      </c>
      <c r="M511" t="str">
        <f t="shared" si="45"/>
        <v>Yes</v>
      </c>
      <c r="N511" t="s">
        <v>390</v>
      </c>
      <c r="O511">
        <v>93</v>
      </c>
      <c r="P511">
        <v>238</v>
      </c>
      <c r="Q511">
        <v>17</v>
      </c>
      <c r="R511">
        <v>68</v>
      </c>
      <c r="S511">
        <v>8</v>
      </c>
      <c r="T511">
        <v>10</v>
      </c>
      <c r="U511">
        <v>6</v>
      </c>
      <c r="V511">
        <f t="shared" si="46"/>
        <v>347</v>
      </c>
      <c r="W511">
        <v>3</v>
      </c>
      <c r="X511">
        <v>6</v>
      </c>
      <c r="Y511">
        <v>2</v>
      </c>
      <c r="Z511">
        <v>5</v>
      </c>
      <c r="AA511">
        <v>7</v>
      </c>
      <c r="AB511">
        <v>0</v>
      </c>
      <c r="AC511">
        <v>1</v>
      </c>
      <c r="AD511">
        <v>0</v>
      </c>
      <c r="AE511">
        <v>0</v>
      </c>
      <c r="AF511">
        <v>0</v>
      </c>
      <c r="AG511">
        <f t="shared" si="47"/>
        <v>1</v>
      </c>
      <c r="AH511">
        <v>0</v>
      </c>
      <c r="AI511">
        <v>0</v>
      </c>
    </row>
    <row r="512" spans="1:35" x14ac:dyDescent="0.3">
      <c r="A512" s="1">
        <v>6036</v>
      </c>
      <c r="B512">
        <v>1959</v>
      </c>
      <c r="C512">
        <f t="shared" si="44"/>
        <v>67</v>
      </c>
      <c r="D512" t="str" cm="1">
        <f t="array" ref="D512">_xlfn.IFS(C512&lt;36,"Young",C512&lt;56,"Middle-aged",C512&gt;=56,"Senior")</f>
        <v>Senior</v>
      </c>
      <c r="E512" t="s">
        <v>39</v>
      </c>
      <c r="F512" t="s">
        <v>33</v>
      </c>
      <c r="G512">
        <v>89120</v>
      </c>
      <c r="H512">
        <f t="shared" si="42"/>
        <v>89120</v>
      </c>
      <c r="I512" t="str" cm="1">
        <f t="array" ref="I512">_xlfn.IFS(H512&lt;PERCENTILE(Income_Clean,0.33),"Low",H512&lt;PERCENTILE(Income_Clean,0.67),"Medium",H512&gt;PERCENTILE(Income_Clean,0.67),"High")</f>
        <v>High</v>
      </c>
      <c r="J512" t="str">
        <f t="shared" si="43"/>
        <v>Above Average Income</v>
      </c>
      <c r="K512">
        <v>0</v>
      </c>
      <c r="L512">
        <v>0</v>
      </c>
      <c r="M512" t="str">
        <f t="shared" si="45"/>
        <v>No</v>
      </c>
      <c r="N512" t="s">
        <v>272</v>
      </c>
      <c r="O512">
        <v>78</v>
      </c>
      <c r="P512">
        <v>1168</v>
      </c>
      <c r="Q512">
        <v>92</v>
      </c>
      <c r="R512">
        <v>408</v>
      </c>
      <c r="S512">
        <v>72</v>
      </c>
      <c r="T512">
        <v>129</v>
      </c>
      <c r="U512">
        <v>55</v>
      </c>
      <c r="V512">
        <f t="shared" si="46"/>
        <v>1924</v>
      </c>
      <c r="W512">
        <v>1</v>
      </c>
      <c r="X512">
        <v>5</v>
      </c>
      <c r="Y512">
        <v>6</v>
      </c>
      <c r="Z512">
        <v>7</v>
      </c>
      <c r="AA512">
        <v>1</v>
      </c>
      <c r="AB512">
        <v>0</v>
      </c>
      <c r="AC512">
        <v>0</v>
      </c>
      <c r="AD512">
        <v>1</v>
      </c>
      <c r="AE512">
        <v>0</v>
      </c>
      <c r="AF512">
        <v>0</v>
      </c>
      <c r="AG512">
        <f t="shared" si="47"/>
        <v>1</v>
      </c>
      <c r="AH512">
        <v>0</v>
      </c>
      <c r="AI512">
        <v>0</v>
      </c>
    </row>
    <row r="513" spans="1:35" x14ac:dyDescent="0.3">
      <c r="A513" s="1">
        <v>182</v>
      </c>
      <c r="B513">
        <v>1946</v>
      </c>
      <c r="C513">
        <f t="shared" si="44"/>
        <v>80</v>
      </c>
      <c r="D513" t="str" cm="1">
        <f t="array" ref="D513">_xlfn.IFS(C513&lt;36,"Young",C513&lt;56,"Middle-aged",C513&gt;=56,"Senior")</f>
        <v>Senior</v>
      </c>
      <c r="E513" t="s">
        <v>36</v>
      </c>
      <c r="F513" t="s">
        <v>33</v>
      </c>
      <c r="G513">
        <v>44124</v>
      </c>
      <c r="H513">
        <f t="shared" si="42"/>
        <v>44124</v>
      </c>
      <c r="I513" t="str" cm="1">
        <f t="array" ref="I513">_xlfn.IFS(H513&lt;PERCENTILE(Income_Clean,0.33),"Low",H513&lt;PERCENTILE(Income_Clean,0.67),"Medium",H513&gt;PERCENTILE(Income_Clean,0.67),"High")</f>
        <v>Medium</v>
      </c>
      <c r="J513" t="str">
        <f t="shared" si="43"/>
        <v>Average Income</v>
      </c>
      <c r="K513">
        <v>0</v>
      </c>
      <c r="L513">
        <v>1</v>
      </c>
      <c r="M513" t="str">
        <f t="shared" si="45"/>
        <v>Yes</v>
      </c>
      <c r="N513" t="s">
        <v>66</v>
      </c>
      <c r="O513">
        <v>62</v>
      </c>
      <c r="P513">
        <v>284</v>
      </c>
      <c r="Q513">
        <v>0</v>
      </c>
      <c r="R513">
        <v>55</v>
      </c>
      <c r="S513">
        <v>0</v>
      </c>
      <c r="T513">
        <v>6</v>
      </c>
      <c r="U513">
        <v>52</v>
      </c>
      <c r="V513">
        <f t="shared" si="46"/>
        <v>397</v>
      </c>
      <c r="W513">
        <v>4</v>
      </c>
      <c r="X513">
        <v>6</v>
      </c>
      <c r="Y513">
        <v>2</v>
      </c>
      <c r="Z513">
        <v>5</v>
      </c>
      <c r="AA513">
        <v>8</v>
      </c>
      <c r="AB513">
        <v>0</v>
      </c>
      <c r="AC513">
        <v>0</v>
      </c>
      <c r="AD513">
        <v>0</v>
      </c>
      <c r="AE513">
        <v>0</v>
      </c>
      <c r="AF513">
        <v>0</v>
      </c>
      <c r="AG513">
        <f t="shared" si="47"/>
        <v>0</v>
      </c>
      <c r="AH513">
        <v>0</v>
      </c>
      <c r="AI513">
        <v>0</v>
      </c>
    </row>
    <row r="514" spans="1:35" x14ac:dyDescent="0.3">
      <c r="A514" s="1">
        <v>203</v>
      </c>
      <c r="B514">
        <v>1975</v>
      </c>
      <c r="C514">
        <f t="shared" si="44"/>
        <v>51</v>
      </c>
      <c r="D514" t="str" cm="1">
        <f t="array" ref="D514">_xlfn.IFS(C514&lt;36,"Young",C514&lt;56,"Middle-aged",C514&gt;=56,"Senior")</f>
        <v>Middle-aged</v>
      </c>
      <c r="E514" t="s">
        <v>39</v>
      </c>
      <c r="F514" t="s">
        <v>30</v>
      </c>
      <c r="G514">
        <v>81169</v>
      </c>
      <c r="H514">
        <f t="shared" ref="H514:H577" si="48">IF(G514=0,MEDIAN(Income),G514)</f>
        <v>81169</v>
      </c>
      <c r="I514" t="str" cm="1">
        <f t="array" ref="I514">_xlfn.IFS(H514&lt;PERCENTILE(Income_Clean,0.33),"Low",H514&lt;PERCENTILE(Income_Clean,0.67),"Medium",H514&gt;PERCENTILE(Income_Clean,0.67),"High")</f>
        <v>High</v>
      </c>
      <c r="J514" t="str">
        <f t="shared" ref="J514:J577" si="49">_xlfn.XLOOKUP(I514,$AK$3:$AK$5,$AL$3:$AL$5)</f>
        <v>Above Average Income</v>
      </c>
      <c r="K514">
        <v>0</v>
      </c>
      <c r="L514">
        <v>0</v>
      </c>
      <c r="M514" t="str">
        <f t="shared" si="45"/>
        <v>No</v>
      </c>
      <c r="N514" t="s">
        <v>391</v>
      </c>
      <c r="O514">
        <v>47</v>
      </c>
      <c r="P514">
        <v>1288</v>
      </c>
      <c r="Q514">
        <v>20</v>
      </c>
      <c r="R514">
        <v>613</v>
      </c>
      <c r="S514">
        <v>80</v>
      </c>
      <c r="T514">
        <v>61</v>
      </c>
      <c r="U514">
        <v>27</v>
      </c>
      <c r="V514">
        <f t="shared" si="46"/>
        <v>2089</v>
      </c>
      <c r="W514">
        <v>1</v>
      </c>
      <c r="X514">
        <v>5</v>
      </c>
      <c r="Y514">
        <v>7</v>
      </c>
      <c r="Z514">
        <v>9</v>
      </c>
      <c r="AA514">
        <v>2</v>
      </c>
      <c r="AB514">
        <v>0</v>
      </c>
      <c r="AC514">
        <v>0</v>
      </c>
      <c r="AD514">
        <v>0</v>
      </c>
      <c r="AE514">
        <v>0</v>
      </c>
      <c r="AF514">
        <v>0</v>
      </c>
      <c r="AG514">
        <f t="shared" si="47"/>
        <v>0</v>
      </c>
      <c r="AH514">
        <v>0</v>
      </c>
      <c r="AI514">
        <v>0</v>
      </c>
    </row>
    <row r="515" spans="1:35" x14ac:dyDescent="0.3">
      <c r="A515" s="1">
        <v>11025</v>
      </c>
      <c r="B515">
        <v>1961</v>
      </c>
      <c r="C515">
        <f t="shared" ref="C515:C578" si="50">2026-B515</f>
        <v>65</v>
      </c>
      <c r="D515" t="str" cm="1">
        <f t="array" ref="D515">_xlfn.IFS(C515&lt;36,"Young",C515&lt;56,"Middle-aged",C515&gt;=56,"Senior")</f>
        <v>Senior</v>
      </c>
      <c r="E515" t="s">
        <v>29</v>
      </c>
      <c r="F515" t="s">
        <v>37</v>
      </c>
      <c r="G515">
        <v>36443</v>
      </c>
      <c r="H515">
        <f t="shared" si="48"/>
        <v>36443</v>
      </c>
      <c r="I515" t="str" cm="1">
        <f t="array" ref="I515">_xlfn.IFS(H515&lt;PERCENTILE(Income_Clean,0.33),"Low",H515&lt;PERCENTILE(Income_Clean,0.67),"Medium",H515&gt;PERCENTILE(Income_Clean,0.67),"High")</f>
        <v>Low</v>
      </c>
      <c r="J515" t="str">
        <f t="shared" si="49"/>
        <v>Below Average Income</v>
      </c>
      <c r="K515">
        <v>1</v>
      </c>
      <c r="L515">
        <v>1</v>
      </c>
      <c r="M515" t="str">
        <f t="shared" ref="M515:M578" si="51">IF(K515+L515&gt;0,"Yes","No")</f>
        <v>Yes</v>
      </c>
      <c r="N515" t="s">
        <v>250</v>
      </c>
      <c r="O515">
        <v>9</v>
      </c>
      <c r="P515">
        <v>65</v>
      </c>
      <c r="Q515">
        <v>0</v>
      </c>
      <c r="R515">
        <v>46</v>
      </c>
      <c r="S515">
        <v>4</v>
      </c>
      <c r="T515">
        <v>3</v>
      </c>
      <c r="U515">
        <v>20</v>
      </c>
      <c r="V515">
        <f t="shared" ref="V515:V578" si="52">SUM(P515:U515)</f>
        <v>138</v>
      </c>
      <c r="W515">
        <v>4</v>
      </c>
      <c r="X515">
        <v>3</v>
      </c>
      <c r="Y515">
        <v>1</v>
      </c>
      <c r="Z515">
        <v>3</v>
      </c>
      <c r="AA515">
        <v>8</v>
      </c>
      <c r="AB515">
        <v>0</v>
      </c>
      <c r="AC515">
        <v>0</v>
      </c>
      <c r="AD515">
        <v>0</v>
      </c>
      <c r="AE515">
        <v>0</v>
      </c>
      <c r="AF515">
        <v>0</v>
      </c>
      <c r="AG515">
        <f t="shared" ref="AG515:AG578" si="53">SUM(AB515:AF515)</f>
        <v>0</v>
      </c>
      <c r="AH515">
        <v>0</v>
      </c>
      <c r="AI515">
        <v>0</v>
      </c>
    </row>
    <row r="516" spans="1:35" x14ac:dyDescent="0.3">
      <c r="A516" s="1">
        <v>10203</v>
      </c>
      <c r="B516">
        <v>1990</v>
      </c>
      <c r="C516">
        <f t="shared" si="50"/>
        <v>36</v>
      </c>
      <c r="D516" t="str" cm="1">
        <f t="array" ref="D516">_xlfn.IFS(C516&lt;36,"Young",C516&lt;56,"Middle-aged",C516&gt;=56,"Senior")</f>
        <v>Middle-aged</v>
      </c>
      <c r="E516" t="s">
        <v>29</v>
      </c>
      <c r="F516" t="s">
        <v>30</v>
      </c>
      <c r="G516">
        <v>26095</v>
      </c>
      <c r="H516">
        <f t="shared" si="48"/>
        <v>26095</v>
      </c>
      <c r="I516" t="str" cm="1">
        <f t="array" ref="I516">_xlfn.IFS(H516&lt;PERCENTILE(Income_Clean,0.33),"Low",H516&lt;PERCENTILE(Income_Clean,0.67),"Medium",H516&gt;PERCENTILE(Income_Clean,0.67),"High")</f>
        <v>Low</v>
      </c>
      <c r="J516" t="str">
        <f t="shared" si="49"/>
        <v>Below Average Income</v>
      </c>
      <c r="K516">
        <v>1</v>
      </c>
      <c r="L516">
        <v>0</v>
      </c>
      <c r="M516" t="str">
        <f t="shared" si="51"/>
        <v>Yes</v>
      </c>
      <c r="N516" t="s">
        <v>297</v>
      </c>
      <c r="O516">
        <v>77</v>
      </c>
      <c r="P516">
        <v>11</v>
      </c>
      <c r="Q516">
        <v>7</v>
      </c>
      <c r="R516">
        <v>9</v>
      </c>
      <c r="S516">
        <v>3</v>
      </c>
      <c r="T516">
        <v>1</v>
      </c>
      <c r="U516">
        <v>11</v>
      </c>
      <c r="V516">
        <f t="shared" si="52"/>
        <v>42</v>
      </c>
      <c r="W516">
        <v>1</v>
      </c>
      <c r="X516">
        <v>1</v>
      </c>
      <c r="Y516">
        <v>0</v>
      </c>
      <c r="Z516">
        <v>3</v>
      </c>
      <c r="AA516">
        <v>7</v>
      </c>
      <c r="AB516">
        <v>0</v>
      </c>
      <c r="AC516">
        <v>0</v>
      </c>
      <c r="AD516">
        <v>0</v>
      </c>
      <c r="AE516">
        <v>0</v>
      </c>
      <c r="AF516">
        <v>0</v>
      </c>
      <c r="AG516">
        <f t="shared" si="53"/>
        <v>0</v>
      </c>
      <c r="AH516">
        <v>0</v>
      </c>
      <c r="AI516">
        <v>0</v>
      </c>
    </row>
    <row r="517" spans="1:35" x14ac:dyDescent="0.3">
      <c r="A517" s="1">
        <v>4607</v>
      </c>
      <c r="B517">
        <v>1959</v>
      </c>
      <c r="C517">
        <f t="shared" si="50"/>
        <v>67</v>
      </c>
      <c r="D517" t="str" cm="1">
        <f t="array" ref="D517">_xlfn.IFS(C517&lt;36,"Young",C517&lt;56,"Middle-aged",C517&gt;=56,"Senior")</f>
        <v>Senior</v>
      </c>
      <c r="E517" t="s">
        <v>29</v>
      </c>
      <c r="F517" t="s">
        <v>33</v>
      </c>
      <c r="G517">
        <v>71367</v>
      </c>
      <c r="H517">
        <f t="shared" si="48"/>
        <v>71367</v>
      </c>
      <c r="I517" t="str" cm="1">
        <f t="array" ref="I517">_xlfn.IFS(H517&lt;PERCENTILE(Income_Clean,0.33),"Low",H517&lt;PERCENTILE(Income_Clean,0.67),"Medium",H517&gt;PERCENTILE(Income_Clean,0.67),"High")</f>
        <v>High</v>
      </c>
      <c r="J517" t="str">
        <f t="shared" si="49"/>
        <v>Above Average Income</v>
      </c>
      <c r="K517">
        <v>0</v>
      </c>
      <c r="L517">
        <v>0</v>
      </c>
      <c r="M517" t="str">
        <f t="shared" si="51"/>
        <v>No</v>
      </c>
      <c r="N517" t="s">
        <v>284</v>
      </c>
      <c r="O517">
        <v>24</v>
      </c>
      <c r="P517">
        <v>227</v>
      </c>
      <c r="Q517">
        <v>23</v>
      </c>
      <c r="R517">
        <v>389</v>
      </c>
      <c r="S517">
        <v>42</v>
      </c>
      <c r="T517">
        <v>21</v>
      </c>
      <c r="U517">
        <v>75</v>
      </c>
      <c r="V517">
        <f t="shared" si="52"/>
        <v>777</v>
      </c>
      <c r="W517">
        <v>1</v>
      </c>
      <c r="X517">
        <v>4</v>
      </c>
      <c r="Y517">
        <v>5</v>
      </c>
      <c r="Z517">
        <v>7</v>
      </c>
      <c r="AA517">
        <v>2</v>
      </c>
      <c r="AB517">
        <v>0</v>
      </c>
      <c r="AC517">
        <v>0</v>
      </c>
      <c r="AD517">
        <v>0</v>
      </c>
      <c r="AE517">
        <v>0</v>
      </c>
      <c r="AF517">
        <v>0</v>
      </c>
      <c r="AG517">
        <f t="shared" si="53"/>
        <v>0</v>
      </c>
      <c r="AH517">
        <v>0</v>
      </c>
      <c r="AI517">
        <v>0</v>
      </c>
    </row>
    <row r="518" spans="1:35" x14ac:dyDescent="0.3">
      <c r="A518" s="1">
        <v>3711</v>
      </c>
      <c r="B518">
        <v>1944</v>
      </c>
      <c r="C518">
        <f t="shared" si="50"/>
        <v>82</v>
      </c>
      <c r="D518" t="str" cm="1">
        <f t="array" ref="D518">_xlfn.IFS(C518&lt;36,"Young",C518&lt;56,"Middle-aged",C518&gt;=56,"Senior")</f>
        <v>Senior</v>
      </c>
      <c r="E518" t="s">
        <v>39</v>
      </c>
      <c r="F518" t="s">
        <v>37</v>
      </c>
      <c r="G518">
        <v>80184</v>
      </c>
      <c r="H518">
        <f t="shared" si="48"/>
        <v>80184</v>
      </c>
      <c r="I518" t="str" cm="1">
        <f t="array" ref="I518">_xlfn.IFS(H518&lt;PERCENTILE(Income_Clean,0.33),"Low",H518&lt;PERCENTILE(Income_Clean,0.67),"Medium",H518&gt;PERCENTILE(Income_Clean,0.67),"High")</f>
        <v>High</v>
      </c>
      <c r="J518" t="str">
        <f t="shared" si="49"/>
        <v>Above Average Income</v>
      </c>
      <c r="K518">
        <v>0</v>
      </c>
      <c r="L518">
        <v>0</v>
      </c>
      <c r="M518" t="str">
        <f t="shared" si="51"/>
        <v>No</v>
      </c>
      <c r="N518" t="s">
        <v>176</v>
      </c>
      <c r="O518">
        <v>19</v>
      </c>
      <c r="P518">
        <v>1035</v>
      </c>
      <c r="Q518">
        <v>134</v>
      </c>
      <c r="R518">
        <v>670</v>
      </c>
      <c r="S518">
        <v>25</v>
      </c>
      <c r="T518">
        <v>38</v>
      </c>
      <c r="U518">
        <v>0</v>
      </c>
      <c r="V518">
        <f t="shared" si="52"/>
        <v>1902</v>
      </c>
      <c r="W518">
        <v>1</v>
      </c>
      <c r="X518">
        <v>6</v>
      </c>
      <c r="Y518">
        <v>3</v>
      </c>
      <c r="Z518">
        <v>10</v>
      </c>
      <c r="AA518">
        <v>3</v>
      </c>
      <c r="AB518">
        <v>0</v>
      </c>
      <c r="AC518">
        <v>0</v>
      </c>
      <c r="AD518">
        <v>1</v>
      </c>
      <c r="AE518">
        <v>1</v>
      </c>
      <c r="AF518">
        <v>0</v>
      </c>
      <c r="AG518">
        <f t="shared" si="53"/>
        <v>2</v>
      </c>
      <c r="AH518">
        <v>0</v>
      </c>
      <c r="AI518">
        <v>0</v>
      </c>
    </row>
    <row r="519" spans="1:35" x14ac:dyDescent="0.3">
      <c r="A519" s="1">
        <v>3696</v>
      </c>
      <c r="B519">
        <v>1965</v>
      </c>
      <c r="C519">
        <f t="shared" si="50"/>
        <v>61</v>
      </c>
      <c r="D519" t="str" cm="1">
        <f t="array" ref="D519">_xlfn.IFS(C519&lt;36,"Young",C519&lt;56,"Middle-aged",C519&gt;=56,"Senior")</f>
        <v>Senior</v>
      </c>
      <c r="E519" t="s">
        <v>29</v>
      </c>
      <c r="F519" t="s">
        <v>41</v>
      </c>
      <c r="G519">
        <v>30630</v>
      </c>
      <c r="H519">
        <f t="shared" si="48"/>
        <v>30630</v>
      </c>
      <c r="I519" t="str" cm="1">
        <f t="array" ref="I519">_xlfn.IFS(H519&lt;PERCENTILE(Income_Clean,0.33),"Low",H519&lt;PERCENTILE(Income_Clean,0.67),"Medium",H519&gt;PERCENTILE(Income_Clean,0.67),"High")</f>
        <v>Low</v>
      </c>
      <c r="J519" t="str">
        <f t="shared" si="49"/>
        <v>Below Average Income</v>
      </c>
      <c r="K519">
        <v>1</v>
      </c>
      <c r="L519">
        <v>1</v>
      </c>
      <c r="M519" t="str">
        <f t="shared" si="51"/>
        <v>Yes</v>
      </c>
      <c r="N519" t="s">
        <v>392</v>
      </c>
      <c r="O519">
        <v>67</v>
      </c>
      <c r="P519">
        <v>27</v>
      </c>
      <c r="Q519">
        <v>1</v>
      </c>
      <c r="R519">
        <v>12</v>
      </c>
      <c r="S519">
        <v>2</v>
      </c>
      <c r="T519">
        <v>0</v>
      </c>
      <c r="U519">
        <v>10</v>
      </c>
      <c r="V519">
        <f t="shared" si="52"/>
        <v>52</v>
      </c>
      <c r="W519">
        <v>2</v>
      </c>
      <c r="X519">
        <v>2</v>
      </c>
      <c r="Y519">
        <v>0</v>
      </c>
      <c r="Z519">
        <v>3</v>
      </c>
      <c r="AA519">
        <v>7</v>
      </c>
      <c r="AB519">
        <v>0</v>
      </c>
      <c r="AC519">
        <v>0</v>
      </c>
      <c r="AD519">
        <v>0</v>
      </c>
      <c r="AE519">
        <v>0</v>
      </c>
      <c r="AF519">
        <v>0</v>
      </c>
      <c r="AG519">
        <f t="shared" si="53"/>
        <v>0</v>
      </c>
      <c r="AH519">
        <v>0</v>
      </c>
      <c r="AI519">
        <v>0</v>
      </c>
    </row>
    <row r="520" spans="1:35" x14ac:dyDescent="0.3">
      <c r="A520" s="1">
        <v>2532</v>
      </c>
      <c r="B520">
        <v>1987</v>
      </c>
      <c r="C520">
        <f t="shared" si="50"/>
        <v>39</v>
      </c>
      <c r="D520" t="str" cm="1">
        <f t="array" ref="D520">_xlfn.IFS(C520&lt;36,"Young",C520&lt;56,"Middle-aged",C520&gt;=56,"Senior")</f>
        <v>Middle-aged</v>
      </c>
      <c r="E520" t="s">
        <v>39</v>
      </c>
      <c r="F520" t="s">
        <v>30</v>
      </c>
      <c r="G520">
        <v>73454</v>
      </c>
      <c r="H520">
        <f t="shared" si="48"/>
        <v>73454</v>
      </c>
      <c r="I520" t="str" cm="1">
        <f t="array" ref="I520">_xlfn.IFS(H520&lt;PERCENTILE(Income_Clean,0.33),"Low",H520&lt;PERCENTILE(Income_Clean,0.67),"Medium",H520&gt;PERCENTILE(Income_Clean,0.67),"High")</f>
        <v>High</v>
      </c>
      <c r="J520" t="str">
        <f t="shared" si="49"/>
        <v>Above Average Income</v>
      </c>
      <c r="K520">
        <v>0</v>
      </c>
      <c r="L520">
        <v>0</v>
      </c>
      <c r="M520" t="str">
        <f t="shared" si="51"/>
        <v>No</v>
      </c>
      <c r="N520" t="s">
        <v>176</v>
      </c>
      <c r="O520">
        <v>95</v>
      </c>
      <c r="P520">
        <v>982</v>
      </c>
      <c r="Q520">
        <v>73</v>
      </c>
      <c r="R520">
        <v>351</v>
      </c>
      <c r="S520">
        <v>56</v>
      </c>
      <c r="T520">
        <v>14</v>
      </c>
      <c r="U520">
        <v>175</v>
      </c>
      <c r="V520">
        <f t="shared" si="52"/>
        <v>1651</v>
      </c>
      <c r="W520">
        <v>1</v>
      </c>
      <c r="X520">
        <v>2</v>
      </c>
      <c r="Y520">
        <v>4</v>
      </c>
      <c r="Z520">
        <v>6</v>
      </c>
      <c r="AA520">
        <v>5</v>
      </c>
      <c r="AB520">
        <v>1</v>
      </c>
      <c r="AC520">
        <v>0</v>
      </c>
      <c r="AD520">
        <v>0</v>
      </c>
      <c r="AE520">
        <v>0</v>
      </c>
      <c r="AF520">
        <v>0</v>
      </c>
      <c r="AG520">
        <f t="shared" si="53"/>
        <v>1</v>
      </c>
      <c r="AH520">
        <v>0</v>
      </c>
      <c r="AI520">
        <v>0</v>
      </c>
    </row>
    <row r="521" spans="1:35" x14ac:dyDescent="0.3">
      <c r="A521" s="1">
        <v>9214</v>
      </c>
      <c r="B521">
        <v>1991</v>
      </c>
      <c r="C521">
        <f t="shared" si="50"/>
        <v>35</v>
      </c>
      <c r="D521" t="str" cm="1">
        <f t="array" ref="D521">_xlfn.IFS(C521&lt;36,"Young",C521&lt;56,"Middle-aged",C521&gt;=56,"Senior")</f>
        <v>Young</v>
      </c>
      <c r="E521" t="s">
        <v>29</v>
      </c>
      <c r="F521" t="s">
        <v>37</v>
      </c>
      <c r="G521">
        <v>42691</v>
      </c>
      <c r="H521">
        <f t="shared" si="48"/>
        <v>42691</v>
      </c>
      <c r="I521" t="str" cm="1">
        <f t="array" ref="I521">_xlfn.IFS(H521&lt;PERCENTILE(Income_Clean,0.33),"Low",H521&lt;PERCENTILE(Income_Clean,0.67),"Medium",H521&gt;PERCENTILE(Income_Clean,0.67),"High")</f>
        <v>Medium</v>
      </c>
      <c r="J521" t="str">
        <f t="shared" si="49"/>
        <v>Average Income</v>
      </c>
      <c r="K521">
        <v>0</v>
      </c>
      <c r="L521">
        <v>0</v>
      </c>
      <c r="M521" t="str">
        <f t="shared" si="51"/>
        <v>No</v>
      </c>
      <c r="N521" t="s">
        <v>393</v>
      </c>
      <c r="O521">
        <v>48</v>
      </c>
      <c r="P521">
        <v>179</v>
      </c>
      <c r="Q521">
        <v>2</v>
      </c>
      <c r="R521">
        <v>64</v>
      </c>
      <c r="S521">
        <v>38</v>
      </c>
      <c r="T521">
        <v>17</v>
      </c>
      <c r="U521">
        <v>58</v>
      </c>
      <c r="V521">
        <f t="shared" si="52"/>
        <v>358</v>
      </c>
      <c r="W521">
        <v>1</v>
      </c>
      <c r="X521">
        <v>5</v>
      </c>
      <c r="Y521">
        <v>1</v>
      </c>
      <c r="Z521">
        <v>6</v>
      </c>
      <c r="AA521">
        <v>5</v>
      </c>
      <c r="AB521">
        <v>0</v>
      </c>
      <c r="AC521">
        <v>0</v>
      </c>
      <c r="AD521">
        <v>0</v>
      </c>
      <c r="AE521">
        <v>0</v>
      </c>
      <c r="AF521">
        <v>0</v>
      </c>
      <c r="AG521">
        <f t="shared" si="53"/>
        <v>0</v>
      </c>
      <c r="AH521">
        <v>0</v>
      </c>
      <c r="AI521">
        <v>0</v>
      </c>
    </row>
    <row r="522" spans="1:35" x14ac:dyDescent="0.3">
      <c r="A522" s="1">
        <v>4943</v>
      </c>
      <c r="B522">
        <v>1953</v>
      </c>
      <c r="C522">
        <f t="shared" si="50"/>
        <v>73</v>
      </c>
      <c r="D522" t="str" cm="1">
        <f t="array" ref="D522">_xlfn.IFS(C522&lt;36,"Young",C522&lt;56,"Middle-aged",C522&gt;=56,"Senior")</f>
        <v>Senior</v>
      </c>
      <c r="E522" t="s">
        <v>29</v>
      </c>
      <c r="F522" t="s">
        <v>37</v>
      </c>
      <c r="G522">
        <v>70503</v>
      </c>
      <c r="H522">
        <f t="shared" si="48"/>
        <v>70503</v>
      </c>
      <c r="I522" t="str" cm="1">
        <f t="array" ref="I522">_xlfn.IFS(H522&lt;PERCENTILE(Income_Clean,0.33),"Low",H522&lt;PERCENTILE(Income_Clean,0.67),"Medium",H522&gt;PERCENTILE(Income_Clean,0.67),"High")</f>
        <v>High</v>
      </c>
      <c r="J522" t="str">
        <f t="shared" si="49"/>
        <v>Above Average Income</v>
      </c>
      <c r="K522">
        <v>0</v>
      </c>
      <c r="L522">
        <v>0</v>
      </c>
      <c r="M522" t="str">
        <f t="shared" si="51"/>
        <v>No</v>
      </c>
      <c r="N522" t="s">
        <v>394</v>
      </c>
      <c r="O522">
        <v>73</v>
      </c>
      <c r="P522">
        <v>1379</v>
      </c>
      <c r="Q522">
        <v>33</v>
      </c>
      <c r="R522">
        <v>216</v>
      </c>
      <c r="S522">
        <v>0</v>
      </c>
      <c r="T522">
        <v>33</v>
      </c>
      <c r="U522">
        <v>66</v>
      </c>
      <c r="V522">
        <f t="shared" si="52"/>
        <v>1727</v>
      </c>
      <c r="W522">
        <v>1</v>
      </c>
      <c r="X522">
        <v>2</v>
      </c>
      <c r="Y522">
        <v>4</v>
      </c>
      <c r="Z522">
        <v>9</v>
      </c>
      <c r="AA522">
        <v>6</v>
      </c>
      <c r="AB522">
        <v>0</v>
      </c>
      <c r="AC522">
        <v>1</v>
      </c>
      <c r="AD522">
        <v>1</v>
      </c>
      <c r="AE522">
        <v>0</v>
      </c>
      <c r="AF522">
        <v>0</v>
      </c>
      <c r="AG522">
        <f t="shared" si="53"/>
        <v>2</v>
      </c>
      <c r="AH522">
        <v>0</v>
      </c>
      <c r="AI522">
        <v>0</v>
      </c>
    </row>
    <row r="523" spans="1:35" x14ac:dyDescent="0.3">
      <c r="A523" s="1">
        <v>35</v>
      </c>
      <c r="B523">
        <v>1987</v>
      </c>
      <c r="C523">
        <f t="shared" si="50"/>
        <v>39</v>
      </c>
      <c r="D523" t="str" cm="1">
        <f t="array" ref="D523">_xlfn.IFS(C523&lt;36,"Young",C523&lt;56,"Middle-aged",C523&gt;=56,"Senior")</f>
        <v>Middle-aged</v>
      </c>
      <c r="E523" t="s">
        <v>29</v>
      </c>
      <c r="F523" t="s">
        <v>37</v>
      </c>
      <c r="G523">
        <v>25545</v>
      </c>
      <c r="H523">
        <f t="shared" si="48"/>
        <v>25545</v>
      </c>
      <c r="I523" t="str" cm="1">
        <f t="array" ref="I523">_xlfn.IFS(H523&lt;PERCENTILE(Income_Clean,0.33),"Low",H523&lt;PERCENTILE(Income_Clean,0.67),"Medium",H523&gt;PERCENTILE(Income_Clean,0.67),"High")</f>
        <v>Low</v>
      </c>
      <c r="J523" t="str">
        <f t="shared" si="49"/>
        <v>Below Average Income</v>
      </c>
      <c r="K523">
        <v>1</v>
      </c>
      <c r="L523">
        <v>0</v>
      </c>
      <c r="M523" t="str">
        <f t="shared" si="51"/>
        <v>Yes</v>
      </c>
      <c r="N523" t="s">
        <v>220</v>
      </c>
      <c r="O523">
        <v>35</v>
      </c>
      <c r="P523">
        <v>32</v>
      </c>
      <c r="Q523">
        <v>1</v>
      </c>
      <c r="R523">
        <v>64</v>
      </c>
      <c r="S523">
        <v>16</v>
      </c>
      <c r="T523">
        <v>12</v>
      </c>
      <c r="U523">
        <v>85</v>
      </c>
      <c r="V523">
        <f t="shared" si="52"/>
        <v>210</v>
      </c>
      <c r="W523">
        <v>3</v>
      </c>
      <c r="X523">
        <v>2</v>
      </c>
      <c r="Y523">
        <v>2</v>
      </c>
      <c r="Z523">
        <v>3</v>
      </c>
      <c r="AA523">
        <v>6</v>
      </c>
      <c r="AB523">
        <v>0</v>
      </c>
      <c r="AC523">
        <v>0</v>
      </c>
      <c r="AD523">
        <v>0</v>
      </c>
      <c r="AE523">
        <v>0</v>
      </c>
      <c r="AF523">
        <v>0</v>
      </c>
      <c r="AG523">
        <f t="shared" si="53"/>
        <v>0</v>
      </c>
      <c r="AH523">
        <v>0</v>
      </c>
      <c r="AI523">
        <v>1</v>
      </c>
    </row>
    <row r="524" spans="1:35" x14ac:dyDescent="0.3">
      <c r="A524" s="1">
        <v>2258</v>
      </c>
      <c r="B524">
        <v>1986</v>
      </c>
      <c r="C524">
        <f t="shared" si="50"/>
        <v>40</v>
      </c>
      <c r="D524" t="str" cm="1">
        <f t="array" ref="D524">_xlfn.IFS(C524&lt;36,"Young",C524&lt;56,"Middle-aged",C524&gt;=56,"Senior")</f>
        <v>Middle-aged</v>
      </c>
      <c r="E524" t="s">
        <v>29</v>
      </c>
      <c r="F524" t="s">
        <v>37</v>
      </c>
      <c r="G524">
        <v>32880</v>
      </c>
      <c r="H524">
        <f t="shared" si="48"/>
        <v>32880</v>
      </c>
      <c r="I524" t="str" cm="1">
        <f t="array" ref="I524">_xlfn.IFS(H524&lt;PERCENTILE(Income_Clean,0.33),"Low",H524&lt;PERCENTILE(Income_Clean,0.67),"Medium",H524&gt;PERCENTILE(Income_Clean,0.67),"High")</f>
        <v>Low</v>
      </c>
      <c r="J524" t="str">
        <f t="shared" si="49"/>
        <v>Below Average Income</v>
      </c>
      <c r="K524">
        <v>1</v>
      </c>
      <c r="L524">
        <v>0</v>
      </c>
      <c r="M524" t="str">
        <f t="shared" si="51"/>
        <v>Yes</v>
      </c>
      <c r="N524" t="s">
        <v>395</v>
      </c>
      <c r="O524">
        <v>76</v>
      </c>
      <c r="P524">
        <v>8</v>
      </c>
      <c r="Q524">
        <v>4</v>
      </c>
      <c r="R524">
        <v>15</v>
      </c>
      <c r="S524">
        <v>7</v>
      </c>
      <c r="T524">
        <v>6</v>
      </c>
      <c r="U524">
        <v>2</v>
      </c>
      <c r="V524">
        <f t="shared" si="52"/>
        <v>42</v>
      </c>
      <c r="W524">
        <v>1</v>
      </c>
      <c r="X524">
        <v>1</v>
      </c>
      <c r="Y524">
        <v>0</v>
      </c>
      <c r="Z524">
        <v>3</v>
      </c>
      <c r="AA524">
        <v>8</v>
      </c>
      <c r="AB524">
        <v>0</v>
      </c>
      <c r="AC524">
        <v>0</v>
      </c>
      <c r="AD524">
        <v>0</v>
      </c>
      <c r="AE524">
        <v>0</v>
      </c>
      <c r="AF524">
        <v>0</v>
      </c>
      <c r="AG524">
        <f t="shared" si="53"/>
        <v>0</v>
      </c>
      <c r="AH524">
        <v>0</v>
      </c>
      <c r="AI524">
        <v>0</v>
      </c>
    </row>
    <row r="525" spans="1:35" x14ac:dyDescent="0.3">
      <c r="A525" s="1">
        <v>4322</v>
      </c>
      <c r="B525">
        <v>1958</v>
      </c>
      <c r="C525">
        <f t="shared" si="50"/>
        <v>68</v>
      </c>
      <c r="D525" t="str" cm="1">
        <f t="array" ref="D525">_xlfn.IFS(C525&lt;36,"Young",C525&lt;56,"Middle-aged",C525&gt;=56,"Senior")</f>
        <v>Senior</v>
      </c>
      <c r="E525" t="s">
        <v>36</v>
      </c>
      <c r="F525" t="s">
        <v>33</v>
      </c>
      <c r="G525">
        <v>77863</v>
      </c>
      <c r="H525">
        <f t="shared" si="48"/>
        <v>77863</v>
      </c>
      <c r="I525" t="str" cm="1">
        <f t="array" ref="I525">_xlfn.IFS(H525&lt;PERCENTILE(Income_Clean,0.33),"Low",H525&lt;PERCENTILE(Income_Clean,0.67),"Medium",H525&gt;PERCENTILE(Income_Clean,0.67),"High")</f>
        <v>High</v>
      </c>
      <c r="J525" t="str">
        <f t="shared" si="49"/>
        <v>Above Average Income</v>
      </c>
      <c r="K525">
        <v>0</v>
      </c>
      <c r="L525">
        <v>0</v>
      </c>
      <c r="M525" t="str">
        <f t="shared" si="51"/>
        <v>No</v>
      </c>
      <c r="N525" t="s">
        <v>382</v>
      </c>
      <c r="O525">
        <v>20</v>
      </c>
      <c r="P525">
        <v>881</v>
      </c>
      <c r="Q525">
        <v>38</v>
      </c>
      <c r="R525">
        <v>319</v>
      </c>
      <c r="S525">
        <v>16</v>
      </c>
      <c r="T525">
        <v>25</v>
      </c>
      <c r="U525">
        <v>12</v>
      </c>
      <c r="V525">
        <f t="shared" si="52"/>
        <v>1291</v>
      </c>
      <c r="W525">
        <v>1</v>
      </c>
      <c r="X525">
        <v>4</v>
      </c>
      <c r="Y525">
        <v>5</v>
      </c>
      <c r="Z525">
        <v>10</v>
      </c>
      <c r="AA525">
        <v>2</v>
      </c>
      <c r="AB525">
        <v>0</v>
      </c>
      <c r="AC525">
        <v>0</v>
      </c>
      <c r="AD525">
        <v>0</v>
      </c>
      <c r="AE525">
        <v>0</v>
      </c>
      <c r="AF525">
        <v>0</v>
      </c>
      <c r="AG525">
        <f t="shared" si="53"/>
        <v>0</v>
      </c>
      <c r="AH525">
        <v>0</v>
      </c>
      <c r="AI525">
        <v>0</v>
      </c>
    </row>
    <row r="526" spans="1:35" x14ac:dyDescent="0.3">
      <c r="A526" s="1">
        <v>713</v>
      </c>
      <c r="B526">
        <v>1977</v>
      </c>
      <c r="C526">
        <f t="shared" si="50"/>
        <v>49</v>
      </c>
      <c r="D526" t="str" cm="1">
        <f t="array" ref="D526">_xlfn.IFS(C526&lt;36,"Young",C526&lt;56,"Middle-aged",C526&gt;=56,"Senior")</f>
        <v>Middle-aged</v>
      </c>
      <c r="E526" t="s">
        <v>39</v>
      </c>
      <c r="F526" t="s">
        <v>37</v>
      </c>
      <c r="G526">
        <v>50353</v>
      </c>
      <c r="H526">
        <f t="shared" si="48"/>
        <v>50353</v>
      </c>
      <c r="I526" t="str" cm="1">
        <f t="array" ref="I526">_xlfn.IFS(H526&lt;PERCENTILE(Income_Clean,0.33),"Low",H526&lt;PERCENTILE(Income_Clean,0.67),"Medium",H526&gt;PERCENTILE(Income_Clean,0.67),"High")</f>
        <v>Medium</v>
      </c>
      <c r="J526" t="str">
        <f t="shared" si="49"/>
        <v>Average Income</v>
      </c>
      <c r="K526">
        <v>0</v>
      </c>
      <c r="L526">
        <v>0</v>
      </c>
      <c r="M526" t="str">
        <f t="shared" si="51"/>
        <v>No</v>
      </c>
      <c r="N526" t="s">
        <v>148</v>
      </c>
      <c r="O526">
        <v>72</v>
      </c>
      <c r="P526">
        <v>141</v>
      </c>
      <c r="Q526">
        <v>15</v>
      </c>
      <c r="R526">
        <v>153</v>
      </c>
      <c r="S526">
        <v>67</v>
      </c>
      <c r="T526">
        <v>31</v>
      </c>
      <c r="U526">
        <v>35</v>
      </c>
      <c r="V526">
        <f t="shared" si="52"/>
        <v>442</v>
      </c>
      <c r="W526">
        <v>1</v>
      </c>
      <c r="X526">
        <v>4</v>
      </c>
      <c r="Y526">
        <v>4</v>
      </c>
      <c r="Z526">
        <v>6</v>
      </c>
      <c r="AA526">
        <v>3</v>
      </c>
      <c r="AB526">
        <v>0</v>
      </c>
      <c r="AC526">
        <v>0</v>
      </c>
      <c r="AD526">
        <v>0</v>
      </c>
      <c r="AE526">
        <v>0</v>
      </c>
      <c r="AF526">
        <v>0</v>
      </c>
      <c r="AG526">
        <f t="shared" si="53"/>
        <v>0</v>
      </c>
      <c r="AH526">
        <v>0</v>
      </c>
      <c r="AI526">
        <v>0</v>
      </c>
    </row>
    <row r="527" spans="1:35" x14ac:dyDescent="0.3">
      <c r="A527" s="1">
        <v>4702</v>
      </c>
      <c r="B527">
        <v>1964</v>
      </c>
      <c r="C527">
        <f t="shared" si="50"/>
        <v>62</v>
      </c>
      <c r="D527" t="str" cm="1">
        <f t="array" ref="D527">_xlfn.IFS(C527&lt;36,"Young",C527&lt;56,"Middle-aged",C527&gt;=56,"Senior")</f>
        <v>Senior</v>
      </c>
      <c r="E527" t="s">
        <v>29</v>
      </c>
      <c r="F527" t="s">
        <v>30</v>
      </c>
      <c r="G527">
        <v>61839</v>
      </c>
      <c r="H527">
        <f t="shared" si="48"/>
        <v>61839</v>
      </c>
      <c r="I527" t="str" cm="1">
        <f t="array" ref="I527">_xlfn.IFS(H527&lt;PERCENTILE(Income_Clean,0.33),"Low",H527&lt;PERCENTILE(Income_Clean,0.67),"Medium",H527&gt;PERCENTILE(Income_Clean,0.67),"High")</f>
        <v>Medium</v>
      </c>
      <c r="J527" t="str">
        <f t="shared" si="49"/>
        <v>Average Income</v>
      </c>
      <c r="K527">
        <v>0</v>
      </c>
      <c r="L527">
        <v>0</v>
      </c>
      <c r="M527" t="str">
        <f t="shared" si="51"/>
        <v>No</v>
      </c>
      <c r="N527" t="s">
        <v>396</v>
      </c>
      <c r="O527">
        <v>20</v>
      </c>
      <c r="P527">
        <v>1000</v>
      </c>
      <c r="Q527">
        <v>155</v>
      </c>
      <c r="R527">
        <v>379</v>
      </c>
      <c r="S527">
        <v>224</v>
      </c>
      <c r="T527">
        <v>17</v>
      </c>
      <c r="U527">
        <v>120</v>
      </c>
      <c r="V527">
        <f t="shared" si="52"/>
        <v>1895</v>
      </c>
      <c r="W527">
        <v>1</v>
      </c>
      <c r="X527">
        <v>4</v>
      </c>
      <c r="Y527">
        <v>8</v>
      </c>
      <c r="Z527">
        <v>4</v>
      </c>
      <c r="AA527">
        <v>8</v>
      </c>
      <c r="AB527">
        <v>0</v>
      </c>
      <c r="AC527">
        <v>0</v>
      </c>
      <c r="AD527">
        <v>0</v>
      </c>
      <c r="AE527">
        <v>0</v>
      </c>
      <c r="AF527">
        <v>0</v>
      </c>
      <c r="AG527">
        <f t="shared" si="53"/>
        <v>0</v>
      </c>
      <c r="AH527">
        <v>0</v>
      </c>
      <c r="AI527">
        <v>0</v>
      </c>
    </row>
    <row r="528" spans="1:35" x14ac:dyDescent="0.3">
      <c r="A528" s="1">
        <v>3281</v>
      </c>
      <c r="B528">
        <v>1960</v>
      </c>
      <c r="C528">
        <f t="shared" si="50"/>
        <v>66</v>
      </c>
      <c r="D528" t="str" cm="1">
        <f t="array" ref="D528">_xlfn.IFS(C528&lt;36,"Young",C528&lt;56,"Middle-aged",C528&gt;=56,"Senior")</f>
        <v>Senior</v>
      </c>
      <c r="E528" t="s">
        <v>36</v>
      </c>
      <c r="F528" t="s">
        <v>37</v>
      </c>
      <c r="G528">
        <v>49154</v>
      </c>
      <c r="H528">
        <f t="shared" si="48"/>
        <v>49154</v>
      </c>
      <c r="I528" t="str" cm="1">
        <f t="array" ref="I528">_xlfn.IFS(H528&lt;PERCENTILE(Income_Clean,0.33),"Low",H528&lt;PERCENTILE(Income_Clean,0.67),"Medium",H528&gt;PERCENTILE(Income_Clean,0.67),"High")</f>
        <v>Medium</v>
      </c>
      <c r="J528" t="str">
        <f t="shared" si="49"/>
        <v>Average Income</v>
      </c>
      <c r="K528">
        <v>1</v>
      </c>
      <c r="L528">
        <v>1</v>
      </c>
      <c r="M528" t="str">
        <f t="shared" si="51"/>
        <v>Yes</v>
      </c>
      <c r="N528" t="s">
        <v>397</v>
      </c>
      <c r="O528">
        <v>69</v>
      </c>
      <c r="P528">
        <v>206</v>
      </c>
      <c r="Q528">
        <v>10</v>
      </c>
      <c r="R528">
        <v>67</v>
      </c>
      <c r="S528">
        <v>30</v>
      </c>
      <c r="T528">
        <v>27</v>
      </c>
      <c r="U528">
        <v>71</v>
      </c>
      <c r="V528">
        <f t="shared" si="52"/>
        <v>411</v>
      </c>
      <c r="W528">
        <v>6</v>
      </c>
      <c r="X528">
        <v>4</v>
      </c>
      <c r="Y528">
        <v>1</v>
      </c>
      <c r="Z528">
        <v>8</v>
      </c>
      <c r="AA528">
        <v>6</v>
      </c>
      <c r="AB528">
        <v>0</v>
      </c>
      <c r="AC528">
        <v>0</v>
      </c>
      <c r="AD528">
        <v>0</v>
      </c>
      <c r="AE528">
        <v>0</v>
      </c>
      <c r="AF528">
        <v>0</v>
      </c>
      <c r="AG528">
        <f t="shared" si="53"/>
        <v>0</v>
      </c>
      <c r="AH528">
        <v>0</v>
      </c>
      <c r="AI528">
        <v>0</v>
      </c>
    </row>
    <row r="529" spans="1:35" x14ac:dyDescent="0.3">
      <c r="A529" s="1">
        <v>702</v>
      </c>
      <c r="B529">
        <v>1975</v>
      </c>
      <c r="C529">
        <f t="shared" si="50"/>
        <v>51</v>
      </c>
      <c r="D529" t="str" cm="1">
        <f t="array" ref="D529">_xlfn.IFS(C529&lt;36,"Young",C529&lt;56,"Middle-aged",C529&gt;=56,"Senior")</f>
        <v>Middle-aged</v>
      </c>
      <c r="E529" t="s">
        <v>53</v>
      </c>
      <c r="F529" t="s">
        <v>71</v>
      </c>
      <c r="G529">
        <v>47682</v>
      </c>
      <c r="H529">
        <f t="shared" si="48"/>
        <v>47682</v>
      </c>
      <c r="I529" t="str" cm="1">
        <f t="array" ref="I529">_xlfn.IFS(H529&lt;PERCENTILE(Income_Clean,0.33),"Low",H529&lt;PERCENTILE(Income_Clean,0.67),"Medium",H529&gt;PERCENTILE(Income_Clean,0.67),"High")</f>
        <v>Medium</v>
      </c>
      <c r="J529" t="str">
        <f t="shared" si="49"/>
        <v>Average Income</v>
      </c>
      <c r="K529">
        <v>0</v>
      </c>
      <c r="L529">
        <v>1</v>
      </c>
      <c r="M529" t="str">
        <f t="shared" si="51"/>
        <v>Yes</v>
      </c>
      <c r="N529" t="s">
        <v>398</v>
      </c>
      <c r="O529">
        <v>80</v>
      </c>
      <c r="P529">
        <v>162</v>
      </c>
      <c r="Q529">
        <v>61</v>
      </c>
      <c r="R529">
        <v>83</v>
      </c>
      <c r="S529">
        <v>97</v>
      </c>
      <c r="T529">
        <v>57</v>
      </c>
      <c r="U529">
        <v>61</v>
      </c>
      <c r="V529">
        <f t="shared" si="52"/>
        <v>521</v>
      </c>
      <c r="W529">
        <v>4</v>
      </c>
      <c r="X529">
        <v>4</v>
      </c>
      <c r="Y529">
        <v>3</v>
      </c>
      <c r="Z529">
        <v>8</v>
      </c>
      <c r="AA529">
        <v>5</v>
      </c>
      <c r="AB529">
        <v>0</v>
      </c>
      <c r="AC529">
        <v>0</v>
      </c>
      <c r="AD529">
        <v>0</v>
      </c>
      <c r="AE529">
        <v>0</v>
      </c>
      <c r="AF529">
        <v>0</v>
      </c>
      <c r="AG529">
        <f t="shared" si="53"/>
        <v>0</v>
      </c>
      <c r="AH529">
        <v>0</v>
      </c>
      <c r="AI529">
        <v>0</v>
      </c>
    </row>
    <row r="530" spans="1:35" x14ac:dyDescent="0.3">
      <c r="A530" s="1">
        <v>2004</v>
      </c>
      <c r="B530">
        <v>1969</v>
      </c>
      <c r="C530">
        <f t="shared" si="50"/>
        <v>57</v>
      </c>
      <c r="D530" t="str" cm="1">
        <f t="array" ref="D530">_xlfn.IFS(C530&lt;36,"Young",C530&lt;56,"Middle-aged",C530&gt;=56,"Senior")</f>
        <v>Senior</v>
      </c>
      <c r="E530" t="s">
        <v>29</v>
      </c>
      <c r="F530" t="s">
        <v>30</v>
      </c>
      <c r="G530">
        <v>72679</v>
      </c>
      <c r="H530">
        <f t="shared" si="48"/>
        <v>72679</v>
      </c>
      <c r="I530" t="str" cm="1">
        <f t="array" ref="I530">_xlfn.IFS(H530&lt;PERCENTILE(Income_Clean,0.33),"Low",H530&lt;PERCENTILE(Income_Clean,0.67),"Medium",H530&gt;PERCENTILE(Income_Clean,0.67),"High")</f>
        <v>High</v>
      </c>
      <c r="J530" t="str">
        <f t="shared" si="49"/>
        <v>Above Average Income</v>
      </c>
      <c r="K530">
        <v>0</v>
      </c>
      <c r="L530">
        <v>1</v>
      </c>
      <c r="M530" t="str">
        <f t="shared" si="51"/>
        <v>Yes</v>
      </c>
      <c r="N530" t="s">
        <v>399</v>
      </c>
      <c r="O530">
        <v>65</v>
      </c>
      <c r="P530">
        <v>619</v>
      </c>
      <c r="Q530">
        <v>54</v>
      </c>
      <c r="R530">
        <v>260</v>
      </c>
      <c r="S530">
        <v>127</v>
      </c>
      <c r="T530">
        <v>54</v>
      </c>
      <c r="U530">
        <v>54</v>
      </c>
      <c r="V530">
        <f t="shared" si="52"/>
        <v>1168</v>
      </c>
      <c r="W530">
        <v>1</v>
      </c>
      <c r="X530">
        <v>4</v>
      </c>
      <c r="Y530">
        <v>7</v>
      </c>
      <c r="Z530">
        <v>5</v>
      </c>
      <c r="AA530">
        <v>1</v>
      </c>
      <c r="AB530">
        <v>0</v>
      </c>
      <c r="AC530">
        <v>0</v>
      </c>
      <c r="AD530">
        <v>0</v>
      </c>
      <c r="AE530">
        <v>0</v>
      </c>
      <c r="AF530">
        <v>0</v>
      </c>
      <c r="AG530">
        <f t="shared" si="53"/>
        <v>0</v>
      </c>
      <c r="AH530">
        <v>0</v>
      </c>
      <c r="AI530">
        <v>0</v>
      </c>
    </row>
    <row r="531" spans="1:35" x14ac:dyDescent="0.3">
      <c r="A531" s="1">
        <v>4769</v>
      </c>
      <c r="B531">
        <v>1977</v>
      </c>
      <c r="C531">
        <f t="shared" si="50"/>
        <v>49</v>
      </c>
      <c r="D531" t="str" cm="1">
        <f t="array" ref="D531">_xlfn.IFS(C531&lt;36,"Young",C531&lt;56,"Middle-aged",C531&gt;=56,"Senior")</f>
        <v>Middle-aged</v>
      </c>
      <c r="E531" t="s">
        <v>39</v>
      </c>
      <c r="F531" t="s">
        <v>33</v>
      </c>
      <c r="G531">
        <v>57954</v>
      </c>
      <c r="H531">
        <f t="shared" si="48"/>
        <v>57954</v>
      </c>
      <c r="I531" t="str" cm="1">
        <f t="array" ref="I531">_xlfn.IFS(H531&lt;PERCENTILE(Income_Clean,0.33),"Low",H531&lt;PERCENTILE(Income_Clean,0.67),"Medium",H531&gt;PERCENTILE(Income_Clean,0.67),"High")</f>
        <v>Medium</v>
      </c>
      <c r="J531" t="str">
        <f t="shared" si="49"/>
        <v>Average Income</v>
      </c>
      <c r="K531">
        <v>1</v>
      </c>
      <c r="L531">
        <v>1</v>
      </c>
      <c r="M531" t="str">
        <f t="shared" si="51"/>
        <v>Yes</v>
      </c>
      <c r="N531" t="s">
        <v>400</v>
      </c>
      <c r="O531">
        <v>52</v>
      </c>
      <c r="P531">
        <v>456</v>
      </c>
      <c r="Q531">
        <v>4</v>
      </c>
      <c r="R531">
        <v>24</v>
      </c>
      <c r="S531">
        <v>0</v>
      </c>
      <c r="T531">
        <v>0</v>
      </c>
      <c r="U531">
        <v>9</v>
      </c>
      <c r="V531">
        <f t="shared" si="52"/>
        <v>493</v>
      </c>
      <c r="W531">
        <v>7</v>
      </c>
      <c r="X531">
        <v>8</v>
      </c>
      <c r="Y531">
        <v>2</v>
      </c>
      <c r="Z531">
        <v>6</v>
      </c>
      <c r="AA531">
        <v>7</v>
      </c>
      <c r="AB531">
        <v>0</v>
      </c>
      <c r="AC531">
        <v>1</v>
      </c>
      <c r="AD531">
        <v>0</v>
      </c>
      <c r="AE531">
        <v>0</v>
      </c>
      <c r="AF531">
        <v>0</v>
      </c>
      <c r="AG531">
        <f t="shared" si="53"/>
        <v>1</v>
      </c>
      <c r="AH531">
        <v>0</v>
      </c>
      <c r="AI531">
        <v>0</v>
      </c>
    </row>
    <row r="532" spans="1:35" x14ac:dyDescent="0.3">
      <c r="A532" s="1">
        <v>4437</v>
      </c>
      <c r="B532">
        <v>1962</v>
      </c>
      <c r="C532">
        <f t="shared" si="50"/>
        <v>64</v>
      </c>
      <c r="D532" t="str" cm="1">
        <f t="array" ref="D532">_xlfn.IFS(C532&lt;36,"Young",C532&lt;56,"Middle-aged",C532&gt;=56,"Senior")</f>
        <v>Senior</v>
      </c>
      <c r="E532" t="s">
        <v>29</v>
      </c>
      <c r="F532" t="s">
        <v>37</v>
      </c>
      <c r="G532">
        <v>65316</v>
      </c>
      <c r="H532">
        <f t="shared" si="48"/>
        <v>65316</v>
      </c>
      <c r="I532" t="str" cm="1">
        <f t="array" ref="I532">_xlfn.IFS(H532&lt;PERCENTILE(Income_Clean,0.33),"Low",H532&lt;PERCENTILE(Income_Clean,0.67),"Medium",H532&gt;PERCENTILE(Income_Clean,0.67),"High")</f>
        <v>High</v>
      </c>
      <c r="J532" t="str">
        <f t="shared" si="49"/>
        <v>Above Average Income</v>
      </c>
      <c r="K532">
        <v>1</v>
      </c>
      <c r="L532">
        <v>1</v>
      </c>
      <c r="M532" t="str">
        <f t="shared" si="51"/>
        <v>Yes</v>
      </c>
      <c r="N532" t="s">
        <v>401</v>
      </c>
      <c r="O532">
        <v>65</v>
      </c>
      <c r="P532">
        <v>112</v>
      </c>
      <c r="Q532">
        <v>6</v>
      </c>
      <c r="R532">
        <v>92</v>
      </c>
      <c r="S532">
        <v>3</v>
      </c>
      <c r="T532">
        <v>9</v>
      </c>
      <c r="U532">
        <v>38</v>
      </c>
      <c r="V532">
        <f t="shared" si="52"/>
        <v>260</v>
      </c>
      <c r="W532">
        <v>2</v>
      </c>
      <c r="X532">
        <v>3</v>
      </c>
      <c r="Y532">
        <v>2</v>
      </c>
      <c r="Z532">
        <v>5</v>
      </c>
      <c r="AA532">
        <v>4</v>
      </c>
      <c r="AB532">
        <v>0</v>
      </c>
      <c r="AC532">
        <v>0</v>
      </c>
      <c r="AD532">
        <v>0</v>
      </c>
      <c r="AE532">
        <v>0</v>
      </c>
      <c r="AF532">
        <v>0</v>
      </c>
      <c r="AG532">
        <f t="shared" si="53"/>
        <v>0</v>
      </c>
      <c r="AH532">
        <v>0</v>
      </c>
      <c r="AI532">
        <v>0</v>
      </c>
    </row>
    <row r="533" spans="1:35" x14ac:dyDescent="0.3">
      <c r="A533" s="1">
        <v>8724</v>
      </c>
      <c r="B533">
        <v>1982</v>
      </c>
      <c r="C533">
        <f t="shared" si="50"/>
        <v>44</v>
      </c>
      <c r="D533" t="str" cm="1">
        <f t="array" ref="D533">_xlfn.IFS(C533&lt;36,"Young",C533&lt;56,"Middle-aged",C533&gt;=56,"Senior")</f>
        <v>Middle-aged</v>
      </c>
      <c r="E533" t="s">
        <v>29</v>
      </c>
      <c r="F533" t="s">
        <v>30</v>
      </c>
      <c r="G533">
        <v>28567</v>
      </c>
      <c r="H533">
        <f t="shared" si="48"/>
        <v>28567</v>
      </c>
      <c r="I533" t="str" cm="1">
        <f t="array" ref="I533">_xlfn.IFS(H533&lt;PERCENTILE(Income_Clean,0.33),"Low",H533&lt;PERCENTILE(Income_Clean,0.67),"Medium",H533&gt;PERCENTILE(Income_Clean,0.67),"High")</f>
        <v>Low</v>
      </c>
      <c r="J533" t="str">
        <f t="shared" si="49"/>
        <v>Below Average Income</v>
      </c>
      <c r="K533">
        <v>1</v>
      </c>
      <c r="L533">
        <v>0</v>
      </c>
      <c r="M533" t="str">
        <f t="shared" si="51"/>
        <v>Yes</v>
      </c>
      <c r="N533" t="s">
        <v>90</v>
      </c>
      <c r="O533">
        <v>57</v>
      </c>
      <c r="P533">
        <v>11</v>
      </c>
      <c r="Q533">
        <v>3</v>
      </c>
      <c r="R533">
        <v>22</v>
      </c>
      <c r="S533">
        <v>2</v>
      </c>
      <c r="T533">
        <v>2</v>
      </c>
      <c r="U533">
        <v>6</v>
      </c>
      <c r="V533">
        <f t="shared" si="52"/>
        <v>46</v>
      </c>
      <c r="W533">
        <v>2</v>
      </c>
      <c r="X533">
        <v>2</v>
      </c>
      <c r="Y533">
        <v>0</v>
      </c>
      <c r="Z533">
        <v>3</v>
      </c>
      <c r="AA533">
        <v>6</v>
      </c>
      <c r="AB533">
        <v>0</v>
      </c>
      <c r="AC533">
        <v>0</v>
      </c>
      <c r="AD533">
        <v>0</v>
      </c>
      <c r="AE533">
        <v>0</v>
      </c>
      <c r="AF533">
        <v>0</v>
      </c>
      <c r="AG533">
        <f t="shared" si="53"/>
        <v>0</v>
      </c>
      <c r="AH533">
        <v>0</v>
      </c>
      <c r="AI533">
        <v>0</v>
      </c>
    </row>
    <row r="534" spans="1:35" x14ac:dyDescent="0.3">
      <c r="A534" s="1">
        <v>10741</v>
      </c>
      <c r="B534">
        <v>1951</v>
      </c>
      <c r="C534">
        <f t="shared" si="50"/>
        <v>75</v>
      </c>
      <c r="D534" t="str" cm="1">
        <f t="array" ref="D534">_xlfn.IFS(C534&lt;36,"Young",C534&lt;56,"Middle-aged",C534&gt;=56,"Senior")</f>
        <v>Senior</v>
      </c>
      <c r="E534" t="s">
        <v>39</v>
      </c>
      <c r="F534" t="s">
        <v>33</v>
      </c>
      <c r="G534">
        <v>47352</v>
      </c>
      <c r="H534">
        <f t="shared" si="48"/>
        <v>47352</v>
      </c>
      <c r="I534" t="str" cm="1">
        <f t="array" ref="I534">_xlfn.IFS(H534&lt;PERCENTILE(Income_Clean,0.33),"Low",H534&lt;PERCENTILE(Income_Clean,0.67),"Medium",H534&gt;PERCENTILE(Income_Clean,0.67),"High")</f>
        <v>Medium</v>
      </c>
      <c r="J534" t="str">
        <f t="shared" si="49"/>
        <v>Average Income</v>
      </c>
      <c r="K534">
        <v>0</v>
      </c>
      <c r="L534">
        <v>1</v>
      </c>
      <c r="M534" t="str">
        <f t="shared" si="51"/>
        <v>Yes</v>
      </c>
      <c r="N534" t="s">
        <v>124</v>
      </c>
      <c r="O534">
        <v>70</v>
      </c>
      <c r="P534">
        <v>172</v>
      </c>
      <c r="Q534">
        <v>12</v>
      </c>
      <c r="R534">
        <v>112</v>
      </c>
      <c r="S534">
        <v>8</v>
      </c>
      <c r="T534">
        <v>0</v>
      </c>
      <c r="U534">
        <v>15</v>
      </c>
      <c r="V534">
        <f t="shared" si="52"/>
        <v>319</v>
      </c>
      <c r="W534">
        <v>4</v>
      </c>
      <c r="X534">
        <v>6</v>
      </c>
      <c r="Y534">
        <v>1</v>
      </c>
      <c r="Z534">
        <v>5</v>
      </c>
      <c r="AA534">
        <v>7</v>
      </c>
      <c r="AB534">
        <v>0</v>
      </c>
      <c r="AC534">
        <v>0</v>
      </c>
      <c r="AD534">
        <v>0</v>
      </c>
      <c r="AE534">
        <v>0</v>
      </c>
      <c r="AF534">
        <v>0</v>
      </c>
      <c r="AG534">
        <f t="shared" si="53"/>
        <v>0</v>
      </c>
      <c r="AH534">
        <v>0</v>
      </c>
      <c r="AI534">
        <v>0</v>
      </c>
    </row>
    <row r="535" spans="1:35" x14ac:dyDescent="0.3">
      <c r="A535" s="1">
        <v>1991</v>
      </c>
      <c r="B535">
        <v>1967</v>
      </c>
      <c r="C535">
        <f t="shared" si="50"/>
        <v>59</v>
      </c>
      <c r="D535" t="str" cm="1">
        <f t="array" ref="D535">_xlfn.IFS(C535&lt;36,"Young",C535&lt;56,"Middle-aged",C535&gt;=56,"Senior")</f>
        <v>Senior</v>
      </c>
      <c r="E535" t="s">
        <v>29</v>
      </c>
      <c r="F535" t="s">
        <v>33</v>
      </c>
      <c r="G535">
        <v>44931</v>
      </c>
      <c r="H535">
        <f t="shared" si="48"/>
        <v>44931</v>
      </c>
      <c r="I535" t="str" cm="1">
        <f t="array" ref="I535">_xlfn.IFS(H535&lt;PERCENTILE(Income_Clean,0.33),"Low",H535&lt;PERCENTILE(Income_Clean,0.67),"Medium",H535&gt;PERCENTILE(Income_Clean,0.67),"High")</f>
        <v>Medium</v>
      </c>
      <c r="J535" t="str">
        <f t="shared" si="49"/>
        <v>Average Income</v>
      </c>
      <c r="K535">
        <v>0</v>
      </c>
      <c r="L535">
        <v>1</v>
      </c>
      <c r="M535" t="str">
        <f t="shared" si="51"/>
        <v>Yes</v>
      </c>
      <c r="N535" t="s">
        <v>278</v>
      </c>
      <c r="O535">
        <v>0</v>
      </c>
      <c r="P535">
        <v>78</v>
      </c>
      <c r="Q535">
        <v>0</v>
      </c>
      <c r="R535">
        <v>11</v>
      </c>
      <c r="S535">
        <v>0</v>
      </c>
      <c r="T535">
        <v>0</v>
      </c>
      <c r="U535">
        <v>7</v>
      </c>
      <c r="V535">
        <f t="shared" si="52"/>
        <v>96</v>
      </c>
      <c r="W535">
        <v>1</v>
      </c>
      <c r="X535">
        <v>2</v>
      </c>
      <c r="Y535">
        <v>1</v>
      </c>
      <c r="Z535">
        <v>3</v>
      </c>
      <c r="AA535">
        <v>5</v>
      </c>
      <c r="AB535">
        <v>0</v>
      </c>
      <c r="AC535">
        <v>0</v>
      </c>
      <c r="AD535">
        <v>0</v>
      </c>
      <c r="AE535">
        <v>0</v>
      </c>
      <c r="AF535">
        <v>0</v>
      </c>
      <c r="AG535">
        <f t="shared" si="53"/>
        <v>0</v>
      </c>
      <c r="AH535">
        <v>0</v>
      </c>
      <c r="AI535">
        <v>0</v>
      </c>
    </row>
    <row r="536" spans="1:35" x14ac:dyDescent="0.3">
      <c r="A536" s="1">
        <v>6931</v>
      </c>
      <c r="B536">
        <v>1967</v>
      </c>
      <c r="C536">
        <f t="shared" si="50"/>
        <v>59</v>
      </c>
      <c r="D536" t="str" cm="1">
        <f t="array" ref="D536">_xlfn.IFS(C536&lt;36,"Young",C536&lt;56,"Middle-aged",C536&gt;=56,"Senior")</f>
        <v>Senior</v>
      </c>
      <c r="E536" t="s">
        <v>29</v>
      </c>
      <c r="F536" t="s">
        <v>41</v>
      </c>
      <c r="G536">
        <v>76982</v>
      </c>
      <c r="H536">
        <f t="shared" si="48"/>
        <v>76982</v>
      </c>
      <c r="I536" t="str" cm="1">
        <f t="array" ref="I536">_xlfn.IFS(H536&lt;PERCENTILE(Income_Clean,0.33),"Low",H536&lt;PERCENTILE(Income_Clean,0.67),"Medium",H536&gt;PERCENTILE(Income_Clean,0.67),"High")</f>
        <v>High</v>
      </c>
      <c r="J536" t="str">
        <f t="shared" si="49"/>
        <v>Above Average Income</v>
      </c>
      <c r="K536">
        <v>0</v>
      </c>
      <c r="L536">
        <v>0</v>
      </c>
      <c r="M536" t="str">
        <f t="shared" si="51"/>
        <v>No</v>
      </c>
      <c r="N536" t="s">
        <v>402</v>
      </c>
      <c r="O536">
        <v>19</v>
      </c>
      <c r="P536">
        <v>464</v>
      </c>
      <c r="Q536">
        <v>151</v>
      </c>
      <c r="R536">
        <v>292</v>
      </c>
      <c r="S536">
        <v>65</v>
      </c>
      <c r="T536">
        <v>60</v>
      </c>
      <c r="U536">
        <v>30</v>
      </c>
      <c r="V536">
        <f t="shared" si="52"/>
        <v>1062</v>
      </c>
      <c r="W536">
        <v>1</v>
      </c>
      <c r="X536">
        <v>8</v>
      </c>
      <c r="Y536">
        <v>3</v>
      </c>
      <c r="Z536">
        <v>4</v>
      </c>
      <c r="AA536">
        <v>4</v>
      </c>
      <c r="AB536">
        <v>0</v>
      </c>
      <c r="AC536">
        <v>0</v>
      </c>
      <c r="AD536">
        <v>1</v>
      </c>
      <c r="AE536">
        <v>0</v>
      </c>
      <c r="AF536">
        <v>0</v>
      </c>
      <c r="AG536">
        <f t="shared" si="53"/>
        <v>1</v>
      </c>
      <c r="AH536">
        <v>0</v>
      </c>
      <c r="AI536">
        <v>1</v>
      </c>
    </row>
    <row r="537" spans="1:35" x14ac:dyDescent="0.3">
      <c r="A537" s="1">
        <v>11096</v>
      </c>
      <c r="B537">
        <v>1952</v>
      </c>
      <c r="C537">
        <f t="shared" si="50"/>
        <v>74</v>
      </c>
      <c r="D537" t="str" cm="1">
        <f t="array" ref="D537">_xlfn.IFS(C537&lt;36,"Young",C537&lt;56,"Middle-aged",C537&gt;=56,"Senior")</f>
        <v>Senior</v>
      </c>
      <c r="E537" t="s">
        <v>53</v>
      </c>
      <c r="F537" t="s">
        <v>33</v>
      </c>
      <c r="G537">
        <v>57247</v>
      </c>
      <c r="H537">
        <f t="shared" si="48"/>
        <v>57247</v>
      </c>
      <c r="I537" t="str" cm="1">
        <f t="array" ref="I537">_xlfn.IFS(H537&lt;PERCENTILE(Income_Clean,0.33),"Low",H537&lt;PERCENTILE(Income_Clean,0.67),"Medium",H537&gt;PERCENTILE(Income_Clean,0.67),"High")</f>
        <v>Medium</v>
      </c>
      <c r="J537" t="str">
        <f t="shared" si="49"/>
        <v>Average Income</v>
      </c>
      <c r="K537">
        <v>0</v>
      </c>
      <c r="L537">
        <v>1</v>
      </c>
      <c r="M537" t="str">
        <f t="shared" si="51"/>
        <v>Yes</v>
      </c>
      <c r="N537" t="s">
        <v>403</v>
      </c>
      <c r="O537">
        <v>50</v>
      </c>
      <c r="P537">
        <v>99</v>
      </c>
      <c r="Q537">
        <v>4</v>
      </c>
      <c r="R537">
        <v>32</v>
      </c>
      <c r="S537">
        <v>37</v>
      </c>
      <c r="T537">
        <v>54</v>
      </c>
      <c r="U537">
        <v>6</v>
      </c>
      <c r="V537">
        <f t="shared" si="52"/>
        <v>232</v>
      </c>
      <c r="W537">
        <v>2</v>
      </c>
      <c r="X537">
        <v>2</v>
      </c>
      <c r="Y537">
        <v>1</v>
      </c>
      <c r="Z537">
        <v>7</v>
      </c>
      <c r="AA537">
        <v>2</v>
      </c>
      <c r="AB537">
        <v>0</v>
      </c>
      <c r="AC537">
        <v>0</v>
      </c>
      <c r="AD537">
        <v>0</v>
      </c>
      <c r="AE537">
        <v>0</v>
      </c>
      <c r="AF537">
        <v>0</v>
      </c>
      <c r="AG537">
        <f t="shared" si="53"/>
        <v>0</v>
      </c>
      <c r="AH537">
        <v>0</v>
      </c>
      <c r="AI537">
        <v>0</v>
      </c>
    </row>
    <row r="538" spans="1:35" x14ac:dyDescent="0.3">
      <c r="A538" s="1">
        <v>304</v>
      </c>
      <c r="B538">
        <v>1981</v>
      </c>
      <c r="C538">
        <f t="shared" si="50"/>
        <v>45</v>
      </c>
      <c r="D538" t="str" cm="1">
        <f t="array" ref="D538">_xlfn.IFS(C538&lt;36,"Young",C538&lt;56,"Middle-aged",C538&gt;=56,"Senior")</f>
        <v>Middle-aged</v>
      </c>
      <c r="E538" t="s">
        <v>39</v>
      </c>
      <c r="F538" t="s">
        <v>30</v>
      </c>
      <c r="G538">
        <v>22944</v>
      </c>
      <c r="H538">
        <f t="shared" si="48"/>
        <v>22944</v>
      </c>
      <c r="I538" t="str" cm="1">
        <f t="array" ref="I538">_xlfn.IFS(H538&lt;PERCENTILE(Income_Clean,0.33),"Low",H538&lt;PERCENTILE(Income_Clean,0.67),"Medium",H538&gt;PERCENTILE(Income_Clean,0.67),"High")</f>
        <v>Low</v>
      </c>
      <c r="J538" t="str">
        <f t="shared" si="49"/>
        <v>Below Average Income</v>
      </c>
      <c r="K538">
        <v>1</v>
      </c>
      <c r="L538">
        <v>0</v>
      </c>
      <c r="M538" t="str">
        <f t="shared" si="51"/>
        <v>Yes</v>
      </c>
      <c r="N538" t="s">
        <v>404</v>
      </c>
      <c r="O538">
        <v>67</v>
      </c>
      <c r="P538">
        <v>19</v>
      </c>
      <c r="Q538">
        <v>3</v>
      </c>
      <c r="R538">
        <v>19</v>
      </c>
      <c r="S538">
        <v>4</v>
      </c>
      <c r="T538">
        <v>5</v>
      </c>
      <c r="U538">
        <v>26</v>
      </c>
      <c r="V538">
        <f t="shared" si="52"/>
        <v>76</v>
      </c>
      <c r="W538">
        <v>3</v>
      </c>
      <c r="X538">
        <v>3</v>
      </c>
      <c r="Y538">
        <v>0</v>
      </c>
      <c r="Z538">
        <v>3</v>
      </c>
      <c r="AA538">
        <v>7</v>
      </c>
      <c r="AB538">
        <v>0</v>
      </c>
      <c r="AC538">
        <v>0</v>
      </c>
      <c r="AD538">
        <v>0</v>
      </c>
      <c r="AE538">
        <v>0</v>
      </c>
      <c r="AF538">
        <v>0</v>
      </c>
      <c r="AG538">
        <f t="shared" si="53"/>
        <v>0</v>
      </c>
      <c r="AH538">
        <v>0</v>
      </c>
      <c r="AI538">
        <v>0</v>
      </c>
    </row>
    <row r="539" spans="1:35" x14ac:dyDescent="0.3">
      <c r="A539" s="1">
        <v>3665</v>
      </c>
      <c r="B539">
        <v>1977</v>
      </c>
      <c r="C539">
        <f t="shared" si="50"/>
        <v>49</v>
      </c>
      <c r="D539" t="str" cm="1">
        <f t="array" ref="D539">_xlfn.IFS(C539&lt;36,"Young",C539&lt;56,"Middle-aged",C539&gt;=56,"Senior")</f>
        <v>Middle-aged</v>
      </c>
      <c r="E539" t="s">
        <v>53</v>
      </c>
      <c r="F539" t="s">
        <v>33</v>
      </c>
      <c r="G539">
        <v>25315</v>
      </c>
      <c r="H539">
        <f t="shared" si="48"/>
        <v>25315</v>
      </c>
      <c r="I539" t="str" cm="1">
        <f t="array" ref="I539">_xlfn.IFS(H539&lt;PERCENTILE(Income_Clean,0.33),"Low",H539&lt;PERCENTILE(Income_Clean,0.67),"Medium",H539&gt;PERCENTILE(Income_Clean,0.67),"High")</f>
        <v>Low</v>
      </c>
      <c r="J539" t="str">
        <f t="shared" si="49"/>
        <v>Below Average Income</v>
      </c>
      <c r="K539">
        <v>1</v>
      </c>
      <c r="L539">
        <v>0</v>
      </c>
      <c r="M539" t="str">
        <f t="shared" si="51"/>
        <v>Yes</v>
      </c>
      <c r="N539" t="s">
        <v>290</v>
      </c>
      <c r="O539">
        <v>46</v>
      </c>
      <c r="P539">
        <v>1</v>
      </c>
      <c r="Q539">
        <v>9</v>
      </c>
      <c r="R539">
        <v>8</v>
      </c>
      <c r="S539">
        <v>11</v>
      </c>
      <c r="T539">
        <v>3</v>
      </c>
      <c r="U539">
        <v>22</v>
      </c>
      <c r="V539">
        <f t="shared" si="52"/>
        <v>54</v>
      </c>
      <c r="W539">
        <v>3</v>
      </c>
      <c r="X539">
        <v>3</v>
      </c>
      <c r="Y539">
        <v>0</v>
      </c>
      <c r="Z539">
        <v>3</v>
      </c>
      <c r="AA539">
        <v>8</v>
      </c>
      <c r="AB539">
        <v>0</v>
      </c>
      <c r="AC539">
        <v>0</v>
      </c>
      <c r="AD539">
        <v>0</v>
      </c>
      <c r="AE539">
        <v>0</v>
      </c>
      <c r="AF539">
        <v>0</v>
      </c>
      <c r="AG539">
        <f t="shared" si="53"/>
        <v>0</v>
      </c>
      <c r="AH539">
        <v>0</v>
      </c>
      <c r="AI539">
        <v>0</v>
      </c>
    </row>
    <row r="540" spans="1:35" x14ac:dyDescent="0.3">
      <c r="A540" s="1">
        <v>10591</v>
      </c>
      <c r="B540">
        <v>1969</v>
      </c>
      <c r="C540">
        <f t="shared" si="50"/>
        <v>57</v>
      </c>
      <c r="D540" t="str" cm="1">
        <f t="array" ref="D540">_xlfn.IFS(C540&lt;36,"Young",C540&lt;56,"Middle-aged",C540&gt;=56,"Senior")</f>
        <v>Senior</v>
      </c>
      <c r="E540" t="s">
        <v>29</v>
      </c>
      <c r="F540" t="s">
        <v>71</v>
      </c>
      <c r="G540">
        <v>43638</v>
      </c>
      <c r="H540">
        <f t="shared" si="48"/>
        <v>43638</v>
      </c>
      <c r="I540" t="str" cm="1">
        <f t="array" ref="I540">_xlfn.IFS(H540&lt;PERCENTILE(Income_Clean,0.33),"Low",H540&lt;PERCENTILE(Income_Clean,0.67),"Medium",H540&gt;PERCENTILE(Income_Clean,0.67),"High")</f>
        <v>Medium</v>
      </c>
      <c r="J540" t="str">
        <f t="shared" si="49"/>
        <v>Average Income</v>
      </c>
      <c r="K540">
        <v>0</v>
      </c>
      <c r="L540">
        <v>1</v>
      </c>
      <c r="M540" t="str">
        <f t="shared" si="51"/>
        <v>Yes</v>
      </c>
      <c r="N540" t="s">
        <v>383</v>
      </c>
      <c r="O540">
        <v>37</v>
      </c>
      <c r="P540">
        <v>63</v>
      </c>
      <c r="Q540">
        <v>10</v>
      </c>
      <c r="R540">
        <v>83</v>
      </c>
      <c r="S540">
        <v>7</v>
      </c>
      <c r="T540">
        <v>19</v>
      </c>
      <c r="U540">
        <v>19</v>
      </c>
      <c r="V540">
        <f t="shared" si="52"/>
        <v>201</v>
      </c>
      <c r="W540">
        <v>2</v>
      </c>
      <c r="X540">
        <v>4</v>
      </c>
      <c r="Y540">
        <v>1</v>
      </c>
      <c r="Z540">
        <v>4</v>
      </c>
      <c r="AA540">
        <v>7</v>
      </c>
      <c r="AB540">
        <v>0</v>
      </c>
      <c r="AC540">
        <v>0</v>
      </c>
      <c r="AD540">
        <v>0</v>
      </c>
      <c r="AE540">
        <v>0</v>
      </c>
      <c r="AF540">
        <v>0</v>
      </c>
      <c r="AG540">
        <f t="shared" si="53"/>
        <v>0</v>
      </c>
      <c r="AH540">
        <v>0</v>
      </c>
      <c r="AI540">
        <v>0</v>
      </c>
    </row>
    <row r="541" spans="1:35" x14ac:dyDescent="0.3">
      <c r="A541" s="1">
        <v>5036</v>
      </c>
      <c r="B541">
        <v>1984</v>
      </c>
      <c r="C541">
        <f t="shared" si="50"/>
        <v>42</v>
      </c>
      <c r="D541" t="str" cm="1">
        <f t="array" ref="D541">_xlfn.IFS(C541&lt;36,"Young",C541&lt;56,"Middle-aged",C541&gt;=56,"Senior")</f>
        <v>Middle-aged</v>
      </c>
      <c r="E541" t="s">
        <v>36</v>
      </c>
      <c r="F541" t="s">
        <v>30</v>
      </c>
      <c r="G541">
        <v>42710</v>
      </c>
      <c r="H541">
        <f t="shared" si="48"/>
        <v>42710</v>
      </c>
      <c r="I541" t="str" cm="1">
        <f t="array" ref="I541">_xlfn.IFS(H541&lt;PERCENTILE(Income_Clean,0.33),"Low",H541&lt;PERCENTILE(Income_Clean,0.67),"Medium",H541&gt;PERCENTILE(Income_Clean,0.67),"High")</f>
        <v>Medium</v>
      </c>
      <c r="J541" t="str">
        <f t="shared" si="49"/>
        <v>Average Income</v>
      </c>
      <c r="K541">
        <v>1</v>
      </c>
      <c r="L541">
        <v>0</v>
      </c>
      <c r="M541" t="str">
        <f t="shared" si="51"/>
        <v>Yes</v>
      </c>
      <c r="N541" t="s">
        <v>405</v>
      </c>
      <c r="O541">
        <v>38</v>
      </c>
      <c r="P541">
        <v>252</v>
      </c>
      <c r="Q541">
        <v>3</v>
      </c>
      <c r="R541">
        <v>42</v>
      </c>
      <c r="S541">
        <v>4</v>
      </c>
      <c r="T541">
        <v>3</v>
      </c>
      <c r="U541">
        <v>102</v>
      </c>
      <c r="V541">
        <f t="shared" si="52"/>
        <v>406</v>
      </c>
      <c r="W541">
        <v>2</v>
      </c>
      <c r="X541">
        <v>4</v>
      </c>
      <c r="Y541">
        <v>5</v>
      </c>
      <c r="Z541">
        <v>3</v>
      </c>
      <c r="AA541">
        <v>6</v>
      </c>
      <c r="AB541">
        <v>0</v>
      </c>
      <c r="AC541">
        <v>0</v>
      </c>
      <c r="AD541">
        <v>0</v>
      </c>
      <c r="AE541">
        <v>0</v>
      </c>
      <c r="AF541">
        <v>0</v>
      </c>
      <c r="AG541">
        <f t="shared" si="53"/>
        <v>0</v>
      </c>
      <c r="AH541">
        <v>0</v>
      </c>
      <c r="AI541">
        <v>0</v>
      </c>
    </row>
    <row r="542" spans="1:35" x14ac:dyDescent="0.3">
      <c r="A542" s="1">
        <v>5547</v>
      </c>
      <c r="B542">
        <v>1982</v>
      </c>
      <c r="C542">
        <f t="shared" si="50"/>
        <v>44</v>
      </c>
      <c r="D542" t="str" cm="1">
        <f t="array" ref="D542">_xlfn.IFS(C542&lt;36,"Young",C542&lt;56,"Middle-aged",C542&gt;=56,"Senior")</f>
        <v>Middle-aged</v>
      </c>
      <c r="E542" t="s">
        <v>36</v>
      </c>
      <c r="F542" t="s">
        <v>37</v>
      </c>
      <c r="G542">
        <v>84169</v>
      </c>
      <c r="H542">
        <f t="shared" si="48"/>
        <v>84169</v>
      </c>
      <c r="I542" t="str" cm="1">
        <f t="array" ref="I542">_xlfn.IFS(H542&lt;PERCENTILE(Income_Clean,0.33),"Low",H542&lt;PERCENTILE(Income_Clean,0.67),"Medium",H542&gt;PERCENTILE(Income_Clean,0.67),"High")</f>
        <v>High</v>
      </c>
      <c r="J542" t="str">
        <f t="shared" si="49"/>
        <v>Above Average Income</v>
      </c>
      <c r="K542">
        <v>0</v>
      </c>
      <c r="L542">
        <v>0</v>
      </c>
      <c r="M542" t="str">
        <f t="shared" si="51"/>
        <v>No</v>
      </c>
      <c r="N542" t="s">
        <v>406</v>
      </c>
      <c r="O542">
        <v>9</v>
      </c>
      <c r="P542">
        <v>1478</v>
      </c>
      <c r="Q542">
        <v>19</v>
      </c>
      <c r="R542">
        <v>403</v>
      </c>
      <c r="S542">
        <v>0</v>
      </c>
      <c r="T542">
        <v>19</v>
      </c>
      <c r="U542">
        <v>0</v>
      </c>
      <c r="V542">
        <f t="shared" si="52"/>
        <v>1919</v>
      </c>
      <c r="W542">
        <v>1</v>
      </c>
      <c r="X542">
        <v>7</v>
      </c>
      <c r="Y542">
        <v>6</v>
      </c>
      <c r="Z542">
        <v>6</v>
      </c>
      <c r="AA542">
        <v>3</v>
      </c>
      <c r="AB542">
        <v>0</v>
      </c>
      <c r="AC542">
        <v>1</v>
      </c>
      <c r="AD542">
        <v>1</v>
      </c>
      <c r="AE542">
        <v>0</v>
      </c>
      <c r="AF542">
        <v>0</v>
      </c>
      <c r="AG542">
        <f t="shared" si="53"/>
        <v>2</v>
      </c>
      <c r="AH542">
        <v>0</v>
      </c>
      <c r="AI542">
        <v>1</v>
      </c>
    </row>
    <row r="543" spans="1:35" x14ac:dyDescent="0.3">
      <c r="A543" s="1">
        <v>7822</v>
      </c>
      <c r="B543">
        <v>1976</v>
      </c>
      <c r="C543">
        <f t="shared" si="50"/>
        <v>50</v>
      </c>
      <c r="D543" t="str" cm="1">
        <f t="array" ref="D543">_xlfn.IFS(C543&lt;36,"Young",C543&lt;56,"Middle-aged",C543&gt;=56,"Senior")</f>
        <v>Middle-aged</v>
      </c>
      <c r="E543" t="s">
        <v>29</v>
      </c>
      <c r="F543" t="s">
        <v>33</v>
      </c>
      <c r="G543">
        <v>54058</v>
      </c>
      <c r="H543">
        <f t="shared" si="48"/>
        <v>54058</v>
      </c>
      <c r="I543" t="str" cm="1">
        <f t="array" ref="I543">_xlfn.IFS(H543&lt;PERCENTILE(Income_Clean,0.33),"Low",H543&lt;PERCENTILE(Income_Clean,0.67),"Medium",H543&gt;PERCENTILE(Income_Clean,0.67),"High")</f>
        <v>Medium</v>
      </c>
      <c r="J543" t="str">
        <f t="shared" si="49"/>
        <v>Average Income</v>
      </c>
      <c r="K543">
        <v>0</v>
      </c>
      <c r="L543">
        <v>1</v>
      </c>
      <c r="M543" t="str">
        <f t="shared" si="51"/>
        <v>Yes</v>
      </c>
      <c r="N543" t="s">
        <v>246</v>
      </c>
      <c r="O543">
        <v>56</v>
      </c>
      <c r="P543">
        <v>198</v>
      </c>
      <c r="Q543">
        <v>18</v>
      </c>
      <c r="R543">
        <v>252</v>
      </c>
      <c r="S543">
        <v>32</v>
      </c>
      <c r="T543">
        <v>108</v>
      </c>
      <c r="U543">
        <v>54</v>
      </c>
      <c r="V543">
        <f t="shared" si="52"/>
        <v>662</v>
      </c>
      <c r="W543">
        <v>2</v>
      </c>
      <c r="X543">
        <v>4</v>
      </c>
      <c r="Y543">
        <v>6</v>
      </c>
      <c r="Z543">
        <v>8</v>
      </c>
      <c r="AA543">
        <v>3</v>
      </c>
      <c r="AB543">
        <v>0</v>
      </c>
      <c r="AC543">
        <v>0</v>
      </c>
      <c r="AD543">
        <v>0</v>
      </c>
      <c r="AE543">
        <v>0</v>
      </c>
      <c r="AF543">
        <v>0</v>
      </c>
      <c r="AG543">
        <f t="shared" si="53"/>
        <v>0</v>
      </c>
      <c r="AH543">
        <v>0</v>
      </c>
      <c r="AI543">
        <v>0</v>
      </c>
    </row>
    <row r="544" spans="1:35" x14ac:dyDescent="0.3">
      <c r="A544" s="1">
        <v>8541</v>
      </c>
      <c r="B544">
        <v>1990</v>
      </c>
      <c r="C544">
        <f t="shared" si="50"/>
        <v>36</v>
      </c>
      <c r="D544" t="str" cm="1">
        <f t="array" ref="D544">_xlfn.IFS(C544&lt;36,"Young",C544&lt;56,"Middle-aged",C544&gt;=56,"Senior")</f>
        <v>Middle-aged</v>
      </c>
      <c r="E544" t="s">
        <v>53</v>
      </c>
      <c r="F544" t="s">
        <v>37</v>
      </c>
      <c r="G544">
        <v>24683</v>
      </c>
      <c r="H544">
        <f t="shared" si="48"/>
        <v>24683</v>
      </c>
      <c r="I544" t="str" cm="1">
        <f t="array" ref="I544">_xlfn.IFS(H544&lt;PERCENTILE(Income_Clean,0.33),"Low",H544&lt;PERCENTILE(Income_Clean,0.67),"Medium",H544&gt;PERCENTILE(Income_Clean,0.67),"High")</f>
        <v>Low</v>
      </c>
      <c r="J544" t="str">
        <f t="shared" si="49"/>
        <v>Below Average Income</v>
      </c>
      <c r="K544">
        <v>1</v>
      </c>
      <c r="L544">
        <v>0</v>
      </c>
      <c r="M544" t="str">
        <f t="shared" si="51"/>
        <v>Yes</v>
      </c>
      <c r="N544" t="s">
        <v>32</v>
      </c>
      <c r="O544">
        <v>98</v>
      </c>
      <c r="P544">
        <v>8</v>
      </c>
      <c r="Q544">
        <v>4</v>
      </c>
      <c r="R544">
        <v>10</v>
      </c>
      <c r="S544">
        <v>6</v>
      </c>
      <c r="T544">
        <v>7</v>
      </c>
      <c r="U544">
        <v>6</v>
      </c>
      <c r="V544">
        <f t="shared" si="52"/>
        <v>41</v>
      </c>
      <c r="W544">
        <v>2</v>
      </c>
      <c r="X544">
        <v>2</v>
      </c>
      <c r="Y544">
        <v>0</v>
      </c>
      <c r="Z544">
        <v>4</v>
      </c>
      <c r="AA544">
        <v>5</v>
      </c>
      <c r="AB544">
        <v>0</v>
      </c>
      <c r="AC544">
        <v>0</v>
      </c>
      <c r="AD544">
        <v>0</v>
      </c>
      <c r="AE544">
        <v>0</v>
      </c>
      <c r="AF544">
        <v>0</v>
      </c>
      <c r="AG544">
        <f t="shared" si="53"/>
        <v>0</v>
      </c>
      <c r="AH544">
        <v>0</v>
      </c>
      <c r="AI544">
        <v>0</v>
      </c>
    </row>
    <row r="545" spans="1:35" x14ac:dyDescent="0.3">
      <c r="A545" s="1">
        <v>10955</v>
      </c>
      <c r="B545">
        <v>1964</v>
      </c>
      <c r="C545">
        <f t="shared" si="50"/>
        <v>62</v>
      </c>
      <c r="D545" t="str" cm="1">
        <f t="array" ref="D545">_xlfn.IFS(C545&lt;36,"Young",C545&lt;56,"Middle-aged",C545&gt;=56,"Senior")</f>
        <v>Senior</v>
      </c>
      <c r="E545" t="s">
        <v>29</v>
      </c>
      <c r="F545" t="s">
        <v>71</v>
      </c>
      <c r="G545">
        <v>85620</v>
      </c>
      <c r="H545">
        <f t="shared" si="48"/>
        <v>85620</v>
      </c>
      <c r="I545" t="str" cm="1">
        <f t="array" ref="I545">_xlfn.IFS(H545&lt;PERCENTILE(Income_Clean,0.33),"Low",H545&lt;PERCENTILE(Income_Clean,0.67),"Medium",H545&gt;PERCENTILE(Income_Clean,0.67),"High")</f>
        <v>High</v>
      </c>
      <c r="J545" t="str">
        <f t="shared" si="49"/>
        <v>Above Average Income</v>
      </c>
      <c r="K545">
        <v>0</v>
      </c>
      <c r="L545">
        <v>0</v>
      </c>
      <c r="M545" t="str">
        <f t="shared" si="51"/>
        <v>No</v>
      </c>
      <c r="N545" t="s">
        <v>407</v>
      </c>
      <c r="O545">
        <v>68</v>
      </c>
      <c r="P545">
        <v>416</v>
      </c>
      <c r="Q545">
        <v>46</v>
      </c>
      <c r="R545">
        <v>925</v>
      </c>
      <c r="S545">
        <v>60</v>
      </c>
      <c r="T545">
        <v>107</v>
      </c>
      <c r="U545">
        <v>46</v>
      </c>
      <c r="V545">
        <f t="shared" si="52"/>
        <v>1600</v>
      </c>
      <c r="W545">
        <v>1</v>
      </c>
      <c r="X545">
        <v>3</v>
      </c>
      <c r="Y545">
        <v>6</v>
      </c>
      <c r="Z545">
        <v>4</v>
      </c>
      <c r="AA545">
        <v>1</v>
      </c>
      <c r="AB545">
        <v>0</v>
      </c>
      <c r="AC545">
        <v>0</v>
      </c>
      <c r="AD545">
        <v>0</v>
      </c>
      <c r="AE545">
        <v>0</v>
      </c>
      <c r="AF545">
        <v>0</v>
      </c>
      <c r="AG545">
        <f t="shared" si="53"/>
        <v>0</v>
      </c>
      <c r="AH545">
        <v>0</v>
      </c>
      <c r="AI545">
        <v>1</v>
      </c>
    </row>
    <row r="546" spans="1:35" x14ac:dyDescent="0.3">
      <c r="A546" s="1">
        <v>4368</v>
      </c>
      <c r="B546">
        <v>1980</v>
      </c>
      <c r="C546">
        <f t="shared" si="50"/>
        <v>46</v>
      </c>
      <c r="D546" t="str" cm="1">
        <f t="array" ref="D546">_xlfn.IFS(C546&lt;36,"Young",C546&lt;56,"Middle-aged",C546&gt;=56,"Senior")</f>
        <v>Middle-aged</v>
      </c>
      <c r="E546" t="s">
        <v>29</v>
      </c>
      <c r="F546" t="s">
        <v>37</v>
      </c>
      <c r="G546">
        <v>47850</v>
      </c>
      <c r="H546">
        <f t="shared" si="48"/>
        <v>47850</v>
      </c>
      <c r="I546" t="str" cm="1">
        <f t="array" ref="I546">_xlfn.IFS(H546&lt;PERCENTILE(Income_Clean,0.33),"Low",H546&lt;PERCENTILE(Income_Clean,0.67),"Medium",H546&gt;PERCENTILE(Income_Clean,0.67),"High")</f>
        <v>Medium</v>
      </c>
      <c r="J546" t="str">
        <f t="shared" si="49"/>
        <v>Average Income</v>
      </c>
      <c r="K546">
        <v>1</v>
      </c>
      <c r="L546">
        <v>0</v>
      </c>
      <c r="M546" t="str">
        <f t="shared" si="51"/>
        <v>Yes</v>
      </c>
      <c r="N546" t="s">
        <v>408</v>
      </c>
      <c r="O546">
        <v>72</v>
      </c>
      <c r="P546">
        <v>42</v>
      </c>
      <c r="Q546">
        <v>7</v>
      </c>
      <c r="R546">
        <v>43</v>
      </c>
      <c r="S546">
        <v>20</v>
      </c>
      <c r="T546">
        <v>12</v>
      </c>
      <c r="U546">
        <v>10</v>
      </c>
      <c r="V546">
        <f t="shared" si="52"/>
        <v>134</v>
      </c>
      <c r="W546">
        <v>1</v>
      </c>
      <c r="X546">
        <v>3</v>
      </c>
      <c r="Y546">
        <v>0</v>
      </c>
      <c r="Z546">
        <v>4</v>
      </c>
      <c r="AA546">
        <v>6</v>
      </c>
      <c r="AB546">
        <v>0</v>
      </c>
      <c r="AC546">
        <v>0</v>
      </c>
      <c r="AD546">
        <v>0</v>
      </c>
      <c r="AE546">
        <v>0</v>
      </c>
      <c r="AF546">
        <v>0</v>
      </c>
      <c r="AG546">
        <f t="shared" si="53"/>
        <v>0</v>
      </c>
      <c r="AH546">
        <v>0</v>
      </c>
      <c r="AI546">
        <v>0</v>
      </c>
    </row>
    <row r="547" spans="1:35" x14ac:dyDescent="0.3">
      <c r="A547" s="1">
        <v>9671</v>
      </c>
      <c r="B547">
        <v>1968</v>
      </c>
      <c r="C547">
        <f t="shared" si="50"/>
        <v>58</v>
      </c>
      <c r="D547" t="str" cm="1">
        <f t="array" ref="D547">_xlfn.IFS(C547&lt;36,"Young",C547&lt;56,"Middle-aged",C547&gt;=56,"Senior")</f>
        <v>Senior</v>
      </c>
      <c r="E547" t="s">
        <v>29</v>
      </c>
      <c r="F547" t="s">
        <v>37</v>
      </c>
      <c r="G547">
        <v>19514</v>
      </c>
      <c r="H547">
        <f t="shared" si="48"/>
        <v>19514</v>
      </c>
      <c r="I547" t="str" cm="1">
        <f t="array" ref="I547">_xlfn.IFS(H547&lt;PERCENTILE(Income_Clean,0.33),"Low",H547&lt;PERCENTILE(Income_Clean,0.67),"Medium",H547&gt;PERCENTILE(Income_Clean,0.67),"High")</f>
        <v>Low</v>
      </c>
      <c r="J547" t="str">
        <f t="shared" si="49"/>
        <v>Below Average Income</v>
      </c>
      <c r="K547">
        <v>1</v>
      </c>
      <c r="L547">
        <v>1</v>
      </c>
      <c r="M547" t="str">
        <f t="shared" si="51"/>
        <v>Yes</v>
      </c>
      <c r="N547" t="s">
        <v>379</v>
      </c>
      <c r="O547">
        <v>47</v>
      </c>
      <c r="P547">
        <v>14</v>
      </c>
      <c r="Q547">
        <v>3</v>
      </c>
      <c r="R547">
        <v>21</v>
      </c>
      <c r="S547">
        <v>2</v>
      </c>
      <c r="T547">
        <v>1</v>
      </c>
      <c r="U547">
        <v>28</v>
      </c>
      <c r="V547">
        <f t="shared" si="52"/>
        <v>69</v>
      </c>
      <c r="W547">
        <v>4</v>
      </c>
      <c r="X547">
        <v>3</v>
      </c>
      <c r="Y547">
        <v>1</v>
      </c>
      <c r="Z547">
        <v>2</v>
      </c>
      <c r="AA547">
        <v>8</v>
      </c>
      <c r="AB547">
        <v>1</v>
      </c>
      <c r="AC547">
        <v>0</v>
      </c>
      <c r="AD547">
        <v>0</v>
      </c>
      <c r="AE547">
        <v>0</v>
      </c>
      <c r="AF547">
        <v>0</v>
      </c>
      <c r="AG547">
        <f t="shared" si="53"/>
        <v>1</v>
      </c>
      <c r="AH547">
        <v>0</v>
      </c>
      <c r="AI547">
        <v>1</v>
      </c>
    </row>
    <row r="548" spans="1:35" x14ac:dyDescent="0.3">
      <c r="A548" s="1">
        <v>2256</v>
      </c>
      <c r="B548">
        <v>1973</v>
      </c>
      <c r="C548">
        <f t="shared" si="50"/>
        <v>53</v>
      </c>
      <c r="D548" t="str" cm="1">
        <f t="array" ref="D548">_xlfn.IFS(C548&lt;36,"Young",C548&lt;56,"Middle-aged",C548&gt;=56,"Senior")</f>
        <v>Middle-aged</v>
      </c>
      <c r="E548" t="s">
        <v>39</v>
      </c>
      <c r="F548" t="s">
        <v>37</v>
      </c>
      <c r="G548">
        <v>27159</v>
      </c>
      <c r="H548">
        <f t="shared" si="48"/>
        <v>27159</v>
      </c>
      <c r="I548" t="str" cm="1">
        <f t="array" ref="I548">_xlfn.IFS(H548&lt;PERCENTILE(Income_Clean,0.33),"Low",H548&lt;PERCENTILE(Income_Clean,0.67),"Medium",H548&gt;PERCENTILE(Income_Clean,0.67),"High")</f>
        <v>Low</v>
      </c>
      <c r="J548" t="str">
        <f t="shared" si="49"/>
        <v>Below Average Income</v>
      </c>
      <c r="K548">
        <v>1</v>
      </c>
      <c r="L548">
        <v>1</v>
      </c>
      <c r="M548" t="str">
        <f t="shared" si="51"/>
        <v>Yes</v>
      </c>
      <c r="N548" t="s">
        <v>409</v>
      </c>
      <c r="O548">
        <v>33</v>
      </c>
      <c r="P548">
        <v>17</v>
      </c>
      <c r="Q548">
        <v>0</v>
      </c>
      <c r="R548">
        <v>3</v>
      </c>
      <c r="S548">
        <v>0</v>
      </c>
      <c r="T548">
        <v>0</v>
      </c>
      <c r="U548">
        <v>1</v>
      </c>
      <c r="V548">
        <f t="shared" si="52"/>
        <v>21</v>
      </c>
      <c r="W548">
        <v>2</v>
      </c>
      <c r="X548">
        <v>1</v>
      </c>
      <c r="Y548">
        <v>0</v>
      </c>
      <c r="Z548">
        <v>3</v>
      </c>
      <c r="AA548">
        <v>6</v>
      </c>
      <c r="AB548">
        <v>0</v>
      </c>
      <c r="AC548">
        <v>0</v>
      </c>
      <c r="AD548">
        <v>0</v>
      </c>
      <c r="AE548">
        <v>0</v>
      </c>
      <c r="AF548">
        <v>0</v>
      </c>
      <c r="AG548">
        <f t="shared" si="53"/>
        <v>0</v>
      </c>
      <c r="AH548">
        <v>0</v>
      </c>
      <c r="AI548">
        <v>0</v>
      </c>
    </row>
    <row r="549" spans="1:35" x14ac:dyDescent="0.3">
      <c r="A549" s="1">
        <v>4279</v>
      </c>
      <c r="B549">
        <v>1963</v>
      </c>
      <c r="C549">
        <f t="shared" si="50"/>
        <v>63</v>
      </c>
      <c r="D549" t="str" cm="1">
        <f t="array" ref="D549">_xlfn.IFS(C549&lt;36,"Young",C549&lt;56,"Middle-aged",C549&gt;=56,"Senior")</f>
        <v>Senior</v>
      </c>
      <c r="E549" t="s">
        <v>53</v>
      </c>
      <c r="F549" t="s">
        <v>30</v>
      </c>
      <c r="G549">
        <v>39548</v>
      </c>
      <c r="H549">
        <f t="shared" si="48"/>
        <v>39548</v>
      </c>
      <c r="I549" t="str" cm="1">
        <f t="array" ref="I549">_xlfn.IFS(H549&lt;PERCENTILE(Income_Clean,0.33),"Low",H549&lt;PERCENTILE(Income_Clean,0.67),"Medium",H549&gt;PERCENTILE(Income_Clean,0.67),"High")</f>
        <v>Low</v>
      </c>
      <c r="J549" t="str">
        <f t="shared" si="49"/>
        <v>Below Average Income</v>
      </c>
      <c r="K549">
        <v>1</v>
      </c>
      <c r="L549">
        <v>1</v>
      </c>
      <c r="M549" t="str">
        <f t="shared" si="51"/>
        <v>Yes</v>
      </c>
      <c r="N549" t="s">
        <v>200</v>
      </c>
      <c r="O549">
        <v>87</v>
      </c>
      <c r="P549">
        <v>15</v>
      </c>
      <c r="Q549">
        <v>4</v>
      </c>
      <c r="R549">
        <v>10</v>
      </c>
      <c r="S549">
        <v>3</v>
      </c>
      <c r="T549">
        <v>4</v>
      </c>
      <c r="U549">
        <v>18</v>
      </c>
      <c r="V549">
        <f t="shared" si="52"/>
        <v>54</v>
      </c>
      <c r="W549">
        <v>2</v>
      </c>
      <c r="X549">
        <v>1</v>
      </c>
      <c r="Y549">
        <v>1</v>
      </c>
      <c r="Z549">
        <v>3</v>
      </c>
      <c r="AA549">
        <v>3</v>
      </c>
      <c r="AB549">
        <v>0</v>
      </c>
      <c r="AC549">
        <v>0</v>
      </c>
      <c r="AD549">
        <v>0</v>
      </c>
      <c r="AE549">
        <v>0</v>
      </c>
      <c r="AF549">
        <v>0</v>
      </c>
      <c r="AG549">
        <f t="shared" si="53"/>
        <v>0</v>
      </c>
      <c r="AH549">
        <v>0</v>
      </c>
      <c r="AI549">
        <v>0</v>
      </c>
    </row>
    <row r="550" spans="1:35" x14ac:dyDescent="0.3">
      <c r="A550" s="1">
        <v>5371</v>
      </c>
      <c r="B550">
        <v>1989</v>
      </c>
      <c r="C550">
        <f t="shared" si="50"/>
        <v>37</v>
      </c>
      <c r="D550" t="str" cm="1">
        <f t="array" ref="D550">_xlfn.IFS(C550&lt;36,"Young",C550&lt;56,"Middle-aged",C550&gt;=56,"Senior")</f>
        <v>Middle-aged</v>
      </c>
      <c r="E550" t="s">
        <v>29</v>
      </c>
      <c r="F550" t="s">
        <v>30</v>
      </c>
      <c r="G550">
        <v>21474</v>
      </c>
      <c r="H550">
        <f t="shared" si="48"/>
        <v>21474</v>
      </c>
      <c r="I550" t="str" cm="1">
        <f t="array" ref="I550">_xlfn.IFS(H550&lt;PERCENTILE(Income_Clean,0.33),"Low",H550&lt;PERCENTILE(Income_Clean,0.67),"Medium",H550&gt;PERCENTILE(Income_Clean,0.67),"High")</f>
        <v>Low</v>
      </c>
      <c r="J550" t="str">
        <f t="shared" si="49"/>
        <v>Below Average Income</v>
      </c>
      <c r="K550">
        <v>1</v>
      </c>
      <c r="L550">
        <v>0</v>
      </c>
      <c r="M550" t="str">
        <f t="shared" si="51"/>
        <v>Yes</v>
      </c>
      <c r="N550" t="s">
        <v>410</v>
      </c>
      <c r="O550">
        <v>0</v>
      </c>
      <c r="P550">
        <v>6</v>
      </c>
      <c r="Q550">
        <v>16</v>
      </c>
      <c r="R550">
        <v>24</v>
      </c>
      <c r="S550">
        <v>11</v>
      </c>
      <c r="T550">
        <v>0</v>
      </c>
      <c r="U550">
        <v>34</v>
      </c>
      <c r="V550">
        <f t="shared" si="52"/>
        <v>91</v>
      </c>
      <c r="W550">
        <v>2</v>
      </c>
      <c r="X550">
        <v>3</v>
      </c>
      <c r="Y550">
        <v>1</v>
      </c>
      <c r="Z550">
        <v>2</v>
      </c>
      <c r="AA550">
        <v>7</v>
      </c>
      <c r="AB550">
        <v>1</v>
      </c>
      <c r="AC550">
        <v>0</v>
      </c>
      <c r="AD550">
        <v>0</v>
      </c>
      <c r="AE550">
        <v>0</v>
      </c>
      <c r="AF550">
        <v>0</v>
      </c>
      <c r="AG550">
        <f t="shared" si="53"/>
        <v>1</v>
      </c>
      <c r="AH550">
        <v>0</v>
      </c>
      <c r="AI550">
        <v>1</v>
      </c>
    </row>
    <row r="551" spans="1:35" x14ac:dyDescent="0.3">
      <c r="A551" s="1">
        <v>9240</v>
      </c>
      <c r="B551">
        <v>1971</v>
      </c>
      <c r="C551">
        <f t="shared" si="50"/>
        <v>55</v>
      </c>
      <c r="D551" t="str" cm="1">
        <f t="array" ref="D551">_xlfn.IFS(C551&lt;36,"Young",C551&lt;56,"Middle-aged",C551&gt;=56,"Senior")</f>
        <v>Middle-aged</v>
      </c>
      <c r="E551" t="s">
        <v>36</v>
      </c>
      <c r="F551" t="s">
        <v>30</v>
      </c>
      <c r="G551">
        <v>60504</v>
      </c>
      <c r="H551">
        <f t="shared" si="48"/>
        <v>60504</v>
      </c>
      <c r="I551" t="str" cm="1">
        <f t="array" ref="I551">_xlfn.IFS(H551&lt;PERCENTILE(Income_Clean,0.33),"Low",H551&lt;PERCENTILE(Income_Clean,0.67),"Medium",H551&gt;PERCENTILE(Income_Clean,0.67),"High")</f>
        <v>Medium</v>
      </c>
      <c r="J551" t="str">
        <f t="shared" si="49"/>
        <v>Average Income</v>
      </c>
      <c r="K551">
        <v>0</v>
      </c>
      <c r="L551">
        <v>1</v>
      </c>
      <c r="M551" t="str">
        <f t="shared" si="51"/>
        <v>Yes</v>
      </c>
      <c r="N551" t="s">
        <v>411</v>
      </c>
      <c r="O551">
        <v>73</v>
      </c>
      <c r="P551">
        <v>458</v>
      </c>
      <c r="Q551">
        <v>0</v>
      </c>
      <c r="R551">
        <v>24</v>
      </c>
      <c r="S551">
        <v>6</v>
      </c>
      <c r="T551">
        <v>4</v>
      </c>
      <c r="U551">
        <v>34</v>
      </c>
      <c r="V551">
        <f t="shared" si="52"/>
        <v>526</v>
      </c>
      <c r="W551">
        <v>2</v>
      </c>
      <c r="X551">
        <v>6</v>
      </c>
      <c r="Y551">
        <v>2</v>
      </c>
      <c r="Z551">
        <v>8</v>
      </c>
      <c r="AA551">
        <v>6</v>
      </c>
      <c r="AB551">
        <v>0</v>
      </c>
      <c r="AC551">
        <v>0</v>
      </c>
      <c r="AD551">
        <v>0</v>
      </c>
      <c r="AE551">
        <v>0</v>
      </c>
      <c r="AF551">
        <v>0</v>
      </c>
      <c r="AG551">
        <f t="shared" si="53"/>
        <v>0</v>
      </c>
      <c r="AH551">
        <v>0</v>
      </c>
      <c r="AI551">
        <v>0</v>
      </c>
    </row>
    <row r="552" spans="1:35" x14ac:dyDescent="0.3">
      <c r="A552" s="1">
        <v>9460</v>
      </c>
      <c r="B552">
        <v>1963</v>
      </c>
      <c r="C552">
        <f t="shared" si="50"/>
        <v>63</v>
      </c>
      <c r="D552" t="str" cm="1">
        <f t="array" ref="D552">_xlfn.IFS(C552&lt;36,"Young",C552&lt;56,"Middle-aged",C552&gt;=56,"Senior")</f>
        <v>Senior</v>
      </c>
      <c r="E552" t="s">
        <v>29</v>
      </c>
      <c r="F552" t="s">
        <v>37</v>
      </c>
      <c r="G552">
        <v>22419</v>
      </c>
      <c r="H552">
        <f t="shared" si="48"/>
        <v>22419</v>
      </c>
      <c r="I552" t="str" cm="1">
        <f t="array" ref="I552">_xlfn.IFS(H552&lt;PERCENTILE(Income_Clean,0.33),"Low",H552&lt;PERCENTILE(Income_Clean,0.67),"Medium",H552&gt;PERCENTILE(Income_Clean,0.67),"High")</f>
        <v>Low</v>
      </c>
      <c r="J552" t="str">
        <f t="shared" si="49"/>
        <v>Below Average Income</v>
      </c>
      <c r="K552">
        <v>0</v>
      </c>
      <c r="L552">
        <v>0</v>
      </c>
      <c r="M552" t="str">
        <f t="shared" si="51"/>
        <v>No</v>
      </c>
      <c r="N552" t="s">
        <v>328</v>
      </c>
      <c r="O552">
        <v>74</v>
      </c>
      <c r="P552">
        <v>30</v>
      </c>
      <c r="Q552">
        <v>3</v>
      </c>
      <c r="R552">
        <v>47</v>
      </c>
      <c r="S552">
        <v>19</v>
      </c>
      <c r="T552">
        <v>21</v>
      </c>
      <c r="U552">
        <v>42</v>
      </c>
      <c r="V552">
        <f t="shared" si="52"/>
        <v>162</v>
      </c>
      <c r="W552">
        <v>1</v>
      </c>
      <c r="X552">
        <v>3</v>
      </c>
      <c r="Y552">
        <v>2</v>
      </c>
      <c r="Z552">
        <v>2</v>
      </c>
      <c r="AA552">
        <v>8</v>
      </c>
      <c r="AB552">
        <v>0</v>
      </c>
      <c r="AC552">
        <v>0</v>
      </c>
      <c r="AD552">
        <v>0</v>
      </c>
      <c r="AE552">
        <v>0</v>
      </c>
      <c r="AF552">
        <v>0</v>
      </c>
      <c r="AG552">
        <f t="shared" si="53"/>
        <v>0</v>
      </c>
      <c r="AH552">
        <v>0</v>
      </c>
      <c r="AI552">
        <v>0</v>
      </c>
    </row>
    <row r="553" spans="1:35" x14ac:dyDescent="0.3">
      <c r="A553" s="1">
        <v>9504</v>
      </c>
      <c r="B553">
        <v>1949</v>
      </c>
      <c r="C553">
        <f t="shared" si="50"/>
        <v>77</v>
      </c>
      <c r="D553" t="str" cm="1">
        <f t="array" ref="D553">_xlfn.IFS(C553&lt;36,"Young",C553&lt;56,"Middle-aged",C553&gt;=56,"Senior")</f>
        <v>Senior</v>
      </c>
      <c r="E553" t="s">
        <v>39</v>
      </c>
      <c r="F553" t="s">
        <v>37</v>
      </c>
      <c r="G553">
        <v>81698</v>
      </c>
      <c r="H553">
        <f t="shared" si="48"/>
        <v>81698</v>
      </c>
      <c r="I553" t="str" cm="1">
        <f t="array" ref="I553">_xlfn.IFS(H553&lt;PERCENTILE(Income_Clean,0.33),"Low",H553&lt;PERCENTILE(Income_Clean,0.67),"Medium",H553&gt;PERCENTILE(Income_Clean,0.67),"High")</f>
        <v>High</v>
      </c>
      <c r="J553" t="str">
        <f t="shared" si="49"/>
        <v>Above Average Income</v>
      </c>
      <c r="K553">
        <v>0</v>
      </c>
      <c r="L553">
        <v>0</v>
      </c>
      <c r="M553" t="str">
        <f t="shared" si="51"/>
        <v>No</v>
      </c>
      <c r="N553" t="s">
        <v>412</v>
      </c>
      <c r="O553">
        <v>4</v>
      </c>
      <c r="P553">
        <v>179</v>
      </c>
      <c r="Q553">
        <v>28</v>
      </c>
      <c r="R553">
        <v>520</v>
      </c>
      <c r="S553">
        <v>111</v>
      </c>
      <c r="T553">
        <v>123</v>
      </c>
      <c r="U553">
        <v>47</v>
      </c>
      <c r="V553">
        <f t="shared" si="52"/>
        <v>1008</v>
      </c>
      <c r="W553">
        <v>1</v>
      </c>
      <c r="X553">
        <v>3</v>
      </c>
      <c r="Y553">
        <v>8</v>
      </c>
      <c r="Z553">
        <v>13</v>
      </c>
      <c r="AA553">
        <v>1</v>
      </c>
      <c r="AB553">
        <v>0</v>
      </c>
      <c r="AC553">
        <v>0</v>
      </c>
      <c r="AD553">
        <v>0</v>
      </c>
      <c r="AE553">
        <v>0</v>
      </c>
      <c r="AF553">
        <v>0</v>
      </c>
      <c r="AG553">
        <f t="shared" si="53"/>
        <v>0</v>
      </c>
      <c r="AH553">
        <v>0</v>
      </c>
      <c r="AI553">
        <v>1</v>
      </c>
    </row>
    <row r="554" spans="1:35" x14ac:dyDescent="0.3">
      <c r="A554" s="1">
        <v>8692</v>
      </c>
      <c r="B554">
        <v>1952</v>
      </c>
      <c r="C554">
        <f t="shared" si="50"/>
        <v>74</v>
      </c>
      <c r="D554" t="str" cm="1">
        <f t="array" ref="D554">_xlfn.IFS(C554&lt;36,"Young",C554&lt;56,"Middle-aged",C554&gt;=56,"Senior")</f>
        <v>Senior</v>
      </c>
      <c r="E554" t="s">
        <v>29</v>
      </c>
      <c r="F554" t="s">
        <v>33</v>
      </c>
      <c r="G554">
        <v>43462</v>
      </c>
      <c r="H554">
        <f t="shared" si="48"/>
        <v>43462</v>
      </c>
      <c r="I554" t="str" cm="1">
        <f t="array" ref="I554">_xlfn.IFS(H554&lt;PERCENTILE(Income_Clean,0.33),"Low",H554&lt;PERCENTILE(Income_Clean,0.67),"Medium",H554&gt;PERCENTILE(Income_Clean,0.67),"High")</f>
        <v>Medium</v>
      </c>
      <c r="J554" t="str">
        <f t="shared" si="49"/>
        <v>Average Income</v>
      </c>
      <c r="K554">
        <v>1</v>
      </c>
      <c r="L554">
        <v>1</v>
      </c>
      <c r="M554" t="str">
        <f t="shared" si="51"/>
        <v>Yes</v>
      </c>
      <c r="N554" t="s">
        <v>183</v>
      </c>
      <c r="O554">
        <v>50</v>
      </c>
      <c r="P554">
        <v>90</v>
      </c>
      <c r="Q554">
        <v>17</v>
      </c>
      <c r="R554">
        <v>97</v>
      </c>
      <c r="S554">
        <v>15</v>
      </c>
      <c r="T554">
        <v>6</v>
      </c>
      <c r="U554">
        <v>15</v>
      </c>
      <c r="V554">
        <f t="shared" si="52"/>
        <v>240</v>
      </c>
      <c r="W554">
        <v>6</v>
      </c>
      <c r="X554">
        <v>4</v>
      </c>
      <c r="Y554">
        <v>1</v>
      </c>
      <c r="Z554">
        <v>5</v>
      </c>
      <c r="AA554">
        <v>8</v>
      </c>
      <c r="AB554">
        <v>0</v>
      </c>
      <c r="AC554">
        <v>0</v>
      </c>
      <c r="AD554">
        <v>0</v>
      </c>
      <c r="AE554">
        <v>0</v>
      </c>
      <c r="AF554">
        <v>0</v>
      </c>
      <c r="AG554">
        <f t="shared" si="53"/>
        <v>0</v>
      </c>
      <c r="AH554">
        <v>0</v>
      </c>
      <c r="AI554">
        <v>0</v>
      </c>
    </row>
    <row r="555" spans="1:35" x14ac:dyDescent="0.3">
      <c r="A555" s="1">
        <v>448</v>
      </c>
      <c r="B555">
        <v>1978</v>
      </c>
      <c r="C555">
        <f t="shared" si="50"/>
        <v>48</v>
      </c>
      <c r="D555" t="str" cm="1">
        <f t="array" ref="D555">_xlfn.IFS(C555&lt;36,"Young",C555&lt;56,"Middle-aged",C555&gt;=56,"Senior")</f>
        <v>Middle-aged</v>
      </c>
      <c r="E555" t="s">
        <v>36</v>
      </c>
      <c r="F555" t="s">
        <v>30</v>
      </c>
      <c r="G555">
        <v>54880</v>
      </c>
      <c r="H555">
        <f t="shared" si="48"/>
        <v>54880</v>
      </c>
      <c r="I555" t="str" cm="1">
        <f t="array" ref="I555">_xlfn.IFS(H555&lt;PERCENTILE(Income_Clean,0.33),"Low",H555&lt;PERCENTILE(Income_Clean,0.67),"Medium",H555&gt;PERCENTILE(Income_Clean,0.67),"High")</f>
        <v>Medium</v>
      </c>
      <c r="J555" t="str">
        <f t="shared" si="49"/>
        <v>Average Income</v>
      </c>
      <c r="K555">
        <v>1</v>
      </c>
      <c r="L555">
        <v>0</v>
      </c>
      <c r="M555" t="str">
        <f t="shared" si="51"/>
        <v>Yes</v>
      </c>
      <c r="N555" t="s">
        <v>413</v>
      </c>
      <c r="O555">
        <v>57</v>
      </c>
      <c r="P555">
        <v>308</v>
      </c>
      <c r="Q555">
        <v>85</v>
      </c>
      <c r="R555">
        <v>137</v>
      </c>
      <c r="S555">
        <v>102</v>
      </c>
      <c r="T555">
        <v>45</v>
      </c>
      <c r="U555">
        <v>118</v>
      </c>
      <c r="V555">
        <f t="shared" si="52"/>
        <v>795</v>
      </c>
      <c r="W555">
        <v>2</v>
      </c>
      <c r="X555">
        <v>6</v>
      </c>
      <c r="Y555">
        <v>2</v>
      </c>
      <c r="Z555">
        <v>11</v>
      </c>
      <c r="AA555">
        <v>5</v>
      </c>
      <c r="AB555">
        <v>0</v>
      </c>
      <c r="AC555">
        <v>0</v>
      </c>
      <c r="AD555">
        <v>0</v>
      </c>
      <c r="AE555">
        <v>0</v>
      </c>
      <c r="AF555">
        <v>0</v>
      </c>
      <c r="AG555">
        <f t="shared" si="53"/>
        <v>0</v>
      </c>
      <c r="AH555">
        <v>0</v>
      </c>
      <c r="AI555">
        <v>0</v>
      </c>
    </row>
    <row r="556" spans="1:35" x14ac:dyDescent="0.3">
      <c r="A556" s="1">
        <v>8314</v>
      </c>
      <c r="B556">
        <v>1982</v>
      </c>
      <c r="C556">
        <f t="shared" si="50"/>
        <v>44</v>
      </c>
      <c r="D556" t="str" cm="1">
        <f t="array" ref="D556">_xlfn.IFS(C556&lt;36,"Young",C556&lt;56,"Middle-aged",C556&gt;=56,"Senior")</f>
        <v>Middle-aged</v>
      </c>
      <c r="E556" t="s">
        <v>29</v>
      </c>
      <c r="F556" t="s">
        <v>37</v>
      </c>
      <c r="G556">
        <v>79908</v>
      </c>
      <c r="H556">
        <f t="shared" si="48"/>
        <v>79908</v>
      </c>
      <c r="I556" t="str" cm="1">
        <f t="array" ref="I556">_xlfn.IFS(H556&lt;PERCENTILE(Income_Clean,0.33),"Low",H556&lt;PERCENTILE(Income_Clean,0.67),"Medium",H556&gt;PERCENTILE(Income_Clean,0.67),"High")</f>
        <v>High</v>
      </c>
      <c r="J556" t="str">
        <f t="shared" si="49"/>
        <v>Above Average Income</v>
      </c>
      <c r="K556">
        <v>0</v>
      </c>
      <c r="L556">
        <v>0</v>
      </c>
      <c r="M556" t="str">
        <f t="shared" si="51"/>
        <v>No</v>
      </c>
      <c r="N556" t="s">
        <v>105</v>
      </c>
      <c r="O556">
        <v>30</v>
      </c>
      <c r="P556">
        <v>557</v>
      </c>
      <c r="Q556">
        <v>129</v>
      </c>
      <c r="R556">
        <v>761</v>
      </c>
      <c r="S556">
        <v>29</v>
      </c>
      <c r="T556">
        <v>185</v>
      </c>
      <c r="U556">
        <v>111</v>
      </c>
      <c r="V556">
        <f t="shared" si="52"/>
        <v>1772</v>
      </c>
      <c r="W556">
        <v>1</v>
      </c>
      <c r="X556">
        <v>5</v>
      </c>
      <c r="Y556">
        <v>6</v>
      </c>
      <c r="Z556">
        <v>7</v>
      </c>
      <c r="AA556">
        <v>2</v>
      </c>
      <c r="AB556">
        <v>0</v>
      </c>
      <c r="AC556">
        <v>0</v>
      </c>
      <c r="AD556">
        <v>1</v>
      </c>
      <c r="AE556">
        <v>0</v>
      </c>
      <c r="AF556">
        <v>0</v>
      </c>
      <c r="AG556">
        <f t="shared" si="53"/>
        <v>1</v>
      </c>
      <c r="AH556">
        <v>0</v>
      </c>
      <c r="AI556">
        <v>0</v>
      </c>
    </row>
    <row r="557" spans="1:35" x14ac:dyDescent="0.3">
      <c r="A557" s="1">
        <v>8420</v>
      </c>
      <c r="B557">
        <v>1970</v>
      </c>
      <c r="C557">
        <f t="shared" si="50"/>
        <v>56</v>
      </c>
      <c r="D557" t="str" cm="1">
        <f t="array" ref="D557">_xlfn.IFS(C557&lt;36,"Young",C557&lt;56,"Middle-aged",C557&gt;=56,"Senior")</f>
        <v>Senior</v>
      </c>
      <c r="E557" t="s">
        <v>53</v>
      </c>
      <c r="F557" t="s">
        <v>37</v>
      </c>
      <c r="G557">
        <v>15315</v>
      </c>
      <c r="H557">
        <f t="shared" si="48"/>
        <v>15315</v>
      </c>
      <c r="I557" t="str" cm="1">
        <f t="array" ref="I557">_xlfn.IFS(H557&lt;PERCENTILE(Income_Clean,0.33),"Low",H557&lt;PERCENTILE(Income_Clean,0.67),"Medium",H557&gt;PERCENTILE(Income_Clean,0.67),"High")</f>
        <v>Low</v>
      </c>
      <c r="J557" t="str">
        <f t="shared" si="49"/>
        <v>Below Average Income</v>
      </c>
      <c r="K557">
        <v>0</v>
      </c>
      <c r="L557">
        <v>0</v>
      </c>
      <c r="M557" t="str">
        <f t="shared" si="51"/>
        <v>No</v>
      </c>
      <c r="N557" t="s">
        <v>414</v>
      </c>
      <c r="O557">
        <v>27</v>
      </c>
      <c r="P557">
        <v>7</v>
      </c>
      <c r="Q557">
        <v>4</v>
      </c>
      <c r="R557">
        <v>13</v>
      </c>
      <c r="S557">
        <v>15</v>
      </c>
      <c r="T557">
        <v>8</v>
      </c>
      <c r="U557">
        <v>17</v>
      </c>
      <c r="V557">
        <f t="shared" si="52"/>
        <v>64</v>
      </c>
      <c r="W557">
        <v>2</v>
      </c>
      <c r="X557">
        <v>2</v>
      </c>
      <c r="Y557">
        <v>0</v>
      </c>
      <c r="Z557">
        <v>4</v>
      </c>
      <c r="AA557">
        <v>5</v>
      </c>
      <c r="AB557">
        <v>0</v>
      </c>
      <c r="AC557">
        <v>0</v>
      </c>
      <c r="AD557">
        <v>0</v>
      </c>
      <c r="AE557">
        <v>0</v>
      </c>
      <c r="AF557">
        <v>0</v>
      </c>
      <c r="AG557">
        <f t="shared" si="53"/>
        <v>0</v>
      </c>
      <c r="AH557">
        <v>0</v>
      </c>
      <c r="AI557">
        <v>0</v>
      </c>
    </row>
    <row r="558" spans="1:35" x14ac:dyDescent="0.3">
      <c r="A558" s="1">
        <v>3174</v>
      </c>
      <c r="B558">
        <v>1959</v>
      </c>
      <c r="C558">
        <f t="shared" si="50"/>
        <v>67</v>
      </c>
      <c r="D558" t="str" cm="1">
        <f t="array" ref="D558">_xlfn.IFS(C558&lt;36,"Young",C558&lt;56,"Middle-aged",C558&gt;=56,"Senior")</f>
        <v>Senior</v>
      </c>
      <c r="E558" t="s">
        <v>29</v>
      </c>
      <c r="F558" t="s">
        <v>33</v>
      </c>
      <c r="G558">
        <v>87771</v>
      </c>
      <c r="H558">
        <f t="shared" si="48"/>
        <v>87771</v>
      </c>
      <c r="I558" t="str" cm="1">
        <f t="array" ref="I558">_xlfn.IFS(H558&lt;PERCENTILE(Income_Clean,0.33),"Low",H558&lt;PERCENTILE(Income_Clean,0.67),"Medium",H558&gt;PERCENTILE(Income_Clean,0.67),"High")</f>
        <v>High</v>
      </c>
      <c r="J558" t="str">
        <f t="shared" si="49"/>
        <v>Above Average Income</v>
      </c>
      <c r="K558">
        <v>0</v>
      </c>
      <c r="L558">
        <v>1</v>
      </c>
      <c r="M558" t="str">
        <f t="shared" si="51"/>
        <v>Yes</v>
      </c>
      <c r="N558" t="s">
        <v>247</v>
      </c>
      <c r="O558">
        <v>61</v>
      </c>
      <c r="P558">
        <v>1492</v>
      </c>
      <c r="Q558">
        <v>38</v>
      </c>
      <c r="R558">
        <v>287</v>
      </c>
      <c r="S558">
        <v>50</v>
      </c>
      <c r="T558">
        <v>57</v>
      </c>
      <c r="U558">
        <v>33</v>
      </c>
      <c r="V558">
        <f t="shared" si="52"/>
        <v>1957</v>
      </c>
      <c r="W558">
        <v>1</v>
      </c>
      <c r="X558">
        <v>5</v>
      </c>
      <c r="Y558">
        <v>10</v>
      </c>
      <c r="Z558">
        <v>4</v>
      </c>
      <c r="AA558">
        <v>6</v>
      </c>
      <c r="AB558">
        <v>0</v>
      </c>
      <c r="AC558">
        <v>1</v>
      </c>
      <c r="AD558">
        <v>1</v>
      </c>
      <c r="AE558">
        <v>1</v>
      </c>
      <c r="AF558">
        <v>1</v>
      </c>
      <c r="AG558">
        <f t="shared" si="53"/>
        <v>4</v>
      </c>
      <c r="AH558">
        <v>0</v>
      </c>
      <c r="AI558">
        <v>1</v>
      </c>
    </row>
    <row r="559" spans="1:35" x14ac:dyDescent="0.3">
      <c r="A559" s="1">
        <v>7685</v>
      </c>
      <c r="B559">
        <v>1978</v>
      </c>
      <c r="C559">
        <f t="shared" si="50"/>
        <v>48</v>
      </c>
      <c r="D559" t="str" cm="1">
        <f t="array" ref="D559">_xlfn.IFS(C559&lt;36,"Young",C559&lt;56,"Middle-aged",C559&gt;=56,"Senior")</f>
        <v>Middle-aged</v>
      </c>
      <c r="E559" t="s">
        <v>29</v>
      </c>
      <c r="F559" t="s">
        <v>37</v>
      </c>
      <c r="G559">
        <v>33039</v>
      </c>
      <c r="H559">
        <f t="shared" si="48"/>
        <v>33039</v>
      </c>
      <c r="I559" t="str" cm="1">
        <f t="array" ref="I559">_xlfn.IFS(H559&lt;PERCENTILE(Income_Clean,0.33),"Low",H559&lt;PERCENTILE(Income_Clean,0.67),"Medium",H559&gt;PERCENTILE(Income_Clean,0.67),"High")</f>
        <v>Low</v>
      </c>
      <c r="J559" t="str">
        <f t="shared" si="49"/>
        <v>Below Average Income</v>
      </c>
      <c r="K559">
        <v>1</v>
      </c>
      <c r="L559">
        <v>0</v>
      </c>
      <c r="M559" t="str">
        <f t="shared" si="51"/>
        <v>Yes</v>
      </c>
      <c r="N559" t="s">
        <v>40</v>
      </c>
      <c r="O559">
        <v>4</v>
      </c>
      <c r="P559">
        <v>30</v>
      </c>
      <c r="Q559">
        <v>8</v>
      </c>
      <c r="R559">
        <v>12</v>
      </c>
      <c r="S559">
        <v>8</v>
      </c>
      <c r="T559">
        <v>8</v>
      </c>
      <c r="U559">
        <v>12</v>
      </c>
      <c r="V559">
        <f t="shared" si="52"/>
        <v>78</v>
      </c>
      <c r="W559">
        <v>1</v>
      </c>
      <c r="X559">
        <v>2</v>
      </c>
      <c r="Y559">
        <v>0</v>
      </c>
      <c r="Z559">
        <v>4</v>
      </c>
      <c r="AA559">
        <v>5</v>
      </c>
      <c r="AB559">
        <v>0</v>
      </c>
      <c r="AC559">
        <v>0</v>
      </c>
      <c r="AD559">
        <v>0</v>
      </c>
      <c r="AE559">
        <v>0</v>
      </c>
      <c r="AF559">
        <v>0</v>
      </c>
      <c r="AG559">
        <f t="shared" si="53"/>
        <v>0</v>
      </c>
      <c r="AH559">
        <v>0</v>
      </c>
      <c r="AI559">
        <v>0</v>
      </c>
    </row>
    <row r="560" spans="1:35" x14ac:dyDescent="0.3">
      <c r="A560" s="1">
        <v>3179</v>
      </c>
      <c r="B560">
        <v>1980</v>
      </c>
      <c r="C560">
        <f t="shared" si="50"/>
        <v>46</v>
      </c>
      <c r="D560" t="str" cm="1">
        <f t="array" ref="D560">_xlfn.IFS(C560&lt;36,"Young",C560&lt;56,"Middle-aged",C560&gt;=56,"Senior")</f>
        <v>Middle-aged</v>
      </c>
      <c r="E560" t="s">
        <v>29</v>
      </c>
      <c r="F560" t="s">
        <v>30</v>
      </c>
      <c r="G560">
        <v>81741</v>
      </c>
      <c r="H560">
        <f t="shared" si="48"/>
        <v>81741</v>
      </c>
      <c r="I560" t="str" cm="1">
        <f t="array" ref="I560">_xlfn.IFS(H560&lt;PERCENTILE(Income_Clean,0.33),"Low",H560&lt;PERCENTILE(Income_Clean,0.67),"Medium",H560&gt;PERCENTILE(Income_Clean,0.67),"High")</f>
        <v>High</v>
      </c>
      <c r="J560" t="str">
        <f t="shared" si="49"/>
        <v>Above Average Income</v>
      </c>
      <c r="K560">
        <v>0</v>
      </c>
      <c r="L560">
        <v>0</v>
      </c>
      <c r="M560" t="str">
        <f t="shared" si="51"/>
        <v>No</v>
      </c>
      <c r="N560" t="s">
        <v>415</v>
      </c>
      <c r="O560">
        <v>75</v>
      </c>
      <c r="P560">
        <v>249</v>
      </c>
      <c r="Q560">
        <v>153</v>
      </c>
      <c r="R560">
        <v>940</v>
      </c>
      <c r="S560">
        <v>58</v>
      </c>
      <c r="T560">
        <v>134</v>
      </c>
      <c r="U560">
        <v>38</v>
      </c>
      <c r="V560">
        <f t="shared" si="52"/>
        <v>1572</v>
      </c>
      <c r="W560">
        <v>0</v>
      </c>
      <c r="X560">
        <v>6</v>
      </c>
      <c r="Y560">
        <v>6</v>
      </c>
      <c r="Z560">
        <v>7</v>
      </c>
      <c r="AA560">
        <v>2</v>
      </c>
      <c r="AB560">
        <v>0</v>
      </c>
      <c r="AC560">
        <v>0</v>
      </c>
      <c r="AD560">
        <v>0</v>
      </c>
      <c r="AE560">
        <v>0</v>
      </c>
      <c r="AF560">
        <v>0</v>
      </c>
      <c r="AG560">
        <f t="shared" si="53"/>
        <v>0</v>
      </c>
      <c r="AH560">
        <v>0</v>
      </c>
      <c r="AI560">
        <v>0</v>
      </c>
    </row>
    <row r="561" spans="1:35" x14ac:dyDescent="0.3">
      <c r="A561" s="1">
        <v>9780</v>
      </c>
      <c r="B561">
        <v>1971</v>
      </c>
      <c r="C561">
        <f t="shared" si="50"/>
        <v>55</v>
      </c>
      <c r="D561" t="str" cm="1">
        <f t="array" ref="D561">_xlfn.IFS(C561&lt;36,"Young",C561&lt;56,"Middle-aged",C561&gt;=56,"Senior")</f>
        <v>Middle-aged</v>
      </c>
      <c r="E561" t="s">
        <v>39</v>
      </c>
      <c r="F561" t="s">
        <v>33</v>
      </c>
      <c r="G561">
        <v>71499</v>
      </c>
      <c r="H561">
        <f t="shared" si="48"/>
        <v>71499</v>
      </c>
      <c r="I561" t="str" cm="1">
        <f t="array" ref="I561">_xlfn.IFS(H561&lt;PERCENTILE(Income_Clean,0.33),"Low",H561&lt;PERCENTILE(Income_Clean,0.67),"Medium",H561&gt;PERCENTILE(Income_Clean,0.67),"High")</f>
        <v>High</v>
      </c>
      <c r="J561" t="str">
        <f t="shared" si="49"/>
        <v>Above Average Income</v>
      </c>
      <c r="K561">
        <v>0</v>
      </c>
      <c r="L561">
        <v>1</v>
      </c>
      <c r="M561" t="str">
        <f t="shared" si="51"/>
        <v>Yes</v>
      </c>
      <c r="N561" t="s">
        <v>416</v>
      </c>
      <c r="O561">
        <v>12</v>
      </c>
      <c r="P561">
        <v>465</v>
      </c>
      <c r="Q561">
        <v>25</v>
      </c>
      <c r="R561">
        <v>132</v>
      </c>
      <c r="S561">
        <v>136</v>
      </c>
      <c r="T561">
        <v>0</v>
      </c>
      <c r="U561">
        <v>37</v>
      </c>
      <c r="V561">
        <f t="shared" si="52"/>
        <v>795</v>
      </c>
      <c r="W561">
        <v>2</v>
      </c>
      <c r="X561">
        <v>8</v>
      </c>
      <c r="Y561">
        <v>3</v>
      </c>
      <c r="Z561">
        <v>13</v>
      </c>
      <c r="AA561">
        <v>4</v>
      </c>
      <c r="AB561">
        <v>0</v>
      </c>
      <c r="AC561">
        <v>0</v>
      </c>
      <c r="AD561">
        <v>0</v>
      </c>
      <c r="AE561">
        <v>0</v>
      </c>
      <c r="AF561">
        <v>0</v>
      </c>
      <c r="AG561">
        <f t="shared" si="53"/>
        <v>0</v>
      </c>
      <c r="AH561">
        <v>0</v>
      </c>
      <c r="AI561">
        <v>0</v>
      </c>
    </row>
    <row r="562" spans="1:35" x14ac:dyDescent="0.3">
      <c r="A562" s="1">
        <v>10681</v>
      </c>
      <c r="B562">
        <v>1970</v>
      </c>
      <c r="C562">
        <f t="shared" si="50"/>
        <v>56</v>
      </c>
      <c r="D562" t="str" cm="1">
        <f t="array" ref="D562">_xlfn.IFS(C562&lt;36,"Young",C562&lt;56,"Middle-aged",C562&gt;=56,"Senior")</f>
        <v>Senior</v>
      </c>
      <c r="E562" t="s">
        <v>53</v>
      </c>
      <c r="F562" t="s">
        <v>37</v>
      </c>
      <c r="G562">
        <v>62466</v>
      </c>
      <c r="H562">
        <f t="shared" si="48"/>
        <v>62466</v>
      </c>
      <c r="I562" t="str" cm="1">
        <f t="array" ref="I562">_xlfn.IFS(H562&lt;PERCENTILE(Income_Clean,0.33),"Low",H562&lt;PERCENTILE(Income_Clean,0.67),"Medium",H562&gt;PERCENTILE(Income_Clean,0.67),"High")</f>
        <v>Medium</v>
      </c>
      <c r="J562" t="str">
        <f t="shared" si="49"/>
        <v>Average Income</v>
      </c>
      <c r="K562">
        <v>0</v>
      </c>
      <c r="L562">
        <v>1</v>
      </c>
      <c r="M562" t="str">
        <f t="shared" si="51"/>
        <v>Yes</v>
      </c>
      <c r="N562" t="s">
        <v>267</v>
      </c>
      <c r="O562">
        <v>13</v>
      </c>
      <c r="P562">
        <v>129</v>
      </c>
      <c r="Q562">
        <v>129</v>
      </c>
      <c r="R562">
        <v>259</v>
      </c>
      <c r="S562">
        <v>168</v>
      </c>
      <c r="T562">
        <v>121</v>
      </c>
      <c r="U562">
        <v>83</v>
      </c>
      <c r="V562">
        <f t="shared" si="52"/>
        <v>889</v>
      </c>
      <c r="W562">
        <v>5</v>
      </c>
      <c r="X562">
        <v>6</v>
      </c>
      <c r="Y562">
        <v>3</v>
      </c>
      <c r="Z562">
        <v>12</v>
      </c>
      <c r="AA562">
        <v>4</v>
      </c>
      <c r="AB562">
        <v>0</v>
      </c>
      <c r="AC562">
        <v>0</v>
      </c>
      <c r="AD562">
        <v>0</v>
      </c>
      <c r="AE562">
        <v>0</v>
      </c>
      <c r="AF562">
        <v>0</v>
      </c>
      <c r="AG562">
        <f t="shared" si="53"/>
        <v>0</v>
      </c>
      <c r="AH562">
        <v>0</v>
      </c>
      <c r="AI562">
        <v>0</v>
      </c>
    </row>
    <row r="563" spans="1:35" x14ac:dyDescent="0.3">
      <c r="A563" s="1">
        <v>10232</v>
      </c>
      <c r="B563">
        <v>1963</v>
      </c>
      <c r="C563">
        <f t="shared" si="50"/>
        <v>63</v>
      </c>
      <c r="D563" t="str" cm="1">
        <f t="array" ref="D563">_xlfn.IFS(C563&lt;36,"Young",C563&lt;56,"Middle-aged",C563&gt;=56,"Senior")</f>
        <v>Senior</v>
      </c>
      <c r="E563" t="s">
        <v>36</v>
      </c>
      <c r="F563" t="s">
        <v>41</v>
      </c>
      <c r="G563">
        <v>48799</v>
      </c>
      <c r="H563">
        <f t="shared" si="48"/>
        <v>48799</v>
      </c>
      <c r="I563" t="str" cm="1">
        <f t="array" ref="I563">_xlfn.IFS(H563&lt;PERCENTILE(Income_Clean,0.33),"Low",H563&lt;PERCENTILE(Income_Clean,0.67),"Medium",H563&gt;PERCENTILE(Income_Clean,0.67),"High")</f>
        <v>Medium</v>
      </c>
      <c r="J563" t="str">
        <f t="shared" si="49"/>
        <v>Average Income</v>
      </c>
      <c r="K563">
        <v>0</v>
      </c>
      <c r="L563">
        <v>1</v>
      </c>
      <c r="M563" t="str">
        <f t="shared" si="51"/>
        <v>Yes</v>
      </c>
      <c r="N563" t="s">
        <v>76</v>
      </c>
      <c r="O563">
        <v>9</v>
      </c>
      <c r="P563">
        <v>174</v>
      </c>
      <c r="Q563">
        <v>18</v>
      </c>
      <c r="R563">
        <v>81</v>
      </c>
      <c r="S563">
        <v>28</v>
      </c>
      <c r="T563">
        <v>6</v>
      </c>
      <c r="U563">
        <v>24</v>
      </c>
      <c r="V563">
        <f t="shared" si="52"/>
        <v>331</v>
      </c>
      <c r="W563">
        <v>3</v>
      </c>
      <c r="X563">
        <v>3</v>
      </c>
      <c r="Y563">
        <v>2</v>
      </c>
      <c r="Z563">
        <v>7</v>
      </c>
      <c r="AA563">
        <v>3</v>
      </c>
      <c r="AB563">
        <v>0</v>
      </c>
      <c r="AC563">
        <v>0</v>
      </c>
      <c r="AD563">
        <v>0</v>
      </c>
      <c r="AE563">
        <v>0</v>
      </c>
      <c r="AF563">
        <v>0</v>
      </c>
      <c r="AG563">
        <f t="shared" si="53"/>
        <v>0</v>
      </c>
      <c r="AH563">
        <v>0</v>
      </c>
      <c r="AI563">
        <v>0</v>
      </c>
    </row>
    <row r="564" spans="1:35" x14ac:dyDescent="0.3">
      <c r="A564" s="1">
        <v>4184</v>
      </c>
      <c r="B564">
        <v>1950</v>
      </c>
      <c r="C564">
        <f t="shared" si="50"/>
        <v>76</v>
      </c>
      <c r="D564" t="str" cm="1">
        <f t="array" ref="D564">_xlfn.IFS(C564&lt;36,"Young",C564&lt;56,"Middle-aged",C564&gt;=56,"Senior")</f>
        <v>Senior</v>
      </c>
      <c r="E564" t="s">
        <v>36</v>
      </c>
      <c r="F564" t="s">
        <v>33</v>
      </c>
      <c r="G564">
        <v>52157</v>
      </c>
      <c r="H564">
        <f t="shared" si="48"/>
        <v>52157</v>
      </c>
      <c r="I564" t="str" cm="1">
        <f t="array" ref="I564">_xlfn.IFS(H564&lt;PERCENTILE(Income_Clean,0.33),"Low",H564&lt;PERCENTILE(Income_Clean,0.67),"Medium",H564&gt;PERCENTILE(Income_Clean,0.67),"High")</f>
        <v>Medium</v>
      </c>
      <c r="J564" t="str">
        <f t="shared" si="49"/>
        <v>Average Income</v>
      </c>
      <c r="K564">
        <v>0</v>
      </c>
      <c r="L564">
        <v>1</v>
      </c>
      <c r="M564" t="str">
        <f t="shared" si="51"/>
        <v>Yes</v>
      </c>
      <c r="N564" t="s">
        <v>85</v>
      </c>
      <c r="O564">
        <v>48</v>
      </c>
      <c r="P564">
        <v>189</v>
      </c>
      <c r="Q564">
        <v>2</v>
      </c>
      <c r="R564">
        <v>29</v>
      </c>
      <c r="S564">
        <v>3</v>
      </c>
      <c r="T564">
        <v>2</v>
      </c>
      <c r="U564">
        <v>40</v>
      </c>
      <c r="V564">
        <f t="shared" si="52"/>
        <v>265</v>
      </c>
      <c r="W564">
        <v>2</v>
      </c>
      <c r="X564">
        <v>3</v>
      </c>
      <c r="Y564">
        <v>2</v>
      </c>
      <c r="Z564">
        <v>5</v>
      </c>
      <c r="AA564">
        <v>4</v>
      </c>
      <c r="AB564">
        <v>0</v>
      </c>
      <c r="AC564">
        <v>0</v>
      </c>
      <c r="AD564">
        <v>0</v>
      </c>
      <c r="AE564">
        <v>0</v>
      </c>
      <c r="AF564">
        <v>0</v>
      </c>
      <c r="AG564">
        <f t="shared" si="53"/>
        <v>0</v>
      </c>
      <c r="AH564">
        <v>0</v>
      </c>
      <c r="AI564">
        <v>0</v>
      </c>
    </row>
    <row r="565" spans="1:35" x14ac:dyDescent="0.3">
      <c r="A565" s="1">
        <v>9120</v>
      </c>
      <c r="B565">
        <v>1962</v>
      </c>
      <c r="C565">
        <f t="shared" si="50"/>
        <v>64</v>
      </c>
      <c r="D565" t="str" cm="1">
        <f t="array" ref="D565">_xlfn.IFS(C565&lt;36,"Young",C565&lt;56,"Middle-aged",C565&gt;=56,"Senior")</f>
        <v>Senior</v>
      </c>
      <c r="E565" t="s">
        <v>29</v>
      </c>
      <c r="F565" t="s">
        <v>30</v>
      </c>
      <c r="G565">
        <v>66565</v>
      </c>
      <c r="H565">
        <f t="shared" si="48"/>
        <v>66565</v>
      </c>
      <c r="I565" t="str" cm="1">
        <f t="array" ref="I565">_xlfn.IFS(H565&lt;PERCENTILE(Income_Clean,0.33),"Low",H565&lt;PERCENTILE(Income_Clean,0.67),"Medium",H565&gt;PERCENTILE(Income_Clean,0.67),"High")</f>
        <v>High</v>
      </c>
      <c r="J565" t="str">
        <f t="shared" si="49"/>
        <v>Above Average Income</v>
      </c>
      <c r="K565">
        <v>0</v>
      </c>
      <c r="L565">
        <v>1</v>
      </c>
      <c r="M565" t="str">
        <f t="shared" si="51"/>
        <v>Yes</v>
      </c>
      <c r="N565" t="s">
        <v>190</v>
      </c>
      <c r="O565">
        <v>80</v>
      </c>
      <c r="P565">
        <v>747</v>
      </c>
      <c r="Q565">
        <v>10</v>
      </c>
      <c r="R565">
        <v>161</v>
      </c>
      <c r="S565">
        <v>65</v>
      </c>
      <c r="T565">
        <v>40</v>
      </c>
      <c r="U565">
        <v>42</v>
      </c>
      <c r="V565">
        <f t="shared" si="52"/>
        <v>1065</v>
      </c>
      <c r="W565">
        <v>4</v>
      </c>
      <c r="X565">
        <v>4</v>
      </c>
      <c r="Y565">
        <v>2</v>
      </c>
      <c r="Z565">
        <v>9</v>
      </c>
      <c r="AA565">
        <v>8</v>
      </c>
      <c r="AB565">
        <v>0</v>
      </c>
      <c r="AC565">
        <v>0</v>
      </c>
      <c r="AD565">
        <v>0</v>
      </c>
      <c r="AE565">
        <v>0</v>
      </c>
      <c r="AF565">
        <v>0</v>
      </c>
      <c r="AG565">
        <f t="shared" si="53"/>
        <v>0</v>
      </c>
      <c r="AH565">
        <v>0</v>
      </c>
      <c r="AI565">
        <v>0</v>
      </c>
    </row>
    <row r="566" spans="1:35" x14ac:dyDescent="0.3">
      <c r="A566" s="1">
        <v>891</v>
      </c>
      <c r="B566">
        <v>1951</v>
      </c>
      <c r="C566">
        <f t="shared" si="50"/>
        <v>75</v>
      </c>
      <c r="D566" t="str" cm="1">
        <f t="array" ref="D566">_xlfn.IFS(C566&lt;36,"Young",C566&lt;56,"Middle-aged",C566&gt;=56,"Senior")</f>
        <v>Senior</v>
      </c>
      <c r="E566" t="s">
        <v>39</v>
      </c>
      <c r="F566" t="s">
        <v>33</v>
      </c>
      <c r="G566">
        <v>29298</v>
      </c>
      <c r="H566">
        <f t="shared" si="48"/>
        <v>29298</v>
      </c>
      <c r="I566" t="str" cm="1">
        <f t="array" ref="I566">_xlfn.IFS(H566&lt;PERCENTILE(Income_Clean,0.33),"Low",H566&lt;PERCENTILE(Income_Clean,0.67),"Medium",H566&gt;PERCENTILE(Income_Clean,0.67),"High")</f>
        <v>Low</v>
      </c>
      <c r="J566" t="str">
        <f t="shared" si="49"/>
        <v>Below Average Income</v>
      </c>
      <c r="K566">
        <v>1</v>
      </c>
      <c r="L566">
        <v>1</v>
      </c>
      <c r="M566" t="str">
        <f t="shared" si="51"/>
        <v>Yes</v>
      </c>
      <c r="N566" t="s">
        <v>351</v>
      </c>
      <c r="O566">
        <v>60</v>
      </c>
      <c r="P566">
        <v>6</v>
      </c>
      <c r="Q566">
        <v>0</v>
      </c>
      <c r="R566">
        <v>2</v>
      </c>
      <c r="S566">
        <v>2</v>
      </c>
      <c r="T566">
        <v>0</v>
      </c>
      <c r="U566">
        <v>1</v>
      </c>
      <c r="V566">
        <f t="shared" si="52"/>
        <v>11</v>
      </c>
      <c r="W566">
        <v>1</v>
      </c>
      <c r="X566">
        <v>1</v>
      </c>
      <c r="Y566">
        <v>0</v>
      </c>
      <c r="Z566">
        <v>2</v>
      </c>
      <c r="AA566">
        <v>5</v>
      </c>
      <c r="AB566">
        <v>0</v>
      </c>
      <c r="AC566">
        <v>0</v>
      </c>
      <c r="AD566">
        <v>0</v>
      </c>
      <c r="AE566">
        <v>0</v>
      </c>
      <c r="AF566">
        <v>0</v>
      </c>
      <c r="AG566">
        <f t="shared" si="53"/>
        <v>0</v>
      </c>
      <c r="AH566">
        <v>0</v>
      </c>
      <c r="AI566">
        <v>0</v>
      </c>
    </row>
    <row r="567" spans="1:35" x14ac:dyDescent="0.3">
      <c r="A567" s="1">
        <v>10381</v>
      </c>
      <c r="B567">
        <v>1979</v>
      </c>
      <c r="C567">
        <f t="shared" si="50"/>
        <v>47</v>
      </c>
      <c r="D567" t="str" cm="1">
        <f t="array" ref="D567">_xlfn.IFS(C567&lt;36,"Young",C567&lt;56,"Middle-aged",C567&gt;=56,"Senior")</f>
        <v>Middle-aged</v>
      </c>
      <c r="E567" t="s">
        <v>29</v>
      </c>
      <c r="F567" t="s">
        <v>30</v>
      </c>
      <c r="G567">
        <v>47691</v>
      </c>
      <c r="H567">
        <f t="shared" si="48"/>
        <v>47691</v>
      </c>
      <c r="I567" t="str" cm="1">
        <f t="array" ref="I567">_xlfn.IFS(H567&lt;PERCENTILE(Income_Clean,0.33),"Low",H567&lt;PERCENTILE(Income_Clean,0.67),"Medium",H567&gt;PERCENTILE(Income_Clean,0.67),"High")</f>
        <v>Medium</v>
      </c>
      <c r="J567" t="str">
        <f t="shared" si="49"/>
        <v>Average Income</v>
      </c>
      <c r="K567">
        <v>0</v>
      </c>
      <c r="L567">
        <v>1</v>
      </c>
      <c r="M567" t="str">
        <f t="shared" si="51"/>
        <v>Yes</v>
      </c>
      <c r="N567" t="s">
        <v>288</v>
      </c>
      <c r="O567">
        <v>43</v>
      </c>
      <c r="P567">
        <v>14</v>
      </c>
      <c r="Q567">
        <v>0</v>
      </c>
      <c r="R567">
        <v>3</v>
      </c>
      <c r="S567">
        <v>0</v>
      </c>
      <c r="T567">
        <v>0</v>
      </c>
      <c r="U567">
        <v>4</v>
      </c>
      <c r="V567">
        <f t="shared" si="52"/>
        <v>21</v>
      </c>
      <c r="W567">
        <v>1</v>
      </c>
      <c r="X567">
        <v>1</v>
      </c>
      <c r="Y567">
        <v>0</v>
      </c>
      <c r="Z567">
        <v>2</v>
      </c>
      <c r="AA567">
        <v>6</v>
      </c>
      <c r="AB567">
        <v>0</v>
      </c>
      <c r="AC567">
        <v>0</v>
      </c>
      <c r="AD567">
        <v>0</v>
      </c>
      <c r="AE567">
        <v>0</v>
      </c>
      <c r="AF567">
        <v>0</v>
      </c>
      <c r="AG567">
        <f t="shared" si="53"/>
        <v>0</v>
      </c>
      <c r="AH567">
        <v>0</v>
      </c>
      <c r="AI567">
        <v>0</v>
      </c>
    </row>
    <row r="568" spans="1:35" x14ac:dyDescent="0.3">
      <c r="A568" s="1">
        <v>3525</v>
      </c>
      <c r="B568">
        <v>1970</v>
      </c>
      <c r="C568">
        <f t="shared" si="50"/>
        <v>56</v>
      </c>
      <c r="D568" t="str" cm="1">
        <f t="array" ref="D568">_xlfn.IFS(C568&lt;36,"Young",C568&lt;56,"Middle-aged",C568&gt;=56,"Senior")</f>
        <v>Senior</v>
      </c>
      <c r="E568" t="s">
        <v>29</v>
      </c>
      <c r="F568" t="s">
        <v>33</v>
      </c>
      <c r="G568">
        <v>38200</v>
      </c>
      <c r="H568">
        <f t="shared" si="48"/>
        <v>38200</v>
      </c>
      <c r="I568" t="str" cm="1">
        <f t="array" ref="I568">_xlfn.IFS(H568&lt;PERCENTILE(Income_Clean,0.33),"Low",H568&lt;PERCENTILE(Income_Clean,0.67),"Medium",H568&gt;PERCENTILE(Income_Clean,0.67),"High")</f>
        <v>Low</v>
      </c>
      <c r="J568" t="str">
        <f t="shared" si="49"/>
        <v>Below Average Income</v>
      </c>
      <c r="K568">
        <v>1</v>
      </c>
      <c r="L568">
        <v>1</v>
      </c>
      <c r="M568" t="str">
        <f t="shared" si="51"/>
        <v>Yes</v>
      </c>
      <c r="N568" t="s">
        <v>135</v>
      </c>
      <c r="O568">
        <v>19</v>
      </c>
      <c r="P568">
        <v>12</v>
      </c>
      <c r="Q568">
        <v>0</v>
      </c>
      <c r="R568">
        <v>4</v>
      </c>
      <c r="S568">
        <v>0</v>
      </c>
      <c r="T568">
        <v>0</v>
      </c>
      <c r="U568">
        <v>1</v>
      </c>
      <c r="V568">
        <f t="shared" si="52"/>
        <v>17</v>
      </c>
      <c r="W568">
        <v>1</v>
      </c>
      <c r="X568">
        <v>1</v>
      </c>
      <c r="Y568">
        <v>0</v>
      </c>
      <c r="Z568">
        <v>2</v>
      </c>
      <c r="AA568">
        <v>7</v>
      </c>
      <c r="AB568">
        <v>0</v>
      </c>
      <c r="AC568">
        <v>0</v>
      </c>
      <c r="AD568">
        <v>0</v>
      </c>
      <c r="AE568">
        <v>0</v>
      </c>
      <c r="AF568">
        <v>0</v>
      </c>
      <c r="AG568">
        <f t="shared" si="53"/>
        <v>0</v>
      </c>
      <c r="AH568">
        <v>0</v>
      </c>
      <c r="AI568">
        <v>0</v>
      </c>
    </row>
    <row r="569" spans="1:35" x14ac:dyDescent="0.3">
      <c r="A569" s="1">
        <v>6818</v>
      </c>
      <c r="B569">
        <v>1974</v>
      </c>
      <c r="C569">
        <f t="shared" si="50"/>
        <v>52</v>
      </c>
      <c r="D569" t="str" cm="1">
        <f t="array" ref="D569">_xlfn.IFS(C569&lt;36,"Young",C569&lt;56,"Middle-aged",C569&gt;=56,"Senior")</f>
        <v>Middle-aged</v>
      </c>
      <c r="E569" t="s">
        <v>29</v>
      </c>
      <c r="F569" t="s">
        <v>37</v>
      </c>
      <c r="G569">
        <v>44989</v>
      </c>
      <c r="H569">
        <f t="shared" si="48"/>
        <v>44989</v>
      </c>
      <c r="I569" t="str" cm="1">
        <f t="array" ref="I569">_xlfn.IFS(H569&lt;PERCENTILE(Income_Clean,0.33),"Low",H569&lt;PERCENTILE(Income_Clean,0.67),"Medium",H569&gt;PERCENTILE(Income_Clean,0.67),"High")</f>
        <v>Medium</v>
      </c>
      <c r="J569" t="str">
        <f t="shared" si="49"/>
        <v>Average Income</v>
      </c>
      <c r="K569">
        <v>0</v>
      </c>
      <c r="L569">
        <v>1</v>
      </c>
      <c r="M569" t="str">
        <f t="shared" si="51"/>
        <v>Yes</v>
      </c>
      <c r="N569" t="s">
        <v>183</v>
      </c>
      <c r="O569">
        <v>26</v>
      </c>
      <c r="P569">
        <v>98</v>
      </c>
      <c r="Q569">
        <v>0</v>
      </c>
      <c r="R569">
        <v>106</v>
      </c>
      <c r="S569">
        <v>49</v>
      </c>
      <c r="T569">
        <v>10</v>
      </c>
      <c r="U569">
        <v>106</v>
      </c>
      <c r="V569">
        <f t="shared" si="52"/>
        <v>369</v>
      </c>
      <c r="W569">
        <v>5</v>
      </c>
      <c r="X569">
        <v>5</v>
      </c>
      <c r="Y569">
        <v>1</v>
      </c>
      <c r="Z569">
        <v>5</v>
      </c>
      <c r="AA569">
        <v>6</v>
      </c>
      <c r="AB569">
        <v>0</v>
      </c>
      <c r="AC569">
        <v>0</v>
      </c>
      <c r="AD569">
        <v>0</v>
      </c>
      <c r="AE569">
        <v>0</v>
      </c>
      <c r="AF569">
        <v>0</v>
      </c>
      <c r="AG569">
        <f t="shared" si="53"/>
        <v>0</v>
      </c>
      <c r="AH569">
        <v>0</v>
      </c>
      <c r="AI569">
        <v>0</v>
      </c>
    </row>
    <row r="570" spans="1:35" x14ac:dyDescent="0.3">
      <c r="A570" s="1">
        <v>3526</v>
      </c>
      <c r="B570">
        <v>1968</v>
      </c>
      <c r="C570">
        <f t="shared" si="50"/>
        <v>58</v>
      </c>
      <c r="D570" t="str" cm="1">
        <f t="array" ref="D570">_xlfn.IFS(C570&lt;36,"Young",C570&lt;56,"Middle-aged",C570&gt;=56,"Senior")</f>
        <v>Senior</v>
      </c>
      <c r="E570" t="s">
        <v>36</v>
      </c>
      <c r="F570" t="s">
        <v>37</v>
      </c>
      <c r="G570">
        <v>38443</v>
      </c>
      <c r="H570">
        <f t="shared" si="48"/>
        <v>38443</v>
      </c>
      <c r="I570" t="str" cm="1">
        <f t="array" ref="I570">_xlfn.IFS(H570&lt;PERCENTILE(Income_Clean,0.33),"Low",H570&lt;PERCENTILE(Income_Clean,0.67),"Medium",H570&gt;PERCENTILE(Income_Clean,0.67),"High")</f>
        <v>Low</v>
      </c>
      <c r="J570" t="str">
        <f t="shared" si="49"/>
        <v>Below Average Income</v>
      </c>
      <c r="K570">
        <v>1</v>
      </c>
      <c r="L570">
        <v>1</v>
      </c>
      <c r="M570" t="str">
        <f t="shared" si="51"/>
        <v>Yes</v>
      </c>
      <c r="N570" t="s">
        <v>392</v>
      </c>
      <c r="O570">
        <v>58</v>
      </c>
      <c r="P570">
        <v>32</v>
      </c>
      <c r="Q570">
        <v>0</v>
      </c>
      <c r="R570">
        <v>5</v>
      </c>
      <c r="S570">
        <v>0</v>
      </c>
      <c r="T570">
        <v>0</v>
      </c>
      <c r="U570">
        <v>1</v>
      </c>
      <c r="V570">
        <f t="shared" si="52"/>
        <v>38</v>
      </c>
      <c r="W570">
        <v>2</v>
      </c>
      <c r="X570">
        <v>1</v>
      </c>
      <c r="Y570">
        <v>0</v>
      </c>
      <c r="Z570">
        <v>3</v>
      </c>
      <c r="AA570">
        <v>7</v>
      </c>
      <c r="AB570">
        <v>0</v>
      </c>
      <c r="AC570">
        <v>0</v>
      </c>
      <c r="AD570">
        <v>0</v>
      </c>
      <c r="AE570">
        <v>0</v>
      </c>
      <c r="AF570">
        <v>0</v>
      </c>
      <c r="AG570">
        <f t="shared" si="53"/>
        <v>0</v>
      </c>
      <c r="AH570">
        <v>0</v>
      </c>
      <c r="AI570">
        <v>0</v>
      </c>
    </row>
    <row r="571" spans="1:35" x14ac:dyDescent="0.3">
      <c r="A571" s="1">
        <v>8181</v>
      </c>
      <c r="B571">
        <v>1978</v>
      </c>
      <c r="C571">
        <f t="shared" si="50"/>
        <v>48</v>
      </c>
      <c r="D571" t="str" cm="1">
        <f t="array" ref="D571">_xlfn.IFS(C571&lt;36,"Young",C571&lt;56,"Middle-aged",C571&gt;=56,"Senior")</f>
        <v>Middle-aged</v>
      </c>
      <c r="E571" t="s">
        <v>53</v>
      </c>
      <c r="F571" t="s">
        <v>30</v>
      </c>
      <c r="G571">
        <v>38593</v>
      </c>
      <c r="H571">
        <f t="shared" si="48"/>
        <v>38593</v>
      </c>
      <c r="I571" t="str" cm="1">
        <f t="array" ref="I571">_xlfn.IFS(H571&lt;PERCENTILE(Income_Clean,0.33),"Low",H571&lt;PERCENTILE(Income_Clean,0.67),"Medium",H571&gt;PERCENTILE(Income_Clean,0.67),"High")</f>
        <v>Low</v>
      </c>
      <c r="J571" t="str">
        <f t="shared" si="49"/>
        <v>Below Average Income</v>
      </c>
      <c r="K571">
        <v>1</v>
      </c>
      <c r="L571">
        <v>0</v>
      </c>
      <c r="M571" t="str">
        <f t="shared" si="51"/>
        <v>Yes</v>
      </c>
      <c r="N571" t="s">
        <v>417</v>
      </c>
      <c r="O571">
        <v>42</v>
      </c>
      <c r="P571">
        <v>51</v>
      </c>
      <c r="Q571">
        <v>12</v>
      </c>
      <c r="R571">
        <v>49</v>
      </c>
      <c r="S571">
        <v>17</v>
      </c>
      <c r="T571">
        <v>24</v>
      </c>
      <c r="U571">
        <v>24</v>
      </c>
      <c r="V571">
        <f t="shared" si="52"/>
        <v>177</v>
      </c>
      <c r="W571">
        <v>3</v>
      </c>
      <c r="X571">
        <v>4</v>
      </c>
      <c r="Y571">
        <v>1</v>
      </c>
      <c r="Z571">
        <v>3</v>
      </c>
      <c r="AA571">
        <v>8</v>
      </c>
      <c r="AB571">
        <v>0</v>
      </c>
      <c r="AC571">
        <v>0</v>
      </c>
      <c r="AD571">
        <v>0</v>
      </c>
      <c r="AE571">
        <v>0</v>
      </c>
      <c r="AF571">
        <v>0</v>
      </c>
      <c r="AG571">
        <f t="shared" si="53"/>
        <v>0</v>
      </c>
      <c r="AH571">
        <v>0</v>
      </c>
      <c r="AI571">
        <v>0</v>
      </c>
    </row>
    <row r="572" spans="1:35" x14ac:dyDescent="0.3">
      <c r="A572" s="1">
        <v>1029</v>
      </c>
      <c r="B572">
        <v>1970</v>
      </c>
      <c r="C572">
        <f t="shared" si="50"/>
        <v>56</v>
      </c>
      <c r="D572" t="str" cm="1">
        <f t="array" ref="D572">_xlfn.IFS(C572&lt;36,"Young",C572&lt;56,"Middle-aged",C572&gt;=56,"Senior")</f>
        <v>Senior</v>
      </c>
      <c r="E572" t="s">
        <v>36</v>
      </c>
      <c r="F572" t="s">
        <v>33</v>
      </c>
      <c r="G572">
        <v>64413</v>
      </c>
      <c r="H572">
        <f t="shared" si="48"/>
        <v>64413</v>
      </c>
      <c r="I572" t="str" cm="1">
        <f t="array" ref="I572">_xlfn.IFS(H572&lt;PERCENTILE(Income_Clean,0.33),"Low",H572&lt;PERCENTILE(Income_Clean,0.67),"Medium",H572&gt;PERCENTILE(Income_Clean,0.67),"High")</f>
        <v>High</v>
      </c>
      <c r="J572" t="str">
        <f t="shared" si="49"/>
        <v>Above Average Income</v>
      </c>
      <c r="K572">
        <v>0</v>
      </c>
      <c r="L572">
        <v>1</v>
      </c>
      <c r="M572" t="str">
        <f t="shared" si="51"/>
        <v>Yes</v>
      </c>
      <c r="N572" t="s">
        <v>418</v>
      </c>
      <c r="O572">
        <v>27</v>
      </c>
      <c r="P572">
        <v>200</v>
      </c>
      <c r="Q572">
        <v>5</v>
      </c>
      <c r="R572">
        <v>44</v>
      </c>
      <c r="S572">
        <v>0</v>
      </c>
      <c r="T572">
        <v>10</v>
      </c>
      <c r="U572">
        <v>20</v>
      </c>
      <c r="V572">
        <f t="shared" si="52"/>
        <v>279</v>
      </c>
      <c r="W572">
        <v>1</v>
      </c>
      <c r="X572">
        <v>5</v>
      </c>
      <c r="Y572">
        <v>1</v>
      </c>
      <c r="Z572">
        <v>5</v>
      </c>
      <c r="AA572">
        <v>5</v>
      </c>
      <c r="AB572">
        <v>0</v>
      </c>
      <c r="AC572">
        <v>0</v>
      </c>
      <c r="AD572">
        <v>0</v>
      </c>
      <c r="AE572">
        <v>0</v>
      </c>
      <c r="AF572">
        <v>0</v>
      </c>
      <c r="AG572">
        <f t="shared" si="53"/>
        <v>0</v>
      </c>
      <c r="AH572">
        <v>0</v>
      </c>
      <c r="AI572">
        <v>0</v>
      </c>
    </row>
    <row r="573" spans="1:35" x14ac:dyDescent="0.3">
      <c r="A573" s="1">
        <v>7369</v>
      </c>
      <c r="B573">
        <v>1981</v>
      </c>
      <c r="C573">
        <f t="shared" si="50"/>
        <v>45</v>
      </c>
      <c r="D573" t="str" cm="1">
        <f t="array" ref="D573">_xlfn.IFS(C573&lt;36,"Young",C573&lt;56,"Middle-aged",C573&gt;=56,"Senior")</f>
        <v>Middle-aged</v>
      </c>
      <c r="E573" t="s">
        <v>39</v>
      </c>
      <c r="F573" t="s">
        <v>37</v>
      </c>
      <c r="G573">
        <v>36959</v>
      </c>
      <c r="H573">
        <f t="shared" si="48"/>
        <v>36959</v>
      </c>
      <c r="I573" t="str" cm="1">
        <f t="array" ref="I573">_xlfn.IFS(H573&lt;PERCENTILE(Income_Clean,0.33),"Low",H573&lt;PERCENTILE(Income_Clean,0.67),"Medium",H573&gt;PERCENTILE(Income_Clean,0.67),"High")</f>
        <v>Low</v>
      </c>
      <c r="J573" t="str">
        <f t="shared" si="49"/>
        <v>Below Average Income</v>
      </c>
      <c r="K573">
        <v>1</v>
      </c>
      <c r="L573">
        <v>0</v>
      </c>
      <c r="M573" t="str">
        <f t="shared" si="51"/>
        <v>Yes</v>
      </c>
      <c r="N573" t="s">
        <v>77</v>
      </c>
      <c r="O573">
        <v>56</v>
      </c>
      <c r="P573">
        <v>25</v>
      </c>
      <c r="Q573">
        <v>6</v>
      </c>
      <c r="R573">
        <v>25</v>
      </c>
      <c r="S573">
        <v>6</v>
      </c>
      <c r="T573">
        <v>0</v>
      </c>
      <c r="U573">
        <v>0</v>
      </c>
      <c r="V573">
        <f t="shared" si="52"/>
        <v>62</v>
      </c>
      <c r="W573">
        <v>2</v>
      </c>
      <c r="X573">
        <v>2</v>
      </c>
      <c r="Y573">
        <v>0</v>
      </c>
      <c r="Z573">
        <v>3</v>
      </c>
      <c r="AA573">
        <v>8</v>
      </c>
      <c r="AB573">
        <v>0</v>
      </c>
      <c r="AC573">
        <v>0</v>
      </c>
      <c r="AD573">
        <v>0</v>
      </c>
      <c r="AE573">
        <v>0</v>
      </c>
      <c r="AF573">
        <v>0</v>
      </c>
      <c r="AG573">
        <f t="shared" si="53"/>
        <v>0</v>
      </c>
      <c r="AH573">
        <v>0</v>
      </c>
      <c r="AI573">
        <v>0</v>
      </c>
    </row>
    <row r="574" spans="1:35" x14ac:dyDescent="0.3">
      <c r="A574" s="1">
        <v>2574</v>
      </c>
      <c r="B574">
        <v>1977</v>
      </c>
      <c r="C574">
        <f t="shared" si="50"/>
        <v>49</v>
      </c>
      <c r="D574" t="str" cm="1">
        <f t="array" ref="D574">_xlfn.IFS(C574&lt;36,"Young",C574&lt;56,"Middle-aged",C574&gt;=56,"Senior")</f>
        <v>Middle-aged</v>
      </c>
      <c r="E574" t="s">
        <v>36</v>
      </c>
      <c r="F574" t="s">
        <v>37</v>
      </c>
      <c r="G574">
        <v>61996</v>
      </c>
      <c r="H574">
        <f t="shared" si="48"/>
        <v>61996</v>
      </c>
      <c r="I574" t="str" cm="1">
        <f t="array" ref="I574">_xlfn.IFS(H574&lt;PERCENTILE(Income_Clean,0.33),"Low",H574&lt;PERCENTILE(Income_Clean,0.67),"Medium",H574&gt;PERCENTILE(Income_Clean,0.67),"High")</f>
        <v>Medium</v>
      </c>
      <c r="J574" t="str">
        <f t="shared" si="49"/>
        <v>Average Income</v>
      </c>
      <c r="K574">
        <v>0</v>
      </c>
      <c r="L574">
        <v>1</v>
      </c>
      <c r="M574" t="str">
        <f t="shared" si="51"/>
        <v>Yes</v>
      </c>
      <c r="N574" t="s">
        <v>419</v>
      </c>
      <c r="O574">
        <v>27</v>
      </c>
      <c r="P574">
        <v>1050</v>
      </c>
      <c r="Q574">
        <v>12</v>
      </c>
      <c r="R574">
        <v>144</v>
      </c>
      <c r="S574">
        <v>0</v>
      </c>
      <c r="T574">
        <v>0</v>
      </c>
      <c r="U574">
        <v>24</v>
      </c>
      <c r="V574">
        <f t="shared" si="52"/>
        <v>1230</v>
      </c>
      <c r="W574">
        <v>3</v>
      </c>
      <c r="X574">
        <v>6</v>
      </c>
      <c r="Y574">
        <v>4</v>
      </c>
      <c r="Z574">
        <v>8</v>
      </c>
      <c r="AA574">
        <v>5</v>
      </c>
      <c r="AB574">
        <v>0</v>
      </c>
      <c r="AC574">
        <v>1</v>
      </c>
      <c r="AD574">
        <v>0</v>
      </c>
      <c r="AE574">
        <v>1</v>
      </c>
      <c r="AF574">
        <v>1</v>
      </c>
      <c r="AG574">
        <f t="shared" si="53"/>
        <v>3</v>
      </c>
      <c r="AH574">
        <v>0</v>
      </c>
      <c r="AI574">
        <v>1</v>
      </c>
    </row>
    <row r="575" spans="1:35" x14ac:dyDescent="0.3">
      <c r="A575" s="1">
        <v>8159</v>
      </c>
      <c r="B575">
        <v>1968</v>
      </c>
      <c r="C575">
        <f t="shared" si="50"/>
        <v>58</v>
      </c>
      <c r="D575" t="str" cm="1">
        <f t="array" ref="D575">_xlfn.IFS(C575&lt;36,"Young",C575&lt;56,"Middle-aged",C575&gt;=56,"Senior")</f>
        <v>Senior</v>
      </c>
      <c r="E575" t="s">
        <v>29</v>
      </c>
      <c r="F575" t="s">
        <v>37</v>
      </c>
      <c r="G575">
        <v>51287</v>
      </c>
      <c r="H575">
        <f t="shared" si="48"/>
        <v>51287</v>
      </c>
      <c r="I575" t="str" cm="1">
        <f t="array" ref="I575">_xlfn.IFS(H575&lt;PERCENTILE(Income_Clean,0.33),"Low",H575&lt;PERCENTILE(Income_Clean,0.67),"Medium",H575&gt;PERCENTILE(Income_Clean,0.67),"High")</f>
        <v>Medium</v>
      </c>
      <c r="J575" t="str">
        <f t="shared" si="49"/>
        <v>Average Income</v>
      </c>
      <c r="K575">
        <v>1</v>
      </c>
      <c r="L575">
        <v>1</v>
      </c>
      <c r="M575" t="str">
        <f t="shared" si="51"/>
        <v>Yes</v>
      </c>
      <c r="N575" t="s">
        <v>214</v>
      </c>
      <c r="O575">
        <v>10</v>
      </c>
      <c r="P575">
        <v>117</v>
      </c>
      <c r="Q575">
        <v>0</v>
      </c>
      <c r="R575">
        <v>22</v>
      </c>
      <c r="S575">
        <v>13</v>
      </c>
      <c r="T575">
        <v>0</v>
      </c>
      <c r="U575">
        <v>30</v>
      </c>
      <c r="V575">
        <f t="shared" si="52"/>
        <v>182</v>
      </c>
      <c r="W575">
        <v>3</v>
      </c>
      <c r="X575">
        <v>4</v>
      </c>
      <c r="Y575">
        <v>1</v>
      </c>
      <c r="Z575">
        <v>3</v>
      </c>
      <c r="AA575">
        <v>7</v>
      </c>
      <c r="AB575">
        <v>0</v>
      </c>
      <c r="AC575">
        <v>0</v>
      </c>
      <c r="AD575">
        <v>0</v>
      </c>
      <c r="AE575">
        <v>0</v>
      </c>
      <c r="AF575">
        <v>0</v>
      </c>
      <c r="AG575">
        <f t="shared" si="53"/>
        <v>0</v>
      </c>
      <c r="AH575">
        <v>0</v>
      </c>
      <c r="AI575">
        <v>0</v>
      </c>
    </row>
    <row r="576" spans="1:35" x14ac:dyDescent="0.3">
      <c r="A576" s="1">
        <v>1160</v>
      </c>
      <c r="B576">
        <v>1970</v>
      </c>
      <c r="C576">
        <f t="shared" si="50"/>
        <v>56</v>
      </c>
      <c r="D576" t="str" cm="1">
        <f t="array" ref="D576">_xlfn.IFS(C576&lt;36,"Young",C576&lt;56,"Middle-aged",C576&gt;=56,"Senior")</f>
        <v>Senior</v>
      </c>
      <c r="E576" t="s">
        <v>29</v>
      </c>
      <c r="F576" t="s">
        <v>37</v>
      </c>
      <c r="G576">
        <v>13260</v>
      </c>
      <c r="H576">
        <f t="shared" si="48"/>
        <v>13260</v>
      </c>
      <c r="I576" t="str" cm="1">
        <f t="array" ref="I576">_xlfn.IFS(H576&lt;PERCENTILE(Income_Clean,0.33),"Low",H576&lt;PERCENTILE(Income_Clean,0.67),"Medium",H576&gt;PERCENTILE(Income_Clean,0.67),"High")</f>
        <v>Low</v>
      </c>
      <c r="J576" t="str">
        <f t="shared" si="49"/>
        <v>Below Average Income</v>
      </c>
      <c r="K576">
        <v>1</v>
      </c>
      <c r="L576">
        <v>1</v>
      </c>
      <c r="M576" t="str">
        <f t="shared" si="51"/>
        <v>Yes</v>
      </c>
      <c r="N576" t="s">
        <v>284</v>
      </c>
      <c r="O576">
        <v>48</v>
      </c>
      <c r="P576">
        <v>9</v>
      </c>
      <c r="Q576">
        <v>4</v>
      </c>
      <c r="R576">
        <v>17</v>
      </c>
      <c r="S576">
        <v>10</v>
      </c>
      <c r="T576">
        <v>2</v>
      </c>
      <c r="U576">
        <v>7</v>
      </c>
      <c r="V576">
        <f t="shared" si="52"/>
        <v>49</v>
      </c>
      <c r="W576">
        <v>4</v>
      </c>
      <c r="X576">
        <v>3</v>
      </c>
      <c r="Y576">
        <v>0</v>
      </c>
      <c r="Z576">
        <v>3</v>
      </c>
      <c r="AA576">
        <v>8</v>
      </c>
      <c r="AB576">
        <v>0</v>
      </c>
      <c r="AC576">
        <v>0</v>
      </c>
      <c r="AD576">
        <v>0</v>
      </c>
      <c r="AE576">
        <v>0</v>
      </c>
      <c r="AF576">
        <v>0</v>
      </c>
      <c r="AG576">
        <f t="shared" si="53"/>
        <v>0</v>
      </c>
      <c r="AH576">
        <v>0</v>
      </c>
      <c r="AI576">
        <v>0</v>
      </c>
    </row>
    <row r="577" spans="1:35" x14ac:dyDescent="0.3">
      <c r="A577" s="1">
        <v>10242</v>
      </c>
      <c r="B577">
        <v>1966</v>
      </c>
      <c r="C577">
        <f t="shared" si="50"/>
        <v>60</v>
      </c>
      <c r="D577" t="str" cm="1">
        <f t="array" ref="D577">_xlfn.IFS(C577&lt;36,"Young",C577&lt;56,"Middle-aged",C577&gt;=56,"Senior")</f>
        <v>Senior</v>
      </c>
      <c r="E577" t="s">
        <v>36</v>
      </c>
      <c r="F577" t="s">
        <v>33</v>
      </c>
      <c r="G577">
        <v>47472</v>
      </c>
      <c r="H577">
        <f t="shared" si="48"/>
        <v>47472</v>
      </c>
      <c r="I577" t="str" cm="1">
        <f t="array" ref="I577">_xlfn.IFS(H577&lt;PERCENTILE(Income_Clean,0.33),"Low",H577&lt;PERCENTILE(Income_Clean,0.67),"Medium",H577&gt;PERCENTILE(Income_Clean,0.67),"High")</f>
        <v>Medium</v>
      </c>
      <c r="J577" t="str">
        <f t="shared" si="49"/>
        <v>Average Income</v>
      </c>
      <c r="K577">
        <v>1</v>
      </c>
      <c r="L577">
        <v>1</v>
      </c>
      <c r="M577" t="str">
        <f t="shared" si="51"/>
        <v>Yes</v>
      </c>
      <c r="N577" t="s">
        <v>240</v>
      </c>
      <c r="O577">
        <v>39</v>
      </c>
      <c r="P577">
        <v>56</v>
      </c>
      <c r="Q577">
        <v>0</v>
      </c>
      <c r="R577">
        <v>11</v>
      </c>
      <c r="S577">
        <v>0</v>
      </c>
      <c r="T577">
        <v>0</v>
      </c>
      <c r="U577">
        <v>8</v>
      </c>
      <c r="V577">
        <f t="shared" si="52"/>
        <v>75</v>
      </c>
      <c r="W577">
        <v>2</v>
      </c>
      <c r="X577">
        <v>2</v>
      </c>
      <c r="Y577">
        <v>0</v>
      </c>
      <c r="Z577">
        <v>4</v>
      </c>
      <c r="AA577">
        <v>5</v>
      </c>
      <c r="AB577">
        <v>0</v>
      </c>
      <c r="AC577">
        <v>0</v>
      </c>
      <c r="AD577">
        <v>0</v>
      </c>
      <c r="AE577">
        <v>0</v>
      </c>
      <c r="AF577">
        <v>0</v>
      </c>
      <c r="AG577">
        <f t="shared" si="53"/>
        <v>0</v>
      </c>
      <c r="AH577">
        <v>0</v>
      </c>
      <c r="AI577">
        <v>0</v>
      </c>
    </row>
    <row r="578" spans="1:35" x14ac:dyDescent="0.3">
      <c r="A578" s="1">
        <v>5253</v>
      </c>
      <c r="B578">
        <v>1956</v>
      </c>
      <c r="C578">
        <f t="shared" si="50"/>
        <v>70</v>
      </c>
      <c r="D578" t="str" cm="1">
        <f t="array" ref="D578">_xlfn.IFS(C578&lt;36,"Young",C578&lt;56,"Middle-aged",C578&gt;=56,"Senior")</f>
        <v>Senior</v>
      </c>
      <c r="E578" t="s">
        <v>39</v>
      </c>
      <c r="F578" t="s">
        <v>33</v>
      </c>
      <c r="G578">
        <v>54603</v>
      </c>
      <c r="H578">
        <f t="shared" ref="H578:H641" si="54">IF(G578=0,MEDIAN(Income),G578)</f>
        <v>54603</v>
      </c>
      <c r="I578" t="str" cm="1">
        <f t="array" ref="I578">_xlfn.IFS(H578&lt;PERCENTILE(Income_Clean,0.33),"Low",H578&lt;PERCENTILE(Income_Clean,0.67),"Medium",H578&gt;PERCENTILE(Income_Clean,0.67),"High")</f>
        <v>Medium</v>
      </c>
      <c r="J578" t="str">
        <f t="shared" ref="J578:J641" si="55">_xlfn.XLOOKUP(I578,$AK$3:$AK$5,$AL$3:$AL$5)</f>
        <v>Average Income</v>
      </c>
      <c r="K578">
        <v>1</v>
      </c>
      <c r="L578">
        <v>1</v>
      </c>
      <c r="M578" t="str">
        <f t="shared" si="51"/>
        <v>Yes</v>
      </c>
      <c r="N578" t="s">
        <v>420</v>
      </c>
      <c r="O578">
        <v>85</v>
      </c>
      <c r="P578">
        <v>145</v>
      </c>
      <c r="Q578">
        <v>13</v>
      </c>
      <c r="R578">
        <v>46</v>
      </c>
      <c r="S578">
        <v>17</v>
      </c>
      <c r="T578">
        <v>2</v>
      </c>
      <c r="U578">
        <v>4</v>
      </c>
      <c r="V578">
        <f t="shared" si="52"/>
        <v>227</v>
      </c>
      <c r="W578">
        <v>6</v>
      </c>
      <c r="X578">
        <v>4</v>
      </c>
      <c r="Y578">
        <v>2</v>
      </c>
      <c r="Z578">
        <v>4</v>
      </c>
      <c r="AA578">
        <v>7</v>
      </c>
      <c r="AB578">
        <v>0</v>
      </c>
      <c r="AC578">
        <v>0</v>
      </c>
      <c r="AD578">
        <v>0</v>
      </c>
      <c r="AE578">
        <v>0</v>
      </c>
      <c r="AF578">
        <v>0</v>
      </c>
      <c r="AG578">
        <f t="shared" si="53"/>
        <v>0</v>
      </c>
      <c r="AH578">
        <v>0</v>
      </c>
      <c r="AI578">
        <v>0</v>
      </c>
    </row>
    <row r="579" spans="1:35" x14ac:dyDescent="0.3">
      <c r="A579" s="1">
        <v>5966</v>
      </c>
      <c r="B579">
        <v>1974</v>
      </c>
      <c r="C579">
        <f t="shared" ref="C579:C642" si="56">2026-B579</f>
        <v>52</v>
      </c>
      <c r="D579" t="str" cm="1">
        <f t="array" ref="D579">_xlfn.IFS(C579&lt;36,"Young",C579&lt;56,"Middle-aged",C579&gt;=56,"Senior")</f>
        <v>Middle-aged</v>
      </c>
      <c r="E579" t="s">
        <v>36</v>
      </c>
      <c r="F579" t="s">
        <v>37</v>
      </c>
      <c r="G579">
        <v>45207</v>
      </c>
      <c r="H579">
        <f t="shared" si="54"/>
        <v>45207</v>
      </c>
      <c r="I579" t="str" cm="1">
        <f t="array" ref="I579">_xlfn.IFS(H579&lt;PERCENTILE(Income_Clean,0.33),"Low",H579&lt;PERCENTILE(Income_Clean,0.67),"Medium",H579&gt;PERCENTILE(Income_Clean,0.67),"High")</f>
        <v>Medium</v>
      </c>
      <c r="J579" t="str">
        <f t="shared" si="55"/>
        <v>Average Income</v>
      </c>
      <c r="K579">
        <v>1</v>
      </c>
      <c r="L579">
        <v>1</v>
      </c>
      <c r="M579" t="str">
        <f t="shared" ref="M579:M642" si="57">IF(K579+L579&gt;0,"Yes","No")</f>
        <v>Yes</v>
      </c>
      <c r="N579" t="s">
        <v>137</v>
      </c>
      <c r="O579">
        <v>64</v>
      </c>
      <c r="P579">
        <v>203</v>
      </c>
      <c r="Q579">
        <v>0</v>
      </c>
      <c r="R579">
        <v>10</v>
      </c>
      <c r="S579">
        <v>0</v>
      </c>
      <c r="T579">
        <v>0</v>
      </c>
      <c r="U579">
        <v>2</v>
      </c>
      <c r="V579">
        <f t="shared" ref="V579:V642" si="58">SUM(P579:U579)</f>
        <v>215</v>
      </c>
      <c r="W579">
        <v>5</v>
      </c>
      <c r="X579">
        <v>3</v>
      </c>
      <c r="Y579">
        <v>1</v>
      </c>
      <c r="Z579">
        <v>6</v>
      </c>
      <c r="AA579">
        <v>6</v>
      </c>
      <c r="AB579">
        <v>0</v>
      </c>
      <c r="AC579">
        <v>1</v>
      </c>
      <c r="AD579">
        <v>0</v>
      </c>
      <c r="AE579">
        <v>0</v>
      </c>
      <c r="AF579">
        <v>0</v>
      </c>
      <c r="AG579">
        <f t="shared" ref="AG579:AG642" si="59">SUM(AB579:AF579)</f>
        <v>1</v>
      </c>
      <c r="AH579">
        <v>0</v>
      </c>
      <c r="AI579">
        <v>0</v>
      </c>
    </row>
    <row r="580" spans="1:35" x14ac:dyDescent="0.3">
      <c r="A580" s="1">
        <v>5314</v>
      </c>
      <c r="B580">
        <v>1951</v>
      </c>
      <c r="C580">
        <f t="shared" si="56"/>
        <v>75</v>
      </c>
      <c r="D580" t="str" cm="1">
        <f t="array" ref="D580">_xlfn.IFS(C580&lt;36,"Young",C580&lt;56,"Middle-aged",C580&gt;=56,"Senior")</f>
        <v>Senior</v>
      </c>
      <c r="E580" t="s">
        <v>29</v>
      </c>
      <c r="F580" t="s">
        <v>33</v>
      </c>
      <c r="G580">
        <v>40689</v>
      </c>
      <c r="H580">
        <f t="shared" si="54"/>
        <v>40689</v>
      </c>
      <c r="I580" t="str" cm="1">
        <f t="array" ref="I580">_xlfn.IFS(H580&lt;PERCENTILE(Income_Clean,0.33),"Low",H580&lt;PERCENTILE(Income_Clean,0.67),"Medium",H580&gt;PERCENTILE(Income_Clean,0.67),"High")</f>
        <v>Medium</v>
      </c>
      <c r="J580" t="str">
        <f t="shared" si="55"/>
        <v>Average Income</v>
      </c>
      <c r="K580">
        <v>0</v>
      </c>
      <c r="L580">
        <v>1</v>
      </c>
      <c r="M580" t="str">
        <f t="shared" si="57"/>
        <v>Yes</v>
      </c>
      <c r="N580" t="s">
        <v>59</v>
      </c>
      <c r="O580">
        <v>69</v>
      </c>
      <c r="P580">
        <v>270</v>
      </c>
      <c r="Q580">
        <v>3</v>
      </c>
      <c r="R580">
        <v>27</v>
      </c>
      <c r="S580">
        <v>39</v>
      </c>
      <c r="T580">
        <v>6</v>
      </c>
      <c r="U580">
        <v>99</v>
      </c>
      <c r="V580">
        <f t="shared" si="58"/>
        <v>444</v>
      </c>
      <c r="W580">
        <v>7</v>
      </c>
      <c r="X580">
        <v>7</v>
      </c>
      <c r="Y580">
        <v>1</v>
      </c>
      <c r="Z580">
        <v>5</v>
      </c>
      <c r="AA580">
        <v>8</v>
      </c>
      <c r="AB580">
        <v>0</v>
      </c>
      <c r="AC580">
        <v>0</v>
      </c>
      <c r="AD580">
        <v>0</v>
      </c>
      <c r="AE580">
        <v>0</v>
      </c>
      <c r="AF580">
        <v>0</v>
      </c>
      <c r="AG580">
        <f t="shared" si="59"/>
        <v>0</v>
      </c>
      <c r="AH580">
        <v>0</v>
      </c>
      <c r="AI580">
        <v>0</v>
      </c>
    </row>
    <row r="581" spans="1:35" x14ac:dyDescent="0.3">
      <c r="A581" s="1">
        <v>5081</v>
      </c>
      <c r="B581">
        <v>1967</v>
      </c>
      <c r="C581">
        <f t="shared" si="56"/>
        <v>59</v>
      </c>
      <c r="D581" t="str" cm="1">
        <f t="array" ref="D581">_xlfn.IFS(C581&lt;36,"Young",C581&lt;56,"Middle-aged",C581&gt;=56,"Senior")</f>
        <v>Senior</v>
      </c>
      <c r="E581" t="s">
        <v>53</v>
      </c>
      <c r="F581" t="s">
        <v>33</v>
      </c>
      <c r="G581">
        <v>47821</v>
      </c>
      <c r="H581">
        <f t="shared" si="54"/>
        <v>47821</v>
      </c>
      <c r="I581" t="str" cm="1">
        <f t="array" ref="I581">_xlfn.IFS(H581&lt;PERCENTILE(Income_Clean,0.33),"Low",H581&lt;PERCENTILE(Income_Clean,0.67),"Medium",H581&gt;PERCENTILE(Income_Clean,0.67),"High")</f>
        <v>Medium</v>
      </c>
      <c r="J581" t="str">
        <f t="shared" si="55"/>
        <v>Average Income</v>
      </c>
      <c r="K581">
        <v>1</v>
      </c>
      <c r="L581">
        <v>1</v>
      </c>
      <c r="M581" t="str">
        <f t="shared" si="57"/>
        <v>Yes</v>
      </c>
      <c r="N581" t="s">
        <v>390</v>
      </c>
      <c r="O581">
        <v>54</v>
      </c>
      <c r="P581">
        <v>9</v>
      </c>
      <c r="Q581">
        <v>0</v>
      </c>
      <c r="R581">
        <v>16</v>
      </c>
      <c r="S581">
        <v>6</v>
      </c>
      <c r="T581">
        <v>6</v>
      </c>
      <c r="U581">
        <v>10</v>
      </c>
      <c r="V581">
        <f t="shared" si="58"/>
        <v>47</v>
      </c>
      <c r="W581">
        <v>1</v>
      </c>
      <c r="X581">
        <v>1</v>
      </c>
      <c r="Y581">
        <v>0</v>
      </c>
      <c r="Z581">
        <v>3</v>
      </c>
      <c r="AA581">
        <v>8</v>
      </c>
      <c r="AB581">
        <v>0</v>
      </c>
      <c r="AC581">
        <v>0</v>
      </c>
      <c r="AD581">
        <v>0</v>
      </c>
      <c r="AE581">
        <v>0</v>
      </c>
      <c r="AF581">
        <v>0</v>
      </c>
      <c r="AG581">
        <f t="shared" si="59"/>
        <v>0</v>
      </c>
      <c r="AH581">
        <v>0</v>
      </c>
      <c r="AI581">
        <v>0</v>
      </c>
    </row>
    <row r="582" spans="1:35" x14ac:dyDescent="0.3">
      <c r="A582" s="1">
        <v>5123</v>
      </c>
      <c r="B582">
        <v>1951</v>
      </c>
      <c r="C582">
        <f t="shared" si="56"/>
        <v>75</v>
      </c>
      <c r="D582" t="str" cm="1">
        <f t="array" ref="D582">_xlfn.IFS(C582&lt;36,"Young",C582&lt;56,"Middle-aged",C582&gt;=56,"Senior")</f>
        <v>Senior</v>
      </c>
      <c r="E582" t="s">
        <v>39</v>
      </c>
      <c r="F582" t="s">
        <v>37</v>
      </c>
      <c r="G582">
        <v>27450</v>
      </c>
      <c r="H582">
        <f t="shared" si="54"/>
        <v>27450</v>
      </c>
      <c r="I582" t="str" cm="1">
        <f t="array" ref="I582">_xlfn.IFS(H582&lt;PERCENTILE(Income_Clean,0.33),"Low",H582&lt;PERCENTILE(Income_Clean,0.67),"Medium",H582&gt;PERCENTILE(Income_Clean,0.67),"High")</f>
        <v>Low</v>
      </c>
      <c r="J582" t="str">
        <f t="shared" si="55"/>
        <v>Below Average Income</v>
      </c>
      <c r="K582">
        <v>0</v>
      </c>
      <c r="L582">
        <v>0</v>
      </c>
      <c r="M582" t="str">
        <f t="shared" si="57"/>
        <v>No</v>
      </c>
      <c r="N582" t="s">
        <v>421</v>
      </c>
      <c r="O582">
        <v>57</v>
      </c>
      <c r="P582">
        <v>37</v>
      </c>
      <c r="Q582">
        <v>12</v>
      </c>
      <c r="R582">
        <v>23</v>
      </c>
      <c r="S582">
        <v>8</v>
      </c>
      <c r="T582">
        <v>11</v>
      </c>
      <c r="U582">
        <v>52</v>
      </c>
      <c r="V582">
        <f t="shared" si="58"/>
        <v>143</v>
      </c>
      <c r="W582">
        <v>1</v>
      </c>
      <c r="X582">
        <v>2</v>
      </c>
      <c r="Y582">
        <v>1</v>
      </c>
      <c r="Z582">
        <v>3</v>
      </c>
      <c r="AA582">
        <v>7</v>
      </c>
      <c r="AB582">
        <v>0</v>
      </c>
      <c r="AC582">
        <v>0</v>
      </c>
      <c r="AD582">
        <v>0</v>
      </c>
      <c r="AE582">
        <v>0</v>
      </c>
      <c r="AF582">
        <v>0</v>
      </c>
      <c r="AG582">
        <f t="shared" si="59"/>
        <v>0</v>
      </c>
      <c r="AH582">
        <v>0</v>
      </c>
      <c r="AI582">
        <v>0</v>
      </c>
    </row>
    <row r="583" spans="1:35" x14ac:dyDescent="0.3">
      <c r="A583" s="1">
        <v>5756</v>
      </c>
      <c r="B583">
        <v>1983</v>
      </c>
      <c r="C583">
        <f t="shared" si="56"/>
        <v>43</v>
      </c>
      <c r="D583" t="str" cm="1">
        <f t="array" ref="D583">_xlfn.IFS(C583&lt;36,"Young",C583&lt;56,"Middle-aged",C583&gt;=56,"Senior")</f>
        <v>Middle-aged</v>
      </c>
      <c r="E583" t="s">
        <v>29</v>
      </c>
      <c r="F583" t="s">
        <v>33</v>
      </c>
      <c r="G583">
        <v>39453</v>
      </c>
      <c r="H583">
        <f t="shared" si="54"/>
        <v>39453</v>
      </c>
      <c r="I583" t="str" cm="1">
        <f t="array" ref="I583">_xlfn.IFS(H583&lt;PERCENTILE(Income_Clean,0.33),"Low",H583&lt;PERCENTILE(Income_Clean,0.67),"Medium",H583&gt;PERCENTILE(Income_Clean,0.67),"High")</f>
        <v>Low</v>
      </c>
      <c r="J583" t="str">
        <f t="shared" si="55"/>
        <v>Below Average Income</v>
      </c>
      <c r="K583">
        <v>1</v>
      </c>
      <c r="L583">
        <v>0</v>
      </c>
      <c r="M583" t="str">
        <f t="shared" si="57"/>
        <v>Yes</v>
      </c>
      <c r="N583" t="s">
        <v>422</v>
      </c>
      <c r="O583">
        <v>64</v>
      </c>
      <c r="P583">
        <v>46</v>
      </c>
      <c r="Q583">
        <v>0</v>
      </c>
      <c r="R583">
        <v>7</v>
      </c>
      <c r="S583">
        <v>0</v>
      </c>
      <c r="T583">
        <v>0</v>
      </c>
      <c r="U583">
        <v>2</v>
      </c>
      <c r="V583">
        <f t="shared" si="58"/>
        <v>55</v>
      </c>
      <c r="W583">
        <v>2</v>
      </c>
      <c r="X583">
        <v>2</v>
      </c>
      <c r="Y583">
        <v>0</v>
      </c>
      <c r="Z583">
        <v>3</v>
      </c>
      <c r="AA583">
        <v>6</v>
      </c>
      <c r="AB583">
        <v>0</v>
      </c>
      <c r="AC583">
        <v>0</v>
      </c>
      <c r="AD583">
        <v>0</v>
      </c>
      <c r="AE583">
        <v>0</v>
      </c>
      <c r="AF583">
        <v>0</v>
      </c>
      <c r="AG583">
        <f t="shared" si="59"/>
        <v>0</v>
      </c>
      <c r="AH583">
        <v>0</v>
      </c>
      <c r="AI583">
        <v>0</v>
      </c>
    </row>
    <row r="584" spans="1:35" x14ac:dyDescent="0.3">
      <c r="A584" s="1">
        <v>8036</v>
      </c>
      <c r="B584">
        <v>1971</v>
      </c>
      <c r="C584">
        <f t="shared" si="56"/>
        <v>55</v>
      </c>
      <c r="D584" t="str" cm="1">
        <f t="array" ref="D584">_xlfn.IFS(C584&lt;36,"Young",C584&lt;56,"Middle-aged",C584&gt;=56,"Senior")</f>
        <v>Middle-aged</v>
      </c>
      <c r="E584" t="s">
        <v>53</v>
      </c>
      <c r="F584" t="s">
        <v>33</v>
      </c>
      <c r="G584">
        <v>26850</v>
      </c>
      <c r="H584">
        <f t="shared" si="54"/>
        <v>26850</v>
      </c>
      <c r="I584" t="str" cm="1">
        <f t="array" ref="I584">_xlfn.IFS(H584&lt;PERCENTILE(Income_Clean,0.33),"Low",H584&lt;PERCENTILE(Income_Clean,0.67),"Medium",H584&gt;PERCENTILE(Income_Clean,0.67),"High")</f>
        <v>Low</v>
      </c>
      <c r="J584" t="str">
        <f t="shared" si="55"/>
        <v>Below Average Income</v>
      </c>
      <c r="K584">
        <v>1</v>
      </c>
      <c r="L584">
        <v>1</v>
      </c>
      <c r="M584" t="str">
        <f t="shared" si="57"/>
        <v>Yes</v>
      </c>
      <c r="N584" t="s">
        <v>423</v>
      </c>
      <c r="O584">
        <v>10</v>
      </c>
      <c r="P584">
        <v>31</v>
      </c>
      <c r="Q584">
        <v>1</v>
      </c>
      <c r="R584">
        <v>13</v>
      </c>
      <c r="S584">
        <v>7</v>
      </c>
      <c r="T584">
        <v>2</v>
      </c>
      <c r="U584">
        <v>9</v>
      </c>
      <c r="V584">
        <f t="shared" si="58"/>
        <v>63</v>
      </c>
      <c r="W584">
        <v>4</v>
      </c>
      <c r="X584">
        <v>2</v>
      </c>
      <c r="Y584">
        <v>1</v>
      </c>
      <c r="Z584">
        <v>4</v>
      </c>
      <c r="AA584">
        <v>4</v>
      </c>
      <c r="AB584">
        <v>0</v>
      </c>
      <c r="AC584">
        <v>0</v>
      </c>
      <c r="AD584">
        <v>0</v>
      </c>
      <c r="AE584">
        <v>0</v>
      </c>
      <c r="AF584">
        <v>0</v>
      </c>
      <c r="AG584">
        <f t="shared" si="59"/>
        <v>0</v>
      </c>
      <c r="AH584">
        <v>0</v>
      </c>
      <c r="AI584">
        <v>0</v>
      </c>
    </row>
    <row r="585" spans="1:35" x14ac:dyDescent="0.3">
      <c r="A585" s="1">
        <v>9058</v>
      </c>
      <c r="B585">
        <v>1955</v>
      </c>
      <c r="C585">
        <f t="shared" si="56"/>
        <v>71</v>
      </c>
      <c r="D585" t="str" cm="1">
        <f t="array" ref="D585">_xlfn.IFS(C585&lt;36,"Young",C585&lt;56,"Middle-aged",C585&gt;=56,"Senior")</f>
        <v>Senior</v>
      </c>
      <c r="E585" t="s">
        <v>29</v>
      </c>
      <c r="F585" t="s">
        <v>71</v>
      </c>
      <c r="G585">
        <v>79800</v>
      </c>
      <c r="H585">
        <f t="shared" si="54"/>
        <v>79800</v>
      </c>
      <c r="I585" t="str" cm="1">
        <f t="array" ref="I585">_xlfn.IFS(H585&lt;PERCENTILE(Income_Clean,0.33),"Low",H585&lt;PERCENTILE(Income_Clean,0.67),"Medium",H585&gt;PERCENTILE(Income_Clean,0.67),"High")</f>
        <v>High</v>
      </c>
      <c r="J585" t="str">
        <f t="shared" si="55"/>
        <v>Above Average Income</v>
      </c>
      <c r="K585">
        <v>0</v>
      </c>
      <c r="L585">
        <v>0</v>
      </c>
      <c r="M585" t="str">
        <f t="shared" si="57"/>
        <v>No</v>
      </c>
      <c r="N585" t="s">
        <v>424</v>
      </c>
      <c r="O585">
        <v>65</v>
      </c>
      <c r="P585">
        <v>1060</v>
      </c>
      <c r="Q585">
        <v>21</v>
      </c>
      <c r="R585">
        <v>530</v>
      </c>
      <c r="S585">
        <v>32</v>
      </c>
      <c r="T585">
        <v>0</v>
      </c>
      <c r="U585">
        <v>224</v>
      </c>
      <c r="V585">
        <f t="shared" si="58"/>
        <v>1867</v>
      </c>
      <c r="W585">
        <v>1</v>
      </c>
      <c r="X585">
        <v>5</v>
      </c>
      <c r="Y585">
        <v>11</v>
      </c>
      <c r="Z585">
        <v>5</v>
      </c>
      <c r="AA585">
        <v>3</v>
      </c>
      <c r="AB585">
        <v>1</v>
      </c>
      <c r="AC585">
        <v>0</v>
      </c>
      <c r="AD585">
        <v>1</v>
      </c>
      <c r="AE585">
        <v>1</v>
      </c>
      <c r="AF585">
        <v>0</v>
      </c>
      <c r="AG585">
        <f t="shared" si="59"/>
        <v>3</v>
      </c>
      <c r="AH585">
        <v>0</v>
      </c>
      <c r="AI585">
        <v>1</v>
      </c>
    </row>
    <row r="586" spans="1:35" x14ac:dyDescent="0.3">
      <c r="A586" s="1">
        <v>5057</v>
      </c>
      <c r="B586">
        <v>1961</v>
      </c>
      <c r="C586">
        <f t="shared" si="56"/>
        <v>65</v>
      </c>
      <c r="D586" t="str" cm="1">
        <f t="array" ref="D586">_xlfn.IFS(C586&lt;36,"Young",C586&lt;56,"Middle-aged",C586&gt;=56,"Senior")</f>
        <v>Senior</v>
      </c>
      <c r="E586" t="s">
        <v>39</v>
      </c>
      <c r="F586" t="s">
        <v>37</v>
      </c>
      <c r="G586">
        <v>61794</v>
      </c>
      <c r="H586">
        <f t="shared" si="54"/>
        <v>61794</v>
      </c>
      <c r="I586" t="str" cm="1">
        <f t="array" ref="I586">_xlfn.IFS(H586&lt;PERCENTILE(Income_Clean,0.33),"Low",H586&lt;PERCENTILE(Income_Clean,0.67),"Medium",H586&gt;PERCENTILE(Income_Clean,0.67),"High")</f>
        <v>Medium</v>
      </c>
      <c r="J586" t="str">
        <f t="shared" si="55"/>
        <v>Average Income</v>
      </c>
      <c r="K586">
        <v>0</v>
      </c>
      <c r="L586">
        <v>1</v>
      </c>
      <c r="M586" t="str">
        <f t="shared" si="57"/>
        <v>Yes</v>
      </c>
      <c r="N586" t="s">
        <v>425</v>
      </c>
      <c r="O586">
        <v>74</v>
      </c>
      <c r="P586">
        <v>264</v>
      </c>
      <c r="Q586">
        <v>47</v>
      </c>
      <c r="R586">
        <v>188</v>
      </c>
      <c r="S586">
        <v>54</v>
      </c>
      <c r="T586">
        <v>47</v>
      </c>
      <c r="U586">
        <v>11</v>
      </c>
      <c r="V586">
        <f t="shared" si="58"/>
        <v>611</v>
      </c>
      <c r="W586">
        <v>2</v>
      </c>
      <c r="X586">
        <v>4</v>
      </c>
      <c r="Y586">
        <v>4</v>
      </c>
      <c r="Z586">
        <v>10</v>
      </c>
      <c r="AA586">
        <v>2</v>
      </c>
      <c r="AB586">
        <v>0</v>
      </c>
      <c r="AC586">
        <v>0</v>
      </c>
      <c r="AD586">
        <v>0</v>
      </c>
      <c r="AE586">
        <v>0</v>
      </c>
      <c r="AF586">
        <v>0</v>
      </c>
      <c r="AG586">
        <f t="shared" si="59"/>
        <v>0</v>
      </c>
      <c r="AH586">
        <v>0</v>
      </c>
      <c r="AI586">
        <v>0</v>
      </c>
    </row>
    <row r="587" spans="1:35" x14ac:dyDescent="0.3">
      <c r="A587" s="1">
        <v>254</v>
      </c>
      <c r="B587">
        <v>1955</v>
      </c>
      <c r="C587">
        <f t="shared" si="56"/>
        <v>71</v>
      </c>
      <c r="D587" t="str" cm="1">
        <f t="array" ref="D587">_xlfn.IFS(C587&lt;36,"Young",C587&lt;56,"Middle-aged",C587&gt;=56,"Senior")</f>
        <v>Senior</v>
      </c>
      <c r="E587" t="s">
        <v>29</v>
      </c>
      <c r="F587" t="s">
        <v>33</v>
      </c>
      <c r="G587">
        <v>53863</v>
      </c>
      <c r="H587">
        <f t="shared" si="54"/>
        <v>53863</v>
      </c>
      <c r="I587" t="str" cm="1">
        <f t="array" ref="I587">_xlfn.IFS(H587&lt;PERCENTILE(Income_Clean,0.33),"Low",H587&lt;PERCENTILE(Income_Clean,0.67),"Medium",H587&gt;PERCENTILE(Income_Clean,0.67),"High")</f>
        <v>Medium</v>
      </c>
      <c r="J587" t="str">
        <f t="shared" si="55"/>
        <v>Average Income</v>
      </c>
      <c r="K587">
        <v>0</v>
      </c>
      <c r="L587">
        <v>1</v>
      </c>
      <c r="M587" t="str">
        <f t="shared" si="57"/>
        <v>Yes</v>
      </c>
      <c r="N587" t="s">
        <v>232</v>
      </c>
      <c r="O587">
        <v>4</v>
      </c>
      <c r="P587">
        <v>399</v>
      </c>
      <c r="Q587">
        <v>4</v>
      </c>
      <c r="R587">
        <v>30</v>
      </c>
      <c r="S587">
        <v>6</v>
      </c>
      <c r="T587">
        <v>4</v>
      </c>
      <c r="U587">
        <v>30</v>
      </c>
      <c r="V587">
        <f t="shared" si="58"/>
        <v>473</v>
      </c>
      <c r="W587">
        <v>3</v>
      </c>
      <c r="X587">
        <v>7</v>
      </c>
      <c r="Y587">
        <v>1</v>
      </c>
      <c r="Z587">
        <v>7</v>
      </c>
      <c r="AA587">
        <v>7</v>
      </c>
      <c r="AB587">
        <v>0</v>
      </c>
      <c r="AC587">
        <v>1</v>
      </c>
      <c r="AD587">
        <v>0</v>
      </c>
      <c r="AE587">
        <v>0</v>
      </c>
      <c r="AF587">
        <v>0</v>
      </c>
      <c r="AG587">
        <f t="shared" si="59"/>
        <v>1</v>
      </c>
      <c r="AH587">
        <v>0</v>
      </c>
      <c r="AI587">
        <v>0</v>
      </c>
    </row>
    <row r="588" spans="1:35" x14ac:dyDescent="0.3">
      <c r="A588" s="1">
        <v>4179</v>
      </c>
      <c r="B588">
        <v>1959</v>
      </c>
      <c r="C588">
        <f t="shared" si="56"/>
        <v>67</v>
      </c>
      <c r="D588" t="str" cm="1">
        <f t="array" ref="D588">_xlfn.IFS(C588&lt;36,"Young",C588&lt;56,"Middle-aged",C588&gt;=56,"Senior")</f>
        <v>Senior</v>
      </c>
      <c r="E588" t="s">
        <v>29</v>
      </c>
      <c r="F588" t="s">
        <v>33</v>
      </c>
      <c r="G588">
        <v>24221</v>
      </c>
      <c r="H588">
        <f t="shared" si="54"/>
        <v>24221</v>
      </c>
      <c r="I588" t="str" cm="1">
        <f t="array" ref="I588">_xlfn.IFS(H588&lt;PERCENTILE(Income_Clean,0.33),"Low",H588&lt;PERCENTILE(Income_Clean,0.67),"Medium",H588&gt;PERCENTILE(Income_Clean,0.67),"High")</f>
        <v>Low</v>
      </c>
      <c r="J588" t="str">
        <f t="shared" si="55"/>
        <v>Below Average Income</v>
      </c>
      <c r="K588">
        <v>0</v>
      </c>
      <c r="L588">
        <v>0</v>
      </c>
      <c r="M588" t="str">
        <f t="shared" si="57"/>
        <v>No</v>
      </c>
      <c r="N588" t="s">
        <v>171</v>
      </c>
      <c r="O588">
        <v>94</v>
      </c>
      <c r="P588">
        <v>8</v>
      </c>
      <c r="Q588">
        <v>9</v>
      </c>
      <c r="R588">
        <v>9</v>
      </c>
      <c r="S588">
        <v>2</v>
      </c>
      <c r="T588">
        <v>5</v>
      </c>
      <c r="U588">
        <v>22</v>
      </c>
      <c r="V588">
        <f t="shared" si="58"/>
        <v>55</v>
      </c>
      <c r="W588">
        <v>1</v>
      </c>
      <c r="X588">
        <v>1</v>
      </c>
      <c r="Y588">
        <v>1</v>
      </c>
      <c r="Z588">
        <v>3</v>
      </c>
      <c r="AA588">
        <v>4</v>
      </c>
      <c r="AB588">
        <v>0</v>
      </c>
      <c r="AC588">
        <v>0</v>
      </c>
      <c r="AD588">
        <v>0</v>
      </c>
      <c r="AE588">
        <v>0</v>
      </c>
      <c r="AF588">
        <v>0</v>
      </c>
      <c r="AG588">
        <f t="shared" si="59"/>
        <v>0</v>
      </c>
      <c r="AH588">
        <v>0</v>
      </c>
      <c r="AI588">
        <v>0</v>
      </c>
    </row>
    <row r="589" spans="1:35" x14ac:dyDescent="0.3">
      <c r="A589" s="1">
        <v>3710</v>
      </c>
      <c r="B589">
        <v>1984</v>
      </c>
      <c r="C589">
        <f t="shared" si="56"/>
        <v>42</v>
      </c>
      <c r="D589" t="str" cm="1">
        <f t="array" ref="D589">_xlfn.IFS(C589&lt;36,"Young",C589&lt;56,"Middle-aged",C589&gt;=56,"Senior")</f>
        <v>Middle-aged</v>
      </c>
      <c r="E589" t="s">
        <v>36</v>
      </c>
      <c r="F589" t="s">
        <v>30</v>
      </c>
      <c r="G589">
        <v>39684</v>
      </c>
      <c r="H589">
        <f t="shared" si="54"/>
        <v>39684</v>
      </c>
      <c r="I589" t="str" cm="1">
        <f t="array" ref="I589">_xlfn.IFS(H589&lt;PERCENTILE(Income_Clean,0.33),"Low",H589&lt;PERCENTILE(Income_Clean,0.67),"Medium",H589&gt;PERCENTILE(Income_Clean,0.67),"High")</f>
        <v>Low</v>
      </c>
      <c r="J589" t="str">
        <f t="shared" si="55"/>
        <v>Below Average Income</v>
      </c>
      <c r="K589">
        <v>1</v>
      </c>
      <c r="L589">
        <v>0</v>
      </c>
      <c r="M589" t="str">
        <f t="shared" si="57"/>
        <v>Yes</v>
      </c>
      <c r="N589" t="s">
        <v>109</v>
      </c>
      <c r="O589">
        <v>41</v>
      </c>
      <c r="P589">
        <v>19</v>
      </c>
      <c r="Q589">
        <v>0</v>
      </c>
      <c r="R589">
        <v>35</v>
      </c>
      <c r="S589">
        <v>6</v>
      </c>
      <c r="T589">
        <v>4</v>
      </c>
      <c r="U589">
        <v>17</v>
      </c>
      <c r="V589">
        <f t="shared" si="58"/>
        <v>81</v>
      </c>
      <c r="W589">
        <v>2</v>
      </c>
      <c r="X589">
        <v>2</v>
      </c>
      <c r="Y589">
        <v>1</v>
      </c>
      <c r="Z589">
        <v>2</v>
      </c>
      <c r="AA589">
        <v>7</v>
      </c>
      <c r="AB589">
        <v>0</v>
      </c>
      <c r="AC589">
        <v>0</v>
      </c>
      <c r="AD589">
        <v>0</v>
      </c>
      <c r="AE589">
        <v>0</v>
      </c>
      <c r="AF589">
        <v>0</v>
      </c>
      <c r="AG589">
        <f t="shared" si="59"/>
        <v>0</v>
      </c>
      <c r="AH589">
        <v>1</v>
      </c>
      <c r="AI589">
        <v>1</v>
      </c>
    </row>
    <row r="590" spans="1:35" x14ac:dyDescent="0.3">
      <c r="A590" s="1">
        <v>7627</v>
      </c>
      <c r="B590">
        <v>1975</v>
      </c>
      <c r="C590">
        <f t="shared" si="56"/>
        <v>51</v>
      </c>
      <c r="D590" t="str" cm="1">
        <f t="array" ref="D590">_xlfn.IFS(C590&lt;36,"Young",C590&lt;56,"Middle-aged",C590&gt;=56,"Senior")</f>
        <v>Middle-aged</v>
      </c>
      <c r="E590" t="s">
        <v>39</v>
      </c>
      <c r="F590" t="s">
        <v>37</v>
      </c>
      <c r="G590">
        <v>92163</v>
      </c>
      <c r="H590">
        <f t="shared" si="54"/>
        <v>92163</v>
      </c>
      <c r="I590" t="str" cm="1">
        <f t="array" ref="I590">_xlfn.IFS(H590&lt;PERCENTILE(Income_Clean,0.33),"Low",H590&lt;PERCENTILE(Income_Clean,0.67),"Medium",H590&gt;PERCENTILE(Income_Clean,0.67),"High")</f>
        <v>High</v>
      </c>
      <c r="J590" t="str">
        <f t="shared" si="55"/>
        <v>Above Average Income</v>
      </c>
      <c r="K590">
        <v>0</v>
      </c>
      <c r="L590">
        <v>0</v>
      </c>
      <c r="M590" t="str">
        <f t="shared" si="57"/>
        <v>No</v>
      </c>
      <c r="N590" t="s">
        <v>139</v>
      </c>
      <c r="O590">
        <v>25</v>
      </c>
      <c r="P590">
        <v>817</v>
      </c>
      <c r="Q590">
        <v>183</v>
      </c>
      <c r="R590">
        <v>797</v>
      </c>
      <c r="S590">
        <v>106</v>
      </c>
      <c r="T590">
        <v>163</v>
      </c>
      <c r="U590">
        <v>20</v>
      </c>
      <c r="V590">
        <f t="shared" si="58"/>
        <v>2086</v>
      </c>
      <c r="W590">
        <v>0</v>
      </c>
      <c r="X590">
        <v>5</v>
      </c>
      <c r="Y590">
        <v>11</v>
      </c>
      <c r="Z590">
        <v>5</v>
      </c>
      <c r="AA590">
        <v>2</v>
      </c>
      <c r="AB590">
        <v>0</v>
      </c>
      <c r="AC590">
        <v>0</v>
      </c>
      <c r="AD590">
        <v>1</v>
      </c>
      <c r="AE590">
        <v>1</v>
      </c>
      <c r="AF590">
        <v>0</v>
      </c>
      <c r="AG590">
        <f t="shared" si="59"/>
        <v>2</v>
      </c>
      <c r="AH590">
        <v>0</v>
      </c>
      <c r="AI590">
        <v>1</v>
      </c>
    </row>
    <row r="591" spans="1:35" x14ac:dyDescent="0.3">
      <c r="A591" s="1">
        <v>4501</v>
      </c>
      <c r="B591">
        <v>1965</v>
      </c>
      <c r="C591">
        <f t="shared" si="56"/>
        <v>61</v>
      </c>
      <c r="D591" t="str" cm="1">
        <f t="array" ref="D591">_xlfn.IFS(C591&lt;36,"Young",C591&lt;56,"Middle-aged",C591&gt;=56,"Senior")</f>
        <v>Senior</v>
      </c>
      <c r="E591" t="s">
        <v>39</v>
      </c>
      <c r="F591" t="s">
        <v>30</v>
      </c>
      <c r="G591">
        <v>69882</v>
      </c>
      <c r="H591">
        <f t="shared" si="54"/>
        <v>69882</v>
      </c>
      <c r="I591" t="str" cm="1">
        <f t="array" ref="I591">_xlfn.IFS(H591&lt;PERCENTILE(Income_Clean,0.33),"Low",H591&lt;PERCENTILE(Income_Clean,0.67),"Medium",H591&gt;PERCENTILE(Income_Clean,0.67),"High")</f>
        <v>High</v>
      </c>
      <c r="J591" t="str">
        <f t="shared" si="55"/>
        <v>Above Average Income</v>
      </c>
      <c r="K591">
        <v>0</v>
      </c>
      <c r="L591">
        <v>0</v>
      </c>
      <c r="M591" t="str">
        <f t="shared" si="57"/>
        <v>No</v>
      </c>
      <c r="N591" t="s">
        <v>304</v>
      </c>
      <c r="O591">
        <v>94</v>
      </c>
      <c r="P591">
        <v>292</v>
      </c>
      <c r="Q591">
        <v>127</v>
      </c>
      <c r="R591">
        <v>635</v>
      </c>
      <c r="S591">
        <v>132</v>
      </c>
      <c r="T591">
        <v>127</v>
      </c>
      <c r="U591">
        <v>165</v>
      </c>
      <c r="V591">
        <f t="shared" si="58"/>
        <v>1478</v>
      </c>
      <c r="W591">
        <v>1</v>
      </c>
      <c r="X591">
        <v>3</v>
      </c>
      <c r="Y591">
        <v>7</v>
      </c>
      <c r="Z591">
        <v>9</v>
      </c>
      <c r="AA591">
        <v>1</v>
      </c>
      <c r="AB591">
        <v>0</v>
      </c>
      <c r="AC591">
        <v>0</v>
      </c>
      <c r="AD591">
        <v>0</v>
      </c>
      <c r="AE591">
        <v>0</v>
      </c>
      <c r="AF591">
        <v>0</v>
      </c>
      <c r="AG591">
        <f t="shared" si="59"/>
        <v>0</v>
      </c>
      <c r="AH591">
        <v>0</v>
      </c>
      <c r="AI591">
        <v>0</v>
      </c>
    </row>
    <row r="592" spans="1:35" x14ac:dyDescent="0.3">
      <c r="A592" s="1">
        <v>6424</v>
      </c>
      <c r="B592">
        <v>1977</v>
      </c>
      <c r="C592">
        <f t="shared" si="56"/>
        <v>49</v>
      </c>
      <c r="D592" t="str" cm="1">
        <f t="array" ref="D592">_xlfn.IFS(C592&lt;36,"Young",C592&lt;56,"Middle-aged",C592&gt;=56,"Senior")</f>
        <v>Middle-aged</v>
      </c>
      <c r="E592" t="s">
        <v>29</v>
      </c>
      <c r="F592" t="s">
        <v>33</v>
      </c>
      <c r="G592">
        <v>33178</v>
      </c>
      <c r="H592">
        <f t="shared" si="54"/>
        <v>33178</v>
      </c>
      <c r="I592" t="str" cm="1">
        <f t="array" ref="I592">_xlfn.IFS(H592&lt;PERCENTILE(Income_Clean,0.33),"Low",H592&lt;PERCENTILE(Income_Clean,0.67),"Medium",H592&gt;PERCENTILE(Income_Clean,0.67),"High")</f>
        <v>Low</v>
      </c>
      <c r="J592" t="str">
        <f t="shared" si="55"/>
        <v>Below Average Income</v>
      </c>
      <c r="K592">
        <v>1</v>
      </c>
      <c r="L592">
        <v>0</v>
      </c>
      <c r="M592" t="str">
        <f t="shared" si="57"/>
        <v>Yes</v>
      </c>
      <c r="N592" t="s">
        <v>181</v>
      </c>
      <c r="O592">
        <v>9</v>
      </c>
      <c r="P592">
        <v>12</v>
      </c>
      <c r="Q592">
        <v>6</v>
      </c>
      <c r="R592">
        <v>2</v>
      </c>
      <c r="S592">
        <v>11</v>
      </c>
      <c r="T592">
        <v>2</v>
      </c>
      <c r="U592">
        <v>16</v>
      </c>
      <c r="V592">
        <f t="shared" si="58"/>
        <v>49</v>
      </c>
      <c r="W592">
        <v>1</v>
      </c>
      <c r="X592">
        <v>1</v>
      </c>
      <c r="Y592">
        <v>0</v>
      </c>
      <c r="Z592">
        <v>3</v>
      </c>
      <c r="AA592">
        <v>4</v>
      </c>
      <c r="AB592">
        <v>0</v>
      </c>
      <c r="AC592">
        <v>0</v>
      </c>
      <c r="AD592">
        <v>0</v>
      </c>
      <c r="AE592">
        <v>0</v>
      </c>
      <c r="AF592">
        <v>0</v>
      </c>
      <c r="AG592">
        <f t="shared" si="59"/>
        <v>0</v>
      </c>
      <c r="AH592">
        <v>0</v>
      </c>
      <c r="AI592">
        <v>0</v>
      </c>
    </row>
    <row r="593" spans="1:35" x14ac:dyDescent="0.3">
      <c r="A593" s="1">
        <v>3075</v>
      </c>
      <c r="B593">
        <v>1972</v>
      </c>
      <c r="C593">
        <f t="shared" si="56"/>
        <v>54</v>
      </c>
      <c r="D593" t="str" cm="1">
        <f t="array" ref="D593">_xlfn.IFS(C593&lt;36,"Young",C593&lt;56,"Middle-aged",C593&gt;=56,"Senior")</f>
        <v>Middle-aged</v>
      </c>
      <c r="E593" t="s">
        <v>36</v>
      </c>
      <c r="F593" t="s">
        <v>37</v>
      </c>
      <c r="G593">
        <v>59973</v>
      </c>
      <c r="H593">
        <f t="shared" si="54"/>
        <v>59973</v>
      </c>
      <c r="I593" t="str" cm="1">
        <f t="array" ref="I593">_xlfn.IFS(H593&lt;PERCENTILE(Income_Clean,0.33),"Low",H593&lt;PERCENTILE(Income_Clean,0.67),"Medium",H593&gt;PERCENTILE(Income_Clean,0.67),"High")</f>
        <v>Medium</v>
      </c>
      <c r="J593" t="str">
        <f t="shared" si="55"/>
        <v>Average Income</v>
      </c>
      <c r="K593">
        <v>0</v>
      </c>
      <c r="L593">
        <v>0</v>
      </c>
      <c r="M593" t="str">
        <f t="shared" si="57"/>
        <v>No</v>
      </c>
      <c r="N593" t="s">
        <v>294</v>
      </c>
      <c r="O593">
        <v>47</v>
      </c>
      <c r="P593">
        <v>130</v>
      </c>
      <c r="Q593">
        <v>30</v>
      </c>
      <c r="R593">
        <v>168</v>
      </c>
      <c r="S593">
        <v>20</v>
      </c>
      <c r="T593">
        <v>34</v>
      </c>
      <c r="U593">
        <v>0</v>
      </c>
      <c r="V593">
        <f t="shared" si="58"/>
        <v>382</v>
      </c>
      <c r="W593">
        <v>1</v>
      </c>
      <c r="X593">
        <v>3</v>
      </c>
      <c r="Y593">
        <v>4</v>
      </c>
      <c r="Z593">
        <v>7</v>
      </c>
      <c r="AA593">
        <v>1</v>
      </c>
      <c r="AB593">
        <v>0</v>
      </c>
      <c r="AC593">
        <v>0</v>
      </c>
      <c r="AD593">
        <v>0</v>
      </c>
      <c r="AE593">
        <v>0</v>
      </c>
      <c r="AF593">
        <v>0</v>
      </c>
      <c r="AG593">
        <f t="shared" si="59"/>
        <v>0</v>
      </c>
      <c r="AH593">
        <v>0</v>
      </c>
      <c r="AI593">
        <v>0</v>
      </c>
    </row>
    <row r="594" spans="1:35" x14ac:dyDescent="0.3">
      <c r="A594" s="1">
        <v>4992</v>
      </c>
      <c r="B594">
        <v>1975</v>
      </c>
      <c r="C594">
        <f t="shared" si="56"/>
        <v>51</v>
      </c>
      <c r="D594" t="str" cm="1">
        <f t="array" ref="D594">_xlfn.IFS(C594&lt;36,"Young",C594&lt;56,"Middle-aged",C594&gt;=56,"Senior")</f>
        <v>Middle-aged</v>
      </c>
      <c r="E594" t="s">
        <v>39</v>
      </c>
      <c r="F594" t="s">
        <v>33</v>
      </c>
      <c r="G594">
        <v>17459</v>
      </c>
      <c r="H594">
        <f t="shared" si="54"/>
        <v>17459</v>
      </c>
      <c r="I594" t="str" cm="1">
        <f t="array" ref="I594">_xlfn.IFS(H594&lt;PERCENTILE(Income_Clean,0.33),"Low",H594&lt;PERCENTILE(Income_Clean,0.67),"Medium",H594&gt;PERCENTILE(Income_Clean,0.67),"High")</f>
        <v>Low</v>
      </c>
      <c r="J594" t="str">
        <f t="shared" si="55"/>
        <v>Below Average Income</v>
      </c>
      <c r="K594">
        <v>1</v>
      </c>
      <c r="L594">
        <v>0</v>
      </c>
      <c r="M594" t="str">
        <f t="shared" si="57"/>
        <v>Yes</v>
      </c>
      <c r="N594" t="s">
        <v>198</v>
      </c>
      <c r="O594">
        <v>12</v>
      </c>
      <c r="P594">
        <v>6</v>
      </c>
      <c r="Q594">
        <v>4</v>
      </c>
      <c r="R594">
        <v>16</v>
      </c>
      <c r="S594">
        <v>3</v>
      </c>
      <c r="T594">
        <v>10</v>
      </c>
      <c r="U594">
        <v>30</v>
      </c>
      <c r="V594">
        <f t="shared" si="58"/>
        <v>69</v>
      </c>
      <c r="W594">
        <v>3</v>
      </c>
      <c r="X594">
        <v>3</v>
      </c>
      <c r="Y594">
        <v>1</v>
      </c>
      <c r="Z594">
        <v>2</v>
      </c>
      <c r="AA594">
        <v>7</v>
      </c>
      <c r="AB594">
        <v>0</v>
      </c>
      <c r="AC594">
        <v>0</v>
      </c>
      <c r="AD594">
        <v>0</v>
      </c>
      <c r="AE594">
        <v>0</v>
      </c>
      <c r="AF594">
        <v>0</v>
      </c>
      <c r="AG594">
        <f t="shared" si="59"/>
        <v>0</v>
      </c>
      <c r="AH594">
        <v>0</v>
      </c>
      <c r="AI594">
        <v>1</v>
      </c>
    </row>
    <row r="595" spans="1:35" x14ac:dyDescent="0.3">
      <c r="A595" s="1">
        <v>5252</v>
      </c>
      <c r="B595">
        <v>1969</v>
      </c>
      <c r="C595">
        <f t="shared" si="56"/>
        <v>57</v>
      </c>
      <c r="D595" t="str" cm="1">
        <f t="array" ref="D595">_xlfn.IFS(C595&lt;36,"Young",C595&lt;56,"Middle-aged",C595&gt;=56,"Senior")</f>
        <v>Senior</v>
      </c>
      <c r="E595" t="s">
        <v>29</v>
      </c>
      <c r="F595" t="s">
        <v>41</v>
      </c>
      <c r="G595">
        <v>23910</v>
      </c>
      <c r="H595">
        <f t="shared" si="54"/>
        <v>23910</v>
      </c>
      <c r="I595" t="str" cm="1">
        <f t="array" ref="I595">_xlfn.IFS(H595&lt;PERCENTILE(Income_Clean,0.33),"Low",H595&lt;PERCENTILE(Income_Clean,0.67),"Medium",H595&gt;PERCENTILE(Income_Clean,0.67),"High")</f>
        <v>Low</v>
      </c>
      <c r="J595" t="str">
        <f t="shared" si="55"/>
        <v>Below Average Income</v>
      </c>
      <c r="K595">
        <v>1</v>
      </c>
      <c r="L595">
        <v>0</v>
      </c>
      <c r="M595" t="str">
        <f t="shared" si="57"/>
        <v>Yes</v>
      </c>
      <c r="N595" t="s">
        <v>426</v>
      </c>
      <c r="O595">
        <v>80</v>
      </c>
      <c r="P595">
        <v>16</v>
      </c>
      <c r="Q595">
        <v>12</v>
      </c>
      <c r="R595">
        <v>18</v>
      </c>
      <c r="S595">
        <v>7</v>
      </c>
      <c r="T595">
        <v>1</v>
      </c>
      <c r="U595">
        <v>13</v>
      </c>
      <c r="V595">
        <f t="shared" si="58"/>
        <v>67</v>
      </c>
      <c r="W595">
        <v>1</v>
      </c>
      <c r="X595">
        <v>2</v>
      </c>
      <c r="Y595">
        <v>0</v>
      </c>
      <c r="Z595">
        <v>3</v>
      </c>
      <c r="AA595">
        <v>7</v>
      </c>
      <c r="AB595">
        <v>0</v>
      </c>
      <c r="AC595">
        <v>0</v>
      </c>
      <c r="AD595">
        <v>0</v>
      </c>
      <c r="AE595">
        <v>0</v>
      </c>
      <c r="AF595">
        <v>0</v>
      </c>
      <c r="AG595">
        <f t="shared" si="59"/>
        <v>0</v>
      </c>
      <c r="AH595">
        <v>0</v>
      </c>
      <c r="AI595">
        <v>0</v>
      </c>
    </row>
    <row r="596" spans="1:35" x14ac:dyDescent="0.3">
      <c r="A596" s="1">
        <v>7444</v>
      </c>
      <c r="B596">
        <v>1969</v>
      </c>
      <c r="C596">
        <f t="shared" si="56"/>
        <v>57</v>
      </c>
      <c r="D596" t="str" cm="1">
        <f t="array" ref="D596">_xlfn.IFS(C596&lt;36,"Young",C596&lt;56,"Middle-aged",C596&gt;=56,"Senior")</f>
        <v>Senior</v>
      </c>
      <c r="E596" t="s">
        <v>39</v>
      </c>
      <c r="F596" t="s">
        <v>37</v>
      </c>
      <c r="G596">
        <v>42169</v>
      </c>
      <c r="H596">
        <f t="shared" si="54"/>
        <v>42169</v>
      </c>
      <c r="I596" t="str" cm="1">
        <f t="array" ref="I596">_xlfn.IFS(H596&lt;PERCENTILE(Income_Clean,0.33),"Low",H596&lt;PERCENTILE(Income_Clean,0.67),"Medium",H596&gt;PERCENTILE(Income_Clean,0.67),"High")</f>
        <v>Medium</v>
      </c>
      <c r="J596" t="str">
        <f t="shared" si="55"/>
        <v>Average Income</v>
      </c>
      <c r="K596">
        <v>1</v>
      </c>
      <c r="L596">
        <v>1</v>
      </c>
      <c r="M596" t="str">
        <f t="shared" si="57"/>
        <v>Yes</v>
      </c>
      <c r="N596" t="s">
        <v>427</v>
      </c>
      <c r="O596">
        <v>20</v>
      </c>
      <c r="P596">
        <v>19</v>
      </c>
      <c r="Q596">
        <v>0</v>
      </c>
      <c r="R596">
        <v>9</v>
      </c>
      <c r="S596">
        <v>0</v>
      </c>
      <c r="T596">
        <v>0</v>
      </c>
      <c r="U596">
        <v>2</v>
      </c>
      <c r="V596">
        <f t="shared" si="58"/>
        <v>30</v>
      </c>
      <c r="W596">
        <v>2</v>
      </c>
      <c r="X596">
        <v>1</v>
      </c>
      <c r="Y596">
        <v>0</v>
      </c>
      <c r="Z596">
        <v>3</v>
      </c>
      <c r="AA596">
        <v>8</v>
      </c>
      <c r="AB596">
        <v>0</v>
      </c>
      <c r="AC596">
        <v>0</v>
      </c>
      <c r="AD596">
        <v>0</v>
      </c>
      <c r="AE596">
        <v>0</v>
      </c>
      <c r="AF596">
        <v>0</v>
      </c>
      <c r="AG596">
        <f t="shared" si="59"/>
        <v>0</v>
      </c>
      <c r="AH596">
        <v>0</v>
      </c>
      <c r="AI596">
        <v>0</v>
      </c>
    </row>
    <row r="597" spans="1:35" x14ac:dyDescent="0.3">
      <c r="A597" s="1">
        <v>6919</v>
      </c>
      <c r="B597">
        <v>1978</v>
      </c>
      <c r="C597">
        <f t="shared" si="56"/>
        <v>48</v>
      </c>
      <c r="D597" t="str" cm="1">
        <f t="array" ref="D597">_xlfn.IFS(C597&lt;36,"Young",C597&lt;56,"Middle-aged",C597&gt;=56,"Senior")</f>
        <v>Middle-aged</v>
      </c>
      <c r="E597" t="s">
        <v>53</v>
      </c>
      <c r="F597" t="s">
        <v>37</v>
      </c>
      <c r="G597">
        <v>26224</v>
      </c>
      <c r="H597">
        <f t="shared" si="54"/>
        <v>26224</v>
      </c>
      <c r="I597" t="str" cm="1">
        <f t="array" ref="I597">_xlfn.IFS(H597&lt;PERCENTILE(Income_Clean,0.33),"Low",H597&lt;PERCENTILE(Income_Clean,0.67),"Medium",H597&gt;PERCENTILE(Income_Clean,0.67),"High")</f>
        <v>Low</v>
      </c>
      <c r="J597" t="str">
        <f t="shared" si="55"/>
        <v>Below Average Income</v>
      </c>
      <c r="K597">
        <v>1</v>
      </c>
      <c r="L597">
        <v>0</v>
      </c>
      <c r="M597" t="str">
        <f t="shared" si="57"/>
        <v>Yes</v>
      </c>
      <c r="N597" t="s">
        <v>246</v>
      </c>
      <c r="O597">
        <v>39</v>
      </c>
      <c r="P597">
        <v>4</v>
      </c>
      <c r="Q597">
        <v>7</v>
      </c>
      <c r="R597">
        <v>15</v>
      </c>
      <c r="S597">
        <v>13</v>
      </c>
      <c r="T597">
        <v>9</v>
      </c>
      <c r="U597">
        <v>15</v>
      </c>
      <c r="V597">
        <f t="shared" si="58"/>
        <v>63</v>
      </c>
      <c r="W597">
        <v>3</v>
      </c>
      <c r="X597">
        <v>2</v>
      </c>
      <c r="Y597">
        <v>1</v>
      </c>
      <c r="Z597">
        <v>3</v>
      </c>
      <c r="AA597">
        <v>6</v>
      </c>
      <c r="AB597">
        <v>0</v>
      </c>
      <c r="AC597">
        <v>0</v>
      </c>
      <c r="AD597">
        <v>0</v>
      </c>
      <c r="AE597">
        <v>0</v>
      </c>
      <c r="AF597">
        <v>0</v>
      </c>
      <c r="AG597">
        <f t="shared" si="59"/>
        <v>0</v>
      </c>
      <c r="AH597">
        <v>0</v>
      </c>
      <c r="AI597">
        <v>0</v>
      </c>
    </row>
    <row r="598" spans="1:35" x14ac:dyDescent="0.3">
      <c r="A598" s="1">
        <v>3537</v>
      </c>
      <c r="B598">
        <v>1981</v>
      </c>
      <c r="C598">
        <f t="shared" si="56"/>
        <v>45</v>
      </c>
      <c r="D598" t="str" cm="1">
        <f t="array" ref="D598">_xlfn.IFS(C598&lt;36,"Young",C598&lt;56,"Middle-aged",C598&gt;=56,"Senior")</f>
        <v>Middle-aged</v>
      </c>
      <c r="E598" t="s">
        <v>29</v>
      </c>
      <c r="F598" t="s">
        <v>33</v>
      </c>
      <c r="G598">
        <v>31089</v>
      </c>
      <c r="H598">
        <f t="shared" si="54"/>
        <v>31089</v>
      </c>
      <c r="I598" t="str" cm="1">
        <f t="array" ref="I598">_xlfn.IFS(H598&lt;PERCENTILE(Income_Clean,0.33),"Low",H598&lt;PERCENTILE(Income_Clean,0.67),"Medium",H598&gt;PERCENTILE(Income_Clean,0.67),"High")</f>
        <v>Low</v>
      </c>
      <c r="J598" t="str">
        <f t="shared" si="55"/>
        <v>Below Average Income</v>
      </c>
      <c r="K598">
        <v>1</v>
      </c>
      <c r="L598">
        <v>0</v>
      </c>
      <c r="M598" t="str">
        <f t="shared" si="57"/>
        <v>Yes</v>
      </c>
      <c r="N598" t="s">
        <v>236</v>
      </c>
      <c r="O598">
        <v>57</v>
      </c>
      <c r="P598">
        <v>31</v>
      </c>
      <c r="Q598">
        <v>3</v>
      </c>
      <c r="R598">
        <v>31</v>
      </c>
      <c r="S598">
        <v>2</v>
      </c>
      <c r="T598">
        <v>8</v>
      </c>
      <c r="U598">
        <v>4</v>
      </c>
      <c r="V598">
        <f t="shared" si="58"/>
        <v>79</v>
      </c>
      <c r="W598">
        <v>3</v>
      </c>
      <c r="X598">
        <v>3</v>
      </c>
      <c r="Y598">
        <v>0</v>
      </c>
      <c r="Z598">
        <v>4</v>
      </c>
      <c r="AA598">
        <v>8</v>
      </c>
      <c r="AB598">
        <v>0</v>
      </c>
      <c r="AC598">
        <v>0</v>
      </c>
      <c r="AD598">
        <v>0</v>
      </c>
      <c r="AE598">
        <v>0</v>
      </c>
      <c r="AF598">
        <v>0</v>
      </c>
      <c r="AG598">
        <f t="shared" si="59"/>
        <v>0</v>
      </c>
      <c r="AH598">
        <v>0</v>
      </c>
      <c r="AI598">
        <v>0</v>
      </c>
    </row>
    <row r="599" spans="1:35" x14ac:dyDescent="0.3">
      <c r="A599" s="1">
        <v>10277</v>
      </c>
      <c r="B599">
        <v>1961</v>
      </c>
      <c r="C599">
        <f t="shared" si="56"/>
        <v>65</v>
      </c>
      <c r="D599" t="str" cm="1">
        <f t="array" ref="D599">_xlfn.IFS(C599&lt;36,"Young",C599&lt;56,"Middle-aged",C599&gt;=56,"Senior")</f>
        <v>Senior</v>
      </c>
      <c r="E599" t="s">
        <v>29</v>
      </c>
      <c r="F599" t="s">
        <v>30</v>
      </c>
      <c r="G599">
        <v>30081</v>
      </c>
      <c r="H599">
        <f t="shared" si="54"/>
        <v>30081</v>
      </c>
      <c r="I599" t="str" cm="1">
        <f t="array" ref="I599">_xlfn.IFS(H599&lt;PERCENTILE(Income_Clean,0.33),"Low",H599&lt;PERCENTILE(Income_Clean,0.67),"Medium",H599&gt;PERCENTILE(Income_Clean,0.67),"High")</f>
        <v>Low</v>
      </c>
      <c r="J599" t="str">
        <f t="shared" si="55"/>
        <v>Below Average Income</v>
      </c>
      <c r="K599">
        <v>0</v>
      </c>
      <c r="L599">
        <v>1</v>
      </c>
      <c r="M599" t="str">
        <f t="shared" si="57"/>
        <v>Yes</v>
      </c>
      <c r="N599" t="s">
        <v>428</v>
      </c>
      <c r="O599">
        <v>27</v>
      </c>
      <c r="P599">
        <v>36</v>
      </c>
      <c r="Q599">
        <v>0</v>
      </c>
      <c r="R599">
        <v>2</v>
      </c>
      <c r="S599">
        <v>0</v>
      </c>
      <c r="T599">
        <v>0</v>
      </c>
      <c r="U599">
        <v>4</v>
      </c>
      <c r="V599">
        <f t="shared" si="58"/>
        <v>42</v>
      </c>
      <c r="W599">
        <v>1</v>
      </c>
      <c r="X599">
        <v>1</v>
      </c>
      <c r="Y599">
        <v>0</v>
      </c>
      <c r="Z599">
        <v>3</v>
      </c>
      <c r="AA599">
        <v>7</v>
      </c>
      <c r="AB599">
        <v>0</v>
      </c>
      <c r="AC599">
        <v>0</v>
      </c>
      <c r="AD599">
        <v>0</v>
      </c>
      <c r="AE599">
        <v>0</v>
      </c>
      <c r="AF599">
        <v>0</v>
      </c>
      <c r="AG599">
        <f t="shared" si="59"/>
        <v>0</v>
      </c>
      <c r="AH599">
        <v>0</v>
      </c>
      <c r="AI599">
        <v>0</v>
      </c>
    </row>
    <row r="600" spans="1:35" x14ac:dyDescent="0.3">
      <c r="A600" s="1">
        <v>2453</v>
      </c>
      <c r="B600">
        <v>1960</v>
      </c>
      <c r="C600">
        <f t="shared" si="56"/>
        <v>66</v>
      </c>
      <c r="D600" t="str" cm="1">
        <f t="array" ref="D600">_xlfn.IFS(C600&lt;36,"Young",C600&lt;56,"Middle-aged",C600&gt;=56,"Senior")</f>
        <v>Senior</v>
      </c>
      <c r="E600" t="s">
        <v>29</v>
      </c>
      <c r="F600" t="s">
        <v>33</v>
      </c>
      <c r="G600">
        <v>62807</v>
      </c>
      <c r="H600">
        <f t="shared" si="54"/>
        <v>62807</v>
      </c>
      <c r="I600" t="str" cm="1">
        <f t="array" ref="I600">_xlfn.IFS(H600&lt;PERCENTILE(Income_Clean,0.33),"Low",H600&lt;PERCENTILE(Income_Clean,0.67),"Medium",H600&gt;PERCENTILE(Income_Clean,0.67),"High")</f>
        <v>Medium</v>
      </c>
      <c r="J600" t="str">
        <f t="shared" si="55"/>
        <v>Average Income</v>
      </c>
      <c r="K600">
        <v>0</v>
      </c>
      <c r="L600">
        <v>1</v>
      </c>
      <c r="M600" t="str">
        <f t="shared" si="57"/>
        <v>Yes</v>
      </c>
      <c r="N600" t="s">
        <v>51</v>
      </c>
      <c r="O600">
        <v>83</v>
      </c>
      <c r="P600">
        <v>526</v>
      </c>
      <c r="Q600">
        <v>28</v>
      </c>
      <c r="R600">
        <v>135</v>
      </c>
      <c r="S600">
        <v>10</v>
      </c>
      <c r="T600">
        <v>21</v>
      </c>
      <c r="U600">
        <v>99</v>
      </c>
      <c r="V600">
        <f t="shared" si="58"/>
        <v>819</v>
      </c>
      <c r="W600">
        <v>3</v>
      </c>
      <c r="X600">
        <v>5</v>
      </c>
      <c r="Y600">
        <v>3</v>
      </c>
      <c r="Z600">
        <v>12</v>
      </c>
      <c r="AA600">
        <v>5</v>
      </c>
      <c r="AB600">
        <v>0</v>
      </c>
      <c r="AC600">
        <v>0</v>
      </c>
      <c r="AD600">
        <v>0</v>
      </c>
      <c r="AE600">
        <v>0</v>
      </c>
      <c r="AF600">
        <v>0</v>
      </c>
      <c r="AG600">
        <f t="shared" si="59"/>
        <v>0</v>
      </c>
      <c r="AH600">
        <v>0</v>
      </c>
      <c r="AI600">
        <v>0</v>
      </c>
    </row>
    <row r="601" spans="1:35" x14ac:dyDescent="0.3">
      <c r="A601" s="1">
        <v>7972</v>
      </c>
      <c r="B601">
        <v>1955</v>
      </c>
      <c r="C601">
        <f t="shared" si="56"/>
        <v>71</v>
      </c>
      <c r="D601" t="str" cm="1">
        <f t="array" ref="D601">_xlfn.IFS(C601&lt;36,"Young",C601&lt;56,"Middle-aged",C601&gt;=56,"Senior")</f>
        <v>Senior</v>
      </c>
      <c r="E601" t="s">
        <v>29</v>
      </c>
      <c r="F601" t="s">
        <v>30</v>
      </c>
      <c r="G601">
        <v>72906</v>
      </c>
      <c r="H601">
        <f t="shared" si="54"/>
        <v>72906</v>
      </c>
      <c r="I601" t="str" cm="1">
        <f t="array" ref="I601">_xlfn.IFS(H601&lt;PERCENTILE(Income_Clean,0.33),"Low",H601&lt;PERCENTILE(Income_Clean,0.67),"Medium",H601&gt;PERCENTILE(Income_Clean,0.67),"High")</f>
        <v>High</v>
      </c>
      <c r="J601" t="str">
        <f t="shared" si="55"/>
        <v>Above Average Income</v>
      </c>
      <c r="K601">
        <v>0</v>
      </c>
      <c r="L601">
        <v>0</v>
      </c>
      <c r="M601" t="str">
        <f t="shared" si="57"/>
        <v>No</v>
      </c>
      <c r="N601" t="s">
        <v>429</v>
      </c>
      <c r="O601">
        <v>79</v>
      </c>
      <c r="P601">
        <v>400</v>
      </c>
      <c r="Q601">
        <v>32</v>
      </c>
      <c r="R601">
        <v>519</v>
      </c>
      <c r="S601">
        <v>71</v>
      </c>
      <c r="T601">
        <v>75</v>
      </c>
      <c r="U601">
        <v>54</v>
      </c>
      <c r="V601">
        <f t="shared" si="58"/>
        <v>1151</v>
      </c>
      <c r="W601">
        <v>1</v>
      </c>
      <c r="X601">
        <v>3</v>
      </c>
      <c r="Y601">
        <v>4</v>
      </c>
      <c r="Z601">
        <v>9</v>
      </c>
      <c r="AA601">
        <v>1</v>
      </c>
      <c r="AB601">
        <v>0</v>
      </c>
      <c r="AC601">
        <v>0</v>
      </c>
      <c r="AD601">
        <v>0</v>
      </c>
      <c r="AE601">
        <v>0</v>
      </c>
      <c r="AF601">
        <v>0</v>
      </c>
      <c r="AG601">
        <f t="shared" si="59"/>
        <v>0</v>
      </c>
      <c r="AH601">
        <v>0</v>
      </c>
      <c r="AI601">
        <v>0</v>
      </c>
    </row>
    <row r="602" spans="1:35" x14ac:dyDescent="0.3">
      <c r="A602" s="1">
        <v>895</v>
      </c>
      <c r="B602">
        <v>1948</v>
      </c>
      <c r="C602">
        <f t="shared" si="56"/>
        <v>78</v>
      </c>
      <c r="D602" t="str" cm="1">
        <f t="array" ref="D602">_xlfn.IFS(C602&lt;36,"Young",C602&lt;56,"Middle-aged",C602&gt;=56,"Senior")</f>
        <v>Senior</v>
      </c>
      <c r="E602" t="s">
        <v>36</v>
      </c>
      <c r="F602" t="s">
        <v>37</v>
      </c>
      <c r="G602">
        <v>61467</v>
      </c>
      <c r="H602">
        <f t="shared" si="54"/>
        <v>61467</v>
      </c>
      <c r="I602" t="str" cm="1">
        <f t="array" ref="I602">_xlfn.IFS(H602&lt;PERCENTILE(Income_Clean,0.33),"Low",H602&lt;PERCENTILE(Income_Clean,0.67),"Medium",H602&gt;PERCENTILE(Income_Clean,0.67),"High")</f>
        <v>Medium</v>
      </c>
      <c r="J602" t="str">
        <f t="shared" si="55"/>
        <v>Average Income</v>
      </c>
      <c r="K602">
        <v>0</v>
      </c>
      <c r="L602">
        <v>2</v>
      </c>
      <c r="M602" t="str">
        <f t="shared" si="57"/>
        <v>Yes</v>
      </c>
      <c r="N602" t="s">
        <v>223</v>
      </c>
      <c r="O602">
        <v>69</v>
      </c>
      <c r="P602">
        <v>410</v>
      </c>
      <c r="Q602">
        <v>16</v>
      </c>
      <c r="R602">
        <v>114</v>
      </c>
      <c r="S602">
        <v>0</v>
      </c>
      <c r="T602">
        <v>5</v>
      </c>
      <c r="U602">
        <v>49</v>
      </c>
      <c r="V602">
        <f t="shared" si="58"/>
        <v>594</v>
      </c>
      <c r="W602">
        <v>3</v>
      </c>
      <c r="X602">
        <v>5</v>
      </c>
      <c r="Y602">
        <v>2</v>
      </c>
      <c r="Z602">
        <v>10</v>
      </c>
      <c r="AA602">
        <v>5</v>
      </c>
      <c r="AB602">
        <v>0</v>
      </c>
      <c r="AC602">
        <v>0</v>
      </c>
      <c r="AD602">
        <v>0</v>
      </c>
      <c r="AE602">
        <v>0</v>
      </c>
      <c r="AF602">
        <v>0</v>
      </c>
      <c r="AG602">
        <f t="shared" si="59"/>
        <v>0</v>
      </c>
      <c r="AH602">
        <v>0</v>
      </c>
      <c r="AI602">
        <v>0</v>
      </c>
    </row>
    <row r="603" spans="1:35" x14ac:dyDescent="0.3">
      <c r="A603" s="1">
        <v>1177</v>
      </c>
      <c r="B603">
        <v>1966</v>
      </c>
      <c r="C603">
        <f t="shared" si="56"/>
        <v>60</v>
      </c>
      <c r="D603" t="str" cm="1">
        <f t="array" ref="D603">_xlfn.IFS(C603&lt;36,"Young",C603&lt;56,"Middle-aged",C603&gt;=56,"Senior")</f>
        <v>Senior</v>
      </c>
      <c r="E603" t="s">
        <v>39</v>
      </c>
      <c r="F603" t="s">
        <v>33</v>
      </c>
      <c r="G603">
        <v>49618</v>
      </c>
      <c r="H603">
        <f t="shared" si="54"/>
        <v>49618</v>
      </c>
      <c r="I603" t="str" cm="1">
        <f t="array" ref="I603">_xlfn.IFS(H603&lt;PERCENTILE(Income_Clean,0.33),"Low",H603&lt;PERCENTILE(Income_Clean,0.67),"Medium",H603&gt;PERCENTILE(Income_Clean,0.67),"High")</f>
        <v>Medium</v>
      </c>
      <c r="J603" t="str">
        <f t="shared" si="55"/>
        <v>Average Income</v>
      </c>
      <c r="K603">
        <v>1</v>
      </c>
      <c r="L603">
        <v>1</v>
      </c>
      <c r="M603" t="str">
        <f t="shared" si="57"/>
        <v>Yes</v>
      </c>
      <c r="N603" t="s">
        <v>430</v>
      </c>
      <c r="O603">
        <v>77</v>
      </c>
      <c r="P603">
        <v>80</v>
      </c>
      <c r="Q603">
        <v>3</v>
      </c>
      <c r="R603">
        <v>26</v>
      </c>
      <c r="S603">
        <v>4</v>
      </c>
      <c r="T603">
        <v>2</v>
      </c>
      <c r="U603">
        <v>14</v>
      </c>
      <c r="V603">
        <f t="shared" si="58"/>
        <v>129</v>
      </c>
      <c r="W603">
        <v>4</v>
      </c>
      <c r="X603">
        <v>3</v>
      </c>
      <c r="Y603">
        <v>1</v>
      </c>
      <c r="Z603">
        <v>3</v>
      </c>
      <c r="AA603">
        <v>7</v>
      </c>
      <c r="AB603">
        <v>0</v>
      </c>
      <c r="AC603">
        <v>0</v>
      </c>
      <c r="AD603">
        <v>0</v>
      </c>
      <c r="AE603">
        <v>0</v>
      </c>
      <c r="AF603">
        <v>0</v>
      </c>
      <c r="AG603">
        <f t="shared" si="59"/>
        <v>0</v>
      </c>
      <c r="AH603">
        <v>0</v>
      </c>
      <c r="AI603">
        <v>0</v>
      </c>
    </row>
    <row r="604" spans="1:35" x14ac:dyDescent="0.3">
      <c r="A604" s="1">
        <v>7141</v>
      </c>
      <c r="B604">
        <v>1986</v>
      </c>
      <c r="C604">
        <f t="shared" si="56"/>
        <v>40</v>
      </c>
      <c r="D604" t="str" cm="1">
        <f t="array" ref="D604">_xlfn.IFS(C604&lt;36,"Young",C604&lt;56,"Middle-aged",C604&gt;=56,"Senior")</f>
        <v>Middle-aged</v>
      </c>
      <c r="E604" t="s">
        <v>39</v>
      </c>
      <c r="F604" t="s">
        <v>30</v>
      </c>
      <c r="G604">
        <v>21888</v>
      </c>
      <c r="H604">
        <f t="shared" si="54"/>
        <v>21888</v>
      </c>
      <c r="I604" t="str" cm="1">
        <f t="array" ref="I604">_xlfn.IFS(H604&lt;PERCENTILE(Income_Clean,0.33),"Low",H604&lt;PERCENTILE(Income_Clean,0.67),"Medium",H604&gt;PERCENTILE(Income_Clean,0.67),"High")</f>
        <v>Low</v>
      </c>
      <c r="J604" t="str">
        <f t="shared" si="55"/>
        <v>Below Average Income</v>
      </c>
      <c r="K604">
        <v>1</v>
      </c>
      <c r="L604">
        <v>0</v>
      </c>
      <c r="M604" t="str">
        <f t="shared" si="57"/>
        <v>Yes</v>
      </c>
      <c r="N604" t="s">
        <v>384</v>
      </c>
      <c r="O604">
        <v>15</v>
      </c>
      <c r="P604">
        <v>88</v>
      </c>
      <c r="Q604">
        <v>10</v>
      </c>
      <c r="R604">
        <v>46</v>
      </c>
      <c r="S604">
        <v>2</v>
      </c>
      <c r="T604">
        <v>3</v>
      </c>
      <c r="U604">
        <v>64</v>
      </c>
      <c r="V604">
        <f t="shared" si="58"/>
        <v>213</v>
      </c>
      <c r="W604">
        <v>4</v>
      </c>
      <c r="X604">
        <v>5</v>
      </c>
      <c r="Y604">
        <v>1</v>
      </c>
      <c r="Z604">
        <v>2</v>
      </c>
      <c r="AA604">
        <v>10</v>
      </c>
      <c r="AB604">
        <v>0</v>
      </c>
      <c r="AC604">
        <v>0</v>
      </c>
      <c r="AD604">
        <v>0</v>
      </c>
      <c r="AE604">
        <v>0</v>
      </c>
      <c r="AF604">
        <v>0</v>
      </c>
      <c r="AG604">
        <f t="shared" si="59"/>
        <v>0</v>
      </c>
      <c r="AH604">
        <v>0</v>
      </c>
      <c r="AI604">
        <v>1</v>
      </c>
    </row>
    <row r="605" spans="1:35" x14ac:dyDescent="0.3">
      <c r="A605" s="1">
        <v>7232</v>
      </c>
      <c r="B605">
        <v>1973</v>
      </c>
      <c r="C605">
        <f t="shared" si="56"/>
        <v>53</v>
      </c>
      <c r="D605" t="str" cm="1">
        <f t="array" ref="D605">_xlfn.IFS(C605&lt;36,"Young",C605&lt;56,"Middle-aged",C605&gt;=56,"Senior")</f>
        <v>Middle-aged</v>
      </c>
      <c r="E605" t="s">
        <v>29</v>
      </c>
      <c r="F605" t="s">
        <v>71</v>
      </c>
      <c r="G605">
        <v>42429</v>
      </c>
      <c r="H605">
        <f t="shared" si="54"/>
        <v>42429</v>
      </c>
      <c r="I605" t="str" cm="1">
        <f t="array" ref="I605">_xlfn.IFS(H605&lt;PERCENTILE(Income_Clean,0.33),"Low",H605&lt;PERCENTILE(Income_Clean,0.67),"Medium",H605&gt;PERCENTILE(Income_Clean,0.67),"High")</f>
        <v>Medium</v>
      </c>
      <c r="J605" t="str">
        <f t="shared" si="55"/>
        <v>Average Income</v>
      </c>
      <c r="K605">
        <v>0</v>
      </c>
      <c r="L605">
        <v>1</v>
      </c>
      <c r="M605" t="str">
        <f t="shared" si="57"/>
        <v>Yes</v>
      </c>
      <c r="N605" t="s">
        <v>72</v>
      </c>
      <c r="O605">
        <v>99</v>
      </c>
      <c r="P605">
        <v>55</v>
      </c>
      <c r="Q605">
        <v>0</v>
      </c>
      <c r="R605">
        <v>6</v>
      </c>
      <c r="S605">
        <v>2</v>
      </c>
      <c r="T605">
        <v>0</v>
      </c>
      <c r="U605">
        <v>4</v>
      </c>
      <c r="V605">
        <f t="shared" si="58"/>
        <v>67</v>
      </c>
      <c r="W605">
        <v>2</v>
      </c>
      <c r="X605">
        <v>1</v>
      </c>
      <c r="Y605">
        <v>1</v>
      </c>
      <c r="Z605">
        <v>3</v>
      </c>
      <c r="AA605">
        <v>5</v>
      </c>
      <c r="AB605">
        <v>0</v>
      </c>
      <c r="AC605">
        <v>0</v>
      </c>
      <c r="AD605">
        <v>0</v>
      </c>
      <c r="AE605">
        <v>0</v>
      </c>
      <c r="AF605">
        <v>0</v>
      </c>
      <c r="AG605">
        <f t="shared" si="59"/>
        <v>0</v>
      </c>
      <c r="AH605">
        <v>0</v>
      </c>
      <c r="AI605">
        <v>0</v>
      </c>
    </row>
    <row r="606" spans="1:35" x14ac:dyDescent="0.3">
      <c r="A606" s="1">
        <v>8477</v>
      </c>
      <c r="B606">
        <v>1956</v>
      </c>
      <c r="C606">
        <f t="shared" si="56"/>
        <v>70</v>
      </c>
      <c r="D606" t="str" cm="1">
        <f t="array" ref="D606">_xlfn.IFS(C606&lt;36,"Young",C606&lt;56,"Middle-aged",C606&gt;=56,"Senior")</f>
        <v>Senior</v>
      </c>
      <c r="E606" t="s">
        <v>29</v>
      </c>
      <c r="F606" t="s">
        <v>41</v>
      </c>
      <c r="G606">
        <v>26150</v>
      </c>
      <c r="H606">
        <f t="shared" si="54"/>
        <v>26150</v>
      </c>
      <c r="I606" t="str" cm="1">
        <f t="array" ref="I606">_xlfn.IFS(H606&lt;PERCENTILE(Income_Clean,0.33),"Low",H606&lt;PERCENTILE(Income_Clean,0.67),"Medium",H606&gt;PERCENTILE(Income_Clean,0.67),"High")</f>
        <v>Low</v>
      </c>
      <c r="J606" t="str">
        <f t="shared" si="55"/>
        <v>Below Average Income</v>
      </c>
      <c r="K606">
        <v>2</v>
      </c>
      <c r="L606">
        <v>1</v>
      </c>
      <c r="M606" t="str">
        <f t="shared" si="57"/>
        <v>Yes</v>
      </c>
      <c r="N606" t="s">
        <v>332</v>
      </c>
      <c r="O606">
        <v>61</v>
      </c>
      <c r="P606">
        <v>5</v>
      </c>
      <c r="Q606">
        <v>1</v>
      </c>
      <c r="R606">
        <v>13</v>
      </c>
      <c r="S606">
        <v>3</v>
      </c>
      <c r="T606">
        <v>5</v>
      </c>
      <c r="U606">
        <v>1</v>
      </c>
      <c r="V606">
        <f t="shared" si="58"/>
        <v>28</v>
      </c>
      <c r="W606">
        <v>1</v>
      </c>
      <c r="X606">
        <v>1</v>
      </c>
      <c r="Y606">
        <v>0</v>
      </c>
      <c r="Z606">
        <v>3</v>
      </c>
      <c r="AA606">
        <v>7</v>
      </c>
      <c r="AB606">
        <v>0</v>
      </c>
      <c r="AC606">
        <v>0</v>
      </c>
      <c r="AD606">
        <v>0</v>
      </c>
      <c r="AE606">
        <v>0</v>
      </c>
      <c r="AF606">
        <v>0</v>
      </c>
      <c r="AG606">
        <f t="shared" si="59"/>
        <v>0</v>
      </c>
      <c r="AH606">
        <v>0</v>
      </c>
      <c r="AI606">
        <v>0</v>
      </c>
    </row>
    <row r="607" spans="1:35" x14ac:dyDescent="0.3">
      <c r="A607" s="1">
        <v>2457</v>
      </c>
      <c r="B607">
        <v>1975</v>
      </c>
      <c r="C607">
        <f t="shared" si="56"/>
        <v>51</v>
      </c>
      <c r="D607" t="str" cm="1">
        <f t="array" ref="D607">_xlfn.IFS(C607&lt;36,"Young",C607&lt;56,"Middle-aged",C607&gt;=56,"Senior")</f>
        <v>Middle-aged</v>
      </c>
      <c r="E607" t="s">
        <v>47</v>
      </c>
      <c r="F607" t="s">
        <v>37</v>
      </c>
      <c r="G607">
        <v>30801</v>
      </c>
      <c r="H607">
        <f t="shared" si="54"/>
        <v>30801</v>
      </c>
      <c r="I607" t="str" cm="1">
        <f t="array" ref="I607">_xlfn.IFS(H607&lt;PERCENTILE(Income_Clean,0.33),"Low",H607&lt;PERCENTILE(Income_Clean,0.67),"Medium",H607&gt;PERCENTILE(Income_Clean,0.67),"High")</f>
        <v>Low</v>
      </c>
      <c r="J607" t="str">
        <f t="shared" si="55"/>
        <v>Below Average Income</v>
      </c>
      <c r="K607">
        <v>0</v>
      </c>
      <c r="L607">
        <v>1</v>
      </c>
      <c r="M607" t="str">
        <f t="shared" si="57"/>
        <v>Yes</v>
      </c>
      <c r="N607" t="s">
        <v>426</v>
      </c>
      <c r="O607">
        <v>23</v>
      </c>
      <c r="P607">
        <v>8</v>
      </c>
      <c r="Q607">
        <v>4</v>
      </c>
      <c r="R607">
        <v>5</v>
      </c>
      <c r="S607">
        <v>15</v>
      </c>
      <c r="T607">
        <v>2</v>
      </c>
      <c r="U607">
        <v>11</v>
      </c>
      <c r="V607">
        <f t="shared" si="58"/>
        <v>45</v>
      </c>
      <c r="W607">
        <v>2</v>
      </c>
      <c r="X607">
        <v>1</v>
      </c>
      <c r="Y607">
        <v>0</v>
      </c>
      <c r="Z607">
        <v>3</v>
      </c>
      <c r="AA607">
        <v>7</v>
      </c>
      <c r="AB607">
        <v>0</v>
      </c>
      <c r="AC607">
        <v>0</v>
      </c>
      <c r="AD607">
        <v>0</v>
      </c>
      <c r="AE607">
        <v>0</v>
      </c>
      <c r="AF607">
        <v>0</v>
      </c>
      <c r="AG607">
        <f t="shared" si="59"/>
        <v>0</v>
      </c>
      <c r="AH607">
        <v>0</v>
      </c>
      <c r="AI607">
        <v>0</v>
      </c>
    </row>
    <row r="608" spans="1:35" x14ac:dyDescent="0.3">
      <c r="A608" s="1">
        <v>988</v>
      </c>
      <c r="B608">
        <v>1965</v>
      </c>
      <c r="C608">
        <f t="shared" si="56"/>
        <v>61</v>
      </c>
      <c r="D608" t="str" cm="1">
        <f t="array" ref="D608">_xlfn.IFS(C608&lt;36,"Young",C608&lt;56,"Middle-aged",C608&gt;=56,"Senior")</f>
        <v>Senior</v>
      </c>
      <c r="E608" t="s">
        <v>29</v>
      </c>
      <c r="F608" t="s">
        <v>37</v>
      </c>
      <c r="G608">
        <v>81168</v>
      </c>
      <c r="H608">
        <f t="shared" si="54"/>
        <v>81168</v>
      </c>
      <c r="I608" t="str" cm="1">
        <f t="array" ref="I608">_xlfn.IFS(H608&lt;PERCENTILE(Income_Clean,0.33),"Low",H608&lt;PERCENTILE(Income_Clean,0.67),"Medium",H608&gt;PERCENTILE(Income_Clean,0.67),"High")</f>
        <v>High</v>
      </c>
      <c r="J608" t="str">
        <f t="shared" si="55"/>
        <v>Above Average Income</v>
      </c>
      <c r="K608">
        <v>0</v>
      </c>
      <c r="L608">
        <v>0</v>
      </c>
      <c r="M608" t="str">
        <f t="shared" si="57"/>
        <v>No</v>
      </c>
      <c r="N608" t="s">
        <v>431</v>
      </c>
      <c r="O608">
        <v>84</v>
      </c>
      <c r="P608">
        <v>410</v>
      </c>
      <c r="Q608">
        <v>0</v>
      </c>
      <c r="R608">
        <v>592</v>
      </c>
      <c r="S608">
        <v>147</v>
      </c>
      <c r="T608">
        <v>22</v>
      </c>
      <c r="U608">
        <v>22</v>
      </c>
      <c r="V608">
        <f t="shared" si="58"/>
        <v>1193</v>
      </c>
      <c r="W608">
        <v>1</v>
      </c>
      <c r="X608">
        <v>6</v>
      </c>
      <c r="Y608">
        <v>4</v>
      </c>
      <c r="Z608">
        <v>7</v>
      </c>
      <c r="AA608">
        <v>3</v>
      </c>
      <c r="AB608">
        <v>0</v>
      </c>
      <c r="AC608">
        <v>0</v>
      </c>
      <c r="AD608">
        <v>0</v>
      </c>
      <c r="AE608">
        <v>1</v>
      </c>
      <c r="AF608">
        <v>0</v>
      </c>
      <c r="AG608">
        <f t="shared" si="59"/>
        <v>1</v>
      </c>
      <c r="AH608">
        <v>0</v>
      </c>
      <c r="AI608">
        <v>0</v>
      </c>
    </row>
    <row r="609" spans="1:35" x14ac:dyDescent="0.3">
      <c r="A609" s="1">
        <v>7930</v>
      </c>
      <c r="B609">
        <v>1969</v>
      </c>
      <c r="C609">
        <f t="shared" si="56"/>
        <v>57</v>
      </c>
      <c r="D609" t="str" cm="1">
        <f t="array" ref="D609">_xlfn.IFS(C609&lt;36,"Young",C609&lt;56,"Middle-aged",C609&gt;=56,"Senior")</f>
        <v>Senior</v>
      </c>
      <c r="E609" t="s">
        <v>39</v>
      </c>
      <c r="F609" t="s">
        <v>30</v>
      </c>
      <c r="G609">
        <v>26877</v>
      </c>
      <c r="H609">
        <f t="shared" si="54"/>
        <v>26877</v>
      </c>
      <c r="I609" t="str" cm="1">
        <f t="array" ref="I609">_xlfn.IFS(H609&lt;PERCENTILE(Income_Clean,0.33),"Low",H609&lt;PERCENTILE(Income_Clean,0.67),"Medium",H609&gt;PERCENTILE(Income_Clean,0.67),"High")</f>
        <v>Low</v>
      </c>
      <c r="J609" t="str">
        <f t="shared" si="55"/>
        <v>Below Average Income</v>
      </c>
      <c r="K609">
        <v>0</v>
      </c>
      <c r="L609">
        <v>0</v>
      </c>
      <c r="M609" t="str">
        <f t="shared" si="57"/>
        <v>No</v>
      </c>
      <c r="N609" t="s">
        <v>432</v>
      </c>
      <c r="O609">
        <v>74</v>
      </c>
      <c r="P609">
        <v>101</v>
      </c>
      <c r="Q609">
        <v>13</v>
      </c>
      <c r="R609">
        <v>76</v>
      </c>
      <c r="S609">
        <v>20</v>
      </c>
      <c r="T609">
        <v>18</v>
      </c>
      <c r="U609">
        <v>40</v>
      </c>
      <c r="V609">
        <f t="shared" si="58"/>
        <v>268</v>
      </c>
      <c r="W609">
        <v>2</v>
      </c>
      <c r="X609">
        <v>3</v>
      </c>
      <c r="Y609">
        <v>1</v>
      </c>
      <c r="Z609">
        <v>6</v>
      </c>
      <c r="AA609">
        <v>6</v>
      </c>
      <c r="AB609">
        <v>0</v>
      </c>
      <c r="AC609">
        <v>0</v>
      </c>
      <c r="AD609">
        <v>0</v>
      </c>
      <c r="AE609">
        <v>0</v>
      </c>
      <c r="AF609">
        <v>0</v>
      </c>
      <c r="AG609">
        <f t="shared" si="59"/>
        <v>0</v>
      </c>
      <c r="AH609">
        <v>0</v>
      </c>
      <c r="AI609">
        <v>0</v>
      </c>
    </row>
    <row r="610" spans="1:35" x14ac:dyDescent="0.3">
      <c r="A610" s="1">
        <v>4587</v>
      </c>
      <c r="B610">
        <v>1944</v>
      </c>
      <c r="C610">
        <f t="shared" si="56"/>
        <v>82</v>
      </c>
      <c r="D610" t="str" cm="1">
        <f t="array" ref="D610">_xlfn.IFS(C610&lt;36,"Young",C610&lt;56,"Middle-aged",C610&gt;=56,"Senior")</f>
        <v>Senior</v>
      </c>
      <c r="E610" t="s">
        <v>39</v>
      </c>
      <c r="F610" t="s">
        <v>71</v>
      </c>
      <c r="G610">
        <v>45006</v>
      </c>
      <c r="H610">
        <f t="shared" si="54"/>
        <v>45006</v>
      </c>
      <c r="I610" t="str" cm="1">
        <f t="array" ref="I610">_xlfn.IFS(H610&lt;PERCENTILE(Income_Clean,0.33),"Low",H610&lt;PERCENTILE(Income_Clean,0.67),"Medium",H610&gt;PERCENTILE(Income_Clean,0.67),"High")</f>
        <v>Medium</v>
      </c>
      <c r="J610" t="str">
        <f t="shared" si="55"/>
        <v>Average Income</v>
      </c>
      <c r="K610">
        <v>0</v>
      </c>
      <c r="L610">
        <v>0</v>
      </c>
      <c r="M610" t="str">
        <f t="shared" si="57"/>
        <v>No</v>
      </c>
      <c r="N610" t="s">
        <v>433</v>
      </c>
      <c r="O610">
        <v>90</v>
      </c>
      <c r="P610">
        <v>162</v>
      </c>
      <c r="Q610">
        <v>25</v>
      </c>
      <c r="R610">
        <v>53</v>
      </c>
      <c r="S610">
        <v>16</v>
      </c>
      <c r="T610">
        <v>0</v>
      </c>
      <c r="U610">
        <v>10</v>
      </c>
      <c r="V610">
        <f t="shared" si="58"/>
        <v>266</v>
      </c>
      <c r="W610">
        <v>1</v>
      </c>
      <c r="X610">
        <v>3</v>
      </c>
      <c r="Y610">
        <v>1</v>
      </c>
      <c r="Z610">
        <v>7</v>
      </c>
      <c r="AA610">
        <v>3</v>
      </c>
      <c r="AB610">
        <v>0</v>
      </c>
      <c r="AC610">
        <v>0</v>
      </c>
      <c r="AD610">
        <v>0</v>
      </c>
      <c r="AE610">
        <v>0</v>
      </c>
      <c r="AF610">
        <v>0</v>
      </c>
      <c r="AG610">
        <f t="shared" si="59"/>
        <v>0</v>
      </c>
      <c r="AH610">
        <v>0</v>
      </c>
      <c r="AI610">
        <v>0</v>
      </c>
    </row>
    <row r="611" spans="1:35" x14ac:dyDescent="0.3">
      <c r="A611" s="1">
        <v>6682</v>
      </c>
      <c r="B611">
        <v>1973</v>
      </c>
      <c r="C611">
        <f t="shared" si="56"/>
        <v>53</v>
      </c>
      <c r="D611" t="str" cm="1">
        <f t="array" ref="D611">_xlfn.IFS(C611&lt;36,"Young",C611&lt;56,"Middle-aged",C611&gt;=56,"Senior")</f>
        <v>Middle-aged</v>
      </c>
      <c r="E611" t="s">
        <v>47</v>
      </c>
      <c r="F611" t="s">
        <v>37</v>
      </c>
      <c r="G611">
        <v>18978</v>
      </c>
      <c r="H611">
        <f t="shared" si="54"/>
        <v>18978</v>
      </c>
      <c r="I611" t="str" cm="1">
        <f t="array" ref="I611">_xlfn.IFS(H611&lt;PERCENTILE(Income_Clean,0.33),"Low",H611&lt;PERCENTILE(Income_Clean,0.67),"Medium",H611&gt;PERCENTILE(Income_Clean,0.67),"High")</f>
        <v>Low</v>
      </c>
      <c r="J611" t="str">
        <f t="shared" si="55"/>
        <v>Below Average Income</v>
      </c>
      <c r="K611">
        <v>1</v>
      </c>
      <c r="L611">
        <v>0</v>
      </c>
      <c r="M611" t="str">
        <f t="shared" si="57"/>
        <v>Yes</v>
      </c>
      <c r="N611" t="s">
        <v>434</v>
      </c>
      <c r="O611">
        <v>41</v>
      </c>
      <c r="P611">
        <v>2</v>
      </c>
      <c r="Q611">
        <v>8</v>
      </c>
      <c r="R611">
        <v>1</v>
      </c>
      <c r="S611">
        <v>4</v>
      </c>
      <c r="T611">
        <v>7</v>
      </c>
      <c r="U611">
        <v>15</v>
      </c>
      <c r="V611">
        <f t="shared" si="58"/>
        <v>37</v>
      </c>
      <c r="W611">
        <v>1</v>
      </c>
      <c r="X611">
        <v>1</v>
      </c>
      <c r="Y611">
        <v>0</v>
      </c>
      <c r="Z611">
        <v>3</v>
      </c>
      <c r="AA611">
        <v>8</v>
      </c>
      <c r="AB611">
        <v>0</v>
      </c>
      <c r="AC611">
        <v>0</v>
      </c>
      <c r="AD611">
        <v>0</v>
      </c>
      <c r="AE611">
        <v>0</v>
      </c>
      <c r="AF611">
        <v>0</v>
      </c>
      <c r="AG611">
        <f t="shared" si="59"/>
        <v>0</v>
      </c>
      <c r="AH611">
        <v>0</v>
      </c>
      <c r="AI611">
        <v>0</v>
      </c>
    </row>
    <row r="612" spans="1:35" x14ac:dyDescent="0.3">
      <c r="A612" s="1">
        <v>6222</v>
      </c>
      <c r="B612">
        <v>1967</v>
      </c>
      <c r="C612">
        <f t="shared" si="56"/>
        <v>59</v>
      </c>
      <c r="D612" t="str" cm="1">
        <f t="array" ref="D612">_xlfn.IFS(C612&lt;36,"Young",C612&lt;56,"Middle-aged",C612&gt;=56,"Senior")</f>
        <v>Senior</v>
      </c>
      <c r="E612" t="s">
        <v>29</v>
      </c>
      <c r="F612" t="s">
        <v>37</v>
      </c>
      <c r="G612">
        <v>22574</v>
      </c>
      <c r="H612">
        <f t="shared" si="54"/>
        <v>22574</v>
      </c>
      <c r="I612" t="str" cm="1">
        <f t="array" ref="I612">_xlfn.IFS(H612&lt;PERCENTILE(Income_Clean,0.33),"Low",H612&lt;PERCENTILE(Income_Clean,0.67),"Medium",H612&gt;PERCENTILE(Income_Clean,0.67),"High")</f>
        <v>Low</v>
      </c>
      <c r="J612" t="str">
        <f t="shared" si="55"/>
        <v>Below Average Income</v>
      </c>
      <c r="K612">
        <v>2</v>
      </c>
      <c r="L612">
        <v>1</v>
      </c>
      <c r="M612" t="str">
        <f t="shared" si="57"/>
        <v>Yes</v>
      </c>
      <c r="N612" t="s">
        <v>233</v>
      </c>
      <c r="O612">
        <v>28</v>
      </c>
      <c r="P612">
        <v>25</v>
      </c>
      <c r="Q612">
        <v>0</v>
      </c>
      <c r="R612">
        <v>8</v>
      </c>
      <c r="S612">
        <v>2</v>
      </c>
      <c r="T612">
        <v>0</v>
      </c>
      <c r="U612">
        <v>2</v>
      </c>
      <c r="V612">
        <f t="shared" si="58"/>
        <v>37</v>
      </c>
      <c r="W612">
        <v>2</v>
      </c>
      <c r="X612">
        <v>2</v>
      </c>
      <c r="Y612">
        <v>0</v>
      </c>
      <c r="Z612">
        <v>3</v>
      </c>
      <c r="AA612">
        <v>7</v>
      </c>
      <c r="AB612">
        <v>0</v>
      </c>
      <c r="AC612">
        <v>0</v>
      </c>
      <c r="AD612">
        <v>0</v>
      </c>
      <c r="AE612">
        <v>0</v>
      </c>
      <c r="AF612">
        <v>0</v>
      </c>
      <c r="AG612">
        <f t="shared" si="59"/>
        <v>0</v>
      </c>
      <c r="AH612">
        <v>0</v>
      </c>
      <c r="AI612">
        <v>0</v>
      </c>
    </row>
    <row r="613" spans="1:35" x14ac:dyDescent="0.3">
      <c r="A613" s="1">
        <v>10299</v>
      </c>
      <c r="B613">
        <v>1969</v>
      </c>
      <c r="C613">
        <f t="shared" si="56"/>
        <v>57</v>
      </c>
      <c r="D613" t="str" cm="1">
        <f t="array" ref="D613">_xlfn.IFS(C613&lt;36,"Young",C613&lt;56,"Middle-aged",C613&gt;=56,"Senior")</f>
        <v>Senior</v>
      </c>
      <c r="E613" t="s">
        <v>36</v>
      </c>
      <c r="F613" t="s">
        <v>30</v>
      </c>
      <c r="G613">
        <v>48240</v>
      </c>
      <c r="H613">
        <f t="shared" si="54"/>
        <v>48240</v>
      </c>
      <c r="I613" t="str" cm="1">
        <f t="array" ref="I613">_xlfn.IFS(H613&lt;PERCENTILE(Income_Clean,0.33),"Low",H613&lt;PERCENTILE(Income_Clean,0.67),"Medium",H613&gt;PERCENTILE(Income_Clean,0.67),"High")</f>
        <v>Medium</v>
      </c>
      <c r="J613" t="str">
        <f t="shared" si="55"/>
        <v>Average Income</v>
      </c>
      <c r="K613">
        <v>0</v>
      </c>
      <c r="L613">
        <v>0</v>
      </c>
      <c r="M613" t="str">
        <f t="shared" si="57"/>
        <v>No</v>
      </c>
      <c r="N613" t="s">
        <v>79</v>
      </c>
      <c r="O613">
        <v>73</v>
      </c>
      <c r="P613">
        <v>389</v>
      </c>
      <c r="Q613">
        <v>91</v>
      </c>
      <c r="R613">
        <v>248</v>
      </c>
      <c r="S613">
        <v>64</v>
      </c>
      <c r="T613">
        <v>49</v>
      </c>
      <c r="U613">
        <v>41</v>
      </c>
      <c r="V613">
        <f t="shared" si="58"/>
        <v>882</v>
      </c>
      <c r="W613">
        <v>3</v>
      </c>
      <c r="X613">
        <v>6</v>
      </c>
      <c r="Y613">
        <v>3</v>
      </c>
      <c r="Z613">
        <v>13</v>
      </c>
      <c r="AA613">
        <v>5</v>
      </c>
      <c r="AB613">
        <v>0</v>
      </c>
      <c r="AC613">
        <v>0</v>
      </c>
      <c r="AD613">
        <v>0</v>
      </c>
      <c r="AE613">
        <v>0</v>
      </c>
      <c r="AF613">
        <v>0</v>
      </c>
      <c r="AG613">
        <f t="shared" si="59"/>
        <v>0</v>
      </c>
      <c r="AH613">
        <v>0</v>
      </c>
      <c r="AI613">
        <v>1</v>
      </c>
    </row>
    <row r="614" spans="1:35" x14ac:dyDescent="0.3">
      <c r="A614" s="1">
        <v>3083</v>
      </c>
      <c r="B614">
        <v>1974</v>
      </c>
      <c r="C614">
        <f t="shared" si="56"/>
        <v>52</v>
      </c>
      <c r="D614" t="str" cm="1">
        <f t="array" ref="D614">_xlfn.IFS(C614&lt;36,"Young",C614&lt;56,"Middle-aged",C614&gt;=56,"Senior")</f>
        <v>Middle-aged</v>
      </c>
      <c r="E614" t="s">
        <v>29</v>
      </c>
      <c r="F614" t="s">
        <v>37</v>
      </c>
      <c r="G614">
        <v>45837</v>
      </c>
      <c r="H614">
        <f t="shared" si="54"/>
        <v>45837</v>
      </c>
      <c r="I614" t="str" cm="1">
        <f t="array" ref="I614">_xlfn.IFS(H614&lt;PERCENTILE(Income_Clean,0.33),"Low",H614&lt;PERCENTILE(Income_Clean,0.67),"Medium",H614&gt;PERCENTILE(Income_Clean,0.67),"High")</f>
        <v>Medium</v>
      </c>
      <c r="J614" t="str">
        <f t="shared" si="55"/>
        <v>Average Income</v>
      </c>
      <c r="K614">
        <v>1</v>
      </c>
      <c r="L614">
        <v>1</v>
      </c>
      <c r="M614" t="str">
        <f t="shared" si="57"/>
        <v>Yes</v>
      </c>
      <c r="N614" t="s">
        <v>435</v>
      </c>
      <c r="O614">
        <v>88</v>
      </c>
      <c r="P614">
        <v>215</v>
      </c>
      <c r="Q614">
        <v>13</v>
      </c>
      <c r="R614">
        <v>87</v>
      </c>
      <c r="S614">
        <v>17</v>
      </c>
      <c r="T614">
        <v>17</v>
      </c>
      <c r="U614">
        <v>24</v>
      </c>
      <c r="V614">
        <f t="shared" si="58"/>
        <v>373</v>
      </c>
      <c r="W614">
        <v>5</v>
      </c>
      <c r="X614">
        <v>6</v>
      </c>
      <c r="Y614">
        <v>2</v>
      </c>
      <c r="Z614">
        <v>5</v>
      </c>
      <c r="AA614">
        <v>7</v>
      </c>
      <c r="AB614">
        <v>0</v>
      </c>
      <c r="AC614">
        <v>0</v>
      </c>
      <c r="AD614">
        <v>0</v>
      </c>
      <c r="AE614">
        <v>0</v>
      </c>
      <c r="AF614">
        <v>0</v>
      </c>
      <c r="AG614">
        <f t="shared" si="59"/>
        <v>0</v>
      </c>
      <c r="AH614">
        <v>0</v>
      </c>
      <c r="AI614">
        <v>0</v>
      </c>
    </row>
    <row r="615" spans="1:35" x14ac:dyDescent="0.3">
      <c r="A615" s="1">
        <v>8953</v>
      </c>
      <c r="B615">
        <v>1965</v>
      </c>
      <c r="C615">
        <f t="shared" si="56"/>
        <v>61</v>
      </c>
      <c r="D615" t="str" cm="1">
        <f t="array" ref="D615">_xlfn.IFS(C615&lt;36,"Young",C615&lt;56,"Middle-aged",C615&gt;=56,"Senior")</f>
        <v>Senior</v>
      </c>
      <c r="E615" t="s">
        <v>39</v>
      </c>
      <c r="F615" t="s">
        <v>30</v>
      </c>
      <c r="G615">
        <v>35791</v>
      </c>
      <c r="H615">
        <f t="shared" si="54"/>
        <v>35791</v>
      </c>
      <c r="I615" t="str" cm="1">
        <f t="array" ref="I615">_xlfn.IFS(H615&lt;PERCENTILE(Income_Clean,0.33),"Low",H615&lt;PERCENTILE(Income_Clean,0.67),"Medium",H615&gt;PERCENTILE(Income_Clean,0.67),"High")</f>
        <v>Low</v>
      </c>
      <c r="J615" t="str">
        <f t="shared" si="55"/>
        <v>Below Average Income</v>
      </c>
      <c r="K615">
        <v>2</v>
      </c>
      <c r="L615">
        <v>1</v>
      </c>
      <c r="M615" t="str">
        <f t="shared" si="57"/>
        <v>Yes</v>
      </c>
      <c r="N615" t="s">
        <v>436</v>
      </c>
      <c r="O615">
        <v>94</v>
      </c>
      <c r="P615">
        <v>27</v>
      </c>
      <c r="Q615">
        <v>0</v>
      </c>
      <c r="R615">
        <v>5</v>
      </c>
      <c r="S615">
        <v>0</v>
      </c>
      <c r="T615">
        <v>0</v>
      </c>
      <c r="U615">
        <v>3</v>
      </c>
      <c r="V615">
        <f t="shared" si="58"/>
        <v>35</v>
      </c>
      <c r="W615">
        <v>2</v>
      </c>
      <c r="X615">
        <v>1</v>
      </c>
      <c r="Y615">
        <v>0</v>
      </c>
      <c r="Z615">
        <v>3</v>
      </c>
      <c r="AA615">
        <v>8</v>
      </c>
      <c r="AB615">
        <v>0</v>
      </c>
      <c r="AC615">
        <v>0</v>
      </c>
      <c r="AD615">
        <v>0</v>
      </c>
      <c r="AE615">
        <v>0</v>
      </c>
      <c r="AF615">
        <v>0</v>
      </c>
      <c r="AG615">
        <f t="shared" si="59"/>
        <v>0</v>
      </c>
      <c r="AH615">
        <v>0</v>
      </c>
      <c r="AI615">
        <v>0</v>
      </c>
    </row>
    <row r="616" spans="1:35" x14ac:dyDescent="0.3">
      <c r="A616" s="1">
        <v>1503</v>
      </c>
      <c r="B616">
        <v>1976</v>
      </c>
      <c r="C616">
        <f t="shared" si="56"/>
        <v>50</v>
      </c>
      <c r="D616" t="str" cm="1">
        <f t="array" ref="D616">_xlfn.IFS(C616&lt;36,"Young",C616&lt;56,"Middle-aged",C616&gt;=56,"Senior")</f>
        <v>Middle-aged</v>
      </c>
      <c r="E616" t="s">
        <v>36</v>
      </c>
      <c r="F616" t="s">
        <v>33</v>
      </c>
      <c r="G616">
        <v>162397</v>
      </c>
      <c r="H616">
        <f t="shared" si="54"/>
        <v>162397</v>
      </c>
      <c r="I616" t="str" cm="1">
        <f t="array" ref="I616">_xlfn.IFS(H616&lt;PERCENTILE(Income_Clean,0.33),"Low",H616&lt;PERCENTILE(Income_Clean,0.67),"Medium",H616&gt;PERCENTILE(Income_Clean,0.67),"High")</f>
        <v>High</v>
      </c>
      <c r="J616" t="str">
        <f t="shared" si="55"/>
        <v>Above Average Income</v>
      </c>
      <c r="K616">
        <v>1</v>
      </c>
      <c r="L616">
        <v>1</v>
      </c>
      <c r="M616" t="str">
        <f t="shared" si="57"/>
        <v>Yes</v>
      </c>
      <c r="N616" t="s">
        <v>279</v>
      </c>
      <c r="O616">
        <v>31</v>
      </c>
      <c r="P616">
        <v>85</v>
      </c>
      <c r="Q616">
        <v>1</v>
      </c>
      <c r="R616">
        <v>16</v>
      </c>
      <c r="S616">
        <v>2</v>
      </c>
      <c r="T616">
        <v>1</v>
      </c>
      <c r="U616">
        <v>2</v>
      </c>
      <c r="V616">
        <f t="shared" si="58"/>
        <v>107</v>
      </c>
      <c r="W616">
        <v>0</v>
      </c>
      <c r="X616">
        <v>0</v>
      </c>
      <c r="Y616">
        <v>0</v>
      </c>
      <c r="Z616">
        <v>1</v>
      </c>
      <c r="AA616">
        <v>1</v>
      </c>
      <c r="AB616">
        <v>0</v>
      </c>
      <c r="AC616">
        <v>0</v>
      </c>
      <c r="AD616">
        <v>0</v>
      </c>
      <c r="AE616">
        <v>0</v>
      </c>
      <c r="AF616">
        <v>0</v>
      </c>
      <c r="AG616">
        <f t="shared" si="59"/>
        <v>0</v>
      </c>
      <c r="AH616">
        <v>0</v>
      </c>
      <c r="AI616">
        <v>0</v>
      </c>
    </row>
    <row r="617" spans="1:35" x14ac:dyDescent="0.3">
      <c r="A617" s="1">
        <v>8650</v>
      </c>
      <c r="B617">
        <v>1978</v>
      </c>
      <c r="C617">
        <f t="shared" si="56"/>
        <v>48</v>
      </c>
      <c r="D617" t="str" cm="1">
        <f t="array" ref="D617">_xlfn.IFS(C617&lt;36,"Young",C617&lt;56,"Middle-aged",C617&gt;=56,"Senior")</f>
        <v>Middle-aged</v>
      </c>
      <c r="E617" t="s">
        <v>29</v>
      </c>
      <c r="F617" t="s">
        <v>71</v>
      </c>
      <c r="G617">
        <v>54162</v>
      </c>
      <c r="H617">
        <f t="shared" si="54"/>
        <v>54162</v>
      </c>
      <c r="I617" t="str" cm="1">
        <f t="array" ref="I617">_xlfn.IFS(H617&lt;PERCENTILE(Income_Clean,0.33),"Low",H617&lt;PERCENTILE(Income_Clean,0.67),"Medium",H617&gt;PERCENTILE(Income_Clean,0.67),"High")</f>
        <v>Medium</v>
      </c>
      <c r="J617" t="str">
        <f t="shared" si="55"/>
        <v>Average Income</v>
      </c>
      <c r="K617">
        <v>1</v>
      </c>
      <c r="L617">
        <v>1</v>
      </c>
      <c r="M617" t="str">
        <f t="shared" si="57"/>
        <v>Yes</v>
      </c>
      <c r="N617" t="s">
        <v>59</v>
      </c>
      <c r="O617">
        <v>31</v>
      </c>
      <c r="P617">
        <v>5</v>
      </c>
      <c r="Q617">
        <v>6</v>
      </c>
      <c r="R617">
        <v>10</v>
      </c>
      <c r="S617">
        <v>6</v>
      </c>
      <c r="T617">
        <v>5</v>
      </c>
      <c r="U617">
        <v>10</v>
      </c>
      <c r="V617">
        <f t="shared" si="58"/>
        <v>42</v>
      </c>
      <c r="W617">
        <v>1</v>
      </c>
      <c r="X617">
        <v>1</v>
      </c>
      <c r="Y617">
        <v>0</v>
      </c>
      <c r="Z617">
        <v>3</v>
      </c>
      <c r="AA617">
        <v>4</v>
      </c>
      <c r="AB617">
        <v>0</v>
      </c>
      <c r="AC617">
        <v>0</v>
      </c>
      <c r="AD617">
        <v>0</v>
      </c>
      <c r="AE617">
        <v>0</v>
      </c>
      <c r="AF617">
        <v>0</v>
      </c>
      <c r="AG617">
        <f t="shared" si="59"/>
        <v>0</v>
      </c>
      <c r="AH617">
        <v>0</v>
      </c>
      <c r="AI617">
        <v>0</v>
      </c>
    </row>
    <row r="618" spans="1:35" x14ac:dyDescent="0.3">
      <c r="A618" s="1">
        <v>10862</v>
      </c>
      <c r="B618">
        <v>1960</v>
      </c>
      <c r="C618">
        <f t="shared" si="56"/>
        <v>66</v>
      </c>
      <c r="D618" t="str" cm="1">
        <f t="array" ref="D618">_xlfn.IFS(C618&lt;36,"Young",C618&lt;56,"Middle-aged",C618&gt;=56,"Senior")</f>
        <v>Senior</v>
      </c>
      <c r="E618" t="s">
        <v>39</v>
      </c>
      <c r="F618" t="s">
        <v>37</v>
      </c>
      <c r="G618">
        <v>30522</v>
      </c>
      <c r="H618">
        <f t="shared" si="54"/>
        <v>30522</v>
      </c>
      <c r="I618" t="str" cm="1">
        <f t="array" ref="I618">_xlfn.IFS(H618&lt;PERCENTILE(Income_Clean,0.33),"Low",H618&lt;PERCENTILE(Income_Clean,0.67),"Medium",H618&gt;PERCENTILE(Income_Clean,0.67),"High")</f>
        <v>Low</v>
      </c>
      <c r="J618" t="str">
        <f t="shared" si="55"/>
        <v>Below Average Income</v>
      </c>
      <c r="K618">
        <v>0</v>
      </c>
      <c r="L618">
        <v>1</v>
      </c>
      <c r="M618" t="str">
        <f t="shared" si="57"/>
        <v>Yes</v>
      </c>
      <c r="N618" t="s">
        <v>236</v>
      </c>
      <c r="O618">
        <v>6</v>
      </c>
      <c r="P618">
        <v>179</v>
      </c>
      <c r="Q618">
        <v>8</v>
      </c>
      <c r="R618">
        <v>83</v>
      </c>
      <c r="S618">
        <v>19</v>
      </c>
      <c r="T618">
        <v>11</v>
      </c>
      <c r="U618">
        <v>26</v>
      </c>
      <c r="V618">
        <f t="shared" si="58"/>
        <v>326</v>
      </c>
      <c r="W618">
        <v>5</v>
      </c>
      <c r="X618">
        <v>1</v>
      </c>
      <c r="Y618">
        <v>2</v>
      </c>
      <c r="Z618">
        <v>9</v>
      </c>
      <c r="AA618">
        <v>2</v>
      </c>
      <c r="AB618">
        <v>0</v>
      </c>
      <c r="AC618">
        <v>0</v>
      </c>
      <c r="AD618">
        <v>0</v>
      </c>
      <c r="AE618">
        <v>0</v>
      </c>
      <c r="AF618">
        <v>0</v>
      </c>
      <c r="AG618">
        <f t="shared" si="59"/>
        <v>0</v>
      </c>
      <c r="AH618">
        <v>0</v>
      </c>
      <c r="AI618">
        <v>0</v>
      </c>
    </row>
    <row r="619" spans="1:35" x14ac:dyDescent="0.3">
      <c r="A619" s="1">
        <v>2782</v>
      </c>
      <c r="B619">
        <v>1961</v>
      </c>
      <c r="C619">
        <f t="shared" si="56"/>
        <v>65</v>
      </c>
      <c r="D619" t="str" cm="1">
        <f t="array" ref="D619">_xlfn.IFS(C619&lt;36,"Young",C619&lt;56,"Middle-aged",C619&gt;=56,"Senior")</f>
        <v>Senior</v>
      </c>
      <c r="E619" t="s">
        <v>36</v>
      </c>
      <c r="F619" t="s">
        <v>37</v>
      </c>
      <c r="G619">
        <v>54456</v>
      </c>
      <c r="H619">
        <f t="shared" si="54"/>
        <v>54456</v>
      </c>
      <c r="I619" t="str" cm="1">
        <f t="array" ref="I619">_xlfn.IFS(H619&lt;PERCENTILE(Income_Clean,0.33),"Low",H619&lt;PERCENTILE(Income_Clean,0.67),"Medium",H619&gt;PERCENTILE(Income_Clean,0.67),"High")</f>
        <v>Medium</v>
      </c>
      <c r="J619" t="str">
        <f t="shared" si="55"/>
        <v>Average Income</v>
      </c>
      <c r="K619">
        <v>0</v>
      </c>
      <c r="L619">
        <v>1</v>
      </c>
      <c r="M619" t="str">
        <f t="shared" si="57"/>
        <v>Yes</v>
      </c>
      <c r="N619" t="s">
        <v>143</v>
      </c>
      <c r="O619">
        <v>23</v>
      </c>
      <c r="P619">
        <v>352</v>
      </c>
      <c r="Q619">
        <v>0</v>
      </c>
      <c r="R619">
        <v>27</v>
      </c>
      <c r="S619">
        <v>10</v>
      </c>
      <c r="T619">
        <v>0</v>
      </c>
      <c r="U619">
        <v>15</v>
      </c>
      <c r="V619">
        <f t="shared" si="58"/>
        <v>404</v>
      </c>
      <c r="W619">
        <v>3</v>
      </c>
      <c r="X619">
        <v>6</v>
      </c>
      <c r="Y619">
        <v>1</v>
      </c>
      <c r="Z619">
        <v>7</v>
      </c>
      <c r="AA619">
        <v>6</v>
      </c>
      <c r="AB619">
        <v>0</v>
      </c>
      <c r="AC619">
        <v>0</v>
      </c>
      <c r="AD619">
        <v>0</v>
      </c>
      <c r="AE619">
        <v>0</v>
      </c>
      <c r="AF619">
        <v>0</v>
      </c>
      <c r="AG619">
        <f t="shared" si="59"/>
        <v>0</v>
      </c>
      <c r="AH619">
        <v>0</v>
      </c>
      <c r="AI619">
        <v>0</v>
      </c>
    </row>
    <row r="620" spans="1:35" x14ac:dyDescent="0.3">
      <c r="A620" s="1">
        <v>6941</v>
      </c>
      <c r="B620">
        <v>1971</v>
      </c>
      <c r="C620">
        <f t="shared" si="56"/>
        <v>55</v>
      </c>
      <c r="D620" t="str" cm="1">
        <f t="array" ref="D620">_xlfn.IFS(C620&lt;36,"Young",C620&lt;56,"Middle-aged",C620&gt;=56,"Senior")</f>
        <v>Middle-aged</v>
      </c>
      <c r="E620" t="s">
        <v>29</v>
      </c>
      <c r="F620" t="s">
        <v>30</v>
      </c>
      <c r="G620">
        <v>31632</v>
      </c>
      <c r="H620">
        <f t="shared" si="54"/>
        <v>31632</v>
      </c>
      <c r="I620" t="str" cm="1">
        <f t="array" ref="I620">_xlfn.IFS(H620&lt;PERCENTILE(Income_Clean,0.33),"Low",H620&lt;PERCENTILE(Income_Clean,0.67),"Medium",H620&gt;PERCENTILE(Income_Clean,0.67),"High")</f>
        <v>Low</v>
      </c>
      <c r="J620" t="str">
        <f t="shared" si="55"/>
        <v>Below Average Income</v>
      </c>
      <c r="K620">
        <v>0</v>
      </c>
      <c r="L620">
        <v>0</v>
      </c>
      <c r="M620" t="str">
        <f t="shared" si="57"/>
        <v>No</v>
      </c>
      <c r="N620" t="s">
        <v>437</v>
      </c>
      <c r="O620">
        <v>92</v>
      </c>
      <c r="P620">
        <v>17</v>
      </c>
      <c r="Q620">
        <v>8</v>
      </c>
      <c r="R620">
        <v>12</v>
      </c>
      <c r="S620">
        <v>11</v>
      </c>
      <c r="T620">
        <v>15</v>
      </c>
      <c r="U620">
        <v>32</v>
      </c>
      <c r="V620">
        <f t="shared" si="58"/>
        <v>95</v>
      </c>
      <c r="W620">
        <v>1</v>
      </c>
      <c r="X620">
        <v>2</v>
      </c>
      <c r="Y620">
        <v>1</v>
      </c>
      <c r="Z620">
        <v>2</v>
      </c>
      <c r="AA620">
        <v>7</v>
      </c>
      <c r="AB620">
        <v>0</v>
      </c>
      <c r="AC620">
        <v>0</v>
      </c>
      <c r="AD620">
        <v>0</v>
      </c>
      <c r="AE620">
        <v>0</v>
      </c>
      <c r="AF620">
        <v>0</v>
      </c>
      <c r="AG620">
        <f t="shared" si="59"/>
        <v>0</v>
      </c>
      <c r="AH620">
        <v>0</v>
      </c>
      <c r="AI620">
        <v>0</v>
      </c>
    </row>
    <row r="621" spans="1:35" x14ac:dyDescent="0.3">
      <c r="A621" s="1">
        <v>10972</v>
      </c>
      <c r="B621">
        <v>1949</v>
      </c>
      <c r="C621">
        <f t="shared" si="56"/>
        <v>77</v>
      </c>
      <c r="D621" t="str" cm="1">
        <f t="array" ref="D621">_xlfn.IFS(C621&lt;36,"Young",C621&lt;56,"Middle-aged",C621&gt;=56,"Senior")</f>
        <v>Senior</v>
      </c>
      <c r="E621" t="s">
        <v>29</v>
      </c>
      <c r="F621" t="s">
        <v>71</v>
      </c>
      <c r="G621">
        <v>72298</v>
      </c>
      <c r="H621">
        <f t="shared" si="54"/>
        <v>72298</v>
      </c>
      <c r="I621" t="str" cm="1">
        <f t="array" ref="I621">_xlfn.IFS(H621&lt;PERCENTILE(Income_Clean,0.33),"Low",H621&lt;PERCENTILE(Income_Clean,0.67),"Medium",H621&gt;PERCENTILE(Income_Clean,0.67),"High")</f>
        <v>High</v>
      </c>
      <c r="J621" t="str">
        <f t="shared" si="55"/>
        <v>Above Average Income</v>
      </c>
      <c r="K621">
        <v>0</v>
      </c>
      <c r="L621">
        <v>0</v>
      </c>
      <c r="M621" t="str">
        <f t="shared" si="57"/>
        <v>No</v>
      </c>
      <c r="N621" t="s">
        <v>438</v>
      </c>
      <c r="O621">
        <v>52</v>
      </c>
      <c r="P621">
        <v>625</v>
      </c>
      <c r="Q621">
        <v>35</v>
      </c>
      <c r="R621">
        <v>169</v>
      </c>
      <c r="S621">
        <v>58</v>
      </c>
      <c r="T621">
        <v>17</v>
      </c>
      <c r="U621">
        <v>35</v>
      </c>
      <c r="V621">
        <f t="shared" si="58"/>
        <v>939</v>
      </c>
      <c r="W621">
        <v>1</v>
      </c>
      <c r="X621">
        <v>4</v>
      </c>
      <c r="Y621">
        <v>3</v>
      </c>
      <c r="Z621">
        <v>6</v>
      </c>
      <c r="AA621">
        <v>1</v>
      </c>
      <c r="AB621">
        <v>0</v>
      </c>
      <c r="AC621">
        <v>1</v>
      </c>
      <c r="AD621">
        <v>1</v>
      </c>
      <c r="AE621">
        <v>0</v>
      </c>
      <c r="AF621">
        <v>0</v>
      </c>
      <c r="AG621">
        <f t="shared" si="59"/>
        <v>2</v>
      </c>
      <c r="AH621">
        <v>0</v>
      </c>
      <c r="AI621">
        <v>0</v>
      </c>
    </row>
    <row r="622" spans="1:35" x14ac:dyDescent="0.3">
      <c r="A622" s="1">
        <v>10708</v>
      </c>
      <c r="B622">
        <v>1978</v>
      </c>
      <c r="C622">
        <f t="shared" si="56"/>
        <v>48</v>
      </c>
      <c r="D622" t="str" cm="1">
        <f t="array" ref="D622">_xlfn.IFS(C622&lt;36,"Young",C622&lt;56,"Middle-aged",C622&gt;=56,"Senior")</f>
        <v>Middle-aged</v>
      </c>
      <c r="E622" t="s">
        <v>53</v>
      </c>
      <c r="F622" t="s">
        <v>30</v>
      </c>
      <c r="G622">
        <v>36975</v>
      </c>
      <c r="H622">
        <f t="shared" si="54"/>
        <v>36975</v>
      </c>
      <c r="I622" t="str" cm="1">
        <f t="array" ref="I622">_xlfn.IFS(H622&lt;PERCENTILE(Income_Clean,0.33),"Low",H622&lt;PERCENTILE(Income_Clean,0.67),"Medium",H622&gt;PERCENTILE(Income_Clean,0.67),"High")</f>
        <v>Low</v>
      </c>
      <c r="J622" t="str">
        <f t="shared" si="55"/>
        <v>Below Average Income</v>
      </c>
      <c r="K622">
        <v>1</v>
      </c>
      <c r="L622">
        <v>0</v>
      </c>
      <c r="M622" t="str">
        <f t="shared" si="57"/>
        <v>Yes</v>
      </c>
      <c r="N622" t="s">
        <v>439</v>
      </c>
      <c r="O622">
        <v>50</v>
      </c>
      <c r="P622">
        <v>10</v>
      </c>
      <c r="Q622">
        <v>6</v>
      </c>
      <c r="R622">
        <v>11</v>
      </c>
      <c r="S622">
        <v>0</v>
      </c>
      <c r="T622">
        <v>4</v>
      </c>
      <c r="U622">
        <v>2</v>
      </c>
      <c r="V622">
        <f t="shared" si="58"/>
        <v>33</v>
      </c>
      <c r="W622">
        <v>1</v>
      </c>
      <c r="X622">
        <v>1</v>
      </c>
      <c r="Y622">
        <v>0</v>
      </c>
      <c r="Z622">
        <v>3</v>
      </c>
      <c r="AA622">
        <v>7</v>
      </c>
      <c r="AB622">
        <v>0</v>
      </c>
      <c r="AC622">
        <v>0</v>
      </c>
      <c r="AD622">
        <v>0</v>
      </c>
      <c r="AE622">
        <v>0</v>
      </c>
      <c r="AF622">
        <v>0</v>
      </c>
      <c r="AG622">
        <f t="shared" si="59"/>
        <v>0</v>
      </c>
      <c r="AH622">
        <v>0</v>
      </c>
      <c r="AI622">
        <v>0</v>
      </c>
    </row>
    <row r="623" spans="1:35" x14ac:dyDescent="0.3">
      <c r="A623" s="1">
        <v>6583</v>
      </c>
      <c r="B623">
        <v>1955</v>
      </c>
      <c r="C623">
        <f t="shared" si="56"/>
        <v>71</v>
      </c>
      <c r="D623" t="str" cm="1">
        <f t="array" ref="D623">_xlfn.IFS(C623&lt;36,"Young",C623&lt;56,"Middle-aged",C623&gt;=56,"Senior")</f>
        <v>Senior</v>
      </c>
      <c r="E623" t="s">
        <v>53</v>
      </c>
      <c r="F623" t="s">
        <v>37</v>
      </c>
      <c r="G623">
        <v>72635</v>
      </c>
      <c r="H623">
        <f t="shared" si="54"/>
        <v>72635</v>
      </c>
      <c r="I623" t="str" cm="1">
        <f t="array" ref="I623">_xlfn.IFS(H623&lt;PERCENTILE(Income_Clean,0.33),"Low",H623&lt;PERCENTILE(Income_Clean,0.67),"Medium",H623&gt;PERCENTILE(Income_Clean,0.67),"High")</f>
        <v>High</v>
      </c>
      <c r="J623" t="str">
        <f t="shared" si="55"/>
        <v>Above Average Income</v>
      </c>
      <c r="K623">
        <v>0</v>
      </c>
      <c r="L623">
        <v>0</v>
      </c>
      <c r="M623" t="str">
        <f t="shared" si="57"/>
        <v>No</v>
      </c>
      <c r="N623" t="s">
        <v>279</v>
      </c>
      <c r="O623">
        <v>54</v>
      </c>
      <c r="P623">
        <v>390</v>
      </c>
      <c r="Q623">
        <v>22</v>
      </c>
      <c r="R623">
        <v>323</v>
      </c>
      <c r="S623">
        <v>104</v>
      </c>
      <c r="T623">
        <v>35</v>
      </c>
      <c r="U623">
        <v>107</v>
      </c>
      <c r="V623">
        <f t="shared" si="58"/>
        <v>981</v>
      </c>
      <c r="W623">
        <v>1</v>
      </c>
      <c r="X623">
        <v>6</v>
      </c>
      <c r="Y623">
        <v>8</v>
      </c>
      <c r="Z623">
        <v>6</v>
      </c>
      <c r="AA623">
        <v>3</v>
      </c>
      <c r="AB623">
        <v>0</v>
      </c>
      <c r="AC623">
        <v>0</v>
      </c>
      <c r="AD623">
        <v>0</v>
      </c>
      <c r="AE623">
        <v>1</v>
      </c>
      <c r="AF623">
        <v>0</v>
      </c>
      <c r="AG623">
        <f t="shared" si="59"/>
        <v>1</v>
      </c>
      <c r="AH623">
        <v>0</v>
      </c>
      <c r="AI623">
        <v>0</v>
      </c>
    </row>
    <row r="624" spans="1:35" x14ac:dyDescent="0.3">
      <c r="A624" s="1">
        <v>3641</v>
      </c>
      <c r="B624">
        <v>1976</v>
      </c>
      <c r="C624">
        <f t="shared" si="56"/>
        <v>50</v>
      </c>
      <c r="D624" t="str" cm="1">
        <f t="array" ref="D624">_xlfn.IFS(C624&lt;36,"Young",C624&lt;56,"Middle-aged",C624&gt;=56,"Senior")</f>
        <v>Middle-aged</v>
      </c>
      <c r="E624" t="s">
        <v>29</v>
      </c>
      <c r="F624" t="s">
        <v>37</v>
      </c>
      <c r="G624">
        <v>13624</v>
      </c>
      <c r="H624">
        <f t="shared" si="54"/>
        <v>13624</v>
      </c>
      <c r="I624" t="str" cm="1">
        <f t="array" ref="I624">_xlfn.IFS(H624&lt;PERCENTILE(Income_Clean,0.33),"Low",H624&lt;PERCENTILE(Income_Clean,0.67),"Medium",H624&gt;PERCENTILE(Income_Clean,0.67),"High")</f>
        <v>Low</v>
      </c>
      <c r="J624" t="str">
        <f t="shared" si="55"/>
        <v>Below Average Income</v>
      </c>
      <c r="K624">
        <v>1</v>
      </c>
      <c r="L624">
        <v>0</v>
      </c>
      <c r="M624" t="str">
        <f t="shared" si="57"/>
        <v>Yes</v>
      </c>
      <c r="N624" t="s">
        <v>440</v>
      </c>
      <c r="O624">
        <v>93</v>
      </c>
      <c r="P624">
        <v>10</v>
      </c>
      <c r="Q624">
        <v>2</v>
      </c>
      <c r="R624">
        <v>15</v>
      </c>
      <c r="S624">
        <v>2</v>
      </c>
      <c r="T624">
        <v>1</v>
      </c>
      <c r="U624">
        <v>6</v>
      </c>
      <c r="V624">
        <f t="shared" si="58"/>
        <v>36</v>
      </c>
      <c r="W624">
        <v>2</v>
      </c>
      <c r="X624">
        <v>2</v>
      </c>
      <c r="Y624">
        <v>0</v>
      </c>
      <c r="Z624">
        <v>3</v>
      </c>
      <c r="AA624">
        <v>6</v>
      </c>
      <c r="AB624">
        <v>0</v>
      </c>
      <c r="AC624">
        <v>0</v>
      </c>
      <c r="AD624">
        <v>0</v>
      </c>
      <c r="AE624">
        <v>0</v>
      </c>
      <c r="AF624">
        <v>0</v>
      </c>
      <c r="AG624">
        <f t="shared" si="59"/>
        <v>0</v>
      </c>
      <c r="AH624">
        <v>0</v>
      </c>
      <c r="AI624">
        <v>0</v>
      </c>
    </row>
    <row r="625" spans="1:35" x14ac:dyDescent="0.3">
      <c r="A625" s="1">
        <v>10156</v>
      </c>
      <c r="B625">
        <v>1975</v>
      </c>
      <c r="C625">
        <f t="shared" si="56"/>
        <v>51</v>
      </c>
      <c r="D625" t="str" cm="1">
        <f t="array" ref="D625">_xlfn.IFS(C625&lt;36,"Young",C625&lt;56,"Middle-aged",C625&gt;=56,"Senior")</f>
        <v>Middle-aged</v>
      </c>
      <c r="E625" t="s">
        <v>29</v>
      </c>
      <c r="F625" t="s">
        <v>30</v>
      </c>
      <c r="G625">
        <v>84196</v>
      </c>
      <c r="H625">
        <f t="shared" si="54"/>
        <v>84196</v>
      </c>
      <c r="I625" t="str" cm="1">
        <f t="array" ref="I625">_xlfn.IFS(H625&lt;PERCENTILE(Income_Clean,0.33),"Low",H625&lt;PERCENTILE(Income_Clean,0.67),"Medium",H625&gt;PERCENTILE(Income_Clean,0.67),"High")</f>
        <v>High</v>
      </c>
      <c r="J625" t="str">
        <f t="shared" si="55"/>
        <v>Above Average Income</v>
      </c>
      <c r="K625">
        <v>0</v>
      </c>
      <c r="L625">
        <v>1</v>
      </c>
      <c r="M625" t="str">
        <f t="shared" si="57"/>
        <v>Yes</v>
      </c>
      <c r="N625" t="s">
        <v>279</v>
      </c>
      <c r="O625">
        <v>56</v>
      </c>
      <c r="P625">
        <v>215</v>
      </c>
      <c r="Q625">
        <v>63</v>
      </c>
      <c r="R625">
        <v>507</v>
      </c>
      <c r="S625">
        <v>231</v>
      </c>
      <c r="T625">
        <v>31</v>
      </c>
      <c r="U625">
        <v>190</v>
      </c>
      <c r="V625">
        <f t="shared" si="58"/>
        <v>1237</v>
      </c>
      <c r="W625">
        <v>1</v>
      </c>
      <c r="X625">
        <v>8</v>
      </c>
      <c r="Y625">
        <v>4</v>
      </c>
      <c r="Z625">
        <v>7</v>
      </c>
      <c r="AA625">
        <v>3</v>
      </c>
      <c r="AB625">
        <v>0</v>
      </c>
      <c r="AC625">
        <v>0</v>
      </c>
      <c r="AD625">
        <v>0</v>
      </c>
      <c r="AE625">
        <v>0</v>
      </c>
      <c r="AF625">
        <v>0</v>
      </c>
      <c r="AG625">
        <f t="shared" si="59"/>
        <v>0</v>
      </c>
      <c r="AH625">
        <v>0</v>
      </c>
      <c r="AI625">
        <v>0</v>
      </c>
    </row>
    <row r="626" spans="1:35" x14ac:dyDescent="0.3">
      <c r="A626" s="1">
        <v>4299</v>
      </c>
      <c r="B626">
        <v>1960</v>
      </c>
      <c r="C626">
        <f t="shared" si="56"/>
        <v>66</v>
      </c>
      <c r="D626" t="str" cm="1">
        <f t="array" ref="D626">_xlfn.IFS(C626&lt;36,"Young",C626&lt;56,"Middle-aged",C626&gt;=56,"Senior")</f>
        <v>Senior</v>
      </c>
      <c r="E626" t="s">
        <v>29</v>
      </c>
      <c r="F626" t="s">
        <v>33</v>
      </c>
      <c r="G626">
        <v>70971</v>
      </c>
      <c r="H626">
        <f t="shared" si="54"/>
        <v>70971</v>
      </c>
      <c r="I626" t="str" cm="1">
        <f t="array" ref="I626">_xlfn.IFS(H626&lt;PERCENTILE(Income_Clean,0.33),"Low",H626&lt;PERCENTILE(Income_Clean,0.67),"Medium",H626&gt;PERCENTILE(Income_Clean,0.67),"High")</f>
        <v>High</v>
      </c>
      <c r="J626" t="str">
        <f t="shared" si="55"/>
        <v>Above Average Income</v>
      </c>
      <c r="K626">
        <v>0</v>
      </c>
      <c r="L626">
        <v>1</v>
      </c>
      <c r="M626" t="str">
        <f t="shared" si="57"/>
        <v>Yes</v>
      </c>
      <c r="N626" t="s">
        <v>441</v>
      </c>
      <c r="O626">
        <v>28</v>
      </c>
      <c r="P626">
        <v>1001</v>
      </c>
      <c r="Q626">
        <v>17</v>
      </c>
      <c r="R626">
        <v>572</v>
      </c>
      <c r="S626">
        <v>93</v>
      </c>
      <c r="T626">
        <v>125</v>
      </c>
      <c r="U626">
        <v>17</v>
      </c>
      <c r="V626">
        <f t="shared" si="58"/>
        <v>1825</v>
      </c>
      <c r="W626">
        <v>7</v>
      </c>
      <c r="X626">
        <v>11</v>
      </c>
      <c r="Y626">
        <v>11</v>
      </c>
      <c r="Z626">
        <v>5</v>
      </c>
      <c r="AA626">
        <v>7</v>
      </c>
      <c r="AB626">
        <v>0</v>
      </c>
      <c r="AC626">
        <v>0</v>
      </c>
      <c r="AD626">
        <v>0</v>
      </c>
      <c r="AE626">
        <v>0</v>
      </c>
      <c r="AF626">
        <v>0</v>
      </c>
      <c r="AG626">
        <f t="shared" si="59"/>
        <v>0</v>
      </c>
      <c r="AH626">
        <v>0</v>
      </c>
      <c r="AI626">
        <v>1</v>
      </c>
    </row>
    <row r="627" spans="1:35" x14ac:dyDescent="0.3">
      <c r="A627" s="1">
        <v>3469</v>
      </c>
      <c r="B627">
        <v>1977</v>
      </c>
      <c r="C627">
        <f t="shared" si="56"/>
        <v>49</v>
      </c>
      <c r="D627" t="str" cm="1">
        <f t="array" ref="D627">_xlfn.IFS(C627&lt;36,"Young",C627&lt;56,"Middle-aged",C627&gt;=56,"Senior")</f>
        <v>Middle-aged</v>
      </c>
      <c r="E627" t="s">
        <v>36</v>
      </c>
      <c r="F627" t="s">
        <v>41</v>
      </c>
      <c r="G627">
        <v>34487</v>
      </c>
      <c r="H627">
        <f t="shared" si="54"/>
        <v>34487</v>
      </c>
      <c r="I627" t="str" cm="1">
        <f t="array" ref="I627">_xlfn.IFS(H627&lt;PERCENTILE(Income_Clean,0.33),"Low",H627&lt;PERCENTILE(Income_Clean,0.67),"Medium",H627&gt;PERCENTILE(Income_Clean,0.67),"High")</f>
        <v>Low</v>
      </c>
      <c r="J627" t="str">
        <f t="shared" si="55"/>
        <v>Below Average Income</v>
      </c>
      <c r="K627">
        <v>1</v>
      </c>
      <c r="L627">
        <v>1</v>
      </c>
      <c r="M627" t="str">
        <f t="shared" si="57"/>
        <v>Yes</v>
      </c>
      <c r="N627" t="s">
        <v>442</v>
      </c>
      <c r="O627">
        <v>94</v>
      </c>
      <c r="P627">
        <v>19</v>
      </c>
      <c r="Q627">
        <v>18</v>
      </c>
      <c r="R627">
        <v>33</v>
      </c>
      <c r="S627">
        <v>24</v>
      </c>
      <c r="T627">
        <v>1</v>
      </c>
      <c r="U627">
        <v>8</v>
      </c>
      <c r="V627">
        <f t="shared" si="58"/>
        <v>103</v>
      </c>
      <c r="W627">
        <v>3</v>
      </c>
      <c r="X627">
        <v>3</v>
      </c>
      <c r="Y627">
        <v>0</v>
      </c>
      <c r="Z627">
        <v>3</v>
      </c>
      <c r="AA627">
        <v>9</v>
      </c>
      <c r="AB627">
        <v>0</v>
      </c>
      <c r="AC627">
        <v>0</v>
      </c>
      <c r="AD627">
        <v>0</v>
      </c>
      <c r="AE627">
        <v>0</v>
      </c>
      <c r="AF627">
        <v>0</v>
      </c>
      <c r="AG627">
        <f t="shared" si="59"/>
        <v>0</v>
      </c>
      <c r="AH627">
        <v>0</v>
      </c>
      <c r="AI627">
        <v>0</v>
      </c>
    </row>
    <row r="628" spans="1:35" x14ac:dyDescent="0.3">
      <c r="A628" s="1">
        <v>5063</v>
      </c>
      <c r="B628">
        <v>1977</v>
      </c>
      <c r="C628">
        <f t="shared" si="56"/>
        <v>49</v>
      </c>
      <c r="D628" t="str" cm="1">
        <f t="array" ref="D628">_xlfn.IFS(C628&lt;36,"Young",C628&lt;56,"Middle-aged",C628&gt;=56,"Senior")</f>
        <v>Middle-aged</v>
      </c>
      <c r="E628" t="s">
        <v>29</v>
      </c>
      <c r="F628" t="s">
        <v>30</v>
      </c>
      <c r="G628">
        <v>28769</v>
      </c>
      <c r="H628">
        <f t="shared" si="54"/>
        <v>28769</v>
      </c>
      <c r="I628" t="str" cm="1">
        <f t="array" ref="I628">_xlfn.IFS(H628&lt;PERCENTILE(Income_Clean,0.33),"Low",H628&lt;PERCENTILE(Income_Clean,0.67),"Medium",H628&gt;PERCENTILE(Income_Clean,0.67),"High")</f>
        <v>Low</v>
      </c>
      <c r="J628" t="str">
        <f t="shared" si="55"/>
        <v>Below Average Income</v>
      </c>
      <c r="K628">
        <v>1</v>
      </c>
      <c r="L628">
        <v>0</v>
      </c>
      <c r="M628" t="str">
        <f t="shared" si="57"/>
        <v>Yes</v>
      </c>
      <c r="N628" t="s">
        <v>443</v>
      </c>
      <c r="O628">
        <v>76</v>
      </c>
      <c r="P628">
        <v>41</v>
      </c>
      <c r="Q628">
        <v>5</v>
      </c>
      <c r="R628">
        <v>129</v>
      </c>
      <c r="S628">
        <v>10</v>
      </c>
      <c r="T628">
        <v>3</v>
      </c>
      <c r="U628">
        <v>3</v>
      </c>
      <c r="V628">
        <f t="shared" si="58"/>
        <v>191</v>
      </c>
      <c r="W628">
        <v>3</v>
      </c>
      <c r="X628">
        <v>4</v>
      </c>
      <c r="Y628">
        <v>1</v>
      </c>
      <c r="Z628">
        <v>4</v>
      </c>
      <c r="AA628">
        <v>9</v>
      </c>
      <c r="AB628">
        <v>0</v>
      </c>
      <c r="AC628">
        <v>0</v>
      </c>
      <c r="AD628">
        <v>0</v>
      </c>
      <c r="AE628">
        <v>0</v>
      </c>
      <c r="AF628">
        <v>0</v>
      </c>
      <c r="AG628">
        <f t="shared" si="59"/>
        <v>0</v>
      </c>
      <c r="AH628">
        <v>0</v>
      </c>
      <c r="AI628">
        <v>0</v>
      </c>
    </row>
    <row r="629" spans="1:35" x14ac:dyDescent="0.3">
      <c r="A629" s="1">
        <v>10727</v>
      </c>
      <c r="B629">
        <v>1970</v>
      </c>
      <c r="C629">
        <f t="shared" si="56"/>
        <v>56</v>
      </c>
      <c r="D629" t="str" cm="1">
        <f t="array" ref="D629">_xlfn.IFS(C629&lt;36,"Young",C629&lt;56,"Middle-aged",C629&gt;=56,"Senior")</f>
        <v>Senior</v>
      </c>
      <c r="E629" t="s">
        <v>36</v>
      </c>
      <c r="F629" t="s">
        <v>37</v>
      </c>
      <c r="G629">
        <v>69084</v>
      </c>
      <c r="H629">
        <f t="shared" si="54"/>
        <v>69084</v>
      </c>
      <c r="I629" t="str" cm="1">
        <f t="array" ref="I629">_xlfn.IFS(H629&lt;PERCENTILE(Income_Clean,0.33),"Low",H629&lt;PERCENTILE(Income_Clean,0.67),"Medium",H629&gt;PERCENTILE(Income_Clean,0.67),"High")</f>
        <v>High</v>
      </c>
      <c r="J629" t="str">
        <f t="shared" si="55"/>
        <v>Above Average Income</v>
      </c>
      <c r="K629">
        <v>1</v>
      </c>
      <c r="L629">
        <v>0</v>
      </c>
      <c r="M629" t="str">
        <f t="shared" si="57"/>
        <v>Yes</v>
      </c>
      <c r="N629" t="s">
        <v>444</v>
      </c>
      <c r="O629">
        <v>43</v>
      </c>
      <c r="P629">
        <v>1181</v>
      </c>
      <c r="Q629">
        <v>107</v>
      </c>
      <c r="R629">
        <v>199</v>
      </c>
      <c r="S629">
        <v>39</v>
      </c>
      <c r="T629">
        <v>30</v>
      </c>
      <c r="U629">
        <v>30</v>
      </c>
      <c r="V629">
        <f t="shared" si="58"/>
        <v>1586</v>
      </c>
      <c r="W629">
        <v>2</v>
      </c>
      <c r="X629">
        <v>7</v>
      </c>
      <c r="Y629">
        <v>3</v>
      </c>
      <c r="Z629">
        <v>13</v>
      </c>
      <c r="AA629">
        <v>8</v>
      </c>
      <c r="AB629">
        <v>0</v>
      </c>
      <c r="AC629">
        <v>0</v>
      </c>
      <c r="AD629">
        <v>0</v>
      </c>
      <c r="AE629">
        <v>0</v>
      </c>
      <c r="AF629">
        <v>0</v>
      </c>
      <c r="AG629">
        <f t="shared" si="59"/>
        <v>0</v>
      </c>
      <c r="AH629">
        <v>0</v>
      </c>
      <c r="AI629">
        <v>0</v>
      </c>
    </row>
    <row r="630" spans="1:35" x14ac:dyDescent="0.3">
      <c r="A630" s="1">
        <v>9624</v>
      </c>
      <c r="B630">
        <v>1958</v>
      </c>
      <c r="C630">
        <f t="shared" si="56"/>
        <v>68</v>
      </c>
      <c r="D630" t="str" cm="1">
        <f t="array" ref="D630">_xlfn.IFS(C630&lt;36,"Young",C630&lt;56,"Middle-aged",C630&gt;=56,"Senior")</f>
        <v>Senior</v>
      </c>
      <c r="E630" t="s">
        <v>36</v>
      </c>
      <c r="F630" t="s">
        <v>33</v>
      </c>
      <c r="G630">
        <v>65488</v>
      </c>
      <c r="H630">
        <f t="shared" si="54"/>
        <v>65488</v>
      </c>
      <c r="I630" t="str" cm="1">
        <f t="array" ref="I630">_xlfn.IFS(H630&lt;PERCENTILE(Income_Clean,0.33),"Low",H630&lt;PERCENTILE(Income_Clean,0.67),"Medium",H630&gt;PERCENTILE(Income_Clean,0.67),"High")</f>
        <v>High</v>
      </c>
      <c r="J630" t="str">
        <f t="shared" si="55"/>
        <v>Above Average Income</v>
      </c>
      <c r="K630">
        <v>0</v>
      </c>
      <c r="L630">
        <v>0</v>
      </c>
      <c r="M630" t="str">
        <f t="shared" si="57"/>
        <v>No</v>
      </c>
      <c r="N630" t="s">
        <v>445</v>
      </c>
      <c r="O630">
        <v>46</v>
      </c>
      <c r="P630">
        <v>603</v>
      </c>
      <c r="Q630">
        <v>45</v>
      </c>
      <c r="R630">
        <v>207</v>
      </c>
      <c r="S630">
        <v>36</v>
      </c>
      <c r="T630">
        <v>18</v>
      </c>
      <c r="U630">
        <v>54</v>
      </c>
      <c r="V630">
        <f t="shared" si="58"/>
        <v>963</v>
      </c>
      <c r="W630">
        <v>1</v>
      </c>
      <c r="X630">
        <v>3</v>
      </c>
      <c r="Y630">
        <v>4</v>
      </c>
      <c r="Z630">
        <v>6</v>
      </c>
      <c r="AA630">
        <v>1</v>
      </c>
      <c r="AB630">
        <v>0</v>
      </c>
      <c r="AC630">
        <v>0</v>
      </c>
      <c r="AD630">
        <v>0</v>
      </c>
      <c r="AE630">
        <v>0</v>
      </c>
      <c r="AF630">
        <v>0</v>
      </c>
      <c r="AG630">
        <f t="shared" si="59"/>
        <v>0</v>
      </c>
      <c r="AH630">
        <v>0</v>
      </c>
      <c r="AI630">
        <v>0</v>
      </c>
    </row>
    <row r="631" spans="1:35" x14ac:dyDescent="0.3">
      <c r="A631" s="1">
        <v>5156</v>
      </c>
      <c r="B631">
        <v>1970</v>
      </c>
      <c r="C631">
        <f t="shared" si="56"/>
        <v>56</v>
      </c>
      <c r="D631" t="str" cm="1">
        <f t="array" ref="D631">_xlfn.IFS(C631&lt;36,"Young",C631&lt;56,"Middle-aged",C631&gt;=56,"Senior")</f>
        <v>Senior</v>
      </c>
      <c r="E631" t="s">
        <v>53</v>
      </c>
      <c r="F631" t="s">
        <v>37</v>
      </c>
      <c r="G631">
        <v>62466</v>
      </c>
      <c r="H631">
        <f t="shared" si="54"/>
        <v>62466</v>
      </c>
      <c r="I631" t="str" cm="1">
        <f t="array" ref="I631">_xlfn.IFS(H631&lt;PERCENTILE(Income_Clean,0.33),"Low",H631&lt;PERCENTILE(Income_Clean,0.67),"Medium",H631&gt;PERCENTILE(Income_Clean,0.67),"High")</f>
        <v>Medium</v>
      </c>
      <c r="J631" t="str">
        <f t="shared" si="55"/>
        <v>Average Income</v>
      </c>
      <c r="K631">
        <v>0</v>
      </c>
      <c r="L631">
        <v>1</v>
      </c>
      <c r="M631" t="str">
        <f t="shared" si="57"/>
        <v>Yes</v>
      </c>
      <c r="N631" t="s">
        <v>267</v>
      </c>
      <c r="O631">
        <v>13</v>
      </c>
      <c r="P631">
        <v>129</v>
      </c>
      <c r="Q631">
        <v>129</v>
      </c>
      <c r="R631">
        <v>259</v>
      </c>
      <c r="S631">
        <v>168</v>
      </c>
      <c r="T631">
        <v>121</v>
      </c>
      <c r="U631">
        <v>83</v>
      </c>
      <c r="V631">
        <f t="shared" si="58"/>
        <v>889</v>
      </c>
      <c r="W631">
        <v>5</v>
      </c>
      <c r="X631">
        <v>6</v>
      </c>
      <c r="Y631">
        <v>3</v>
      </c>
      <c r="Z631">
        <v>12</v>
      </c>
      <c r="AA631">
        <v>4</v>
      </c>
      <c r="AB631">
        <v>0</v>
      </c>
      <c r="AC631">
        <v>0</v>
      </c>
      <c r="AD631">
        <v>0</v>
      </c>
      <c r="AE631">
        <v>0</v>
      </c>
      <c r="AF631">
        <v>0</v>
      </c>
      <c r="AG631">
        <f t="shared" si="59"/>
        <v>0</v>
      </c>
      <c r="AH631">
        <v>0</v>
      </c>
      <c r="AI631">
        <v>0</v>
      </c>
    </row>
    <row r="632" spans="1:35" x14ac:dyDescent="0.3">
      <c r="A632" s="1">
        <v>4376</v>
      </c>
      <c r="B632">
        <v>1960</v>
      </c>
      <c r="C632">
        <f t="shared" si="56"/>
        <v>66</v>
      </c>
      <c r="D632" t="str" cm="1">
        <f t="array" ref="D632">_xlfn.IFS(C632&lt;36,"Young",C632&lt;56,"Middle-aged",C632&gt;=56,"Senior")</f>
        <v>Senior</v>
      </c>
      <c r="E632" t="s">
        <v>53</v>
      </c>
      <c r="F632" t="s">
        <v>30</v>
      </c>
      <c r="G632">
        <v>32218</v>
      </c>
      <c r="H632">
        <f t="shared" si="54"/>
        <v>32218</v>
      </c>
      <c r="I632" t="str" cm="1">
        <f t="array" ref="I632">_xlfn.IFS(H632&lt;PERCENTILE(Income_Clean,0.33),"Low",H632&lt;PERCENTILE(Income_Clean,0.67),"Medium",H632&gt;PERCENTILE(Income_Clean,0.67),"High")</f>
        <v>Low</v>
      </c>
      <c r="J632" t="str">
        <f t="shared" si="55"/>
        <v>Below Average Income</v>
      </c>
      <c r="K632">
        <v>0</v>
      </c>
      <c r="L632">
        <v>0</v>
      </c>
      <c r="M632" t="str">
        <f t="shared" si="57"/>
        <v>No</v>
      </c>
      <c r="N632" t="s">
        <v>402</v>
      </c>
      <c r="O632">
        <v>27</v>
      </c>
      <c r="P632">
        <v>10</v>
      </c>
      <c r="Q632">
        <v>24</v>
      </c>
      <c r="R632">
        <v>15</v>
      </c>
      <c r="S632">
        <v>13</v>
      </c>
      <c r="T632">
        <v>1</v>
      </c>
      <c r="U632">
        <v>30</v>
      </c>
      <c r="V632">
        <f t="shared" si="58"/>
        <v>93</v>
      </c>
      <c r="W632">
        <v>1</v>
      </c>
      <c r="X632">
        <v>2</v>
      </c>
      <c r="Y632">
        <v>1</v>
      </c>
      <c r="Z632">
        <v>3</v>
      </c>
      <c r="AA632">
        <v>7</v>
      </c>
      <c r="AB632">
        <v>1</v>
      </c>
      <c r="AC632">
        <v>0</v>
      </c>
      <c r="AD632">
        <v>0</v>
      </c>
      <c r="AE632">
        <v>0</v>
      </c>
      <c r="AF632">
        <v>0</v>
      </c>
      <c r="AG632">
        <f t="shared" si="59"/>
        <v>1</v>
      </c>
      <c r="AH632">
        <v>0</v>
      </c>
      <c r="AI632">
        <v>1</v>
      </c>
    </row>
    <row r="633" spans="1:35" x14ac:dyDescent="0.3">
      <c r="A633" s="1">
        <v>8923</v>
      </c>
      <c r="B633">
        <v>1973</v>
      </c>
      <c r="C633">
        <f t="shared" si="56"/>
        <v>53</v>
      </c>
      <c r="D633" t="str" cm="1">
        <f t="array" ref="D633">_xlfn.IFS(C633&lt;36,"Young",C633&lt;56,"Middle-aged",C633&gt;=56,"Senior")</f>
        <v>Middle-aged</v>
      </c>
      <c r="E633" t="s">
        <v>29</v>
      </c>
      <c r="F633" t="s">
        <v>30</v>
      </c>
      <c r="G633">
        <v>83917</v>
      </c>
      <c r="H633">
        <f t="shared" si="54"/>
        <v>83917</v>
      </c>
      <c r="I633" t="str" cm="1">
        <f t="array" ref="I633">_xlfn.IFS(H633&lt;PERCENTILE(Income_Clean,0.33),"Low",H633&lt;PERCENTILE(Income_Clean,0.67),"Medium",H633&gt;PERCENTILE(Income_Clean,0.67),"High")</f>
        <v>High</v>
      </c>
      <c r="J633" t="str">
        <f t="shared" si="55"/>
        <v>Above Average Income</v>
      </c>
      <c r="K633">
        <v>0</v>
      </c>
      <c r="L633">
        <v>0</v>
      </c>
      <c r="M633" t="str">
        <f t="shared" si="57"/>
        <v>No</v>
      </c>
      <c r="N633" t="s">
        <v>328</v>
      </c>
      <c r="O633">
        <v>12</v>
      </c>
      <c r="P633">
        <v>514</v>
      </c>
      <c r="Q633">
        <v>22</v>
      </c>
      <c r="R633">
        <v>732</v>
      </c>
      <c r="S633">
        <v>42</v>
      </c>
      <c r="T633">
        <v>198</v>
      </c>
      <c r="U633">
        <v>79</v>
      </c>
      <c r="V633">
        <f t="shared" si="58"/>
        <v>1587</v>
      </c>
      <c r="W633">
        <v>1</v>
      </c>
      <c r="X633">
        <v>6</v>
      </c>
      <c r="Y633">
        <v>7</v>
      </c>
      <c r="Z633">
        <v>7</v>
      </c>
      <c r="AA633">
        <v>3</v>
      </c>
      <c r="AB633">
        <v>0</v>
      </c>
      <c r="AC633">
        <v>0</v>
      </c>
      <c r="AD633">
        <v>0</v>
      </c>
      <c r="AE633">
        <v>0</v>
      </c>
      <c r="AF633">
        <v>0</v>
      </c>
      <c r="AG633">
        <f t="shared" si="59"/>
        <v>0</v>
      </c>
      <c r="AH633">
        <v>0</v>
      </c>
      <c r="AI633">
        <v>1</v>
      </c>
    </row>
    <row r="634" spans="1:35" x14ac:dyDescent="0.3">
      <c r="A634" s="1">
        <v>8461</v>
      </c>
      <c r="B634">
        <v>1962</v>
      </c>
      <c r="C634">
        <f t="shared" si="56"/>
        <v>64</v>
      </c>
      <c r="D634" t="str" cm="1">
        <f t="array" ref="D634">_xlfn.IFS(C634&lt;36,"Young",C634&lt;56,"Middle-aged",C634&gt;=56,"Senior")</f>
        <v>Senior</v>
      </c>
      <c r="E634" t="s">
        <v>29</v>
      </c>
      <c r="F634" t="s">
        <v>41</v>
      </c>
      <c r="G634">
        <v>46102</v>
      </c>
      <c r="H634">
        <f t="shared" si="54"/>
        <v>46102</v>
      </c>
      <c r="I634" t="str" cm="1">
        <f t="array" ref="I634">_xlfn.IFS(H634&lt;PERCENTILE(Income_Clean,0.33),"Low",H634&lt;PERCENTILE(Income_Clean,0.67),"Medium",H634&gt;PERCENTILE(Income_Clean,0.67),"High")</f>
        <v>Medium</v>
      </c>
      <c r="J634" t="str">
        <f t="shared" si="55"/>
        <v>Average Income</v>
      </c>
      <c r="K634">
        <v>2</v>
      </c>
      <c r="L634">
        <v>1</v>
      </c>
      <c r="M634" t="str">
        <f t="shared" si="57"/>
        <v>Yes</v>
      </c>
      <c r="N634" t="s">
        <v>438</v>
      </c>
      <c r="O634">
        <v>3</v>
      </c>
      <c r="P634">
        <v>14</v>
      </c>
      <c r="Q634">
        <v>0</v>
      </c>
      <c r="R634">
        <v>1</v>
      </c>
      <c r="S634">
        <v>0</v>
      </c>
      <c r="T634">
        <v>0</v>
      </c>
      <c r="U634">
        <v>1</v>
      </c>
      <c r="V634">
        <f t="shared" si="58"/>
        <v>16</v>
      </c>
      <c r="W634">
        <v>1</v>
      </c>
      <c r="X634">
        <v>1</v>
      </c>
      <c r="Y634">
        <v>0</v>
      </c>
      <c r="Z634">
        <v>2</v>
      </c>
      <c r="AA634">
        <v>7</v>
      </c>
      <c r="AB634">
        <v>0</v>
      </c>
      <c r="AC634">
        <v>0</v>
      </c>
      <c r="AD634">
        <v>0</v>
      </c>
      <c r="AE634">
        <v>0</v>
      </c>
      <c r="AF634">
        <v>0</v>
      </c>
      <c r="AG634">
        <f t="shared" si="59"/>
        <v>0</v>
      </c>
      <c r="AH634">
        <v>0</v>
      </c>
      <c r="AI634">
        <v>0</v>
      </c>
    </row>
    <row r="635" spans="1:35" x14ac:dyDescent="0.3">
      <c r="A635" s="1">
        <v>6945</v>
      </c>
      <c r="B635">
        <v>1952</v>
      </c>
      <c r="C635">
        <f t="shared" si="56"/>
        <v>74</v>
      </c>
      <c r="D635" t="str" cm="1">
        <f t="array" ref="D635">_xlfn.IFS(C635&lt;36,"Young",C635&lt;56,"Middle-aged",C635&gt;=56,"Senior")</f>
        <v>Senior</v>
      </c>
      <c r="E635" t="s">
        <v>29</v>
      </c>
      <c r="F635" t="s">
        <v>30</v>
      </c>
      <c r="G635">
        <v>84574</v>
      </c>
      <c r="H635">
        <f t="shared" si="54"/>
        <v>84574</v>
      </c>
      <c r="I635" t="str" cm="1">
        <f t="array" ref="I635">_xlfn.IFS(H635&lt;PERCENTILE(Income_Clean,0.33),"Low",H635&lt;PERCENTILE(Income_Clean,0.67),"Medium",H635&gt;PERCENTILE(Income_Clean,0.67),"High")</f>
        <v>High</v>
      </c>
      <c r="J635" t="str">
        <f t="shared" si="55"/>
        <v>Above Average Income</v>
      </c>
      <c r="K635">
        <v>0</v>
      </c>
      <c r="L635">
        <v>0</v>
      </c>
      <c r="M635" t="str">
        <f t="shared" si="57"/>
        <v>No</v>
      </c>
      <c r="N635" t="s">
        <v>246</v>
      </c>
      <c r="O635">
        <v>72</v>
      </c>
      <c r="P635">
        <v>387</v>
      </c>
      <c r="Q635">
        <v>20</v>
      </c>
      <c r="R635">
        <v>713</v>
      </c>
      <c r="S635">
        <v>38</v>
      </c>
      <c r="T635">
        <v>54</v>
      </c>
      <c r="U635">
        <v>163</v>
      </c>
      <c r="V635">
        <f t="shared" si="58"/>
        <v>1375</v>
      </c>
      <c r="W635">
        <v>1</v>
      </c>
      <c r="X635">
        <v>9</v>
      </c>
      <c r="Y635">
        <v>11</v>
      </c>
      <c r="Z635">
        <v>11</v>
      </c>
      <c r="AA635">
        <v>5</v>
      </c>
      <c r="AB635">
        <v>0</v>
      </c>
      <c r="AC635">
        <v>0</v>
      </c>
      <c r="AD635">
        <v>0</v>
      </c>
      <c r="AE635">
        <v>0</v>
      </c>
      <c r="AF635">
        <v>0</v>
      </c>
      <c r="AG635">
        <f t="shared" si="59"/>
        <v>0</v>
      </c>
      <c r="AH635">
        <v>0</v>
      </c>
      <c r="AI635">
        <v>0</v>
      </c>
    </row>
    <row r="636" spans="1:35" x14ac:dyDescent="0.3">
      <c r="A636" s="1">
        <v>944</v>
      </c>
      <c r="B636">
        <v>1962</v>
      </c>
      <c r="C636">
        <f t="shared" si="56"/>
        <v>64</v>
      </c>
      <c r="D636" t="str" cm="1">
        <f t="array" ref="D636">_xlfn.IFS(C636&lt;36,"Young",C636&lt;56,"Middle-aged",C636&gt;=56,"Senior")</f>
        <v>Senior</v>
      </c>
      <c r="E636" t="s">
        <v>29</v>
      </c>
      <c r="F636" t="s">
        <v>37</v>
      </c>
      <c r="G636">
        <v>56181</v>
      </c>
      <c r="H636">
        <f t="shared" si="54"/>
        <v>56181</v>
      </c>
      <c r="I636" t="str" cm="1">
        <f t="array" ref="I636">_xlfn.IFS(H636&lt;PERCENTILE(Income_Clean,0.33),"Low",H636&lt;PERCENTILE(Income_Clean,0.67),"Medium",H636&gt;PERCENTILE(Income_Clean,0.67),"High")</f>
        <v>Medium</v>
      </c>
      <c r="J636" t="str">
        <f t="shared" si="55"/>
        <v>Average Income</v>
      </c>
      <c r="K636">
        <v>0</v>
      </c>
      <c r="L636">
        <v>1</v>
      </c>
      <c r="M636" t="str">
        <f t="shared" si="57"/>
        <v>Yes</v>
      </c>
      <c r="N636" t="s">
        <v>263</v>
      </c>
      <c r="O636">
        <v>6</v>
      </c>
      <c r="P636">
        <v>121</v>
      </c>
      <c r="Q636">
        <v>103</v>
      </c>
      <c r="R636">
        <v>69</v>
      </c>
      <c r="S636">
        <v>8</v>
      </c>
      <c r="T636">
        <v>44</v>
      </c>
      <c r="U636">
        <v>48</v>
      </c>
      <c r="V636">
        <f t="shared" si="58"/>
        <v>393</v>
      </c>
      <c r="W636">
        <v>1</v>
      </c>
      <c r="X636">
        <v>4</v>
      </c>
      <c r="Y636">
        <v>2</v>
      </c>
      <c r="Z636">
        <v>7</v>
      </c>
      <c r="AA636">
        <v>4</v>
      </c>
      <c r="AB636">
        <v>0</v>
      </c>
      <c r="AC636">
        <v>0</v>
      </c>
      <c r="AD636">
        <v>0</v>
      </c>
      <c r="AE636">
        <v>0</v>
      </c>
      <c r="AF636">
        <v>0</v>
      </c>
      <c r="AG636">
        <f t="shared" si="59"/>
        <v>0</v>
      </c>
      <c r="AH636">
        <v>0</v>
      </c>
      <c r="AI636">
        <v>0</v>
      </c>
    </row>
    <row r="637" spans="1:35" x14ac:dyDescent="0.3">
      <c r="A637" s="1">
        <v>1907</v>
      </c>
      <c r="B637">
        <v>1950</v>
      </c>
      <c r="C637">
        <f t="shared" si="56"/>
        <v>76</v>
      </c>
      <c r="D637" t="str" cm="1">
        <f t="array" ref="D637">_xlfn.IFS(C637&lt;36,"Young",C637&lt;56,"Middle-aged",C637&gt;=56,"Senior")</f>
        <v>Senior</v>
      </c>
      <c r="E637" t="s">
        <v>39</v>
      </c>
      <c r="F637" t="s">
        <v>41</v>
      </c>
      <c r="G637">
        <v>63120</v>
      </c>
      <c r="H637">
        <f t="shared" si="54"/>
        <v>63120</v>
      </c>
      <c r="I637" t="str" cm="1">
        <f t="array" ref="I637">_xlfn.IFS(H637&lt;PERCENTILE(Income_Clean,0.33),"Low",H637&lt;PERCENTILE(Income_Clean,0.67),"Medium",H637&gt;PERCENTILE(Income_Clean,0.67),"High")</f>
        <v>High</v>
      </c>
      <c r="J637" t="str">
        <f t="shared" si="55"/>
        <v>Above Average Income</v>
      </c>
      <c r="K637">
        <v>0</v>
      </c>
      <c r="L637">
        <v>1</v>
      </c>
      <c r="M637" t="str">
        <f t="shared" si="57"/>
        <v>Yes</v>
      </c>
      <c r="N637" t="s">
        <v>312</v>
      </c>
      <c r="O637">
        <v>53</v>
      </c>
      <c r="P637">
        <v>965</v>
      </c>
      <c r="Q637">
        <v>69</v>
      </c>
      <c r="R637">
        <v>279</v>
      </c>
      <c r="S637">
        <v>54</v>
      </c>
      <c r="T637">
        <v>41</v>
      </c>
      <c r="U637">
        <v>69</v>
      </c>
      <c r="V637">
        <f t="shared" si="58"/>
        <v>1477</v>
      </c>
      <c r="W637">
        <v>5</v>
      </c>
      <c r="X637">
        <v>8</v>
      </c>
      <c r="Y637">
        <v>4</v>
      </c>
      <c r="Z637">
        <v>9</v>
      </c>
      <c r="AA637">
        <v>7</v>
      </c>
      <c r="AB637">
        <v>0</v>
      </c>
      <c r="AC637">
        <v>0</v>
      </c>
      <c r="AD637">
        <v>0</v>
      </c>
      <c r="AE637">
        <v>0</v>
      </c>
      <c r="AF637">
        <v>0</v>
      </c>
      <c r="AG637">
        <f t="shared" si="59"/>
        <v>0</v>
      </c>
      <c r="AH637">
        <v>0</v>
      </c>
      <c r="AI637">
        <v>1</v>
      </c>
    </row>
    <row r="638" spans="1:35" x14ac:dyDescent="0.3">
      <c r="A638" s="1">
        <v>701</v>
      </c>
      <c r="B638">
        <v>1971</v>
      </c>
      <c r="C638">
        <f t="shared" si="56"/>
        <v>55</v>
      </c>
      <c r="D638" t="str" cm="1">
        <f t="array" ref="D638">_xlfn.IFS(C638&lt;36,"Young",C638&lt;56,"Middle-aged",C638&gt;=56,"Senior")</f>
        <v>Middle-aged</v>
      </c>
      <c r="E638" t="s">
        <v>29</v>
      </c>
      <c r="F638" t="s">
        <v>37</v>
      </c>
      <c r="G638">
        <v>73691</v>
      </c>
      <c r="H638">
        <f t="shared" si="54"/>
        <v>73691</v>
      </c>
      <c r="I638" t="str" cm="1">
        <f t="array" ref="I638">_xlfn.IFS(H638&lt;PERCENTILE(Income_Clean,0.33),"Low",H638&lt;PERCENTILE(Income_Clean,0.67),"Medium",H638&gt;PERCENTILE(Income_Clean,0.67),"High")</f>
        <v>High</v>
      </c>
      <c r="J638" t="str">
        <f t="shared" si="55"/>
        <v>Above Average Income</v>
      </c>
      <c r="K638">
        <v>0</v>
      </c>
      <c r="L638">
        <v>1</v>
      </c>
      <c r="M638" t="str">
        <f t="shared" si="57"/>
        <v>Yes</v>
      </c>
      <c r="N638" t="s">
        <v>412</v>
      </c>
      <c r="O638">
        <v>58</v>
      </c>
      <c r="P638">
        <v>707</v>
      </c>
      <c r="Q638">
        <v>21</v>
      </c>
      <c r="R638">
        <v>250</v>
      </c>
      <c r="S638">
        <v>85</v>
      </c>
      <c r="T638">
        <v>43</v>
      </c>
      <c r="U638">
        <v>73</v>
      </c>
      <c r="V638">
        <f t="shared" si="58"/>
        <v>1179</v>
      </c>
      <c r="W638">
        <v>2</v>
      </c>
      <c r="X638">
        <v>6</v>
      </c>
      <c r="Y638">
        <v>2</v>
      </c>
      <c r="Z638">
        <v>8</v>
      </c>
      <c r="AA638">
        <v>2</v>
      </c>
      <c r="AB638">
        <v>1</v>
      </c>
      <c r="AC638">
        <v>0</v>
      </c>
      <c r="AD638">
        <v>0</v>
      </c>
      <c r="AE638">
        <v>0</v>
      </c>
      <c r="AF638">
        <v>0</v>
      </c>
      <c r="AG638">
        <f t="shared" si="59"/>
        <v>1</v>
      </c>
      <c r="AH638">
        <v>0</v>
      </c>
      <c r="AI638">
        <v>0</v>
      </c>
    </row>
    <row r="639" spans="1:35" x14ac:dyDescent="0.3">
      <c r="A639" s="1">
        <v>3856</v>
      </c>
      <c r="B639">
        <v>1960</v>
      </c>
      <c r="C639">
        <f t="shared" si="56"/>
        <v>66</v>
      </c>
      <c r="D639" t="str" cm="1">
        <f t="array" ref="D639">_xlfn.IFS(C639&lt;36,"Young",C639&lt;56,"Middle-aged",C639&gt;=56,"Senior")</f>
        <v>Senior</v>
      </c>
      <c r="E639" t="s">
        <v>29</v>
      </c>
      <c r="F639" t="s">
        <v>33</v>
      </c>
      <c r="G639">
        <v>63381</v>
      </c>
      <c r="H639">
        <f t="shared" si="54"/>
        <v>63381</v>
      </c>
      <c r="I639" t="str" cm="1">
        <f t="array" ref="I639">_xlfn.IFS(H639&lt;PERCENTILE(Income_Clean,0.33),"Low",H639&lt;PERCENTILE(Income_Clean,0.67),"Medium",H639&gt;PERCENTILE(Income_Clean,0.67),"High")</f>
        <v>High</v>
      </c>
      <c r="J639" t="str">
        <f t="shared" si="55"/>
        <v>Above Average Income</v>
      </c>
      <c r="K639">
        <v>0</v>
      </c>
      <c r="L639">
        <v>1</v>
      </c>
      <c r="M639" t="str">
        <f t="shared" si="57"/>
        <v>Yes</v>
      </c>
      <c r="N639" t="s">
        <v>211</v>
      </c>
      <c r="O639">
        <v>78</v>
      </c>
      <c r="P639">
        <v>571</v>
      </c>
      <c r="Q639">
        <v>50</v>
      </c>
      <c r="R639">
        <v>142</v>
      </c>
      <c r="S639">
        <v>33</v>
      </c>
      <c r="T639">
        <v>50</v>
      </c>
      <c r="U639">
        <v>159</v>
      </c>
      <c r="V639">
        <f t="shared" si="58"/>
        <v>1005</v>
      </c>
      <c r="W639">
        <v>4</v>
      </c>
      <c r="X639">
        <v>4</v>
      </c>
      <c r="Y639">
        <v>5</v>
      </c>
      <c r="Z639">
        <v>13</v>
      </c>
      <c r="AA639">
        <v>2</v>
      </c>
      <c r="AB639">
        <v>0</v>
      </c>
      <c r="AC639">
        <v>0</v>
      </c>
      <c r="AD639">
        <v>0</v>
      </c>
      <c r="AE639">
        <v>0</v>
      </c>
      <c r="AF639">
        <v>0</v>
      </c>
      <c r="AG639">
        <f t="shared" si="59"/>
        <v>0</v>
      </c>
      <c r="AH639">
        <v>0</v>
      </c>
      <c r="AI639">
        <v>0</v>
      </c>
    </row>
    <row r="640" spans="1:35" x14ac:dyDescent="0.3">
      <c r="A640" s="1">
        <v>4149</v>
      </c>
      <c r="B640">
        <v>1948</v>
      </c>
      <c r="C640">
        <f t="shared" si="56"/>
        <v>78</v>
      </c>
      <c r="D640" t="str" cm="1">
        <f t="array" ref="D640">_xlfn.IFS(C640&lt;36,"Young",C640&lt;56,"Middle-aged",C640&gt;=56,"Senior")</f>
        <v>Senior</v>
      </c>
      <c r="E640" t="s">
        <v>36</v>
      </c>
      <c r="F640" t="s">
        <v>33</v>
      </c>
      <c r="G640">
        <v>76140</v>
      </c>
      <c r="H640">
        <f t="shared" si="54"/>
        <v>76140</v>
      </c>
      <c r="I640" t="str" cm="1">
        <f t="array" ref="I640">_xlfn.IFS(H640&lt;PERCENTILE(Income_Clean,0.33),"Low",H640&lt;PERCENTILE(Income_Clean,0.67),"Medium",H640&gt;PERCENTILE(Income_Clean,0.67),"High")</f>
        <v>High</v>
      </c>
      <c r="J640" t="str">
        <f t="shared" si="55"/>
        <v>Above Average Income</v>
      </c>
      <c r="K640">
        <v>0</v>
      </c>
      <c r="L640">
        <v>0</v>
      </c>
      <c r="M640" t="str">
        <f t="shared" si="57"/>
        <v>No</v>
      </c>
      <c r="N640" t="s">
        <v>197</v>
      </c>
      <c r="O640">
        <v>57</v>
      </c>
      <c r="P640">
        <v>586</v>
      </c>
      <c r="Q640">
        <v>66</v>
      </c>
      <c r="R640">
        <v>653</v>
      </c>
      <c r="S640">
        <v>17</v>
      </c>
      <c r="T640">
        <v>0</v>
      </c>
      <c r="U640">
        <v>26</v>
      </c>
      <c r="V640">
        <f t="shared" si="58"/>
        <v>1348</v>
      </c>
      <c r="W640">
        <v>1</v>
      </c>
      <c r="X640">
        <v>5</v>
      </c>
      <c r="Y640">
        <v>9</v>
      </c>
      <c r="Z640">
        <v>6</v>
      </c>
      <c r="AA640">
        <v>2</v>
      </c>
      <c r="AB640">
        <v>0</v>
      </c>
      <c r="AC640">
        <v>0</v>
      </c>
      <c r="AD640">
        <v>0</v>
      </c>
      <c r="AE640">
        <v>0</v>
      </c>
      <c r="AF640">
        <v>0</v>
      </c>
      <c r="AG640">
        <f t="shared" si="59"/>
        <v>0</v>
      </c>
      <c r="AH640">
        <v>0</v>
      </c>
      <c r="AI640">
        <v>0</v>
      </c>
    </row>
    <row r="641" spans="1:35" x14ac:dyDescent="0.3">
      <c r="A641" s="1">
        <v>2131</v>
      </c>
      <c r="B641">
        <v>1959</v>
      </c>
      <c r="C641">
        <f t="shared" si="56"/>
        <v>67</v>
      </c>
      <c r="D641" t="str" cm="1">
        <f t="array" ref="D641">_xlfn.IFS(C641&lt;36,"Young",C641&lt;56,"Middle-aged",C641&gt;=56,"Senior")</f>
        <v>Senior</v>
      </c>
      <c r="E641" t="s">
        <v>36</v>
      </c>
      <c r="F641" t="s">
        <v>41</v>
      </c>
      <c r="G641">
        <v>62859</v>
      </c>
      <c r="H641">
        <f t="shared" si="54"/>
        <v>62859</v>
      </c>
      <c r="I641" t="str" cm="1">
        <f t="array" ref="I641">_xlfn.IFS(H641&lt;PERCENTILE(Income_Clean,0.33),"Low",H641&lt;PERCENTILE(Income_Clean,0.67),"Medium",H641&gt;PERCENTILE(Income_Clean,0.67),"High")</f>
        <v>Medium</v>
      </c>
      <c r="J641" t="str">
        <f t="shared" si="55"/>
        <v>Average Income</v>
      </c>
      <c r="K641">
        <v>0</v>
      </c>
      <c r="L641">
        <v>1</v>
      </c>
      <c r="M641" t="str">
        <f t="shared" si="57"/>
        <v>Yes</v>
      </c>
      <c r="N641" t="s">
        <v>323</v>
      </c>
      <c r="O641">
        <v>37</v>
      </c>
      <c r="P641">
        <v>1063</v>
      </c>
      <c r="Q641">
        <v>89</v>
      </c>
      <c r="R641">
        <v>102</v>
      </c>
      <c r="S641">
        <v>16</v>
      </c>
      <c r="T641">
        <v>12</v>
      </c>
      <c r="U641">
        <v>25</v>
      </c>
      <c r="V641">
        <f t="shared" si="58"/>
        <v>1307</v>
      </c>
      <c r="W641">
        <v>4</v>
      </c>
      <c r="X641">
        <v>9</v>
      </c>
      <c r="Y641">
        <v>4</v>
      </c>
      <c r="Z641">
        <v>6</v>
      </c>
      <c r="AA641">
        <v>6</v>
      </c>
      <c r="AB641">
        <v>0</v>
      </c>
      <c r="AC641">
        <v>0</v>
      </c>
      <c r="AD641">
        <v>0</v>
      </c>
      <c r="AE641">
        <v>0</v>
      </c>
      <c r="AF641">
        <v>0</v>
      </c>
      <c r="AG641">
        <f t="shared" si="59"/>
        <v>0</v>
      </c>
      <c r="AH641">
        <v>0</v>
      </c>
      <c r="AI641">
        <v>0</v>
      </c>
    </row>
    <row r="642" spans="1:35" x14ac:dyDescent="0.3">
      <c r="A642" s="1">
        <v>2942</v>
      </c>
      <c r="B642">
        <v>1964</v>
      </c>
      <c r="C642">
        <f t="shared" si="56"/>
        <v>62</v>
      </c>
      <c r="D642" t="str" cm="1">
        <f t="array" ref="D642">_xlfn.IFS(C642&lt;36,"Young",C642&lt;56,"Middle-aged",C642&gt;=56,"Senior")</f>
        <v>Senior</v>
      </c>
      <c r="E642" t="s">
        <v>29</v>
      </c>
      <c r="F642" t="s">
        <v>30</v>
      </c>
      <c r="G642">
        <v>45906</v>
      </c>
      <c r="H642">
        <f t="shared" ref="H642:H705" si="60">IF(G642=0,MEDIAN(Income),G642)</f>
        <v>45906</v>
      </c>
      <c r="I642" t="str" cm="1">
        <f t="array" ref="I642">_xlfn.IFS(H642&lt;PERCENTILE(Income_Clean,0.33),"Low",H642&lt;PERCENTILE(Income_Clean,0.67),"Medium",H642&gt;PERCENTILE(Income_Clean,0.67),"High")</f>
        <v>Medium</v>
      </c>
      <c r="J642" t="str">
        <f t="shared" ref="J642:J705" si="61">_xlfn.XLOOKUP(I642,$AK$3:$AK$5,$AL$3:$AL$5)</f>
        <v>Average Income</v>
      </c>
      <c r="K642">
        <v>0</v>
      </c>
      <c r="L642">
        <v>1</v>
      </c>
      <c r="M642" t="str">
        <f t="shared" si="57"/>
        <v>Yes</v>
      </c>
      <c r="N642" t="s">
        <v>446</v>
      </c>
      <c r="O642">
        <v>20</v>
      </c>
      <c r="P642">
        <v>305</v>
      </c>
      <c r="Q642">
        <v>3</v>
      </c>
      <c r="R642">
        <v>27</v>
      </c>
      <c r="S642">
        <v>4</v>
      </c>
      <c r="T642">
        <v>3</v>
      </c>
      <c r="U642">
        <v>144</v>
      </c>
      <c r="V642">
        <f t="shared" si="58"/>
        <v>486</v>
      </c>
      <c r="W642">
        <v>2</v>
      </c>
      <c r="X642">
        <v>5</v>
      </c>
      <c r="Y642">
        <v>4</v>
      </c>
      <c r="Z642">
        <v>4</v>
      </c>
      <c r="AA642">
        <v>5</v>
      </c>
      <c r="AB642">
        <v>1</v>
      </c>
      <c r="AC642">
        <v>0</v>
      </c>
      <c r="AD642">
        <v>0</v>
      </c>
      <c r="AE642">
        <v>0</v>
      </c>
      <c r="AF642">
        <v>0</v>
      </c>
      <c r="AG642">
        <f t="shared" si="59"/>
        <v>1</v>
      </c>
      <c r="AH642">
        <v>0</v>
      </c>
      <c r="AI642">
        <v>0</v>
      </c>
    </row>
    <row r="643" spans="1:35" x14ac:dyDescent="0.3">
      <c r="A643" s="1">
        <v>1173</v>
      </c>
      <c r="B643">
        <v>1947</v>
      </c>
      <c r="C643">
        <f t="shared" ref="C643:C706" si="62">2026-B643</f>
        <v>79</v>
      </c>
      <c r="D643" t="str" cm="1">
        <f t="array" ref="D643">_xlfn.IFS(C643&lt;36,"Young",C643&lt;56,"Middle-aged",C643&gt;=56,"Senior")</f>
        <v>Senior</v>
      </c>
      <c r="E643" t="s">
        <v>39</v>
      </c>
      <c r="F643" t="s">
        <v>33</v>
      </c>
      <c r="G643">
        <v>77632</v>
      </c>
      <c r="H643">
        <f t="shared" si="60"/>
        <v>77632</v>
      </c>
      <c r="I643" t="str" cm="1">
        <f t="array" ref="I643">_xlfn.IFS(H643&lt;PERCENTILE(Income_Clean,0.33),"Low",H643&lt;PERCENTILE(Income_Clean,0.67),"Medium",H643&gt;PERCENTILE(Income_Clean,0.67),"High")</f>
        <v>High</v>
      </c>
      <c r="J643" t="str">
        <f t="shared" si="61"/>
        <v>Above Average Income</v>
      </c>
      <c r="K643">
        <v>0</v>
      </c>
      <c r="L643">
        <v>0</v>
      </c>
      <c r="M643" t="str">
        <f t="shared" ref="M643:M706" si="63">IF(K643+L643&gt;0,"Yes","No")</f>
        <v>No</v>
      </c>
      <c r="N643" t="s">
        <v>151</v>
      </c>
      <c r="O643">
        <v>73</v>
      </c>
      <c r="P643">
        <v>1200</v>
      </c>
      <c r="Q643">
        <v>105</v>
      </c>
      <c r="R643">
        <v>758</v>
      </c>
      <c r="S643">
        <v>0</v>
      </c>
      <c r="T643">
        <v>42</v>
      </c>
      <c r="U643">
        <v>147</v>
      </c>
      <c r="V643">
        <f t="shared" ref="V643:V706" si="64">SUM(P643:U643)</f>
        <v>2252</v>
      </c>
      <c r="W643">
        <v>1</v>
      </c>
      <c r="X643">
        <v>4</v>
      </c>
      <c r="Y643">
        <v>2</v>
      </c>
      <c r="Z643">
        <v>6</v>
      </c>
      <c r="AA643">
        <v>2</v>
      </c>
      <c r="AB643">
        <v>0</v>
      </c>
      <c r="AC643">
        <v>1</v>
      </c>
      <c r="AD643">
        <v>1</v>
      </c>
      <c r="AE643">
        <v>0</v>
      </c>
      <c r="AF643">
        <v>0</v>
      </c>
      <c r="AG643">
        <f t="shared" ref="AG643:AG706" si="65">SUM(AB643:AF643)</f>
        <v>2</v>
      </c>
      <c r="AH643">
        <v>0</v>
      </c>
      <c r="AI643">
        <v>1</v>
      </c>
    </row>
    <row r="644" spans="1:35" x14ac:dyDescent="0.3">
      <c r="A644" s="1">
        <v>4381</v>
      </c>
      <c r="B644">
        <v>1971</v>
      </c>
      <c r="C644">
        <f t="shared" si="62"/>
        <v>55</v>
      </c>
      <c r="D644" t="str" cm="1">
        <f t="array" ref="D644">_xlfn.IFS(C644&lt;36,"Young",C644&lt;56,"Middle-aged",C644&gt;=56,"Senior")</f>
        <v>Middle-aged</v>
      </c>
      <c r="E644" t="s">
        <v>36</v>
      </c>
      <c r="F644" t="s">
        <v>37</v>
      </c>
      <c r="G644">
        <v>46463</v>
      </c>
      <c r="H644">
        <f t="shared" si="60"/>
        <v>46463</v>
      </c>
      <c r="I644" t="str" cm="1">
        <f t="array" ref="I644">_xlfn.IFS(H644&lt;PERCENTILE(Income_Clean,0.33),"Low",H644&lt;PERCENTILE(Income_Clean,0.67),"Medium",H644&gt;PERCENTILE(Income_Clean,0.67),"High")</f>
        <v>Medium</v>
      </c>
      <c r="J644" t="str">
        <f t="shared" si="61"/>
        <v>Average Income</v>
      </c>
      <c r="K644">
        <v>1</v>
      </c>
      <c r="L644">
        <v>1</v>
      </c>
      <c r="M644" t="str">
        <f t="shared" si="63"/>
        <v>Yes</v>
      </c>
      <c r="N644" t="s">
        <v>447</v>
      </c>
      <c r="O644">
        <v>56</v>
      </c>
      <c r="P644">
        <v>163</v>
      </c>
      <c r="Q644">
        <v>2</v>
      </c>
      <c r="R644">
        <v>40</v>
      </c>
      <c r="S644">
        <v>8</v>
      </c>
      <c r="T644">
        <v>11</v>
      </c>
      <c r="U644">
        <v>11</v>
      </c>
      <c r="V644">
        <f t="shared" si="64"/>
        <v>235</v>
      </c>
      <c r="W644">
        <v>7</v>
      </c>
      <c r="X644">
        <v>3</v>
      </c>
      <c r="Y644">
        <v>1</v>
      </c>
      <c r="Z644">
        <v>6</v>
      </c>
      <c r="AA644">
        <v>6</v>
      </c>
      <c r="AB644">
        <v>0</v>
      </c>
      <c r="AC644">
        <v>0</v>
      </c>
      <c r="AD644">
        <v>0</v>
      </c>
      <c r="AE644">
        <v>0</v>
      </c>
      <c r="AF644">
        <v>0</v>
      </c>
      <c r="AG644">
        <f t="shared" si="65"/>
        <v>0</v>
      </c>
      <c r="AH644">
        <v>0</v>
      </c>
      <c r="AI644">
        <v>0</v>
      </c>
    </row>
    <row r="645" spans="1:35" x14ac:dyDescent="0.3">
      <c r="A645" s="1">
        <v>4611</v>
      </c>
      <c r="B645">
        <v>1970</v>
      </c>
      <c r="C645">
        <f t="shared" si="62"/>
        <v>56</v>
      </c>
      <c r="D645" t="str" cm="1">
        <f t="array" ref="D645">_xlfn.IFS(C645&lt;36,"Young",C645&lt;56,"Middle-aged",C645&gt;=56,"Senior")</f>
        <v>Senior</v>
      </c>
      <c r="E645" t="s">
        <v>29</v>
      </c>
      <c r="F645" t="s">
        <v>33</v>
      </c>
      <c r="G645">
        <v>105471</v>
      </c>
      <c r="H645">
        <f t="shared" si="60"/>
        <v>105471</v>
      </c>
      <c r="I645" t="str" cm="1">
        <f t="array" ref="I645">_xlfn.IFS(H645&lt;PERCENTILE(Income_Clean,0.33),"Low",H645&lt;PERCENTILE(Income_Clean,0.67),"Medium",H645&gt;PERCENTILE(Income_Clean,0.67),"High")</f>
        <v>High</v>
      </c>
      <c r="J645" t="str">
        <f t="shared" si="61"/>
        <v>Above Average Income</v>
      </c>
      <c r="K645">
        <v>0</v>
      </c>
      <c r="L645">
        <v>0</v>
      </c>
      <c r="M645" t="str">
        <f t="shared" si="63"/>
        <v>No</v>
      </c>
      <c r="N645" t="s">
        <v>212</v>
      </c>
      <c r="O645">
        <v>36</v>
      </c>
      <c r="P645">
        <v>1009</v>
      </c>
      <c r="Q645">
        <v>181</v>
      </c>
      <c r="R645">
        <v>104</v>
      </c>
      <c r="S645">
        <v>202</v>
      </c>
      <c r="T645">
        <v>21</v>
      </c>
      <c r="U645">
        <v>207</v>
      </c>
      <c r="V645">
        <f t="shared" si="64"/>
        <v>1724</v>
      </c>
      <c r="W645">
        <v>0</v>
      </c>
      <c r="X645">
        <v>9</v>
      </c>
      <c r="Y645">
        <v>8</v>
      </c>
      <c r="Z645">
        <v>13</v>
      </c>
      <c r="AA645">
        <v>3</v>
      </c>
      <c r="AB645">
        <v>0</v>
      </c>
      <c r="AC645">
        <v>0</v>
      </c>
      <c r="AD645">
        <v>1</v>
      </c>
      <c r="AE645">
        <v>1</v>
      </c>
      <c r="AF645">
        <v>0</v>
      </c>
      <c r="AG645">
        <f t="shared" si="65"/>
        <v>2</v>
      </c>
      <c r="AH645">
        <v>0</v>
      </c>
      <c r="AI645">
        <v>1</v>
      </c>
    </row>
    <row r="646" spans="1:35" x14ac:dyDescent="0.3">
      <c r="A646" s="1">
        <v>3376</v>
      </c>
      <c r="B646">
        <v>1970</v>
      </c>
      <c r="C646">
        <f t="shared" si="62"/>
        <v>56</v>
      </c>
      <c r="D646" t="str" cm="1">
        <f t="array" ref="D646">_xlfn.IFS(C646&lt;36,"Young",C646&lt;56,"Middle-aged",C646&gt;=56,"Senior")</f>
        <v>Senior</v>
      </c>
      <c r="E646" t="s">
        <v>39</v>
      </c>
      <c r="F646" t="s">
        <v>41</v>
      </c>
      <c r="G646">
        <v>55282</v>
      </c>
      <c r="H646">
        <f t="shared" si="60"/>
        <v>55282</v>
      </c>
      <c r="I646" t="str" cm="1">
        <f t="array" ref="I646">_xlfn.IFS(H646&lt;PERCENTILE(Income_Clean,0.33),"Low",H646&lt;PERCENTILE(Income_Clean,0.67),"Medium",H646&gt;PERCENTILE(Income_Clean,0.67),"High")</f>
        <v>Medium</v>
      </c>
      <c r="J646" t="str">
        <f t="shared" si="61"/>
        <v>Average Income</v>
      </c>
      <c r="K646">
        <v>1</v>
      </c>
      <c r="L646">
        <v>0</v>
      </c>
      <c r="M646" t="str">
        <f t="shared" si="63"/>
        <v>Yes</v>
      </c>
      <c r="N646" t="s">
        <v>448</v>
      </c>
      <c r="O646">
        <v>9</v>
      </c>
      <c r="P646">
        <v>125</v>
      </c>
      <c r="Q646">
        <v>6</v>
      </c>
      <c r="R646">
        <v>73</v>
      </c>
      <c r="S646">
        <v>8</v>
      </c>
      <c r="T646">
        <v>4</v>
      </c>
      <c r="U646">
        <v>19</v>
      </c>
      <c r="V646">
        <f t="shared" si="64"/>
        <v>235</v>
      </c>
      <c r="W646">
        <v>1</v>
      </c>
      <c r="X646">
        <v>3</v>
      </c>
      <c r="Y646">
        <v>1</v>
      </c>
      <c r="Z646">
        <v>6</v>
      </c>
      <c r="AA646">
        <v>4</v>
      </c>
      <c r="AB646">
        <v>0</v>
      </c>
      <c r="AC646">
        <v>0</v>
      </c>
      <c r="AD646">
        <v>0</v>
      </c>
      <c r="AE646">
        <v>0</v>
      </c>
      <c r="AF646">
        <v>0</v>
      </c>
      <c r="AG646">
        <f t="shared" si="65"/>
        <v>0</v>
      </c>
      <c r="AH646">
        <v>0</v>
      </c>
      <c r="AI646">
        <v>0</v>
      </c>
    </row>
    <row r="647" spans="1:35" x14ac:dyDescent="0.3">
      <c r="A647" s="1">
        <v>4679</v>
      </c>
      <c r="B647">
        <v>1977</v>
      </c>
      <c r="C647">
        <f t="shared" si="62"/>
        <v>49</v>
      </c>
      <c r="D647" t="str" cm="1">
        <f t="array" ref="D647">_xlfn.IFS(C647&lt;36,"Young",C647&lt;56,"Middle-aged",C647&gt;=56,"Senior")</f>
        <v>Middle-aged</v>
      </c>
      <c r="E647" t="s">
        <v>39</v>
      </c>
      <c r="F647" t="s">
        <v>37</v>
      </c>
      <c r="G647">
        <v>78710</v>
      </c>
      <c r="H647">
        <f t="shared" si="60"/>
        <v>78710</v>
      </c>
      <c r="I647" t="str" cm="1">
        <f t="array" ref="I647">_xlfn.IFS(H647&lt;PERCENTILE(Income_Clean,0.33),"Low",H647&lt;PERCENTILE(Income_Clean,0.67),"Medium",H647&gt;PERCENTILE(Income_Clean,0.67),"High")</f>
        <v>High</v>
      </c>
      <c r="J647" t="str">
        <f t="shared" si="61"/>
        <v>Above Average Income</v>
      </c>
      <c r="K647">
        <v>0</v>
      </c>
      <c r="L647">
        <v>1</v>
      </c>
      <c r="M647" t="str">
        <f t="shared" si="63"/>
        <v>Yes</v>
      </c>
      <c r="N647" t="s">
        <v>185</v>
      </c>
      <c r="O647">
        <v>42</v>
      </c>
      <c r="P647">
        <v>721</v>
      </c>
      <c r="Q647">
        <v>0</v>
      </c>
      <c r="R647">
        <v>152</v>
      </c>
      <c r="S647">
        <v>119</v>
      </c>
      <c r="T647">
        <v>50</v>
      </c>
      <c r="U647">
        <v>50</v>
      </c>
      <c r="V647">
        <f t="shared" si="64"/>
        <v>1092</v>
      </c>
      <c r="W647">
        <v>3</v>
      </c>
      <c r="X647">
        <v>7</v>
      </c>
      <c r="Y647">
        <v>6</v>
      </c>
      <c r="Z647">
        <v>12</v>
      </c>
      <c r="AA647">
        <v>4</v>
      </c>
      <c r="AB647">
        <v>0</v>
      </c>
      <c r="AC647">
        <v>0</v>
      </c>
      <c r="AD647">
        <v>0</v>
      </c>
      <c r="AE647">
        <v>0</v>
      </c>
      <c r="AF647">
        <v>0</v>
      </c>
      <c r="AG647">
        <f t="shared" si="65"/>
        <v>0</v>
      </c>
      <c r="AH647">
        <v>0</v>
      </c>
      <c r="AI647">
        <v>0</v>
      </c>
    </row>
    <row r="648" spans="1:35" x14ac:dyDescent="0.3">
      <c r="A648" s="1">
        <v>10928</v>
      </c>
      <c r="B648">
        <v>1958</v>
      </c>
      <c r="C648">
        <f t="shared" si="62"/>
        <v>68</v>
      </c>
      <c r="D648" t="str" cm="1">
        <f t="array" ref="D648">_xlfn.IFS(C648&lt;36,"Young",C648&lt;56,"Middle-aged",C648&gt;=56,"Senior")</f>
        <v>Senior</v>
      </c>
      <c r="E648" t="s">
        <v>29</v>
      </c>
      <c r="F648" t="s">
        <v>33</v>
      </c>
      <c r="G648">
        <v>66886</v>
      </c>
      <c r="H648">
        <f t="shared" si="60"/>
        <v>66886</v>
      </c>
      <c r="I648" t="str" cm="1">
        <f t="array" ref="I648">_xlfn.IFS(H648&lt;PERCENTILE(Income_Clean,0.33),"Low",H648&lt;PERCENTILE(Income_Clean,0.67),"Medium",H648&gt;PERCENTILE(Income_Clean,0.67),"High")</f>
        <v>High</v>
      </c>
      <c r="J648" t="str">
        <f t="shared" si="61"/>
        <v>Above Average Income</v>
      </c>
      <c r="K648">
        <v>0</v>
      </c>
      <c r="L648">
        <v>1</v>
      </c>
      <c r="M648" t="str">
        <f t="shared" si="63"/>
        <v>Yes</v>
      </c>
      <c r="N648" t="s">
        <v>240</v>
      </c>
      <c r="O648">
        <v>28</v>
      </c>
      <c r="P648">
        <v>315</v>
      </c>
      <c r="Q648">
        <v>4</v>
      </c>
      <c r="R648">
        <v>62</v>
      </c>
      <c r="S648">
        <v>41</v>
      </c>
      <c r="T648">
        <v>31</v>
      </c>
      <c r="U648">
        <v>146</v>
      </c>
      <c r="V648">
        <f t="shared" si="64"/>
        <v>599</v>
      </c>
      <c r="W648">
        <v>2</v>
      </c>
      <c r="X648">
        <v>7</v>
      </c>
      <c r="Y648">
        <v>1</v>
      </c>
      <c r="Z648">
        <v>7</v>
      </c>
      <c r="AA648">
        <v>5</v>
      </c>
      <c r="AB648">
        <v>0</v>
      </c>
      <c r="AC648">
        <v>0</v>
      </c>
      <c r="AD648">
        <v>0</v>
      </c>
      <c r="AE648">
        <v>0</v>
      </c>
      <c r="AF648">
        <v>0</v>
      </c>
      <c r="AG648">
        <f t="shared" si="65"/>
        <v>0</v>
      </c>
      <c r="AH648">
        <v>0</v>
      </c>
      <c r="AI648">
        <v>0</v>
      </c>
    </row>
    <row r="649" spans="1:35" x14ac:dyDescent="0.3">
      <c r="A649" s="1">
        <v>4248</v>
      </c>
      <c r="B649">
        <v>1960</v>
      </c>
      <c r="C649">
        <f t="shared" si="62"/>
        <v>66</v>
      </c>
      <c r="D649" t="str" cm="1">
        <f t="array" ref="D649">_xlfn.IFS(C649&lt;36,"Young",C649&lt;56,"Middle-aged",C649&gt;=56,"Senior")</f>
        <v>Senior</v>
      </c>
      <c r="E649" t="s">
        <v>39</v>
      </c>
      <c r="F649" t="s">
        <v>30</v>
      </c>
      <c r="G649">
        <v>98777</v>
      </c>
      <c r="H649">
        <f t="shared" si="60"/>
        <v>98777</v>
      </c>
      <c r="I649" t="str" cm="1">
        <f t="array" ref="I649">_xlfn.IFS(H649&lt;PERCENTILE(Income_Clean,0.33),"Low",H649&lt;PERCENTILE(Income_Clean,0.67),"Medium",H649&gt;PERCENTILE(Income_Clean,0.67),"High")</f>
        <v>High</v>
      </c>
      <c r="J649" t="str">
        <f t="shared" si="61"/>
        <v>Above Average Income</v>
      </c>
      <c r="K649">
        <v>0</v>
      </c>
      <c r="L649">
        <v>0</v>
      </c>
      <c r="M649" t="str">
        <f t="shared" si="63"/>
        <v>No</v>
      </c>
      <c r="N649" t="s">
        <v>449</v>
      </c>
      <c r="O649">
        <v>23</v>
      </c>
      <c r="P649">
        <v>1000</v>
      </c>
      <c r="Q649">
        <v>19</v>
      </c>
      <c r="R649">
        <v>711</v>
      </c>
      <c r="S649">
        <v>125</v>
      </c>
      <c r="T649">
        <v>115</v>
      </c>
      <c r="U649">
        <v>38</v>
      </c>
      <c r="V649">
        <f t="shared" si="64"/>
        <v>2008</v>
      </c>
      <c r="W649">
        <v>0</v>
      </c>
      <c r="X649">
        <v>4</v>
      </c>
      <c r="Y649">
        <v>6</v>
      </c>
      <c r="Z649">
        <v>9</v>
      </c>
      <c r="AA649">
        <v>1</v>
      </c>
      <c r="AB649">
        <v>0</v>
      </c>
      <c r="AC649">
        <v>1</v>
      </c>
      <c r="AD649">
        <v>0</v>
      </c>
      <c r="AE649">
        <v>0</v>
      </c>
      <c r="AF649">
        <v>0</v>
      </c>
      <c r="AG649">
        <f t="shared" si="65"/>
        <v>1</v>
      </c>
      <c r="AH649">
        <v>0</v>
      </c>
      <c r="AI649">
        <v>0</v>
      </c>
    </row>
    <row r="650" spans="1:35" x14ac:dyDescent="0.3">
      <c r="A650" s="1">
        <v>6728</v>
      </c>
      <c r="B650">
        <v>1985</v>
      </c>
      <c r="C650">
        <f t="shared" si="62"/>
        <v>41</v>
      </c>
      <c r="D650" t="str" cm="1">
        <f t="array" ref="D650">_xlfn.IFS(C650&lt;36,"Young",C650&lt;56,"Middle-aged",C650&gt;=56,"Senior")</f>
        <v>Middle-aged</v>
      </c>
      <c r="E650" t="s">
        <v>29</v>
      </c>
      <c r="F650" t="s">
        <v>33</v>
      </c>
      <c r="G650">
        <v>29103</v>
      </c>
      <c r="H650">
        <f t="shared" si="60"/>
        <v>29103</v>
      </c>
      <c r="I650" t="str" cm="1">
        <f t="array" ref="I650">_xlfn.IFS(H650&lt;PERCENTILE(Income_Clean,0.33),"Low",H650&lt;PERCENTILE(Income_Clean,0.67),"Medium",H650&gt;PERCENTILE(Income_Clean,0.67),"High")</f>
        <v>Low</v>
      </c>
      <c r="J650" t="str">
        <f t="shared" si="61"/>
        <v>Below Average Income</v>
      </c>
      <c r="K650">
        <v>1</v>
      </c>
      <c r="L650">
        <v>0</v>
      </c>
      <c r="M650" t="str">
        <f t="shared" si="63"/>
        <v>Yes</v>
      </c>
      <c r="N650" t="s">
        <v>108</v>
      </c>
      <c r="O650">
        <v>38</v>
      </c>
      <c r="P650">
        <v>16</v>
      </c>
      <c r="Q650">
        <v>0</v>
      </c>
      <c r="R650">
        <v>17</v>
      </c>
      <c r="S650">
        <v>6</v>
      </c>
      <c r="T650">
        <v>3</v>
      </c>
      <c r="U650">
        <v>6</v>
      </c>
      <c r="V650">
        <f t="shared" si="64"/>
        <v>48</v>
      </c>
      <c r="W650">
        <v>2</v>
      </c>
      <c r="X650">
        <v>1</v>
      </c>
      <c r="Y650">
        <v>0</v>
      </c>
      <c r="Z650">
        <v>3</v>
      </c>
      <c r="AA650">
        <v>9</v>
      </c>
      <c r="AB650">
        <v>0</v>
      </c>
      <c r="AC650">
        <v>0</v>
      </c>
      <c r="AD650">
        <v>0</v>
      </c>
      <c r="AE650">
        <v>0</v>
      </c>
      <c r="AF650">
        <v>0</v>
      </c>
      <c r="AG650">
        <f t="shared" si="65"/>
        <v>0</v>
      </c>
      <c r="AH650">
        <v>0</v>
      </c>
      <c r="AI650">
        <v>0</v>
      </c>
    </row>
    <row r="651" spans="1:35" x14ac:dyDescent="0.3">
      <c r="A651" s="1">
        <v>6661</v>
      </c>
      <c r="B651">
        <v>1974</v>
      </c>
      <c r="C651">
        <f t="shared" si="62"/>
        <v>52</v>
      </c>
      <c r="D651" t="str" cm="1">
        <f t="array" ref="D651">_xlfn.IFS(C651&lt;36,"Young",C651&lt;56,"Middle-aged",C651&gt;=56,"Senior")</f>
        <v>Middle-aged</v>
      </c>
      <c r="E651" t="s">
        <v>29</v>
      </c>
      <c r="F651" t="s">
        <v>37</v>
      </c>
      <c r="G651">
        <v>67445</v>
      </c>
      <c r="H651">
        <f t="shared" si="60"/>
        <v>67445</v>
      </c>
      <c r="I651" t="str" cm="1">
        <f t="array" ref="I651">_xlfn.IFS(H651&lt;PERCENTILE(Income_Clean,0.33),"Low",H651&lt;PERCENTILE(Income_Clean,0.67),"Medium",H651&gt;PERCENTILE(Income_Clean,0.67),"High")</f>
        <v>High</v>
      </c>
      <c r="J651" t="str">
        <f t="shared" si="61"/>
        <v>Above Average Income</v>
      </c>
      <c r="K651">
        <v>0</v>
      </c>
      <c r="L651">
        <v>1</v>
      </c>
      <c r="M651" t="str">
        <f t="shared" si="63"/>
        <v>Yes</v>
      </c>
      <c r="N651" t="s">
        <v>396</v>
      </c>
      <c r="O651">
        <v>63</v>
      </c>
      <c r="P651">
        <v>757</v>
      </c>
      <c r="Q651">
        <v>80</v>
      </c>
      <c r="R651">
        <v>217</v>
      </c>
      <c r="S651">
        <v>29</v>
      </c>
      <c r="T651">
        <v>80</v>
      </c>
      <c r="U651">
        <v>11</v>
      </c>
      <c r="V651">
        <f t="shared" si="64"/>
        <v>1174</v>
      </c>
      <c r="W651">
        <v>5</v>
      </c>
      <c r="X651">
        <v>9</v>
      </c>
      <c r="Y651">
        <v>6</v>
      </c>
      <c r="Z651">
        <v>12</v>
      </c>
      <c r="AA651">
        <v>6</v>
      </c>
      <c r="AB651">
        <v>0</v>
      </c>
      <c r="AC651">
        <v>0</v>
      </c>
      <c r="AD651">
        <v>0</v>
      </c>
      <c r="AE651">
        <v>0</v>
      </c>
      <c r="AF651">
        <v>0</v>
      </c>
      <c r="AG651">
        <f t="shared" si="65"/>
        <v>0</v>
      </c>
      <c r="AH651">
        <v>0</v>
      </c>
      <c r="AI651">
        <v>0</v>
      </c>
    </row>
    <row r="652" spans="1:35" x14ac:dyDescent="0.3">
      <c r="A652" s="1">
        <v>4725</v>
      </c>
      <c r="B652">
        <v>1950</v>
      </c>
      <c r="C652">
        <f t="shared" si="62"/>
        <v>76</v>
      </c>
      <c r="D652" t="str" cm="1">
        <f t="array" ref="D652">_xlfn.IFS(C652&lt;36,"Young",C652&lt;56,"Middle-aged",C652&gt;=56,"Senior")</f>
        <v>Senior</v>
      </c>
      <c r="E652" t="s">
        <v>36</v>
      </c>
      <c r="F652" t="s">
        <v>33</v>
      </c>
      <c r="G652">
        <v>50616</v>
      </c>
      <c r="H652">
        <f t="shared" si="60"/>
        <v>50616</v>
      </c>
      <c r="I652" t="str" cm="1">
        <f t="array" ref="I652">_xlfn.IFS(H652&lt;PERCENTILE(Income_Clean,0.33),"Low",H652&lt;PERCENTILE(Income_Clean,0.67),"Medium",H652&gt;PERCENTILE(Income_Clean,0.67),"High")</f>
        <v>Medium</v>
      </c>
      <c r="J652" t="str">
        <f t="shared" si="61"/>
        <v>Average Income</v>
      </c>
      <c r="K652">
        <v>0</v>
      </c>
      <c r="L652">
        <v>1</v>
      </c>
      <c r="M652" t="str">
        <f t="shared" si="63"/>
        <v>Yes</v>
      </c>
      <c r="N652" t="s">
        <v>274</v>
      </c>
      <c r="O652">
        <v>71</v>
      </c>
      <c r="P652">
        <v>30</v>
      </c>
      <c r="Q652">
        <v>2</v>
      </c>
      <c r="R652">
        <v>25</v>
      </c>
      <c r="S652">
        <v>0</v>
      </c>
      <c r="T652">
        <v>1</v>
      </c>
      <c r="U652">
        <v>9</v>
      </c>
      <c r="V652">
        <f t="shared" si="64"/>
        <v>67</v>
      </c>
      <c r="W652">
        <v>1</v>
      </c>
      <c r="X652">
        <v>1</v>
      </c>
      <c r="Y652">
        <v>1</v>
      </c>
      <c r="Z652">
        <v>4</v>
      </c>
      <c r="AA652">
        <v>2</v>
      </c>
      <c r="AB652">
        <v>0</v>
      </c>
      <c r="AC652">
        <v>0</v>
      </c>
      <c r="AD652">
        <v>0</v>
      </c>
      <c r="AE652">
        <v>0</v>
      </c>
      <c r="AF652">
        <v>0</v>
      </c>
      <c r="AG652">
        <f t="shared" si="65"/>
        <v>0</v>
      </c>
      <c r="AH652">
        <v>0</v>
      </c>
      <c r="AI652">
        <v>0</v>
      </c>
    </row>
    <row r="653" spans="1:35" x14ac:dyDescent="0.3">
      <c r="A653" s="1">
        <v>3277</v>
      </c>
      <c r="B653">
        <v>1955</v>
      </c>
      <c r="C653">
        <f t="shared" si="62"/>
        <v>71</v>
      </c>
      <c r="D653" t="str" cm="1">
        <f t="array" ref="D653">_xlfn.IFS(C653&lt;36,"Young",C653&lt;56,"Middle-aged",C653&gt;=56,"Senior")</f>
        <v>Senior</v>
      </c>
      <c r="E653" t="s">
        <v>29</v>
      </c>
      <c r="F653" t="s">
        <v>41</v>
      </c>
      <c r="G653">
        <v>49431</v>
      </c>
      <c r="H653">
        <f t="shared" si="60"/>
        <v>49431</v>
      </c>
      <c r="I653" t="str" cm="1">
        <f t="array" ref="I653">_xlfn.IFS(H653&lt;PERCENTILE(Income_Clean,0.33),"Low",H653&lt;PERCENTILE(Income_Clean,0.67),"Medium",H653&gt;PERCENTILE(Income_Clean,0.67),"High")</f>
        <v>Medium</v>
      </c>
      <c r="J653" t="str">
        <f t="shared" si="61"/>
        <v>Average Income</v>
      </c>
      <c r="K653">
        <v>0</v>
      </c>
      <c r="L653">
        <v>1</v>
      </c>
      <c r="M653" t="str">
        <f t="shared" si="63"/>
        <v>Yes</v>
      </c>
      <c r="N653" t="s">
        <v>450</v>
      </c>
      <c r="O653">
        <v>9</v>
      </c>
      <c r="P653">
        <v>219</v>
      </c>
      <c r="Q653">
        <v>3</v>
      </c>
      <c r="R653">
        <v>100</v>
      </c>
      <c r="S653">
        <v>26</v>
      </c>
      <c r="T653">
        <v>0</v>
      </c>
      <c r="U653">
        <v>17</v>
      </c>
      <c r="V653">
        <f t="shared" si="64"/>
        <v>365</v>
      </c>
      <c r="W653">
        <v>2</v>
      </c>
      <c r="X653">
        <v>7</v>
      </c>
      <c r="Y653">
        <v>1</v>
      </c>
      <c r="Z653">
        <v>5</v>
      </c>
      <c r="AA653">
        <v>8</v>
      </c>
      <c r="AB653">
        <v>0</v>
      </c>
      <c r="AC653">
        <v>0</v>
      </c>
      <c r="AD653">
        <v>0</v>
      </c>
      <c r="AE653">
        <v>0</v>
      </c>
      <c r="AF653">
        <v>0</v>
      </c>
      <c r="AG653">
        <f t="shared" si="65"/>
        <v>0</v>
      </c>
      <c r="AH653">
        <v>0</v>
      </c>
      <c r="AI653">
        <v>0</v>
      </c>
    </row>
    <row r="654" spans="1:35" x14ac:dyDescent="0.3">
      <c r="A654" s="1">
        <v>5555</v>
      </c>
      <c r="B654">
        <v>1975</v>
      </c>
      <c r="C654">
        <f t="shared" si="62"/>
        <v>51</v>
      </c>
      <c r="D654" t="str" cm="1">
        <f t="array" ref="D654">_xlfn.IFS(C654&lt;36,"Young",C654&lt;56,"Middle-aged",C654&gt;=56,"Senior")</f>
        <v>Middle-aged</v>
      </c>
      <c r="E654" t="s">
        <v>29</v>
      </c>
      <c r="F654" t="s">
        <v>41</v>
      </c>
      <c r="G654">
        <v>153924</v>
      </c>
      <c r="H654">
        <f t="shared" si="60"/>
        <v>153924</v>
      </c>
      <c r="I654" t="str" cm="1">
        <f t="array" ref="I654">_xlfn.IFS(H654&lt;PERCENTILE(Income_Clean,0.33),"Low",H654&lt;PERCENTILE(Income_Clean,0.67),"Medium",H654&gt;PERCENTILE(Income_Clean,0.67),"High")</f>
        <v>High</v>
      </c>
      <c r="J654" t="str">
        <f t="shared" si="61"/>
        <v>Above Average Income</v>
      </c>
      <c r="K654">
        <v>0</v>
      </c>
      <c r="L654">
        <v>0</v>
      </c>
      <c r="M654" t="str">
        <f t="shared" si="63"/>
        <v>No</v>
      </c>
      <c r="N654" t="s">
        <v>411</v>
      </c>
      <c r="O654">
        <v>81</v>
      </c>
      <c r="P654">
        <v>1</v>
      </c>
      <c r="Q654">
        <v>1</v>
      </c>
      <c r="R654">
        <v>1</v>
      </c>
      <c r="S654">
        <v>1</v>
      </c>
      <c r="T654">
        <v>1</v>
      </c>
      <c r="U654">
        <v>1</v>
      </c>
      <c r="V654">
        <f t="shared" si="64"/>
        <v>6</v>
      </c>
      <c r="W654">
        <v>0</v>
      </c>
      <c r="X654">
        <v>0</v>
      </c>
      <c r="Y654">
        <v>0</v>
      </c>
      <c r="Z654">
        <v>0</v>
      </c>
      <c r="AA654">
        <v>0</v>
      </c>
      <c r="AB654">
        <v>0</v>
      </c>
      <c r="AC654">
        <v>0</v>
      </c>
      <c r="AD654">
        <v>0</v>
      </c>
      <c r="AE654">
        <v>0</v>
      </c>
      <c r="AF654">
        <v>0</v>
      </c>
      <c r="AG654">
        <f t="shared" si="65"/>
        <v>0</v>
      </c>
      <c r="AH654">
        <v>0</v>
      </c>
      <c r="AI654">
        <v>0</v>
      </c>
    </row>
    <row r="655" spans="1:35" x14ac:dyDescent="0.3">
      <c r="A655" s="1">
        <v>2564</v>
      </c>
      <c r="B655">
        <v>1953</v>
      </c>
      <c r="C655">
        <f t="shared" si="62"/>
        <v>73</v>
      </c>
      <c r="D655" t="str" cm="1">
        <f t="array" ref="D655">_xlfn.IFS(C655&lt;36,"Young",C655&lt;56,"Middle-aged",C655&gt;=56,"Senior")</f>
        <v>Senior</v>
      </c>
      <c r="E655" t="s">
        <v>29</v>
      </c>
      <c r="F655" t="s">
        <v>33</v>
      </c>
      <c r="G655">
        <v>61278</v>
      </c>
      <c r="H655">
        <f t="shared" si="60"/>
        <v>61278</v>
      </c>
      <c r="I655" t="str" cm="1">
        <f t="array" ref="I655">_xlfn.IFS(H655&lt;PERCENTILE(Income_Clean,0.33),"Low",H655&lt;PERCENTILE(Income_Clean,0.67),"Medium",H655&gt;PERCENTILE(Income_Clean,0.67),"High")</f>
        <v>Medium</v>
      </c>
      <c r="J655" t="str">
        <f t="shared" si="61"/>
        <v>Average Income</v>
      </c>
      <c r="K655">
        <v>0</v>
      </c>
      <c r="L655">
        <v>1</v>
      </c>
      <c r="M655" t="str">
        <f t="shared" si="63"/>
        <v>Yes</v>
      </c>
      <c r="N655" t="s">
        <v>451</v>
      </c>
      <c r="O655">
        <v>87</v>
      </c>
      <c r="P655">
        <v>111</v>
      </c>
      <c r="Q655">
        <v>3</v>
      </c>
      <c r="R655">
        <v>28</v>
      </c>
      <c r="S655">
        <v>2</v>
      </c>
      <c r="T655">
        <v>6</v>
      </c>
      <c r="U655">
        <v>15</v>
      </c>
      <c r="V655">
        <f t="shared" si="64"/>
        <v>165</v>
      </c>
      <c r="W655">
        <v>2</v>
      </c>
      <c r="X655">
        <v>3</v>
      </c>
      <c r="Y655">
        <v>1</v>
      </c>
      <c r="Z655">
        <v>4</v>
      </c>
      <c r="AA655">
        <v>6</v>
      </c>
      <c r="AB655">
        <v>0</v>
      </c>
      <c r="AC655">
        <v>0</v>
      </c>
      <c r="AD655">
        <v>0</v>
      </c>
      <c r="AE655">
        <v>0</v>
      </c>
      <c r="AF655">
        <v>0</v>
      </c>
      <c r="AG655">
        <f t="shared" si="65"/>
        <v>0</v>
      </c>
      <c r="AH655">
        <v>0</v>
      </c>
      <c r="AI655">
        <v>0</v>
      </c>
    </row>
    <row r="656" spans="1:35" x14ac:dyDescent="0.3">
      <c r="A656" s="1">
        <v>946</v>
      </c>
      <c r="B656">
        <v>1958</v>
      </c>
      <c r="C656">
        <f t="shared" si="62"/>
        <v>68</v>
      </c>
      <c r="D656" t="str" cm="1">
        <f t="array" ref="D656">_xlfn.IFS(C656&lt;36,"Young",C656&lt;56,"Middle-aged",C656&gt;=56,"Senior")</f>
        <v>Senior</v>
      </c>
      <c r="E656" t="s">
        <v>53</v>
      </c>
      <c r="F656" t="s">
        <v>33</v>
      </c>
      <c r="G656">
        <v>26490</v>
      </c>
      <c r="H656">
        <f t="shared" si="60"/>
        <v>26490</v>
      </c>
      <c r="I656" t="str" cm="1">
        <f t="array" ref="I656">_xlfn.IFS(H656&lt;PERCENTILE(Income_Clean,0.33),"Low",H656&lt;PERCENTILE(Income_Clean,0.67),"Medium",H656&gt;PERCENTILE(Income_Clean,0.67),"High")</f>
        <v>Low</v>
      </c>
      <c r="J656" t="str">
        <f t="shared" si="61"/>
        <v>Below Average Income</v>
      </c>
      <c r="K656">
        <v>0</v>
      </c>
      <c r="L656">
        <v>0</v>
      </c>
      <c r="M656" t="str">
        <f t="shared" si="63"/>
        <v>No</v>
      </c>
      <c r="N656" t="s">
        <v>242</v>
      </c>
      <c r="O656">
        <v>92</v>
      </c>
      <c r="P656">
        <v>45</v>
      </c>
      <c r="Q656">
        <v>47</v>
      </c>
      <c r="R656">
        <v>52</v>
      </c>
      <c r="S656">
        <v>21</v>
      </c>
      <c r="T656">
        <v>20</v>
      </c>
      <c r="U656">
        <v>25</v>
      </c>
      <c r="V656">
        <f t="shared" si="64"/>
        <v>210</v>
      </c>
      <c r="W656">
        <v>2</v>
      </c>
      <c r="X656">
        <v>3</v>
      </c>
      <c r="Y656">
        <v>1</v>
      </c>
      <c r="Z656">
        <v>5</v>
      </c>
      <c r="AA656">
        <v>6</v>
      </c>
      <c r="AB656">
        <v>0</v>
      </c>
      <c r="AC656">
        <v>0</v>
      </c>
      <c r="AD656">
        <v>0</v>
      </c>
      <c r="AE656">
        <v>0</v>
      </c>
      <c r="AF656">
        <v>0</v>
      </c>
      <c r="AG656">
        <f t="shared" si="65"/>
        <v>0</v>
      </c>
      <c r="AH656">
        <v>0</v>
      </c>
      <c r="AI656">
        <v>0</v>
      </c>
    </row>
    <row r="657" spans="1:35" x14ac:dyDescent="0.3">
      <c r="A657" s="1">
        <v>3867</v>
      </c>
      <c r="B657">
        <v>1947</v>
      </c>
      <c r="C657">
        <f t="shared" si="62"/>
        <v>79</v>
      </c>
      <c r="D657" t="str" cm="1">
        <f t="array" ref="D657">_xlfn.IFS(C657&lt;36,"Young",C657&lt;56,"Middle-aged",C657&gt;=56,"Senior")</f>
        <v>Senior</v>
      </c>
      <c r="E657" t="s">
        <v>36</v>
      </c>
      <c r="F657" t="s">
        <v>33</v>
      </c>
      <c r="G657">
        <v>73059</v>
      </c>
      <c r="H657">
        <f t="shared" si="60"/>
        <v>73059</v>
      </c>
      <c r="I657" t="str" cm="1">
        <f t="array" ref="I657">_xlfn.IFS(H657&lt;PERCENTILE(Income_Clean,0.33),"Low",H657&lt;PERCENTILE(Income_Clean,0.67),"Medium",H657&gt;PERCENTILE(Income_Clean,0.67),"High")</f>
        <v>High</v>
      </c>
      <c r="J657" t="str">
        <f t="shared" si="61"/>
        <v>Above Average Income</v>
      </c>
      <c r="K657">
        <v>0</v>
      </c>
      <c r="L657">
        <v>1</v>
      </c>
      <c r="M657" t="str">
        <f t="shared" si="63"/>
        <v>Yes</v>
      </c>
      <c r="N657" t="s">
        <v>215</v>
      </c>
      <c r="O657">
        <v>36</v>
      </c>
      <c r="P657">
        <v>410</v>
      </c>
      <c r="Q657">
        <v>112</v>
      </c>
      <c r="R657">
        <v>420</v>
      </c>
      <c r="S657">
        <v>0</v>
      </c>
      <c r="T657">
        <v>82</v>
      </c>
      <c r="U657">
        <v>71</v>
      </c>
      <c r="V657">
        <f t="shared" si="64"/>
        <v>1095</v>
      </c>
      <c r="W657">
        <v>1</v>
      </c>
      <c r="X657">
        <v>9</v>
      </c>
      <c r="Y657">
        <v>3</v>
      </c>
      <c r="Z657">
        <v>13</v>
      </c>
      <c r="AA657">
        <v>4</v>
      </c>
      <c r="AB657">
        <v>0</v>
      </c>
      <c r="AC657">
        <v>0</v>
      </c>
      <c r="AD657">
        <v>0</v>
      </c>
      <c r="AE657">
        <v>0</v>
      </c>
      <c r="AF657">
        <v>0</v>
      </c>
      <c r="AG657">
        <f t="shared" si="65"/>
        <v>0</v>
      </c>
      <c r="AH657">
        <v>0</v>
      </c>
      <c r="AI657">
        <v>0</v>
      </c>
    </row>
    <row r="658" spans="1:35" x14ac:dyDescent="0.3">
      <c r="A658" s="1">
        <v>6940</v>
      </c>
      <c r="B658">
        <v>1966</v>
      </c>
      <c r="C658">
        <f t="shared" si="62"/>
        <v>60</v>
      </c>
      <c r="D658" t="str" cm="1">
        <f t="array" ref="D658">_xlfn.IFS(C658&lt;36,"Young",C658&lt;56,"Middle-aged",C658&gt;=56,"Senior")</f>
        <v>Senior</v>
      </c>
      <c r="E658" t="s">
        <v>36</v>
      </c>
      <c r="F658" t="s">
        <v>30</v>
      </c>
      <c r="G658">
        <v>46734</v>
      </c>
      <c r="H658">
        <f t="shared" si="60"/>
        <v>46734</v>
      </c>
      <c r="I658" t="str" cm="1">
        <f t="array" ref="I658">_xlfn.IFS(H658&lt;PERCENTILE(Income_Clean,0.33),"Low",H658&lt;PERCENTILE(Income_Clean,0.67),"Medium",H658&gt;PERCENTILE(Income_Clean,0.67),"High")</f>
        <v>Medium</v>
      </c>
      <c r="J658" t="str">
        <f t="shared" si="61"/>
        <v>Average Income</v>
      </c>
      <c r="K658">
        <v>1</v>
      </c>
      <c r="L658">
        <v>2</v>
      </c>
      <c r="M658" t="str">
        <f t="shared" si="63"/>
        <v>Yes</v>
      </c>
      <c r="N658" t="s">
        <v>452</v>
      </c>
      <c r="O658">
        <v>86</v>
      </c>
      <c r="P658">
        <v>100</v>
      </c>
      <c r="Q658">
        <v>1</v>
      </c>
      <c r="R658">
        <v>39</v>
      </c>
      <c r="S658">
        <v>6</v>
      </c>
      <c r="T658">
        <v>1</v>
      </c>
      <c r="U658">
        <v>76</v>
      </c>
      <c r="V658">
        <f t="shared" si="64"/>
        <v>223</v>
      </c>
      <c r="W658">
        <v>4</v>
      </c>
      <c r="X658">
        <v>3</v>
      </c>
      <c r="Y658">
        <v>2</v>
      </c>
      <c r="Z658">
        <v>3</v>
      </c>
      <c r="AA658">
        <v>6</v>
      </c>
      <c r="AB658">
        <v>1</v>
      </c>
      <c r="AC658">
        <v>0</v>
      </c>
      <c r="AD658">
        <v>0</v>
      </c>
      <c r="AE658">
        <v>0</v>
      </c>
      <c r="AF658">
        <v>0</v>
      </c>
      <c r="AG658">
        <f t="shared" si="65"/>
        <v>1</v>
      </c>
      <c r="AH658">
        <v>0</v>
      </c>
      <c r="AI658">
        <v>0</v>
      </c>
    </row>
    <row r="659" spans="1:35" x14ac:dyDescent="0.3">
      <c r="A659" s="1">
        <v>55</v>
      </c>
      <c r="B659">
        <v>1963</v>
      </c>
      <c r="C659">
        <f t="shared" si="62"/>
        <v>63</v>
      </c>
      <c r="D659" t="str" cm="1">
        <f t="array" ref="D659">_xlfn.IFS(C659&lt;36,"Young",C659&lt;56,"Middle-aged",C659&gt;=56,"Senior")</f>
        <v>Senior</v>
      </c>
      <c r="E659" t="s">
        <v>29</v>
      </c>
      <c r="F659" t="s">
        <v>33</v>
      </c>
      <c r="G659">
        <v>56253</v>
      </c>
      <c r="H659">
        <f t="shared" si="60"/>
        <v>56253</v>
      </c>
      <c r="I659" t="str" cm="1">
        <f t="array" ref="I659">_xlfn.IFS(H659&lt;PERCENTILE(Income_Clean,0.33),"Low",H659&lt;PERCENTILE(Income_Clean,0.67),"Medium",H659&gt;PERCENTILE(Income_Clean,0.67),"High")</f>
        <v>Medium</v>
      </c>
      <c r="J659" t="str">
        <f t="shared" si="61"/>
        <v>Average Income</v>
      </c>
      <c r="K659">
        <v>0</v>
      </c>
      <c r="L659">
        <v>1</v>
      </c>
      <c r="M659" t="str">
        <f t="shared" si="63"/>
        <v>Yes</v>
      </c>
      <c r="N659" t="s">
        <v>135</v>
      </c>
      <c r="O659">
        <v>83</v>
      </c>
      <c r="P659">
        <v>509</v>
      </c>
      <c r="Q659">
        <v>0</v>
      </c>
      <c r="R659">
        <v>65</v>
      </c>
      <c r="S659">
        <v>7</v>
      </c>
      <c r="T659">
        <v>11</v>
      </c>
      <c r="U659">
        <v>5</v>
      </c>
      <c r="V659">
        <f t="shared" si="64"/>
        <v>597</v>
      </c>
      <c r="W659">
        <v>4</v>
      </c>
      <c r="X659">
        <v>7</v>
      </c>
      <c r="Y659">
        <v>2</v>
      </c>
      <c r="Z659">
        <v>9</v>
      </c>
      <c r="AA659">
        <v>6</v>
      </c>
      <c r="AB659">
        <v>0</v>
      </c>
      <c r="AC659">
        <v>0</v>
      </c>
      <c r="AD659">
        <v>0</v>
      </c>
      <c r="AE659">
        <v>0</v>
      </c>
      <c r="AF659">
        <v>0</v>
      </c>
      <c r="AG659">
        <f t="shared" si="65"/>
        <v>0</v>
      </c>
      <c r="AH659">
        <v>0</v>
      </c>
      <c r="AI659">
        <v>0</v>
      </c>
    </row>
    <row r="660" spans="1:35" x14ac:dyDescent="0.3">
      <c r="A660" s="1">
        <v>7093</v>
      </c>
      <c r="B660">
        <v>1985</v>
      </c>
      <c r="C660">
        <f t="shared" si="62"/>
        <v>41</v>
      </c>
      <c r="D660" t="str" cm="1">
        <f t="array" ref="D660">_xlfn.IFS(C660&lt;36,"Young",C660&lt;56,"Middle-aged",C660&gt;=56,"Senior")</f>
        <v>Middle-aged</v>
      </c>
      <c r="E660" t="s">
        <v>29</v>
      </c>
      <c r="F660" t="s">
        <v>37</v>
      </c>
      <c r="G660">
        <v>19986</v>
      </c>
      <c r="H660">
        <f t="shared" si="60"/>
        <v>19986</v>
      </c>
      <c r="I660" t="str" cm="1">
        <f t="array" ref="I660">_xlfn.IFS(H660&lt;PERCENTILE(Income_Clean,0.33),"Low",H660&lt;PERCENTILE(Income_Clean,0.67),"Medium",H660&gt;PERCENTILE(Income_Clean,0.67),"High")</f>
        <v>Low</v>
      </c>
      <c r="J660" t="str">
        <f t="shared" si="61"/>
        <v>Below Average Income</v>
      </c>
      <c r="K660">
        <v>1</v>
      </c>
      <c r="L660">
        <v>0</v>
      </c>
      <c r="M660" t="str">
        <f t="shared" si="63"/>
        <v>Yes</v>
      </c>
      <c r="N660" t="s">
        <v>144</v>
      </c>
      <c r="O660">
        <v>74</v>
      </c>
      <c r="P660">
        <v>3</v>
      </c>
      <c r="Q660">
        <v>6</v>
      </c>
      <c r="R660">
        <v>5</v>
      </c>
      <c r="S660">
        <v>0</v>
      </c>
      <c r="T660">
        <v>2</v>
      </c>
      <c r="U660">
        <v>6</v>
      </c>
      <c r="V660">
        <f t="shared" si="64"/>
        <v>22</v>
      </c>
      <c r="W660">
        <v>1</v>
      </c>
      <c r="X660">
        <v>0</v>
      </c>
      <c r="Y660">
        <v>0</v>
      </c>
      <c r="Z660">
        <v>3</v>
      </c>
      <c r="AA660">
        <v>7</v>
      </c>
      <c r="AB660">
        <v>0</v>
      </c>
      <c r="AC660">
        <v>0</v>
      </c>
      <c r="AD660">
        <v>0</v>
      </c>
      <c r="AE660">
        <v>0</v>
      </c>
      <c r="AF660">
        <v>0</v>
      </c>
      <c r="AG660">
        <f t="shared" si="65"/>
        <v>0</v>
      </c>
      <c r="AH660">
        <v>0</v>
      </c>
      <c r="AI660">
        <v>0</v>
      </c>
    </row>
    <row r="661" spans="1:35" x14ac:dyDescent="0.3">
      <c r="A661" s="1">
        <v>5084</v>
      </c>
      <c r="B661">
        <v>1975</v>
      </c>
      <c r="C661">
        <f t="shared" si="62"/>
        <v>51</v>
      </c>
      <c r="D661" t="str" cm="1">
        <f t="array" ref="D661">_xlfn.IFS(C661&lt;36,"Young",C661&lt;56,"Middle-aged",C661&gt;=56,"Senior")</f>
        <v>Middle-aged</v>
      </c>
      <c r="E661" t="s">
        <v>29</v>
      </c>
      <c r="F661" t="s">
        <v>71</v>
      </c>
      <c r="G661">
        <v>58330</v>
      </c>
      <c r="H661">
        <f t="shared" si="60"/>
        <v>58330</v>
      </c>
      <c r="I661" t="str" cm="1">
        <f t="array" ref="I661">_xlfn.IFS(H661&lt;PERCENTILE(Income_Clean,0.33),"Low",H661&lt;PERCENTILE(Income_Clean,0.67),"Medium",H661&gt;PERCENTILE(Income_Clean,0.67),"High")</f>
        <v>Medium</v>
      </c>
      <c r="J661" t="str">
        <f t="shared" si="61"/>
        <v>Average Income</v>
      </c>
      <c r="K661">
        <v>0</v>
      </c>
      <c r="L661">
        <v>1</v>
      </c>
      <c r="M661" t="str">
        <f t="shared" si="63"/>
        <v>Yes</v>
      </c>
      <c r="N661" t="s">
        <v>453</v>
      </c>
      <c r="O661">
        <v>87</v>
      </c>
      <c r="P661">
        <v>445</v>
      </c>
      <c r="Q661">
        <v>53</v>
      </c>
      <c r="R661">
        <v>213</v>
      </c>
      <c r="S661">
        <v>104</v>
      </c>
      <c r="T661">
        <v>98</v>
      </c>
      <c r="U661">
        <v>151</v>
      </c>
      <c r="V661">
        <f t="shared" si="64"/>
        <v>1064</v>
      </c>
      <c r="W661">
        <v>1</v>
      </c>
      <c r="X661">
        <v>6</v>
      </c>
      <c r="Y661">
        <v>4</v>
      </c>
      <c r="Z661">
        <v>13</v>
      </c>
      <c r="AA661">
        <v>4</v>
      </c>
      <c r="AB661">
        <v>0</v>
      </c>
      <c r="AC661">
        <v>0</v>
      </c>
      <c r="AD661">
        <v>0</v>
      </c>
      <c r="AE661">
        <v>0</v>
      </c>
      <c r="AF661">
        <v>0</v>
      </c>
      <c r="AG661">
        <f t="shared" si="65"/>
        <v>0</v>
      </c>
      <c r="AH661">
        <v>0</v>
      </c>
      <c r="AI661">
        <v>0</v>
      </c>
    </row>
    <row r="662" spans="1:35" x14ac:dyDescent="0.3">
      <c r="A662" s="1">
        <v>1777</v>
      </c>
      <c r="B662">
        <v>1980</v>
      </c>
      <c r="C662">
        <f t="shared" si="62"/>
        <v>46</v>
      </c>
      <c r="D662" t="str" cm="1">
        <f t="array" ref="D662">_xlfn.IFS(C662&lt;36,"Young",C662&lt;56,"Middle-aged",C662&gt;=56,"Senior")</f>
        <v>Middle-aged</v>
      </c>
      <c r="E662" t="s">
        <v>47</v>
      </c>
      <c r="F662" t="s">
        <v>37</v>
      </c>
      <c r="G662">
        <v>25965</v>
      </c>
      <c r="H662">
        <f t="shared" si="60"/>
        <v>25965</v>
      </c>
      <c r="I662" t="str" cm="1">
        <f t="array" ref="I662">_xlfn.IFS(H662&lt;PERCENTILE(Income_Clean,0.33),"Low",H662&lt;PERCENTILE(Income_Clean,0.67),"Medium",H662&gt;PERCENTILE(Income_Clean,0.67),"High")</f>
        <v>Low</v>
      </c>
      <c r="J662" t="str">
        <f t="shared" si="61"/>
        <v>Below Average Income</v>
      </c>
      <c r="K662">
        <v>0</v>
      </c>
      <c r="L662">
        <v>0</v>
      </c>
      <c r="M662" t="str">
        <f t="shared" si="63"/>
        <v>No</v>
      </c>
      <c r="N662" t="s">
        <v>93</v>
      </c>
      <c r="O662">
        <v>29</v>
      </c>
      <c r="P662">
        <v>2</v>
      </c>
      <c r="Q662">
        <v>2</v>
      </c>
      <c r="R662">
        <v>11</v>
      </c>
      <c r="S662">
        <v>41</v>
      </c>
      <c r="T662">
        <v>7</v>
      </c>
      <c r="U662">
        <v>11</v>
      </c>
      <c r="V662">
        <f t="shared" si="64"/>
        <v>74</v>
      </c>
      <c r="W662">
        <v>1</v>
      </c>
      <c r="X662">
        <v>2</v>
      </c>
      <c r="Y662">
        <v>0</v>
      </c>
      <c r="Z662">
        <v>3</v>
      </c>
      <c r="AA662">
        <v>8</v>
      </c>
      <c r="AB662">
        <v>0</v>
      </c>
      <c r="AC662">
        <v>0</v>
      </c>
      <c r="AD662">
        <v>0</v>
      </c>
      <c r="AE662">
        <v>0</v>
      </c>
      <c r="AF662">
        <v>0</v>
      </c>
      <c r="AG662">
        <f t="shared" si="65"/>
        <v>0</v>
      </c>
      <c r="AH662">
        <v>0</v>
      </c>
      <c r="AI662">
        <v>0</v>
      </c>
    </row>
    <row r="663" spans="1:35" x14ac:dyDescent="0.3">
      <c r="A663" s="1">
        <v>8162</v>
      </c>
      <c r="B663">
        <v>1956</v>
      </c>
      <c r="C663">
        <f t="shared" si="62"/>
        <v>70</v>
      </c>
      <c r="D663" t="str" cm="1">
        <f t="array" ref="D663">_xlfn.IFS(C663&lt;36,"Young",C663&lt;56,"Middle-aged",C663&gt;=56,"Senior")</f>
        <v>Senior</v>
      </c>
      <c r="E663" t="s">
        <v>39</v>
      </c>
      <c r="F663" t="s">
        <v>33</v>
      </c>
      <c r="G663">
        <v>14661</v>
      </c>
      <c r="H663">
        <f t="shared" si="60"/>
        <v>14661</v>
      </c>
      <c r="I663" t="str" cm="1">
        <f t="array" ref="I663">_xlfn.IFS(H663&lt;PERCENTILE(Income_Clean,0.33),"Low",H663&lt;PERCENTILE(Income_Clean,0.67),"Medium",H663&gt;PERCENTILE(Income_Clean,0.67),"High")</f>
        <v>Low</v>
      </c>
      <c r="J663" t="str">
        <f t="shared" si="61"/>
        <v>Below Average Income</v>
      </c>
      <c r="K663">
        <v>0</v>
      </c>
      <c r="L663">
        <v>0</v>
      </c>
      <c r="M663" t="str">
        <f t="shared" si="63"/>
        <v>No</v>
      </c>
      <c r="N663" t="s">
        <v>454</v>
      </c>
      <c r="O663">
        <v>88</v>
      </c>
      <c r="P663">
        <v>4</v>
      </c>
      <c r="Q663">
        <v>1</v>
      </c>
      <c r="R663">
        <v>11</v>
      </c>
      <c r="S663">
        <v>6</v>
      </c>
      <c r="T663">
        <v>2</v>
      </c>
      <c r="U663">
        <v>2</v>
      </c>
      <c r="V663">
        <f t="shared" si="64"/>
        <v>26</v>
      </c>
      <c r="W663">
        <v>1</v>
      </c>
      <c r="X663">
        <v>1</v>
      </c>
      <c r="Y663">
        <v>0</v>
      </c>
      <c r="Z663">
        <v>3</v>
      </c>
      <c r="AA663">
        <v>6</v>
      </c>
      <c r="AB663">
        <v>0</v>
      </c>
      <c r="AC663">
        <v>0</v>
      </c>
      <c r="AD663">
        <v>0</v>
      </c>
      <c r="AE663">
        <v>0</v>
      </c>
      <c r="AF663">
        <v>0</v>
      </c>
      <c r="AG663">
        <f t="shared" si="65"/>
        <v>0</v>
      </c>
      <c r="AH663">
        <v>0</v>
      </c>
      <c r="AI663">
        <v>0</v>
      </c>
    </row>
    <row r="664" spans="1:35" x14ac:dyDescent="0.3">
      <c r="A664" s="1">
        <v>10826</v>
      </c>
      <c r="B664">
        <v>1959</v>
      </c>
      <c r="C664">
        <f t="shared" si="62"/>
        <v>67</v>
      </c>
      <c r="D664" t="str" cm="1">
        <f t="array" ref="D664">_xlfn.IFS(C664&lt;36,"Young",C664&lt;56,"Middle-aged",C664&gt;=56,"Senior")</f>
        <v>Senior</v>
      </c>
      <c r="E664" t="s">
        <v>29</v>
      </c>
      <c r="F664" t="s">
        <v>37</v>
      </c>
      <c r="G664">
        <v>18690</v>
      </c>
      <c r="H664">
        <f t="shared" si="60"/>
        <v>18690</v>
      </c>
      <c r="I664" t="str" cm="1">
        <f t="array" ref="I664">_xlfn.IFS(H664&lt;PERCENTILE(Income_Clean,0.33),"Low",H664&lt;PERCENTILE(Income_Clean,0.67),"Medium",H664&gt;PERCENTILE(Income_Clean,0.67),"High")</f>
        <v>Low</v>
      </c>
      <c r="J664" t="str">
        <f t="shared" si="61"/>
        <v>Below Average Income</v>
      </c>
      <c r="K664">
        <v>0</v>
      </c>
      <c r="L664">
        <v>0</v>
      </c>
      <c r="M664" t="str">
        <f t="shared" si="63"/>
        <v>No</v>
      </c>
      <c r="N664" t="s">
        <v>314</v>
      </c>
      <c r="O664">
        <v>77</v>
      </c>
      <c r="P664">
        <v>6</v>
      </c>
      <c r="Q664">
        <v>1</v>
      </c>
      <c r="R664">
        <v>7</v>
      </c>
      <c r="S664">
        <v>23</v>
      </c>
      <c r="T664">
        <v>4</v>
      </c>
      <c r="U664">
        <v>19</v>
      </c>
      <c r="V664">
        <f t="shared" si="64"/>
        <v>60</v>
      </c>
      <c r="W664">
        <v>1</v>
      </c>
      <c r="X664">
        <v>1</v>
      </c>
      <c r="Y664">
        <v>1</v>
      </c>
      <c r="Z664">
        <v>2</v>
      </c>
      <c r="AA664">
        <v>8</v>
      </c>
      <c r="AB664">
        <v>0</v>
      </c>
      <c r="AC664">
        <v>0</v>
      </c>
      <c r="AD664">
        <v>0</v>
      </c>
      <c r="AE664">
        <v>0</v>
      </c>
      <c r="AF664">
        <v>0</v>
      </c>
      <c r="AG664">
        <f t="shared" si="65"/>
        <v>0</v>
      </c>
      <c r="AH664">
        <v>0</v>
      </c>
      <c r="AI664">
        <v>0</v>
      </c>
    </row>
    <row r="665" spans="1:35" x14ac:dyDescent="0.3">
      <c r="A665" s="1">
        <v>8754</v>
      </c>
      <c r="B665">
        <v>1974</v>
      </c>
      <c r="C665">
        <f t="shared" si="62"/>
        <v>52</v>
      </c>
      <c r="D665" t="str" cm="1">
        <f t="array" ref="D665">_xlfn.IFS(C665&lt;36,"Young",C665&lt;56,"Middle-aged",C665&gt;=56,"Senior")</f>
        <v>Middle-aged</v>
      </c>
      <c r="E665" t="s">
        <v>36</v>
      </c>
      <c r="F665" t="s">
        <v>33</v>
      </c>
      <c r="G665">
        <v>45068</v>
      </c>
      <c r="H665">
        <f t="shared" si="60"/>
        <v>45068</v>
      </c>
      <c r="I665" t="str" cm="1">
        <f t="array" ref="I665">_xlfn.IFS(H665&lt;PERCENTILE(Income_Clean,0.33),"Low",H665&lt;PERCENTILE(Income_Clean,0.67),"Medium",H665&gt;PERCENTILE(Income_Clean,0.67),"High")</f>
        <v>Medium</v>
      </c>
      <c r="J665" t="str">
        <f t="shared" si="61"/>
        <v>Average Income</v>
      </c>
      <c r="K665">
        <v>0</v>
      </c>
      <c r="L665">
        <v>1</v>
      </c>
      <c r="M665" t="str">
        <f t="shared" si="63"/>
        <v>Yes</v>
      </c>
      <c r="N665" t="s">
        <v>455</v>
      </c>
      <c r="O665">
        <v>25</v>
      </c>
      <c r="P665">
        <v>14</v>
      </c>
      <c r="Q665">
        <v>0</v>
      </c>
      <c r="R665">
        <v>3</v>
      </c>
      <c r="S665">
        <v>0</v>
      </c>
      <c r="T665">
        <v>0</v>
      </c>
      <c r="U665">
        <v>3</v>
      </c>
      <c r="V665">
        <f t="shared" si="64"/>
        <v>20</v>
      </c>
      <c r="W665">
        <v>1</v>
      </c>
      <c r="X665">
        <v>1</v>
      </c>
      <c r="Y665">
        <v>0</v>
      </c>
      <c r="Z665">
        <v>2</v>
      </c>
      <c r="AA665">
        <v>7</v>
      </c>
      <c r="AB665">
        <v>0</v>
      </c>
      <c r="AC665">
        <v>0</v>
      </c>
      <c r="AD665">
        <v>0</v>
      </c>
      <c r="AE665">
        <v>0</v>
      </c>
      <c r="AF665">
        <v>0</v>
      </c>
      <c r="AG665">
        <f t="shared" si="65"/>
        <v>0</v>
      </c>
      <c r="AH665">
        <v>0</v>
      </c>
      <c r="AI665">
        <v>0</v>
      </c>
    </row>
    <row r="666" spans="1:35" x14ac:dyDescent="0.3">
      <c r="A666" s="1">
        <v>1987</v>
      </c>
      <c r="B666">
        <v>1987</v>
      </c>
      <c r="C666">
        <f t="shared" si="62"/>
        <v>39</v>
      </c>
      <c r="D666" t="str" cm="1">
        <f t="array" ref="D666">_xlfn.IFS(C666&lt;36,"Young",C666&lt;56,"Middle-aged",C666&gt;=56,"Senior")</f>
        <v>Middle-aged</v>
      </c>
      <c r="E666" t="s">
        <v>47</v>
      </c>
      <c r="F666" t="s">
        <v>30</v>
      </c>
      <c r="G666">
        <v>21063</v>
      </c>
      <c r="H666">
        <f t="shared" si="60"/>
        <v>21063</v>
      </c>
      <c r="I666" t="str" cm="1">
        <f t="array" ref="I666">_xlfn.IFS(H666&lt;PERCENTILE(Income_Clean,0.33),"Low",H666&lt;PERCENTILE(Income_Clean,0.67),"Medium",H666&gt;PERCENTILE(Income_Clean,0.67),"High")</f>
        <v>Low</v>
      </c>
      <c r="J666" t="str">
        <f t="shared" si="61"/>
        <v>Below Average Income</v>
      </c>
      <c r="K666">
        <v>1</v>
      </c>
      <c r="L666">
        <v>0</v>
      </c>
      <c r="M666" t="str">
        <f t="shared" si="63"/>
        <v>Yes</v>
      </c>
      <c r="N666" t="s">
        <v>456</v>
      </c>
      <c r="O666">
        <v>34</v>
      </c>
      <c r="P666">
        <v>1</v>
      </c>
      <c r="Q666">
        <v>10</v>
      </c>
      <c r="R666">
        <v>11</v>
      </c>
      <c r="S666">
        <v>19</v>
      </c>
      <c r="T666">
        <v>3</v>
      </c>
      <c r="U666">
        <v>15</v>
      </c>
      <c r="V666">
        <f t="shared" si="64"/>
        <v>59</v>
      </c>
      <c r="W666">
        <v>2</v>
      </c>
      <c r="X666">
        <v>2</v>
      </c>
      <c r="Y666">
        <v>0</v>
      </c>
      <c r="Z666">
        <v>3</v>
      </c>
      <c r="AA666">
        <v>6</v>
      </c>
      <c r="AB666">
        <v>0</v>
      </c>
      <c r="AC666">
        <v>0</v>
      </c>
      <c r="AD666">
        <v>0</v>
      </c>
      <c r="AE666">
        <v>0</v>
      </c>
      <c r="AF666">
        <v>0</v>
      </c>
      <c r="AG666">
        <f t="shared" si="65"/>
        <v>0</v>
      </c>
      <c r="AH666">
        <v>0</v>
      </c>
      <c r="AI666">
        <v>0</v>
      </c>
    </row>
    <row r="667" spans="1:35" x14ac:dyDescent="0.3">
      <c r="A667" s="1">
        <v>11007</v>
      </c>
      <c r="B667">
        <v>1968</v>
      </c>
      <c r="C667">
        <f t="shared" si="62"/>
        <v>58</v>
      </c>
      <c r="D667" t="str" cm="1">
        <f t="array" ref="D667">_xlfn.IFS(C667&lt;36,"Young",C667&lt;56,"Middle-aged",C667&gt;=56,"Senior")</f>
        <v>Senior</v>
      </c>
      <c r="E667" t="s">
        <v>36</v>
      </c>
      <c r="F667" t="s">
        <v>37</v>
      </c>
      <c r="G667">
        <v>29187</v>
      </c>
      <c r="H667">
        <f t="shared" si="60"/>
        <v>29187</v>
      </c>
      <c r="I667" t="str" cm="1">
        <f t="array" ref="I667">_xlfn.IFS(H667&lt;PERCENTILE(Income_Clean,0.33),"Low",H667&lt;PERCENTILE(Income_Clean,0.67),"Medium",H667&gt;PERCENTILE(Income_Clean,0.67),"High")</f>
        <v>Low</v>
      </c>
      <c r="J667" t="str">
        <f t="shared" si="61"/>
        <v>Below Average Income</v>
      </c>
      <c r="K667">
        <v>1</v>
      </c>
      <c r="L667">
        <v>0</v>
      </c>
      <c r="M667" t="str">
        <f t="shared" si="63"/>
        <v>Yes</v>
      </c>
      <c r="N667" t="s">
        <v>291</v>
      </c>
      <c r="O667">
        <v>43</v>
      </c>
      <c r="P667">
        <v>26</v>
      </c>
      <c r="Q667">
        <v>0</v>
      </c>
      <c r="R667">
        <v>6</v>
      </c>
      <c r="S667">
        <v>0</v>
      </c>
      <c r="T667">
        <v>0</v>
      </c>
      <c r="U667">
        <v>2</v>
      </c>
      <c r="V667">
        <f t="shared" si="64"/>
        <v>34</v>
      </c>
      <c r="W667">
        <v>1</v>
      </c>
      <c r="X667">
        <v>1</v>
      </c>
      <c r="Y667">
        <v>0</v>
      </c>
      <c r="Z667">
        <v>3</v>
      </c>
      <c r="AA667">
        <v>8</v>
      </c>
      <c r="AB667">
        <v>0</v>
      </c>
      <c r="AC667">
        <v>0</v>
      </c>
      <c r="AD667">
        <v>0</v>
      </c>
      <c r="AE667">
        <v>0</v>
      </c>
      <c r="AF667">
        <v>0</v>
      </c>
      <c r="AG667">
        <f t="shared" si="65"/>
        <v>0</v>
      </c>
      <c r="AH667">
        <v>0</v>
      </c>
      <c r="AI667">
        <v>0</v>
      </c>
    </row>
    <row r="668" spans="1:35" x14ac:dyDescent="0.3">
      <c r="A668" s="1">
        <v>7426</v>
      </c>
      <c r="B668">
        <v>1971</v>
      </c>
      <c r="C668">
        <f t="shared" si="62"/>
        <v>55</v>
      </c>
      <c r="D668" t="str" cm="1">
        <f t="array" ref="D668">_xlfn.IFS(C668&lt;36,"Young",C668&lt;56,"Middle-aged",C668&gt;=56,"Senior")</f>
        <v>Middle-aged</v>
      </c>
      <c r="E668" t="s">
        <v>53</v>
      </c>
      <c r="F668" t="s">
        <v>37</v>
      </c>
      <c r="G668">
        <v>54690</v>
      </c>
      <c r="H668">
        <f t="shared" si="60"/>
        <v>54690</v>
      </c>
      <c r="I668" t="str" cm="1">
        <f t="array" ref="I668">_xlfn.IFS(H668&lt;PERCENTILE(Income_Clean,0.33),"Low",H668&lt;PERCENTILE(Income_Clean,0.67),"Medium",H668&gt;PERCENTILE(Income_Clean,0.67),"High")</f>
        <v>Medium</v>
      </c>
      <c r="J668" t="str">
        <f t="shared" si="61"/>
        <v>Average Income</v>
      </c>
      <c r="K668">
        <v>1</v>
      </c>
      <c r="L668">
        <v>1</v>
      </c>
      <c r="M668" t="str">
        <f t="shared" si="63"/>
        <v>Yes</v>
      </c>
      <c r="N668" t="s">
        <v>290</v>
      </c>
      <c r="O668">
        <v>76</v>
      </c>
      <c r="P668">
        <v>111</v>
      </c>
      <c r="Q668">
        <v>16</v>
      </c>
      <c r="R668">
        <v>37</v>
      </c>
      <c r="S668">
        <v>7</v>
      </c>
      <c r="T668">
        <v>9</v>
      </c>
      <c r="U668">
        <v>18</v>
      </c>
      <c r="V668">
        <f t="shared" si="64"/>
        <v>198</v>
      </c>
      <c r="W668">
        <v>3</v>
      </c>
      <c r="X668">
        <v>3</v>
      </c>
      <c r="Y668">
        <v>1</v>
      </c>
      <c r="Z668">
        <v>5</v>
      </c>
      <c r="AA668">
        <v>3</v>
      </c>
      <c r="AB668">
        <v>0</v>
      </c>
      <c r="AC668">
        <v>0</v>
      </c>
      <c r="AD668">
        <v>0</v>
      </c>
      <c r="AE668">
        <v>0</v>
      </c>
      <c r="AF668">
        <v>0</v>
      </c>
      <c r="AG668">
        <f t="shared" si="65"/>
        <v>0</v>
      </c>
      <c r="AH668">
        <v>0</v>
      </c>
      <c r="AI668">
        <v>0</v>
      </c>
    </row>
    <row r="669" spans="1:35" x14ac:dyDescent="0.3">
      <c r="A669" s="1">
        <v>9153</v>
      </c>
      <c r="B669">
        <v>1964</v>
      </c>
      <c r="C669">
        <f t="shared" si="62"/>
        <v>62</v>
      </c>
      <c r="D669" t="str" cm="1">
        <f t="array" ref="D669">_xlfn.IFS(C669&lt;36,"Young",C669&lt;56,"Middle-aged",C669&gt;=56,"Senior")</f>
        <v>Senior</v>
      </c>
      <c r="E669" t="s">
        <v>36</v>
      </c>
      <c r="F669" t="s">
        <v>37</v>
      </c>
      <c r="G669">
        <v>59304</v>
      </c>
      <c r="H669">
        <f t="shared" si="60"/>
        <v>59304</v>
      </c>
      <c r="I669" t="str" cm="1">
        <f t="array" ref="I669">_xlfn.IFS(H669&lt;PERCENTILE(Income_Clean,0.33),"Low",H669&lt;PERCENTILE(Income_Clean,0.67),"Medium",H669&gt;PERCENTILE(Income_Clean,0.67),"High")</f>
        <v>Medium</v>
      </c>
      <c r="J669" t="str">
        <f t="shared" si="61"/>
        <v>Average Income</v>
      </c>
      <c r="K669">
        <v>0</v>
      </c>
      <c r="L669">
        <v>1</v>
      </c>
      <c r="M669" t="str">
        <f t="shared" si="63"/>
        <v>Yes</v>
      </c>
      <c r="N669" t="s">
        <v>282</v>
      </c>
      <c r="O669">
        <v>81</v>
      </c>
      <c r="P669">
        <v>418</v>
      </c>
      <c r="Q669">
        <v>61</v>
      </c>
      <c r="R669">
        <v>428</v>
      </c>
      <c r="S669">
        <v>80</v>
      </c>
      <c r="T669">
        <v>51</v>
      </c>
      <c r="U669">
        <v>10</v>
      </c>
      <c r="V669">
        <f t="shared" si="64"/>
        <v>1048</v>
      </c>
      <c r="W669">
        <v>3</v>
      </c>
      <c r="X669">
        <v>7</v>
      </c>
      <c r="Y669">
        <v>8</v>
      </c>
      <c r="Z669">
        <v>10</v>
      </c>
      <c r="AA669">
        <v>5</v>
      </c>
      <c r="AB669">
        <v>0</v>
      </c>
      <c r="AC669">
        <v>0</v>
      </c>
      <c r="AD669">
        <v>0</v>
      </c>
      <c r="AE669">
        <v>0</v>
      </c>
      <c r="AF669">
        <v>0</v>
      </c>
      <c r="AG669">
        <f t="shared" si="65"/>
        <v>0</v>
      </c>
      <c r="AH669">
        <v>0</v>
      </c>
      <c r="AI669">
        <v>0</v>
      </c>
    </row>
    <row r="670" spans="1:35" x14ac:dyDescent="0.3">
      <c r="A670" s="1">
        <v>10379</v>
      </c>
      <c r="B670">
        <v>1962</v>
      </c>
      <c r="C670">
        <f t="shared" si="62"/>
        <v>64</v>
      </c>
      <c r="D670" t="str" cm="1">
        <f t="array" ref="D670">_xlfn.IFS(C670&lt;36,"Young",C670&lt;56,"Middle-aged",C670&gt;=56,"Senior")</f>
        <v>Senior</v>
      </c>
      <c r="E670" t="s">
        <v>39</v>
      </c>
      <c r="F670" t="s">
        <v>30</v>
      </c>
      <c r="G670">
        <v>59247</v>
      </c>
      <c r="H670">
        <f t="shared" si="60"/>
        <v>59247</v>
      </c>
      <c r="I670" t="str" cm="1">
        <f t="array" ref="I670">_xlfn.IFS(H670&lt;PERCENTILE(Income_Clean,0.33),"Low",H670&lt;PERCENTILE(Income_Clean,0.67),"Medium",H670&gt;PERCENTILE(Income_Clean,0.67),"High")</f>
        <v>Medium</v>
      </c>
      <c r="J670" t="str">
        <f t="shared" si="61"/>
        <v>Average Income</v>
      </c>
      <c r="K670">
        <v>0</v>
      </c>
      <c r="L670">
        <v>2</v>
      </c>
      <c r="M670" t="str">
        <f t="shared" si="63"/>
        <v>Yes</v>
      </c>
      <c r="N670" t="s">
        <v>457</v>
      </c>
      <c r="O670">
        <v>87</v>
      </c>
      <c r="P670">
        <v>327</v>
      </c>
      <c r="Q670">
        <v>9</v>
      </c>
      <c r="R670">
        <v>122</v>
      </c>
      <c r="S670">
        <v>19</v>
      </c>
      <c r="T670">
        <v>14</v>
      </c>
      <c r="U670">
        <v>83</v>
      </c>
      <c r="V670">
        <f t="shared" si="64"/>
        <v>574</v>
      </c>
      <c r="W670">
        <v>5</v>
      </c>
      <c r="X670">
        <v>5</v>
      </c>
      <c r="Y670">
        <v>2</v>
      </c>
      <c r="Z670">
        <v>9</v>
      </c>
      <c r="AA670">
        <v>6</v>
      </c>
      <c r="AB670">
        <v>0</v>
      </c>
      <c r="AC670">
        <v>0</v>
      </c>
      <c r="AD670">
        <v>0</v>
      </c>
      <c r="AE670">
        <v>0</v>
      </c>
      <c r="AF670">
        <v>0</v>
      </c>
      <c r="AG670">
        <f t="shared" si="65"/>
        <v>0</v>
      </c>
      <c r="AH670">
        <v>0</v>
      </c>
      <c r="AI670">
        <v>0</v>
      </c>
    </row>
    <row r="671" spans="1:35" x14ac:dyDescent="0.3">
      <c r="A671" s="1">
        <v>9204</v>
      </c>
      <c r="B671">
        <v>1970</v>
      </c>
      <c r="C671">
        <f t="shared" si="62"/>
        <v>56</v>
      </c>
      <c r="D671" t="str" cm="1">
        <f t="array" ref="D671">_xlfn.IFS(C671&lt;36,"Young",C671&lt;56,"Middle-aged",C671&gt;=56,"Senior")</f>
        <v>Senior</v>
      </c>
      <c r="E671" t="s">
        <v>29</v>
      </c>
      <c r="F671" t="s">
        <v>71</v>
      </c>
      <c r="G671">
        <v>66731</v>
      </c>
      <c r="H671">
        <f t="shared" si="60"/>
        <v>66731</v>
      </c>
      <c r="I671" t="str" cm="1">
        <f t="array" ref="I671">_xlfn.IFS(H671&lt;PERCENTILE(Income_Clean,0.33),"Low",H671&lt;PERCENTILE(Income_Clean,0.67),"Medium",H671&gt;PERCENTILE(Income_Clean,0.67),"High")</f>
        <v>High</v>
      </c>
      <c r="J671" t="str">
        <f t="shared" si="61"/>
        <v>Above Average Income</v>
      </c>
      <c r="K671">
        <v>0</v>
      </c>
      <c r="L671">
        <v>1</v>
      </c>
      <c r="M671" t="str">
        <f t="shared" si="63"/>
        <v>Yes</v>
      </c>
      <c r="N671" t="s">
        <v>183</v>
      </c>
      <c r="O671">
        <v>33</v>
      </c>
      <c r="P671">
        <v>371</v>
      </c>
      <c r="Q671">
        <v>159</v>
      </c>
      <c r="R671">
        <v>194</v>
      </c>
      <c r="S671">
        <v>58</v>
      </c>
      <c r="T671">
        <v>106</v>
      </c>
      <c r="U671">
        <v>141</v>
      </c>
      <c r="V671">
        <f t="shared" si="64"/>
        <v>1029</v>
      </c>
      <c r="W671">
        <v>4</v>
      </c>
      <c r="X671">
        <v>4</v>
      </c>
      <c r="Y671">
        <v>3</v>
      </c>
      <c r="Z671">
        <v>6</v>
      </c>
      <c r="AA671">
        <v>3</v>
      </c>
      <c r="AB671">
        <v>0</v>
      </c>
      <c r="AC671">
        <v>0</v>
      </c>
      <c r="AD671">
        <v>0</v>
      </c>
      <c r="AE671">
        <v>0</v>
      </c>
      <c r="AF671">
        <v>0</v>
      </c>
      <c r="AG671">
        <f t="shared" si="65"/>
        <v>0</v>
      </c>
      <c r="AH671">
        <v>0</v>
      </c>
      <c r="AI671">
        <v>0</v>
      </c>
    </row>
    <row r="672" spans="1:35" x14ac:dyDescent="0.3">
      <c r="A672" s="1">
        <v>3197</v>
      </c>
      <c r="B672">
        <v>1980</v>
      </c>
      <c r="C672">
        <f t="shared" si="62"/>
        <v>46</v>
      </c>
      <c r="D672" t="str" cm="1">
        <f t="array" ref="D672">_xlfn.IFS(C672&lt;36,"Young",C672&lt;56,"Middle-aged",C672&gt;=56,"Senior")</f>
        <v>Middle-aged</v>
      </c>
      <c r="E672" t="s">
        <v>29</v>
      </c>
      <c r="F672" t="s">
        <v>37</v>
      </c>
      <c r="G672">
        <v>77353</v>
      </c>
      <c r="H672">
        <f t="shared" si="60"/>
        <v>77353</v>
      </c>
      <c r="I672" t="str" cm="1">
        <f t="array" ref="I672">_xlfn.IFS(H672&lt;PERCENTILE(Income_Clean,0.33),"Low",H672&lt;PERCENTILE(Income_Clean,0.67),"Medium",H672&gt;PERCENTILE(Income_Clean,0.67),"High")</f>
        <v>High</v>
      </c>
      <c r="J672" t="str">
        <f t="shared" si="61"/>
        <v>Above Average Income</v>
      </c>
      <c r="K672">
        <v>0</v>
      </c>
      <c r="L672">
        <v>1</v>
      </c>
      <c r="M672" t="str">
        <f t="shared" si="63"/>
        <v>Yes</v>
      </c>
      <c r="N672" t="s">
        <v>458</v>
      </c>
      <c r="O672">
        <v>38</v>
      </c>
      <c r="P672">
        <v>275</v>
      </c>
      <c r="Q672">
        <v>59</v>
      </c>
      <c r="R672">
        <v>107</v>
      </c>
      <c r="S672">
        <v>69</v>
      </c>
      <c r="T672">
        <v>101</v>
      </c>
      <c r="U672">
        <v>59</v>
      </c>
      <c r="V672">
        <f t="shared" si="64"/>
        <v>670</v>
      </c>
      <c r="W672">
        <v>2</v>
      </c>
      <c r="X672">
        <v>6</v>
      </c>
      <c r="Y672">
        <v>4</v>
      </c>
      <c r="Z672">
        <v>8</v>
      </c>
      <c r="AA672">
        <v>4</v>
      </c>
      <c r="AB672">
        <v>0</v>
      </c>
      <c r="AC672">
        <v>0</v>
      </c>
      <c r="AD672">
        <v>0</v>
      </c>
      <c r="AE672">
        <v>0</v>
      </c>
      <c r="AF672">
        <v>0</v>
      </c>
      <c r="AG672">
        <f t="shared" si="65"/>
        <v>0</v>
      </c>
      <c r="AH672">
        <v>0</v>
      </c>
      <c r="AI672">
        <v>0</v>
      </c>
    </row>
    <row r="673" spans="1:35" x14ac:dyDescent="0.3">
      <c r="A673" s="1">
        <v>2920</v>
      </c>
      <c r="B673">
        <v>1975</v>
      </c>
      <c r="C673">
        <f t="shared" si="62"/>
        <v>51</v>
      </c>
      <c r="D673" t="str" cm="1">
        <f t="array" ref="D673">_xlfn.IFS(C673&lt;36,"Young",C673&lt;56,"Middle-aged",C673&gt;=56,"Senior")</f>
        <v>Middle-aged</v>
      </c>
      <c r="E673" t="s">
        <v>36</v>
      </c>
      <c r="F673" t="s">
        <v>30</v>
      </c>
      <c r="G673">
        <v>52614</v>
      </c>
      <c r="H673">
        <f t="shared" si="60"/>
        <v>52614</v>
      </c>
      <c r="I673" t="str" cm="1">
        <f t="array" ref="I673">_xlfn.IFS(H673&lt;PERCENTILE(Income_Clean,0.33),"Low",H673&lt;PERCENTILE(Income_Clean,0.67),"Medium",H673&gt;PERCENTILE(Income_Clean,0.67),"High")</f>
        <v>Medium</v>
      </c>
      <c r="J673" t="str">
        <f t="shared" si="61"/>
        <v>Average Income</v>
      </c>
      <c r="K673">
        <v>0</v>
      </c>
      <c r="L673">
        <v>1</v>
      </c>
      <c r="M673" t="str">
        <f t="shared" si="63"/>
        <v>Yes</v>
      </c>
      <c r="N673" t="s">
        <v>318</v>
      </c>
      <c r="O673">
        <v>63</v>
      </c>
      <c r="P673">
        <v>789</v>
      </c>
      <c r="Q673">
        <v>0</v>
      </c>
      <c r="R673">
        <v>142</v>
      </c>
      <c r="S673">
        <v>12</v>
      </c>
      <c r="T673">
        <v>9</v>
      </c>
      <c r="U673">
        <v>38</v>
      </c>
      <c r="V673">
        <f t="shared" si="64"/>
        <v>990</v>
      </c>
      <c r="W673">
        <v>2</v>
      </c>
      <c r="X673">
        <v>2</v>
      </c>
      <c r="Y673">
        <v>4</v>
      </c>
      <c r="Z673">
        <v>8</v>
      </c>
      <c r="AA673">
        <v>8</v>
      </c>
      <c r="AB673">
        <v>0</v>
      </c>
      <c r="AC673">
        <v>0</v>
      </c>
      <c r="AD673">
        <v>0</v>
      </c>
      <c r="AE673">
        <v>0</v>
      </c>
      <c r="AF673">
        <v>0</v>
      </c>
      <c r="AG673">
        <f t="shared" si="65"/>
        <v>0</v>
      </c>
      <c r="AH673">
        <v>0</v>
      </c>
      <c r="AI673">
        <v>0</v>
      </c>
    </row>
    <row r="674" spans="1:35" x14ac:dyDescent="0.3">
      <c r="A674" s="1">
        <v>6961</v>
      </c>
      <c r="B674">
        <v>1974</v>
      </c>
      <c r="C674">
        <f t="shared" si="62"/>
        <v>52</v>
      </c>
      <c r="D674" t="str" cm="1">
        <f t="array" ref="D674">_xlfn.IFS(C674&lt;36,"Young",C674&lt;56,"Middle-aged",C674&gt;=56,"Senior")</f>
        <v>Middle-aged</v>
      </c>
      <c r="E674" t="s">
        <v>29</v>
      </c>
      <c r="F674" t="s">
        <v>37</v>
      </c>
      <c r="G674">
        <v>26751</v>
      </c>
      <c r="H674">
        <f t="shared" si="60"/>
        <v>26751</v>
      </c>
      <c r="I674" t="str" cm="1">
        <f t="array" ref="I674">_xlfn.IFS(H674&lt;PERCENTILE(Income_Clean,0.33),"Low",H674&lt;PERCENTILE(Income_Clean,0.67),"Medium",H674&gt;PERCENTILE(Income_Clean,0.67),"High")</f>
        <v>Low</v>
      </c>
      <c r="J674" t="str">
        <f t="shared" si="61"/>
        <v>Below Average Income</v>
      </c>
      <c r="K674">
        <v>2</v>
      </c>
      <c r="L674">
        <v>0</v>
      </c>
      <c r="M674" t="str">
        <f t="shared" si="63"/>
        <v>Yes</v>
      </c>
      <c r="N674" t="s">
        <v>65</v>
      </c>
      <c r="O674">
        <v>26</v>
      </c>
      <c r="P674">
        <v>1</v>
      </c>
      <c r="Q674">
        <v>1</v>
      </c>
      <c r="R674">
        <v>5</v>
      </c>
      <c r="S674">
        <v>0</v>
      </c>
      <c r="T674">
        <v>3</v>
      </c>
      <c r="U674">
        <v>1</v>
      </c>
      <c r="V674">
        <f t="shared" si="64"/>
        <v>11</v>
      </c>
      <c r="W674">
        <v>1</v>
      </c>
      <c r="X674">
        <v>1</v>
      </c>
      <c r="Y674">
        <v>0</v>
      </c>
      <c r="Z674">
        <v>2</v>
      </c>
      <c r="AA674">
        <v>8</v>
      </c>
      <c r="AB674">
        <v>0</v>
      </c>
      <c r="AC674">
        <v>0</v>
      </c>
      <c r="AD674">
        <v>0</v>
      </c>
      <c r="AE674">
        <v>0</v>
      </c>
      <c r="AF674">
        <v>0</v>
      </c>
      <c r="AG674">
        <f t="shared" si="65"/>
        <v>0</v>
      </c>
      <c r="AH674">
        <v>0</v>
      </c>
      <c r="AI674">
        <v>0</v>
      </c>
    </row>
    <row r="675" spans="1:35" x14ac:dyDescent="0.3">
      <c r="A675" s="1">
        <v>4673</v>
      </c>
      <c r="B675">
        <v>1963</v>
      </c>
      <c r="C675">
        <f t="shared" si="62"/>
        <v>63</v>
      </c>
      <c r="D675" t="str" cm="1">
        <f t="array" ref="D675">_xlfn.IFS(C675&lt;36,"Young",C675&lt;56,"Middle-aged",C675&gt;=56,"Senior")</f>
        <v>Senior</v>
      </c>
      <c r="E675" t="s">
        <v>36</v>
      </c>
      <c r="F675" t="s">
        <v>37</v>
      </c>
      <c r="G675">
        <v>81300</v>
      </c>
      <c r="H675">
        <f t="shared" si="60"/>
        <v>81300</v>
      </c>
      <c r="I675" t="str" cm="1">
        <f t="array" ref="I675">_xlfn.IFS(H675&lt;PERCENTILE(Income_Clean,0.33),"Low",H675&lt;PERCENTILE(Income_Clean,0.67),"Medium",H675&gt;PERCENTILE(Income_Clean,0.67),"High")</f>
        <v>High</v>
      </c>
      <c r="J675" t="str">
        <f t="shared" si="61"/>
        <v>Above Average Income</v>
      </c>
      <c r="K675">
        <v>0</v>
      </c>
      <c r="L675">
        <v>1</v>
      </c>
      <c r="M675" t="str">
        <f t="shared" si="63"/>
        <v>Yes</v>
      </c>
      <c r="N675" t="s">
        <v>459</v>
      </c>
      <c r="O675">
        <v>17</v>
      </c>
      <c r="P675">
        <v>1004</v>
      </c>
      <c r="Q675">
        <v>12</v>
      </c>
      <c r="R675">
        <v>145</v>
      </c>
      <c r="S675">
        <v>32</v>
      </c>
      <c r="T675">
        <v>12</v>
      </c>
      <c r="U675">
        <v>36</v>
      </c>
      <c r="V675">
        <f t="shared" si="64"/>
        <v>1241</v>
      </c>
      <c r="W675">
        <v>3</v>
      </c>
      <c r="X675">
        <v>10</v>
      </c>
      <c r="Y675">
        <v>3</v>
      </c>
      <c r="Z675">
        <v>5</v>
      </c>
      <c r="AA675">
        <v>5</v>
      </c>
      <c r="AB675">
        <v>0</v>
      </c>
      <c r="AC675">
        <v>0</v>
      </c>
      <c r="AD675">
        <v>0</v>
      </c>
      <c r="AE675">
        <v>1</v>
      </c>
      <c r="AF675">
        <v>0</v>
      </c>
      <c r="AG675">
        <f t="shared" si="65"/>
        <v>1</v>
      </c>
      <c r="AH675">
        <v>0</v>
      </c>
      <c r="AI675">
        <v>1</v>
      </c>
    </row>
    <row r="676" spans="1:35" x14ac:dyDescent="0.3">
      <c r="A676" s="1">
        <v>9937</v>
      </c>
      <c r="B676">
        <v>1979</v>
      </c>
      <c r="C676">
        <f t="shared" si="62"/>
        <v>47</v>
      </c>
      <c r="D676" t="str" cm="1">
        <f t="array" ref="D676">_xlfn.IFS(C676&lt;36,"Young",C676&lt;56,"Middle-aged",C676&gt;=56,"Senior")</f>
        <v>Middle-aged</v>
      </c>
      <c r="E676" t="s">
        <v>29</v>
      </c>
      <c r="F676" t="s">
        <v>30</v>
      </c>
      <c r="G676">
        <v>70337</v>
      </c>
      <c r="H676">
        <f t="shared" si="60"/>
        <v>70337</v>
      </c>
      <c r="I676" t="str" cm="1">
        <f t="array" ref="I676">_xlfn.IFS(H676&lt;PERCENTILE(Income_Clean,0.33),"Low",H676&lt;PERCENTILE(Income_Clean,0.67),"Medium",H676&gt;PERCENTILE(Income_Clean,0.67),"High")</f>
        <v>High</v>
      </c>
      <c r="J676" t="str">
        <f t="shared" si="61"/>
        <v>Above Average Income</v>
      </c>
      <c r="K676">
        <v>0</v>
      </c>
      <c r="L676">
        <v>0</v>
      </c>
      <c r="M676" t="str">
        <f t="shared" si="63"/>
        <v>No</v>
      </c>
      <c r="N676" t="s">
        <v>460</v>
      </c>
      <c r="O676">
        <v>75</v>
      </c>
      <c r="P676">
        <v>187</v>
      </c>
      <c r="Q676">
        <v>81</v>
      </c>
      <c r="R676">
        <v>149</v>
      </c>
      <c r="S676">
        <v>25</v>
      </c>
      <c r="T676">
        <v>43</v>
      </c>
      <c r="U676">
        <v>91</v>
      </c>
      <c r="V676">
        <f t="shared" si="64"/>
        <v>576</v>
      </c>
      <c r="W676">
        <v>1</v>
      </c>
      <c r="X676">
        <v>2</v>
      </c>
      <c r="Y676">
        <v>2</v>
      </c>
      <c r="Z676">
        <v>12</v>
      </c>
      <c r="AA676">
        <v>1</v>
      </c>
      <c r="AB676">
        <v>0</v>
      </c>
      <c r="AC676">
        <v>0</v>
      </c>
      <c r="AD676">
        <v>0</v>
      </c>
      <c r="AE676">
        <v>0</v>
      </c>
      <c r="AF676">
        <v>0</v>
      </c>
      <c r="AG676">
        <f t="shared" si="65"/>
        <v>0</v>
      </c>
      <c r="AH676">
        <v>0</v>
      </c>
      <c r="AI676">
        <v>0</v>
      </c>
    </row>
    <row r="677" spans="1:35" x14ac:dyDescent="0.3">
      <c r="A677" s="1">
        <v>8779</v>
      </c>
      <c r="B677">
        <v>1985</v>
      </c>
      <c r="C677">
        <f t="shared" si="62"/>
        <v>41</v>
      </c>
      <c r="D677" t="str" cm="1">
        <f t="array" ref="D677">_xlfn.IFS(C677&lt;36,"Young",C677&lt;56,"Middle-aged",C677&gt;=56,"Senior")</f>
        <v>Middle-aged</v>
      </c>
      <c r="E677" t="s">
        <v>53</v>
      </c>
      <c r="F677" t="s">
        <v>37</v>
      </c>
      <c r="G677">
        <v>36145</v>
      </c>
      <c r="H677">
        <f t="shared" si="60"/>
        <v>36145</v>
      </c>
      <c r="I677" t="str" cm="1">
        <f t="array" ref="I677">_xlfn.IFS(H677&lt;PERCENTILE(Income_Clean,0.33),"Low",H677&lt;PERCENTILE(Income_Clean,0.67),"Medium",H677&gt;PERCENTILE(Income_Clean,0.67),"High")</f>
        <v>Low</v>
      </c>
      <c r="J677" t="str">
        <f t="shared" si="61"/>
        <v>Below Average Income</v>
      </c>
      <c r="K677">
        <v>1</v>
      </c>
      <c r="L677">
        <v>0</v>
      </c>
      <c r="M677" t="str">
        <f t="shared" si="63"/>
        <v>Yes</v>
      </c>
      <c r="N677" t="s">
        <v>415</v>
      </c>
      <c r="O677">
        <v>13</v>
      </c>
      <c r="P677">
        <v>56</v>
      </c>
      <c r="Q677">
        <v>4</v>
      </c>
      <c r="R677">
        <v>76</v>
      </c>
      <c r="S677">
        <v>17</v>
      </c>
      <c r="T677">
        <v>1</v>
      </c>
      <c r="U677">
        <v>18</v>
      </c>
      <c r="V677">
        <f t="shared" si="64"/>
        <v>172</v>
      </c>
      <c r="W677">
        <v>4</v>
      </c>
      <c r="X677">
        <v>4</v>
      </c>
      <c r="Y677">
        <v>1</v>
      </c>
      <c r="Z677">
        <v>3</v>
      </c>
      <c r="AA677">
        <v>9</v>
      </c>
      <c r="AB677">
        <v>1</v>
      </c>
      <c r="AC677">
        <v>0</v>
      </c>
      <c r="AD677">
        <v>0</v>
      </c>
      <c r="AE677">
        <v>0</v>
      </c>
      <c r="AF677">
        <v>0</v>
      </c>
      <c r="AG677">
        <f t="shared" si="65"/>
        <v>1</v>
      </c>
      <c r="AH677">
        <v>0</v>
      </c>
      <c r="AI677">
        <v>1</v>
      </c>
    </row>
    <row r="678" spans="1:35" x14ac:dyDescent="0.3">
      <c r="A678" s="1">
        <v>9596</v>
      </c>
      <c r="B678">
        <v>1980</v>
      </c>
      <c r="C678">
        <f t="shared" si="62"/>
        <v>46</v>
      </c>
      <c r="D678" t="str" cm="1">
        <f t="array" ref="D678">_xlfn.IFS(C678&lt;36,"Young",C678&lt;56,"Middle-aged",C678&gt;=56,"Senior")</f>
        <v>Middle-aged</v>
      </c>
      <c r="E678" t="s">
        <v>36</v>
      </c>
      <c r="F678" t="s">
        <v>30</v>
      </c>
      <c r="G678">
        <v>65295</v>
      </c>
      <c r="H678">
        <f t="shared" si="60"/>
        <v>65295</v>
      </c>
      <c r="I678" t="str" cm="1">
        <f t="array" ref="I678">_xlfn.IFS(H678&lt;PERCENTILE(Income_Clean,0.33),"Low",H678&lt;PERCENTILE(Income_Clean,0.67),"Medium",H678&gt;PERCENTILE(Income_Clean,0.67),"High")</f>
        <v>High</v>
      </c>
      <c r="J678" t="str">
        <f t="shared" si="61"/>
        <v>Above Average Income</v>
      </c>
      <c r="K678">
        <v>0</v>
      </c>
      <c r="L678">
        <v>0</v>
      </c>
      <c r="M678" t="str">
        <f t="shared" si="63"/>
        <v>No</v>
      </c>
      <c r="N678" t="s">
        <v>404</v>
      </c>
      <c r="O678">
        <v>19</v>
      </c>
      <c r="P678">
        <v>365</v>
      </c>
      <c r="Q678">
        <v>32</v>
      </c>
      <c r="R678">
        <v>117</v>
      </c>
      <c r="S678">
        <v>34</v>
      </c>
      <c r="T678">
        <v>110</v>
      </c>
      <c r="U678">
        <v>6</v>
      </c>
      <c r="V678">
        <f t="shared" si="64"/>
        <v>664</v>
      </c>
      <c r="W678">
        <v>1</v>
      </c>
      <c r="X678">
        <v>3</v>
      </c>
      <c r="Y678">
        <v>3</v>
      </c>
      <c r="Z678">
        <v>13</v>
      </c>
      <c r="AA678">
        <v>2</v>
      </c>
      <c r="AB678">
        <v>0</v>
      </c>
      <c r="AC678">
        <v>0</v>
      </c>
      <c r="AD678">
        <v>0</v>
      </c>
      <c r="AE678">
        <v>0</v>
      </c>
      <c r="AF678">
        <v>0</v>
      </c>
      <c r="AG678">
        <f t="shared" si="65"/>
        <v>0</v>
      </c>
      <c r="AH678">
        <v>0</v>
      </c>
      <c r="AI678">
        <v>0</v>
      </c>
    </row>
    <row r="679" spans="1:35" x14ac:dyDescent="0.3">
      <c r="A679" s="1">
        <v>2891</v>
      </c>
      <c r="B679">
        <v>1963</v>
      </c>
      <c r="C679">
        <f t="shared" si="62"/>
        <v>63</v>
      </c>
      <c r="D679" t="str" cm="1">
        <f t="array" ref="D679">_xlfn.IFS(C679&lt;36,"Young",C679&lt;56,"Middle-aged",C679&gt;=56,"Senior")</f>
        <v>Senior</v>
      </c>
      <c r="E679" t="s">
        <v>29</v>
      </c>
      <c r="F679" t="s">
        <v>41</v>
      </c>
      <c r="G679">
        <v>68118</v>
      </c>
      <c r="H679">
        <f t="shared" si="60"/>
        <v>68118</v>
      </c>
      <c r="I679" t="str" cm="1">
        <f t="array" ref="I679">_xlfn.IFS(H679&lt;PERCENTILE(Income_Clean,0.33),"Low",H679&lt;PERCENTILE(Income_Clean,0.67),"Medium",H679&gt;PERCENTILE(Income_Clean,0.67),"High")</f>
        <v>High</v>
      </c>
      <c r="J679" t="str">
        <f t="shared" si="61"/>
        <v>Above Average Income</v>
      </c>
      <c r="K679">
        <v>0</v>
      </c>
      <c r="L679">
        <v>1</v>
      </c>
      <c r="M679" t="str">
        <f t="shared" si="63"/>
        <v>Yes</v>
      </c>
      <c r="N679" t="s">
        <v>461</v>
      </c>
      <c r="O679">
        <v>51</v>
      </c>
      <c r="P679">
        <v>595</v>
      </c>
      <c r="Q679">
        <v>23</v>
      </c>
      <c r="R679">
        <v>123</v>
      </c>
      <c r="S679">
        <v>10</v>
      </c>
      <c r="T679">
        <v>23</v>
      </c>
      <c r="U679">
        <v>154</v>
      </c>
      <c r="V679">
        <f t="shared" si="64"/>
        <v>928</v>
      </c>
      <c r="W679">
        <v>2</v>
      </c>
      <c r="X679">
        <v>8</v>
      </c>
      <c r="Y679">
        <v>9</v>
      </c>
      <c r="Z679">
        <v>4</v>
      </c>
      <c r="AA679">
        <v>6</v>
      </c>
      <c r="AB679">
        <v>0</v>
      </c>
      <c r="AC679">
        <v>0</v>
      </c>
      <c r="AD679">
        <v>0</v>
      </c>
      <c r="AE679">
        <v>0</v>
      </c>
      <c r="AF679">
        <v>0</v>
      </c>
      <c r="AG679">
        <f t="shared" si="65"/>
        <v>0</v>
      </c>
      <c r="AH679">
        <v>0</v>
      </c>
      <c r="AI679">
        <v>0</v>
      </c>
    </row>
    <row r="680" spans="1:35" x14ac:dyDescent="0.3">
      <c r="A680" s="1">
        <v>4910</v>
      </c>
      <c r="B680">
        <v>1967</v>
      </c>
      <c r="C680">
        <f t="shared" si="62"/>
        <v>59</v>
      </c>
      <c r="D680" t="str" cm="1">
        <f t="array" ref="D680">_xlfn.IFS(C680&lt;36,"Young",C680&lt;56,"Middle-aged",C680&gt;=56,"Senior")</f>
        <v>Senior</v>
      </c>
      <c r="E680" t="s">
        <v>29</v>
      </c>
      <c r="F680" t="s">
        <v>41</v>
      </c>
      <c r="G680">
        <v>68743</v>
      </c>
      <c r="H680">
        <f t="shared" si="60"/>
        <v>68743</v>
      </c>
      <c r="I680" t="str" cm="1">
        <f t="array" ref="I680">_xlfn.IFS(H680&lt;PERCENTILE(Income_Clean,0.33),"Low",H680&lt;PERCENTILE(Income_Clean,0.67),"Medium",H680&gt;PERCENTILE(Income_Clean,0.67),"High")</f>
        <v>High</v>
      </c>
      <c r="J680" t="str">
        <f t="shared" si="61"/>
        <v>Above Average Income</v>
      </c>
      <c r="K680">
        <v>0</v>
      </c>
      <c r="L680">
        <v>0</v>
      </c>
      <c r="M680" t="str">
        <f t="shared" si="63"/>
        <v>No</v>
      </c>
      <c r="N680" t="s">
        <v>326</v>
      </c>
      <c r="O680">
        <v>81</v>
      </c>
      <c r="P680">
        <v>1132</v>
      </c>
      <c r="Q680">
        <v>134</v>
      </c>
      <c r="R680">
        <v>384</v>
      </c>
      <c r="S680">
        <v>175</v>
      </c>
      <c r="T680">
        <v>134</v>
      </c>
      <c r="U680">
        <v>115</v>
      </c>
      <c r="V680">
        <f t="shared" si="64"/>
        <v>2074</v>
      </c>
      <c r="W680">
        <v>1</v>
      </c>
      <c r="X680">
        <v>11</v>
      </c>
      <c r="Y680">
        <v>5</v>
      </c>
      <c r="Z680">
        <v>13</v>
      </c>
      <c r="AA680">
        <v>7</v>
      </c>
      <c r="AB680">
        <v>0</v>
      </c>
      <c r="AC680">
        <v>0</v>
      </c>
      <c r="AD680">
        <v>0</v>
      </c>
      <c r="AE680">
        <v>0</v>
      </c>
      <c r="AF680">
        <v>0</v>
      </c>
      <c r="AG680">
        <f t="shared" si="65"/>
        <v>0</v>
      </c>
      <c r="AH680">
        <v>0</v>
      </c>
      <c r="AI680">
        <v>0</v>
      </c>
    </row>
    <row r="681" spans="1:35" x14ac:dyDescent="0.3">
      <c r="A681" s="1">
        <v>75</v>
      </c>
      <c r="B681">
        <v>1982</v>
      </c>
      <c r="C681">
        <f t="shared" si="62"/>
        <v>44</v>
      </c>
      <c r="D681" t="str" cm="1">
        <f t="array" ref="D681">_xlfn.IFS(C681&lt;36,"Young",C681&lt;56,"Middle-aged",C681&gt;=56,"Senior")</f>
        <v>Middle-aged</v>
      </c>
      <c r="E681" t="s">
        <v>53</v>
      </c>
      <c r="F681" t="s">
        <v>33</v>
      </c>
      <c r="G681">
        <v>41039</v>
      </c>
      <c r="H681">
        <f t="shared" si="60"/>
        <v>41039</v>
      </c>
      <c r="I681" t="str" cm="1">
        <f t="array" ref="I681">_xlfn.IFS(H681&lt;PERCENTILE(Income_Clean,0.33),"Low",H681&lt;PERCENTILE(Income_Clean,0.67),"Medium",H681&gt;PERCENTILE(Income_Clean,0.67),"High")</f>
        <v>Medium</v>
      </c>
      <c r="J681" t="str">
        <f t="shared" si="61"/>
        <v>Average Income</v>
      </c>
      <c r="K681">
        <v>0</v>
      </c>
      <c r="L681">
        <v>0</v>
      </c>
      <c r="M681" t="str">
        <f t="shared" si="63"/>
        <v>No</v>
      </c>
      <c r="N681" t="s">
        <v>462</v>
      </c>
      <c r="O681">
        <v>32</v>
      </c>
      <c r="P681">
        <v>34</v>
      </c>
      <c r="Q681">
        <v>11</v>
      </c>
      <c r="R681">
        <v>137</v>
      </c>
      <c r="S681">
        <v>179</v>
      </c>
      <c r="T681">
        <v>61</v>
      </c>
      <c r="U681">
        <v>45</v>
      </c>
      <c r="V681">
        <f t="shared" si="64"/>
        <v>467</v>
      </c>
      <c r="W681">
        <v>1</v>
      </c>
      <c r="X681">
        <v>8</v>
      </c>
      <c r="Y681">
        <v>1</v>
      </c>
      <c r="Z681">
        <v>5</v>
      </c>
      <c r="AA681">
        <v>8</v>
      </c>
      <c r="AB681">
        <v>0</v>
      </c>
      <c r="AC681">
        <v>0</v>
      </c>
      <c r="AD681">
        <v>0</v>
      </c>
      <c r="AE681">
        <v>0</v>
      </c>
      <c r="AF681">
        <v>0</v>
      </c>
      <c r="AG681">
        <f t="shared" si="65"/>
        <v>0</v>
      </c>
      <c r="AH681">
        <v>0</v>
      </c>
      <c r="AI681">
        <v>0</v>
      </c>
    </row>
    <row r="682" spans="1:35" x14ac:dyDescent="0.3">
      <c r="A682" s="1">
        <v>10120</v>
      </c>
      <c r="B682">
        <v>1955</v>
      </c>
      <c r="C682">
        <f t="shared" si="62"/>
        <v>71</v>
      </c>
      <c r="D682" t="str" cm="1">
        <f t="array" ref="D682">_xlfn.IFS(C682&lt;36,"Young",C682&lt;56,"Middle-aged",C682&gt;=56,"Senior")</f>
        <v>Senior</v>
      </c>
      <c r="E682" t="s">
        <v>29</v>
      </c>
      <c r="F682" t="s">
        <v>33</v>
      </c>
      <c r="G682">
        <v>38946</v>
      </c>
      <c r="H682">
        <f t="shared" si="60"/>
        <v>38946</v>
      </c>
      <c r="I682" t="str" cm="1">
        <f t="array" ref="I682">_xlfn.IFS(H682&lt;PERCENTILE(Income_Clean,0.33),"Low",H682&lt;PERCENTILE(Income_Clean,0.67),"Medium",H682&gt;PERCENTILE(Income_Clean,0.67),"High")</f>
        <v>Low</v>
      </c>
      <c r="J682" t="str">
        <f t="shared" si="61"/>
        <v>Below Average Income</v>
      </c>
      <c r="K682">
        <v>0</v>
      </c>
      <c r="L682">
        <v>1</v>
      </c>
      <c r="M682" t="str">
        <f t="shared" si="63"/>
        <v>Yes</v>
      </c>
      <c r="N682" t="s">
        <v>463</v>
      </c>
      <c r="O682">
        <v>84</v>
      </c>
      <c r="P682">
        <v>116</v>
      </c>
      <c r="Q682">
        <v>6</v>
      </c>
      <c r="R682">
        <v>82</v>
      </c>
      <c r="S682">
        <v>6</v>
      </c>
      <c r="T682">
        <v>6</v>
      </c>
      <c r="U682">
        <v>41</v>
      </c>
      <c r="V682">
        <f t="shared" si="64"/>
        <v>257</v>
      </c>
      <c r="W682">
        <v>2</v>
      </c>
      <c r="X682">
        <v>3</v>
      </c>
      <c r="Y682">
        <v>1</v>
      </c>
      <c r="Z682">
        <v>6</v>
      </c>
      <c r="AA682">
        <v>5</v>
      </c>
      <c r="AB682">
        <v>0</v>
      </c>
      <c r="AC682">
        <v>0</v>
      </c>
      <c r="AD682">
        <v>0</v>
      </c>
      <c r="AE682">
        <v>0</v>
      </c>
      <c r="AF682">
        <v>0</v>
      </c>
      <c r="AG682">
        <f t="shared" si="65"/>
        <v>0</v>
      </c>
      <c r="AH682">
        <v>0</v>
      </c>
      <c r="AI682">
        <v>0</v>
      </c>
    </row>
    <row r="683" spans="1:35" x14ac:dyDescent="0.3">
      <c r="A683" s="1">
        <v>6327</v>
      </c>
      <c r="B683">
        <v>1967</v>
      </c>
      <c r="C683">
        <f t="shared" si="62"/>
        <v>59</v>
      </c>
      <c r="D683" t="str" cm="1">
        <f t="array" ref="D683">_xlfn.IFS(C683&lt;36,"Young",C683&lt;56,"Middle-aged",C683&gt;=56,"Senior")</f>
        <v>Senior</v>
      </c>
      <c r="E683" t="s">
        <v>29</v>
      </c>
      <c r="F683" t="s">
        <v>33</v>
      </c>
      <c r="G683">
        <v>65777</v>
      </c>
      <c r="H683">
        <f t="shared" si="60"/>
        <v>65777</v>
      </c>
      <c r="I683" t="str" cm="1">
        <f t="array" ref="I683">_xlfn.IFS(H683&lt;PERCENTILE(Income_Clean,0.33),"Low",H683&lt;PERCENTILE(Income_Clean,0.67),"Medium",H683&gt;PERCENTILE(Income_Clean,0.67),"High")</f>
        <v>High</v>
      </c>
      <c r="J683" t="str">
        <f t="shared" si="61"/>
        <v>Above Average Income</v>
      </c>
      <c r="K683">
        <v>0</v>
      </c>
      <c r="L683">
        <v>0</v>
      </c>
      <c r="M683" t="str">
        <f t="shared" si="63"/>
        <v>No</v>
      </c>
      <c r="N683" t="s">
        <v>464</v>
      </c>
      <c r="O683">
        <v>87</v>
      </c>
      <c r="P683">
        <v>565</v>
      </c>
      <c r="Q683">
        <v>32</v>
      </c>
      <c r="R683">
        <v>435</v>
      </c>
      <c r="S683">
        <v>28</v>
      </c>
      <c r="T683">
        <v>32</v>
      </c>
      <c r="U683">
        <v>54</v>
      </c>
      <c r="V683">
        <f t="shared" si="64"/>
        <v>1146</v>
      </c>
      <c r="W683">
        <v>1</v>
      </c>
      <c r="X683">
        <v>2</v>
      </c>
      <c r="Y683">
        <v>8</v>
      </c>
      <c r="Z683">
        <v>6</v>
      </c>
      <c r="AA683">
        <v>1</v>
      </c>
      <c r="AB683">
        <v>0</v>
      </c>
      <c r="AC683">
        <v>0</v>
      </c>
      <c r="AD683">
        <v>0</v>
      </c>
      <c r="AE683">
        <v>0</v>
      </c>
      <c r="AF683">
        <v>0</v>
      </c>
      <c r="AG683">
        <f t="shared" si="65"/>
        <v>0</v>
      </c>
      <c r="AH683">
        <v>0</v>
      </c>
      <c r="AI683">
        <v>0</v>
      </c>
    </row>
    <row r="684" spans="1:35" x14ac:dyDescent="0.3">
      <c r="A684" s="1">
        <v>10142</v>
      </c>
      <c r="B684">
        <v>1976</v>
      </c>
      <c r="C684">
        <f t="shared" si="62"/>
        <v>50</v>
      </c>
      <c r="D684" t="str" cm="1">
        <f t="array" ref="D684">_xlfn.IFS(C684&lt;36,"Young",C684&lt;56,"Middle-aged",C684&gt;=56,"Senior")</f>
        <v>Middle-aged</v>
      </c>
      <c r="E684" t="s">
        <v>36</v>
      </c>
      <c r="F684" t="s">
        <v>41</v>
      </c>
      <c r="G684">
        <v>66476</v>
      </c>
      <c r="H684">
        <f t="shared" si="60"/>
        <v>66476</v>
      </c>
      <c r="I684" t="str" cm="1">
        <f t="array" ref="I684">_xlfn.IFS(H684&lt;PERCENTILE(Income_Clean,0.33),"Low",H684&lt;PERCENTILE(Income_Clean,0.67),"Medium",H684&gt;PERCENTILE(Income_Clean,0.67),"High")</f>
        <v>High</v>
      </c>
      <c r="J684" t="str">
        <f t="shared" si="61"/>
        <v>Above Average Income</v>
      </c>
      <c r="K684">
        <v>0</v>
      </c>
      <c r="L684">
        <v>1</v>
      </c>
      <c r="M684" t="str">
        <f t="shared" si="63"/>
        <v>Yes</v>
      </c>
      <c r="N684" t="s">
        <v>269</v>
      </c>
      <c r="O684">
        <v>99</v>
      </c>
      <c r="P684">
        <v>372</v>
      </c>
      <c r="Q684">
        <v>18</v>
      </c>
      <c r="R684">
        <v>126</v>
      </c>
      <c r="S684">
        <v>47</v>
      </c>
      <c r="T684">
        <v>48</v>
      </c>
      <c r="U684">
        <v>78</v>
      </c>
      <c r="V684">
        <f t="shared" si="64"/>
        <v>689</v>
      </c>
      <c r="W684">
        <v>2</v>
      </c>
      <c r="X684">
        <v>5</v>
      </c>
      <c r="Y684">
        <v>2</v>
      </c>
      <c r="Z684">
        <v>11</v>
      </c>
      <c r="AA684">
        <v>4</v>
      </c>
      <c r="AB684">
        <v>0</v>
      </c>
      <c r="AC684">
        <v>0</v>
      </c>
      <c r="AD684">
        <v>0</v>
      </c>
      <c r="AE684">
        <v>0</v>
      </c>
      <c r="AF684">
        <v>0</v>
      </c>
      <c r="AG684">
        <f t="shared" si="65"/>
        <v>0</v>
      </c>
      <c r="AH684">
        <v>0</v>
      </c>
      <c r="AI684">
        <v>0</v>
      </c>
    </row>
    <row r="685" spans="1:35" x14ac:dyDescent="0.3">
      <c r="A685" s="1">
        <v>9826</v>
      </c>
      <c r="B685">
        <v>1972</v>
      </c>
      <c r="C685">
        <f t="shared" si="62"/>
        <v>54</v>
      </c>
      <c r="D685" t="str" cm="1">
        <f t="array" ref="D685">_xlfn.IFS(C685&lt;36,"Young",C685&lt;56,"Middle-aged",C685&gt;=56,"Senior")</f>
        <v>Middle-aged</v>
      </c>
      <c r="E685" t="s">
        <v>36</v>
      </c>
      <c r="F685" t="s">
        <v>30</v>
      </c>
      <c r="G685">
        <v>86857</v>
      </c>
      <c r="H685">
        <f t="shared" si="60"/>
        <v>86857</v>
      </c>
      <c r="I685" t="str" cm="1">
        <f t="array" ref="I685">_xlfn.IFS(H685&lt;PERCENTILE(Income_Clean,0.33),"Low",H685&lt;PERCENTILE(Income_Clean,0.67),"Medium",H685&gt;PERCENTILE(Income_Clean,0.67),"High")</f>
        <v>High</v>
      </c>
      <c r="J685" t="str">
        <f t="shared" si="61"/>
        <v>Above Average Income</v>
      </c>
      <c r="K685">
        <v>0</v>
      </c>
      <c r="L685">
        <v>0</v>
      </c>
      <c r="M685" t="str">
        <f t="shared" si="63"/>
        <v>No</v>
      </c>
      <c r="N685" t="s">
        <v>183</v>
      </c>
      <c r="O685">
        <v>96</v>
      </c>
      <c r="P685">
        <v>899</v>
      </c>
      <c r="Q685">
        <v>102</v>
      </c>
      <c r="R685">
        <v>838</v>
      </c>
      <c r="S685">
        <v>133</v>
      </c>
      <c r="T685">
        <v>102</v>
      </c>
      <c r="U685">
        <v>40</v>
      </c>
      <c r="V685">
        <f t="shared" si="64"/>
        <v>2114</v>
      </c>
      <c r="W685">
        <v>1</v>
      </c>
      <c r="X685">
        <v>5</v>
      </c>
      <c r="Y685">
        <v>6</v>
      </c>
      <c r="Z685">
        <v>10</v>
      </c>
      <c r="AA685">
        <v>2</v>
      </c>
      <c r="AB685">
        <v>0</v>
      </c>
      <c r="AC685">
        <v>0</v>
      </c>
      <c r="AD685">
        <v>0</v>
      </c>
      <c r="AE685">
        <v>0</v>
      </c>
      <c r="AF685">
        <v>0</v>
      </c>
      <c r="AG685">
        <f t="shared" si="65"/>
        <v>0</v>
      </c>
      <c r="AH685">
        <v>0</v>
      </c>
      <c r="AI685">
        <v>1</v>
      </c>
    </row>
    <row r="686" spans="1:35" x14ac:dyDescent="0.3">
      <c r="A686" s="1">
        <v>1501</v>
      </c>
      <c r="B686">
        <v>1982</v>
      </c>
      <c r="C686">
        <f t="shared" si="62"/>
        <v>44</v>
      </c>
      <c r="D686" t="str" cm="1">
        <f t="array" ref="D686">_xlfn.IFS(C686&lt;36,"Young",C686&lt;56,"Middle-aged",C686&gt;=56,"Senior")</f>
        <v>Middle-aged</v>
      </c>
      <c r="E686" t="s">
        <v>36</v>
      </c>
      <c r="F686" t="s">
        <v>37</v>
      </c>
      <c r="G686">
        <v>160803</v>
      </c>
      <c r="H686">
        <f t="shared" si="60"/>
        <v>160803</v>
      </c>
      <c r="I686" t="str" cm="1">
        <f t="array" ref="I686">_xlfn.IFS(H686&lt;PERCENTILE(Income_Clean,0.33),"Low",H686&lt;PERCENTILE(Income_Clean,0.67),"Medium",H686&gt;PERCENTILE(Income_Clean,0.67),"High")</f>
        <v>High</v>
      </c>
      <c r="J686" t="str">
        <f t="shared" si="61"/>
        <v>Above Average Income</v>
      </c>
      <c r="K686">
        <v>0</v>
      </c>
      <c r="L686">
        <v>0</v>
      </c>
      <c r="M686" t="str">
        <f t="shared" si="63"/>
        <v>No</v>
      </c>
      <c r="N686" t="s">
        <v>371</v>
      </c>
      <c r="O686">
        <v>21</v>
      </c>
      <c r="P686">
        <v>55</v>
      </c>
      <c r="Q686">
        <v>16</v>
      </c>
      <c r="R686">
        <v>1622</v>
      </c>
      <c r="S686">
        <v>17</v>
      </c>
      <c r="T686">
        <v>3</v>
      </c>
      <c r="U686">
        <v>4</v>
      </c>
      <c r="V686">
        <f t="shared" si="64"/>
        <v>1717</v>
      </c>
      <c r="W686">
        <v>15</v>
      </c>
      <c r="X686">
        <v>0</v>
      </c>
      <c r="Y686">
        <v>28</v>
      </c>
      <c r="Z686">
        <v>1</v>
      </c>
      <c r="AA686">
        <v>0</v>
      </c>
      <c r="AB686">
        <v>0</v>
      </c>
      <c r="AC686">
        <v>0</v>
      </c>
      <c r="AD686">
        <v>0</v>
      </c>
      <c r="AE686">
        <v>0</v>
      </c>
      <c r="AF686">
        <v>0</v>
      </c>
      <c r="AG686">
        <f t="shared" si="65"/>
        <v>0</v>
      </c>
      <c r="AH686">
        <v>0</v>
      </c>
      <c r="AI686">
        <v>0</v>
      </c>
    </row>
    <row r="687" spans="1:35" x14ac:dyDescent="0.3">
      <c r="A687" s="1">
        <v>10767</v>
      </c>
      <c r="B687">
        <v>1989</v>
      </c>
      <c r="C687">
        <f t="shared" si="62"/>
        <v>37</v>
      </c>
      <c r="D687" t="str" cm="1">
        <f t="array" ref="D687">_xlfn.IFS(C687&lt;36,"Young",C687&lt;56,"Middle-aged",C687&gt;=56,"Senior")</f>
        <v>Middle-aged</v>
      </c>
      <c r="E687" t="s">
        <v>36</v>
      </c>
      <c r="F687" t="s">
        <v>33</v>
      </c>
      <c r="G687">
        <v>77845</v>
      </c>
      <c r="H687">
        <f t="shared" si="60"/>
        <v>77845</v>
      </c>
      <c r="I687" t="str" cm="1">
        <f t="array" ref="I687">_xlfn.IFS(H687&lt;PERCENTILE(Income_Clean,0.33),"Low",H687&lt;PERCENTILE(Income_Clean,0.67),"Medium",H687&gt;PERCENTILE(Income_Clean,0.67),"High")</f>
        <v>High</v>
      </c>
      <c r="J687" t="str">
        <f t="shared" si="61"/>
        <v>Above Average Income</v>
      </c>
      <c r="K687">
        <v>0</v>
      </c>
      <c r="L687">
        <v>0</v>
      </c>
      <c r="M687" t="str">
        <f t="shared" si="63"/>
        <v>No</v>
      </c>
      <c r="N687" t="s">
        <v>465</v>
      </c>
      <c r="O687">
        <v>40</v>
      </c>
      <c r="P687">
        <v>760</v>
      </c>
      <c r="Q687">
        <v>40</v>
      </c>
      <c r="R687">
        <v>480</v>
      </c>
      <c r="S687">
        <v>0</v>
      </c>
      <c r="T687">
        <v>40</v>
      </c>
      <c r="U687">
        <v>26</v>
      </c>
      <c r="V687">
        <f t="shared" si="64"/>
        <v>1346</v>
      </c>
      <c r="W687">
        <v>1</v>
      </c>
      <c r="X687">
        <v>3</v>
      </c>
      <c r="Y687">
        <v>5</v>
      </c>
      <c r="Z687">
        <v>12</v>
      </c>
      <c r="AA687">
        <v>1</v>
      </c>
      <c r="AB687">
        <v>0</v>
      </c>
      <c r="AC687">
        <v>0</v>
      </c>
      <c r="AD687">
        <v>1</v>
      </c>
      <c r="AE687">
        <v>1</v>
      </c>
      <c r="AF687">
        <v>0</v>
      </c>
      <c r="AG687">
        <f t="shared" si="65"/>
        <v>2</v>
      </c>
      <c r="AH687">
        <v>0</v>
      </c>
      <c r="AI687">
        <v>0</v>
      </c>
    </row>
    <row r="688" spans="1:35" x14ac:dyDescent="0.3">
      <c r="A688" s="1">
        <v>7279</v>
      </c>
      <c r="B688">
        <v>1969</v>
      </c>
      <c r="C688">
        <f t="shared" si="62"/>
        <v>57</v>
      </c>
      <c r="D688" t="str" cm="1">
        <f t="array" ref="D688">_xlfn.IFS(C688&lt;36,"Young",C688&lt;56,"Middle-aged",C688&gt;=56,"Senior")</f>
        <v>Senior</v>
      </c>
      <c r="E688" t="s">
        <v>36</v>
      </c>
      <c r="F688" t="s">
        <v>33</v>
      </c>
      <c r="G688">
        <v>69476</v>
      </c>
      <c r="H688">
        <f t="shared" si="60"/>
        <v>69476</v>
      </c>
      <c r="I688" t="str" cm="1">
        <f t="array" ref="I688">_xlfn.IFS(H688&lt;PERCENTILE(Income_Clean,0.33),"Low",H688&lt;PERCENTILE(Income_Clean,0.67),"Medium",H688&gt;PERCENTILE(Income_Clean,0.67),"High")</f>
        <v>High</v>
      </c>
      <c r="J688" t="str">
        <f t="shared" si="61"/>
        <v>Above Average Income</v>
      </c>
      <c r="K688">
        <v>0</v>
      </c>
      <c r="L688">
        <v>0</v>
      </c>
      <c r="M688" t="str">
        <f t="shared" si="63"/>
        <v>No</v>
      </c>
      <c r="N688" t="s">
        <v>150</v>
      </c>
      <c r="O688">
        <v>3</v>
      </c>
      <c r="P688">
        <v>260</v>
      </c>
      <c r="Q688">
        <v>86</v>
      </c>
      <c r="R688">
        <v>559</v>
      </c>
      <c r="S688">
        <v>63</v>
      </c>
      <c r="T688">
        <v>9</v>
      </c>
      <c r="U688">
        <v>67</v>
      </c>
      <c r="V688">
        <f t="shared" si="64"/>
        <v>1044</v>
      </c>
      <c r="W688">
        <v>1</v>
      </c>
      <c r="X688">
        <v>4</v>
      </c>
      <c r="Y688">
        <v>6</v>
      </c>
      <c r="Z688">
        <v>4</v>
      </c>
      <c r="AA688">
        <v>2</v>
      </c>
      <c r="AB688">
        <v>0</v>
      </c>
      <c r="AC688">
        <v>0</v>
      </c>
      <c r="AD688">
        <v>0</v>
      </c>
      <c r="AE688">
        <v>0</v>
      </c>
      <c r="AF688">
        <v>0</v>
      </c>
      <c r="AG688">
        <f t="shared" si="65"/>
        <v>0</v>
      </c>
      <c r="AH688">
        <v>0</v>
      </c>
      <c r="AI688">
        <v>0</v>
      </c>
    </row>
    <row r="689" spans="1:35" x14ac:dyDescent="0.3">
      <c r="A689" s="1">
        <v>7230</v>
      </c>
      <c r="B689">
        <v>1960</v>
      </c>
      <c r="C689">
        <f t="shared" si="62"/>
        <v>66</v>
      </c>
      <c r="D689" t="str" cm="1">
        <f t="array" ref="D689">_xlfn.IFS(C689&lt;36,"Young",C689&lt;56,"Middle-aged",C689&gt;=56,"Senior")</f>
        <v>Senior</v>
      </c>
      <c r="E689" t="s">
        <v>36</v>
      </c>
      <c r="F689" t="s">
        <v>41</v>
      </c>
      <c r="G689">
        <v>50611</v>
      </c>
      <c r="H689">
        <f t="shared" si="60"/>
        <v>50611</v>
      </c>
      <c r="I689" t="str" cm="1">
        <f t="array" ref="I689">_xlfn.IFS(H689&lt;PERCENTILE(Income_Clean,0.33),"Low",H689&lt;PERCENTILE(Income_Clean,0.67),"Medium",H689&gt;PERCENTILE(Income_Clean,0.67),"High")</f>
        <v>Medium</v>
      </c>
      <c r="J689" t="str">
        <f t="shared" si="61"/>
        <v>Average Income</v>
      </c>
      <c r="K689">
        <v>0</v>
      </c>
      <c r="L689">
        <v>1</v>
      </c>
      <c r="M689" t="str">
        <f t="shared" si="63"/>
        <v>Yes</v>
      </c>
      <c r="N689" t="s">
        <v>466</v>
      </c>
      <c r="O689">
        <v>98</v>
      </c>
      <c r="P689">
        <v>459</v>
      </c>
      <c r="Q689">
        <v>0</v>
      </c>
      <c r="R689">
        <v>24</v>
      </c>
      <c r="S689">
        <v>6</v>
      </c>
      <c r="T689">
        <v>0</v>
      </c>
      <c r="U689">
        <v>4</v>
      </c>
      <c r="V689">
        <f t="shared" si="64"/>
        <v>493</v>
      </c>
      <c r="W689">
        <v>6</v>
      </c>
      <c r="X689">
        <v>4</v>
      </c>
      <c r="Y689">
        <v>5</v>
      </c>
      <c r="Z689">
        <v>7</v>
      </c>
      <c r="AA689">
        <v>6</v>
      </c>
      <c r="AB689">
        <v>0</v>
      </c>
      <c r="AC689">
        <v>1</v>
      </c>
      <c r="AD689">
        <v>0</v>
      </c>
      <c r="AE689">
        <v>0</v>
      </c>
      <c r="AF689">
        <v>0</v>
      </c>
      <c r="AG689">
        <f t="shared" si="65"/>
        <v>1</v>
      </c>
      <c r="AH689">
        <v>0</v>
      </c>
      <c r="AI689">
        <v>1</v>
      </c>
    </row>
    <row r="690" spans="1:35" x14ac:dyDescent="0.3">
      <c r="A690" s="1">
        <v>143</v>
      </c>
      <c r="B690">
        <v>1970</v>
      </c>
      <c r="C690">
        <f t="shared" si="62"/>
        <v>56</v>
      </c>
      <c r="D690" t="str" cm="1">
        <f t="array" ref="D690">_xlfn.IFS(C690&lt;36,"Young",C690&lt;56,"Middle-aged",C690&gt;=56,"Senior")</f>
        <v>Senior</v>
      </c>
      <c r="E690" t="s">
        <v>29</v>
      </c>
      <c r="F690" t="s">
        <v>30</v>
      </c>
      <c r="G690">
        <v>61209</v>
      </c>
      <c r="H690">
        <f t="shared" si="60"/>
        <v>61209</v>
      </c>
      <c r="I690" t="str" cm="1">
        <f t="array" ref="I690">_xlfn.IFS(H690&lt;PERCENTILE(Income_Clean,0.33),"Low",H690&lt;PERCENTILE(Income_Clean,0.67),"Medium",H690&gt;PERCENTILE(Income_Clean,0.67),"High")</f>
        <v>Medium</v>
      </c>
      <c r="J690" t="str">
        <f t="shared" si="61"/>
        <v>Average Income</v>
      </c>
      <c r="K690">
        <v>0</v>
      </c>
      <c r="L690">
        <v>0</v>
      </c>
      <c r="M690" t="str">
        <f t="shared" si="63"/>
        <v>No</v>
      </c>
      <c r="N690" t="s">
        <v>467</v>
      </c>
      <c r="O690">
        <v>73</v>
      </c>
      <c r="P690">
        <v>466</v>
      </c>
      <c r="Q690">
        <v>0</v>
      </c>
      <c r="R690">
        <v>224</v>
      </c>
      <c r="S690">
        <v>119</v>
      </c>
      <c r="T690">
        <v>49</v>
      </c>
      <c r="U690">
        <v>99</v>
      </c>
      <c r="V690">
        <f t="shared" si="64"/>
        <v>957</v>
      </c>
      <c r="W690">
        <v>1</v>
      </c>
      <c r="X690">
        <v>5</v>
      </c>
      <c r="Y690">
        <v>3</v>
      </c>
      <c r="Z690">
        <v>4</v>
      </c>
      <c r="AA690">
        <v>2</v>
      </c>
      <c r="AB690">
        <v>0</v>
      </c>
      <c r="AC690">
        <v>0</v>
      </c>
      <c r="AD690">
        <v>0</v>
      </c>
      <c r="AE690">
        <v>0</v>
      </c>
      <c r="AF690">
        <v>0</v>
      </c>
      <c r="AG690">
        <f t="shared" si="65"/>
        <v>0</v>
      </c>
      <c r="AH690">
        <v>0</v>
      </c>
      <c r="AI690">
        <v>0</v>
      </c>
    </row>
    <row r="691" spans="1:35" x14ac:dyDescent="0.3">
      <c r="A691" s="1">
        <v>450</v>
      </c>
      <c r="B691">
        <v>1958</v>
      </c>
      <c r="C691">
        <f t="shared" si="62"/>
        <v>68</v>
      </c>
      <c r="D691" t="str" cm="1">
        <f t="array" ref="D691">_xlfn.IFS(C691&lt;36,"Young",C691&lt;56,"Middle-aged",C691&gt;=56,"Senior")</f>
        <v>Senior</v>
      </c>
      <c r="E691" t="s">
        <v>39</v>
      </c>
      <c r="F691" t="s">
        <v>33</v>
      </c>
      <c r="G691">
        <v>42315</v>
      </c>
      <c r="H691">
        <f t="shared" si="60"/>
        <v>42315</v>
      </c>
      <c r="I691" t="str" cm="1">
        <f t="array" ref="I691">_xlfn.IFS(H691&lt;PERCENTILE(Income_Clean,0.33),"Low",H691&lt;PERCENTILE(Income_Clean,0.67),"Medium",H691&gt;PERCENTILE(Income_Clean,0.67),"High")</f>
        <v>Medium</v>
      </c>
      <c r="J691" t="str">
        <f t="shared" si="61"/>
        <v>Average Income</v>
      </c>
      <c r="K691">
        <v>0</v>
      </c>
      <c r="L691">
        <v>1</v>
      </c>
      <c r="M691" t="str">
        <f t="shared" si="63"/>
        <v>Yes</v>
      </c>
      <c r="N691" t="s">
        <v>261</v>
      </c>
      <c r="O691">
        <v>90</v>
      </c>
      <c r="P691">
        <v>67</v>
      </c>
      <c r="Q691">
        <v>15</v>
      </c>
      <c r="R691">
        <v>80</v>
      </c>
      <c r="S691">
        <v>17</v>
      </c>
      <c r="T691">
        <v>11</v>
      </c>
      <c r="U691">
        <v>80</v>
      </c>
      <c r="V691">
        <f t="shared" si="64"/>
        <v>270</v>
      </c>
      <c r="W691">
        <v>3</v>
      </c>
      <c r="X691">
        <v>1</v>
      </c>
      <c r="Y691">
        <v>4</v>
      </c>
      <c r="Z691">
        <v>4</v>
      </c>
      <c r="AA691">
        <v>3</v>
      </c>
      <c r="AB691">
        <v>0</v>
      </c>
      <c r="AC691">
        <v>0</v>
      </c>
      <c r="AD691">
        <v>0</v>
      </c>
      <c r="AE691">
        <v>0</v>
      </c>
      <c r="AF691">
        <v>0</v>
      </c>
      <c r="AG691">
        <f t="shared" si="65"/>
        <v>0</v>
      </c>
      <c r="AH691">
        <v>0</v>
      </c>
      <c r="AI691">
        <v>0</v>
      </c>
    </row>
    <row r="692" spans="1:35" x14ac:dyDescent="0.3">
      <c r="A692" s="1">
        <v>9316</v>
      </c>
      <c r="B692">
        <v>1952</v>
      </c>
      <c r="C692">
        <f t="shared" si="62"/>
        <v>74</v>
      </c>
      <c r="D692" t="str" cm="1">
        <f t="array" ref="D692">_xlfn.IFS(C692&lt;36,"Young",C692&lt;56,"Middle-aged",C692&gt;=56,"Senior")</f>
        <v>Senior</v>
      </c>
      <c r="E692" t="s">
        <v>47</v>
      </c>
      <c r="F692" t="s">
        <v>33</v>
      </c>
      <c r="G692">
        <v>13084</v>
      </c>
      <c r="H692">
        <f t="shared" si="60"/>
        <v>13084</v>
      </c>
      <c r="I692" t="str" cm="1">
        <f t="array" ref="I692">_xlfn.IFS(H692&lt;PERCENTILE(Income_Clean,0.33),"Low",H692&lt;PERCENTILE(Income_Clean,0.67),"Medium",H692&gt;PERCENTILE(Income_Clean,0.67),"High")</f>
        <v>Low</v>
      </c>
      <c r="J692" t="str">
        <f t="shared" si="61"/>
        <v>Below Average Income</v>
      </c>
      <c r="K692">
        <v>0</v>
      </c>
      <c r="L692">
        <v>0</v>
      </c>
      <c r="M692" t="str">
        <f t="shared" si="63"/>
        <v>No</v>
      </c>
      <c r="N692" t="s">
        <v>136</v>
      </c>
      <c r="O692">
        <v>29</v>
      </c>
      <c r="P692">
        <v>2</v>
      </c>
      <c r="Q692">
        <v>0</v>
      </c>
      <c r="R692">
        <v>7</v>
      </c>
      <c r="S692">
        <v>3</v>
      </c>
      <c r="T692">
        <v>7</v>
      </c>
      <c r="U692">
        <v>10</v>
      </c>
      <c r="V692">
        <f t="shared" si="64"/>
        <v>29</v>
      </c>
      <c r="W692">
        <v>1</v>
      </c>
      <c r="X692">
        <v>1</v>
      </c>
      <c r="Y692">
        <v>0</v>
      </c>
      <c r="Z692">
        <v>3</v>
      </c>
      <c r="AA692">
        <v>6</v>
      </c>
      <c r="AB692">
        <v>0</v>
      </c>
      <c r="AC692">
        <v>0</v>
      </c>
      <c r="AD692">
        <v>0</v>
      </c>
      <c r="AE692">
        <v>0</v>
      </c>
      <c r="AF692">
        <v>0</v>
      </c>
      <c r="AG692">
        <f t="shared" si="65"/>
        <v>0</v>
      </c>
      <c r="AH692">
        <v>0</v>
      </c>
      <c r="AI692">
        <v>0</v>
      </c>
    </row>
    <row r="693" spans="1:35" x14ac:dyDescent="0.3">
      <c r="A693" s="1">
        <v>6379</v>
      </c>
      <c r="B693">
        <v>1949</v>
      </c>
      <c r="C693">
        <f t="shared" si="62"/>
        <v>77</v>
      </c>
      <c r="D693" t="str" cm="1">
        <f t="array" ref="D693">_xlfn.IFS(C693&lt;36,"Young",C693&lt;56,"Middle-aged",C693&gt;=56,"Senior")</f>
        <v>Senior</v>
      </c>
      <c r="E693" t="s">
        <v>39</v>
      </c>
      <c r="F693" t="s">
        <v>71</v>
      </c>
      <c r="G693">
        <v>47570</v>
      </c>
      <c r="H693">
        <f t="shared" si="60"/>
        <v>47570</v>
      </c>
      <c r="I693" t="str" cm="1">
        <f t="array" ref="I693">_xlfn.IFS(H693&lt;PERCENTILE(Income_Clean,0.33),"Low",H693&lt;PERCENTILE(Income_Clean,0.67),"Medium",H693&gt;PERCENTILE(Income_Clean,0.67),"High")</f>
        <v>Medium</v>
      </c>
      <c r="J693" t="str">
        <f t="shared" si="61"/>
        <v>Average Income</v>
      </c>
      <c r="K693">
        <v>1</v>
      </c>
      <c r="L693">
        <v>1</v>
      </c>
      <c r="M693" t="str">
        <f t="shared" si="63"/>
        <v>Yes</v>
      </c>
      <c r="N693" t="s">
        <v>468</v>
      </c>
      <c r="O693">
        <v>3</v>
      </c>
      <c r="P693">
        <v>67</v>
      </c>
      <c r="Q693">
        <v>1</v>
      </c>
      <c r="R693">
        <v>20</v>
      </c>
      <c r="S693">
        <v>0</v>
      </c>
      <c r="T693">
        <v>2</v>
      </c>
      <c r="U693">
        <v>31</v>
      </c>
      <c r="V693">
        <f t="shared" si="64"/>
        <v>121</v>
      </c>
      <c r="W693">
        <v>3</v>
      </c>
      <c r="X693">
        <v>2</v>
      </c>
      <c r="Y693">
        <v>2</v>
      </c>
      <c r="Z693">
        <v>2</v>
      </c>
      <c r="AA693">
        <v>7</v>
      </c>
      <c r="AB693">
        <v>0</v>
      </c>
      <c r="AC693">
        <v>0</v>
      </c>
      <c r="AD693">
        <v>0</v>
      </c>
      <c r="AE693">
        <v>0</v>
      </c>
      <c r="AF693">
        <v>0</v>
      </c>
      <c r="AG693">
        <f t="shared" si="65"/>
        <v>0</v>
      </c>
      <c r="AH693">
        <v>0</v>
      </c>
      <c r="AI693">
        <v>1</v>
      </c>
    </row>
    <row r="694" spans="1:35" x14ac:dyDescent="0.3">
      <c r="A694" s="1">
        <v>9239</v>
      </c>
      <c r="B694">
        <v>1961</v>
      </c>
      <c r="C694">
        <f t="shared" si="62"/>
        <v>65</v>
      </c>
      <c r="D694" t="str" cm="1">
        <f t="array" ref="D694">_xlfn.IFS(C694&lt;36,"Young",C694&lt;56,"Middle-aged",C694&gt;=56,"Senior")</f>
        <v>Senior</v>
      </c>
      <c r="E694" t="s">
        <v>39</v>
      </c>
      <c r="F694" t="s">
        <v>37</v>
      </c>
      <c r="G694">
        <v>61923</v>
      </c>
      <c r="H694">
        <f t="shared" si="60"/>
        <v>61923</v>
      </c>
      <c r="I694" t="str" cm="1">
        <f t="array" ref="I694">_xlfn.IFS(H694&lt;PERCENTILE(Income_Clean,0.33),"Low",H694&lt;PERCENTILE(Income_Clean,0.67),"Medium",H694&gt;PERCENTILE(Income_Clean,0.67),"High")</f>
        <v>Medium</v>
      </c>
      <c r="J694" t="str">
        <f t="shared" si="61"/>
        <v>Average Income</v>
      </c>
      <c r="K694">
        <v>0</v>
      </c>
      <c r="L694">
        <v>2</v>
      </c>
      <c r="M694" t="str">
        <f t="shared" si="63"/>
        <v>Yes</v>
      </c>
      <c r="N694" t="s">
        <v>435</v>
      </c>
      <c r="O694">
        <v>94</v>
      </c>
      <c r="P694">
        <v>92</v>
      </c>
      <c r="Q694">
        <v>4</v>
      </c>
      <c r="R694">
        <v>18</v>
      </c>
      <c r="S694">
        <v>3</v>
      </c>
      <c r="T694">
        <v>3</v>
      </c>
      <c r="U694">
        <v>6</v>
      </c>
      <c r="V694">
        <f t="shared" si="64"/>
        <v>126</v>
      </c>
      <c r="W694">
        <v>1</v>
      </c>
      <c r="X694">
        <v>2</v>
      </c>
      <c r="Y694">
        <v>1</v>
      </c>
      <c r="Z694">
        <v>4</v>
      </c>
      <c r="AA694">
        <v>3</v>
      </c>
      <c r="AB694">
        <v>0</v>
      </c>
      <c r="AC694">
        <v>0</v>
      </c>
      <c r="AD694">
        <v>0</v>
      </c>
      <c r="AE694">
        <v>0</v>
      </c>
      <c r="AF694">
        <v>0</v>
      </c>
      <c r="AG694">
        <f t="shared" si="65"/>
        <v>0</v>
      </c>
      <c r="AH694">
        <v>0</v>
      </c>
      <c r="AI694">
        <v>0</v>
      </c>
    </row>
    <row r="695" spans="1:35" x14ac:dyDescent="0.3">
      <c r="A695" s="1">
        <v>8315</v>
      </c>
      <c r="B695">
        <v>1995</v>
      </c>
      <c r="C695">
        <f t="shared" si="62"/>
        <v>31</v>
      </c>
      <c r="D695" t="str" cm="1">
        <f t="array" ref="D695">_xlfn.IFS(C695&lt;36,"Young",C695&lt;56,"Middle-aged",C695&gt;=56,"Senior")</f>
        <v>Young</v>
      </c>
      <c r="E695" t="s">
        <v>29</v>
      </c>
      <c r="F695" t="s">
        <v>30</v>
      </c>
      <c r="G695">
        <v>34824</v>
      </c>
      <c r="H695">
        <f t="shared" si="60"/>
        <v>34824</v>
      </c>
      <c r="I695" t="str" cm="1">
        <f t="array" ref="I695">_xlfn.IFS(H695&lt;PERCENTILE(Income_Clean,0.33),"Low",H695&lt;PERCENTILE(Income_Clean,0.67),"Medium",H695&gt;PERCENTILE(Income_Clean,0.67),"High")</f>
        <v>Low</v>
      </c>
      <c r="J695" t="str">
        <f t="shared" si="61"/>
        <v>Below Average Income</v>
      </c>
      <c r="K695">
        <v>0</v>
      </c>
      <c r="L695">
        <v>0</v>
      </c>
      <c r="M695" t="str">
        <f t="shared" si="63"/>
        <v>No</v>
      </c>
      <c r="N695" t="s">
        <v>469</v>
      </c>
      <c r="O695">
        <v>65</v>
      </c>
      <c r="P695">
        <v>4</v>
      </c>
      <c r="Q695">
        <v>2</v>
      </c>
      <c r="R695">
        <v>11</v>
      </c>
      <c r="S695">
        <v>2</v>
      </c>
      <c r="T695">
        <v>0</v>
      </c>
      <c r="U695">
        <v>4</v>
      </c>
      <c r="V695">
        <f t="shared" si="64"/>
        <v>23</v>
      </c>
      <c r="W695">
        <v>1</v>
      </c>
      <c r="X695">
        <v>1</v>
      </c>
      <c r="Y695">
        <v>0</v>
      </c>
      <c r="Z695">
        <v>2</v>
      </c>
      <c r="AA695">
        <v>6</v>
      </c>
      <c r="AB695">
        <v>0</v>
      </c>
      <c r="AC695">
        <v>0</v>
      </c>
      <c r="AD695">
        <v>0</v>
      </c>
      <c r="AE695">
        <v>0</v>
      </c>
      <c r="AF695">
        <v>0</v>
      </c>
      <c r="AG695">
        <f t="shared" si="65"/>
        <v>0</v>
      </c>
      <c r="AH695">
        <v>0</v>
      </c>
      <c r="AI695">
        <v>0</v>
      </c>
    </row>
    <row r="696" spans="1:35" x14ac:dyDescent="0.3">
      <c r="A696" s="1">
        <v>2868</v>
      </c>
      <c r="B696">
        <v>1949</v>
      </c>
      <c r="C696">
        <f t="shared" si="62"/>
        <v>77</v>
      </c>
      <c r="D696" t="str" cm="1">
        <f t="array" ref="D696">_xlfn.IFS(C696&lt;36,"Young",C696&lt;56,"Middle-aged",C696&gt;=56,"Senior")</f>
        <v>Senior</v>
      </c>
      <c r="E696" t="s">
        <v>36</v>
      </c>
      <c r="F696" t="s">
        <v>30</v>
      </c>
      <c r="G696">
        <v>26518</v>
      </c>
      <c r="H696">
        <f t="shared" si="60"/>
        <v>26518</v>
      </c>
      <c r="I696" t="str" cm="1">
        <f t="array" ref="I696">_xlfn.IFS(H696&lt;PERCENTILE(Income_Clean,0.33),"Low",H696&lt;PERCENTILE(Income_Clean,0.67),"Medium",H696&gt;PERCENTILE(Income_Clean,0.67),"High")</f>
        <v>Low</v>
      </c>
      <c r="J696" t="str">
        <f t="shared" si="61"/>
        <v>Below Average Income</v>
      </c>
      <c r="K696">
        <v>1</v>
      </c>
      <c r="L696">
        <v>1</v>
      </c>
      <c r="M696" t="str">
        <f t="shared" si="63"/>
        <v>Yes</v>
      </c>
      <c r="N696" t="s">
        <v>101</v>
      </c>
      <c r="O696">
        <v>33</v>
      </c>
      <c r="P696">
        <v>20</v>
      </c>
      <c r="Q696">
        <v>1</v>
      </c>
      <c r="R696">
        <v>28</v>
      </c>
      <c r="S696">
        <v>3</v>
      </c>
      <c r="T696">
        <v>3</v>
      </c>
      <c r="U696">
        <v>2</v>
      </c>
      <c r="V696">
        <f t="shared" si="64"/>
        <v>57</v>
      </c>
      <c r="W696">
        <v>3</v>
      </c>
      <c r="X696">
        <v>2</v>
      </c>
      <c r="Y696">
        <v>0</v>
      </c>
      <c r="Z696">
        <v>3</v>
      </c>
      <c r="AA696">
        <v>8</v>
      </c>
      <c r="AB696">
        <v>0</v>
      </c>
      <c r="AC696">
        <v>0</v>
      </c>
      <c r="AD696">
        <v>0</v>
      </c>
      <c r="AE696">
        <v>0</v>
      </c>
      <c r="AF696">
        <v>0</v>
      </c>
      <c r="AG696">
        <f t="shared" si="65"/>
        <v>0</v>
      </c>
      <c r="AH696">
        <v>0</v>
      </c>
      <c r="AI696">
        <v>1</v>
      </c>
    </row>
    <row r="697" spans="1:35" x14ac:dyDescent="0.3">
      <c r="A697" s="1">
        <v>10888</v>
      </c>
      <c r="B697">
        <v>1961</v>
      </c>
      <c r="C697">
        <f t="shared" si="62"/>
        <v>65</v>
      </c>
      <c r="D697" t="str" cm="1">
        <f t="array" ref="D697">_xlfn.IFS(C697&lt;36,"Young",C697&lt;56,"Middle-aged",C697&gt;=56,"Senior")</f>
        <v>Senior</v>
      </c>
      <c r="E697" t="s">
        <v>29</v>
      </c>
      <c r="F697" t="s">
        <v>30</v>
      </c>
      <c r="G697">
        <v>45938</v>
      </c>
      <c r="H697">
        <f t="shared" si="60"/>
        <v>45938</v>
      </c>
      <c r="I697" t="str" cm="1">
        <f t="array" ref="I697">_xlfn.IFS(H697&lt;PERCENTILE(Income_Clean,0.33),"Low",H697&lt;PERCENTILE(Income_Clean,0.67),"Medium",H697&gt;PERCENTILE(Income_Clean,0.67),"High")</f>
        <v>Medium</v>
      </c>
      <c r="J697" t="str">
        <f t="shared" si="61"/>
        <v>Average Income</v>
      </c>
      <c r="K697">
        <v>0</v>
      </c>
      <c r="L697">
        <v>0</v>
      </c>
      <c r="M697" t="str">
        <f t="shared" si="63"/>
        <v>No</v>
      </c>
      <c r="N697" t="s">
        <v>397</v>
      </c>
      <c r="O697">
        <v>46</v>
      </c>
      <c r="P697">
        <v>273</v>
      </c>
      <c r="Q697">
        <v>11</v>
      </c>
      <c r="R697">
        <v>178</v>
      </c>
      <c r="S697">
        <v>62</v>
      </c>
      <c r="T697">
        <v>83</v>
      </c>
      <c r="U697">
        <v>29</v>
      </c>
      <c r="V697">
        <f t="shared" si="64"/>
        <v>636</v>
      </c>
      <c r="W697">
        <v>2</v>
      </c>
      <c r="X697">
        <v>8</v>
      </c>
      <c r="Y697">
        <v>4</v>
      </c>
      <c r="Z697">
        <v>6</v>
      </c>
      <c r="AA697">
        <v>6</v>
      </c>
      <c r="AB697">
        <v>0</v>
      </c>
      <c r="AC697">
        <v>0</v>
      </c>
      <c r="AD697">
        <v>0</v>
      </c>
      <c r="AE697">
        <v>0</v>
      </c>
      <c r="AF697">
        <v>0</v>
      </c>
      <c r="AG697">
        <f t="shared" si="65"/>
        <v>0</v>
      </c>
      <c r="AH697">
        <v>0</v>
      </c>
      <c r="AI697">
        <v>0</v>
      </c>
    </row>
    <row r="698" spans="1:35" x14ac:dyDescent="0.3">
      <c r="A698" s="1">
        <v>1277</v>
      </c>
      <c r="B698">
        <v>1960</v>
      </c>
      <c r="C698">
        <f t="shared" si="62"/>
        <v>66</v>
      </c>
      <c r="D698" t="str" cm="1">
        <f t="array" ref="D698">_xlfn.IFS(C698&lt;36,"Young",C698&lt;56,"Middle-aged",C698&gt;=56,"Senior")</f>
        <v>Senior</v>
      </c>
      <c r="E698" t="s">
        <v>29</v>
      </c>
      <c r="F698" t="s">
        <v>33</v>
      </c>
      <c r="G698">
        <v>78468</v>
      </c>
      <c r="H698">
        <f t="shared" si="60"/>
        <v>78468</v>
      </c>
      <c r="I698" t="str" cm="1">
        <f t="array" ref="I698">_xlfn.IFS(H698&lt;PERCENTILE(Income_Clean,0.33),"Low",H698&lt;PERCENTILE(Income_Clean,0.67),"Medium",H698&gt;PERCENTILE(Income_Clean,0.67),"High")</f>
        <v>High</v>
      </c>
      <c r="J698" t="str">
        <f t="shared" si="61"/>
        <v>Above Average Income</v>
      </c>
      <c r="K698">
        <v>0</v>
      </c>
      <c r="L698">
        <v>0</v>
      </c>
      <c r="M698" t="str">
        <f t="shared" si="63"/>
        <v>No</v>
      </c>
      <c r="N698" t="s">
        <v>470</v>
      </c>
      <c r="O698">
        <v>29</v>
      </c>
      <c r="P698">
        <v>434</v>
      </c>
      <c r="Q698">
        <v>22</v>
      </c>
      <c r="R698">
        <v>388</v>
      </c>
      <c r="S698">
        <v>104</v>
      </c>
      <c r="T698">
        <v>22</v>
      </c>
      <c r="U698">
        <v>34</v>
      </c>
      <c r="V698">
        <f t="shared" si="64"/>
        <v>1004</v>
      </c>
      <c r="W698">
        <v>1</v>
      </c>
      <c r="X698">
        <v>10</v>
      </c>
      <c r="Y698">
        <v>7</v>
      </c>
      <c r="Z698">
        <v>10</v>
      </c>
      <c r="AA698">
        <v>4</v>
      </c>
      <c r="AB698">
        <v>0</v>
      </c>
      <c r="AC698">
        <v>0</v>
      </c>
      <c r="AD698">
        <v>0</v>
      </c>
      <c r="AE698">
        <v>1</v>
      </c>
      <c r="AF698">
        <v>0</v>
      </c>
      <c r="AG698">
        <f t="shared" si="65"/>
        <v>1</v>
      </c>
      <c r="AH698">
        <v>0</v>
      </c>
      <c r="AI698">
        <v>0</v>
      </c>
    </row>
    <row r="699" spans="1:35" x14ac:dyDescent="0.3">
      <c r="A699" s="1">
        <v>9977</v>
      </c>
      <c r="B699">
        <v>1973</v>
      </c>
      <c r="C699">
        <f t="shared" si="62"/>
        <v>53</v>
      </c>
      <c r="D699" t="str" cm="1">
        <f t="array" ref="D699">_xlfn.IFS(C699&lt;36,"Young",C699&lt;56,"Middle-aged",C699&gt;=56,"Senior")</f>
        <v>Middle-aged</v>
      </c>
      <c r="E699" t="s">
        <v>29</v>
      </c>
      <c r="F699" t="s">
        <v>41</v>
      </c>
      <c r="G699">
        <v>78901</v>
      </c>
      <c r="H699">
        <f t="shared" si="60"/>
        <v>78901</v>
      </c>
      <c r="I699" t="str" cm="1">
        <f t="array" ref="I699">_xlfn.IFS(H699&lt;PERCENTILE(Income_Clean,0.33),"Low",H699&lt;PERCENTILE(Income_Clean,0.67),"Medium",H699&gt;PERCENTILE(Income_Clean,0.67),"High")</f>
        <v>High</v>
      </c>
      <c r="J699" t="str">
        <f t="shared" si="61"/>
        <v>Above Average Income</v>
      </c>
      <c r="K699">
        <v>0</v>
      </c>
      <c r="L699">
        <v>1</v>
      </c>
      <c r="M699" t="str">
        <f t="shared" si="63"/>
        <v>Yes</v>
      </c>
      <c r="N699" t="s">
        <v>429</v>
      </c>
      <c r="O699">
        <v>99</v>
      </c>
      <c r="P699">
        <v>321</v>
      </c>
      <c r="Q699">
        <v>11</v>
      </c>
      <c r="R699">
        <v>309</v>
      </c>
      <c r="S699">
        <v>33</v>
      </c>
      <c r="T699">
        <v>26</v>
      </c>
      <c r="U699">
        <v>34</v>
      </c>
      <c r="V699">
        <f t="shared" si="64"/>
        <v>734</v>
      </c>
      <c r="W699">
        <v>3</v>
      </c>
      <c r="X699">
        <v>9</v>
      </c>
      <c r="Y699">
        <v>3</v>
      </c>
      <c r="Z699">
        <v>5</v>
      </c>
      <c r="AA699">
        <v>4</v>
      </c>
      <c r="AB699">
        <v>0</v>
      </c>
      <c r="AC699">
        <v>0</v>
      </c>
      <c r="AD699">
        <v>0</v>
      </c>
      <c r="AE699">
        <v>0</v>
      </c>
      <c r="AF699">
        <v>0</v>
      </c>
      <c r="AG699">
        <f t="shared" si="65"/>
        <v>0</v>
      </c>
      <c r="AH699">
        <v>0</v>
      </c>
      <c r="AI699">
        <v>0</v>
      </c>
    </row>
    <row r="700" spans="1:35" x14ac:dyDescent="0.3">
      <c r="A700" s="1">
        <v>10196</v>
      </c>
      <c r="B700">
        <v>1978</v>
      </c>
      <c r="C700">
        <f t="shared" si="62"/>
        <v>48</v>
      </c>
      <c r="D700" t="str" cm="1">
        <f t="array" ref="D700">_xlfn.IFS(C700&lt;36,"Young",C700&lt;56,"Middle-aged",C700&gt;=56,"Senior")</f>
        <v>Middle-aged</v>
      </c>
      <c r="E700" t="s">
        <v>29</v>
      </c>
      <c r="F700" t="s">
        <v>37</v>
      </c>
      <c r="G700">
        <v>71427</v>
      </c>
      <c r="H700">
        <f t="shared" si="60"/>
        <v>71427</v>
      </c>
      <c r="I700" t="str" cm="1">
        <f t="array" ref="I700">_xlfn.IFS(H700&lt;PERCENTILE(Income_Clean,0.33),"Low",H700&lt;PERCENTILE(Income_Clean,0.67),"Medium",H700&gt;PERCENTILE(Income_Clean,0.67),"High")</f>
        <v>High</v>
      </c>
      <c r="J700" t="str">
        <f t="shared" si="61"/>
        <v>Above Average Income</v>
      </c>
      <c r="K700">
        <v>2</v>
      </c>
      <c r="L700">
        <v>0</v>
      </c>
      <c r="M700" t="str">
        <f t="shared" si="63"/>
        <v>Yes</v>
      </c>
      <c r="N700" t="s">
        <v>471</v>
      </c>
      <c r="O700">
        <v>26</v>
      </c>
      <c r="P700">
        <v>212</v>
      </c>
      <c r="Q700">
        <v>123</v>
      </c>
      <c r="R700">
        <v>177</v>
      </c>
      <c r="S700">
        <v>15</v>
      </c>
      <c r="T700">
        <v>64</v>
      </c>
      <c r="U700">
        <v>23</v>
      </c>
      <c r="V700">
        <f t="shared" si="64"/>
        <v>614</v>
      </c>
      <c r="W700">
        <v>2</v>
      </c>
      <c r="X700">
        <v>8</v>
      </c>
      <c r="Y700">
        <v>2</v>
      </c>
      <c r="Z700">
        <v>8</v>
      </c>
      <c r="AA700">
        <v>4</v>
      </c>
      <c r="AB700">
        <v>0</v>
      </c>
      <c r="AC700">
        <v>0</v>
      </c>
      <c r="AD700">
        <v>0</v>
      </c>
      <c r="AE700">
        <v>0</v>
      </c>
      <c r="AF700">
        <v>0</v>
      </c>
      <c r="AG700">
        <f t="shared" si="65"/>
        <v>0</v>
      </c>
      <c r="AH700">
        <v>0</v>
      </c>
      <c r="AI700">
        <v>0</v>
      </c>
    </row>
    <row r="701" spans="1:35" x14ac:dyDescent="0.3">
      <c r="A701" s="1">
        <v>6384</v>
      </c>
      <c r="B701">
        <v>1978</v>
      </c>
      <c r="C701">
        <f t="shared" si="62"/>
        <v>48</v>
      </c>
      <c r="D701" t="str" cm="1">
        <f t="array" ref="D701">_xlfn.IFS(C701&lt;36,"Young",C701&lt;56,"Middle-aged",C701&gt;=56,"Senior")</f>
        <v>Middle-aged</v>
      </c>
      <c r="E701" t="s">
        <v>29</v>
      </c>
      <c r="F701" t="s">
        <v>41</v>
      </c>
      <c r="G701">
        <v>71022</v>
      </c>
      <c r="H701">
        <f t="shared" si="60"/>
        <v>71022</v>
      </c>
      <c r="I701" t="str" cm="1">
        <f t="array" ref="I701">_xlfn.IFS(H701&lt;PERCENTILE(Income_Clean,0.33),"Low",H701&lt;PERCENTILE(Income_Clean,0.67),"Medium",H701&gt;PERCENTILE(Income_Clean,0.67),"High")</f>
        <v>High</v>
      </c>
      <c r="J701" t="str">
        <f t="shared" si="61"/>
        <v>Above Average Income</v>
      </c>
      <c r="K701">
        <v>0</v>
      </c>
      <c r="L701">
        <v>1</v>
      </c>
      <c r="M701" t="str">
        <f t="shared" si="63"/>
        <v>Yes</v>
      </c>
      <c r="N701" t="s">
        <v>72</v>
      </c>
      <c r="O701">
        <v>30</v>
      </c>
      <c r="P701">
        <v>909</v>
      </c>
      <c r="Q701">
        <v>12</v>
      </c>
      <c r="R701">
        <v>278</v>
      </c>
      <c r="S701">
        <v>0</v>
      </c>
      <c r="T701">
        <v>12</v>
      </c>
      <c r="U701">
        <v>242</v>
      </c>
      <c r="V701">
        <f t="shared" si="64"/>
        <v>1453</v>
      </c>
      <c r="W701">
        <v>3</v>
      </c>
      <c r="X701">
        <v>5</v>
      </c>
      <c r="Y701">
        <v>2</v>
      </c>
      <c r="Z701">
        <v>11</v>
      </c>
      <c r="AA701">
        <v>8</v>
      </c>
      <c r="AB701">
        <v>1</v>
      </c>
      <c r="AC701">
        <v>0</v>
      </c>
      <c r="AD701">
        <v>0</v>
      </c>
      <c r="AE701">
        <v>0</v>
      </c>
      <c r="AF701">
        <v>0</v>
      </c>
      <c r="AG701">
        <f t="shared" si="65"/>
        <v>1</v>
      </c>
      <c r="AH701">
        <v>0</v>
      </c>
      <c r="AI701">
        <v>0</v>
      </c>
    </row>
    <row r="702" spans="1:35" x14ac:dyDescent="0.3">
      <c r="A702" s="1">
        <v>8029</v>
      </c>
      <c r="B702">
        <v>1988</v>
      </c>
      <c r="C702">
        <f t="shared" si="62"/>
        <v>38</v>
      </c>
      <c r="D702" t="str" cm="1">
        <f t="array" ref="D702">_xlfn.IFS(C702&lt;36,"Young",C702&lt;56,"Middle-aged",C702&gt;=56,"Senior")</f>
        <v>Middle-aged</v>
      </c>
      <c r="E702" t="s">
        <v>39</v>
      </c>
      <c r="F702" t="s">
        <v>30</v>
      </c>
      <c r="G702">
        <v>90247</v>
      </c>
      <c r="H702">
        <f t="shared" si="60"/>
        <v>90247</v>
      </c>
      <c r="I702" t="str" cm="1">
        <f t="array" ref="I702">_xlfn.IFS(H702&lt;PERCENTILE(Income_Clean,0.33),"Low",H702&lt;PERCENTILE(Income_Clean,0.67),"Medium",H702&gt;PERCENTILE(Income_Clean,0.67),"High")</f>
        <v>High</v>
      </c>
      <c r="J702" t="str">
        <f t="shared" si="61"/>
        <v>Above Average Income</v>
      </c>
      <c r="K702">
        <v>0</v>
      </c>
      <c r="L702">
        <v>0</v>
      </c>
      <c r="M702" t="str">
        <f t="shared" si="63"/>
        <v>No</v>
      </c>
      <c r="N702" t="s">
        <v>472</v>
      </c>
      <c r="O702">
        <v>27</v>
      </c>
      <c r="P702">
        <v>1184</v>
      </c>
      <c r="Q702">
        <v>32</v>
      </c>
      <c r="R702">
        <v>352</v>
      </c>
      <c r="S702">
        <v>21</v>
      </c>
      <c r="T702">
        <v>16</v>
      </c>
      <c r="U702">
        <v>16</v>
      </c>
      <c r="V702">
        <f t="shared" si="64"/>
        <v>1621</v>
      </c>
      <c r="W702">
        <v>1</v>
      </c>
      <c r="X702">
        <v>3</v>
      </c>
      <c r="Y702">
        <v>4</v>
      </c>
      <c r="Z702">
        <v>7</v>
      </c>
      <c r="AA702">
        <v>1</v>
      </c>
      <c r="AB702">
        <v>0</v>
      </c>
      <c r="AC702">
        <v>1</v>
      </c>
      <c r="AD702">
        <v>1</v>
      </c>
      <c r="AE702">
        <v>1</v>
      </c>
      <c r="AF702">
        <v>0</v>
      </c>
      <c r="AG702">
        <f t="shared" si="65"/>
        <v>3</v>
      </c>
      <c r="AH702">
        <v>0</v>
      </c>
      <c r="AI702">
        <v>1</v>
      </c>
    </row>
    <row r="703" spans="1:35" x14ac:dyDescent="0.3">
      <c r="A703" s="1">
        <v>968</v>
      </c>
      <c r="B703">
        <v>1968</v>
      </c>
      <c r="C703">
        <f t="shared" si="62"/>
        <v>58</v>
      </c>
      <c r="D703" t="str" cm="1">
        <f t="array" ref="D703">_xlfn.IFS(C703&lt;36,"Young",C703&lt;56,"Middle-aged",C703&gt;=56,"Senior")</f>
        <v>Senior</v>
      </c>
      <c r="E703" t="s">
        <v>39</v>
      </c>
      <c r="F703" t="s">
        <v>41</v>
      </c>
      <c r="G703">
        <v>41335</v>
      </c>
      <c r="H703">
        <f t="shared" si="60"/>
        <v>41335</v>
      </c>
      <c r="I703" t="str" cm="1">
        <f t="array" ref="I703">_xlfn.IFS(H703&lt;PERCENTILE(Income_Clean,0.33),"Low",H703&lt;PERCENTILE(Income_Clean,0.67),"Medium",H703&gt;PERCENTILE(Income_Clean,0.67),"High")</f>
        <v>Medium</v>
      </c>
      <c r="J703" t="str">
        <f t="shared" si="61"/>
        <v>Average Income</v>
      </c>
      <c r="K703">
        <v>1</v>
      </c>
      <c r="L703">
        <v>0</v>
      </c>
      <c r="M703" t="str">
        <f t="shared" si="63"/>
        <v>Yes</v>
      </c>
      <c r="N703" t="s">
        <v>231</v>
      </c>
      <c r="O703">
        <v>24</v>
      </c>
      <c r="P703">
        <v>112</v>
      </c>
      <c r="Q703">
        <v>19</v>
      </c>
      <c r="R703">
        <v>21</v>
      </c>
      <c r="S703">
        <v>16</v>
      </c>
      <c r="T703">
        <v>14</v>
      </c>
      <c r="U703">
        <v>5</v>
      </c>
      <c r="V703">
        <f t="shared" si="64"/>
        <v>187</v>
      </c>
      <c r="W703">
        <v>3</v>
      </c>
      <c r="X703">
        <v>4</v>
      </c>
      <c r="Y703">
        <v>1</v>
      </c>
      <c r="Z703">
        <v>4</v>
      </c>
      <c r="AA703">
        <v>7</v>
      </c>
      <c r="AB703">
        <v>0</v>
      </c>
      <c r="AC703">
        <v>0</v>
      </c>
      <c r="AD703">
        <v>0</v>
      </c>
      <c r="AE703">
        <v>0</v>
      </c>
      <c r="AF703">
        <v>0</v>
      </c>
      <c r="AG703">
        <f t="shared" si="65"/>
        <v>0</v>
      </c>
      <c r="AH703">
        <v>0</v>
      </c>
      <c r="AI703">
        <v>0</v>
      </c>
    </row>
    <row r="704" spans="1:35" x14ac:dyDescent="0.3">
      <c r="A704" s="1">
        <v>6988</v>
      </c>
      <c r="B704">
        <v>1986</v>
      </c>
      <c r="C704">
        <f t="shared" si="62"/>
        <v>40</v>
      </c>
      <c r="D704" t="str" cm="1">
        <f t="array" ref="D704">_xlfn.IFS(C704&lt;36,"Young",C704&lt;56,"Middle-aged",C704&gt;=56,"Senior")</f>
        <v>Middle-aged</v>
      </c>
      <c r="E704" t="s">
        <v>29</v>
      </c>
      <c r="F704" t="s">
        <v>37</v>
      </c>
      <c r="G704">
        <v>71952</v>
      </c>
      <c r="H704">
        <f t="shared" si="60"/>
        <v>71952</v>
      </c>
      <c r="I704" t="str" cm="1">
        <f t="array" ref="I704">_xlfn.IFS(H704&lt;PERCENTILE(Income_Clean,0.33),"Low",H704&lt;PERCENTILE(Income_Clean,0.67),"Medium",H704&gt;PERCENTILE(Income_Clean,0.67),"High")</f>
        <v>High</v>
      </c>
      <c r="J704" t="str">
        <f t="shared" si="61"/>
        <v>Above Average Income</v>
      </c>
      <c r="K704">
        <v>1</v>
      </c>
      <c r="L704">
        <v>0</v>
      </c>
      <c r="M704" t="str">
        <f t="shared" si="63"/>
        <v>Yes</v>
      </c>
      <c r="N704" t="s">
        <v>296</v>
      </c>
      <c r="O704">
        <v>93</v>
      </c>
      <c r="P704">
        <v>656</v>
      </c>
      <c r="Q704">
        <v>80</v>
      </c>
      <c r="R704">
        <v>455</v>
      </c>
      <c r="S704">
        <v>52</v>
      </c>
      <c r="T704">
        <v>107</v>
      </c>
      <c r="U704">
        <v>93</v>
      </c>
      <c r="V704">
        <f t="shared" si="64"/>
        <v>1443</v>
      </c>
      <c r="W704">
        <v>2</v>
      </c>
      <c r="X704">
        <v>8</v>
      </c>
      <c r="Y704">
        <v>4</v>
      </c>
      <c r="Z704">
        <v>8</v>
      </c>
      <c r="AA704">
        <v>4</v>
      </c>
      <c r="AB704">
        <v>1</v>
      </c>
      <c r="AC704">
        <v>0</v>
      </c>
      <c r="AD704">
        <v>1</v>
      </c>
      <c r="AE704">
        <v>0</v>
      </c>
      <c r="AF704">
        <v>0</v>
      </c>
      <c r="AG704">
        <f t="shared" si="65"/>
        <v>2</v>
      </c>
      <c r="AH704">
        <v>0</v>
      </c>
      <c r="AI704">
        <v>0</v>
      </c>
    </row>
    <row r="705" spans="1:35" x14ac:dyDescent="0.3">
      <c r="A705" s="1">
        <v>4472</v>
      </c>
      <c r="B705">
        <v>1970</v>
      </c>
      <c r="C705">
        <f t="shared" si="62"/>
        <v>56</v>
      </c>
      <c r="D705" t="str" cm="1">
        <f t="array" ref="D705">_xlfn.IFS(C705&lt;36,"Young",C705&lt;56,"Middle-aged",C705&gt;=56,"Senior")</f>
        <v>Senior</v>
      </c>
      <c r="E705" t="s">
        <v>36</v>
      </c>
      <c r="F705" t="s">
        <v>41</v>
      </c>
      <c r="G705">
        <v>35682</v>
      </c>
      <c r="H705">
        <f t="shared" si="60"/>
        <v>35682</v>
      </c>
      <c r="I705" t="str" cm="1">
        <f t="array" ref="I705">_xlfn.IFS(H705&lt;PERCENTILE(Income_Clean,0.33),"Low",H705&lt;PERCENTILE(Income_Clean,0.67),"Medium",H705&gt;PERCENTILE(Income_Clean,0.67),"High")</f>
        <v>Low</v>
      </c>
      <c r="J705" t="str">
        <f t="shared" si="61"/>
        <v>Below Average Income</v>
      </c>
      <c r="K705">
        <v>1</v>
      </c>
      <c r="L705">
        <v>0</v>
      </c>
      <c r="M705" t="str">
        <f t="shared" si="63"/>
        <v>Yes</v>
      </c>
      <c r="N705" t="s">
        <v>473</v>
      </c>
      <c r="O705">
        <v>34</v>
      </c>
      <c r="P705">
        <v>23</v>
      </c>
      <c r="Q705">
        <v>0</v>
      </c>
      <c r="R705">
        <v>8</v>
      </c>
      <c r="S705">
        <v>6</v>
      </c>
      <c r="T705">
        <v>2</v>
      </c>
      <c r="U705">
        <v>18</v>
      </c>
      <c r="V705">
        <f t="shared" si="64"/>
        <v>57</v>
      </c>
      <c r="W705">
        <v>1</v>
      </c>
      <c r="X705">
        <v>1</v>
      </c>
      <c r="Y705">
        <v>1</v>
      </c>
      <c r="Z705">
        <v>3</v>
      </c>
      <c r="AA705">
        <v>2</v>
      </c>
      <c r="AB705">
        <v>0</v>
      </c>
      <c r="AC705">
        <v>0</v>
      </c>
      <c r="AD705">
        <v>0</v>
      </c>
      <c r="AE705">
        <v>0</v>
      </c>
      <c r="AF705">
        <v>0</v>
      </c>
      <c r="AG705">
        <f t="shared" si="65"/>
        <v>0</v>
      </c>
      <c r="AH705">
        <v>0</v>
      </c>
      <c r="AI705">
        <v>0</v>
      </c>
    </row>
    <row r="706" spans="1:35" x14ac:dyDescent="0.3">
      <c r="A706" s="1">
        <v>6991</v>
      </c>
      <c r="B706">
        <v>1951</v>
      </c>
      <c r="C706">
        <f t="shared" si="62"/>
        <v>75</v>
      </c>
      <c r="D706" t="str" cm="1">
        <f t="array" ref="D706">_xlfn.IFS(C706&lt;36,"Young",C706&lt;56,"Middle-aged",C706&gt;=56,"Senior")</f>
        <v>Senior</v>
      </c>
      <c r="E706" t="s">
        <v>29</v>
      </c>
      <c r="F706" t="s">
        <v>41</v>
      </c>
      <c r="G706">
        <v>43185</v>
      </c>
      <c r="H706">
        <f t="shared" ref="H706:H769" si="66">IF(G706=0,MEDIAN(Income),G706)</f>
        <v>43185</v>
      </c>
      <c r="I706" t="str" cm="1">
        <f t="array" ref="I706">_xlfn.IFS(H706&lt;PERCENTILE(Income_Clean,0.33),"Low",H706&lt;PERCENTILE(Income_Clean,0.67),"Medium",H706&gt;PERCENTILE(Income_Clean,0.67),"High")</f>
        <v>Medium</v>
      </c>
      <c r="J706" t="str">
        <f t="shared" ref="J706:J769" si="67">_xlfn.XLOOKUP(I706,$AK$3:$AK$5,$AL$3:$AL$5)</f>
        <v>Average Income</v>
      </c>
      <c r="K706">
        <v>0</v>
      </c>
      <c r="L706">
        <v>1</v>
      </c>
      <c r="M706" t="str">
        <f t="shared" si="63"/>
        <v>Yes</v>
      </c>
      <c r="N706" t="s">
        <v>474</v>
      </c>
      <c r="O706">
        <v>88</v>
      </c>
      <c r="P706">
        <v>537</v>
      </c>
      <c r="Q706">
        <v>6</v>
      </c>
      <c r="R706">
        <v>42</v>
      </c>
      <c r="S706">
        <v>16</v>
      </c>
      <c r="T706">
        <v>6</v>
      </c>
      <c r="U706">
        <v>30</v>
      </c>
      <c r="V706">
        <f t="shared" si="64"/>
        <v>637</v>
      </c>
      <c r="W706">
        <v>2</v>
      </c>
      <c r="X706">
        <v>9</v>
      </c>
      <c r="Y706">
        <v>3</v>
      </c>
      <c r="Z706">
        <v>6</v>
      </c>
      <c r="AA706">
        <v>8</v>
      </c>
      <c r="AB706">
        <v>0</v>
      </c>
      <c r="AC706">
        <v>0</v>
      </c>
      <c r="AD706">
        <v>0</v>
      </c>
      <c r="AE706">
        <v>0</v>
      </c>
      <c r="AF706">
        <v>0</v>
      </c>
      <c r="AG706">
        <f t="shared" si="65"/>
        <v>0</v>
      </c>
      <c r="AH706">
        <v>0</v>
      </c>
      <c r="AI706">
        <v>0</v>
      </c>
    </row>
    <row r="707" spans="1:35" x14ac:dyDescent="0.3">
      <c r="A707" s="1">
        <v>3336</v>
      </c>
      <c r="B707">
        <v>1948</v>
      </c>
      <c r="C707">
        <f t="shared" ref="C707:C770" si="68">2026-B707</f>
        <v>78</v>
      </c>
      <c r="D707" t="str" cm="1">
        <f t="array" ref="D707">_xlfn.IFS(C707&lt;36,"Young",C707&lt;56,"Middle-aged",C707&gt;=56,"Senior")</f>
        <v>Senior</v>
      </c>
      <c r="E707" t="s">
        <v>36</v>
      </c>
      <c r="F707" t="s">
        <v>33</v>
      </c>
      <c r="G707">
        <v>66375</v>
      </c>
      <c r="H707">
        <f t="shared" si="66"/>
        <v>66375</v>
      </c>
      <c r="I707" t="str" cm="1">
        <f t="array" ref="I707">_xlfn.IFS(H707&lt;PERCENTILE(Income_Clean,0.33),"Low",H707&lt;PERCENTILE(Income_Clean,0.67),"Medium",H707&gt;PERCENTILE(Income_Clean,0.67),"High")</f>
        <v>High</v>
      </c>
      <c r="J707" t="str">
        <f t="shared" si="67"/>
        <v>Above Average Income</v>
      </c>
      <c r="K707">
        <v>0</v>
      </c>
      <c r="L707">
        <v>1</v>
      </c>
      <c r="M707" t="str">
        <f t="shared" ref="M707:M770" si="69">IF(K707+L707&gt;0,"Yes","No")</f>
        <v>Yes</v>
      </c>
      <c r="N707" t="s">
        <v>475</v>
      </c>
      <c r="O707">
        <v>96</v>
      </c>
      <c r="P707">
        <v>712</v>
      </c>
      <c r="Q707">
        <v>0</v>
      </c>
      <c r="R707">
        <v>45</v>
      </c>
      <c r="S707">
        <v>0</v>
      </c>
      <c r="T707">
        <v>0</v>
      </c>
      <c r="U707">
        <v>191</v>
      </c>
      <c r="V707">
        <f t="shared" ref="V707:V770" si="70">SUM(P707:U707)</f>
        <v>948</v>
      </c>
      <c r="W707">
        <v>3</v>
      </c>
      <c r="X707">
        <v>2</v>
      </c>
      <c r="Y707">
        <v>4</v>
      </c>
      <c r="Z707">
        <v>5</v>
      </c>
      <c r="AA707">
        <v>7</v>
      </c>
      <c r="AB707">
        <v>1</v>
      </c>
      <c r="AC707">
        <v>0</v>
      </c>
      <c r="AD707">
        <v>0</v>
      </c>
      <c r="AE707">
        <v>0</v>
      </c>
      <c r="AF707">
        <v>0</v>
      </c>
      <c r="AG707">
        <f t="shared" ref="AG707:AG770" si="71">SUM(AB707:AF707)</f>
        <v>1</v>
      </c>
      <c r="AH707">
        <v>0</v>
      </c>
      <c r="AI707">
        <v>0</v>
      </c>
    </row>
    <row r="708" spans="1:35" x14ac:dyDescent="0.3">
      <c r="A708" s="1">
        <v>4301</v>
      </c>
      <c r="B708">
        <v>1971</v>
      </c>
      <c r="C708">
        <f t="shared" si="68"/>
        <v>55</v>
      </c>
      <c r="D708" t="str" cm="1">
        <f t="array" ref="D708">_xlfn.IFS(C708&lt;36,"Young",C708&lt;56,"Middle-aged",C708&gt;=56,"Senior")</f>
        <v>Middle-aged</v>
      </c>
      <c r="E708" t="s">
        <v>39</v>
      </c>
      <c r="F708" t="s">
        <v>37</v>
      </c>
      <c r="G708">
        <v>35178</v>
      </c>
      <c r="H708">
        <f t="shared" si="66"/>
        <v>35178</v>
      </c>
      <c r="I708" t="str" cm="1">
        <f t="array" ref="I708">_xlfn.IFS(H708&lt;PERCENTILE(Income_Clean,0.33),"Low",H708&lt;PERCENTILE(Income_Clean,0.67),"Medium",H708&gt;PERCENTILE(Income_Clean,0.67),"High")</f>
        <v>Low</v>
      </c>
      <c r="J708" t="str">
        <f t="shared" si="67"/>
        <v>Below Average Income</v>
      </c>
      <c r="K708">
        <v>1</v>
      </c>
      <c r="L708">
        <v>0</v>
      </c>
      <c r="M708" t="str">
        <f t="shared" si="69"/>
        <v>Yes</v>
      </c>
      <c r="N708" t="s">
        <v>296</v>
      </c>
      <c r="O708">
        <v>10</v>
      </c>
      <c r="P708">
        <v>23</v>
      </c>
      <c r="Q708">
        <v>1</v>
      </c>
      <c r="R708">
        <v>13</v>
      </c>
      <c r="S708">
        <v>2</v>
      </c>
      <c r="T708">
        <v>2</v>
      </c>
      <c r="U708">
        <v>18</v>
      </c>
      <c r="V708">
        <f t="shared" si="70"/>
        <v>59</v>
      </c>
      <c r="W708">
        <v>1</v>
      </c>
      <c r="X708">
        <v>1</v>
      </c>
      <c r="Y708">
        <v>1</v>
      </c>
      <c r="Z708">
        <v>2</v>
      </c>
      <c r="AA708">
        <v>7</v>
      </c>
      <c r="AB708">
        <v>1</v>
      </c>
      <c r="AC708">
        <v>0</v>
      </c>
      <c r="AD708">
        <v>0</v>
      </c>
      <c r="AE708">
        <v>0</v>
      </c>
      <c r="AF708">
        <v>0</v>
      </c>
      <c r="AG708">
        <f t="shared" si="71"/>
        <v>1</v>
      </c>
      <c r="AH708">
        <v>0</v>
      </c>
      <c r="AI708">
        <v>1</v>
      </c>
    </row>
    <row r="709" spans="1:35" x14ac:dyDescent="0.3">
      <c r="A709" s="1">
        <v>1940</v>
      </c>
      <c r="B709">
        <v>1986</v>
      </c>
      <c r="C709">
        <f t="shared" si="68"/>
        <v>40</v>
      </c>
      <c r="D709" t="str" cm="1">
        <f t="array" ref="D709">_xlfn.IFS(C709&lt;36,"Young",C709&lt;56,"Middle-aged",C709&gt;=56,"Senior")</f>
        <v>Middle-aged</v>
      </c>
      <c r="E709" t="s">
        <v>29</v>
      </c>
      <c r="F709" t="s">
        <v>37</v>
      </c>
      <c r="G709">
        <v>25252</v>
      </c>
      <c r="H709">
        <f t="shared" si="66"/>
        <v>25252</v>
      </c>
      <c r="I709" t="str" cm="1">
        <f t="array" ref="I709">_xlfn.IFS(H709&lt;PERCENTILE(Income_Clean,0.33),"Low",H709&lt;PERCENTILE(Income_Clean,0.67),"Medium",H709&gt;PERCENTILE(Income_Clean,0.67),"High")</f>
        <v>Low</v>
      </c>
      <c r="J709" t="str">
        <f t="shared" si="67"/>
        <v>Below Average Income</v>
      </c>
      <c r="K709">
        <v>1</v>
      </c>
      <c r="L709">
        <v>0</v>
      </c>
      <c r="M709" t="str">
        <f t="shared" si="69"/>
        <v>Yes</v>
      </c>
      <c r="N709" t="s">
        <v>261</v>
      </c>
      <c r="O709">
        <v>26</v>
      </c>
      <c r="P709">
        <v>1</v>
      </c>
      <c r="Q709">
        <v>3</v>
      </c>
      <c r="R709">
        <v>4</v>
      </c>
      <c r="S709">
        <v>2</v>
      </c>
      <c r="T709">
        <v>2</v>
      </c>
      <c r="U709">
        <v>6</v>
      </c>
      <c r="V709">
        <f t="shared" si="70"/>
        <v>18</v>
      </c>
      <c r="W709">
        <v>1</v>
      </c>
      <c r="X709">
        <v>1</v>
      </c>
      <c r="Y709">
        <v>0</v>
      </c>
      <c r="Z709">
        <v>2</v>
      </c>
      <c r="AA709">
        <v>8</v>
      </c>
      <c r="AB709">
        <v>0</v>
      </c>
      <c r="AC709">
        <v>0</v>
      </c>
      <c r="AD709">
        <v>0</v>
      </c>
      <c r="AE709">
        <v>0</v>
      </c>
      <c r="AF709">
        <v>0</v>
      </c>
      <c r="AG709">
        <f t="shared" si="71"/>
        <v>0</v>
      </c>
      <c r="AH709">
        <v>0</v>
      </c>
      <c r="AI709">
        <v>0</v>
      </c>
    </row>
    <row r="710" spans="1:35" x14ac:dyDescent="0.3">
      <c r="A710" s="1">
        <v>1272</v>
      </c>
      <c r="B710">
        <v>1965</v>
      </c>
      <c r="C710">
        <f t="shared" si="68"/>
        <v>61</v>
      </c>
      <c r="D710" t="str" cm="1">
        <f t="array" ref="D710">_xlfn.IFS(C710&lt;36,"Young",C710&lt;56,"Middle-aged",C710&gt;=56,"Senior")</f>
        <v>Senior</v>
      </c>
      <c r="E710" t="s">
        <v>39</v>
      </c>
      <c r="F710" t="s">
        <v>30</v>
      </c>
      <c r="G710">
        <v>55250</v>
      </c>
      <c r="H710">
        <f t="shared" si="66"/>
        <v>55250</v>
      </c>
      <c r="I710" t="str" cm="1">
        <f t="array" ref="I710">_xlfn.IFS(H710&lt;PERCENTILE(Income_Clean,0.33),"Low",H710&lt;PERCENTILE(Income_Clean,0.67),"Medium",H710&gt;PERCENTILE(Income_Clean,0.67),"High")</f>
        <v>Medium</v>
      </c>
      <c r="J710" t="str">
        <f t="shared" si="67"/>
        <v>Average Income</v>
      </c>
      <c r="K710">
        <v>0</v>
      </c>
      <c r="L710">
        <v>1</v>
      </c>
      <c r="M710" t="str">
        <f t="shared" si="69"/>
        <v>Yes</v>
      </c>
      <c r="N710" t="s">
        <v>476</v>
      </c>
      <c r="O710">
        <v>49</v>
      </c>
      <c r="P710">
        <v>664</v>
      </c>
      <c r="Q710">
        <v>58</v>
      </c>
      <c r="R710">
        <v>83</v>
      </c>
      <c r="S710">
        <v>32</v>
      </c>
      <c r="T710">
        <v>0</v>
      </c>
      <c r="U710">
        <v>66</v>
      </c>
      <c r="V710">
        <f t="shared" si="70"/>
        <v>903</v>
      </c>
      <c r="W710">
        <v>4</v>
      </c>
      <c r="X710">
        <v>7</v>
      </c>
      <c r="Y710">
        <v>5</v>
      </c>
      <c r="Z710">
        <v>10</v>
      </c>
      <c r="AA710">
        <v>5</v>
      </c>
      <c r="AB710">
        <v>0</v>
      </c>
      <c r="AC710">
        <v>0</v>
      </c>
      <c r="AD710">
        <v>0</v>
      </c>
      <c r="AE710">
        <v>0</v>
      </c>
      <c r="AF710">
        <v>0</v>
      </c>
      <c r="AG710">
        <f t="shared" si="71"/>
        <v>0</v>
      </c>
      <c r="AH710">
        <v>0</v>
      </c>
      <c r="AI710">
        <v>0</v>
      </c>
    </row>
    <row r="711" spans="1:35" x14ac:dyDescent="0.3">
      <c r="A711" s="1">
        <v>1388</v>
      </c>
      <c r="B711">
        <v>1975</v>
      </c>
      <c r="C711">
        <f t="shared" si="68"/>
        <v>51</v>
      </c>
      <c r="D711" t="str" cm="1">
        <f t="array" ref="D711">_xlfn.IFS(C711&lt;36,"Young",C711&lt;56,"Middle-aged",C711&gt;=56,"Senior")</f>
        <v>Middle-aged</v>
      </c>
      <c r="E711" t="s">
        <v>29</v>
      </c>
      <c r="F711" t="s">
        <v>30</v>
      </c>
      <c r="G711">
        <v>33249</v>
      </c>
      <c r="H711">
        <f t="shared" si="66"/>
        <v>33249</v>
      </c>
      <c r="I711" t="str" cm="1">
        <f t="array" ref="I711">_xlfn.IFS(H711&lt;PERCENTILE(Income_Clean,0.33),"Low",H711&lt;PERCENTILE(Income_Clean,0.67),"Medium",H711&gt;PERCENTILE(Income_Clean,0.67),"High")</f>
        <v>Low</v>
      </c>
      <c r="J711" t="str">
        <f t="shared" si="67"/>
        <v>Below Average Income</v>
      </c>
      <c r="K711">
        <v>1</v>
      </c>
      <c r="L711">
        <v>0</v>
      </c>
      <c r="M711" t="str">
        <f t="shared" si="69"/>
        <v>Yes</v>
      </c>
      <c r="N711" t="s">
        <v>62</v>
      </c>
      <c r="O711">
        <v>11</v>
      </c>
      <c r="P711">
        <v>6</v>
      </c>
      <c r="Q711">
        <v>10</v>
      </c>
      <c r="R711">
        <v>21</v>
      </c>
      <c r="S711">
        <v>19</v>
      </c>
      <c r="T711">
        <v>14</v>
      </c>
      <c r="U711">
        <v>42</v>
      </c>
      <c r="V711">
        <f t="shared" si="70"/>
        <v>112</v>
      </c>
      <c r="W711">
        <v>2</v>
      </c>
      <c r="X711">
        <v>2</v>
      </c>
      <c r="Y711">
        <v>1</v>
      </c>
      <c r="Z711">
        <v>3</v>
      </c>
      <c r="AA711">
        <v>6</v>
      </c>
      <c r="AB711">
        <v>0</v>
      </c>
      <c r="AC711">
        <v>0</v>
      </c>
      <c r="AD711">
        <v>0</v>
      </c>
      <c r="AE711">
        <v>0</v>
      </c>
      <c r="AF711">
        <v>0</v>
      </c>
      <c r="AG711">
        <f t="shared" si="71"/>
        <v>0</v>
      </c>
      <c r="AH711">
        <v>0</v>
      </c>
      <c r="AI711">
        <v>0</v>
      </c>
    </row>
    <row r="712" spans="1:35" x14ac:dyDescent="0.3">
      <c r="A712" s="1">
        <v>1044</v>
      </c>
      <c r="B712">
        <v>1953</v>
      </c>
      <c r="C712">
        <f t="shared" si="68"/>
        <v>73</v>
      </c>
      <c r="D712" t="str" cm="1">
        <f t="array" ref="D712">_xlfn.IFS(C712&lt;36,"Young",C712&lt;56,"Middle-aged",C712&gt;=56,"Senior")</f>
        <v>Senior</v>
      </c>
      <c r="E712" t="s">
        <v>29</v>
      </c>
      <c r="F712" t="s">
        <v>33</v>
      </c>
      <c r="G712">
        <v>58398</v>
      </c>
      <c r="H712">
        <f t="shared" si="66"/>
        <v>58398</v>
      </c>
      <c r="I712" t="str" cm="1">
        <f t="array" ref="I712">_xlfn.IFS(H712&lt;PERCENTILE(Income_Clean,0.33),"Low",H712&lt;PERCENTILE(Income_Clean,0.67),"Medium",H712&gt;PERCENTILE(Income_Clean,0.67),"High")</f>
        <v>Medium</v>
      </c>
      <c r="J712" t="str">
        <f t="shared" si="67"/>
        <v>Average Income</v>
      </c>
      <c r="K712">
        <v>0</v>
      </c>
      <c r="L712">
        <v>0</v>
      </c>
      <c r="M712" t="str">
        <f t="shared" si="69"/>
        <v>No</v>
      </c>
      <c r="N712" t="s">
        <v>477</v>
      </c>
      <c r="O712">
        <v>44</v>
      </c>
      <c r="P712">
        <v>299</v>
      </c>
      <c r="Q712">
        <v>5</v>
      </c>
      <c r="R712">
        <v>201</v>
      </c>
      <c r="S712">
        <v>21</v>
      </c>
      <c r="T712">
        <v>21</v>
      </c>
      <c r="U712">
        <v>49</v>
      </c>
      <c r="V712">
        <f t="shared" si="70"/>
        <v>596</v>
      </c>
      <c r="W712">
        <v>3</v>
      </c>
      <c r="X712">
        <v>5</v>
      </c>
      <c r="Y712">
        <v>4</v>
      </c>
      <c r="Z712">
        <v>8</v>
      </c>
      <c r="AA712">
        <v>4</v>
      </c>
      <c r="AB712">
        <v>0</v>
      </c>
      <c r="AC712">
        <v>0</v>
      </c>
      <c r="AD712">
        <v>0</v>
      </c>
      <c r="AE712">
        <v>0</v>
      </c>
      <c r="AF712">
        <v>0</v>
      </c>
      <c r="AG712">
        <f t="shared" si="71"/>
        <v>0</v>
      </c>
      <c r="AH712">
        <v>0</v>
      </c>
      <c r="AI712">
        <v>0</v>
      </c>
    </row>
    <row r="713" spans="1:35" x14ac:dyDescent="0.3">
      <c r="A713" s="1">
        <v>6969</v>
      </c>
      <c r="B713">
        <v>1982</v>
      </c>
      <c r="C713">
        <f t="shared" si="68"/>
        <v>44</v>
      </c>
      <c r="D713" t="str" cm="1">
        <f t="array" ref="D713">_xlfn.IFS(C713&lt;36,"Young",C713&lt;56,"Middle-aged",C713&gt;=56,"Senior")</f>
        <v>Middle-aged</v>
      </c>
      <c r="E713" t="s">
        <v>29</v>
      </c>
      <c r="F713" t="s">
        <v>33</v>
      </c>
      <c r="G713">
        <v>50272</v>
      </c>
      <c r="H713">
        <f t="shared" si="66"/>
        <v>50272</v>
      </c>
      <c r="I713" t="str" cm="1">
        <f t="array" ref="I713">_xlfn.IFS(H713&lt;PERCENTILE(Income_Clean,0.33),"Low",H713&lt;PERCENTILE(Income_Clean,0.67),"Medium",H713&gt;PERCENTILE(Income_Clean,0.67),"High")</f>
        <v>Medium</v>
      </c>
      <c r="J713" t="str">
        <f t="shared" si="67"/>
        <v>Average Income</v>
      </c>
      <c r="K713">
        <v>1</v>
      </c>
      <c r="L713">
        <v>0</v>
      </c>
      <c r="M713" t="str">
        <f t="shared" si="69"/>
        <v>Yes</v>
      </c>
      <c r="N713" t="s">
        <v>406</v>
      </c>
      <c r="O713">
        <v>75</v>
      </c>
      <c r="P713">
        <v>99</v>
      </c>
      <c r="Q713">
        <v>13</v>
      </c>
      <c r="R713">
        <v>66</v>
      </c>
      <c r="S713">
        <v>43</v>
      </c>
      <c r="T713">
        <v>8</v>
      </c>
      <c r="U713">
        <v>4</v>
      </c>
      <c r="V713">
        <f t="shared" si="70"/>
        <v>233</v>
      </c>
      <c r="W713">
        <v>3</v>
      </c>
      <c r="X713">
        <v>4</v>
      </c>
      <c r="Y713">
        <v>1</v>
      </c>
      <c r="Z713">
        <v>5</v>
      </c>
      <c r="AA713">
        <v>7</v>
      </c>
      <c r="AB713">
        <v>0</v>
      </c>
      <c r="AC713">
        <v>0</v>
      </c>
      <c r="AD713">
        <v>0</v>
      </c>
      <c r="AE713">
        <v>0</v>
      </c>
      <c r="AF713">
        <v>0</v>
      </c>
      <c r="AG713">
        <f t="shared" si="71"/>
        <v>0</v>
      </c>
      <c r="AH713">
        <v>0</v>
      </c>
      <c r="AI713">
        <v>0</v>
      </c>
    </row>
    <row r="714" spans="1:35" x14ac:dyDescent="0.3">
      <c r="A714" s="1">
        <v>10479</v>
      </c>
      <c r="B714">
        <v>1975</v>
      </c>
      <c r="C714">
        <f t="shared" si="68"/>
        <v>51</v>
      </c>
      <c r="D714" t="str" cm="1">
        <f t="array" ref="D714">_xlfn.IFS(C714&lt;36,"Young",C714&lt;56,"Middle-aged",C714&gt;=56,"Senior")</f>
        <v>Middle-aged</v>
      </c>
      <c r="E714" t="s">
        <v>36</v>
      </c>
      <c r="F714" t="s">
        <v>37</v>
      </c>
      <c r="G714">
        <v>76618</v>
      </c>
      <c r="H714">
        <f t="shared" si="66"/>
        <v>76618</v>
      </c>
      <c r="I714" t="str" cm="1">
        <f t="array" ref="I714">_xlfn.IFS(H714&lt;PERCENTILE(Income_Clean,0.33),"Low",H714&lt;PERCENTILE(Income_Clean,0.67),"Medium",H714&gt;PERCENTILE(Income_Clean,0.67),"High")</f>
        <v>High</v>
      </c>
      <c r="J714" t="str">
        <f t="shared" si="67"/>
        <v>Above Average Income</v>
      </c>
      <c r="K714">
        <v>0</v>
      </c>
      <c r="L714">
        <v>0</v>
      </c>
      <c r="M714" t="str">
        <f t="shared" si="69"/>
        <v>No</v>
      </c>
      <c r="N714" t="s">
        <v>135</v>
      </c>
      <c r="O714">
        <v>64</v>
      </c>
      <c r="P714">
        <v>749</v>
      </c>
      <c r="Q714">
        <v>40</v>
      </c>
      <c r="R714">
        <v>294</v>
      </c>
      <c r="S714">
        <v>121</v>
      </c>
      <c r="T714">
        <v>160</v>
      </c>
      <c r="U714">
        <v>147</v>
      </c>
      <c r="V714">
        <f t="shared" si="70"/>
        <v>1511</v>
      </c>
      <c r="W714">
        <v>1</v>
      </c>
      <c r="X714">
        <v>3</v>
      </c>
      <c r="Y714">
        <v>2</v>
      </c>
      <c r="Z714">
        <v>5</v>
      </c>
      <c r="AA714">
        <v>1</v>
      </c>
      <c r="AB714">
        <v>0</v>
      </c>
      <c r="AC714">
        <v>0</v>
      </c>
      <c r="AD714">
        <v>0</v>
      </c>
      <c r="AE714">
        <v>0</v>
      </c>
      <c r="AF714">
        <v>0</v>
      </c>
      <c r="AG714">
        <f t="shared" si="71"/>
        <v>0</v>
      </c>
      <c r="AH714">
        <v>0</v>
      </c>
      <c r="AI714">
        <v>0</v>
      </c>
    </row>
    <row r="715" spans="1:35" x14ac:dyDescent="0.3">
      <c r="A715" s="1">
        <v>3619</v>
      </c>
      <c r="B715">
        <v>1960</v>
      </c>
      <c r="C715">
        <f t="shared" si="68"/>
        <v>66</v>
      </c>
      <c r="D715" t="str" cm="1">
        <f t="array" ref="D715">_xlfn.IFS(C715&lt;36,"Young",C715&lt;56,"Middle-aged",C715&gt;=56,"Senior")</f>
        <v>Senior</v>
      </c>
      <c r="E715" t="s">
        <v>53</v>
      </c>
      <c r="F715" t="s">
        <v>41</v>
      </c>
      <c r="G715">
        <v>87305</v>
      </c>
      <c r="H715">
        <f t="shared" si="66"/>
        <v>87305</v>
      </c>
      <c r="I715" t="str" cm="1">
        <f t="array" ref="I715">_xlfn.IFS(H715&lt;PERCENTILE(Income_Clean,0.33),"Low",H715&lt;PERCENTILE(Income_Clean,0.67),"Medium",H715&gt;PERCENTILE(Income_Clean,0.67),"High")</f>
        <v>High</v>
      </c>
      <c r="J715" t="str">
        <f t="shared" si="67"/>
        <v>Above Average Income</v>
      </c>
      <c r="K715">
        <v>0</v>
      </c>
      <c r="L715">
        <v>0</v>
      </c>
      <c r="M715" t="str">
        <f t="shared" si="69"/>
        <v>No</v>
      </c>
      <c r="N715" t="s">
        <v>424</v>
      </c>
      <c r="O715">
        <v>19</v>
      </c>
      <c r="P715">
        <v>345</v>
      </c>
      <c r="Q715">
        <v>25</v>
      </c>
      <c r="R715">
        <v>501</v>
      </c>
      <c r="S715">
        <v>63</v>
      </c>
      <c r="T715">
        <v>138</v>
      </c>
      <c r="U715">
        <v>80</v>
      </c>
      <c r="V715">
        <f t="shared" si="70"/>
        <v>1152</v>
      </c>
      <c r="W715">
        <v>1</v>
      </c>
      <c r="X715">
        <v>5</v>
      </c>
      <c r="Y715">
        <v>3</v>
      </c>
      <c r="Z715">
        <v>8</v>
      </c>
      <c r="AA715">
        <v>2</v>
      </c>
      <c r="AB715">
        <v>0</v>
      </c>
      <c r="AC715">
        <v>0</v>
      </c>
      <c r="AD715">
        <v>1</v>
      </c>
      <c r="AE715">
        <v>0</v>
      </c>
      <c r="AF715">
        <v>0</v>
      </c>
      <c r="AG715">
        <f t="shared" si="71"/>
        <v>1</v>
      </c>
      <c r="AH715">
        <v>0</v>
      </c>
      <c r="AI715">
        <v>1</v>
      </c>
    </row>
    <row r="716" spans="1:35" x14ac:dyDescent="0.3">
      <c r="A716" s="1">
        <v>1715</v>
      </c>
      <c r="B716">
        <v>1978</v>
      </c>
      <c r="C716">
        <f t="shared" si="68"/>
        <v>48</v>
      </c>
      <c r="D716" t="str" cm="1">
        <f t="array" ref="D716">_xlfn.IFS(C716&lt;36,"Young",C716&lt;56,"Middle-aged",C716&gt;=56,"Senior")</f>
        <v>Middle-aged</v>
      </c>
      <c r="E716" t="s">
        <v>29</v>
      </c>
      <c r="F716" t="s">
        <v>33</v>
      </c>
      <c r="G716">
        <v>25851</v>
      </c>
      <c r="H716">
        <f t="shared" si="66"/>
        <v>25851</v>
      </c>
      <c r="I716" t="str" cm="1">
        <f t="array" ref="I716">_xlfn.IFS(H716&lt;PERCENTILE(Income_Clean,0.33),"Low",H716&lt;PERCENTILE(Income_Clean,0.67),"Medium",H716&gt;PERCENTILE(Income_Clean,0.67),"High")</f>
        <v>Low</v>
      </c>
      <c r="J716" t="str">
        <f t="shared" si="67"/>
        <v>Below Average Income</v>
      </c>
      <c r="K716">
        <v>1</v>
      </c>
      <c r="L716">
        <v>0</v>
      </c>
      <c r="M716" t="str">
        <f t="shared" si="69"/>
        <v>Yes</v>
      </c>
      <c r="N716" t="s">
        <v>259</v>
      </c>
      <c r="O716">
        <v>45</v>
      </c>
      <c r="P716">
        <v>9</v>
      </c>
      <c r="Q716">
        <v>4</v>
      </c>
      <c r="R716">
        <v>18</v>
      </c>
      <c r="S716">
        <v>7</v>
      </c>
      <c r="T716">
        <v>5</v>
      </c>
      <c r="U716">
        <v>5</v>
      </c>
      <c r="V716">
        <f t="shared" si="70"/>
        <v>48</v>
      </c>
      <c r="W716">
        <v>2</v>
      </c>
      <c r="X716">
        <v>2</v>
      </c>
      <c r="Y716">
        <v>0</v>
      </c>
      <c r="Z716">
        <v>3</v>
      </c>
      <c r="AA716">
        <v>7</v>
      </c>
      <c r="AB716">
        <v>0</v>
      </c>
      <c r="AC716">
        <v>0</v>
      </c>
      <c r="AD716">
        <v>0</v>
      </c>
      <c r="AE716">
        <v>0</v>
      </c>
      <c r="AF716">
        <v>0</v>
      </c>
      <c r="AG716">
        <f t="shared" si="71"/>
        <v>0</v>
      </c>
      <c r="AH716">
        <v>0</v>
      </c>
      <c r="AI716">
        <v>0</v>
      </c>
    </row>
    <row r="717" spans="1:35" x14ac:dyDescent="0.3">
      <c r="A717" s="1">
        <v>10159</v>
      </c>
      <c r="B717">
        <v>1970</v>
      </c>
      <c r="C717">
        <f t="shared" si="68"/>
        <v>56</v>
      </c>
      <c r="D717" t="str" cm="1">
        <f t="array" ref="D717">_xlfn.IFS(C717&lt;36,"Young",C717&lt;56,"Middle-aged",C717&gt;=56,"Senior")</f>
        <v>Senior</v>
      </c>
      <c r="E717" t="s">
        <v>29</v>
      </c>
      <c r="F717" t="s">
        <v>41</v>
      </c>
      <c r="G717">
        <v>58710</v>
      </c>
      <c r="H717">
        <f t="shared" si="66"/>
        <v>58710</v>
      </c>
      <c r="I717" t="str" cm="1">
        <f t="array" ref="I717">_xlfn.IFS(H717&lt;PERCENTILE(Income_Clean,0.33),"Low",H717&lt;PERCENTILE(Income_Clean,0.67),"Medium",H717&gt;PERCENTILE(Income_Clean,0.67),"High")</f>
        <v>Medium</v>
      </c>
      <c r="J717" t="str">
        <f t="shared" si="67"/>
        <v>Average Income</v>
      </c>
      <c r="K717">
        <v>0</v>
      </c>
      <c r="L717">
        <v>1</v>
      </c>
      <c r="M717" t="str">
        <f t="shared" si="69"/>
        <v>Yes</v>
      </c>
      <c r="N717" t="s">
        <v>209</v>
      </c>
      <c r="O717">
        <v>77</v>
      </c>
      <c r="P717">
        <v>440</v>
      </c>
      <c r="Q717">
        <v>81</v>
      </c>
      <c r="R717">
        <v>368</v>
      </c>
      <c r="S717">
        <v>0</v>
      </c>
      <c r="T717">
        <v>122</v>
      </c>
      <c r="U717">
        <v>174</v>
      </c>
      <c r="V717">
        <f t="shared" si="70"/>
        <v>1185</v>
      </c>
      <c r="W717">
        <v>6</v>
      </c>
      <c r="X717">
        <v>11</v>
      </c>
      <c r="Y717">
        <v>5</v>
      </c>
      <c r="Z717">
        <v>9</v>
      </c>
      <c r="AA717">
        <v>6</v>
      </c>
      <c r="AB717">
        <v>0</v>
      </c>
      <c r="AC717">
        <v>0</v>
      </c>
      <c r="AD717">
        <v>0</v>
      </c>
      <c r="AE717">
        <v>0</v>
      </c>
      <c r="AF717">
        <v>0</v>
      </c>
      <c r="AG717">
        <f t="shared" si="71"/>
        <v>0</v>
      </c>
      <c r="AH717">
        <v>0</v>
      </c>
      <c r="AI717">
        <v>0</v>
      </c>
    </row>
    <row r="718" spans="1:35" x14ac:dyDescent="0.3">
      <c r="A718" s="1">
        <v>1463</v>
      </c>
      <c r="B718">
        <v>1958</v>
      </c>
      <c r="C718">
        <f t="shared" si="68"/>
        <v>68</v>
      </c>
      <c r="D718" t="str" cm="1">
        <f t="array" ref="D718">_xlfn.IFS(C718&lt;36,"Young",C718&lt;56,"Middle-aged",C718&gt;=56,"Senior")</f>
        <v>Senior</v>
      </c>
      <c r="E718" t="s">
        <v>29</v>
      </c>
      <c r="F718" t="s">
        <v>30</v>
      </c>
      <c r="G718">
        <v>45160</v>
      </c>
      <c r="H718">
        <f t="shared" si="66"/>
        <v>45160</v>
      </c>
      <c r="I718" t="str" cm="1">
        <f t="array" ref="I718">_xlfn.IFS(H718&lt;PERCENTILE(Income_Clean,0.33),"Low",H718&lt;PERCENTILE(Income_Clean,0.67),"Medium",H718&gt;PERCENTILE(Income_Clean,0.67),"High")</f>
        <v>Medium</v>
      </c>
      <c r="J718" t="str">
        <f t="shared" si="67"/>
        <v>Average Income</v>
      </c>
      <c r="K718">
        <v>1</v>
      </c>
      <c r="L718">
        <v>1</v>
      </c>
      <c r="M718" t="str">
        <f t="shared" si="69"/>
        <v>Yes</v>
      </c>
      <c r="N718" t="s">
        <v>409</v>
      </c>
      <c r="O718">
        <v>9</v>
      </c>
      <c r="P718">
        <v>8</v>
      </c>
      <c r="Q718">
        <v>2</v>
      </c>
      <c r="R718">
        <v>5</v>
      </c>
      <c r="S718">
        <v>3</v>
      </c>
      <c r="T718">
        <v>0</v>
      </c>
      <c r="U718">
        <v>3</v>
      </c>
      <c r="V718">
        <f t="shared" si="70"/>
        <v>21</v>
      </c>
      <c r="W718">
        <v>1</v>
      </c>
      <c r="X718">
        <v>1</v>
      </c>
      <c r="Y718">
        <v>0</v>
      </c>
      <c r="Z718">
        <v>2</v>
      </c>
      <c r="AA718">
        <v>7</v>
      </c>
      <c r="AB718">
        <v>0</v>
      </c>
      <c r="AC718">
        <v>0</v>
      </c>
      <c r="AD718">
        <v>0</v>
      </c>
      <c r="AE718">
        <v>0</v>
      </c>
      <c r="AF718">
        <v>0</v>
      </c>
      <c r="AG718">
        <f t="shared" si="71"/>
        <v>0</v>
      </c>
      <c r="AH718">
        <v>0</v>
      </c>
      <c r="AI718">
        <v>0</v>
      </c>
    </row>
    <row r="719" spans="1:35" x14ac:dyDescent="0.3">
      <c r="A719" s="1">
        <v>5114</v>
      </c>
      <c r="B719">
        <v>1965</v>
      </c>
      <c r="C719">
        <f t="shared" si="68"/>
        <v>61</v>
      </c>
      <c r="D719" t="str" cm="1">
        <f t="array" ref="D719">_xlfn.IFS(C719&lt;36,"Young",C719&lt;56,"Middle-aged",C719&gt;=56,"Senior")</f>
        <v>Senior</v>
      </c>
      <c r="E719" t="s">
        <v>39</v>
      </c>
      <c r="F719" t="s">
        <v>37</v>
      </c>
      <c r="G719">
        <v>74806</v>
      </c>
      <c r="H719">
        <f t="shared" si="66"/>
        <v>74806</v>
      </c>
      <c r="I719" t="str" cm="1">
        <f t="array" ref="I719">_xlfn.IFS(H719&lt;PERCENTILE(Income_Clean,0.33),"Low",H719&lt;PERCENTILE(Income_Clean,0.67),"Medium",H719&gt;PERCENTILE(Income_Clean,0.67),"High")</f>
        <v>High</v>
      </c>
      <c r="J719" t="str">
        <f t="shared" si="67"/>
        <v>Above Average Income</v>
      </c>
      <c r="K719">
        <v>0</v>
      </c>
      <c r="L719">
        <v>1</v>
      </c>
      <c r="M719" t="str">
        <f t="shared" si="69"/>
        <v>Yes</v>
      </c>
      <c r="N719" t="s">
        <v>107</v>
      </c>
      <c r="O719">
        <v>1</v>
      </c>
      <c r="P719">
        <v>670</v>
      </c>
      <c r="Q719">
        <v>9</v>
      </c>
      <c r="R719">
        <v>249</v>
      </c>
      <c r="S719">
        <v>0</v>
      </c>
      <c r="T719">
        <v>28</v>
      </c>
      <c r="U719">
        <v>9</v>
      </c>
      <c r="V719">
        <f t="shared" si="70"/>
        <v>965</v>
      </c>
      <c r="W719">
        <v>2</v>
      </c>
      <c r="X719">
        <v>5</v>
      </c>
      <c r="Y719">
        <v>4</v>
      </c>
      <c r="Z719">
        <v>5</v>
      </c>
      <c r="AA719">
        <v>4</v>
      </c>
      <c r="AB719">
        <v>0</v>
      </c>
      <c r="AC719">
        <v>0</v>
      </c>
      <c r="AD719">
        <v>0</v>
      </c>
      <c r="AE719">
        <v>0</v>
      </c>
      <c r="AF719">
        <v>0</v>
      </c>
      <c r="AG719">
        <f t="shared" si="71"/>
        <v>0</v>
      </c>
      <c r="AH719">
        <v>0</v>
      </c>
      <c r="AI719">
        <v>0</v>
      </c>
    </row>
    <row r="720" spans="1:35" x14ac:dyDescent="0.3">
      <c r="A720" s="1">
        <v>4990</v>
      </c>
      <c r="B720">
        <v>1954</v>
      </c>
      <c r="C720">
        <f t="shared" si="68"/>
        <v>72</v>
      </c>
      <c r="D720" t="str" cm="1">
        <f t="array" ref="D720">_xlfn.IFS(C720&lt;36,"Young",C720&lt;56,"Middle-aged",C720&gt;=56,"Senior")</f>
        <v>Senior</v>
      </c>
      <c r="E720" t="s">
        <v>29</v>
      </c>
      <c r="F720" t="s">
        <v>37</v>
      </c>
      <c r="G720">
        <v>59111</v>
      </c>
      <c r="H720">
        <f t="shared" si="66"/>
        <v>59111</v>
      </c>
      <c r="I720" t="str" cm="1">
        <f t="array" ref="I720">_xlfn.IFS(H720&lt;PERCENTILE(Income_Clean,0.33),"Low",H720&lt;PERCENTILE(Income_Clean,0.67),"Medium",H720&gt;PERCENTILE(Income_Clean,0.67),"High")</f>
        <v>Medium</v>
      </c>
      <c r="J720" t="str">
        <f t="shared" si="67"/>
        <v>Average Income</v>
      </c>
      <c r="K720">
        <v>0</v>
      </c>
      <c r="L720">
        <v>0</v>
      </c>
      <c r="M720" t="str">
        <f t="shared" si="69"/>
        <v>No</v>
      </c>
      <c r="N720" t="s">
        <v>358</v>
      </c>
      <c r="O720">
        <v>90</v>
      </c>
      <c r="P720">
        <v>524</v>
      </c>
      <c r="Q720">
        <v>0</v>
      </c>
      <c r="R720">
        <v>134</v>
      </c>
      <c r="S720">
        <v>28</v>
      </c>
      <c r="T720">
        <v>28</v>
      </c>
      <c r="U720">
        <v>155</v>
      </c>
      <c r="V720">
        <f t="shared" si="70"/>
        <v>869</v>
      </c>
      <c r="W720">
        <v>1</v>
      </c>
      <c r="X720">
        <v>11</v>
      </c>
      <c r="Y720">
        <v>1</v>
      </c>
      <c r="Z720">
        <v>8</v>
      </c>
      <c r="AA720">
        <v>7</v>
      </c>
      <c r="AB720">
        <v>0</v>
      </c>
      <c r="AC720">
        <v>0</v>
      </c>
      <c r="AD720">
        <v>0</v>
      </c>
      <c r="AE720">
        <v>0</v>
      </c>
      <c r="AF720">
        <v>0</v>
      </c>
      <c r="AG720">
        <f t="shared" si="71"/>
        <v>0</v>
      </c>
      <c r="AH720">
        <v>0</v>
      </c>
      <c r="AI720">
        <v>0</v>
      </c>
    </row>
    <row r="721" spans="1:35" x14ac:dyDescent="0.3">
      <c r="A721" s="1">
        <v>4329</v>
      </c>
      <c r="B721">
        <v>1984</v>
      </c>
      <c r="C721">
        <f t="shared" si="68"/>
        <v>42</v>
      </c>
      <c r="D721" t="str" cm="1">
        <f t="array" ref="D721">_xlfn.IFS(C721&lt;36,"Young",C721&lt;56,"Middle-aged",C721&gt;=56,"Senior")</f>
        <v>Middle-aged</v>
      </c>
      <c r="E721" t="s">
        <v>36</v>
      </c>
      <c r="F721" t="s">
        <v>37</v>
      </c>
      <c r="G721">
        <v>18988</v>
      </c>
      <c r="H721">
        <f t="shared" si="66"/>
        <v>18988</v>
      </c>
      <c r="I721" t="str" cm="1">
        <f t="array" ref="I721">_xlfn.IFS(H721&lt;PERCENTILE(Income_Clean,0.33),"Low",H721&lt;PERCENTILE(Income_Clean,0.67),"Medium",H721&gt;PERCENTILE(Income_Clean,0.67),"High")</f>
        <v>Low</v>
      </c>
      <c r="J721" t="str">
        <f t="shared" si="67"/>
        <v>Below Average Income</v>
      </c>
      <c r="K721">
        <v>1</v>
      </c>
      <c r="L721">
        <v>0</v>
      </c>
      <c r="M721" t="str">
        <f t="shared" si="69"/>
        <v>Yes</v>
      </c>
      <c r="N721" t="s">
        <v>185</v>
      </c>
      <c r="O721">
        <v>43</v>
      </c>
      <c r="P721">
        <v>6</v>
      </c>
      <c r="Q721">
        <v>0</v>
      </c>
      <c r="R721">
        <v>6</v>
      </c>
      <c r="S721">
        <v>2</v>
      </c>
      <c r="T721">
        <v>1</v>
      </c>
      <c r="U721">
        <v>1</v>
      </c>
      <c r="V721">
        <f t="shared" si="70"/>
        <v>16</v>
      </c>
      <c r="W721">
        <v>2</v>
      </c>
      <c r="X721">
        <v>1</v>
      </c>
      <c r="Y721">
        <v>0</v>
      </c>
      <c r="Z721">
        <v>3</v>
      </c>
      <c r="AA721">
        <v>7</v>
      </c>
      <c r="AB721">
        <v>0</v>
      </c>
      <c r="AC721">
        <v>0</v>
      </c>
      <c r="AD721">
        <v>0</v>
      </c>
      <c r="AE721">
        <v>0</v>
      </c>
      <c r="AF721">
        <v>0</v>
      </c>
      <c r="AG721">
        <f t="shared" si="71"/>
        <v>0</v>
      </c>
      <c r="AH721">
        <v>0</v>
      </c>
      <c r="AI721">
        <v>0</v>
      </c>
    </row>
    <row r="722" spans="1:35" x14ac:dyDescent="0.3">
      <c r="A722" s="1">
        <v>10936</v>
      </c>
      <c r="B722">
        <v>1965</v>
      </c>
      <c r="C722">
        <f t="shared" si="68"/>
        <v>61</v>
      </c>
      <c r="D722" t="str" cm="1">
        <f t="array" ref="D722">_xlfn.IFS(C722&lt;36,"Young",C722&lt;56,"Middle-aged",C722&gt;=56,"Senior")</f>
        <v>Senior</v>
      </c>
      <c r="E722" t="s">
        <v>29</v>
      </c>
      <c r="F722" t="s">
        <v>37</v>
      </c>
      <c r="G722">
        <v>72190</v>
      </c>
      <c r="H722">
        <f t="shared" si="66"/>
        <v>72190</v>
      </c>
      <c r="I722" t="str" cm="1">
        <f t="array" ref="I722">_xlfn.IFS(H722&lt;PERCENTILE(Income_Clean,0.33),"Low",H722&lt;PERCENTILE(Income_Clean,0.67),"Medium",H722&gt;PERCENTILE(Income_Clean,0.67),"High")</f>
        <v>High</v>
      </c>
      <c r="J722" t="str">
        <f t="shared" si="67"/>
        <v>Above Average Income</v>
      </c>
      <c r="K722">
        <v>0</v>
      </c>
      <c r="L722">
        <v>0</v>
      </c>
      <c r="M722" t="str">
        <f t="shared" si="69"/>
        <v>No</v>
      </c>
      <c r="N722" t="s">
        <v>292</v>
      </c>
      <c r="O722">
        <v>79</v>
      </c>
      <c r="P722">
        <v>597</v>
      </c>
      <c r="Q722">
        <v>166</v>
      </c>
      <c r="R722">
        <v>597</v>
      </c>
      <c r="S722">
        <v>172</v>
      </c>
      <c r="T722">
        <v>166</v>
      </c>
      <c r="U722">
        <v>249</v>
      </c>
      <c r="V722">
        <f t="shared" si="70"/>
        <v>1947</v>
      </c>
      <c r="W722">
        <v>1</v>
      </c>
      <c r="X722">
        <v>5</v>
      </c>
      <c r="Y722">
        <v>6</v>
      </c>
      <c r="Z722">
        <v>4</v>
      </c>
      <c r="AA722">
        <v>3</v>
      </c>
      <c r="AB722">
        <v>0</v>
      </c>
      <c r="AC722">
        <v>0</v>
      </c>
      <c r="AD722">
        <v>0</v>
      </c>
      <c r="AE722">
        <v>0</v>
      </c>
      <c r="AF722">
        <v>0</v>
      </c>
      <c r="AG722">
        <f t="shared" si="71"/>
        <v>0</v>
      </c>
      <c r="AH722">
        <v>0</v>
      </c>
      <c r="AI722">
        <v>0</v>
      </c>
    </row>
    <row r="723" spans="1:35" x14ac:dyDescent="0.3">
      <c r="A723" s="1">
        <v>4692</v>
      </c>
      <c r="B723">
        <v>1976</v>
      </c>
      <c r="C723">
        <f t="shared" si="68"/>
        <v>50</v>
      </c>
      <c r="D723" t="str" cm="1">
        <f t="array" ref="D723">_xlfn.IFS(C723&lt;36,"Young",C723&lt;56,"Middle-aged",C723&gt;=56,"Senior")</f>
        <v>Middle-aged</v>
      </c>
      <c r="E723" t="s">
        <v>29</v>
      </c>
      <c r="F723" t="s">
        <v>37</v>
      </c>
      <c r="G723">
        <v>7500</v>
      </c>
      <c r="H723">
        <f t="shared" si="66"/>
        <v>7500</v>
      </c>
      <c r="I723" t="str" cm="1">
        <f t="array" ref="I723">_xlfn.IFS(H723&lt;PERCENTILE(Income_Clean,0.33),"Low",H723&lt;PERCENTILE(Income_Clean,0.67),"Medium",H723&gt;PERCENTILE(Income_Clean,0.67),"High")</f>
        <v>Low</v>
      </c>
      <c r="J723" t="str">
        <f t="shared" si="67"/>
        <v>Below Average Income</v>
      </c>
      <c r="K723">
        <v>1</v>
      </c>
      <c r="L723">
        <v>0</v>
      </c>
      <c r="M723" t="str">
        <f t="shared" si="69"/>
        <v>Yes</v>
      </c>
      <c r="N723" t="s">
        <v>478</v>
      </c>
      <c r="O723">
        <v>19</v>
      </c>
      <c r="P723">
        <v>7</v>
      </c>
      <c r="Q723">
        <v>0</v>
      </c>
      <c r="R723">
        <v>12</v>
      </c>
      <c r="S723">
        <v>13</v>
      </c>
      <c r="T723">
        <v>7</v>
      </c>
      <c r="U723">
        <v>32</v>
      </c>
      <c r="V723">
        <f t="shared" si="70"/>
        <v>71</v>
      </c>
      <c r="W723">
        <v>5</v>
      </c>
      <c r="X723">
        <v>4</v>
      </c>
      <c r="Y723">
        <v>1</v>
      </c>
      <c r="Z723">
        <v>2</v>
      </c>
      <c r="AA723">
        <v>9</v>
      </c>
      <c r="AB723">
        <v>1</v>
      </c>
      <c r="AC723">
        <v>0</v>
      </c>
      <c r="AD723">
        <v>0</v>
      </c>
      <c r="AE723">
        <v>0</v>
      </c>
      <c r="AF723">
        <v>0</v>
      </c>
      <c r="AG723">
        <f t="shared" si="71"/>
        <v>1</v>
      </c>
      <c r="AH723">
        <v>0</v>
      </c>
      <c r="AI723">
        <v>1</v>
      </c>
    </row>
    <row r="724" spans="1:35" x14ac:dyDescent="0.3">
      <c r="A724" s="1">
        <v>7212</v>
      </c>
      <c r="B724">
        <v>1966</v>
      </c>
      <c r="C724">
        <f t="shared" si="68"/>
        <v>60</v>
      </c>
      <c r="D724" t="str" cm="1">
        <f t="array" ref="D724">_xlfn.IFS(C724&lt;36,"Young",C724&lt;56,"Middle-aged",C724&gt;=56,"Senior")</f>
        <v>Senior</v>
      </c>
      <c r="E724" t="s">
        <v>29</v>
      </c>
      <c r="F724" t="s">
        <v>37</v>
      </c>
      <c r="G724">
        <v>44794</v>
      </c>
      <c r="H724">
        <f t="shared" si="66"/>
        <v>44794</v>
      </c>
      <c r="I724" t="str" cm="1">
        <f t="array" ref="I724">_xlfn.IFS(H724&lt;PERCENTILE(Income_Clean,0.33),"Low",H724&lt;PERCENTILE(Income_Clean,0.67),"Medium",H724&gt;PERCENTILE(Income_Clean,0.67),"High")</f>
        <v>Medium</v>
      </c>
      <c r="J724" t="str">
        <f t="shared" si="67"/>
        <v>Average Income</v>
      </c>
      <c r="K724">
        <v>0</v>
      </c>
      <c r="L724">
        <v>1</v>
      </c>
      <c r="M724" t="str">
        <f t="shared" si="69"/>
        <v>Yes</v>
      </c>
      <c r="N724" t="s">
        <v>148</v>
      </c>
      <c r="O724">
        <v>99</v>
      </c>
      <c r="P724">
        <v>54</v>
      </c>
      <c r="Q724">
        <v>0</v>
      </c>
      <c r="R724">
        <v>7</v>
      </c>
      <c r="S724">
        <v>0</v>
      </c>
      <c r="T724">
        <v>0</v>
      </c>
      <c r="U724">
        <v>4</v>
      </c>
      <c r="V724">
        <f t="shared" si="70"/>
        <v>65</v>
      </c>
      <c r="W724">
        <v>1</v>
      </c>
      <c r="X724">
        <v>2</v>
      </c>
      <c r="Y724">
        <v>0</v>
      </c>
      <c r="Z724">
        <v>3</v>
      </c>
      <c r="AA724">
        <v>6</v>
      </c>
      <c r="AB724">
        <v>0</v>
      </c>
      <c r="AC724">
        <v>0</v>
      </c>
      <c r="AD724">
        <v>0</v>
      </c>
      <c r="AE724">
        <v>0</v>
      </c>
      <c r="AF724">
        <v>0</v>
      </c>
      <c r="AG724">
        <f t="shared" si="71"/>
        <v>0</v>
      </c>
      <c r="AH724">
        <v>0</v>
      </c>
      <c r="AI724">
        <v>0</v>
      </c>
    </row>
    <row r="725" spans="1:35" x14ac:dyDescent="0.3">
      <c r="A725" s="1">
        <v>6086</v>
      </c>
      <c r="B725">
        <v>1955</v>
      </c>
      <c r="C725">
        <f t="shared" si="68"/>
        <v>71</v>
      </c>
      <c r="D725" t="str" cm="1">
        <f t="array" ref="D725">_xlfn.IFS(C725&lt;36,"Young",C725&lt;56,"Middle-aged",C725&gt;=56,"Senior")</f>
        <v>Senior</v>
      </c>
      <c r="E725" t="s">
        <v>29</v>
      </c>
      <c r="F725" t="s">
        <v>37</v>
      </c>
      <c r="G725">
        <v>80395</v>
      </c>
      <c r="H725">
        <f t="shared" si="66"/>
        <v>80395</v>
      </c>
      <c r="I725" t="str" cm="1">
        <f t="array" ref="I725">_xlfn.IFS(H725&lt;PERCENTILE(Income_Clean,0.33),"Low",H725&lt;PERCENTILE(Income_Clean,0.67),"Medium",H725&gt;PERCENTILE(Income_Clean,0.67),"High")</f>
        <v>High</v>
      </c>
      <c r="J725" t="str">
        <f t="shared" si="67"/>
        <v>Above Average Income</v>
      </c>
      <c r="K725">
        <v>0</v>
      </c>
      <c r="L725">
        <v>0</v>
      </c>
      <c r="M725" t="str">
        <f t="shared" si="69"/>
        <v>No</v>
      </c>
      <c r="N725" t="s">
        <v>120</v>
      </c>
      <c r="O725">
        <v>62</v>
      </c>
      <c r="P725">
        <v>445</v>
      </c>
      <c r="Q725">
        <v>25</v>
      </c>
      <c r="R725">
        <v>706</v>
      </c>
      <c r="S725">
        <v>80</v>
      </c>
      <c r="T725">
        <v>76</v>
      </c>
      <c r="U725">
        <v>48</v>
      </c>
      <c r="V725">
        <f t="shared" si="70"/>
        <v>1380</v>
      </c>
      <c r="W725">
        <v>1</v>
      </c>
      <c r="X725">
        <v>6</v>
      </c>
      <c r="Y725">
        <v>5</v>
      </c>
      <c r="Z725">
        <v>12</v>
      </c>
      <c r="AA725">
        <v>2</v>
      </c>
      <c r="AB725">
        <v>0</v>
      </c>
      <c r="AC725">
        <v>0</v>
      </c>
      <c r="AD725">
        <v>0</v>
      </c>
      <c r="AE725">
        <v>1</v>
      </c>
      <c r="AF725">
        <v>0</v>
      </c>
      <c r="AG725">
        <f t="shared" si="71"/>
        <v>1</v>
      </c>
      <c r="AH725">
        <v>0</v>
      </c>
      <c r="AI725">
        <v>0</v>
      </c>
    </row>
    <row r="726" spans="1:35" x14ac:dyDescent="0.3">
      <c r="A726" s="1">
        <v>437</v>
      </c>
      <c r="B726">
        <v>1976</v>
      </c>
      <c r="C726">
        <f t="shared" si="68"/>
        <v>50</v>
      </c>
      <c r="D726" t="str" cm="1">
        <f t="array" ref="D726">_xlfn.IFS(C726&lt;36,"Young",C726&lt;56,"Middle-aged",C726&gt;=56,"Senior")</f>
        <v>Middle-aged</v>
      </c>
      <c r="E726" t="s">
        <v>39</v>
      </c>
      <c r="F726" t="s">
        <v>41</v>
      </c>
      <c r="G726">
        <v>75012</v>
      </c>
      <c r="H726">
        <f t="shared" si="66"/>
        <v>75012</v>
      </c>
      <c r="I726" t="str" cm="1">
        <f t="array" ref="I726">_xlfn.IFS(H726&lt;PERCENTILE(Income_Clean,0.33),"Low",H726&lt;PERCENTILE(Income_Clean,0.67),"Medium",H726&gt;PERCENTILE(Income_Clean,0.67),"High")</f>
        <v>High</v>
      </c>
      <c r="J726" t="str">
        <f t="shared" si="67"/>
        <v>Above Average Income</v>
      </c>
      <c r="K726">
        <v>0</v>
      </c>
      <c r="L726">
        <v>0</v>
      </c>
      <c r="M726" t="str">
        <f t="shared" si="69"/>
        <v>No</v>
      </c>
      <c r="N726" t="s">
        <v>479</v>
      </c>
      <c r="O726">
        <v>41</v>
      </c>
      <c r="P726">
        <v>294</v>
      </c>
      <c r="Q726">
        <v>142</v>
      </c>
      <c r="R726">
        <v>218</v>
      </c>
      <c r="S726">
        <v>164</v>
      </c>
      <c r="T726">
        <v>58</v>
      </c>
      <c r="U726">
        <v>151</v>
      </c>
      <c r="V726">
        <f t="shared" si="70"/>
        <v>1027</v>
      </c>
      <c r="W726">
        <v>1</v>
      </c>
      <c r="X726">
        <v>3</v>
      </c>
      <c r="Y726">
        <v>8</v>
      </c>
      <c r="Z726">
        <v>11</v>
      </c>
      <c r="AA726">
        <v>1</v>
      </c>
      <c r="AB726">
        <v>0</v>
      </c>
      <c r="AC726">
        <v>0</v>
      </c>
      <c r="AD726">
        <v>0</v>
      </c>
      <c r="AE726">
        <v>0</v>
      </c>
      <c r="AF726">
        <v>0</v>
      </c>
      <c r="AG726">
        <f t="shared" si="71"/>
        <v>0</v>
      </c>
      <c r="AH726">
        <v>0</v>
      </c>
      <c r="AI726">
        <v>0</v>
      </c>
    </row>
    <row r="727" spans="1:35" x14ac:dyDescent="0.3">
      <c r="A727" s="1">
        <v>11171</v>
      </c>
      <c r="B727">
        <v>1965</v>
      </c>
      <c r="C727">
        <f t="shared" si="68"/>
        <v>61</v>
      </c>
      <c r="D727" t="str" cm="1">
        <f t="array" ref="D727">_xlfn.IFS(C727&lt;36,"Young",C727&lt;56,"Middle-aged",C727&gt;=56,"Senior")</f>
        <v>Senior</v>
      </c>
      <c r="E727" t="s">
        <v>39</v>
      </c>
      <c r="F727" t="s">
        <v>37</v>
      </c>
      <c r="G727">
        <v>56962</v>
      </c>
      <c r="H727">
        <f t="shared" si="66"/>
        <v>56962</v>
      </c>
      <c r="I727" t="str" cm="1">
        <f t="array" ref="I727">_xlfn.IFS(H727&lt;PERCENTILE(Income_Clean,0.33),"Low",H727&lt;PERCENTILE(Income_Clean,0.67),"Medium",H727&gt;PERCENTILE(Income_Clean,0.67),"High")</f>
        <v>Medium</v>
      </c>
      <c r="J727" t="str">
        <f t="shared" si="67"/>
        <v>Average Income</v>
      </c>
      <c r="K727">
        <v>2</v>
      </c>
      <c r="L727">
        <v>1</v>
      </c>
      <c r="M727" t="str">
        <f t="shared" si="69"/>
        <v>Yes</v>
      </c>
      <c r="N727" t="s">
        <v>480</v>
      </c>
      <c r="O727">
        <v>60</v>
      </c>
      <c r="P727">
        <v>292</v>
      </c>
      <c r="Q727">
        <v>3</v>
      </c>
      <c r="R727">
        <v>77</v>
      </c>
      <c r="S727">
        <v>10</v>
      </c>
      <c r="T727">
        <v>3</v>
      </c>
      <c r="U727">
        <v>26</v>
      </c>
      <c r="V727">
        <f t="shared" si="70"/>
        <v>411</v>
      </c>
      <c r="W727">
        <v>7</v>
      </c>
      <c r="X727">
        <v>6</v>
      </c>
      <c r="Y727">
        <v>3</v>
      </c>
      <c r="Z727">
        <v>5</v>
      </c>
      <c r="AA727">
        <v>7</v>
      </c>
      <c r="AB727">
        <v>0</v>
      </c>
      <c r="AC727">
        <v>0</v>
      </c>
      <c r="AD727">
        <v>0</v>
      </c>
      <c r="AE727">
        <v>0</v>
      </c>
      <c r="AF727">
        <v>0</v>
      </c>
      <c r="AG727">
        <f t="shared" si="71"/>
        <v>0</v>
      </c>
      <c r="AH727">
        <v>0</v>
      </c>
      <c r="AI727">
        <v>0</v>
      </c>
    </row>
    <row r="728" spans="1:35" x14ac:dyDescent="0.3">
      <c r="A728" s="1">
        <v>11101</v>
      </c>
      <c r="B728">
        <v>1991</v>
      </c>
      <c r="C728">
        <f t="shared" si="68"/>
        <v>35</v>
      </c>
      <c r="D728" t="str" cm="1">
        <f t="array" ref="D728">_xlfn.IFS(C728&lt;36,"Young",C728&lt;56,"Middle-aged",C728&gt;=56,"Senior")</f>
        <v>Young</v>
      </c>
      <c r="E728" t="s">
        <v>29</v>
      </c>
      <c r="F728" t="s">
        <v>33</v>
      </c>
      <c r="G728">
        <v>89891</v>
      </c>
      <c r="H728">
        <f t="shared" si="66"/>
        <v>89891</v>
      </c>
      <c r="I728" t="str" cm="1">
        <f t="array" ref="I728">_xlfn.IFS(H728&lt;PERCENTILE(Income_Clean,0.33),"Low",H728&lt;PERCENTILE(Income_Clean,0.67),"Medium",H728&gt;PERCENTILE(Income_Clean,0.67),"High")</f>
        <v>High</v>
      </c>
      <c r="J728" t="str">
        <f t="shared" si="67"/>
        <v>Above Average Income</v>
      </c>
      <c r="K728">
        <v>0</v>
      </c>
      <c r="L728">
        <v>0</v>
      </c>
      <c r="M728" t="str">
        <f t="shared" si="69"/>
        <v>No</v>
      </c>
      <c r="N728" t="s">
        <v>421</v>
      </c>
      <c r="O728">
        <v>17</v>
      </c>
      <c r="P728">
        <v>412</v>
      </c>
      <c r="Q728">
        <v>22</v>
      </c>
      <c r="R728">
        <v>132</v>
      </c>
      <c r="S728">
        <v>59</v>
      </c>
      <c r="T728">
        <v>28</v>
      </c>
      <c r="U728">
        <v>183</v>
      </c>
      <c r="V728">
        <f t="shared" si="70"/>
        <v>836</v>
      </c>
      <c r="W728">
        <v>1</v>
      </c>
      <c r="X728">
        <v>11</v>
      </c>
      <c r="Y728">
        <v>6</v>
      </c>
      <c r="Z728">
        <v>8</v>
      </c>
      <c r="AA728">
        <v>4</v>
      </c>
      <c r="AB728">
        <v>0</v>
      </c>
      <c r="AC728">
        <v>0</v>
      </c>
      <c r="AD728">
        <v>1</v>
      </c>
      <c r="AE728">
        <v>0</v>
      </c>
      <c r="AF728">
        <v>0</v>
      </c>
      <c r="AG728">
        <f t="shared" si="71"/>
        <v>1</v>
      </c>
      <c r="AH728">
        <v>0</v>
      </c>
      <c r="AI728">
        <v>0</v>
      </c>
    </row>
    <row r="729" spans="1:35" x14ac:dyDescent="0.3">
      <c r="A729" s="1">
        <v>5329</v>
      </c>
      <c r="B729">
        <v>1949</v>
      </c>
      <c r="C729">
        <f t="shared" si="68"/>
        <v>77</v>
      </c>
      <c r="D729" t="str" cm="1">
        <f t="array" ref="D729">_xlfn.IFS(C729&lt;36,"Young",C729&lt;56,"Middle-aged",C729&gt;=56,"Senior")</f>
        <v>Senior</v>
      </c>
      <c r="E729" t="s">
        <v>36</v>
      </c>
      <c r="F729" t="s">
        <v>41</v>
      </c>
      <c r="G729">
        <v>35946</v>
      </c>
      <c r="H729">
        <f t="shared" si="66"/>
        <v>35946</v>
      </c>
      <c r="I729" t="str" cm="1">
        <f t="array" ref="I729">_xlfn.IFS(H729&lt;PERCENTILE(Income_Clean,0.33),"Low",H729&lt;PERCENTILE(Income_Clean,0.67),"Medium",H729&gt;PERCENTILE(Income_Clean,0.67),"High")</f>
        <v>Low</v>
      </c>
      <c r="J729" t="str">
        <f t="shared" si="67"/>
        <v>Below Average Income</v>
      </c>
      <c r="K729">
        <v>1</v>
      </c>
      <c r="L729">
        <v>1</v>
      </c>
      <c r="M729" t="str">
        <f t="shared" si="69"/>
        <v>Yes</v>
      </c>
      <c r="N729" t="s">
        <v>100</v>
      </c>
      <c r="O729">
        <v>24</v>
      </c>
      <c r="P729">
        <v>8</v>
      </c>
      <c r="Q729">
        <v>0</v>
      </c>
      <c r="R729">
        <v>3</v>
      </c>
      <c r="S729">
        <v>0</v>
      </c>
      <c r="T729">
        <v>0</v>
      </c>
      <c r="U729">
        <v>0</v>
      </c>
      <c r="V729">
        <f t="shared" si="70"/>
        <v>11</v>
      </c>
      <c r="W729">
        <v>1</v>
      </c>
      <c r="X729">
        <v>0</v>
      </c>
      <c r="Y729">
        <v>0</v>
      </c>
      <c r="Z729">
        <v>3</v>
      </c>
      <c r="AA729">
        <v>5</v>
      </c>
      <c r="AB729">
        <v>0</v>
      </c>
      <c r="AC729">
        <v>0</v>
      </c>
      <c r="AD729">
        <v>0</v>
      </c>
      <c r="AE729">
        <v>0</v>
      </c>
      <c r="AF729">
        <v>0</v>
      </c>
      <c r="AG729">
        <f t="shared" si="71"/>
        <v>0</v>
      </c>
      <c r="AH729">
        <v>0</v>
      </c>
      <c r="AI729">
        <v>0</v>
      </c>
    </row>
    <row r="730" spans="1:35" x14ac:dyDescent="0.3">
      <c r="A730" s="1">
        <v>610</v>
      </c>
      <c r="B730">
        <v>1953</v>
      </c>
      <c r="C730">
        <f t="shared" si="68"/>
        <v>73</v>
      </c>
      <c r="D730" t="str" cm="1">
        <f t="array" ref="D730">_xlfn.IFS(C730&lt;36,"Young",C730&lt;56,"Middle-aged",C730&gt;=56,"Senior")</f>
        <v>Senior</v>
      </c>
      <c r="E730" t="s">
        <v>36</v>
      </c>
      <c r="F730" t="s">
        <v>33</v>
      </c>
      <c r="G730">
        <v>53593</v>
      </c>
      <c r="H730">
        <f t="shared" si="66"/>
        <v>53593</v>
      </c>
      <c r="I730" t="str" cm="1">
        <f t="array" ref="I730">_xlfn.IFS(H730&lt;PERCENTILE(Income_Clean,0.33),"Low",H730&lt;PERCENTILE(Income_Clean,0.67),"Medium",H730&gt;PERCENTILE(Income_Clean,0.67),"High")</f>
        <v>Medium</v>
      </c>
      <c r="J730" t="str">
        <f t="shared" si="67"/>
        <v>Average Income</v>
      </c>
      <c r="K730">
        <v>1</v>
      </c>
      <c r="L730">
        <v>1</v>
      </c>
      <c r="M730" t="str">
        <f t="shared" si="69"/>
        <v>Yes</v>
      </c>
      <c r="N730" t="s">
        <v>481</v>
      </c>
      <c r="O730">
        <v>60</v>
      </c>
      <c r="P730">
        <v>349</v>
      </c>
      <c r="Q730">
        <v>4</v>
      </c>
      <c r="R730">
        <v>78</v>
      </c>
      <c r="S730">
        <v>6</v>
      </c>
      <c r="T730">
        <v>0</v>
      </c>
      <c r="U730">
        <v>43</v>
      </c>
      <c r="V730">
        <f t="shared" si="70"/>
        <v>480</v>
      </c>
      <c r="W730">
        <v>8</v>
      </c>
      <c r="X730">
        <v>7</v>
      </c>
      <c r="Y730">
        <v>2</v>
      </c>
      <c r="Z730">
        <v>6</v>
      </c>
      <c r="AA730">
        <v>8</v>
      </c>
      <c r="AB730">
        <v>0</v>
      </c>
      <c r="AC730">
        <v>0</v>
      </c>
      <c r="AD730">
        <v>0</v>
      </c>
      <c r="AE730">
        <v>0</v>
      </c>
      <c r="AF730">
        <v>0</v>
      </c>
      <c r="AG730">
        <f t="shared" si="71"/>
        <v>0</v>
      </c>
      <c r="AH730">
        <v>0</v>
      </c>
      <c r="AI730">
        <v>0</v>
      </c>
    </row>
    <row r="731" spans="1:35" x14ac:dyDescent="0.3">
      <c r="A731" s="1">
        <v>9384</v>
      </c>
      <c r="B731">
        <v>1978</v>
      </c>
      <c r="C731">
        <f t="shared" si="68"/>
        <v>48</v>
      </c>
      <c r="D731" t="str" cm="1">
        <f t="array" ref="D731">_xlfn.IFS(C731&lt;36,"Young",C731&lt;56,"Middle-aged",C731&gt;=56,"Senior")</f>
        <v>Middle-aged</v>
      </c>
      <c r="E731" t="s">
        <v>29</v>
      </c>
      <c r="F731" t="s">
        <v>37</v>
      </c>
      <c r="G731">
        <v>66373</v>
      </c>
      <c r="H731">
        <f t="shared" si="66"/>
        <v>66373</v>
      </c>
      <c r="I731" t="str" cm="1">
        <f t="array" ref="I731">_xlfn.IFS(H731&lt;PERCENTILE(Income_Clean,0.33),"Low",H731&lt;PERCENTILE(Income_Clean,0.67),"Medium",H731&gt;PERCENTILE(Income_Clean,0.67),"High")</f>
        <v>High</v>
      </c>
      <c r="J731" t="str">
        <f t="shared" si="67"/>
        <v>Above Average Income</v>
      </c>
      <c r="K731">
        <v>1</v>
      </c>
      <c r="L731">
        <v>1</v>
      </c>
      <c r="M731" t="str">
        <f t="shared" si="69"/>
        <v>Yes</v>
      </c>
      <c r="N731" t="s">
        <v>86</v>
      </c>
      <c r="O731">
        <v>57</v>
      </c>
      <c r="P731">
        <v>328</v>
      </c>
      <c r="Q731">
        <v>9</v>
      </c>
      <c r="R731">
        <v>124</v>
      </c>
      <c r="S731">
        <v>12</v>
      </c>
      <c r="T731">
        <v>24</v>
      </c>
      <c r="U731">
        <v>109</v>
      </c>
      <c r="V731">
        <f t="shared" si="70"/>
        <v>606</v>
      </c>
      <c r="W731">
        <v>7</v>
      </c>
      <c r="X731">
        <v>4</v>
      </c>
      <c r="Y731">
        <v>2</v>
      </c>
      <c r="Z731">
        <v>10</v>
      </c>
      <c r="AA731">
        <v>3</v>
      </c>
      <c r="AB731">
        <v>0</v>
      </c>
      <c r="AC731">
        <v>0</v>
      </c>
      <c r="AD731">
        <v>0</v>
      </c>
      <c r="AE731">
        <v>0</v>
      </c>
      <c r="AF731">
        <v>0</v>
      </c>
      <c r="AG731">
        <f t="shared" si="71"/>
        <v>0</v>
      </c>
      <c r="AH731">
        <v>0</v>
      </c>
      <c r="AI731">
        <v>0</v>
      </c>
    </row>
    <row r="732" spans="1:35" x14ac:dyDescent="0.3">
      <c r="A732" s="1">
        <v>5956</v>
      </c>
      <c r="B732">
        <v>1948</v>
      </c>
      <c r="C732">
        <f t="shared" si="68"/>
        <v>78</v>
      </c>
      <c r="D732" t="str" cm="1">
        <f t="array" ref="D732">_xlfn.IFS(C732&lt;36,"Young",C732&lt;56,"Middle-aged",C732&gt;=56,"Senior")</f>
        <v>Senior</v>
      </c>
      <c r="E732" t="s">
        <v>36</v>
      </c>
      <c r="F732" t="s">
        <v>41</v>
      </c>
      <c r="G732">
        <v>45072</v>
      </c>
      <c r="H732">
        <f t="shared" si="66"/>
        <v>45072</v>
      </c>
      <c r="I732" t="str" cm="1">
        <f t="array" ref="I732">_xlfn.IFS(H732&lt;PERCENTILE(Income_Clean,0.33),"Low",H732&lt;PERCENTILE(Income_Clean,0.67),"Medium",H732&gt;PERCENTILE(Income_Clean,0.67),"High")</f>
        <v>Medium</v>
      </c>
      <c r="J732" t="str">
        <f t="shared" si="67"/>
        <v>Average Income</v>
      </c>
      <c r="K732">
        <v>1</v>
      </c>
      <c r="L732">
        <v>2</v>
      </c>
      <c r="M732" t="str">
        <f t="shared" si="69"/>
        <v>Yes</v>
      </c>
      <c r="N732" t="s">
        <v>325</v>
      </c>
      <c r="O732">
        <v>74</v>
      </c>
      <c r="P732">
        <v>144</v>
      </c>
      <c r="Q732">
        <v>2</v>
      </c>
      <c r="R732">
        <v>99</v>
      </c>
      <c r="S732">
        <v>7</v>
      </c>
      <c r="T732">
        <v>2</v>
      </c>
      <c r="U732">
        <v>30</v>
      </c>
      <c r="V732">
        <f t="shared" si="70"/>
        <v>284</v>
      </c>
      <c r="W732">
        <v>5</v>
      </c>
      <c r="X732">
        <v>6</v>
      </c>
      <c r="Y732">
        <v>1</v>
      </c>
      <c r="Z732">
        <v>4</v>
      </c>
      <c r="AA732">
        <v>8</v>
      </c>
      <c r="AB732">
        <v>0</v>
      </c>
      <c r="AC732">
        <v>0</v>
      </c>
      <c r="AD732">
        <v>0</v>
      </c>
      <c r="AE732">
        <v>0</v>
      </c>
      <c r="AF732">
        <v>0</v>
      </c>
      <c r="AG732">
        <f t="shared" si="71"/>
        <v>0</v>
      </c>
      <c r="AH732">
        <v>0</v>
      </c>
      <c r="AI732">
        <v>0</v>
      </c>
    </row>
    <row r="733" spans="1:35" x14ac:dyDescent="0.3">
      <c r="A733" s="1">
        <v>10430</v>
      </c>
      <c r="B733">
        <v>1973</v>
      </c>
      <c r="C733">
        <f t="shared" si="68"/>
        <v>53</v>
      </c>
      <c r="D733" t="str" cm="1">
        <f t="array" ref="D733">_xlfn.IFS(C733&lt;36,"Young",C733&lt;56,"Middle-aged",C733&gt;=56,"Senior")</f>
        <v>Middle-aged</v>
      </c>
      <c r="E733" t="s">
        <v>29</v>
      </c>
      <c r="F733" t="s">
        <v>41</v>
      </c>
      <c r="G733">
        <v>89694</v>
      </c>
      <c r="H733">
        <f t="shared" si="66"/>
        <v>89694</v>
      </c>
      <c r="I733" t="str" cm="1">
        <f t="array" ref="I733">_xlfn.IFS(H733&lt;PERCENTILE(Income_Clean,0.33),"Low",H733&lt;PERCENTILE(Income_Clean,0.67),"Medium",H733&gt;PERCENTILE(Income_Clean,0.67),"High")</f>
        <v>High</v>
      </c>
      <c r="J733" t="str">
        <f t="shared" si="67"/>
        <v>Above Average Income</v>
      </c>
      <c r="K733">
        <v>1</v>
      </c>
      <c r="L733">
        <v>1</v>
      </c>
      <c r="M733" t="str">
        <f t="shared" si="69"/>
        <v>Yes</v>
      </c>
      <c r="N733" t="s">
        <v>355</v>
      </c>
      <c r="O733">
        <v>22</v>
      </c>
      <c r="P733">
        <v>1126</v>
      </c>
      <c r="Q733">
        <v>28</v>
      </c>
      <c r="R733">
        <v>211</v>
      </c>
      <c r="S733">
        <v>37</v>
      </c>
      <c r="T733">
        <v>28</v>
      </c>
      <c r="U733">
        <v>42</v>
      </c>
      <c r="V733">
        <f t="shared" si="70"/>
        <v>1472</v>
      </c>
      <c r="W733">
        <v>3</v>
      </c>
      <c r="X733">
        <v>4</v>
      </c>
      <c r="Y733">
        <v>3</v>
      </c>
      <c r="Z733">
        <v>4</v>
      </c>
      <c r="AA733">
        <v>5</v>
      </c>
      <c r="AB733">
        <v>0</v>
      </c>
      <c r="AC733">
        <v>1</v>
      </c>
      <c r="AD733">
        <v>1</v>
      </c>
      <c r="AE733">
        <v>1</v>
      </c>
      <c r="AF733">
        <v>0</v>
      </c>
      <c r="AG733">
        <f t="shared" si="71"/>
        <v>3</v>
      </c>
      <c r="AH733">
        <v>0</v>
      </c>
      <c r="AI733">
        <v>0</v>
      </c>
    </row>
    <row r="734" spans="1:35" x14ac:dyDescent="0.3">
      <c r="A734" s="1">
        <v>7875</v>
      </c>
      <c r="B734">
        <v>1949</v>
      </c>
      <c r="C734">
        <f t="shared" si="68"/>
        <v>77</v>
      </c>
      <c r="D734" t="str" cm="1">
        <f t="array" ref="D734">_xlfn.IFS(C734&lt;36,"Young",C734&lt;56,"Middle-aged",C734&gt;=56,"Senior")</f>
        <v>Senior</v>
      </c>
      <c r="E734" t="s">
        <v>29</v>
      </c>
      <c r="F734" t="s">
        <v>37</v>
      </c>
      <c r="G734">
        <v>72025</v>
      </c>
      <c r="H734">
        <f t="shared" si="66"/>
        <v>72025</v>
      </c>
      <c r="I734" t="str" cm="1">
        <f t="array" ref="I734">_xlfn.IFS(H734&lt;PERCENTILE(Income_Clean,0.33),"Low",H734&lt;PERCENTILE(Income_Clean,0.67),"Medium",H734&gt;PERCENTILE(Income_Clean,0.67),"High")</f>
        <v>High</v>
      </c>
      <c r="J734" t="str">
        <f t="shared" si="67"/>
        <v>Above Average Income</v>
      </c>
      <c r="K734">
        <v>0</v>
      </c>
      <c r="L734">
        <v>0</v>
      </c>
      <c r="M734" t="str">
        <f t="shared" si="69"/>
        <v>No</v>
      </c>
      <c r="N734" t="s">
        <v>472</v>
      </c>
      <c r="O734">
        <v>46</v>
      </c>
      <c r="P734">
        <v>967</v>
      </c>
      <c r="Q734">
        <v>0</v>
      </c>
      <c r="R734">
        <v>617</v>
      </c>
      <c r="S734">
        <v>43</v>
      </c>
      <c r="T734">
        <v>50</v>
      </c>
      <c r="U734">
        <v>0</v>
      </c>
      <c r="V734">
        <f t="shared" si="70"/>
        <v>1677</v>
      </c>
      <c r="W734">
        <v>1</v>
      </c>
      <c r="X734">
        <v>4</v>
      </c>
      <c r="Y734">
        <v>8</v>
      </c>
      <c r="Z734">
        <v>13</v>
      </c>
      <c r="AA734">
        <v>2</v>
      </c>
      <c r="AB734">
        <v>0</v>
      </c>
      <c r="AC734">
        <v>1</v>
      </c>
      <c r="AD734">
        <v>1</v>
      </c>
      <c r="AE734">
        <v>1</v>
      </c>
      <c r="AF734">
        <v>0</v>
      </c>
      <c r="AG734">
        <f t="shared" si="71"/>
        <v>3</v>
      </c>
      <c r="AH734">
        <v>0</v>
      </c>
      <c r="AI734">
        <v>1</v>
      </c>
    </row>
    <row r="735" spans="1:35" x14ac:dyDescent="0.3">
      <c r="A735" s="1">
        <v>7072</v>
      </c>
      <c r="B735">
        <v>1973</v>
      </c>
      <c r="C735">
        <f t="shared" si="68"/>
        <v>53</v>
      </c>
      <c r="D735" t="str" cm="1">
        <f t="array" ref="D735">_xlfn.IFS(C735&lt;36,"Young",C735&lt;56,"Middle-aged",C735&gt;=56,"Senior")</f>
        <v>Middle-aged</v>
      </c>
      <c r="E735" t="s">
        <v>29</v>
      </c>
      <c r="F735" t="s">
        <v>37</v>
      </c>
      <c r="G735">
        <v>67432</v>
      </c>
      <c r="H735">
        <f t="shared" si="66"/>
        <v>67432</v>
      </c>
      <c r="I735" t="str" cm="1">
        <f t="array" ref="I735">_xlfn.IFS(H735&lt;PERCENTILE(Income_Clean,0.33),"Low",H735&lt;PERCENTILE(Income_Clean,0.67),"Medium",H735&gt;PERCENTILE(Income_Clean,0.67),"High")</f>
        <v>High</v>
      </c>
      <c r="J735" t="str">
        <f t="shared" si="67"/>
        <v>Above Average Income</v>
      </c>
      <c r="K735">
        <v>0</v>
      </c>
      <c r="L735">
        <v>1</v>
      </c>
      <c r="M735" t="str">
        <f t="shared" si="69"/>
        <v>Yes</v>
      </c>
      <c r="N735" t="s">
        <v>482</v>
      </c>
      <c r="O735">
        <v>69</v>
      </c>
      <c r="P735">
        <v>432</v>
      </c>
      <c r="Q735">
        <v>79</v>
      </c>
      <c r="R735">
        <v>341</v>
      </c>
      <c r="S735">
        <v>177</v>
      </c>
      <c r="T735">
        <v>136</v>
      </c>
      <c r="U735">
        <v>170</v>
      </c>
      <c r="V735">
        <f t="shared" si="70"/>
        <v>1335</v>
      </c>
      <c r="W735">
        <v>2</v>
      </c>
      <c r="X735">
        <v>8</v>
      </c>
      <c r="Y735">
        <v>5</v>
      </c>
      <c r="Z735">
        <v>4</v>
      </c>
      <c r="AA735">
        <v>4</v>
      </c>
      <c r="AB735">
        <v>0</v>
      </c>
      <c r="AC735">
        <v>0</v>
      </c>
      <c r="AD735">
        <v>0</v>
      </c>
      <c r="AE735">
        <v>0</v>
      </c>
      <c r="AF735">
        <v>0</v>
      </c>
      <c r="AG735">
        <f t="shared" si="71"/>
        <v>0</v>
      </c>
      <c r="AH735">
        <v>0</v>
      </c>
      <c r="AI735">
        <v>0</v>
      </c>
    </row>
    <row r="736" spans="1:35" x14ac:dyDescent="0.3">
      <c r="A736" s="1">
        <v>6255</v>
      </c>
      <c r="B736">
        <v>1952</v>
      </c>
      <c r="C736">
        <f t="shared" si="68"/>
        <v>74</v>
      </c>
      <c r="D736" t="str" cm="1">
        <f t="array" ref="D736">_xlfn.IFS(C736&lt;36,"Young",C736&lt;56,"Middle-aged",C736&gt;=56,"Senior")</f>
        <v>Senior</v>
      </c>
      <c r="E736" t="s">
        <v>39</v>
      </c>
      <c r="F736" t="s">
        <v>33</v>
      </c>
      <c r="G736">
        <v>70545</v>
      </c>
      <c r="H736">
        <f t="shared" si="66"/>
        <v>70545</v>
      </c>
      <c r="I736" t="str" cm="1">
        <f t="array" ref="I736">_xlfn.IFS(H736&lt;PERCENTILE(Income_Clean,0.33),"Low",H736&lt;PERCENTILE(Income_Clean,0.67),"Medium",H736&gt;PERCENTILE(Income_Clean,0.67),"High")</f>
        <v>High</v>
      </c>
      <c r="J736" t="str">
        <f t="shared" si="67"/>
        <v>Above Average Income</v>
      </c>
      <c r="K736">
        <v>0</v>
      </c>
      <c r="L736">
        <v>1</v>
      </c>
      <c r="M736" t="str">
        <f t="shared" si="69"/>
        <v>Yes</v>
      </c>
      <c r="N736" t="s">
        <v>483</v>
      </c>
      <c r="O736">
        <v>29</v>
      </c>
      <c r="P736">
        <v>138</v>
      </c>
      <c r="Q736">
        <v>39</v>
      </c>
      <c r="R736">
        <v>63</v>
      </c>
      <c r="S736">
        <v>55</v>
      </c>
      <c r="T736">
        <v>18</v>
      </c>
      <c r="U736">
        <v>21</v>
      </c>
      <c r="V736">
        <f t="shared" si="70"/>
        <v>334</v>
      </c>
      <c r="W736">
        <v>1</v>
      </c>
      <c r="X736">
        <v>4</v>
      </c>
      <c r="Y736">
        <v>1</v>
      </c>
      <c r="Z736">
        <v>7</v>
      </c>
      <c r="AA736">
        <v>2</v>
      </c>
      <c r="AB736">
        <v>0</v>
      </c>
      <c r="AC736">
        <v>0</v>
      </c>
      <c r="AD736">
        <v>0</v>
      </c>
      <c r="AE736">
        <v>0</v>
      </c>
      <c r="AF736">
        <v>0</v>
      </c>
      <c r="AG736">
        <f t="shared" si="71"/>
        <v>0</v>
      </c>
      <c r="AH736">
        <v>0</v>
      </c>
      <c r="AI736">
        <v>0</v>
      </c>
    </row>
    <row r="737" spans="1:35" x14ac:dyDescent="0.3">
      <c r="A737" s="1">
        <v>6516</v>
      </c>
      <c r="B737">
        <v>1989</v>
      </c>
      <c r="C737">
        <f t="shared" si="68"/>
        <v>37</v>
      </c>
      <c r="D737" t="str" cm="1">
        <f t="array" ref="D737">_xlfn.IFS(C737&lt;36,"Young",C737&lt;56,"Middle-aged",C737&gt;=56,"Senior")</f>
        <v>Middle-aged</v>
      </c>
      <c r="E737" t="s">
        <v>47</v>
      </c>
      <c r="F737" t="s">
        <v>37</v>
      </c>
      <c r="G737">
        <v>17487</v>
      </c>
      <c r="H737">
        <f t="shared" si="66"/>
        <v>17487</v>
      </c>
      <c r="I737" t="str" cm="1">
        <f t="array" ref="I737">_xlfn.IFS(H737&lt;PERCENTILE(Income_Clean,0.33),"Low",H737&lt;PERCENTILE(Income_Clean,0.67),"Medium",H737&gt;PERCENTILE(Income_Clean,0.67),"High")</f>
        <v>Low</v>
      </c>
      <c r="J737" t="str">
        <f t="shared" si="67"/>
        <v>Below Average Income</v>
      </c>
      <c r="K737">
        <v>1</v>
      </c>
      <c r="L737">
        <v>0</v>
      </c>
      <c r="M737" t="str">
        <f t="shared" si="69"/>
        <v>Yes</v>
      </c>
      <c r="N737" t="s">
        <v>59</v>
      </c>
      <c r="O737">
        <v>37</v>
      </c>
      <c r="P737">
        <v>0</v>
      </c>
      <c r="Q737">
        <v>0</v>
      </c>
      <c r="R737">
        <v>1</v>
      </c>
      <c r="S737">
        <v>7</v>
      </c>
      <c r="T737">
        <v>4</v>
      </c>
      <c r="U737">
        <v>6</v>
      </c>
      <c r="V737">
        <f t="shared" si="70"/>
        <v>18</v>
      </c>
      <c r="W737">
        <v>1</v>
      </c>
      <c r="X737">
        <v>1</v>
      </c>
      <c r="Y737">
        <v>0</v>
      </c>
      <c r="Z737">
        <v>2</v>
      </c>
      <c r="AA737">
        <v>7</v>
      </c>
      <c r="AB737">
        <v>0</v>
      </c>
      <c r="AC737">
        <v>0</v>
      </c>
      <c r="AD737">
        <v>0</v>
      </c>
      <c r="AE737">
        <v>0</v>
      </c>
      <c r="AF737">
        <v>0</v>
      </c>
      <c r="AG737">
        <f t="shared" si="71"/>
        <v>0</v>
      </c>
      <c r="AH737">
        <v>0</v>
      </c>
      <c r="AI737">
        <v>0</v>
      </c>
    </row>
    <row r="738" spans="1:35" x14ac:dyDescent="0.3">
      <c r="A738" s="1">
        <v>5564</v>
      </c>
      <c r="B738">
        <v>1969</v>
      </c>
      <c r="C738">
        <f t="shared" si="68"/>
        <v>57</v>
      </c>
      <c r="D738" t="str" cm="1">
        <f t="array" ref="D738">_xlfn.IFS(C738&lt;36,"Young",C738&lt;56,"Middle-aged",C738&gt;=56,"Senior")</f>
        <v>Senior</v>
      </c>
      <c r="E738" t="s">
        <v>29</v>
      </c>
      <c r="F738" t="s">
        <v>33</v>
      </c>
      <c r="G738">
        <v>62882</v>
      </c>
      <c r="H738">
        <f t="shared" si="66"/>
        <v>62882</v>
      </c>
      <c r="I738" t="str" cm="1">
        <f t="array" ref="I738">_xlfn.IFS(H738&lt;PERCENTILE(Income_Clean,0.33),"Low",H738&lt;PERCENTILE(Income_Clean,0.67),"Medium",H738&gt;PERCENTILE(Income_Clean,0.67),"High")</f>
        <v>Medium</v>
      </c>
      <c r="J738" t="str">
        <f t="shared" si="67"/>
        <v>Average Income</v>
      </c>
      <c r="K738">
        <v>0</v>
      </c>
      <c r="L738">
        <v>1</v>
      </c>
      <c r="M738" t="str">
        <f t="shared" si="69"/>
        <v>Yes</v>
      </c>
      <c r="N738" t="s">
        <v>484</v>
      </c>
      <c r="O738">
        <v>26</v>
      </c>
      <c r="P738">
        <v>509</v>
      </c>
      <c r="Q738">
        <v>133</v>
      </c>
      <c r="R738">
        <v>497</v>
      </c>
      <c r="S738">
        <v>78</v>
      </c>
      <c r="T738">
        <v>24</v>
      </c>
      <c r="U738">
        <v>97</v>
      </c>
      <c r="V738">
        <f t="shared" si="70"/>
        <v>1338</v>
      </c>
      <c r="W738">
        <v>2</v>
      </c>
      <c r="X738">
        <v>7</v>
      </c>
      <c r="Y738">
        <v>5</v>
      </c>
      <c r="Z738">
        <v>6</v>
      </c>
      <c r="AA738">
        <v>4</v>
      </c>
      <c r="AB738">
        <v>0</v>
      </c>
      <c r="AC738">
        <v>0</v>
      </c>
      <c r="AD738">
        <v>0</v>
      </c>
      <c r="AE738">
        <v>0</v>
      </c>
      <c r="AF738">
        <v>0</v>
      </c>
      <c r="AG738">
        <f t="shared" si="71"/>
        <v>0</v>
      </c>
      <c r="AH738">
        <v>0</v>
      </c>
      <c r="AI738">
        <v>0</v>
      </c>
    </row>
    <row r="739" spans="1:35" x14ac:dyDescent="0.3">
      <c r="A739" s="1">
        <v>5682</v>
      </c>
      <c r="B739">
        <v>1953</v>
      </c>
      <c r="C739">
        <f t="shared" si="68"/>
        <v>73</v>
      </c>
      <c r="D739" t="str" cm="1">
        <f t="array" ref="D739">_xlfn.IFS(C739&lt;36,"Young",C739&lt;56,"Middle-aged",C739&gt;=56,"Senior")</f>
        <v>Senior</v>
      </c>
      <c r="E739" t="s">
        <v>36</v>
      </c>
      <c r="F739" t="s">
        <v>30</v>
      </c>
      <c r="G739">
        <v>64108</v>
      </c>
      <c r="H739">
        <f t="shared" si="66"/>
        <v>64108</v>
      </c>
      <c r="I739" t="str" cm="1">
        <f t="array" ref="I739">_xlfn.IFS(H739&lt;PERCENTILE(Income_Clean,0.33),"Low",H739&lt;PERCENTILE(Income_Clean,0.67),"Medium",H739&gt;PERCENTILE(Income_Clean,0.67),"High")</f>
        <v>High</v>
      </c>
      <c r="J739" t="str">
        <f t="shared" si="67"/>
        <v>Above Average Income</v>
      </c>
      <c r="K739">
        <v>0</v>
      </c>
      <c r="L739">
        <v>1</v>
      </c>
      <c r="M739" t="str">
        <f t="shared" si="69"/>
        <v>Yes</v>
      </c>
      <c r="N739" t="s">
        <v>228</v>
      </c>
      <c r="O739">
        <v>8</v>
      </c>
      <c r="P739">
        <v>948</v>
      </c>
      <c r="Q739">
        <v>10</v>
      </c>
      <c r="R739">
        <v>86</v>
      </c>
      <c r="S739">
        <v>13</v>
      </c>
      <c r="T739">
        <v>21</v>
      </c>
      <c r="U739">
        <v>21</v>
      </c>
      <c r="V739">
        <f t="shared" si="70"/>
        <v>1099</v>
      </c>
      <c r="W739">
        <v>4</v>
      </c>
      <c r="X739">
        <v>6</v>
      </c>
      <c r="Y739">
        <v>9</v>
      </c>
      <c r="Z739">
        <v>11</v>
      </c>
      <c r="AA739">
        <v>5</v>
      </c>
      <c r="AB739">
        <v>0</v>
      </c>
      <c r="AC739">
        <v>0</v>
      </c>
      <c r="AD739">
        <v>0</v>
      </c>
      <c r="AE739">
        <v>0</v>
      </c>
      <c r="AF739">
        <v>0</v>
      </c>
      <c r="AG739">
        <f t="shared" si="71"/>
        <v>0</v>
      </c>
      <c r="AH739">
        <v>0</v>
      </c>
      <c r="AI739">
        <v>0</v>
      </c>
    </row>
    <row r="740" spans="1:35" x14ac:dyDescent="0.3">
      <c r="A740" s="1">
        <v>7458</v>
      </c>
      <c r="B740">
        <v>1956</v>
      </c>
      <c r="C740">
        <f t="shared" si="68"/>
        <v>70</v>
      </c>
      <c r="D740" t="str" cm="1">
        <f t="array" ref="D740">_xlfn.IFS(C740&lt;36,"Young",C740&lt;56,"Middle-aged",C740&gt;=56,"Senior")</f>
        <v>Senior</v>
      </c>
      <c r="E740" t="s">
        <v>39</v>
      </c>
      <c r="F740" t="s">
        <v>33</v>
      </c>
      <c r="G740">
        <v>34941</v>
      </c>
      <c r="H740">
        <f t="shared" si="66"/>
        <v>34941</v>
      </c>
      <c r="I740" t="str" cm="1">
        <f t="array" ref="I740">_xlfn.IFS(H740&lt;PERCENTILE(Income_Clean,0.33),"Low",H740&lt;PERCENTILE(Income_Clean,0.67),"Medium",H740&gt;PERCENTILE(Income_Clean,0.67),"High")</f>
        <v>Low</v>
      </c>
      <c r="J740" t="str">
        <f t="shared" si="67"/>
        <v>Below Average Income</v>
      </c>
      <c r="K740">
        <v>1</v>
      </c>
      <c r="L740">
        <v>1</v>
      </c>
      <c r="M740" t="str">
        <f t="shared" si="69"/>
        <v>Yes</v>
      </c>
      <c r="N740" t="s">
        <v>485</v>
      </c>
      <c r="O740">
        <v>26</v>
      </c>
      <c r="P740">
        <v>39</v>
      </c>
      <c r="Q740">
        <v>2</v>
      </c>
      <c r="R740">
        <v>25</v>
      </c>
      <c r="S740">
        <v>4</v>
      </c>
      <c r="T740">
        <v>3</v>
      </c>
      <c r="U740">
        <v>24</v>
      </c>
      <c r="V740">
        <f t="shared" si="70"/>
        <v>97</v>
      </c>
      <c r="W740">
        <v>2</v>
      </c>
      <c r="X740">
        <v>3</v>
      </c>
      <c r="Y740">
        <v>0</v>
      </c>
      <c r="Z740">
        <v>3</v>
      </c>
      <c r="AA740">
        <v>8</v>
      </c>
      <c r="AB740">
        <v>0</v>
      </c>
      <c r="AC740">
        <v>0</v>
      </c>
      <c r="AD740">
        <v>0</v>
      </c>
      <c r="AE740">
        <v>0</v>
      </c>
      <c r="AF740">
        <v>0</v>
      </c>
      <c r="AG740">
        <f t="shared" si="71"/>
        <v>0</v>
      </c>
      <c r="AH740">
        <v>0</v>
      </c>
      <c r="AI740">
        <v>0</v>
      </c>
    </row>
    <row r="741" spans="1:35" x14ac:dyDescent="0.3">
      <c r="A741" s="1">
        <v>5237</v>
      </c>
      <c r="B741">
        <v>1950</v>
      </c>
      <c r="C741">
        <f t="shared" si="68"/>
        <v>76</v>
      </c>
      <c r="D741" t="str" cm="1">
        <f t="array" ref="D741">_xlfn.IFS(C741&lt;36,"Young",C741&lt;56,"Middle-aged",C741&gt;=56,"Senior")</f>
        <v>Senior</v>
      </c>
      <c r="E741" t="s">
        <v>36</v>
      </c>
      <c r="F741" t="s">
        <v>30</v>
      </c>
      <c r="G741">
        <v>48767</v>
      </c>
      <c r="H741">
        <f t="shared" si="66"/>
        <v>48767</v>
      </c>
      <c r="I741" t="str" cm="1">
        <f t="array" ref="I741">_xlfn.IFS(H741&lt;PERCENTILE(Income_Clean,0.33),"Low",H741&lt;PERCENTILE(Income_Clean,0.67),"Medium",H741&gt;PERCENTILE(Income_Clean,0.67),"High")</f>
        <v>Medium</v>
      </c>
      <c r="J741" t="str">
        <f t="shared" si="67"/>
        <v>Average Income</v>
      </c>
      <c r="K741">
        <v>1</v>
      </c>
      <c r="L741">
        <v>2</v>
      </c>
      <c r="M741" t="str">
        <f t="shared" si="69"/>
        <v>Yes</v>
      </c>
      <c r="N741" t="s">
        <v>81</v>
      </c>
      <c r="O741">
        <v>79</v>
      </c>
      <c r="P741">
        <v>28</v>
      </c>
      <c r="Q741">
        <v>1</v>
      </c>
      <c r="R741">
        <v>21</v>
      </c>
      <c r="S741">
        <v>3</v>
      </c>
      <c r="T741">
        <v>0</v>
      </c>
      <c r="U741">
        <v>10</v>
      </c>
      <c r="V741">
        <f t="shared" si="70"/>
        <v>63</v>
      </c>
      <c r="W741">
        <v>3</v>
      </c>
      <c r="X741">
        <v>2</v>
      </c>
      <c r="Y741">
        <v>1</v>
      </c>
      <c r="Z741">
        <v>3</v>
      </c>
      <c r="AA741">
        <v>5</v>
      </c>
      <c r="AB741">
        <v>0</v>
      </c>
      <c r="AC741">
        <v>0</v>
      </c>
      <c r="AD741">
        <v>0</v>
      </c>
      <c r="AE741">
        <v>0</v>
      </c>
      <c r="AF741">
        <v>0</v>
      </c>
      <c r="AG741">
        <f t="shared" si="71"/>
        <v>0</v>
      </c>
      <c r="AH741">
        <v>0</v>
      </c>
      <c r="AI741">
        <v>0</v>
      </c>
    </row>
    <row r="742" spans="1:35" x14ac:dyDescent="0.3">
      <c r="A742" s="1">
        <v>7761</v>
      </c>
      <c r="B742">
        <v>1978</v>
      </c>
      <c r="C742">
        <f t="shared" si="68"/>
        <v>48</v>
      </c>
      <c r="D742" t="str" cm="1">
        <f t="array" ref="D742">_xlfn.IFS(C742&lt;36,"Young",C742&lt;56,"Middle-aged",C742&gt;=56,"Senior")</f>
        <v>Middle-aged</v>
      </c>
      <c r="E742" t="s">
        <v>53</v>
      </c>
      <c r="F742" t="s">
        <v>33</v>
      </c>
      <c r="G742">
        <v>38702</v>
      </c>
      <c r="H742">
        <f t="shared" si="66"/>
        <v>38702</v>
      </c>
      <c r="I742" t="str" cm="1">
        <f t="array" ref="I742">_xlfn.IFS(H742&lt;PERCENTILE(Income_Clean,0.33),"Low",H742&lt;PERCENTILE(Income_Clean,0.67),"Medium",H742&gt;PERCENTILE(Income_Clean,0.67),"High")</f>
        <v>Low</v>
      </c>
      <c r="J742" t="str">
        <f t="shared" si="67"/>
        <v>Below Average Income</v>
      </c>
      <c r="K742">
        <v>1</v>
      </c>
      <c r="L742">
        <v>0</v>
      </c>
      <c r="M742" t="str">
        <f t="shared" si="69"/>
        <v>Yes</v>
      </c>
      <c r="N742" t="s">
        <v>418</v>
      </c>
      <c r="O742">
        <v>71</v>
      </c>
      <c r="P742">
        <v>13</v>
      </c>
      <c r="Q742">
        <v>11</v>
      </c>
      <c r="R742">
        <v>24</v>
      </c>
      <c r="S742">
        <v>13</v>
      </c>
      <c r="T742">
        <v>8</v>
      </c>
      <c r="U742">
        <v>40</v>
      </c>
      <c r="V742">
        <f t="shared" si="70"/>
        <v>109</v>
      </c>
      <c r="W742">
        <v>2</v>
      </c>
      <c r="X742">
        <v>3</v>
      </c>
      <c r="Y742">
        <v>0</v>
      </c>
      <c r="Z742">
        <v>4</v>
      </c>
      <c r="AA742">
        <v>6</v>
      </c>
      <c r="AB742">
        <v>0</v>
      </c>
      <c r="AC742">
        <v>0</v>
      </c>
      <c r="AD742">
        <v>0</v>
      </c>
      <c r="AE742">
        <v>0</v>
      </c>
      <c r="AF742">
        <v>0</v>
      </c>
      <c r="AG742">
        <f t="shared" si="71"/>
        <v>0</v>
      </c>
      <c r="AH742">
        <v>0</v>
      </c>
      <c r="AI742">
        <v>0</v>
      </c>
    </row>
    <row r="743" spans="1:35" x14ac:dyDescent="0.3">
      <c r="A743" s="1">
        <v>5278</v>
      </c>
      <c r="B743">
        <v>1964</v>
      </c>
      <c r="C743">
        <f t="shared" si="68"/>
        <v>62</v>
      </c>
      <c r="D743" t="str" cm="1">
        <f t="array" ref="D743">_xlfn.IFS(C743&lt;36,"Young",C743&lt;56,"Middle-aged",C743&gt;=56,"Senior")</f>
        <v>Senior</v>
      </c>
      <c r="E743" t="s">
        <v>29</v>
      </c>
      <c r="F743" t="s">
        <v>37</v>
      </c>
      <c r="G743">
        <v>82224</v>
      </c>
      <c r="H743">
        <f t="shared" si="66"/>
        <v>82224</v>
      </c>
      <c r="I743" t="str" cm="1">
        <f t="array" ref="I743">_xlfn.IFS(H743&lt;PERCENTILE(Income_Clean,0.33),"Low",H743&lt;PERCENTILE(Income_Clean,0.67),"Medium",H743&gt;PERCENTILE(Income_Clean,0.67),"High")</f>
        <v>High</v>
      </c>
      <c r="J743" t="str">
        <f t="shared" si="67"/>
        <v>Above Average Income</v>
      </c>
      <c r="K743">
        <v>0</v>
      </c>
      <c r="L743">
        <v>0</v>
      </c>
      <c r="M743" t="str">
        <f t="shared" si="69"/>
        <v>No</v>
      </c>
      <c r="N743" t="s">
        <v>479</v>
      </c>
      <c r="O743">
        <v>83</v>
      </c>
      <c r="P743">
        <v>307</v>
      </c>
      <c r="Q743">
        <v>26</v>
      </c>
      <c r="R743">
        <v>360</v>
      </c>
      <c r="S743">
        <v>138</v>
      </c>
      <c r="T743">
        <v>31</v>
      </c>
      <c r="U743">
        <v>40</v>
      </c>
      <c r="V743">
        <f t="shared" si="70"/>
        <v>902</v>
      </c>
      <c r="W743">
        <v>1</v>
      </c>
      <c r="X743">
        <v>6</v>
      </c>
      <c r="Y743">
        <v>9</v>
      </c>
      <c r="Z743">
        <v>5</v>
      </c>
      <c r="AA743">
        <v>3</v>
      </c>
      <c r="AB743">
        <v>0</v>
      </c>
      <c r="AC743">
        <v>0</v>
      </c>
      <c r="AD743">
        <v>0</v>
      </c>
      <c r="AE743">
        <v>1</v>
      </c>
      <c r="AF743">
        <v>0</v>
      </c>
      <c r="AG743">
        <f t="shared" si="71"/>
        <v>1</v>
      </c>
      <c r="AH743">
        <v>0</v>
      </c>
      <c r="AI743">
        <v>0</v>
      </c>
    </row>
    <row r="744" spans="1:35" x14ac:dyDescent="0.3">
      <c r="A744" s="1">
        <v>3560</v>
      </c>
      <c r="B744">
        <v>1952</v>
      </c>
      <c r="C744">
        <f t="shared" si="68"/>
        <v>74</v>
      </c>
      <c r="D744" t="str" cm="1">
        <f t="array" ref="D744">_xlfn.IFS(C744&lt;36,"Young",C744&lt;56,"Middle-aged",C744&gt;=56,"Senior")</f>
        <v>Senior</v>
      </c>
      <c r="E744" t="s">
        <v>29</v>
      </c>
      <c r="F744" t="s">
        <v>33</v>
      </c>
      <c r="G744">
        <v>83844</v>
      </c>
      <c r="H744">
        <f t="shared" si="66"/>
        <v>83844</v>
      </c>
      <c r="I744" t="str" cm="1">
        <f t="array" ref="I744">_xlfn.IFS(H744&lt;PERCENTILE(Income_Clean,0.33),"Low",H744&lt;PERCENTILE(Income_Clean,0.67),"Medium",H744&gt;PERCENTILE(Income_Clean,0.67),"High")</f>
        <v>High</v>
      </c>
      <c r="J744" t="str">
        <f t="shared" si="67"/>
        <v>Above Average Income</v>
      </c>
      <c r="K744">
        <v>0</v>
      </c>
      <c r="L744">
        <v>0</v>
      </c>
      <c r="M744" t="str">
        <f t="shared" si="69"/>
        <v>No</v>
      </c>
      <c r="N744" t="s">
        <v>486</v>
      </c>
      <c r="O744">
        <v>57</v>
      </c>
      <c r="P744">
        <v>901</v>
      </c>
      <c r="Q744">
        <v>31</v>
      </c>
      <c r="R744">
        <v>345</v>
      </c>
      <c r="S744">
        <v>75</v>
      </c>
      <c r="T744">
        <v>31</v>
      </c>
      <c r="U744">
        <v>191</v>
      </c>
      <c r="V744">
        <f t="shared" si="70"/>
        <v>1574</v>
      </c>
      <c r="W744">
        <v>1</v>
      </c>
      <c r="X744">
        <v>4</v>
      </c>
      <c r="Y744">
        <v>4</v>
      </c>
      <c r="Z744">
        <v>11</v>
      </c>
      <c r="AA744">
        <v>1</v>
      </c>
      <c r="AB744">
        <v>0</v>
      </c>
      <c r="AC744">
        <v>0</v>
      </c>
      <c r="AD744">
        <v>1</v>
      </c>
      <c r="AE744">
        <v>0</v>
      </c>
      <c r="AF744">
        <v>0</v>
      </c>
      <c r="AG744">
        <f t="shared" si="71"/>
        <v>1</v>
      </c>
      <c r="AH744">
        <v>0</v>
      </c>
      <c r="AI744">
        <v>0</v>
      </c>
    </row>
    <row r="745" spans="1:35" x14ac:dyDescent="0.3">
      <c r="A745" s="1">
        <v>7235</v>
      </c>
      <c r="B745">
        <v>1975</v>
      </c>
      <c r="C745">
        <f t="shared" si="68"/>
        <v>51</v>
      </c>
      <c r="D745" t="str" cm="1">
        <f t="array" ref="D745">_xlfn.IFS(C745&lt;36,"Young",C745&lt;56,"Middle-aged",C745&gt;=56,"Senior")</f>
        <v>Middle-aged</v>
      </c>
      <c r="E745" t="s">
        <v>53</v>
      </c>
      <c r="F745" t="s">
        <v>37</v>
      </c>
      <c r="G745">
        <v>17003</v>
      </c>
      <c r="H745">
        <f t="shared" si="66"/>
        <v>17003</v>
      </c>
      <c r="I745" t="str" cm="1">
        <f t="array" ref="I745">_xlfn.IFS(H745&lt;PERCENTILE(Income_Clean,0.33),"Low",H745&lt;PERCENTILE(Income_Clean,0.67),"Medium",H745&gt;PERCENTILE(Income_Clean,0.67),"High")</f>
        <v>Low</v>
      </c>
      <c r="J745" t="str">
        <f t="shared" si="67"/>
        <v>Below Average Income</v>
      </c>
      <c r="K745">
        <v>1</v>
      </c>
      <c r="L745">
        <v>0</v>
      </c>
      <c r="M745" t="str">
        <f t="shared" si="69"/>
        <v>Yes</v>
      </c>
      <c r="N745" t="s">
        <v>202</v>
      </c>
      <c r="O745">
        <v>37</v>
      </c>
      <c r="P745">
        <v>2</v>
      </c>
      <c r="Q745">
        <v>5</v>
      </c>
      <c r="R745">
        <v>12</v>
      </c>
      <c r="S745">
        <v>4</v>
      </c>
      <c r="T745">
        <v>8</v>
      </c>
      <c r="U745">
        <v>7</v>
      </c>
      <c r="V745">
        <f t="shared" si="70"/>
        <v>38</v>
      </c>
      <c r="W745">
        <v>3</v>
      </c>
      <c r="X745">
        <v>2</v>
      </c>
      <c r="Y745">
        <v>0</v>
      </c>
      <c r="Z745">
        <v>4</v>
      </c>
      <c r="AA745">
        <v>5</v>
      </c>
      <c r="AB745">
        <v>0</v>
      </c>
      <c r="AC745">
        <v>0</v>
      </c>
      <c r="AD745">
        <v>0</v>
      </c>
      <c r="AE745">
        <v>0</v>
      </c>
      <c r="AF745">
        <v>0</v>
      </c>
      <c r="AG745">
        <f t="shared" si="71"/>
        <v>0</v>
      </c>
      <c r="AH745">
        <v>0</v>
      </c>
      <c r="AI745">
        <v>0</v>
      </c>
    </row>
    <row r="746" spans="1:35" x14ac:dyDescent="0.3">
      <c r="A746" s="1">
        <v>10548</v>
      </c>
      <c r="B746">
        <v>1995</v>
      </c>
      <c r="C746">
        <f t="shared" si="68"/>
        <v>31</v>
      </c>
      <c r="D746" t="str" cm="1">
        <f t="array" ref="D746">_xlfn.IFS(C746&lt;36,"Young",C746&lt;56,"Middle-aged",C746&gt;=56,"Senior")</f>
        <v>Young</v>
      </c>
      <c r="E746" t="s">
        <v>29</v>
      </c>
      <c r="F746" t="s">
        <v>30</v>
      </c>
      <c r="G746">
        <v>71163</v>
      </c>
      <c r="H746">
        <f t="shared" si="66"/>
        <v>71163</v>
      </c>
      <c r="I746" t="str" cm="1">
        <f t="array" ref="I746">_xlfn.IFS(H746&lt;PERCENTILE(Income_Clean,0.33),"Low",H746&lt;PERCENTILE(Income_Clean,0.67),"Medium",H746&gt;PERCENTILE(Income_Clean,0.67),"High")</f>
        <v>High</v>
      </c>
      <c r="J746" t="str">
        <f t="shared" si="67"/>
        <v>Above Average Income</v>
      </c>
      <c r="K746">
        <v>0</v>
      </c>
      <c r="L746">
        <v>0</v>
      </c>
      <c r="M746" t="str">
        <f t="shared" si="69"/>
        <v>No</v>
      </c>
      <c r="N746" t="s">
        <v>487</v>
      </c>
      <c r="O746">
        <v>30</v>
      </c>
      <c r="P746">
        <v>283</v>
      </c>
      <c r="Q746">
        <v>17</v>
      </c>
      <c r="R746">
        <v>372</v>
      </c>
      <c r="S746">
        <v>138</v>
      </c>
      <c r="T746">
        <v>106</v>
      </c>
      <c r="U746">
        <v>44</v>
      </c>
      <c r="V746">
        <f t="shared" si="70"/>
        <v>960</v>
      </c>
      <c r="W746">
        <v>1</v>
      </c>
      <c r="X746">
        <v>3</v>
      </c>
      <c r="Y746">
        <v>8</v>
      </c>
      <c r="Z746">
        <v>12</v>
      </c>
      <c r="AA746">
        <v>1</v>
      </c>
      <c r="AB746">
        <v>0</v>
      </c>
      <c r="AC746">
        <v>0</v>
      </c>
      <c r="AD746">
        <v>0</v>
      </c>
      <c r="AE746">
        <v>0</v>
      </c>
      <c r="AF746">
        <v>0</v>
      </c>
      <c r="AG746">
        <f t="shared" si="71"/>
        <v>0</v>
      </c>
      <c r="AH746">
        <v>0</v>
      </c>
      <c r="AI746">
        <v>0</v>
      </c>
    </row>
    <row r="747" spans="1:35" x14ac:dyDescent="0.3">
      <c r="A747" s="1">
        <v>2281</v>
      </c>
      <c r="B747">
        <v>1970</v>
      </c>
      <c r="C747">
        <f t="shared" si="68"/>
        <v>56</v>
      </c>
      <c r="D747" t="str" cm="1">
        <f t="array" ref="D747">_xlfn.IFS(C747&lt;36,"Young",C747&lt;56,"Middle-aged",C747&gt;=56,"Senior")</f>
        <v>Senior</v>
      </c>
      <c r="E747" t="s">
        <v>29</v>
      </c>
      <c r="F747" t="s">
        <v>30</v>
      </c>
      <c r="G747">
        <v>33697</v>
      </c>
      <c r="H747">
        <f t="shared" si="66"/>
        <v>33697</v>
      </c>
      <c r="I747" t="str" cm="1">
        <f t="array" ref="I747">_xlfn.IFS(H747&lt;PERCENTILE(Income_Clean,0.33),"Low",H747&lt;PERCENTILE(Income_Clean,0.67),"Medium",H747&gt;PERCENTILE(Income_Clean,0.67),"High")</f>
        <v>Low</v>
      </c>
      <c r="J747" t="str">
        <f t="shared" si="67"/>
        <v>Below Average Income</v>
      </c>
      <c r="K747">
        <v>1</v>
      </c>
      <c r="L747">
        <v>0</v>
      </c>
      <c r="M747" t="str">
        <f t="shared" si="69"/>
        <v>Yes</v>
      </c>
      <c r="N747" t="s">
        <v>488</v>
      </c>
      <c r="O747">
        <v>34</v>
      </c>
      <c r="P747">
        <v>4</v>
      </c>
      <c r="Q747">
        <v>3</v>
      </c>
      <c r="R747">
        <v>7</v>
      </c>
      <c r="S747">
        <v>0</v>
      </c>
      <c r="T747">
        <v>3</v>
      </c>
      <c r="U747">
        <v>11</v>
      </c>
      <c r="V747">
        <f t="shared" si="70"/>
        <v>28</v>
      </c>
      <c r="W747">
        <v>1</v>
      </c>
      <c r="X747">
        <v>1</v>
      </c>
      <c r="Y747">
        <v>0</v>
      </c>
      <c r="Z747">
        <v>2</v>
      </c>
      <c r="AA747">
        <v>7</v>
      </c>
      <c r="AB747">
        <v>1</v>
      </c>
      <c r="AC747">
        <v>0</v>
      </c>
      <c r="AD747">
        <v>0</v>
      </c>
      <c r="AE747">
        <v>0</v>
      </c>
      <c r="AF747">
        <v>0</v>
      </c>
      <c r="AG747">
        <f t="shared" si="71"/>
        <v>1</v>
      </c>
      <c r="AH747">
        <v>0</v>
      </c>
      <c r="AI747">
        <v>0</v>
      </c>
    </row>
    <row r="748" spans="1:35" x14ac:dyDescent="0.3">
      <c r="A748" s="1">
        <v>4073</v>
      </c>
      <c r="B748">
        <v>1954</v>
      </c>
      <c r="C748">
        <f t="shared" si="68"/>
        <v>72</v>
      </c>
      <c r="D748" t="str" cm="1">
        <f t="array" ref="D748">_xlfn.IFS(C748&lt;36,"Young",C748&lt;56,"Middle-aged",C748&gt;=56,"Senior")</f>
        <v>Senior</v>
      </c>
      <c r="E748" t="s">
        <v>53</v>
      </c>
      <c r="F748" t="s">
        <v>37</v>
      </c>
      <c r="G748">
        <v>63564</v>
      </c>
      <c r="H748">
        <f t="shared" si="66"/>
        <v>63564</v>
      </c>
      <c r="I748" t="str" cm="1">
        <f t="array" ref="I748">_xlfn.IFS(H748&lt;PERCENTILE(Income_Clean,0.33),"Low",H748&lt;PERCENTILE(Income_Clean,0.67),"Medium",H748&gt;PERCENTILE(Income_Clean,0.67),"High")</f>
        <v>High</v>
      </c>
      <c r="J748" t="str">
        <f t="shared" si="67"/>
        <v>Above Average Income</v>
      </c>
      <c r="K748">
        <v>0</v>
      </c>
      <c r="L748">
        <v>0</v>
      </c>
      <c r="M748" t="str">
        <f t="shared" si="69"/>
        <v>No</v>
      </c>
      <c r="N748" t="s">
        <v>489</v>
      </c>
      <c r="O748">
        <v>0</v>
      </c>
      <c r="P748">
        <v>769</v>
      </c>
      <c r="Q748">
        <v>80</v>
      </c>
      <c r="R748">
        <v>252</v>
      </c>
      <c r="S748">
        <v>15</v>
      </c>
      <c r="T748">
        <v>34</v>
      </c>
      <c r="U748">
        <v>65</v>
      </c>
      <c r="V748">
        <f t="shared" si="70"/>
        <v>1215</v>
      </c>
      <c r="W748">
        <v>1</v>
      </c>
      <c r="X748">
        <v>10</v>
      </c>
      <c r="Y748">
        <v>10</v>
      </c>
      <c r="Z748">
        <v>7</v>
      </c>
      <c r="AA748">
        <v>6</v>
      </c>
      <c r="AB748">
        <v>1</v>
      </c>
      <c r="AC748">
        <v>0</v>
      </c>
      <c r="AD748">
        <v>0</v>
      </c>
      <c r="AE748">
        <v>0</v>
      </c>
      <c r="AF748">
        <v>0</v>
      </c>
      <c r="AG748">
        <f t="shared" si="71"/>
        <v>1</v>
      </c>
      <c r="AH748">
        <v>0</v>
      </c>
      <c r="AI748">
        <v>1</v>
      </c>
    </row>
    <row r="749" spans="1:35" x14ac:dyDescent="0.3">
      <c r="A749" s="1">
        <v>6974</v>
      </c>
      <c r="B749">
        <v>1972</v>
      </c>
      <c r="C749">
        <f t="shared" si="68"/>
        <v>54</v>
      </c>
      <c r="D749" t="str" cm="1">
        <f t="array" ref="D749">_xlfn.IFS(C749&lt;36,"Young",C749&lt;56,"Middle-aged",C749&gt;=56,"Senior")</f>
        <v>Middle-aged</v>
      </c>
      <c r="E749" t="s">
        <v>36</v>
      </c>
      <c r="F749" t="s">
        <v>33</v>
      </c>
      <c r="G749">
        <v>83443</v>
      </c>
      <c r="H749">
        <f t="shared" si="66"/>
        <v>83443</v>
      </c>
      <c r="I749" t="str" cm="1">
        <f t="array" ref="I749">_xlfn.IFS(H749&lt;PERCENTILE(Income_Clean,0.33),"Low",H749&lt;PERCENTILE(Income_Clean,0.67),"Medium",H749&gt;PERCENTILE(Income_Clean,0.67),"High")</f>
        <v>High</v>
      </c>
      <c r="J749" t="str">
        <f t="shared" si="67"/>
        <v>Above Average Income</v>
      </c>
      <c r="K749">
        <v>0</v>
      </c>
      <c r="L749">
        <v>0</v>
      </c>
      <c r="M749" t="str">
        <f t="shared" si="69"/>
        <v>No</v>
      </c>
      <c r="N749" t="s">
        <v>69</v>
      </c>
      <c r="O749">
        <v>89</v>
      </c>
      <c r="P749">
        <v>518</v>
      </c>
      <c r="Q749">
        <v>42</v>
      </c>
      <c r="R749">
        <v>742</v>
      </c>
      <c r="S749">
        <v>55</v>
      </c>
      <c r="T749">
        <v>56</v>
      </c>
      <c r="U749">
        <v>84</v>
      </c>
      <c r="V749">
        <f t="shared" si="70"/>
        <v>1497</v>
      </c>
      <c r="W749">
        <v>1</v>
      </c>
      <c r="X749">
        <v>6</v>
      </c>
      <c r="Y749">
        <v>10</v>
      </c>
      <c r="Z749">
        <v>5</v>
      </c>
      <c r="AA749">
        <v>2</v>
      </c>
      <c r="AB749">
        <v>0</v>
      </c>
      <c r="AC749">
        <v>0</v>
      </c>
      <c r="AD749">
        <v>0</v>
      </c>
      <c r="AE749">
        <v>0</v>
      </c>
      <c r="AF749">
        <v>0</v>
      </c>
      <c r="AG749">
        <f t="shared" si="71"/>
        <v>0</v>
      </c>
      <c r="AH749">
        <v>0</v>
      </c>
      <c r="AI749">
        <v>0</v>
      </c>
    </row>
    <row r="750" spans="1:35" x14ac:dyDescent="0.3">
      <c r="A750" s="1">
        <v>7938</v>
      </c>
      <c r="B750">
        <v>1958</v>
      </c>
      <c r="C750">
        <f t="shared" si="68"/>
        <v>68</v>
      </c>
      <c r="D750" t="str" cm="1">
        <f t="array" ref="D750">_xlfn.IFS(C750&lt;36,"Young",C750&lt;56,"Middle-aged",C750&gt;=56,"Senior")</f>
        <v>Senior</v>
      </c>
      <c r="E750" t="s">
        <v>36</v>
      </c>
      <c r="F750" t="s">
        <v>33</v>
      </c>
      <c r="G750">
        <v>51518</v>
      </c>
      <c r="H750">
        <f t="shared" si="66"/>
        <v>51518</v>
      </c>
      <c r="I750" t="str" cm="1">
        <f t="array" ref="I750">_xlfn.IFS(H750&lt;PERCENTILE(Income_Clean,0.33),"Low",H750&lt;PERCENTILE(Income_Clean,0.67),"Medium",H750&gt;PERCENTILE(Income_Clean,0.67),"High")</f>
        <v>Medium</v>
      </c>
      <c r="J750" t="str">
        <f t="shared" si="67"/>
        <v>Average Income</v>
      </c>
      <c r="K750">
        <v>0</v>
      </c>
      <c r="L750">
        <v>1</v>
      </c>
      <c r="M750" t="str">
        <f t="shared" si="69"/>
        <v>Yes</v>
      </c>
      <c r="N750" t="s">
        <v>490</v>
      </c>
      <c r="O750">
        <v>92</v>
      </c>
      <c r="P750">
        <v>350</v>
      </c>
      <c r="Q750">
        <v>8</v>
      </c>
      <c r="R750">
        <v>66</v>
      </c>
      <c r="S750">
        <v>17</v>
      </c>
      <c r="T750">
        <v>4</v>
      </c>
      <c r="U750">
        <v>4</v>
      </c>
      <c r="V750">
        <f t="shared" si="70"/>
        <v>449</v>
      </c>
      <c r="W750">
        <v>2</v>
      </c>
      <c r="X750">
        <v>3</v>
      </c>
      <c r="Y750">
        <v>2</v>
      </c>
      <c r="Z750">
        <v>10</v>
      </c>
      <c r="AA750">
        <v>3</v>
      </c>
      <c r="AB750">
        <v>0</v>
      </c>
      <c r="AC750">
        <v>0</v>
      </c>
      <c r="AD750">
        <v>0</v>
      </c>
      <c r="AE750">
        <v>0</v>
      </c>
      <c r="AF750">
        <v>0</v>
      </c>
      <c r="AG750">
        <f t="shared" si="71"/>
        <v>0</v>
      </c>
      <c r="AH750">
        <v>0</v>
      </c>
      <c r="AI750">
        <v>0</v>
      </c>
    </row>
    <row r="751" spans="1:35" x14ac:dyDescent="0.3">
      <c r="A751" s="1">
        <v>7094</v>
      </c>
      <c r="B751">
        <v>1975</v>
      </c>
      <c r="C751">
        <f t="shared" si="68"/>
        <v>51</v>
      </c>
      <c r="D751" t="str" cm="1">
        <f t="array" ref="D751">_xlfn.IFS(C751&lt;36,"Young",C751&lt;56,"Middle-aged",C751&gt;=56,"Senior")</f>
        <v>Middle-aged</v>
      </c>
      <c r="E751" t="s">
        <v>29</v>
      </c>
      <c r="F751" t="s">
        <v>71</v>
      </c>
      <c r="G751">
        <v>58330</v>
      </c>
      <c r="H751">
        <f t="shared" si="66"/>
        <v>58330</v>
      </c>
      <c r="I751" t="str" cm="1">
        <f t="array" ref="I751">_xlfn.IFS(H751&lt;PERCENTILE(Income_Clean,0.33),"Low",H751&lt;PERCENTILE(Income_Clean,0.67),"Medium",H751&gt;PERCENTILE(Income_Clean,0.67),"High")</f>
        <v>Medium</v>
      </c>
      <c r="J751" t="str">
        <f t="shared" si="67"/>
        <v>Average Income</v>
      </c>
      <c r="K751">
        <v>0</v>
      </c>
      <c r="L751">
        <v>1</v>
      </c>
      <c r="M751" t="str">
        <f t="shared" si="69"/>
        <v>Yes</v>
      </c>
      <c r="N751" t="s">
        <v>453</v>
      </c>
      <c r="O751">
        <v>87</v>
      </c>
      <c r="P751">
        <v>445</v>
      </c>
      <c r="Q751">
        <v>53</v>
      </c>
      <c r="R751">
        <v>213</v>
      </c>
      <c r="S751">
        <v>104</v>
      </c>
      <c r="T751">
        <v>98</v>
      </c>
      <c r="U751">
        <v>151</v>
      </c>
      <c r="V751">
        <f t="shared" si="70"/>
        <v>1064</v>
      </c>
      <c r="W751">
        <v>1</v>
      </c>
      <c r="X751">
        <v>6</v>
      </c>
      <c r="Y751">
        <v>4</v>
      </c>
      <c r="Z751">
        <v>13</v>
      </c>
      <c r="AA751">
        <v>4</v>
      </c>
      <c r="AB751">
        <v>0</v>
      </c>
      <c r="AC751">
        <v>0</v>
      </c>
      <c r="AD751">
        <v>0</v>
      </c>
      <c r="AE751">
        <v>0</v>
      </c>
      <c r="AF751">
        <v>0</v>
      </c>
      <c r="AG751">
        <f t="shared" si="71"/>
        <v>0</v>
      </c>
      <c r="AH751">
        <v>0</v>
      </c>
      <c r="AI751">
        <v>0</v>
      </c>
    </row>
    <row r="752" spans="1:35" x14ac:dyDescent="0.3">
      <c r="A752" s="1">
        <v>3667</v>
      </c>
      <c r="B752">
        <v>1969</v>
      </c>
      <c r="C752">
        <f t="shared" si="68"/>
        <v>57</v>
      </c>
      <c r="D752" t="str" cm="1">
        <f t="array" ref="D752">_xlfn.IFS(C752&lt;36,"Young",C752&lt;56,"Middle-aged",C752&gt;=56,"Senior")</f>
        <v>Senior</v>
      </c>
      <c r="E752" t="s">
        <v>29</v>
      </c>
      <c r="F752" t="s">
        <v>37</v>
      </c>
      <c r="G752">
        <v>80952</v>
      </c>
      <c r="H752">
        <f t="shared" si="66"/>
        <v>80952</v>
      </c>
      <c r="I752" t="str" cm="1">
        <f t="array" ref="I752">_xlfn.IFS(H752&lt;PERCENTILE(Income_Clean,0.33),"Low",H752&lt;PERCENTILE(Income_Clean,0.67),"Medium",H752&gt;PERCENTILE(Income_Clean,0.67),"High")</f>
        <v>High</v>
      </c>
      <c r="J752" t="str">
        <f t="shared" si="67"/>
        <v>Above Average Income</v>
      </c>
      <c r="K752">
        <v>0</v>
      </c>
      <c r="L752">
        <v>0</v>
      </c>
      <c r="M752" t="str">
        <f t="shared" si="69"/>
        <v>No</v>
      </c>
      <c r="N752" t="s">
        <v>491</v>
      </c>
      <c r="O752">
        <v>20</v>
      </c>
      <c r="P752">
        <v>778</v>
      </c>
      <c r="Q752">
        <v>178</v>
      </c>
      <c r="R752">
        <v>689</v>
      </c>
      <c r="S752">
        <v>41</v>
      </c>
      <c r="T752">
        <v>27</v>
      </c>
      <c r="U752">
        <v>44</v>
      </c>
      <c r="V752">
        <f t="shared" si="70"/>
        <v>1757</v>
      </c>
      <c r="W752">
        <v>1</v>
      </c>
      <c r="X752">
        <v>8</v>
      </c>
      <c r="Y752">
        <v>5</v>
      </c>
      <c r="Z752">
        <v>11</v>
      </c>
      <c r="AA752">
        <v>8</v>
      </c>
      <c r="AB752">
        <v>0</v>
      </c>
      <c r="AC752">
        <v>1</v>
      </c>
      <c r="AD752">
        <v>1</v>
      </c>
      <c r="AE752">
        <v>1</v>
      </c>
      <c r="AF752">
        <v>0</v>
      </c>
      <c r="AG752">
        <f t="shared" si="71"/>
        <v>3</v>
      </c>
      <c r="AH752">
        <v>0</v>
      </c>
      <c r="AI752">
        <v>1</v>
      </c>
    </row>
    <row r="753" spans="1:35" x14ac:dyDescent="0.3">
      <c r="A753" s="1">
        <v>7723</v>
      </c>
      <c r="B753">
        <v>1979</v>
      </c>
      <c r="C753">
        <f t="shared" si="68"/>
        <v>47</v>
      </c>
      <c r="D753" t="str" cm="1">
        <f t="array" ref="D753">_xlfn.IFS(C753&lt;36,"Young",C753&lt;56,"Middle-aged",C753&gt;=56,"Senior")</f>
        <v>Middle-aged</v>
      </c>
      <c r="E753" t="s">
        <v>29</v>
      </c>
      <c r="F753" t="s">
        <v>33</v>
      </c>
      <c r="G753">
        <v>75507</v>
      </c>
      <c r="H753">
        <f t="shared" si="66"/>
        <v>75507</v>
      </c>
      <c r="I753" t="str" cm="1">
        <f t="array" ref="I753">_xlfn.IFS(H753&lt;PERCENTILE(Income_Clean,0.33),"Low",H753&lt;PERCENTILE(Income_Clean,0.67),"Medium",H753&gt;PERCENTILE(Income_Clean,0.67),"High")</f>
        <v>High</v>
      </c>
      <c r="J753" t="str">
        <f t="shared" si="67"/>
        <v>Above Average Income</v>
      </c>
      <c r="K753">
        <v>0</v>
      </c>
      <c r="L753">
        <v>0</v>
      </c>
      <c r="M753" t="str">
        <f t="shared" si="69"/>
        <v>No</v>
      </c>
      <c r="N753" t="s">
        <v>492</v>
      </c>
      <c r="O753">
        <v>56</v>
      </c>
      <c r="P753">
        <v>709</v>
      </c>
      <c r="Q753">
        <v>93</v>
      </c>
      <c r="R753">
        <v>374</v>
      </c>
      <c r="S753">
        <v>104</v>
      </c>
      <c r="T753">
        <v>80</v>
      </c>
      <c r="U753">
        <v>80</v>
      </c>
      <c r="V753">
        <f t="shared" si="70"/>
        <v>1440</v>
      </c>
      <c r="W753">
        <v>1</v>
      </c>
      <c r="X753">
        <v>8</v>
      </c>
      <c r="Y753">
        <v>6</v>
      </c>
      <c r="Z753">
        <v>6</v>
      </c>
      <c r="AA753">
        <v>3</v>
      </c>
      <c r="AB753">
        <v>0</v>
      </c>
      <c r="AC753">
        <v>0</v>
      </c>
      <c r="AD753">
        <v>0</v>
      </c>
      <c r="AE753">
        <v>0</v>
      </c>
      <c r="AF753">
        <v>0</v>
      </c>
      <c r="AG753">
        <f t="shared" si="71"/>
        <v>0</v>
      </c>
      <c r="AH753">
        <v>0</v>
      </c>
      <c r="AI753">
        <v>0</v>
      </c>
    </row>
    <row r="754" spans="1:35" x14ac:dyDescent="0.3">
      <c r="A754" s="1">
        <v>3870</v>
      </c>
      <c r="B754">
        <v>1978</v>
      </c>
      <c r="C754">
        <f t="shared" si="68"/>
        <v>48</v>
      </c>
      <c r="D754" t="str" cm="1">
        <f t="array" ref="D754">_xlfn.IFS(C754&lt;36,"Young",C754&lt;56,"Middle-aged",C754&gt;=56,"Senior")</f>
        <v>Middle-aged</v>
      </c>
      <c r="E754" t="s">
        <v>53</v>
      </c>
      <c r="F754" t="s">
        <v>33</v>
      </c>
      <c r="G754">
        <v>63855</v>
      </c>
      <c r="H754">
        <f t="shared" si="66"/>
        <v>63855</v>
      </c>
      <c r="I754" t="str" cm="1">
        <f t="array" ref="I754">_xlfn.IFS(H754&lt;PERCENTILE(Income_Clean,0.33),"Low",H754&lt;PERCENTILE(Income_Clean,0.67),"Medium",H754&gt;PERCENTILE(Income_Clean,0.67),"High")</f>
        <v>High</v>
      </c>
      <c r="J754" t="str">
        <f t="shared" si="67"/>
        <v>Above Average Income</v>
      </c>
      <c r="K754">
        <v>0</v>
      </c>
      <c r="L754">
        <v>0</v>
      </c>
      <c r="M754" t="str">
        <f t="shared" si="69"/>
        <v>No</v>
      </c>
      <c r="N754" t="s">
        <v>493</v>
      </c>
      <c r="O754">
        <v>28</v>
      </c>
      <c r="P754">
        <v>359</v>
      </c>
      <c r="Q754">
        <v>35</v>
      </c>
      <c r="R754">
        <v>314</v>
      </c>
      <c r="S754">
        <v>93</v>
      </c>
      <c r="T754">
        <v>116</v>
      </c>
      <c r="U754">
        <v>89</v>
      </c>
      <c r="V754">
        <f t="shared" si="70"/>
        <v>1006</v>
      </c>
      <c r="W754">
        <v>1</v>
      </c>
      <c r="X754">
        <v>7</v>
      </c>
      <c r="Y754">
        <v>3</v>
      </c>
      <c r="Z754">
        <v>13</v>
      </c>
      <c r="AA754">
        <v>4</v>
      </c>
      <c r="AB754">
        <v>0</v>
      </c>
      <c r="AC754">
        <v>0</v>
      </c>
      <c r="AD754">
        <v>0</v>
      </c>
      <c r="AE754">
        <v>0</v>
      </c>
      <c r="AF754">
        <v>0</v>
      </c>
      <c r="AG754">
        <f t="shared" si="71"/>
        <v>0</v>
      </c>
      <c r="AH754">
        <v>0</v>
      </c>
      <c r="AI754">
        <v>0</v>
      </c>
    </row>
    <row r="755" spans="1:35" x14ac:dyDescent="0.3">
      <c r="A755" s="1">
        <v>4012</v>
      </c>
      <c r="B755">
        <v>1972</v>
      </c>
      <c r="C755">
        <f t="shared" si="68"/>
        <v>54</v>
      </c>
      <c r="D755" t="str" cm="1">
        <f t="array" ref="D755">_xlfn.IFS(C755&lt;36,"Young",C755&lt;56,"Middle-aged",C755&gt;=56,"Senior")</f>
        <v>Middle-aged</v>
      </c>
      <c r="E755" t="s">
        <v>36</v>
      </c>
      <c r="F755" t="s">
        <v>33</v>
      </c>
      <c r="G755">
        <v>62220</v>
      </c>
      <c r="H755">
        <f t="shared" si="66"/>
        <v>62220</v>
      </c>
      <c r="I755" t="str" cm="1">
        <f t="array" ref="I755">_xlfn.IFS(H755&lt;PERCENTILE(Income_Clean,0.33),"Low",H755&lt;PERCENTILE(Income_Clean,0.67),"Medium",H755&gt;PERCENTILE(Income_Clean,0.67),"High")</f>
        <v>Medium</v>
      </c>
      <c r="J755" t="str">
        <f t="shared" si="67"/>
        <v>Average Income</v>
      </c>
      <c r="K755">
        <v>0</v>
      </c>
      <c r="L755">
        <v>1</v>
      </c>
      <c r="M755" t="str">
        <f t="shared" si="69"/>
        <v>Yes</v>
      </c>
      <c r="N755" t="s">
        <v>84</v>
      </c>
      <c r="O755">
        <v>55</v>
      </c>
      <c r="P755">
        <v>799</v>
      </c>
      <c r="Q755">
        <v>12</v>
      </c>
      <c r="R755">
        <v>375</v>
      </c>
      <c r="S755">
        <v>16</v>
      </c>
      <c r="T755">
        <v>12</v>
      </c>
      <c r="U755">
        <v>12</v>
      </c>
      <c r="V755">
        <f t="shared" si="70"/>
        <v>1226</v>
      </c>
      <c r="W755">
        <v>5</v>
      </c>
      <c r="X755">
        <v>7</v>
      </c>
      <c r="Y755">
        <v>6</v>
      </c>
      <c r="Z755">
        <v>5</v>
      </c>
      <c r="AA755">
        <v>6</v>
      </c>
      <c r="AB755">
        <v>0</v>
      </c>
      <c r="AC755">
        <v>0</v>
      </c>
      <c r="AD755">
        <v>0</v>
      </c>
      <c r="AE755">
        <v>0</v>
      </c>
      <c r="AF755">
        <v>0</v>
      </c>
      <c r="AG755">
        <f t="shared" si="71"/>
        <v>0</v>
      </c>
      <c r="AH755">
        <v>0</v>
      </c>
      <c r="AI755">
        <v>1</v>
      </c>
    </row>
    <row r="756" spans="1:35" x14ac:dyDescent="0.3">
      <c r="A756" s="1">
        <v>5909</v>
      </c>
      <c r="B756">
        <v>1964</v>
      </c>
      <c r="C756">
        <f t="shared" si="68"/>
        <v>62</v>
      </c>
      <c r="D756" t="str" cm="1">
        <f t="array" ref="D756">_xlfn.IFS(C756&lt;36,"Young",C756&lt;56,"Middle-aged",C756&gt;=56,"Senior")</f>
        <v>Senior</v>
      </c>
      <c r="E756" t="s">
        <v>29</v>
      </c>
      <c r="F756" t="s">
        <v>37</v>
      </c>
      <c r="G756">
        <v>58512</v>
      </c>
      <c r="H756">
        <f t="shared" si="66"/>
        <v>58512</v>
      </c>
      <c r="I756" t="str" cm="1">
        <f t="array" ref="I756">_xlfn.IFS(H756&lt;PERCENTILE(Income_Clean,0.33),"Low",H756&lt;PERCENTILE(Income_Clean,0.67),"Medium",H756&gt;PERCENTILE(Income_Clean,0.67),"High")</f>
        <v>Medium</v>
      </c>
      <c r="J756" t="str">
        <f t="shared" si="67"/>
        <v>Average Income</v>
      </c>
      <c r="K756">
        <v>0</v>
      </c>
      <c r="L756">
        <v>1</v>
      </c>
      <c r="M756" t="str">
        <f t="shared" si="69"/>
        <v>Yes</v>
      </c>
      <c r="N756" t="s">
        <v>198</v>
      </c>
      <c r="O756">
        <v>25</v>
      </c>
      <c r="P756">
        <v>895</v>
      </c>
      <c r="Q756">
        <v>10</v>
      </c>
      <c r="R756">
        <v>101</v>
      </c>
      <c r="S756">
        <v>13</v>
      </c>
      <c r="T756">
        <v>0</v>
      </c>
      <c r="U756">
        <v>152</v>
      </c>
      <c r="V756">
        <f t="shared" si="70"/>
        <v>1171</v>
      </c>
      <c r="W756">
        <v>5</v>
      </c>
      <c r="X756">
        <v>3</v>
      </c>
      <c r="Y756">
        <v>4</v>
      </c>
      <c r="Z756">
        <v>8</v>
      </c>
      <c r="AA756">
        <v>8</v>
      </c>
      <c r="AB756">
        <v>0</v>
      </c>
      <c r="AC756">
        <v>0</v>
      </c>
      <c r="AD756">
        <v>0</v>
      </c>
      <c r="AE756">
        <v>0</v>
      </c>
      <c r="AF756">
        <v>0</v>
      </c>
      <c r="AG756">
        <f t="shared" si="71"/>
        <v>0</v>
      </c>
      <c r="AH756">
        <v>0</v>
      </c>
      <c r="AI756">
        <v>0</v>
      </c>
    </row>
    <row r="757" spans="1:35" x14ac:dyDescent="0.3">
      <c r="A757" s="1">
        <v>10470</v>
      </c>
      <c r="B757">
        <v>1979</v>
      </c>
      <c r="C757">
        <f t="shared" si="68"/>
        <v>47</v>
      </c>
      <c r="D757" t="str" cm="1">
        <f t="array" ref="D757">_xlfn.IFS(C757&lt;36,"Young",C757&lt;56,"Middle-aged",C757&gt;=56,"Senior")</f>
        <v>Middle-aged</v>
      </c>
      <c r="E757" t="s">
        <v>39</v>
      </c>
      <c r="F757" t="s">
        <v>37</v>
      </c>
      <c r="G757">
        <v>40662</v>
      </c>
      <c r="H757">
        <f t="shared" si="66"/>
        <v>40662</v>
      </c>
      <c r="I757" t="str" cm="1">
        <f t="array" ref="I757">_xlfn.IFS(H757&lt;PERCENTILE(Income_Clean,0.33),"Low",H757&lt;PERCENTILE(Income_Clean,0.67),"Medium",H757&gt;PERCENTILE(Income_Clean,0.67),"High")</f>
        <v>Medium</v>
      </c>
      <c r="J757" t="str">
        <f t="shared" si="67"/>
        <v>Average Income</v>
      </c>
      <c r="K757">
        <v>1</v>
      </c>
      <c r="L757">
        <v>0</v>
      </c>
      <c r="M757" t="str">
        <f t="shared" si="69"/>
        <v>Yes</v>
      </c>
      <c r="N757" t="s">
        <v>494</v>
      </c>
      <c r="O757">
        <v>0</v>
      </c>
      <c r="P757">
        <v>40</v>
      </c>
      <c r="Q757">
        <v>2</v>
      </c>
      <c r="R757">
        <v>23</v>
      </c>
      <c r="S757">
        <v>0</v>
      </c>
      <c r="T757">
        <v>4</v>
      </c>
      <c r="U757">
        <v>23</v>
      </c>
      <c r="V757">
        <f t="shared" si="70"/>
        <v>92</v>
      </c>
      <c r="W757">
        <v>2</v>
      </c>
      <c r="X757">
        <v>2</v>
      </c>
      <c r="Y757">
        <v>1</v>
      </c>
      <c r="Z757">
        <v>3</v>
      </c>
      <c r="AA757">
        <v>4</v>
      </c>
      <c r="AB757">
        <v>0</v>
      </c>
      <c r="AC757">
        <v>0</v>
      </c>
      <c r="AD757">
        <v>0</v>
      </c>
      <c r="AE757">
        <v>0</v>
      </c>
      <c r="AF757">
        <v>0</v>
      </c>
      <c r="AG757">
        <f t="shared" si="71"/>
        <v>0</v>
      </c>
      <c r="AH757">
        <v>0</v>
      </c>
      <c r="AI757">
        <v>0</v>
      </c>
    </row>
    <row r="758" spans="1:35" x14ac:dyDescent="0.3">
      <c r="A758" s="1">
        <v>6488</v>
      </c>
      <c r="B758">
        <v>1959</v>
      </c>
      <c r="C758">
        <f t="shared" si="68"/>
        <v>67</v>
      </c>
      <c r="D758" t="str" cm="1">
        <f t="array" ref="D758">_xlfn.IFS(C758&lt;36,"Young",C758&lt;56,"Middle-aged",C758&gt;=56,"Senior")</f>
        <v>Senior</v>
      </c>
      <c r="E758" t="s">
        <v>36</v>
      </c>
      <c r="F758" t="s">
        <v>37</v>
      </c>
      <c r="G758">
        <v>38829</v>
      </c>
      <c r="H758">
        <f t="shared" si="66"/>
        <v>38829</v>
      </c>
      <c r="I758" t="str" cm="1">
        <f t="array" ref="I758">_xlfn.IFS(H758&lt;PERCENTILE(Income_Clean,0.33),"Low",H758&lt;PERCENTILE(Income_Clean,0.67),"Medium",H758&gt;PERCENTILE(Income_Clean,0.67),"High")</f>
        <v>Low</v>
      </c>
      <c r="J758" t="str">
        <f t="shared" si="67"/>
        <v>Below Average Income</v>
      </c>
      <c r="K758">
        <v>0</v>
      </c>
      <c r="L758">
        <v>1</v>
      </c>
      <c r="M758" t="str">
        <f t="shared" si="69"/>
        <v>Yes</v>
      </c>
      <c r="N758" t="s">
        <v>257</v>
      </c>
      <c r="O758">
        <v>86</v>
      </c>
      <c r="P758">
        <v>76</v>
      </c>
      <c r="Q758">
        <v>0</v>
      </c>
      <c r="R758">
        <v>7</v>
      </c>
      <c r="S758">
        <v>0</v>
      </c>
      <c r="T758">
        <v>0</v>
      </c>
      <c r="U758">
        <v>16</v>
      </c>
      <c r="V758">
        <f t="shared" si="70"/>
        <v>99</v>
      </c>
      <c r="W758">
        <v>1</v>
      </c>
      <c r="X758">
        <v>3</v>
      </c>
      <c r="Y758">
        <v>2</v>
      </c>
      <c r="Z758">
        <v>2</v>
      </c>
      <c r="AA758">
        <v>5</v>
      </c>
      <c r="AB758">
        <v>0</v>
      </c>
      <c r="AC758">
        <v>0</v>
      </c>
      <c r="AD758">
        <v>0</v>
      </c>
      <c r="AE758">
        <v>0</v>
      </c>
      <c r="AF758">
        <v>0</v>
      </c>
      <c r="AG758">
        <f t="shared" si="71"/>
        <v>0</v>
      </c>
      <c r="AH758">
        <v>0</v>
      </c>
      <c r="AI758">
        <v>0</v>
      </c>
    </row>
    <row r="759" spans="1:35" x14ac:dyDescent="0.3">
      <c r="A759" s="1">
        <v>10270</v>
      </c>
      <c r="B759">
        <v>1981</v>
      </c>
      <c r="C759">
        <f t="shared" si="68"/>
        <v>45</v>
      </c>
      <c r="D759" t="str" cm="1">
        <f t="array" ref="D759">_xlfn.IFS(C759&lt;36,"Young",C759&lt;56,"Middle-aged",C759&gt;=56,"Senior")</f>
        <v>Middle-aged</v>
      </c>
      <c r="E759" t="s">
        <v>53</v>
      </c>
      <c r="F759" t="s">
        <v>37</v>
      </c>
      <c r="G759">
        <v>35523</v>
      </c>
      <c r="H759">
        <f t="shared" si="66"/>
        <v>35523</v>
      </c>
      <c r="I759" t="str" cm="1">
        <f t="array" ref="I759">_xlfn.IFS(H759&lt;PERCENTILE(Income_Clean,0.33),"Low",H759&lt;PERCENTILE(Income_Clean,0.67),"Medium",H759&gt;PERCENTILE(Income_Clean,0.67),"High")</f>
        <v>Low</v>
      </c>
      <c r="J759" t="str">
        <f t="shared" si="67"/>
        <v>Below Average Income</v>
      </c>
      <c r="K759">
        <v>1</v>
      </c>
      <c r="L759">
        <v>0</v>
      </c>
      <c r="M759" t="str">
        <f t="shared" si="69"/>
        <v>Yes</v>
      </c>
      <c r="N759" t="s">
        <v>490</v>
      </c>
      <c r="O759">
        <v>8</v>
      </c>
      <c r="P759">
        <v>11</v>
      </c>
      <c r="Q759">
        <v>5</v>
      </c>
      <c r="R759">
        <v>22</v>
      </c>
      <c r="S759">
        <v>12</v>
      </c>
      <c r="T759">
        <v>5</v>
      </c>
      <c r="U759">
        <v>11</v>
      </c>
      <c r="V759">
        <f t="shared" si="70"/>
        <v>66</v>
      </c>
      <c r="W759">
        <v>2</v>
      </c>
      <c r="X759">
        <v>3</v>
      </c>
      <c r="Y759">
        <v>0</v>
      </c>
      <c r="Z759">
        <v>3</v>
      </c>
      <c r="AA759">
        <v>7</v>
      </c>
      <c r="AB759">
        <v>0</v>
      </c>
      <c r="AC759">
        <v>0</v>
      </c>
      <c r="AD759">
        <v>0</v>
      </c>
      <c r="AE759">
        <v>0</v>
      </c>
      <c r="AF759">
        <v>0</v>
      </c>
      <c r="AG759">
        <f t="shared" si="71"/>
        <v>0</v>
      </c>
      <c r="AH759">
        <v>0</v>
      </c>
      <c r="AI759">
        <v>0</v>
      </c>
    </row>
    <row r="760" spans="1:35" x14ac:dyDescent="0.3">
      <c r="A760" s="1">
        <v>6887</v>
      </c>
      <c r="B760">
        <v>1967</v>
      </c>
      <c r="C760">
        <f t="shared" si="68"/>
        <v>59</v>
      </c>
      <c r="D760" t="str" cm="1">
        <f t="array" ref="D760">_xlfn.IFS(C760&lt;36,"Young",C760&lt;56,"Middle-aged",C760&gt;=56,"Senior")</f>
        <v>Senior</v>
      </c>
      <c r="E760" t="s">
        <v>29</v>
      </c>
      <c r="F760" t="s">
        <v>30</v>
      </c>
      <c r="G760">
        <v>79146</v>
      </c>
      <c r="H760">
        <f t="shared" si="66"/>
        <v>79146</v>
      </c>
      <c r="I760" t="str" cm="1">
        <f t="array" ref="I760">_xlfn.IFS(H760&lt;PERCENTILE(Income_Clean,0.33),"Low",H760&lt;PERCENTILE(Income_Clean,0.67),"Medium",H760&gt;PERCENTILE(Income_Clean,0.67),"High")</f>
        <v>High</v>
      </c>
      <c r="J760" t="str">
        <f t="shared" si="67"/>
        <v>Above Average Income</v>
      </c>
      <c r="K760">
        <v>1</v>
      </c>
      <c r="L760">
        <v>1</v>
      </c>
      <c r="M760" t="str">
        <f t="shared" si="69"/>
        <v>Yes</v>
      </c>
      <c r="N760" t="s">
        <v>164</v>
      </c>
      <c r="O760">
        <v>33</v>
      </c>
      <c r="P760">
        <v>245</v>
      </c>
      <c r="Q760">
        <v>16</v>
      </c>
      <c r="R760">
        <v>223</v>
      </c>
      <c r="S760">
        <v>21</v>
      </c>
      <c r="T760">
        <v>43</v>
      </c>
      <c r="U760">
        <v>16</v>
      </c>
      <c r="V760">
        <f t="shared" si="70"/>
        <v>564</v>
      </c>
      <c r="W760">
        <v>2</v>
      </c>
      <c r="X760">
        <v>8</v>
      </c>
      <c r="Y760">
        <v>1</v>
      </c>
      <c r="Z760">
        <v>8</v>
      </c>
      <c r="AA760">
        <v>6</v>
      </c>
      <c r="AB760">
        <v>0</v>
      </c>
      <c r="AC760">
        <v>0</v>
      </c>
      <c r="AD760">
        <v>0</v>
      </c>
      <c r="AE760">
        <v>0</v>
      </c>
      <c r="AF760">
        <v>0</v>
      </c>
      <c r="AG760">
        <f t="shared" si="71"/>
        <v>0</v>
      </c>
      <c r="AH760">
        <v>0</v>
      </c>
      <c r="AI760">
        <v>0</v>
      </c>
    </row>
    <row r="761" spans="1:35" x14ac:dyDescent="0.3">
      <c r="A761" s="1">
        <v>6406</v>
      </c>
      <c r="B761">
        <v>1988</v>
      </c>
      <c r="C761">
        <f t="shared" si="68"/>
        <v>38</v>
      </c>
      <c r="D761" t="str" cm="1">
        <f t="array" ref="D761">_xlfn.IFS(C761&lt;36,"Young",C761&lt;56,"Middle-aged",C761&gt;=56,"Senior")</f>
        <v>Middle-aged</v>
      </c>
      <c r="E761" t="s">
        <v>39</v>
      </c>
      <c r="F761" t="s">
        <v>37</v>
      </c>
      <c r="G761">
        <v>78285</v>
      </c>
      <c r="H761">
        <f t="shared" si="66"/>
        <v>78285</v>
      </c>
      <c r="I761" t="str" cm="1">
        <f t="array" ref="I761">_xlfn.IFS(H761&lt;PERCENTILE(Income_Clean,0.33),"Low",H761&lt;PERCENTILE(Income_Clean,0.67),"Medium",H761&gt;PERCENTILE(Income_Clean,0.67),"High")</f>
        <v>High</v>
      </c>
      <c r="J761" t="str">
        <f t="shared" si="67"/>
        <v>Above Average Income</v>
      </c>
      <c r="K761">
        <v>0</v>
      </c>
      <c r="L761">
        <v>0</v>
      </c>
      <c r="M761" t="str">
        <f t="shared" si="69"/>
        <v>No</v>
      </c>
      <c r="N761" t="s">
        <v>233</v>
      </c>
      <c r="O761">
        <v>13</v>
      </c>
      <c r="P761">
        <v>647</v>
      </c>
      <c r="Q761">
        <v>107</v>
      </c>
      <c r="R761">
        <v>391</v>
      </c>
      <c r="S761">
        <v>175</v>
      </c>
      <c r="T761">
        <v>67</v>
      </c>
      <c r="U761">
        <v>40</v>
      </c>
      <c r="V761">
        <f t="shared" si="70"/>
        <v>1427</v>
      </c>
      <c r="W761">
        <v>1</v>
      </c>
      <c r="X761">
        <v>6</v>
      </c>
      <c r="Y761">
        <v>4</v>
      </c>
      <c r="Z761">
        <v>10</v>
      </c>
      <c r="AA761">
        <v>3</v>
      </c>
      <c r="AB761">
        <v>0</v>
      </c>
      <c r="AC761">
        <v>0</v>
      </c>
      <c r="AD761">
        <v>0</v>
      </c>
      <c r="AE761">
        <v>0</v>
      </c>
      <c r="AF761">
        <v>0</v>
      </c>
      <c r="AG761">
        <f t="shared" si="71"/>
        <v>0</v>
      </c>
      <c r="AH761">
        <v>0</v>
      </c>
      <c r="AI761">
        <v>0</v>
      </c>
    </row>
    <row r="762" spans="1:35" x14ac:dyDescent="0.3">
      <c r="A762" s="1">
        <v>7573</v>
      </c>
      <c r="B762">
        <v>1978</v>
      </c>
      <c r="C762">
        <f t="shared" si="68"/>
        <v>48</v>
      </c>
      <c r="D762" t="str" cm="1">
        <f t="array" ref="D762">_xlfn.IFS(C762&lt;36,"Young",C762&lt;56,"Middle-aged",C762&gt;=56,"Senior")</f>
        <v>Middle-aged</v>
      </c>
      <c r="E762" t="s">
        <v>36</v>
      </c>
      <c r="F762" t="s">
        <v>30</v>
      </c>
      <c r="G762">
        <v>31626</v>
      </c>
      <c r="H762">
        <f t="shared" si="66"/>
        <v>31626</v>
      </c>
      <c r="I762" t="str" cm="1">
        <f t="array" ref="I762">_xlfn.IFS(H762&lt;PERCENTILE(Income_Clean,0.33),"Low",H762&lt;PERCENTILE(Income_Clean,0.67),"Medium",H762&gt;PERCENTILE(Income_Clean,0.67),"High")</f>
        <v>Low</v>
      </c>
      <c r="J762" t="str">
        <f t="shared" si="67"/>
        <v>Below Average Income</v>
      </c>
      <c r="K762">
        <v>1</v>
      </c>
      <c r="L762">
        <v>0</v>
      </c>
      <c r="M762" t="str">
        <f t="shared" si="69"/>
        <v>Yes</v>
      </c>
      <c r="N762" t="s">
        <v>495</v>
      </c>
      <c r="O762">
        <v>12</v>
      </c>
      <c r="P762">
        <v>39</v>
      </c>
      <c r="Q762">
        <v>1</v>
      </c>
      <c r="R762">
        <v>9</v>
      </c>
      <c r="S762">
        <v>2</v>
      </c>
      <c r="T762">
        <v>1</v>
      </c>
      <c r="U762">
        <v>34</v>
      </c>
      <c r="V762">
        <f t="shared" si="70"/>
        <v>86</v>
      </c>
      <c r="W762">
        <v>1</v>
      </c>
      <c r="X762">
        <v>2</v>
      </c>
      <c r="Y762">
        <v>1</v>
      </c>
      <c r="Z762">
        <v>2</v>
      </c>
      <c r="AA762">
        <v>7</v>
      </c>
      <c r="AB762">
        <v>1</v>
      </c>
      <c r="AC762">
        <v>0</v>
      </c>
      <c r="AD762">
        <v>0</v>
      </c>
      <c r="AE762">
        <v>0</v>
      </c>
      <c r="AF762">
        <v>0</v>
      </c>
      <c r="AG762">
        <f t="shared" si="71"/>
        <v>1</v>
      </c>
      <c r="AH762">
        <v>0</v>
      </c>
      <c r="AI762">
        <v>1</v>
      </c>
    </row>
    <row r="763" spans="1:35" x14ac:dyDescent="0.3">
      <c r="A763" s="1">
        <v>4508</v>
      </c>
      <c r="B763">
        <v>1952</v>
      </c>
      <c r="C763">
        <f t="shared" si="68"/>
        <v>74</v>
      </c>
      <c r="D763" t="str" cm="1">
        <f t="array" ref="D763">_xlfn.IFS(C763&lt;36,"Young",C763&lt;56,"Middle-aged",C763&gt;=56,"Senior")</f>
        <v>Senior</v>
      </c>
      <c r="E763" t="s">
        <v>29</v>
      </c>
      <c r="F763" t="s">
        <v>30</v>
      </c>
      <c r="G763">
        <v>75127</v>
      </c>
      <c r="H763">
        <f t="shared" si="66"/>
        <v>75127</v>
      </c>
      <c r="I763" t="str" cm="1">
        <f t="array" ref="I763">_xlfn.IFS(H763&lt;PERCENTILE(Income_Clean,0.33),"Low",H763&lt;PERCENTILE(Income_Clean,0.67),"Medium",H763&gt;PERCENTILE(Income_Clean,0.67),"High")</f>
        <v>High</v>
      </c>
      <c r="J763" t="str">
        <f t="shared" si="67"/>
        <v>Above Average Income</v>
      </c>
      <c r="K763">
        <v>0</v>
      </c>
      <c r="L763">
        <v>0</v>
      </c>
      <c r="M763" t="str">
        <f t="shared" si="69"/>
        <v>No</v>
      </c>
      <c r="N763" t="s">
        <v>65</v>
      </c>
      <c r="O763">
        <v>92</v>
      </c>
      <c r="P763">
        <v>203</v>
      </c>
      <c r="Q763">
        <v>35</v>
      </c>
      <c r="R763">
        <v>305</v>
      </c>
      <c r="S763">
        <v>46</v>
      </c>
      <c r="T763">
        <v>17</v>
      </c>
      <c r="U763">
        <v>227</v>
      </c>
      <c r="V763">
        <f t="shared" si="70"/>
        <v>833</v>
      </c>
      <c r="W763">
        <v>1</v>
      </c>
      <c r="X763">
        <v>2</v>
      </c>
      <c r="Y763">
        <v>11</v>
      </c>
      <c r="Z763">
        <v>5</v>
      </c>
      <c r="AA763">
        <v>1</v>
      </c>
      <c r="AB763">
        <v>0</v>
      </c>
      <c r="AC763">
        <v>0</v>
      </c>
      <c r="AD763">
        <v>0</v>
      </c>
      <c r="AE763">
        <v>0</v>
      </c>
      <c r="AF763">
        <v>0</v>
      </c>
      <c r="AG763">
        <f t="shared" si="71"/>
        <v>0</v>
      </c>
      <c r="AH763">
        <v>0</v>
      </c>
      <c r="AI763">
        <v>0</v>
      </c>
    </row>
    <row r="764" spans="1:35" x14ac:dyDescent="0.3">
      <c r="A764" s="1">
        <v>221</v>
      </c>
      <c r="B764">
        <v>1955</v>
      </c>
      <c r="C764">
        <f t="shared" si="68"/>
        <v>71</v>
      </c>
      <c r="D764" t="str" cm="1">
        <f t="array" ref="D764">_xlfn.IFS(C764&lt;36,"Young",C764&lt;56,"Middle-aged",C764&gt;=56,"Senior")</f>
        <v>Senior</v>
      </c>
      <c r="E764" t="s">
        <v>29</v>
      </c>
      <c r="F764" t="s">
        <v>37</v>
      </c>
      <c r="G764">
        <v>48726</v>
      </c>
      <c r="H764">
        <f t="shared" si="66"/>
        <v>48726</v>
      </c>
      <c r="I764" t="str" cm="1">
        <f t="array" ref="I764">_xlfn.IFS(H764&lt;PERCENTILE(Income_Clean,0.33),"Low",H764&lt;PERCENTILE(Income_Clean,0.67),"Medium",H764&gt;PERCENTILE(Income_Clean,0.67),"High")</f>
        <v>Medium</v>
      </c>
      <c r="J764" t="str">
        <f t="shared" si="67"/>
        <v>Average Income</v>
      </c>
      <c r="K764">
        <v>0</v>
      </c>
      <c r="L764">
        <v>1</v>
      </c>
      <c r="M764" t="str">
        <f t="shared" si="69"/>
        <v>Yes</v>
      </c>
      <c r="N764" t="s">
        <v>277</v>
      </c>
      <c r="O764">
        <v>90</v>
      </c>
      <c r="P764">
        <v>138</v>
      </c>
      <c r="Q764">
        <v>3</v>
      </c>
      <c r="R764">
        <v>38</v>
      </c>
      <c r="S764">
        <v>4</v>
      </c>
      <c r="T764">
        <v>0</v>
      </c>
      <c r="U764">
        <v>59</v>
      </c>
      <c r="V764">
        <f t="shared" si="70"/>
        <v>242</v>
      </c>
      <c r="W764">
        <v>3</v>
      </c>
      <c r="X764">
        <v>3</v>
      </c>
      <c r="Y764">
        <v>2</v>
      </c>
      <c r="Z764">
        <v>4</v>
      </c>
      <c r="AA764">
        <v>6</v>
      </c>
      <c r="AB764">
        <v>0</v>
      </c>
      <c r="AC764">
        <v>0</v>
      </c>
      <c r="AD764">
        <v>0</v>
      </c>
      <c r="AE764">
        <v>0</v>
      </c>
      <c r="AF764">
        <v>0</v>
      </c>
      <c r="AG764">
        <f t="shared" si="71"/>
        <v>0</v>
      </c>
      <c r="AH764">
        <v>0</v>
      </c>
      <c r="AI764">
        <v>0</v>
      </c>
    </row>
    <row r="765" spans="1:35" x14ac:dyDescent="0.3">
      <c r="A765" s="1">
        <v>5331</v>
      </c>
      <c r="B765">
        <v>1977</v>
      </c>
      <c r="C765">
        <f t="shared" si="68"/>
        <v>49</v>
      </c>
      <c r="D765" t="str" cm="1">
        <f t="array" ref="D765">_xlfn.IFS(C765&lt;36,"Young",C765&lt;56,"Middle-aged",C765&gt;=56,"Senior")</f>
        <v>Middle-aged</v>
      </c>
      <c r="E765" t="s">
        <v>29</v>
      </c>
      <c r="F765" t="s">
        <v>37</v>
      </c>
      <c r="G765">
        <v>74985</v>
      </c>
      <c r="H765">
        <f t="shared" si="66"/>
        <v>74985</v>
      </c>
      <c r="I765" t="str" cm="1">
        <f t="array" ref="I765">_xlfn.IFS(H765&lt;PERCENTILE(Income_Clean,0.33),"Low",H765&lt;PERCENTILE(Income_Clean,0.67),"Medium",H765&gt;PERCENTILE(Income_Clean,0.67),"High")</f>
        <v>High</v>
      </c>
      <c r="J765" t="str">
        <f t="shared" si="67"/>
        <v>Above Average Income</v>
      </c>
      <c r="K765">
        <v>0</v>
      </c>
      <c r="L765">
        <v>0</v>
      </c>
      <c r="M765" t="str">
        <f t="shared" si="69"/>
        <v>No</v>
      </c>
      <c r="N765" t="s">
        <v>102</v>
      </c>
      <c r="O765">
        <v>8</v>
      </c>
      <c r="P765">
        <v>587</v>
      </c>
      <c r="Q765">
        <v>51</v>
      </c>
      <c r="R765">
        <v>898</v>
      </c>
      <c r="S765">
        <v>247</v>
      </c>
      <c r="T765">
        <v>0</v>
      </c>
      <c r="U765">
        <v>86</v>
      </c>
      <c r="V765">
        <f t="shared" si="70"/>
        <v>1869</v>
      </c>
      <c r="W765">
        <v>1</v>
      </c>
      <c r="X765">
        <v>3</v>
      </c>
      <c r="Y765">
        <v>6</v>
      </c>
      <c r="Z765">
        <v>7</v>
      </c>
      <c r="AA765">
        <v>2</v>
      </c>
      <c r="AB765">
        <v>0</v>
      </c>
      <c r="AC765">
        <v>0</v>
      </c>
      <c r="AD765">
        <v>0</v>
      </c>
      <c r="AE765">
        <v>0</v>
      </c>
      <c r="AF765">
        <v>0</v>
      </c>
      <c r="AG765">
        <f t="shared" si="71"/>
        <v>0</v>
      </c>
      <c r="AH765">
        <v>0</v>
      </c>
      <c r="AI765">
        <v>0</v>
      </c>
    </row>
    <row r="766" spans="1:35" x14ac:dyDescent="0.3">
      <c r="A766" s="1">
        <v>1911</v>
      </c>
      <c r="B766">
        <v>1987</v>
      </c>
      <c r="C766">
        <f t="shared" si="68"/>
        <v>39</v>
      </c>
      <c r="D766" t="str" cm="1">
        <f t="array" ref="D766">_xlfn.IFS(C766&lt;36,"Young",C766&lt;56,"Middle-aged",C766&gt;=56,"Senior")</f>
        <v>Middle-aged</v>
      </c>
      <c r="E766" t="s">
        <v>29</v>
      </c>
      <c r="F766" t="s">
        <v>33</v>
      </c>
      <c r="G766">
        <v>67430</v>
      </c>
      <c r="H766">
        <f t="shared" si="66"/>
        <v>67430</v>
      </c>
      <c r="I766" t="str" cm="1">
        <f t="array" ref="I766">_xlfn.IFS(H766&lt;PERCENTILE(Income_Clean,0.33),"Low",H766&lt;PERCENTILE(Income_Clean,0.67),"Medium",H766&gt;PERCENTILE(Income_Clean,0.67),"High")</f>
        <v>High</v>
      </c>
      <c r="J766" t="str">
        <f t="shared" si="67"/>
        <v>Above Average Income</v>
      </c>
      <c r="K766">
        <v>0</v>
      </c>
      <c r="L766">
        <v>0</v>
      </c>
      <c r="M766" t="str">
        <f t="shared" si="69"/>
        <v>No</v>
      </c>
      <c r="N766" t="s">
        <v>496</v>
      </c>
      <c r="O766">
        <v>6</v>
      </c>
      <c r="P766">
        <v>595</v>
      </c>
      <c r="Q766">
        <v>97</v>
      </c>
      <c r="R766">
        <v>291</v>
      </c>
      <c r="S766">
        <v>127</v>
      </c>
      <c r="T766">
        <v>133</v>
      </c>
      <c r="U766">
        <v>121</v>
      </c>
      <c r="V766">
        <f t="shared" si="70"/>
        <v>1364</v>
      </c>
      <c r="W766">
        <v>1</v>
      </c>
      <c r="X766">
        <v>11</v>
      </c>
      <c r="Y766">
        <v>5</v>
      </c>
      <c r="Z766">
        <v>12</v>
      </c>
      <c r="AA766">
        <v>6</v>
      </c>
      <c r="AB766">
        <v>0</v>
      </c>
      <c r="AC766">
        <v>0</v>
      </c>
      <c r="AD766">
        <v>0</v>
      </c>
      <c r="AE766">
        <v>0</v>
      </c>
      <c r="AF766">
        <v>0</v>
      </c>
      <c r="AG766">
        <f t="shared" si="71"/>
        <v>0</v>
      </c>
      <c r="AH766">
        <v>0</v>
      </c>
      <c r="AI766">
        <v>0</v>
      </c>
    </row>
    <row r="767" spans="1:35" x14ac:dyDescent="0.3">
      <c r="A767" s="1">
        <v>20</v>
      </c>
      <c r="B767">
        <v>1965</v>
      </c>
      <c r="C767">
        <f t="shared" si="68"/>
        <v>61</v>
      </c>
      <c r="D767" t="str" cm="1">
        <f t="array" ref="D767">_xlfn.IFS(C767&lt;36,"Young",C767&lt;56,"Middle-aged",C767&gt;=56,"Senior")</f>
        <v>Senior</v>
      </c>
      <c r="E767" t="s">
        <v>53</v>
      </c>
      <c r="F767" t="s">
        <v>37</v>
      </c>
      <c r="G767">
        <v>46891</v>
      </c>
      <c r="H767">
        <f t="shared" si="66"/>
        <v>46891</v>
      </c>
      <c r="I767" t="str" cm="1">
        <f t="array" ref="I767">_xlfn.IFS(H767&lt;PERCENTILE(Income_Clean,0.33),"Low",H767&lt;PERCENTILE(Income_Clean,0.67),"Medium",H767&gt;PERCENTILE(Income_Clean,0.67),"High")</f>
        <v>Medium</v>
      </c>
      <c r="J767" t="str">
        <f t="shared" si="67"/>
        <v>Average Income</v>
      </c>
      <c r="K767">
        <v>0</v>
      </c>
      <c r="L767">
        <v>1</v>
      </c>
      <c r="M767" t="str">
        <f t="shared" si="69"/>
        <v>Yes</v>
      </c>
      <c r="N767" t="s">
        <v>497</v>
      </c>
      <c r="O767">
        <v>91</v>
      </c>
      <c r="P767">
        <v>43</v>
      </c>
      <c r="Q767">
        <v>12</v>
      </c>
      <c r="R767">
        <v>23</v>
      </c>
      <c r="S767">
        <v>29</v>
      </c>
      <c r="T767">
        <v>15</v>
      </c>
      <c r="U767">
        <v>61</v>
      </c>
      <c r="V767">
        <f t="shared" si="70"/>
        <v>183</v>
      </c>
      <c r="W767">
        <v>1</v>
      </c>
      <c r="X767">
        <v>2</v>
      </c>
      <c r="Y767">
        <v>1</v>
      </c>
      <c r="Z767">
        <v>4</v>
      </c>
      <c r="AA767">
        <v>4</v>
      </c>
      <c r="AB767">
        <v>0</v>
      </c>
      <c r="AC767">
        <v>0</v>
      </c>
      <c r="AD767">
        <v>0</v>
      </c>
      <c r="AE767">
        <v>0</v>
      </c>
      <c r="AF767">
        <v>0</v>
      </c>
      <c r="AG767">
        <f t="shared" si="71"/>
        <v>0</v>
      </c>
      <c r="AH767">
        <v>0</v>
      </c>
      <c r="AI767">
        <v>0</v>
      </c>
    </row>
    <row r="768" spans="1:35" x14ac:dyDescent="0.3">
      <c r="A768" s="1">
        <v>8786</v>
      </c>
      <c r="B768">
        <v>1956</v>
      </c>
      <c r="C768">
        <f t="shared" si="68"/>
        <v>70</v>
      </c>
      <c r="D768" t="str" cm="1">
        <f t="array" ref="D768">_xlfn.IFS(C768&lt;36,"Young",C768&lt;56,"Middle-aged",C768&gt;=56,"Senior")</f>
        <v>Senior</v>
      </c>
      <c r="E768" t="s">
        <v>39</v>
      </c>
      <c r="F768" t="s">
        <v>37</v>
      </c>
      <c r="G768">
        <v>62058</v>
      </c>
      <c r="H768">
        <f t="shared" si="66"/>
        <v>62058</v>
      </c>
      <c r="I768" t="str" cm="1">
        <f t="array" ref="I768">_xlfn.IFS(H768&lt;PERCENTILE(Income_Clean,0.33),"Low",H768&lt;PERCENTILE(Income_Clean,0.67),"Medium",H768&gt;PERCENTILE(Income_Clean,0.67),"High")</f>
        <v>Medium</v>
      </c>
      <c r="J768" t="str">
        <f t="shared" si="67"/>
        <v>Average Income</v>
      </c>
      <c r="K768">
        <v>0</v>
      </c>
      <c r="L768">
        <v>1</v>
      </c>
      <c r="M768" t="str">
        <f t="shared" si="69"/>
        <v>Yes</v>
      </c>
      <c r="N768" t="s">
        <v>498</v>
      </c>
      <c r="O768">
        <v>52</v>
      </c>
      <c r="P768">
        <v>301</v>
      </c>
      <c r="Q768">
        <v>7</v>
      </c>
      <c r="R768">
        <v>74</v>
      </c>
      <c r="S768">
        <v>10</v>
      </c>
      <c r="T768">
        <v>0</v>
      </c>
      <c r="U768">
        <v>58</v>
      </c>
      <c r="V768">
        <f t="shared" si="70"/>
        <v>450</v>
      </c>
      <c r="W768">
        <v>4</v>
      </c>
      <c r="X768">
        <v>6</v>
      </c>
      <c r="Y768">
        <v>1</v>
      </c>
      <c r="Z768">
        <v>7</v>
      </c>
      <c r="AA768">
        <v>6</v>
      </c>
      <c r="AB768">
        <v>0</v>
      </c>
      <c r="AC768">
        <v>0</v>
      </c>
      <c r="AD768">
        <v>0</v>
      </c>
      <c r="AE768">
        <v>0</v>
      </c>
      <c r="AF768">
        <v>0</v>
      </c>
      <c r="AG768">
        <f t="shared" si="71"/>
        <v>0</v>
      </c>
      <c r="AH768">
        <v>0</v>
      </c>
      <c r="AI768">
        <v>0</v>
      </c>
    </row>
    <row r="769" spans="1:35" x14ac:dyDescent="0.3">
      <c r="A769" s="1">
        <v>10582</v>
      </c>
      <c r="B769">
        <v>1979</v>
      </c>
      <c r="C769">
        <f t="shared" si="68"/>
        <v>47</v>
      </c>
      <c r="D769" t="str" cm="1">
        <f t="array" ref="D769">_xlfn.IFS(C769&lt;36,"Young",C769&lt;56,"Middle-aged",C769&gt;=56,"Senior")</f>
        <v>Middle-aged</v>
      </c>
      <c r="E769" t="s">
        <v>29</v>
      </c>
      <c r="F769" t="s">
        <v>37</v>
      </c>
      <c r="G769">
        <v>72063</v>
      </c>
      <c r="H769">
        <f t="shared" si="66"/>
        <v>72063</v>
      </c>
      <c r="I769" t="str" cm="1">
        <f t="array" ref="I769">_xlfn.IFS(H769&lt;PERCENTILE(Income_Clean,0.33),"Low",H769&lt;PERCENTILE(Income_Clean,0.67),"Medium",H769&gt;PERCENTILE(Income_Clean,0.67),"High")</f>
        <v>High</v>
      </c>
      <c r="J769" t="str">
        <f t="shared" si="67"/>
        <v>Above Average Income</v>
      </c>
      <c r="K769">
        <v>0</v>
      </c>
      <c r="L769">
        <v>1</v>
      </c>
      <c r="M769" t="str">
        <f t="shared" si="69"/>
        <v>Yes</v>
      </c>
      <c r="N769" t="s">
        <v>113</v>
      </c>
      <c r="O769">
        <v>3</v>
      </c>
      <c r="P769">
        <v>180</v>
      </c>
      <c r="Q769">
        <v>32</v>
      </c>
      <c r="R769">
        <v>348</v>
      </c>
      <c r="S769">
        <v>76</v>
      </c>
      <c r="T769">
        <v>32</v>
      </c>
      <c r="U769">
        <v>90</v>
      </c>
      <c r="V769">
        <f t="shared" si="70"/>
        <v>758</v>
      </c>
      <c r="W769">
        <v>2</v>
      </c>
      <c r="X769">
        <v>5</v>
      </c>
      <c r="Y769">
        <v>2</v>
      </c>
      <c r="Z769">
        <v>12</v>
      </c>
      <c r="AA769">
        <v>2</v>
      </c>
      <c r="AB769">
        <v>0</v>
      </c>
      <c r="AC769">
        <v>0</v>
      </c>
      <c r="AD769">
        <v>0</v>
      </c>
      <c r="AE769">
        <v>0</v>
      </c>
      <c r="AF769">
        <v>0</v>
      </c>
      <c r="AG769">
        <f t="shared" si="71"/>
        <v>0</v>
      </c>
      <c r="AH769">
        <v>0</v>
      </c>
      <c r="AI769">
        <v>0</v>
      </c>
    </row>
    <row r="770" spans="1:35" x14ac:dyDescent="0.3">
      <c r="A770" s="1">
        <v>1915</v>
      </c>
      <c r="B770">
        <v>1951</v>
      </c>
      <c r="C770">
        <f t="shared" si="68"/>
        <v>75</v>
      </c>
      <c r="D770" t="str" cm="1">
        <f t="array" ref="D770">_xlfn.IFS(C770&lt;36,"Young",C770&lt;56,"Middle-aged",C770&gt;=56,"Senior")</f>
        <v>Senior</v>
      </c>
      <c r="E770" t="s">
        <v>36</v>
      </c>
      <c r="F770" t="s">
        <v>37</v>
      </c>
      <c r="G770">
        <v>78939</v>
      </c>
      <c r="H770">
        <f t="shared" ref="H770:H833" si="72">IF(G770=0,MEDIAN(Income),G770)</f>
        <v>78939</v>
      </c>
      <c r="I770" t="str" cm="1">
        <f t="array" ref="I770">_xlfn.IFS(H770&lt;PERCENTILE(Income_Clean,0.33),"Low",H770&lt;PERCENTILE(Income_Clean,0.67),"Medium",H770&gt;PERCENTILE(Income_Clean,0.67),"High")</f>
        <v>High</v>
      </c>
      <c r="J770" t="str">
        <f t="shared" ref="J770:J833" si="73">_xlfn.XLOOKUP(I770,$AK$3:$AK$5,$AL$3:$AL$5)</f>
        <v>Above Average Income</v>
      </c>
      <c r="K770">
        <v>0</v>
      </c>
      <c r="L770">
        <v>0</v>
      </c>
      <c r="M770" t="str">
        <f t="shared" si="69"/>
        <v>No</v>
      </c>
      <c r="N770" t="s">
        <v>499</v>
      </c>
      <c r="O770">
        <v>57</v>
      </c>
      <c r="P770">
        <v>794</v>
      </c>
      <c r="Q770">
        <v>115</v>
      </c>
      <c r="R770">
        <v>243</v>
      </c>
      <c r="S770">
        <v>150</v>
      </c>
      <c r="T770">
        <v>0</v>
      </c>
      <c r="U770">
        <v>205</v>
      </c>
      <c r="V770">
        <f t="shared" si="70"/>
        <v>1507</v>
      </c>
      <c r="W770">
        <v>1</v>
      </c>
      <c r="X770">
        <v>8</v>
      </c>
      <c r="Y770">
        <v>5</v>
      </c>
      <c r="Z770">
        <v>6</v>
      </c>
      <c r="AA770">
        <v>3</v>
      </c>
      <c r="AB770">
        <v>0</v>
      </c>
      <c r="AC770">
        <v>0</v>
      </c>
      <c r="AD770">
        <v>0</v>
      </c>
      <c r="AE770">
        <v>0</v>
      </c>
      <c r="AF770">
        <v>0</v>
      </c>
      <c r="AG770">
        <f t="shared" si="71"/>
        <v>0</v>
      </c>
      <c r="AH770">
        <v>0</v>
      </c>
      <c r="AI770">
        <v>0</v>
      </c>
    </row>
    <row r="771" spans="1:35" x14ac:dyDescent="0.3">
      <c r="A771" s="1">
        <v>8897</v>
      </c>
      <c r="B771">
        <v>1965</v>
      </c>
      <c r="C771">
        <f t="shared" ref="C771:C834" si="74">2026-B771</f>
        <v>61</v>
      </c>
      <c r="D771" t="str" cm="1">
        <f t="array" ref="D771">_xlfn.IFS(C771&lt;36,"Young",C771&lt;56,"Middle-aged",C771&gt;=56,"Senior")</f>
        <v>Senior</v>
      </c>
      <c r="E771" t="s">
        <v>29</v>
      </c>
      <c r="F771" t="s">
        <v>30</v>
      </c>
      <c r="G771">
        <v>42720</v>
      </c>
      <c r="H771">
        <f t="shared" si="72"/>
        <v>42720</v>
      </c>
      <c r="I771" t="str" cm="1">
        <f t="array" ref="I771">_xlfn.IFS(H771&lt;PERCENTILE(Income_Clean,0.33),"Low",H771&lt;PERCENTILE(Income_Clean,0.67),"Medium",H771&gt;PERCENTILE(Income_Clean,0.67),"High")</f>
        <v>Medium</v>
      </c>
      <c r="J771" t="str">
        <f t="shared" si="73"/>
        <v>Average Income</v>
      </c>
      <c r="K771">
        <v>1</v>
      </c>
      <c r="L771">
        <v>1</v>
      </c>
      <c r="M771" t="str">
        <f t="shared" ref="M771:M834" si="75">IF(K771+L771&gt;0,"Yes","No")</f>
        <v>Yes</v>
      </c>
      <c r="N771" t="s">
        <v>401</v>
      </c>
      <c r="O771">
        <v>9</v>
      </c>
      <c r="P771">
        <v>392</v>
      </c>
      <c r="Q771">
        <v>5</v>
      </c>
      <c r="R771">
        <v>91</v>
      </c>
      <c r="S771">
        <v>28</v>
      </c>
      <c r="T771">
        <v>26</v>
      </c>
      <c r="U771">
        <v>112</v>
      </c>
      <c r="V771">
        <f t="shared" ref="V771:V834" si="76">SUM(P771:U771)</f>
        <v>654</v>
      </c>
      <c r="W771">
        <v>8</v>
      </c>
      <c r="X771">
        <v>7</v>
      </c>
      <c r="Y771">
        <v>3</v>
      </c>
      <c r="Z771">
        <v>7</v>
      </c>
      <c r="AA771">
        <v>8</v>
      </c>
      <c r="AB771">
        <v>0</v>
      </c>
      <c r="AC771">
        <v>0</v>
      </c>
      <c r="AD771">
        <v>0</v>
      </c>
      <c r="AE771">
        <v>0</v>
      </c>
      <c r="AF771">
        <v>0</v>
      </c>
      <c r="AG771">
        <f t="shared" ref="AG771:AG834" si="77">SUM(AB771:AF771)</f>
        <v>0</v>
      </c>
      <c r="AH771">
        <v>0</v>
      </c>
      <c r="AI771">
        <v>1</v>
      </c>
    </row>
    <row r="772" spans="1:35" x14ac:dyDescent="0.3">
      <c r="A772" s="1">
        <v>2371</v>
      </c>
      <c r="B772">
        <v>1972</v>
      </c>
      <c r="C772">
        <f t="shared" si="74"/>
        <v>54</v>
      </c>
      <c r="D772" t="str" cm="1">
        <f t="array" ref="D772">_xlfn.IFS(C772&lt;36,"Young",C772&lt;56,"Middle-aged",C772&gt;=56,"Senior")</f>
        <v>Middle-aged</v>
      </c>
      <c r="E772" t="s">
        <v>29</v>
      </c>
      <c r="F772" t="s">
        <v>37</v>
      </c>
      <c r="G772">
        <v>33622</v>
      </c>
      <c r="H772">
        <f t="shared" si="72"/>
        <v>33622</v>
      </c>
      <c r="I772" t="str" cm="1">
        <f t="array" ref="I772">_xlfn.IFS(H772&lt;PERCENTILE(Income_Clean,0.33),"Low",H772&lt;PERCENTILE(Income_Clean,0.67),"Medium",H772&gt;PERCENTILE(Income_Clean,0.67),"High")</f>
        <v>Low</v>
      </c>
      <c r="J772" t="str">
        <f t="shared" si="73"/>
        <v>Below Average Income</v>
      </c>
      <c r="K772">
        <v>1</v>
      </c>
      <c r="L772">
        <v>1</v>
      </c>
      <c r="M772" t="str">
        <f t="shared" si="75"/>
        <v>Yes</v>
      </c>
      <c r="N772" t="s">
        <v>344</v>
      </c>
      <c r="O772">
        <v>22</v>
      </c>
      <c r="P772">
        <v>39</v>
      </c>
      <c r="Q772">
        <v>1</v>
      </c>
      <c r="R772">
        <v>22</v>
      </c>
      <c r="S772">
        <v>3</v>
      </c>
      <c r="T772">
        <v>4</v>
      </c>
      <c r="U772">
        <v>12</v>
      </c>
      <c r="V772">
        <f t="shared" si="76"/>
        <v>81</v>
      </c>
      <c r="W772">
        <v>3</v>
      </c>
      <c r="X772">
        <v>2</v>
      </c>
      <c r="Y772">
        <v>0</v>
      </c>
      <c r="Z772">
        <v>4</v>
      </c>
      <c r="AA772">
        <v>7</v>
      </c>
      <c r="AB772">
        <v>0</v>
      </c>
      <c r="AC772">
        <v>0</v>
      </c>
      <c r="AD772">
        <v>0</v>
      </c>
      <c r="AE772">
        <v>0</v>
      </c>
      <c r="AF772">
        <v>0</v>
      </c>
      <c r="AG772">
        <f t="shared" si="77"/>
        <v>0</v>
      </c>
      <c r="AH772">
        <v>0</v>
      </c>
      <c r="AI772">
        <v>0</v>
      </c>
    </row>
    <row r="773" spans="1:35" x14ac:dyDescent="0.3">
      <c r="A773" s="1">
        <v>4303</v>
      </c>
      <c r="B773">
        <v>1957</v>
      </c>
      <c r="C773">
        <f t="shared" si="74"/>
        <v>69</v>
      </c>
      <c r="D773" t="str" cm="1">
        <f t="array" ref="D773">_xlfn.IFS(C773&lt;36,"Young",C773&lt;56,"Middle-aged",C773&gt;=56,"Senior")</f>
        <v>Senior</v>
      </c>
      <c r="E773" t="s">
        <v>36</v>
      </c>
      <c r="F773" t="s">
        <v>33</v>
      </c>
      <c r="G773">
        <v>6835</v>
      </c>
      <c r="H773">
        <f t="shared" si="72"/>
        <v>6835</v>
      </c>
      <c r="I773" t="str" cm="1">
        <f t="array" ref="I773">_xlfn.IFS(H773&lt;PERCENTILE(Income_Clean,0.33),"Low",H773&lt;PERCENTILE(Income_Clean,0.67),"Medium",H773&gt;PERCENTILE(Income_Clean,0.67),"High")</f>
        <v>Low</v>
      </c>
      <c r="J773" t="str">
        <f t="shared" si="73"/>
        <v>Below Average Income</v>
      </c>
      <c r="K773">
        <v>0</v>
      </c>
      <c r="L773">
        <v>1</v>
      </c>
      <c r="M773" t="str">
        <f t="shared" si="75"/>
        <v>Yes</v>
      </c>
      <c r="N773" t="s">
        <v>500</v>
      </c>
      <c r="O773">
        <v>76</v>
      </c>
      <c r="P773">
        <v>107</v>
      </c>
      <c r="Q773">
        <v>2</v>
      </c>
      <c r="R773">
        <v>12</v>
      </c>
      <c r="S773">
        <v>2</v>
      </c>
      <c r="T773">
        <v>2</v>
      </c>
      <c r="U773">
        <v>12</v>
      </c>
      <c r="V773">
        <f t="shared" si="76"/>
        <v>137</v>
      </c>
      <c r="W773">
        <v>0</v>
      </c>
      <c r="X773">
        <v>0</v>
      </c>
      <c r="Y773">
        <v>0</v>
      </c>
      <c r="Z773">
        <v>1</v>
      </c>
      <c r="AA773">
        <v>20</v>
      </c>
      <c r="AB773">
        <v>0</v>
      </c>
      <c r="AC773">
        <v>0</v>
      </c>
      <c r="AD773">
        <v>0</v>
      </c>
      <c r="AE773">
        <v>0</v>
      </c>
      <c r="AF773">
        <v>0</v>
      </c>
      <c r="AG773">
        <f t="shared" si="77"/>
        <v>0</v>
      </c>
      <c r="AH773">
        <v>0</v>
      </c>
      <c r="AI773">
        <v>0</v>
      </c>
    </row>
    <row r="774" spans="1:35" x14ac:dyDescent="0.3">
      <c r="A774" s="1">
        <v>6825</v>
      </c>
      <c r="B774">
        <v>1953</v>
      </c>
      <c r="C774">
        <f t="shared" si="74"/>
        <v>73</v>
      </c>
      <c r="D774" t="str" cm="1">
        <f t="array" ref="D774">_xlfn.IFS(C774&lt;36,"Young",C774&lt;56,"Middle-aged",C774&gt;=56,"Senior")</f>
        <v>Senior</v>
      </c>
      <c r="E774" t="s">
        <v>29</v>
      </c>
      <c r="F774" t="s">
        <v>33</v>
      </c>
      <c r="G774">
        <v>41452</v>
      </c>
      <c r="H774">
        <f t="shared" si="72"/>
        <v>41452</v>
      </c>
      <c r="I774" t="str" cm="1">
        <f t="array" ref="I774">_xlfn.IFS(H774&lt;PERCENTILE(Income_Clean,0.33),"Low",H774&lt;PERCENTILE(Income_Clean,0.67),"Medium",H774&gt;PERCENTILE(Income_Clean,0.67),"High")</f>
        <v>Medium</v>
      </c>
      <c r="J774" t="str">
        <f t="shared" si="73"/>
        <v>Average Income</v>
      </c>
      <c r="K774">
        <v>1</v>
      </c>
      <c r="L774">
        <v>1</v>
      </c>
      <c r="M774" t="str">
        <f t="shared" si="75"/>
        <v>Yes</v>
      </c>
      <c r="N774" t="s">
        <v>485</v>
      </c>
      <c r="O774">
        <v>86</v>
      </c>
      <c r="P774">
        <v>13</v>
      </c>
      <c r="Q774">
        <v>0</v>
      </c>
      <c r="R774">
        <v>3</v>
      </c>
      <c r="S774">
        <v>0</v>
      </c>
      <c r="T774">
        <v>0</v>
      </c>
      <c r="U774">
        <v>0</v>
      </c>
      <c r="V774">
        <f t="shared" si="76"/>
        <v>16</v>
      </c>
      <c r="W774">
        <v>1</v>
      </c>
      <c r="X774">
        <v>1</v>
      </c>
      <c r="Y774">
        <v>0</v>
      </c>
      <c r="Z774">
        <v>2</v>
      </c>
      <c r="AA774">
        <v>7</v>
      </c>
      <c r="AB774">
        <v>0</v>
      </c>
      <c r="AC774">
        <v>0</v>
      </c>
      <c r="AD774">
        <v>0</v>
      </c>
      <c r="AE774">
        <v>0</v>
      </c>
      <c r="AF774">
        <v>0</v>
      </c>
      <c r="AG774">
        <f t="shared" si="77"/>
        <v>0</v>
      </c>
      <c r="AH774">
        <v>0</v>
      </c>
      <c r="AI774">
        <v>0</v>
      </c>
    </row>
    <row r="775" spans="1:35" x14ac:dyDescent="0.3">
      <c r="A775" s="1">
        <v>1072</v>
      </c>
      <c r="B775">
        <v>1965</v>
      </c>
      <c r="C775">
        <f t="shared" si="74"/>
        <v>61</v>
      </c>
      <c r="D775" t="str" cm="1">
        <f t="array" ref="D775">_xlfn.IFS(C775&lt;36,"Young",C775&lt;56,"Middle-aged",C775&gt;=56,"Senior")</f>
        <v>Senior</v>
      </c>
      <c r="E775" t="s">
        <v>36</v>
      </c>
      <c r="F775" t="s">
        <v>30</v>
      </c>
      <c r="G775">
        <v>40760</v>
      </c>
      <c r="H775">
        <f t="shared" si="72"/>
        <v>40760</v>
      </c>
      <c r="I775" t="str" cm="1">
        <f t="array" ref="I775">_xlfn.IFS(H775&lt;PERCENTILE(Income_Clean,0.33),"Low",H775&lt;PERCENTILE(Income_Clean,0.67),"Medium",H775&gt;PERCENTILE(Income_Clean,0.67),"High")</f>
        <v>Medium</v>
      </c>
      <c r="J775" t="str">
        <f t="shared" si="73"/>
        <v>Average Income</v>
      </c>
      <c r="K775">
        <v>0</v>
      </c>
      <c r="L775">
        <v>1</v>
      </c>
      <c r="M775" t="str">
        <f t="shared" si="75"/>
        <v>Yes</v>
      </c>
      <c r="N775" t="s">
        <v>501</v>
      </c>
      <c r="O775">
        <v>64</v>
      </c>
      <c r="P775">
        <v>70</v>
      </c>
      <c r="Q775">
        <v>0</v>
      </c>
      <c r="R775">
        <v>17</v>
      </c>
      <c r="S775">
        <v>0</v>
      </c>
      <c r="T775">
        <v>0</v>
      </c>
      <c r="U775">
        <v>6</v>
      </c>
      <c r="V775">
        <f t="shared" si="76"/>
        <v>93</v>
      </c>
      <c r="W775">
        <v>2</v>
      </c>
      <c r="X775">
        <v>2</v>
      </c>
      <c r="Y775">
        <v>1</v>
      </c>
      <c r="Z775">
        <v>3</v>
      </c>
      <c r="AA775">
        <v>6</v>
      </c>
      <c r="AB775">
        <v>0</v>
      </c>
      <c r="AC775">
        <v>0</v>
      </c>
      <c r="AD775">
        <v>0</v>
      </c>
      <c r="AE775">
        <v>0</v>
      </c>
      <c r="AF775">
        <v>0</v>
      </c>
      <c r="AG775">
        <f t="shared" si="77"/>
        <v>0</v>
      </c>
      <c r="AH775">
        <v>0</v>
      </c>
      <c r="AI775">
        <v>0</v>
      </c>
    </row>
    <row r="776" spans="1:35" x14ac:dyDescent="0.3">
      <c r="A776" s="1">
        <v>4964</v>
      </c>
      <c r="B776">
        <v>1958</v>
      </c>
      <c r="C776">
        <f t="shared" si="74"/>
        <v>68</v>
      </c>
      <c r="D776" t="str" cm="1">
        <f t="array" ref="D776">_xlfn.IFS(C776&lt;36,"Young",C776&lt;56,"Middle-aged",C776&gt;=56,"Senior")</f>
        <v>Senior</v>
      </c>
      <c r="E776" t="s">
        <v>36</v>
      </c>
      <c r="F776" t="s">
        <v>33</v>
      </c>
      <c r="G776">
        <v>74250</v>
      </c>
      <c r="H776">
        <f t="shared" si="72"/>
        <v>74250</v>
      </c>
      <c r="I776" t="str" cm="1">
        <f t="array" ref="I776">_xlfn.IFS(H776&lt;PERCENTILE(Income_Clean,0.33),"Low",H776&lt;PERCENTILE(Income_Clean,0.67),"Medium",H776&gt;PERCENTILE(Income_Clean,0.67),"High")</f>
        <v>High</v>
      </c>
      <c r="J776" t="str">
        <f t="shared" si="73"/>
        <v>Above Average Income</v>
      </c>
      <c r="K776">
        <v>0</v>
      </c>
      <c r="L776">
        <v>0</v>
      </c>
      <c r="M776" t="str">
        <f t="shared" si="75"/>
        <v>No</v>
      </c>
      <c r="N776" t="s">
        <v>379</v>
      </c>
      <c r="O776">
        <v>90</v>
      </c>
      <c r="P776">
        <v>680</v>
      </c>
      <c r="Q776">
        <v>11</v>
      </c>
      <c r="R776">
        <v>392</v>
      </c>
      <c r="S776">
        <v>75</v>
      </c>
      <c r="T776">
        <v>0</v>
      </c>
      <c r="U776">
        <v>0</v>
      </c>
      <c r="V776">
        <f t="shared" si="76"/>
        <v>1158</v>
      </c>
      <c r="W776">
        <v>1</v>
      </c>
      <c r="X776">
        <v>2</v>
      </c>
      <c r="Y776">
        <v>11</v>
      </c>
      <c r="Z776">
        <v>4</v>
      </c>
      <c r="AA776">
        <v>1</v>
      </c>
      <c r="AB776">
        <v>0</v>
      </c>
      <c r="AC776">
        <v>0</v>
      </c>
      <c r="AD776">
        <v>0</v>
      </c>
      <c r="AE776">
        <v>0</v>
      </c>
      <c r="AF776">
        <v>0</v>
      </c>
      <c r="AG776">
        <f t="shared" si="77"/>
        <v>0</v>
      </c>
      <c r="AH776">
        <v>0</v>
      </c>
      <c r="AI776">
        <v>0</v>
      </c>
    </row>
    <row r="777" spans="1:35" x14ac:dyDescent="0.3">
      <c r="A777" s="1">
        <v>2461</v>
      </c>
      <c r="B777">
        <v>1955</v>
      </c>
      <c r="C777">
        <f t="shared" si="74"/>
        <v>71</v>
      </c>
      <c r="D777" t="str" cm="1">
        <f t="array" ref="D777">_xlfn.IFS(C777&lt;36,"Young",C777&lt;56,"Middle-aged",C777&gt;=56,"Senior")</f>
        <v>Senior</v>
      </c>
      <c r="E777" t="s">
        <v>39</v>
      </c>
      <c r="F777" t="s">
        <v>30</v>
      </c>
      <c r="G777">
        <v>51124</v>
      </c>
      <c r="H777">
        <f t="shared" si="72"/>
        <v>51124</v>
      </c>
      <c r="I777" t="str" cm="1">
        <f t="array" ref="I777">_xlfn.IFS(H777&lt;PERCENTILE(Income_Clean,0.33),"Low",H777&lt;PERCENTILE(Income_Clean,0.67),"Medium",H777&gt;PERCENTILE(Income_Clean,0.67),"High")</f>
        <v>Medium</v>
      </c>
      <c r="J777" t="str">
        <f t="shared" si="73"/>
        <v>Average Income</v>
      </c>
      <c r="K777">
        <v>1</v>
      </c>
      <c r="L777">
        <v>1</v>
      </c>
      <c r="M777" t="str">
        <f t="shared" si="75"/>
        <v>Yes</v>
      </c>
      <c r="N777" t="s">
        <v>502</v>
      </c>
      <c r="O777">
        <v>79</v>
      </c>
      <c r="P777">
        <v>26</v>
      </c>
      <c r="Q777">
        <v>1</v>
      </c>
      <c r="R777">
        <v>11</v>
      </c>
      <c r="S777">
        <v>0</v>
      </c>
      <c r="T777">
        <v>1</v>
      </c>
      <c r="U777">
        <v>4</v>
      </c>
      <c r="V777">
        <f t="shared" si="76"/>
        <v>43</v>
      </c>
      <c r="W777">
        <v>2</v>
      </c>
      <c r="X777">
        <v>1</v>
      </c>
      <c r="Y777">
        <v>0</v>
      </c>
      <c r="Z777">
        <v>3</v>
      </c>
      <c r="AA777">
        <v>3</v>
      </c>
      <c r="AB777">
        <v>0</v>
      </c>
      <c r="AC777">
        <v>0</v>
      </c>
      <c r="AD777">
        <v>0</v>
      </c>
      <c r="AE777">
        <v>0</v>
      </c>
      <c r="AF777">
        <v>0</v>
      </c>
      <c r="AG777">
        <f t="shared" si="77"/>
        <v>0</v>
      </c>
      <c r="AH777">
        <v>0</v>
      </c>
      <c r="AI777">
        <v>0</v>
      </c>
    </row>
    <row r="778" spans="1:35" x14ac:dyDescent="0.3">
      <c r="A778" s="1">
        <v>10736</v>
      </c>
      <c r="B778">
        <v>1971</v>
      </c>
      <c r="C778">
        <f t="shared" si="74"/>
        <v>55</v>
      </c>
      <c r="D778" t="str" cm="1">
        <f t="array" ref="D778">_xlfn.IFS(C778&lt;36,"Young",C778&lt;56,"Middle-aged",C778&gt;=56,"Senior")</f>
        <v>Middle-aged</v>
      </c>
      <c r="E778" t="s">
        <v>29</v>
      </c>
      <c r="F778" t="s">
        <v>30</v>
      </c>
      <c r="G778">
        <v>72258</v>
      </c>
      <c r="H778">
        <f t="shared" si="72"/>
        <v>72258</v>
      </c>
      <c r="I778" t="str" cm="1">
        <f t="array" ref="I778">_xlfn.IFS(H778&lt;PERCENTILE(Income_Clean,0.33),"Low",H778&lt;PERCENTILE(Income_Clean,0.67),"Medium",H778&gt;PERCENTILE(Income_Clean,0.67),"High")</f>
        <v>High</v>
      </c>
      <c r="J778" t="str">
        <f t="shared" si="73"/>
        <v>Above Average Income</v>
      </c>
      <c r="K778">
        <v>0</v>
      </c>
      <c r="L778">
        <v>1</v>
      </c>
      <c r="M778" t="str">
        <f t="shared" si="75"/>
        <v>Yes</v>
      </c>
      <c r="N778" t="s">
        <v>169</v>
      </c>
      <c r="O778">
        <v>28</v>
      </c>
      <c r="P778">
        <v>522</v>
      </c>
      <c r="Q778">
        <v>0</v>
      </c>
      <c r="R778">
        <v>522</v>
      </c>
      <c r="S778">
        <v>227</v>
      </c>
      <c r="T778">
        <v>120</v>
      </c>
      <c r="U778">
        <v>134</v>
      </c>
      <c r="V778">
        <f t="shared" si="76"/>
        <v>1525</v>
      </c>
      <c r="W778">
        <v>2</v>
      </c>
      <c r="X778">
        <v>6</v>
      </c>
      <c r="Y778">
        <v>9</v>
      </c>
      <c r="Z778">
        <v>5</v>
      </c>
      <c r="AA778">
        <v>2</v>
      </c>
      <c r="AB778">
        <v>0</v>
      </c>
      <c r="AC778">
        <v>0</v>
      </c>
      <c r="AD778">
        <v>0</v>
      </c>
      <c r="AE778">
        <v>0</v>
      </c>
      <c r="AF778">
        <v>0</v>
      </c>
      <c r="AG778">
        <f t="shared" si="77"/>
        <v>0</v>
      </c>
      <c r="AH778">
        <v>0</v>
      </c>
      <c r="AI778">
        <v>0</v>
      </c>
    </row>
    <row r="779" spans="1:35" x14ac:dyDescent="0.3">
      <c r="A779" s="1">
        <v>3194</v>
      </c>
      <c r="B779">
        <v>1974</v>
      </c>
      <c r="C779">
        <f t="shared" si="74"/>
        <v>52</v>
      </c>
      <c r="D779" t="str" cm="1">
        <f t="array" ref="D779">_xlfn.IFS(C779&lt;36,"Young",C779&lt;56,"Middle-aged",C779&gt;=56,"Senior")</f>
        <v>Middle-aged</v>
      </c>
      <c r="E779" t="s">
        <v>36</v>
      </c>
      <c r="F779" t="s">
        <v>30</v>
      </c>
      <c r="G779">
        <v>71466</v>
      </c>
      <c r="H779">
        <f t="shared" si="72"/>
        <v>71466</v>
      </c>
      <c r="I779" t="str" cm="1">
        <f t="array" ref="I779">_xlfn.IFS(H779&lt;PERCENTILE(Income_Clean,0.33),"Low",H779&lt;PERCENTILE(Income_Clean,0.67),"Medium",H779&gt;PERCENTILE(Income_Clean,0.67),"High")</f>
        <v>High</v>
      </c>
      <c r="J779" t="str">
        <f t="shared" si="73"/>
        <v>Above Average Income</v>
      </c>
      <c r="K779">
        <v>0</v>
      </c>
      <c r="L779">
        <v>0</v>
      </c>
      <c r="M779" t="str">
        <f t="shared" si="75"/>
        <v>No</v>
      </c>
      <c r="N779" t="s">
        <v>345</v>
      </c>
      <c r="O779">
        <v>86</v>
      </c>
      <c r="P779">
        <v>412</v>
      </c>
      <c r="Q779">
        <v>12</v>
      </c>
      <c r="R779">
        <v>546</v>
      </c>
      <c r="S779">
        <v>78</v>
      </c>
      <c r="T779">
        <v>182</v>
      </c>
      <c r="U779">
        <v>0</v>
      </c>
      <c r="V779">
        <f t="shared" si="76"/>
        <v>1230</v>
      </c>
      <c r="W779">
        <v>1</v>
      </c>
      <c r="X779">
        <v>4</v>
      </c>
      <c r="Y779">
        <v>4</v>
      </c>
      <c r="Z779">
        <v>10</v>
      </c>
      <c r="AA779">
        <v>1</v>
      </c>
      <c r="AB779">
        <v>0</v>
      </c>
      <c r="AC779">
        <v>0</v>
      </c>
      <c r="AD779">
        <v>0</v>
      </c>
      <c r="AE779">
        <v>0</v>
      </c>
      <c r="AF779">
        <v>0</v>
      </c>
      <c r="AG779">
        <f t="shared" si="77"/>
        <v>0</v>
      </c>
      <c r="AH779">
        <v>0</v>
      </c>
      <c r="AI779">
        <v>0</v>
      </c>
    </row>
    <row r="780" spans="1:35" x14ac:dyDescent="0.3">
      <c r="A780" s="1">
        <v>10839</v>
      </c>
      <c r="B780">
        <v>1976</v>
      </c>
      <c r="C780">
        <f t="shared" si="74"/>
        <v>50</v>
      </c>
      <c r="D780" t="str" cm="1">
        <f t="array" ref="D780">_xlfn.IFS(C780&lt;36,"Young",C780&lt;56,"Middle-aged",C780&gt;=56,"Senior")</f>
        <v>Middle-aged</v>
      </c>
      <c r="E780" t="s">
        <v>29</v>
      </c>
      <c r="F780" t="s">
        <v>33</v>
      </c>
      <c r="G780">
        <v>36283</v>
      </c>
      <c r="H780">
        <f t="shared" si="72"/>
        <v>36283</v>
      </c>
      <c r="I780" t="str" cm="1">
        <f t="array" ref="I780">_xlfn.IFS(H780&lt;PERCENTILE(Income_Clean,0.33),"Low",H780&lt;PERCENTILE(Income_Clean,0.67),"Medium",H780&gt;PERCENTILE(Income_Clean,0.67),"High")</f>
        <v>Low</v>
      </c>
      <c r="J780" t="str">
        <f t="shared" si="73"/>
        <v>Below Average Income</v>
      </c>
      <c r="K780">
        <v>1</v>
      </c>
      <c r="L780">
        <v>1</v>
      </c>
      <c r="M780" t="str">
        <f t="shared" si="75"/>
        <v>Yes</v>
      </c>
      <c r="N780" t="s">
        <v>218</v>
      </c>
      <c r="O780">
        <v>42</v>
      </c>
      <c r="P780">
        <v>6</v>
      </c>
      <c r="Q780">
        <v>5</v>
      </c>
      <c r="R780">
        <v>5</v>
      </c>
      <c r="S780">
        <v>8</v>
      </c>
      <c r="T780">
        <v>0</v>
      </c>
      <c r="U780">
        <v>5</v>
      </c>
      <c r="V780">
        <f t="shared" si="76"/>
        <v>29</v>
      </c>
      <c r="W780">
        <v>2</v>
      </c>
      <c r="X780">
        <v>1</v>
      </c>
      <c r="Y780">
        <v>0</v>
      </c>
      <c r="Z780">
        <v>3</v>
      </c>
      <c r="AA780">
        <v>4</v>
      </c>
      <c r="AB780">
        <v>0</v>
      </c>
      <c r="AC780">
        <v>0</v>
      </c>
      <c r="AD780">
        <v>0</v>
      </c>
      <c r="AE780">
        <v>0</v>
      </c>
      <c r="AF780">
        <v>0</v>
      </c>
      <c r="AG780">
        <f t="shared" si="77"/>
        <v>0</v>
      </c>
      <c r="AH780">
        <v>0</v>
      </c>
      <c r="AI780">
        <v>0</v>
      </c>
    </row>
    <row r="781" spans="1:35" x14ac:dyDescent="0.3">
      <c r="A781" s="1">
        <v>49</v>
      </c>
      <c r="B781">
        <v>1970</v>
      </c>
      <c r="C781">
        <f t="shared" si="74"/>
        <v>56</v>
      </c>
      <c r="D781" t="str" cm="1">
        <f t="array" ref="D781">_xlfn.IFS(C781&lt;36,"Young",C781&lt;56,"Middle-aged",C781&gt;=56,"Senior")</f>
        <v>Senior</v>
      </c>
      <c r="E781" t="s">
        <v>29</v>
      </c>
      <c r="F781" t="s">
        <v>30</v>
      </c>
      <c r="G781">
        <v>20587</v>
      </c>
      <c r="H781">
        <f t="shared" si="72"/>
        <v>20587</v>
      </c>
      <c r="I781" t="str" cm="1">
        <f t="array" ref="I781">_xlfn.IFS(H781&lt;PERCENTILE(Income_Clean,0.33),"Low",H781&lt;PERCENTILE(Income_Clean,0.67),"Medium",H781&gt;PERCENTILE(Income_Clean,0.67),"High")</f>
        <v>Low</v>
      </c>
      <c r="J781" t="str">
        <f t="shared" si="73"/>
        <v>Below Average Income</v>
      </c>
      <c r="K781">
        <v>1</v>
      </c>
      <c r="L781">
        <v>0</v>
      </c>
      <c r="M781" t="str">
        <f t="shared" si="75"/>
        <v>Yes</v>
      </c>
      <c r="N781" t="s">
        <v>98</v>
      </c>
      <c r="O781">
        <v>39</v>
      </c>
      <c r="P781">
        <v>2</v>
      </c>
      <c r="Q781">
        <v>3</v>
      </c>
      <c r="R781">
        <v>6</v>
      </c>
      <c r="S781">
        <v>4</v>
      </c>
      <c r="T781">
        <v>1</v>
      </c>
      <c r="U781">
        <v>9</v>
      </c>
      <c r="V781">
        <f t="shared" si="76"/>
        <v>25</v>
      </c>
      <c r="W781">
        <v>1</v>
      </c>
      <c r="X781">
        <v>1</v>
      </c>
      <c r="Y781">
        <v>1</v>
      </c>
      <c r="Z781">
        <v>2</v>
      </c>
      <c r="AA781">
        <v>7</v>
      </c>
      <c r="AB781">
        <v>0</v>
      </c>
      <c r="AC781">
        <v>0</v>
      </c>
      <c r="AD781">
        <v>0</v>
      </c>
      <c r="AE781">
        <v>0</v>
      </c>
      <c r="AF781">
        <v>0</v>
      </c>
      <c r="AG781">
        <f t="shared" si="77"/>
        <v>0</v>
      </c>
      <c r="AH781">
        <v>0</v>
      </c>
      <c r="AI781">
        <v>0</v>
      </c>
    </row>
    <row r="782" spans="1:35" x14ac:dyDescent="0.3">
      <c r="A782" s="1">
        <v>4290</v>
      </c>
      <c r="B782">
        <v>1972</v>
      </c>
      <c r="C782">
        <f t="shared" si="74"/>
        <v>54</v>
      </c>
      <c r="D782" t="str" cm="1">
        <f t="array" ref="D782">_xlfn.IFS(C782&lt;36,"Young",C782&lt;56,"Middle-aged",C782&gt;=56,"Senior")</f>
        <v>Middle-aged</v>
      </c>
      <c r="E782" t="s">
        <v>29</v>
      </c>
      <c r="F782" t="s">
        <v>37</v>
      </c>
      <c r="G782">
        <v>30467</v>
      </c>
      <c r="H782">
        <f t="shared" si="72"/>
        <v>30467</v>
      </c>
      <c r="I782" t="str" cm="1">
        <f t="array" ref="I782">_xlfn.IFS(H782&lt;PERCENTILE(Income_Clean,0.33),"Low",H782&lt;PERCENTILE(Income_Clean,0.67),"Medium",H782&gt;PERCENTILE(Income_Clean,0.67),"High")</f>
        <v>Low</v>
      </c>
      <c r="J782" t="str">
        <f t="shared" si="73"/>
        <v>Below Average Income</v>
      </c>
      <c r="K782">
        <v>1</v>
      </c>
      <c r="L782">
        <v>0</v>
      </c>
      <c r="M782" t="str">
        <f t="shared" si="75"/>
        <v>Yes</v>
      </c>
      <c r="N782" t="s">
        <v>99</v>
      </c>
      <c r="O782">
        <v>8</v>
      </c>
      <c r="P782">
        <v>1</v>
      </c>
      <c r="Q782">
        <v>3</v>
      </c>
      <c r="R782">
        <v>8</v>
      </c>
      <c r="S782">
        <v>2</v>
      </c>
      <c r="T782">
        <v>5</v>
      </c>
      <c r="U782">
        <v>5</v>
      </c>
      <c r="V782">
        <f t="shared" si="76"/>
        <v>24</v>
      </c>
      <c r="W782">
        <v>1</v>
      </c>
      <c r="X782">
        <v>1</v>
      </c>
      <c r="Y782">
        <v>0</v>
      </c>
      <c r="Z782">
        <v>2</v>
      </c>
      <c r="AA782">
        <v>7</v>
      </c>
      <c r="AB782">
        <v>0</v>
      </c>
      <c r="AC782">
        <v>0</v>
      </c>
      <c r="AD782">
        <v>0</v>
      </c>
      <c r="AE782">
        <v>0</v>
      </c>
      <c r="AF782">
        <v>0</v>
      </c>
      <c r="AG782">
        <f t="shared" si="77"/>
        <v>0</v>
      </c>
      <c r="AH782">
        <v>0</v>
      </c>
      <c r="AI782">
        <v>0</v>
      </c>
    </row>
    <row r="783" spans="1:35" x14ac:dyDescent="0.3">
      <c r="A783" s="1">
        <v>10219</v>
      </c>
      <c r="B783">
        <v>1972</v>
      </c>
      <c r="C783">
        <f t="shared" si="74"/>
        <v>54</v>
      </c>
      <c r="D783" t="str" cm="1">
        <f t="array" ref="D783">_xlfn.IFS(C783&lt;36,"Young",C783&lt;56,"Middle-aged",C783&gt;=56,"Senior")</f>
        <v>Middle-aged</v>
      </c>
      <c r="E783" t="s">
        <v>29</v>
      </c>
      <c r="F783" t="s">
        <v>33</v>
      </c>
      <c r="G783">
        <v>31590</v>
      </c>
      <c r="H783">
        <f t="shared" si="72"/>
        <v>31590</v>
      </c>
      <c r="I783" t="str" cm="1">
        <f t="array" ref="I783">_xlfn.IFS(H783&lt;PERCENTILE(Income_Clean,0.33),"Low",H783&lt;PERCENTILE(Income_Clean,0.67),"Medium",H783&gt;PERCENTILE(Income_Clean,0.67),"High")</f>
        <v>Low</v>
      </c>
      <c r="J783" t="str">
        <f t="shared" si="73"/>
        <v>Below Average Income</v>
      </c>
      <c r="K783">
        <v>1</v>
      </c>
      <c r="L783">
        <v>0</v>
      </c>
      <c r="M783" t="str">
        <f t="shared" si="75"/>
        <v>Yes</v>
      </c>
      <c r="N783" t="s">
        <v>503</v>
      </c>
      <c r="O783">
        <v>40</v>
      </c>
      <c r="P783">
        <v>6</v>
      </c>
      <c r="Q783">
        <v>2</v>
      </c>
      <c r="R783">
        <v>15</v>
      </c>
      <c r="S783">
        <v>6</v>
      </c>
      <c r="T783">
        <v>6</v>
      </c>
      <c r="U783">
        <v>3</v>
      </c>
      <c r="V783">
        <f t="shared" si="76"/>
        <v>38</v>
      </c>
      <c r="W783">
        <v>1</v>
      </c>
      <c r="X783">
        <v>1</v>
      </c>
      <c r="Y783">
        <v>0</v>
      </c>
      <c r="Z783">
        <v>3</v>
      </c>
      <c r="AA783">
        <v>8</v>
      </c>
      <c r="AB783">
        <v>0</v>
      </c>
      <c r="AC783">
        <v>0</v>
      </c>
      <c r="AD783">
        <v>0</v>
      </c>
      <c r="AE783">
        <v>0</v>
      </c>
      <c r="AF783">
        <v>0</v>
      </c>
      <c r="AG783">
        <f t="shared" si="77"/>
        <v>0</v>
      </c>
      <c r="AH783">
        <v>0</v>
      </c>
      <c r="AI783">
        <v>0</v>
      </c>
    </row>
    <row r="784" spans="1:35" x14ac:dyDescent="0.3">
      <c r="A784" s="1">
        <v>4211</v>
      </c>
      <c r="B784">
        <v>1986</v>
      </c>
      <c r="C784">
        <f t="shared" si="74"/>
        <v>40</v>
      </c>
      <c r="D784" t="str" cm="1">
        <f t="array" ref="D784">_xlfn.IFS(C784&lt;36,"Young",C784&lt;56,"Middle-aged",C784&gt;=56,"Senior")</f>
        <v>Middle-aged</v>
      </c>
      <c r="E784" t="s">
        <v>47</v>
      </c>
      <c r="F784" t="s">
        <v>37</v>
      </c>
      <c r="G784">
        <v>20425</v>
      </c>
      <c r="H784">
        <f t="shared" si="72"/>
        <v>20425</v>
      </c>
      <c r="I784" t="str" cm="1">
        <f t="array" ref="I784">_xlfn.IFS(H784&lt;PERCENTILE(Income_Clean,0.33),"Low",H784&lt;PERCENTILE(Income_Clean,0.67),"Medium",H784&gt;PERCENTILE(Income_Clean,0.67),"High")</f>
        <v>Low</v>
      </c>
      <c r="J784" t="str">
        <f t="shared" si="73"/>
        <v>Below Average Income</v>
      </c>
      <c r="K784">
        <v>1</v>
      </c>
      <c r="L784">
        <v>0</v>
      </c>
      <c r="M784" t="str">
        <f t="shared" si="75"/>
        <v>Yes</v>
      </c>
      <c r="N784" t="s">
        <v>67</v>
      </c>
      <c r="O784">
        <v>5</v>
      </c>
      <c r="P784">
        <v>4</v>
      </c>
      <c r="Q784">
        <v>12</v>
      </c>
      <c r="R784">
        <v>5</v>
      </c>
      <c r="S784">
        <v>3</v>
      </c>
      <c r="T784">
        <v>16</v>
      </c>
      <c r="U784">
        <v>17</v>
      </c>
      <c r="V784">
        <f t="shared" si="76"/>
        <v>57</v>
      </c>
      <c r="W784">
        <v>2</v>
      </c>
      <c r="X784">
        <v>2</v>
      </c>
      <c r="Y784">
        <v>0</v>
      </c>
      <c r="Z784">
        <v>3</v>
      </c>
      <c r="AA784">
        <v>7</v>
      </c>
      <c r="AB784">
        <v>0</v>
      </c>
      <c r="AC784">
        <v>0</v>
      </c>
      <c r="AD784">
        <v>0</v>
      </c>
      <c r="AE784">
        <v>0</v>
      </c>
      <c r="AF784">
        <v>0</v>
      </c>
      <c r="AG784">
        <f t="shared" si="77"/>
        <v>0</v>
      </c>
      <c r="AH784">
        <v>0</v>
      </c>
      <c r="AI784">
        <v>0</v>
      </c>
    </row>
    <row r="785" spans="1:35" x14ac:dyDescent="0.3">
      <c r="A785" s="1">
        <v>1135</v>
      </c>
      <c r="B785">
        <v>1960</v>
      </c>
      <c r="C785">
        <f t="shared" si="74"/>
        <v>66</v>
      </c>
      <c r="D785" t="str" cm="1">
        <f t="array" ref="D785">_xlfn.IFS(C785&lt;36,"Young",C785&lt;56,"Middle-aged",C785&gt;=56,"Senior")</f>
        <v>Senior</v>
      </c>
      <c r="E785" t="s">
        <v>39</v>
      </c>
      <c r="F785" t="s">
        <v>33</v>
      </c>
      <c r="G785">
        <v>17144</v>
      </c>
      <c r="H785">
        <f t="shared" si="72"/>
        <v>17144</v>
      </c>
      <c r="I785" t="str" cm="1">
        <f t="array" ref="I785">_xlfn.IFS(H785&lt;PERCENTILE(Income_Clean,0.33),"Low",H785&lt;PERCENTILE(Income_Clean,0.67),"Medium",H785&gt;PERCENTILE(Income_Clean,0.67),"High")</f>
        <v>Low</v>
      </c>
      <c r="J785" t="str">
        <f t="shared" si="73"/>
        <v>Below Average Income</v>
      </c>
      <c r="K785">
        <v>1</v>
      </c>
      <c r="L785">
        <v>1</v>
      </c>
      <c r="M785" t="str">
        <f t="shared" si="75"/>
        <v>Yes</v>
      </c>
      <c r="N785" t="s">
        <v>402</v>
      </c>
      <c r="O785">
        <v>96</v>
      </c>
      <c r="P785">
        <v>18</v>
      </c>
      <c r="Q785">
        <v>2</v>
      </c>
      <c r="R785">
        <v>19</v>
      </c>
      <c r="S785">
        <v>0</v>
      </c>
      <c r="T785">
        <v>2</v>
      </c>
      <c r="U785">
        <v>6</v>
      </c>
      <c r="V785">
        <f t="shared" si="76"/>
        <v>47</v>
      </c>
      <c r="W785">
        <v>5</v>
      </c>
      <c r="X785">
        <v>3</v>
      </c>
      <c r="Y785">
        <v>0</v>
      </c>
      <c r="Z785">
        <v>4</v>
      </c>
      <c r="AA785">
        <v>7</v>
      </c>
      <c r="AB785">
        <v>0</v>
      </c>
      <c r="AC785">
        <v>0</v>
      </c>
      <c r="AD785">
        <v>0</v>
      </c>
      <c r="AE785">
        <v>0</v>
      </c>
      <c r="AF785">
        <v>0</v>
      </c>
      <c r="AG785">
        <f t="shared" si="77"/>
        <v>0</v>
      </c>
      <c r="AH785">
        <v>0</v>
      </c>
      <c r="AI785">
        <v>0</v>
      </c>
    </row>
    <row r="786" spans="1:35" x14ac:dyDescent="0.3">
      <c r="A786" s="1">
        <v>6299</v>
      </c>
      <c r="B786">
        <v>1968</v>
      </c>
      <c r="C786">
        <f t="shared" si="74"/>
        <v>58</v>
      </c>
      <c r="D786" t="str" cm="1">
        <f t="array" ref="D786">_xlfn.IFS(C786&lt;36,"Young",C786&lt;56,"Middle-aged",C786&gt;=56,"Senior")</f>
        <v>Senior</v>
      </c>
      <c r="E786" t="s">
        <v>36</v>
      </c>
      <c r="F786" t="s">
        <v>41</v>
      </c>
      <c r="G786">
        <v>42564</v>
      </c>
      <c r="H786">
        <f t="shared" si="72"/>
        <v>42564</v>
      </c>
      <c r="I786" t="str" cm="1">
        <f t="array" ref="I786">_xlfn.IFS(H786&lt;PERCENTILE(Income_Clean,0.33),"Low",H786&lt;PERCENTILE(Income_Clean,0.67),"Medium",H786&gt;PERCENTILE(Income_Clean,0.67),"High")</f>
        <v>Medium</v>
      </c>
      <c r="J786" t="str">
        <f t="shared" si="73"/>
        <v>Average Income</v>
      </c>
      <c r="K786">
        <v>0</v>
      </c>
      <c r="L786">
        <v>1</v>
      </c>
      <c r="M786" t="str">
        <f t="shared" si="75"/>
        <v>Yes</v>
      </c>
      <c r="N786" t="s">
        <v>60</v>
      </c>
      <c r="O786">
        <v>28</v>
      </c>
      <c r="P786">
        <v>324</v>
      </c>
      <c r="Q786">
        <v>48</v>
      </c>
      <c r="R786">
        <v>186</v>
      </c>
      <c r="S786">
        <v>39</v>
      </c>
      <c r="T786">
        <v>18</v>
      </c>
      <c r="U786">
        <v>198</v>
      </c>
      <c r="V786">
        <f t="shared" si="76"/>
        <v>813</v>
      </c>
      <c r="W786">
        <v>6</v>
      </c>
      <c r="X786">
        <v>6</v>
      </c>
      <c r="Y786">
        <v>8</v>
      </c>
      <c r="Z786">
        <v>4</v>
      </c>
      <c r="AA786">
        <v>7</v>
      </c>
      <c r="AB786">
        <v>1</v>
      </c>
      <c r="AC786">
        <v>0</v>
      </c>
      <c r="AD786">
        <v>0</v>
      </c>
      <c r="AE786">
        <v>0</v>
      </c>
      <c r="AF786">
        <v>0</v>
      </c>
      <c r="AG786">
        <f t="shared" si="77"/>
        <v>1</v>
      </c>
      <c r="AH786">
        <v>0</v>
      </c>
      <c r="AI786">
        <v>1</v>
      </c>
    </row>
    <row r="787" spans="1:35" x14ac:dyDescent="0.3">
      <c r="A787" s="1">
        <v>10846</v>
      </c>
      <c r="B787">
        <v>1978</v>
      </c>
      <c r="C787">
        <f t="shared" si="74"/>
        <v>48</v>
      </c>
      <c r="D787" t="str" cm="1">
        <f t="array" ref="D787">_xlfn.IFS(C787&lt;36,"Young",C787&lt;56,"Middle-aged",C787&gt;=56,"Senior")</f>
        <v>Middle-aged</v>
      </c>
      <c r="E787" t="s">
        <v>39</v>
      </c>
      <c r="F787" t="s">
        <v>37</v>
      </c>
      <c r="G787">
        <v>43783</v>
      </c>
      <c r="H787">
        <f t="shared" si="72"/>
        <v>43783</v>
      </c>
      <c r="I787" t="str" cm="1">
        <f t="array" ref="I787">_xlfn.IFS(H787&lt;PERCENTILE(Income_Clean,0.33),"Low",H787&lt;PERCENTILE(Income_Clean,0.67),"Medium",H787&gt;PERCENTILE(Income_Clean,0.67),"High")</f>
        <v>Medium</v>
      </c>
      <c r="J787" t="str">
        <f t="shared" si="73"/>
        <v>Average Income</v>
      </c>
      <c r="K787">
        <v>1</v>
      </c>
      <c r="L787">
        <v>0</v>
      </c>
      <c r="M787" t="str">
        <f t="shared" si="75"/>
        <v>Yes</v>
      </c>
      <c r="N787" t="s">
        <v>504</v>
      </c>
      <c r="O787">
        <v>22</v>
      </c>
      <c r="P787">
        <v>327</v>
      </c>
      <c r="Q787">
        <v>9</v>
      </c>
      <c r="R787">
        <v>125</v>
      </c>
      <c r="S787">
        <v>25</v>
      </c>
      <c r="T787">
        <v>4</v>
      </c>
      <c r="U787">
        <v>139</v>
      </c>
      <c r="V787">
        <f t="shared" si="76"/>
        <v>629</v>
      </c>
      <c r="W787">
        <v>6</v>
      </c>
      <c r="X787">
        <v>7</v>
      </c>
      <c r="Y787">
        <v>1</v>
      </c>
      <c r="Z787">
        <v>8</v>
      </c>
      <c r="AA787">
        <v>7</v>
      </c>
      <c r="AB787">
        <v>1</v>
      </c>
      <c r="AC787">
        <v>0</v>
      </c>
      <c r="AD787">
        <v>0</v>
      </c>
      <c r="AE787">
        <v>0</v>
      </c>
      <c r="AF787">
        <v>0</v>
      </c>
      <c r="AG787">
        <f t="shared" si="77"/>
        <v>1</v>
      </c>
      <c r="AH787">
        <v>0</v>
      </c>
      <c r="AI787">
        <v>0</v>
      </c>
    </row>
    <row r="788" spans="1:35" x14ac:dyDescent="0.3">
      <c r="A788" s="1">
        <v>347</v>
      </c>
      <c r="B788">
        <v>1976</v>
      </c>
      <c r="C788">
        <f t="shared" si="74"/>
        <v>50</v>
      </c>
      <c r="D788" t="str" cm="1">
        <f t="array" ref="D788">_xlfn.IFS(C788&lt;36,"Young",C788&lt;56,"Middle-aged",C788&gt;=56,"Senior")</f>
        <v>Middle-aged</v>
      </c>
      <c r="E788" t="s">
        <v>29</v>
      </c>
      <c r="F788" t="s">
        <v>41</v>
      </c>
      <c r="G788">
        <v>40780</v>
      </c>
      <c r="H788">
        <f t="shared" si="72"/>
        <v>40780</v>
      </c>
      <c r="I788" t="str" cm="1">
        <f t="array" ref="I788">_xlfn.IFS(H788&lt;PERCENTILE(Income_Clean,0.33),"Low",H788&lt;PERCENTILE(Income_Clean,0.67),"Medium",H788&gt;PERCENTILE(Income_Clean,0.67),"High")</f>
        <v>Medium</v>
      </c>
      <c r="J788" t="str">
        <f t="shared" si="73"/>
        <v>Average Income</v>
      </c>
      <c r="K788">
        <v>0</v>
      </c>
      <c r="L788">
        <v>1</v>
      </c>
      <c r="M788" t="str">
        <f t="shared" si="75"/>
        <v>Yes</v>
      </c>
      <c r="N788" t="s">
        <v>220</v>
      </c>
      <c r="O788">
        <v>30</v>
      </c>
      <c r="P788">
        <v>229</v>
      </c>
      <c r="Q788">
        <v>27</v>
      </c>
      <c r="R788">
        <v>71</v>
      </c>
      <c r="S788">
        <v>13</v>
      </c>
      <c r="T788">
        <v>3</v>
      </c>
      <c r="U788">
        <v>34</v>
      </c>
      <c r="V788">
        <f t="shared" si="76"/>
        <v>377</v>
      </c>
      <c r="W788">
        <v>4</v>
      </c>
      <c r="X788">
        <v>7</v>
      </c>
      <c r="Y788">
        <v>1</v>
      </c>
      <c r="Z788">
        <v>5</v>
      </c>
      <c r="AA788">
        <v>9</v>
      </c>
      <c r="AB788">
        <v>0</v>
      </c>
      <c r="AC788">
        <v>0</v>
      </c>
      <c r="AD788">
        <v>0</v>
      </c>
      <c r="AE788">
        <v>0</v>
      </c>
      <c r="AF788">
        <v>0</v>
      </c>
      <c r="AG788">
        <f t="shared" si="77"/>
        <v>0</v>
      </c>
      <c r="AH788">
        <v>0</v>
      </c>
      <c r="AI788">
        <v>0</v>
      </c>
    </row>
    <row r="789" spans="1:35" x14ac:dyDescent="0.3">
      <c r="A789" s="1">
        <v>6543</v>
      </c>
      <c r="B789">
        <v>1945</v>
      </c>
      <c r="C789">
        <f t="shared" si="74"/>
        <v>81</v>
      </c>
      <c r="D789" t="str" cm="1">
        <f t="array" ref="D789">_xlfn.IFS(C789&lt;36,"Young",C789&lt;56,"Middle-aged",C789&gt;=56,"Senior")</f>
        <v>Senior</v>
      </c>
      <c r="E789" t="s">
        <v>39</v>
      </c>
      <c r="F789" t="s">
        <v>33</v>
      </c>
      <c r="G789">
        <v>62847</v>
      </c>
      <c r="H789">
        <f t="shared" si="72"/>
        <v>62847</v>
      </c>
      <c r="I789" t="str" cm="1">
        <f t="array" ref="I789">_xlfn.IFS(H789&lt;PERCENTILE(Income_Clean,0.33),"Low",H789&lt;PERCENTILE(Income_Clean,0.67),"Medium",H789&gt;PERCENTILE(Income_Clean,0.67),"High")</f>
        <v>Medium</v>
      </c>
      <c r="J789" t="str">
        <f t="shared" si="73"/>
        <v>Average Income</v>
      </c>
      <c r="K789">
        <v>0</v>
      </c>
      <c r="L789">
        <v>0</v>
      </c>
      <c r="M789" t="str">
        <f t="shared" si="75"/>
        <v>No</v>
      </c>
      <c r="N789" t="s">
        <v>505</v>
      </c>
      <c r="O789">
        <v>45</v>
      </c>
      <c r="P789">
        <v>521</v>
      </c>
      <c r="Q789">
        <v>168</v>
      </c>
      <c r="R789">
        <v>706</v>
      </c>
      <c r="S789">
        <v>80</v>
      </c>
      <c r="T789">
        <v>76</v>
      </c>
      <c r="U789">
        <v>61</v>
      </c>
      <c r="V789">
        <f t="shared" si="76"/>
        <v>1612</v>
      </c>
      <c r="W789">
        <v>1</v>
      </c>
      <c r="X789">
        <v>3</v>
      </c>
      <c r="Y789">
        <v>6</v>
      </c>
      <c r="Z789">
        <v>4</v>
      </c>
      <c r="AA789">
        <v>2</v>
      </c>
      <c r="AB789">
        <v>0</v>
      </c>
      <c r="AC789">
        <v>0</v>
      </c>
      <c r="AD789">
        <v>0</v>
      </c>
      <c r="AE789">
        <v>0</v>
      </c>
      <c r="AF789">
        <v>0</v>
      </c>
      <c r="AG789">
        <f t="shared" si="77"/>
        <v>0</v>
      </c>
      <c r="AH789">
        <v>0</v>
      </c>
      <c r="AI789">
        <v>0</v>
      </c>
    </row>
    <row r="790" spans="1:35" x14ac:dyDescent="0.3">
      <c r="A790" s="1">
        <v>10446</v>
      </c>
      <c r="B790">
        <v>1957</v>
      </c>
      <c r="C790">
        <f t="shared" si="74"/>
        <v>69</v>
      </c>
      <c r="D790" t="str" cm="1">
        <f t="array" ref="D790">_xlfn.IFS(C790&lt;36,"Young",C790&lt;56,"Middle-aged",C790&gt;=56,"Senior")</f>
        <v>Senior</v>
      </c>
      <c r="E790" t="s">
        <v>36</v>
      </c>
      <c r="F790" t="s">
        <v>37</v>
      </c>
      <c r="G790">
        <v>82017</v>
      </c>
      <c r="H790">
        <f t="shared" si="72"/>
        <v>82017</v>
      </c>
      <c r="I790" t="str" cm="1">
        <f t="array" ref="I790">_xlfn.IFS(H790&lt;PERCENTILE(Income_Clean,0.33),"Low",H790&lt;PERCENTILE(Income_Clean,0.67),"Medium",H790&gt;PERCENTILE(Income_Clean,0.67),"High")</f>
        <v>High</v>
      </c>
      <c r="J790" t="str">
        <f t="shared" si="73"/>
        <v>Above Average Income</v>
      </c>
      <c r="K790">
        <v>0</v>
      </c>
      <c r="L790">
        <v>0</v>
      </c>
      <c r="M790" t="str">
        <f t="shared" si="75"/>
        <v>No</v>
      </c>
      <c r="N790" t="s">
        <v>386</v>
      </c>
      <c r="O790">
        <v>58</v>
      </c>
      <c r="P790">
        <v>184</v>
      </c>
      <c r="Q790">
        <v>23</v>
      </c>
      <c r="R790">
        <v>446</v>
      </c>
      <c r="S790">
        <v>30</v>
      </c>
      <c r="T790">
        <v>23</v>
      </c>
      <c r="U790">
        <v>23</v>
      </c>
      <c r="V790">
        <f t="shared" si="76"/>
        <v>729</v>
      </c>
      <c r="W790">
        <v>1</v>
      </c>
      <c r="X790">
        <v>5</v>
      </c>
      <c r="Y790">
        <v>4</v>
      </c>
      <c r="Z790">
        <v>7</v>
      </c>
      <c r="AA790">
        <v>2</v>
      </c>
      <c r="AB790">
        <v>0</v>
      </c>
      <c r="AC790">
        <v>1</v>
      </c>
      <c r="AD790">
        <v>1</v>
      </c>
      <c r="AE790">
        <v>1</v>
      </c>
      <c r="AF790">
        <v>0</v>
      </c>
      <c r="AG790">
        <f t="shared" si="77"/>
        <v>3</v>
      </c>
      <c r="AH790">
        <v>0</v>
      </c>
      <c r="AI790">
        <v>1</v>
      </c>
    </row>
    <row r="791" spans="1:35" x14ac:dyDescent="0.3">
      <c r="A791" s="1">
        <v>3479</v>
      </c>
      <c r="B791">
        <v>1950</v>
      </c>
      <c r="C791">
        <f t="shared" si="74"/>
        <v>76</v>
      </c>
      <c r="D791" t="str" cm="1">
        <f t="array" ref="D791">_xlfn.IFS(C791&lt;36,"Young",C791&lt;56,"Middle-aged",C791&gt;=56,"Senior")</f>
        <v>Senior</v>
      </c>
      <c r="E791" t="s">
        <v>29</v>
      </c>
      <c r="F791" t="s">
        <v>30</v>
      </c>
      <c r="G791">
        <v>16813</v>
      </c>
      <c r="H791">
        <f t="shared" si="72"/>
        <v>16813</v>
      </c>
      <c r="I791" t="str" cm="1">
        <f t="array" ref="I791">_xlfn.IFS(H791&lt;PERCENTILE(Income_Clean,0.33),"Low",H791&lt;PERCENTILE(Income_Clean,0.67),"Medium",H791&gt;PERCENTILE(Income_Clean,0.67),"High")</f>
        <v>Low</v>
      </c>
      <c r="J791" t="str">
        <f t="shared" si="73"/>
        <v>Below Average Income</v>
      </c>
      <c r="K791">
        <v>0</v>
      </c>
      <c r="L791">
        <v>0</v>
      </c>
      <c r="M791" t="str">
        <f t="shared" si="75"/>
        <v>No</v>
      </c>
      <c r="N791" t="s">
        <v>388</v>
      </c>
      <c r="O791">
        <v>49</v>
      </c>
      <c r="P791">
        <v>4</v>
      </c>
      <c r="Q791">
        <v>8</v>
      </c>
      <c r="R791">
        <v>11</v>
      </c>
      <c r="S791">
        <v>12</v>
      </c>
      <c r="T791">
        <v>2</v>
      </c>
      <c r="U791">
        <v>13</v>
      </c>
      <c r="V791">
        <f t="shared" si="76"/>
        <v>50</v>
      </c>
      <c r="W791">
        <v>1</v>
      </c>
      <c r="X791">
        <v>2</v>
      </c>
      <c r="Y791">
        <v>0</v>
      </c>
      <c r="Z791">
        <v>3</v>
      </c>
      <c r="AA791">
        <v>7</v>
      </c>
      <c r="AB791">
        <v>1</v>
      </c>
      <c r="AC791">
        <v>0</v>
      </c>
      <c r="AD791">
        <v>0</v>
      </c>
      <c r="AE791">
        <v>0</v>
      </c>
      <c r="AF791">
        <v>0</v>
      </c>
      <c r="AG791">
        <f t="shared" si="77"/>
        <v>1</v>
      </c>
      <c r="AH791">
        <v>0</v>
      </c>
      <c r="AI791">
        <v>0</v>
      </c>
    </row>
    <row r="792" spans="1:35" x14ac:dyDescent="0.3">
      <c r="A792" s="1">
        <v>11075</v>
      </c>
      <c r="B792">
        <v>1978</v>
      </c>
      <c r="C792">
        <f t="shared" si="74"/>
        <v>48</v>
      </c>
      <c r="D792" t="str" cm="1">
        <f t="array" ref="D792">_xlfn.IFS(C792&lt;36,"Young",C792&lt;56,"Middle-aged",C792&gt;=56,"Senior")</f>
        <v>Middle-aged</v>
      </c>
      <c r="E792" t="s">
        <v>29</v>
      </c>
      <c r="F792" t="s">
        <v>37</v>
      </c>
      <c r="G792">
        <v>51267</v>
      </c>
      <c r="H792">
        <f t="shared" si="72"/>
        <v>51267</v>
      </c>
      <c r="I792" t="str" cm="1">
        <f t="array" ref="I792">_xlfn.IFS(H792&lt;PERCENTILE(Income_Clean,0.33),"Low",H792&lt;PERCENTILE(Income_Clean,0.67),"Medium",H792&gt;PERCENTILE(Income_Clean,0.67),"High")</f>
        <v>Medium</v>
      </c>
      <c r="J792" t="str">
        <f t="shared" si="73"/>
        <v>Average Income</v>
      </c>
      <c r="K792">
        <v>1</v>
      </c>
      <c r="L792">
        <v>1</v>
      </c>
      <c r="M792" t="str">
        <f t="shared" si="75"/>
        <v>Yes</v>
      </c>
      <c r="N792" t="s">
        <v>506</v>
      </c>
      <c r="O792">
        <v>37</v>
      </c>
      <c r="P792">
        <v>183</v>
      </c>
      <c r="Q792">
        <v>2</v>
      </c>
      <c r="R792">
        <v>64</v>
      </c>
      <c r="S792">
        <v>7</v>
      </c>
      <c r="T792">
        <v>2</v>
      </c>
      <c r="U792">
        <v>12</v>
      </c>
      <c r="V792">
        <f t="shared" si="76"/>
        <v>270</v>
      </c>
      <c r="W792">
        <v>4</v>
      </c>
      <c r="X792">
        <v>3</v>
      </c>
      <c r="Y792">
        <v>3</v>
      </c>
      <c r="Z792">
        <v>5</v>
      </c>
      <c r="AA792">
        <v>4</v>
      </c>
      <c r="AB792">
        <v>0</v>
      </c>
      <c r="AC792">
        <v>0</v>
      </c>
      <c r="AD792">
        <v>0</v>
      </c>
      <c r="AE792">
        <v>0</v>
      </c>
      <c r="AF792">
        <v>0</v>
      </c>
      <c r="AG792">
        <f t="shared" si="77"/>
        <v>0</v>
      </c>
      <c r="AH792">
        <v>0</v>
      </c>
      <c r="AI792">
        <v>0</v>
      </c>
    </row>
    <row r="793" spans="1:35" x14ac:dyDescent="0.3">
      <c r="A793" s="1">
        <v>4442</v>
      </c>
      <c r="B793">
        <v>1961</v>
      </c>
      <c r="C793">
        <f t="shared" si="74"/>
        <v>65</v>
      </c>
      <c r="D793" t="str" cm="1">
        <f t="array" ref="D793">_xlfn.IFS(C793&lt;36,"Young",C793&lt;56,"Middle-aged",C793&gt;=56,"Senior")</f>
        <v>Senior</v>
      </c>
      <c r="E793" t="s">
        <v>29</v>
      </c>
      <c r="F793" t="s">
        <v>30</v>
      </c>
      <c r="G793">
        <v>46524</v>
      </c>
      <c r="H793">
        <f t="shared" si="72"/>
        <v>46524</v>
      </c>
      <c r="I793" t="str" cm="1">
        <f t="array" ref="I793">_xlfn.IFS(H793&lt;PERCENTILE(Income_Clean,0.33),"Low",H793&lt;PERCENTILE(Income_Clean,0.67),"Medium",H793&gt;PERCENTILE(Income_Clean,0.67),"High")</f>
        <v>Medium</v>
      </c>
      <c r="J793" t="str">
        <f t="shared" si="73"/>
        <v>Average Income</v>
      </c>
      <c r="K793">
        <v>0</v>
      </c>
      <c r="L793">
        <v>1</v>
      </c>
      <c r="M793" t="str">
        <f t="shared" si="75"/>
        <v>Yes</v>
      </c>
      <c r="N793" t="s">
        <v>105</v>
      </c>
      <c r="O793">
        <v>70</v>
      </c>
      <c r="P793">
        <v>31</v>
      </c>
      <c r="Q793">
        <v>19</v>
      </c>
      <c r="R793">
        <v>35</v>
      </c>
      <c r="S793">
        <v>26</v>
      </c>
      <c r="T793">
        <v>14</v>
      </c>
      <c r="U793">
        <v>52</v>
      </c>
      <c r="V793">
        <f t="shared" si="76"/>
        <v>177</v>
      </c>
      <c r="W793">
        <v>2</v>
      </c>
      <c r="X793">
        <v>1</v>
      </c>
      <c r="Y793">
        <v>1</v>
      </c>
      <c r="Z793">
        <v>5</v>
      </c>
      <c r="AA793">
        <v>3</v>
      </c>
      <c r="AB793">
        <v>0</v>
      </c>
      <c r="AC793">
        <v>0</v>
      </c>
      <c r="AD793">
        <v>0</v>
      </c>
      <c r="AE793">
        <v>0</v>
      </c>
      <c r="AF793">
        <v>0</v>
      </c>
      <c r="AG793">
        <f t="shared" si="77"/>
        <v>0</v>
      </c>
      <c r="AH793">
        <v>0</v>
      </c>
      <c r="AI793">
        <v>0</v>
      </c>
    </row>
    <row r="794" spans="1:35" x14ac:dyDescent="0.3">
      <c r="A794" s="1">
        <v>199</v>
      </c>
      <c r="B794">
        <v>1962</v>
      </c>
      <c r="C794">
        <f t="shared" si="74"/>
        <v>64</v>
      </c>
      <c r="D794" t="str" cm="1">
        <f t="array" ref="D794">_xlfn.IFS(C794&lt;36,"Young",C794&lt;56,"Middle-aged",C794&gt;=56,"Senior")</f>
        <v>Senior</v>
      </c>
      <c r="E794" t="s">
        <v>39</v>
      </c>
      <c r="F794" t="s">
        <v>30</v>
      </c>
      <c r="G794">
        <v>45183</v>
      </c>
      <c r="H794">
        <f t="shared" si="72"/>
        <v>45183</v>
      </c>
      <c r="I794" t="str" cm="1">
        <f t="array" ref="I794">_xlfn.IFS(H794&lt;PERCENTILE(Income_Clean,0.33),"Low",H794&lt;PERCENTILE(Income_Clean,0.67),"Medium",H794&gt;PERCENTILE(Income_Clean,0.67),"High")</f>
        <v>Medium</v>
      </c>
      <c r="J794" t="str">
        <f t="shared" si="73"/>
        <v>Average Income</v>
      </c>
      <c r="K794">
        <v>0</v>
      </c>
      <c r="L794">
        <v>0</v>
      </c>
      <c r="M794" t="str">
        <f t="shared" si="75"/>
        <v>No</v>
      </c>
      <c r="N794" t="s">
        <v>440</v>
      </c>
      <c r="O794">
        <v>33</v>
      </c>
      <c r="P794">
        <v>219</v>
      </c>
      <c r="Q794">
        <v>3</v>
      </c>
      <c r="R794">
        <v>60</v>
      </c>
      <c r="S794">
        <v>12</v>
      </c>
      <c r="T794">
        <v>9</v>
      </c>
      <c r="U794">
        <v>12</v>
      </c>
      <c r="V794">
        <f t="shared" si="76"/>
        <v>315</v>
      </c>
      <c r="W794">
        <v>1</v>
      </c>
      <c r="X794">
        <v>4</v>
      </c>
      <c r="Y794">
        <v>1</v>
      </c>
      <c r="Z794">
        <v>7</v>
      </c>
      <c r="AA794">
        <v>7</v>
      </c>
      <c r="AB794">
        <v>0</v>
      </c>
      <c r="AC794">
        <v>1</v>
      </c>
      <c r="AD794">
        <v>0</v>
      </c>
      <c r="AE794">
        <v>0</v>
      </c>
      <c r="AF794">
        <v>0</v>
      </c>
      <c r="AG794">
        <f t="shared" si="77"/>
        <v>1</v>
      </c>
      <c r="AH794">
        <v>0</v>
      </c>
      <c r="AI794">
        <v>0</v>
      </c>
    </row>
    <row r="795" spans="1:35" x14ac:dyDescent="0.3">
      <c r="A795" s="1">
        <v>6722</v>
      </c>
      <c r="B795">
        <v>1954</v>
      </c>
      <c r="C795">
        <f t="shared" si="74"/>
        <v>72</v>
      </c>
      <c r="D795" t="str" cm="1">
        <f t="array" ref="D795">_xlfn.IFS(C795&lt;36,"Young",C795&lt;56,"Middle-aged",C795&gt;=56,"Senior")</f>
        <v>Senior</v>
      </c>
      <c r="E795" t="s">
        <v>36</v>
      </c>
      <c r="F795" t="s">
        <v>37</v>
      </c>
      <c r="G795">
        <v>70421</v>
      </c>
      <c r="H795">
        <f t="shared" si="72"/>
        <v>70421</v>
      </c>
      <c r="I795" t="str" cm="1">
        <f t="array" ref="I795">_xlfn.IFS(H795&lt;PERCENTILE(Income_Clean,0.33),"Low",H795&lt;PERCENTILE(Income_Clean,0.67),"Medium",H795&gt;PERCENTILE(Income_Clean,0.67),"High")</f>
        <v>High</v>
      </c>
      <c r="J795" t="str">
        <f t="shared" si="73"/>
        <v>Above Average Income</v>
      </c>
      <c r="K795">
        <v>0</v>
      </c>
      <c r="L795">
        <v>1</v>
      </c>
      <c r="M795" t="str">
        <f t="shared" si="75"/>
        <v>Yes</v>
      </c>
      <c r="N795" t="s">
        <v>78</v>
      </c>
      <c r="O795">
        <v>98</v>
      </c>
      <c r="P795">
        <v>479</v>
      </c>
      <c r="Q795">
        <v>28</v>
      </c>
      <c r="R795">
        <v>136</v>
      </c>
      <c r="S795">
        <v>75</v>
      </c>
      <c r="T795">
        <v>14</v>
      </c>
      <c r="U795">
        <v>35</v>
      </c>
      <c r="V795">
        <f t="shared" si="76"/>
        <v>767</v>
      </c>
      <c r="W795">
        <v>3</v>
      </c>
      <c r="X795">
        <v>10</v>
      </c>
      <c r="Y795">
        <v>3</v>
      </c>
      <c r="Z795">
        <v>7</v>
      </c>
      <c r="AA795">
        <v>6</v>
      </c>
      <c r="AB795">
        <v>0</v>
      </c>
      <c r="AC795">
        <v>0</v>
      </c>
      <c r="AD795">
        <v>0</v>
      </c>
      <c r="AE795">
        <v>0</v>
      </c>
      <c r="AF795">
        <v>0</v>
      </c>
      <c r="AG795">
        <f t="shared" si="77"/>
        <v>0</v>
      </c>
      <c r="AH795">
        <v>0</v>
      </c>
      <c r="AI795">
        <v>0</v>
      </c>
    </row>
    <row r="796" spans="1:35" x14ac:dyDescent="0.3">
      <c r="A796" s="1">
        <v>796</v>
      </c>
      <c r="B796">
        <v>1965</v>
      </c>
      <c r="C796">
        <f t="shared" si="74"/>
        <v>61</v>
      </c>
      <c r="D796" t="str" cm="1">
        <f t="array" ref="D796">_xlfn.IFS(C796&lt;36,"Young",C796&lt;56,"Middle-aged",C796&gt;=56,"Senior")</f>
        <v>Senior</v>
      </c>
      <c r="E796" t="s">
        <v>53</v>
      </c>
      <c r="F796" t="s">
        <v>41</v>
      </c>
      <c r="G796">
        <v>60161</v>
      </c>
      <c r="H796">
        <f t="shared" si="72"/>
        <v>60161</v>
      </c>
      <c r="I796" t="str" cm="1">
        <f t="array" ref="I796">_xlfn.IFS(H796&lt;PERCENTILE(Income_Clean,0.33),"Low",H796&lt;PERCENTILE(Income_Clean,0.67),"Medium",H796&gt;PERCENTILE(Income_Clean,0.67),"High")</f>
        <v>Medium</v>
      </c>
      <c r="J796" t="str">
        <f t="shared" si="73"/>
        <v>Average Income</v>
      </c>
      <c r="K796">
        <v>0</v>
      </c>
      <c r="L796">
        <v>1</v>
      </c>
      <c r="M796" t="str">
        <f t="shared" si="75"/>
        <v>Yes</v>
      </c>
      <c r="N796" t="s">
        <v>374</v>
      </c>
      <c r="O796">
        <v>17</v>
      </c>
      <c r="P796">
        <v>584</v>
      </c>
      <c r="Q796">
        <v>44</v>
      </c>
      <c r="R796">
        <v>212</v>
      </c>
      <c r="S796">
        <v>46</v>
      </c>
      <c r="T796">
        <v>8</v>
      </c>
      <c r="U796">
        <v>177</v>
      </c>
      <c r="V796">
        <f t="shared" si="76"/>
        <v>1071</v>
      </c>
      <c r="W796">
        <v>3</v>
      </c>
      <c r="X796">
        <v>11</v>
      </c>
      <c r="Y796">
        <v>4</v>
      </c>
      <c r="Z796">
        <v>8</v>
      </c>
      <c r="AA796">
        <v>8</v>
      </c>
      <c r="AB796">
        <v>0</v>
      </c>
      <c r="AC796">
        <v>0</v>
      </c>
      <c r="AD796">
        <v>0</v>
      </c>
      <c r="AE796">
        <v>0</v>
      </c>
      <c r="AF796">
        <v>0</v>
      </c>
      <c r="AG796">
        <f t="shared" si="77"/>
        <v>0</v>
      </c>
      <c r="AH796">
        <v>0</v>
      </c>
      <c r="AI796">
        <v>0</v>
      </c>
    </row>
    <row r="797" spans="1:35" x14ac:dyDescent="0.3">
      <c r="A797" s="1">
        <v>3749</v>
      </c>
      <c r="B797">
        <v>1973</v>
      </c>
      <c r="C797">
        <f t="shared" si="74"/>
        <v>53</v>
      </c>
      <c r="D797" t="str" cm="1">
        <f t="array" ref="D797">_xlfn.IFS(C797&lt;36,"Young",C797&lt;56,"Middle-aged",C797&gt;=56,"Senior")</f>
        <v>Middle-aged</v>
      </c>
      <c r="E797" t="s">
        <v>29</v>
      </c>
      <c r="F797" t="s">
        <v>33</v>
      </c>
      <c r="G797">
        <v>73926</v>
      </c>
      <c r="H797">
        <f t="shared" si="72"/>
        <v>73926</v>
      </c>
      <c r="I797" t="str" cm="1">
        <f t="array" ref="I797">_xlfn.IFS(H797&lt;PERCENTILE(Income_Clean,0.33),"Low",H797&lt;PERCENTILE(Income_Clean,0.67),"Medium",H797&gt;PERCENTILE(Income_Clean,0.67),"High")</f>
        <v>High</v>
      </c>
      <c r="J797" t="str">
        <f t="shared" si="73"/>
        <v>Above Average Income</v>
      </c>
      <c r="K797">
        <v>0</v>
      </c>
      <c r="L797">
        <v>0</v>
      </c>
      <c r="M797" t="str">
        <f t="shared" si="75"/>
        <v>No</v>
      </c>
      <c r="N797" t="s">
        <v>507</v>
      </c>
      <c r="O797">
        <v>54</v>
      </c>
      <c r="P797">
        <v>627</v>
      </c>
      <c r="Q797">
        <v>91</v>
      </c>
      <c r="R797">
        <v>597</v>
      </c>
      <c r="S797">
        <v>159</v>
      </c>
      <c r="T797">
        <v>91</v>
      </c>
      <c r="U797">
        <v>15</v>
      </c>
      <c r="V797">
        <f t="shared" si="76"/>
        <v>1580</v>
      </c>
      <c r="W797">
        <v>1</v>
      </c>
      <c r="X797">
        <v>6</v>
      </c>
      <c r="Y797">
        <v>5</v>
      </c>
      <c r="Z797">
        <v>12</v>
      </c>
      <c r="AA797">
        <v>3</v>
      </c>
      <c r="AB797">
        <v>0</v>
      </c>
      <c r="AC797">
        <v>0</v>
      </c>
      <c r="AD797">
        <v>0</v>
      </c>
      <c r="AE797">
        <v>0</v>
      </c>
      <c r="AF797">
        <v>0</v>
      </c>
      <c r="AG797">
        <f t="shared" si="77"/>
        <v>0</v>
      </c>
      <c r="AH797">
        <v>0</v>
      </c>
      <c r="AI797">
        <v>0</v>
      </c>
    </row>
    <row r="798" spans="1:35" x14ac:dyDescent="0.3">
      <c r="A798" s="1">
        <v>8523</v>
      </c>
      <c r="B798">
        <v>1968</v>
      </c>
      <c r="C798">
        <f t="shared" si="74"/>
        <v>58</v>
      </c>
      <c r="D798" t="str" cm="1">
        <f t="array" ref="D798">_xlfn.IFS(C798&lt;36,"Young",C798&lt;56,"Middle-aged",C798&gt;=56,"Senior")</f>
        <v>Senior</v>
      </c>
      <c r="E798" t="s">
        <v>29</v>
      </c>
      <c r="F798" t="s">
        <v>37</v>
      </c>
      <c r="G798">
        <v>19329</v>
      </c>
      <c r="H798">
        <f t="shared" si="72"/>
        <v>19329</v>
      </c>
      <c r="I798" t="str" cm="1">
        <f t="array" ref="I798">_xlfn.IFS(H798&lt;PERCENTILE(Income_Clean,0.33),"Low",H798&lt;PERCENTILE(Income_Clean,0.67),"Medium",H798&gt;PERCENTILE(Income_Clean,0.67),"High")</f>
        <v>Low</v>
      </c>
      <c r="J798" t="str">
        <f t="shared" si="73"/>
        <v>Below Average Income</v>
      </c>
      <c r="K798">
        <v>1</v>
      </c>
      <c r="L798">
        <v>0</v>
      </c>
      <c r="M798" t="str">
        <f t="shared" si="75"/>
        <v>Yes</v>
      </c>
      <c r="N798" t="s">
        <v>508</v>
      </c>
      <c r="O798">
        <v>39</v>
      </c>
      <c r="P798">
        <v>24</v>
      </c>
      <c r="Q798">
        <v>1</v>
      </c>
      <c r="R798">
        <v>16</v>
      </c>
      <c r="S798">
        <v>12</v>
      </c>
      <c r="T798">
        <v>2</v>
      </c>
      <c r="U798">
        <v>5</v>
      </c>
      <c r="V798">
        <f t="shared" si="76"/>
        <v>60</v>
      </c>
      <c r="W798">
        <v>3</v>
      </c>
      <c r="X798">
        <v>4</v>
      </c>
      <c r="Y798">
        <v>0</v>
      </c>
      <c r="Z798">
        <v>3</v>
      </c>
      <c r="AA798">
        <v>8</v>
      </c>
      <c r="AB798">
        <v>0</v>
      </c>
      <c r="AC798">
        <v>0</v>
      </c>
      <c r="AD798">
        <v>0</v>
      </c>
      <c r="AE798">
        <v>0</v>
      </c>
      <c r="AF798">
        <v>0</v>
      </c>
      <c r="AG798">
        <f t="shared" si="77"/>
        <v>0</v>
      </c>
      <c r="AH798">
        <v>0</v>
      </c>
      <c r="AI798">
        <v>0</v>
      </c>
    </row>
    <row r="799" spans="1:35" x14ac:dyDescent="0.3">
      <c r="A799" s="1">
        <v>310</v>
      </c>
      <c r="B799">
        <v>1970</v>
      </c>
      <c r="C799">
        <f t="shared" si="74"/>
        <v>56</v>
      </c>
      <c r="D799" t="str" cm="1">
        <f t="array" ref="D799">_xlfn.IFS(C799&lt;36,"Young",C799&lt;56,"Middle-aged",C799&gt;=56,"Senior")</f>
        <v>Senior</v>
      </c>
      <c r="E799" t="s">
        <v>39</v>
      </c>
      <c r="F799" t="s">
        <v>37</v>
      </c>
      <c r="G799">
        <v>61872</v>
      </c>
      <c r="H799">
        <f t="shared" si="72"/>
        <v>61872</v>
      </c>
      <c r="I799" t="str" cm="1">
        <f t="array" ref="I799">_xlfn.IFS(H799&lt;PERCENTILE(Income_Clean,0.33),"Low",H799&lt;PERCENTILE(Income_Clean,0.67),"Medium",H799&gt;PERCENTILE(Income_Clean,0.67),"High")</f>
        <v>Medium</v>
      </c>
      <c r="J799" t="str">
        <f t="shared" si="73"/>
        <v>Average Income</v>
      </c>
      <c r="K799">
        <v>0</v>
      </c>
      <c r="L799">
        <v>1</v>
      </c>
      <c r="M799" t="str">
        <f t="shared" si="75"/>
        <v>Yes</v>
      </c>
      <c r="N799" t="s">
        <v>448</v>
      </c>
      <c r="O799">
        <v>81</v>
      </c>
      <c r="P799">
        <v>330</v>
      </c>
      <c r="Q799">
        <v>5</v>
      </c>
      <c r="R799">
        <v>159</v>
      </c>
      <c r="S799">
        <v>36</v>
      </c>
      <c r="T799">
        <v>27</v>
      </c>
      <c r="U799">
        <v>16</v>
      </c>
      <c r="V799">
        <f t="shared" si="76"/>
        <v>573</v>
      </c>
      <c r="W799">
        <v>4</v>
      </c>
      <c r="X799">
        <v>4</v>
      </c>
      <c r="Y799">
        <v>4</v>
      </c>
      <c r="Z799">
        <v>9</v>
      </c>
      <c r="AA799">
        <v>4</v>
      </c>
      <c r="AB799">
        <v>0</v>
      </c>
      <c r="AC799">
        <v>0</v>
      </c>
      <c r="AD799">
        <v>0</v>
      </c>
      <c r="AE799">
        <v>0</v>
      </c>
      <c r="AF799">
        <v>0</v>
      </c>
      <c r="AG799">
        <f t="shared" si="77"/>
        <v>0</v>
      </c>
      <c r="AH799">
        <v>0</v>
      </c>
      <c r="AI799">
        <v>0</v>
      </c>
    </row>
    <row r="800" spans="1:35" x14ac:dyDescent="0.3">
      <c r="A800" s="1">
        <v>8629</v>
      </c>
      <c r="B800">
        <v>1956</v>
      </c>
      <c r="C800">
        <f t="shared" si="74"/>
        <v>70</v>
      </c>
      <c r="D800" t="str" cm="1">
        <f t="array" ref="D800">_xlfn.IFS(C800&lt;36,"Young",C800&lt;56,"Middle-aged",C800&gt;=56,"Senior")</f>
        <v>Senior</v>
      </c>
      <c r="E800" t="s">
        <v>29</v>
      </c>
      <c r="F800" t="s">
        <v>71</v>
      </c>
      <c r="G800">
        <v>46984</v>
      </c>
      <c r="H800">
        <f t="shared" si="72"/>
        <v>46984</v>
      </c>
      <c r="I800" t="str" cm="1">
        <f t="array" ref="I800">_xlfn.IFS(H800&lt;PERCENTILE(Income_Clean,0.33),"Low",H800&lt;PERCENTILE(Income_Clean,0.67),"Medium",H800&gt;PERCENTILE(Income_Clean,0.67),"High")</f>
        <v>Medium</v>
      </c>
      <c r="J800" t="str">
        <f t="shared" si="73"/>
        <v>Average Income</v>
      </c>
      <c r="K800">
        <v>1</v>
      </c>
      <c r="L800">
        <v>1</v>
      </c>
      <c r="M800" t="str">
        <f t="shared" si="75"/>
        <v>Yes</v>
      </c>
      <c r="N800" t="s">
        <v>221</v>
      </c>
      <c r="O800">
        <v>71</v>
      </c>
      <c r="P800">
        <v>19</v>
      </c>
      <c r="Q800">
        <v>1</v>
      </c>
      <c r="R800">
        <v>10</v>
      </c>
      <c r="S800">
        <v>2</v>
      </c>
      <c r="T800">
        <v>1</v>
      </c>
      <c r="U800">
        <v>8</v>
      </c>
      <c r="V800">
        <f t="shared" si="76"/>
        <v>41</v>
      </c>
      <c r="W800">
        <v>1</v>
      </c>
      <c r="X800">
        <v>1</v>
      </c>
      <c r="Y800">
        <v>0</v>
      </c>
      <c r="Z800">
        <v>3</v>
      </c>
      <c r="AA800">
        <v>5</v>
      </c>
      <c r="AB800">
        <v>0</v>
      </c>
      <c r="AC800">
        <v>0</v>
      </c>
      <c r="AD800">
        <v>0</v>
      </c>
      <c r="AE800">
        <v>0</v>
      </c>
      <c r="AF800">
        <v>0</v>
      </c>
      <c r="AG800">
        <f t="shared" si="77"/>
        <v>0</v>
      </c>
      <c r="AH800">
        <v>0</v>
      </c>
      <c r="AI800">
        <v>0</v>
      </c>
    </row>
    <row r="801" spans="1:35" x14ac:dyDescent="0.3">
      <c r="A801" s="1">
        <v>236</v>
      </c>
      <c r="B801">
        <v>1951</v>
      </c>
      <c r="C801">
        <f t="shared" si="74"/>
        <v>75</v>
      </c>
      <c r="D801" t="str" cm="1">
        <f t="array" ref="D801">_xlfn.IFS(C801&lt;36,"Young",C801&lt;56,"Middle-aged",C801&gt;=56,"Senior")</f>
        <v>Senior</v>
      </c>
      <c r="E801" t="s">
        <v>29</v>
      </c>
      <c r="F801" t="s">
        <v>37</v>
      </c>
      <c r="G801">
        <v>34838</v>
      </c>
      <c r="H801">
        <f t="shared" si="72"/>
        <v>34838</v>
      </c>
      <c r="I801" t="str" cm="1">
        <f t="array" ref="I801">_xlfn.IFS(H801&lt;PERCENTILE(Income_Clean,0.33),"Low",H801&lt;PERCENTILE(Income_Clean,0.67),"Medium",H801&gt;PERCENTILE(Income_Clean,0.67),"High")</f>
        <v>Low</v>
      </c>
      <c r="J801" t="str">
        <f t="shared" si="73"/>
        <v>Below Average Income</v>
      </c>
      <c r="K801">
        <v>1</v>
      </c>
      <c r="L801">
        <v>1</v>
      </c>
      <c r="M801" t="str">
        <f t="shared" si="75"/>
        <v>Yes</v>
      </c>
      <c r="N801" t="s">
        <v>509</v>
      </c>
      <c r="O801">
        <v>62</v>
      </c>
      <c r="P801">
        <v>28</v>
      </c>
      <c r="Q801">
        <v>23</v>
      </c>
      <c r="R801">
        <v>29</v>
      </c>
      <c r="S801">
        <v>29</v>
      </c>
      <c r="T801">
        <v>14</v>
      </c>
      <c r="U801">
        <v>47</v>
      </c>
      <c r="V801">
        <f t="shared" si="76"/>
        <v>170</v>
      </c>
      <c r="W801">
        <v>3</v>
      </c>
      <c r="X801">
        <v>2</v>
      </c>
      <c r="Y801">
        <v>1</v>
      </c>
      <c r="Z801">
        <v>4</v>
      </c>
      <c r="AA801">
        <v>6</v>
      </c>
      <c r="AB801">
        <v>0</v>
      </c>
      <c r="AC801">
        <v>0</v>
      </c>
      <c r="AD801">
        <v>0</v>
      </c>
      <c r="AE801">
        <v>0</v>
      </c>
      <c r="AF801">
        <v>0</v>
      </c>
      <c r="AG801">
        <f t="shared" si="77"/>
        <v>0</v>
      </c>
      <c r="AH801">
        <v>0</v>
      </c>
      <c r="AI801">
        <v>0</v>
      </c>
    </row>
    <row r="802" spans="1:35" x14ac:dyDescent="0.3">
      <c r="A802" s="1">
        <v>9930</v>
      </c>
      <c r="B802">
        <v>1944</v>
      </c>
      <c r="C802">
        <f t="shared" si="74"/>
        <v>82</v>
      </c>
      <c r="D802" t="str" cm="1">
        <f t="array" ref="D802">_xlfn.IFS(C802&lt;36,"Young",C802&lt;56,"Middle-aged",C802&gt;=56,"Senior")</f>
        <v>Senior</v>
      </c>
      <c r="E802" t="s">
        <v>36</v>
      </c>
      <c r="F802" t="s">
        <v>30</v>
      </c>
      <c r="G802">
        <v>82716</v>
      </c>
      <c r="H802">
        <f t="shared" si="72"/>
        <v>82716</v>
      </c>
      <c r="I802" t="str" cm="1">
        <f t="array" ref="I802">_xlfn.IFS(H802&lt;PERCENTILE(Income_Clean,0.33),"Low",H802&lt;PERCENTILE(Income_Clean,0.67),"Medium",H802&gt;PERCENTILE(Income_Clean,0.67),"High")</f>
        <v>High</v>
      </c>
      <c r="J802" t="str">
        <f t="shared" si="73"/>
        <v>Above Average Income</v>
      </c>
      <c r="K802">
        <v>0</v>
      </c>
      <c r="L802">
        <v>0</v>
      </c>
      <c r="M802" t="str">
        <f t="shared" si="75"/>
        <v>No</v>
      </c>
      <c r="N802" t="s">
        <v>76</v>
      </c>
      <c r="O802">
        <v>8</v>
      </c>
      <c r="P802">
        <v>606</v>
      </c>
      <c r="Q802">
        <v>148</v>
      </c>
      <c r="R802">
        <v>228</v>
      </c>
      <c r="S802">
        <v>15</v>
      </c>
      <c r="T802">
        <v>148</v>
      </c>
      <c r="U802">
        <v>22</v>
      </c>
      <c r="V802">
        <f t="shared" si="76"/>
        <v>1167</v>
      </c>
      <c r="W802">
        <v>1</v>
      </c>
      <c r="X802">
        <v>6</v>
      </c>
      <c r="Y802">
        <v>8</v>
      </c>
      <c r="Z802">
        <v>13</v>
      </c>
      <c r="AA802">
        <v>2</v>
      </c>
      <c r="AB802">
        <v>0</v>
      </c>
      <c r="AC802">
        <v>0</v>
      </c>
      <c r="AD802">
        <v>0</v>
      </c>
      <c r="AE802">
        <v>0</v>
      </c>
      <c r="AF802">
        <v>0</v>
      </c>
      <c r="AG802">
        <f t="shared" si="77"/>
        <v>0</v>
      </c>
      <c r="AH802">
        <v>0</v>
      </c>
      <c r="AI802">
        <v>0</v>
      </c>
    </row>
    <row r="803" spans="1:35" x14ac:dyDescent="0.3">
      <c r="A803" s="1">
        <v>3483</v>
      </c>
      <c r="B803">
        <v>1958</v>
      </c>
      <c r="C803">
        <f t="shared" si="74"/>
        <v>68</v>
      </c>
      <c r="D803" t="str" cm="1">
        <f t="array" ref="D803">_xlfn.IFS(C803&lt;36,"Young",C803&lt;56,"Middle-aged",C803&gt;=56,"Senior")</f>
        <v>Senior</v>
      </c>
      <c r="E803" t="s">
        <v>29</v>
      </c>
      <c r="F803" t="s">
        <v>37</v>
      </c>
      <c r="G803">
        <v>48192</v>
      </c>
      <c r="H803">
        <f t="shared" si="72"/>
        <v>48192</v>
      </c>
      <c r="I803" t="str" cm="1">
        <f t="array" ref="I803">_xlfn.IFS(H803&lt;PERCENTILE(Income_Clean,0.33),"Low",H803&lt;PERCENTILE(Income_Clean,0.67),"Medium",H803&gt;PERCENTILE(Income_Clean,0.67),"High")</f>
        <v>Medium</v>
      </c>
      <c r="J803" t="str">
        <f t="shared" si="73"/>
        <v>Average Income</v>
      </c>
      <c r="K803">
        <v>0</v>
      </c>
      <c r="L803">
        <v>0</v>
      </c>
      <c r="M803" t="str">
        <f t="shared" si="75"/>
        <v>No</v>
      </c>
      <c r="N803" t="s">
        <v>510</v>
      </c>
      <c r="O803">
        <v>76</v>
      </c>
      <c r="P803">
        <v>1039</v>
      </c>
      <c r="Q803">
        <v>43</v>
      </c>
      <c r="R803">
        <v>204</v>
      </c>
      <c r="S803">
        <v>153</v>
      </c>
      <c r="T803">
        <v>58</v>
      </c>
      <c r="U803">
        <v>29</v>
      </c>
      <c r="V803">
        <f t="shared" si="76"/>
        <v>1526</v>
      </c>
      <c r="W803">
        <v>3</v>
      </c>
      <c r="X803">
        <v>2</v>
      </c>
      <c r="Y803">
        <v>8</v>
      </c>
      <c r="Z803">
        <v>12</v>
      </c>
      <c r="AA803">
        <v>8</v>
      </c>
      <c r="AB803">
        <v>0</v>
      </c>
      <c r="AC803">
        <v>1</v>
      </c>
      <c r="AD803">
        <v>0</v>
      </c>
      <c r="AE803">
        <v>1</v>
      </c>
      <c r="AF803">
        <v>1</v>
      </c>
      <c r="AG803">
        <f t="shared" si="77"/>
        <v>3</v>
      </c>
      <c r="AH803">
        <v>0</v>
      </c>
      <c r="AI803">
        <v>1</v>
      </c>
    </row>
    <row r="804" spans="1:35" x14ac:dyDescent="0.3">
      <c r="A804" s="1">
        <v>4599</v>
      </c>
      <c r="B804">
        <v>1976</v>
      </c>
      <c r="C804">
        <f t="shared" si="74"/>
        <v>50</v>
      </c>
      <c r="D804" t="str" cm="1">
        <f t="array" ref="D804">_xlfn.IFS(C804&lt;36,"Young",C804&lt;56,"Middle-aged",C804&gt;=56,"Senior")</f>
        <v>Middle-aged</v>
      </c>
      <c r="E804" t="s">
        <v>39</v>
      </c>
      <c r="F804" t="s">
        <v>37</v>
      </c>
      <c r="G804">
        <v>49681</v>
      </c>
      <c r="H804">
        <f t="shared" si="72"/>
        <v>49681</v>
      </c>
      <c r="I804" t="str" cm="1">
        <f t="array" ref="I804">_xlfn.IFS(H804&lt;PERCENTILE(Income_Clean,0.33),"Low",H804&lt;PERCENTILE(Income_Clean,0.67),"Medium",H804&gt;PERCENTILE(Income_Clean,0.67),"High")</f>
        <v>Medium</v>
      </c>
      <c r="J804" t="str">
        <f t="shared" si="73"/>
        <v>Average Income</v>
      </c>
      <c r="K804">
        <v>0</v>
      </c>
      <c r="L804">
        <v>2</v>
      </c>
      <c r="M804" t="str">
        <f t="shared" si="75"/>
        <v>Yes</v>
      </c>
      <c r="N804" t="s">
        <v>511</v>
      </c>
      <c r="O804">
        <v>66</v>
      </c>
      <c r="P804">
        <v>411</v>
      </c>
      <c r="Q804">
        <v>0</v>
      </c>
      <c r="R804">
        <v>26</v>
      </c>
      <c r="S804">
        <v>0</v>
      </c>
      <c r="T804">
        <v>0</v>
      </c>
      <c r="U804">
        <v>21</v>
      </c>
      <c r="V804">
        <f t="shared" si="76"/>
        <v>458</v>
      </c>
      <c r="W804">
        <v>6</v>
      </c>
      <c r="X804">
        <v>7</v>
      </c>
      <c r="Y804">
        <v>1</v>
      </c>
      <c r="Z804">
        <v>7</v>
      </c>
      <c r="AA804">
        <v>7</v>
      </c>
      <c r="AB804">
        <v>0</v>
      </c>
      <c r="AC804">
        <v>0</v>
      </c>
      <c r="AD804">
        <v>0</v>
      </c>
      <c r="AE804">
        <v>0</v>
      </c>
      <c r="AF804">
        <v>0</v>
      </c>
      <c r="AG804">
        <f t="shared" si="77"/>
        <v>0</v>
      </c>
      <c r="AH804">
        <v>0</v>
      </c>
      <c r="AI804">
        <v>0</v>
      </c>
    </row>
    <row r="805" spans="1:35" x14ac:dyDescent="0.3">
      <c r="A805" s="1">
        <v>7326</v>
      </c>
      <c r="B805">
        <v>1971</v>
      </c>
      <c r="C805">
        <f t="shared" si="74"/>
        <v>55</v>
      </c>
      <c r="D805" t="str" cm="1">
        <f t="array" ref="D805">_xlfn.IFS(C805&lt;36,"Young",C805&lt;56,"Middle-aged",C805&gt;=56,"Senior")</f>
        <v>Middle-aged</v>
      </c>
      <c r="E805" t="s">
        <v>39</v>
      </c>
      <c r="F805" t="s">
        <v>37</v>
      </c>
      <c r="G805">
        <v>56850</v>
      </c>
      <c r="H805">
        <f t="shared" si="72"/>
        <v>56850</v>
      </c>
      <c r="I805" t="str" cm="1">
        <f t="array" ref="I805">_xlfn.IFS(H805&lt;PERCENTILE(Income_Clean,0.33),"Low",H805&lt;PERCENTILE(Income_Clean,0.67),"Medium",H805&gt;PERCENTILE(Income_Clean,0.67),"High")</f>
        <v>Medium</v>
      </c>
      <c r="J805" t="str">
        <f t="shared" si="73"/>
        <v>Average Income</v>
      </c>
      <c r="K805">
        <v>0</v>
      </c>
      <c r="L805">
        <v>1</v>
      </c>
      <c r="M805" t="str">
        <f t="shared" si="75"/>
        <v>Yes</v>
      </c>
      <c r="N805" t="s">
        <v>121</v>
      </c>
      <c r="O805">
        <v>83</v>
      </c>
      <c r="P805">
        <v>34</v>
      </c>
      <c r="Q805">
        <v>1</v>
      </c>
      <c r="R805">
        <v>19</v>
      </c>
      <c r="S805">
        <v>2</v>
      </c>
      <c r="T805">
        <v>7</v>
      </c>
      <c r="U805">
        <v>0</v>
      </c>
      <c r="V805">
        <f t="shared" si="76"/>
        <v>63</v>
      </c>
      <c r="W805">
        <v>1</v>
      </c>
      <c r="X805">
        <v>1</v>
      </c>
      <c r="Y805">
        <v>1</v>
      </c>
      <c r="Z805">
        <v>3</v>
      </c>
      <c r="AA805">
        <v>2</v>
      </c>
      <c r="AB805">
        <v>0</v>
      </c>
      <c r="AC805">
        <v>0</v>
      </c>
      <c r="AD805">
        <v>0</v>
      </c>
      <c r="AE805">
        <v>0</v>
      </c>
      <c r="AF805">
        <v>0</v>
      </c>
      <c r="AG805">
        <f t="shared" si="77"/>
        <v>0</v>
      </c>
      <c r="AH805">
        <v>0</v>
      </c>
      <c r="AI805">
        <v>0</v>
      </c>
    </row>
    <row r="806" spans="1:35" x14ac:dyDescent="0.3">
      <c r="A806" s="1">
        <v>7352</v>
      </c>
      <c r="B806">
        <v>1957</v>
      </c>
      <c r="C806">
        <f t="shared" si="74"/>
        <v>69</v>
      </c>
      <c r="D806" t="str" cm="1">
        <f t="array" ref="D806">_xlfn.IFS(C806&lt;36,"Young",C806&lt;56,"Middle-aged",C806&gt;=56,"Senior")</f>
        <v>Senior</v>
      </c>
      <c r="E806" t="s">
        <v>29</v>
      </c>
      <c r="F806" t="s">
        <v>37</v>
      </c>
      <c r="G806">
        <v>55267</v>
      </c>
      <c r="H806">
        <f t="shared" si="72"/>
        <v>55267</v>
      </c>
      <c r="I806" t="str" cm="1">
        <f t="array" ref="I806">_xlfn.IFS(H806&lt;PERCENTILE(Income_Clean,0.33),"Low",H806&lt;PERCENTILE(Income_Clean,0.67),"Medium",H806&gt;PERCENTILE(Income_Clean,0.67),"High")</f>
        <v>Medium</v>
      </c>
      <c r="J806" t="str">
        <f t="shared" si="73"/>
        <v>Average Income</v>
      </c>
      <c r="K806">
        <v>0</v>
      </c>
      <c r="L806">
        <v>1</v>
      </c>
      <c r="M806" t="str">
        <f t="shared" si="75"/>
        <v>Yes</v>
      </c>
      <c r="N806" t="s">
        <v>452</v>
      </c>
      <c r="O806">
        <v>28</v>
      </c>
      <c r="P806">
        <v>161</v>
      </c>
      <c r="Q806">
        <v>28</v>
      </c>
      <c r="R806">
        <v>136</v>
      </c>
      <c r="S806">
        <v>32</v>
      </c>
      <c r="T806">
        <v>3</v>
      </c>
      <c r="U806">
        <v>45</v>
      </c>
      <c r="V806">
        <f t="shared" si="76"/>
        <v>405</v>
      </c>
      <c r="W806">
        <v>4</v>
      </c>
      <c r="X806">
        <v>3</v>
      </c>
      <c r="Y806">
        <v>4</v>
      </c>
      <c r="Z806">
        <v>6</v>
      </c>
      <c r="AA806">
        <v>3</v>
      </c>
      <c r="AB806">
        <v>0</v>
      </c>
      <c r="AC806">
        <v>0</v>
      </c>
      <c r="AD806">
        <v>0</v>
      </c>
      <c r="AE806">
        <v>0</v>
      </c>
      <c r="AF806">
        <v>0</v>
      </c>
      <c r="AG806">
        <f t="shared" si="77"/>
        <v>0</v>
      </c>
      <c r="AH806">
        <v>0</v>
      </c>
      <c r="AI806">
        <v>0</v>
      </c>
    </row>
    <row r="807" spans="1:35" x14ac:dyDescent="0.3">
      <c r="A807" s="1">
        <v>2350</v>
      </c>
      <c r="B807">
        <v>1972</v>
      </c>
      <c r="C807">
        <f t="shared" si="74"/>
        <v>54</v>
      </c>
      <c r="D807" t="str" cm="1">
        <f t="array" ref="D807">_xlfn.IFS(C807&lt;36,"Young",C807&lt;56,"Middle-aged",C807&gt;=56,"Senior")</f>
        <v>Middle-aged</v>
      </c>
      <c r="E807" t="s">
        <v>29</v>
      </c>
      <c r="F807" t="s">
        <v>37</v>
      </c>
      <c r="G807">
        <v>59666</v>
      </c>
      <c r="H807">
        <f t="shared" si="72"/>
        <v>59666</v>
      </c>
      <c r="I807" t="str" cm="1">
        <f t="array" ref="I807">_xlfn.IFS(H807&lt;PERCENTILE(Income_Clean,0.33),"Low",H807&lt;PERCENTILE(Income_Clean,0.67),"Medium",H807&gt;PERCENTILE(Income_Clean,0.67),"High")</f>
        <v>Medium</v>
      </c>
      <c r="J807" t="str">
        <f t="shared" si="73"/>
        <v>Average Income</v>
      </c>
      <c r="K807">
        <v>1</v>
      </c>
      <c r="L807">
        <v>1</v>
      </c>
      <c r="M807" t="str">
        <f t="shared" si="75"/>
        <v>Yes</v>
      </c>
      <c r="N807" t="s">
        <v>512</v>
      </c>
      <c r="O807">
        <v>87</v>
      </c>
      <c r="P807">
        <v>623</v>
      </c>
      <c r="Q807">
        <v>53</v>
      </c>
      <c r="R807">
        <v>178</v>
      </c>
      <c r="S807">
        <v>23</v>
      </c>
      <c r="T807">
        <v>17</v>
      </c>
      <c r="U807">
        <v>133</v>
      </c>
      <c r="V807">
        <f t="shared" si="76"/>
        <v>1027</v>
      </c>
      <c r="W807">
        <v>7</v>
      </c>
      <c r="X807">
        <v>3</v>
      </c>
      <c r="Y807">
        <v>2</v>
      </c>
      <c r="Z807">
        <v>8</v>
      </c>
      <c r="AA807">
        <v>8</v>
      </c>
      <c r="AB807">
        <v>0</v>
      </c>
      <c r="AC807">
        <v>1</v>
      </c>
      <c r="AD807">
        <v>0</v>
      </c>
      <c r="AE807">
        <v>0</v>
      </c>
      <c r="AF807">
        <v>0</v>
      </c>
      <c r="AG807">
        <f t="shared" si="77"/>
        <v>1</v>
      </c>
      <c r="AH807">
        <v>0</v>
      </c>
      <c r="AI807">
        <v>0</v>
      </c>
    </row>
    <row r="808" spans="1:35" x14ac:dyDescent="0.3">
      <c r="A808" s="1">
        <v>9145</v>
      </c>
      <c r="B808">
        <v>1972</v>
      </c>
      <c r="C808">
        <f t="shared" si="74"/>
        <v>54</v>
      </c>
      <c r="D808" t="str" cm="1">
        <f t="array" ref="D808">_xlfn.IFS(C808&lt;36,"Young",C808&lt;56,"Middle-aged",C808&gt;=56,"Senior")</f>
        <v>Middle-aged</v>
      </c>
      <c r="E808" t="s">
        <v>29</v>
      </c>
      <c r="F808" t="s">
        <v>30</v>
      </c>
      <c r="G808">
        <v>72504</v>
      </c>
      <c r="H808">
        <f t="shared" si="72"/>
        <v>72504</v>
      </c>
      <c r="I808" t="str" cm="1">
        <f t="array" ref="I808">_xlfn.IFS(H808&lt;PERCENTILE(Income_Clean,0.33),"Low",H808&lt;PERCENTILE(Income_Clean,0.67),"Medium",H808&gt;PERCENTILE(Income_Clean,0.67),"High")</f>
        <v>High</v>
      </c>
      <c r="J808" t="str">
        <f t="shared" si="73"/>
        <v>Above Average Income</v>
      </c>
      <c r="K808">
        <v>0</v>
      </c>
      <c r="L808">
        <v>1</v>
      </c>
      <c r="M808" t="str">
        <f t="shared" si="75"/>
        <v>Yes</v>
      </c>
      <c r="N808" t="s">
        <v>510</v>
      </c>
      <c r="O808">
        <v>43</v>
      </c>
      <c r="P808">
        <v>604</v>
      </c>
      <c r="Q808">
        <v>26</v>
      </c>
      <c r="R808">
        <v>470</v>
      </c>
      <c r="S808">
        <v>123</v>
      </c>
      <c r="T808">
        <v>161</v>
      </c>
      <c r="U808">
        <v>94</v>
      </c>
      <c r="V808">
        <f t="shared" si="76"/>
        <v>1478</v>
      </c>
      <c r="W808">
        <v>2</v>
      </c>
      <c r="X808">
        <v>5</v>
      </c>
      <c r="Y808">
        <v>9</v>
      </c>
      <c r="Z808">
        <v>6</v>
      </c>
      <c r="AA808">
        <v>2</v>
      </c>
      <c r="AB808">
        <v>0</v>
      </c>
      <c r="AC808">
        <v>0</v>
      </c>
      <c r="AD808">
        <v>0</v>
      </c>
      <c r="AE808">
        <v>0</v>
      </c>
      <c r="AF808">
        <v>0</v>
      </c>
      <c r="AG808">
        <f t="shared" si="77"/>
        <v>0</v>
      </c>
      <c r="AH808">
        <v>0</v>
      </c>
      <c r="AI808">
        <v>0</v>
      </c>
    </row>
    <row r="809" spans="1:35" x14ac:dyDescent="0.3">
      <c r="A809" s="1">
        <v>2964</v>
      </c>
      <c r="B809">
        <v>1981</v>
      </c>
      <c r="C809">
        <f t="shared" si="74"/>
        <v>45</v>
      </c>
      <c r="D809" t="str" cm="1">
        <f t="array" ref="D809">_xlfn.IFS(C809&lt;36,"Young",C809&lt;56,"Middle-aged",C809&gt;=56,"Senior")</f>
        <v>Middle-aged</v>
      </c>
      <c r="E809" t="s">
        <v>29</v>
      </c>
      <c r="F809" t="s">
        <v>37</v>
      </c>
      <c r="G809">
        <v>26872</v>
      </c>
      <c r="H809">
        <f t="shared" si="72"/>
        <v>26872</v>
      </c>
      <c r="I809" t="str" cm="1">
        <f t="array" ref="I809">_xlfn.IFS(H809&lt;PERCENTILE(Income_Clean,0.33),"Low",H809&lt;PERCENTILE(Income_Clean,0.67),"Medium",H809&gt;PERCENTILE(Income_Clean,0.67),"High")</f>
        <v>Low</v>
      </c>
      <c r="J809" t="str">
        <f t="shared" si="73"/>
        <v>Below Average Income</v>
      </c>
      <c r="K809">
        <v>0</v>
      </c>
      <c r="L809">
        <v>0</v>
      </c>
      <c r="M809" t="str">
        <f t="shared" si="75"/>
        <v>No</v>
      </c>
      <c r="N809" t="s">
        <v>325</v>
      </c>
      <c r="O809">
        <v>0</v>
      </c>
      <c r="P809">
        <v>3</v>
      </c>
      <c r="Q809">
        <v>10</v>
      </c>
      <c r="R809">
        <v>8</v>
      </c>
      <c r="S809">
        <v>3</v>
      </c>
      <c r="T809">
        <v>16</v>
      </c>
      <c r="U809">
        <v>32</v>
      </c>
      <c r="V809">
        <f t="shared" si="76"/>
        <v>72</v>
      </c>
      <c r="W809">
        <v>1</v>
      </c>
      <c r="X809">
        <v>1</v>
      </c>
      <c r="Y809">
        <v>1</v>
      </c>
      <c r="Z809">
        <v>2</v>
      </c>
      <c r="AA809">
        <v>6</v>
      </c>
      <c r="AB809">
        <v>0</v>
      </c>
      <c r="AC809">
        <v>0</v>
      </c>
      <c r="AD809">
        <v>0</v>
      </c>
      <c r="AE809">
        <v>0</v>
      </c>
      <c r="AF809">
        <v>0</v>
      </c>
      <c r="AG809">
        <f t="shared" si="77"/>
        <v>0</v>
      </c>
      <c r="AH809">
        <v>0</v>
      </c>
      <c r="AI809">
        <v>0</v>
      </c>
    </row>
    <row r="810" spans="1:35" x14ac:dyDescent="0.3">
      <c r="A810" s="1">
        <v>5585</v>
      </c>
      <c r="B810">
        <v>1972</v>
      </c>
      <c r="C810">
        <f t="shared" si="74"/>
        <v>54</v>
      </c>
      <c r="D810" t="str" cm="1">
        <f t="array" ref="D810">_xlfn.IFS(C810&lt;36,"Young",C810&lt;56,"Middle-aged",C810&gt;=56,"Senior")</f>
        <v>Middle-aged</v>
      </c>
      <c r="E810" t="s">
        <v>29</v>
      </c>
      <c r="F810" t="s">
        <v>30</v>
      </c>
      <c r="G810">
        <v>21359</v>
      </c>
      <c r="H810">
        <f t="shared" si="72"/>
        <v>21359</v>
      </c>
      <c r="I810" t="str" cm="1">
        <f t="array" ref="I810">_xlfn.IFS(H810&lt;PERCENTILE(Income_Clean,0.33),"Low",H810&lt;PERCENTILE(Income_Clean,0.67),"Medium",H810&gt;PERCENTILE(Income_Clean,0.67),"High")</f>
        <v>Low</v>
      </c>
      <c r="J810" t="str">
        <f t="shared" si="73"/>
        <v>Below Average Income</v>
      </c>
      <c r="K810">
        <v>1</v>
      </c>
      <c r="L810">
        <v>0</v>
      </c>
      <c r="M810" t="str">
        <f t="shared" si="75"/>
        <v>Yes</v>
      </c>
      <c r="N810" t="s">
        <v>129</v>
      </c>
      <c r="O810">
        <v>1</v>
      </c>
      <c r="P810">
        <v>12</v>
      </c>
      <c r="Q810">
        <v>2</v>
      </c>
      <c r="R810">
        <v>17</v>
      </c>
      <c r="S810">
        <v>6</v>
      </c>
      <c r="T810">
        <v>1</v>
      </c>
      <c r="U810">
        <v>10</v>
      </c>
      <c r="V810">
        <f t="shared" si="76"/>
        <v>48</v>
      </c>
      <c r="W810">
        <v>2</v>
      </c>
      <c r="X810">
        <v>2</v>
      </c>
      <c r="Y810">
        <v>0</v>
      </c>
      <c r="Z810">
        <v>3</v>
      </c>
      <c r="AA810">
        <v>8</v>
      </c>
      <c r="AB810">
        <v>0</v>
      </c>
      <c r="AC810">
        <v>0</v>
      </c>
      <c r="AD810">
        <v>0</v>
      </c>
      <c r="AE810">
        <v>0</v>
      </c>
      <c r="AF810">
        <v>0</v>
      </c>
      <c r="AG810">
        <f t="shared" si="77"/>
        <v>0</v>
      </c>
      <c r="AH810">
        <v>0</v>
      </c>
      <c r="AI810">
        <v>1</v>
      </c>
    </row>
    <row r="811" spans="1:35" x14ac:dyDescent="0.3">
      <c r="A811" s="1">
        <v>9687</v>
      </c>
      <c r="B811">
        <v>1975</v>
      </c>
      <c r="C811">
        <f t="shared" si="74"/>
        <v>51</v>
      </c>
      <c r="D811" t="str" cm="1">
        <f t="array" ref="D811">_xlfn.IFS(C811&lt;36,"Young",C811&lt;56,"Middle-aged",C811&gt;=56,"Senior")</f>
        <v>Middle-aged</v>
      </c>
      <c r="E811" t="s">
        <v>29</v>
      </c>
      <c r="F811" t="s">
        <v>30</v>
      </c>
      <c r="G811">
        <v>73170</v>
      </c>
      <c r="H811">
        <f t="shared" si="72"/>
        <v>73170</v>
      </c>
      <c r="I811" t="str" cm="1">
        <f t="array" ref="I811">_xlfn.IFS(H811&lt;PERCENTILE(Income_Clean,0.33),"Low",H811&lt;PERCENTILE(Income_Clean,0.67),"Medium",H811&gt;PERCENTILE(Income_Clean,0.67),"High")</f>
        <v>High</v>
      </c>
      <c r="J811" t="str">
        <f t="shared" si="73"/>
        <v>Above Average Income</v>
      </c>
      <c r="K811">
        <v>0</v>
      </c>
      <c r="L811">
        <v>0</v>
      </c>
      <c r="M811" t="str">
        <f t="shared" si="75"/>
        <v>No</v>
      </c>
      <c r="N811" t="s">
        <v>513</v>
      </c>
      <c r="O811">
        <v>1</v>
      </c>
      <c r="P811">
        <v>184</v>
      </c>
      <c r="Q811">
        <v>174</v>
      </c>
      <c r="R811">
        <v>256</v>
      </c>
      <c r="S811">
        <v>50</v>
      </c>
      <c r="T811">
        <v>30</v>
      </c>
      <c r="U811">
        <v>32</v>
      </c>
      <c r="V811">
        <f t="shared" si="76"/>
        <v>726</v>
      </c>
      <c r="W811">
        <v>1</v>
      </c>
      <c r="X811">
        <v>5</v>
      </c>
      <c r="Y811">
        <v>4</v>
      </c>
      <c r="Z811">
        <v>6</v>
      </c>
      <c r="AA811">
        <v>2</v>
      </c>
      <c r="AB811">
        <v>0</v>
      </c>
      <c r="AC811">
        <v>0</v>
      </c>
      <c r="AD811">
        <v>0</v>
      </c>
      <c r="AE811">
        <v>0</v>
      </c>
      <c r="AF811">
        <v>0</v>
      </c>
      <c r="AG811">
        <f t="shared" si="77"/>
        <v>0</v>
      </c>
      <c r="AH811">
        <v>0</v>
      </c>
      <c r="AI811">
        <v>0</v>
      </c>
    </row>
    <row r="812" spans="1:35" x14ac:dyDescent="0.3">
      <c r="A812" s="1">
        <v>3732</v>
      </c>
      <c r="B812">
        <v>1955</v>
      </c>
      <c r="C812">
        <f t="shared" si="74"/>
        <v>71</v>
      </c>
      <c r="D812" t="str" cm="1">
        <f t="array" ref="D812">_xlfn.IFS(C812&lt;36,"Young",C812&lt;56,"Middle-aged",C812&gt;=56,"Senior")</f>
        <v>Senior</v>
      </c>
      <c r="E812" t="s">
        <v>39</v>
      </c>
      <c r="F812" t="s">
        <v>37</v>
      </c>
      <c r="G812">
        <v>52750</v>
      </c>
      <c r="H812">
        <f t="shared" si="72"/>
        <v>52750</v>
      </c>
      <c r="I812" t="str" cm="1">
        <f t="array" ref="I812">_xlfn.IFS(H812&lt;PERCENTILE(Income_Clean,0.33),"Low",H812&lt;PERCENTILE(Income_Clean,0.67),"Medium",H812&gt;PERCENTILE(Income_Clean,0.67),"High")</f>
        <v>Medium</v>
      </c>
      <c r="J812" t="str">
        <f t="shared" si="73"/>
        <v>Average Income</v>
      </c>
      <c r="K812">
        <v>0</v>
      </c>
      <c r="L812">
        <v>1</v>
      </c>
      <c r="M812" t="str">
        <f t="shared" si="75"/>
        <v>Yes</v>
      </c>
      <c r="N812" t="s">
        <v>514</v>
      </c>
      <c r="O812">
        <v>72</v>
      </c>
      <c r="P812">
        <v>393</v>
      </c>
      <c r="Q812">
        <v>0</v>
      </c>
      <c r="R812">
        <v>239</v>
      </c>
      <c r="S812">
        <v>90</v>
      </c>
      <c r="T812">
        <v>69</v>
      </c>
      <c r="U812">
        <v>69</v>
      </c>
      <c r="V812">
        <f t="shared" si="76"/>
        <v>860</v>
      </c>
      <c r="W812">
        <v>6</v>
      </c>
      <c r="X812">
        <v>5</v>
      </c>
      <c r="Y812">
        <v>7</v>
      </c>
      <c r="Z812">
        <v>9</v>
      </c>
      <c r="AA812">
        <v>4</v>
      </c>
      <c r="AB812">
        <v>0</v>
      </c>
      <c r="AC812">
        <v>0</v>
      </c>
      <c r="AD812">
        <v>0</v>
      </c>
      <c r="AE812">
        <v>0</v>
      </c>
      <c r="AF812">
        <v>0</v>
      </c>
      <c r="AG812">
        <f t="shared" si="77"/>
        <v>0</v>
      </c>
      <c r="AH812">
        <v>0</v>
      </c>
      <c r="AI812">
        <v>0</v>
      </c>
    </row>
    <row r="813" spans="1:35" x14ac:dyDescent="0.3">
      <c r="A813" s="1">
        <v>6303</v>
      </c>
      <c r="B813">
        <v>1986</v>
      </c>
      <c r="C813">
        <f t="shared" si="74"/>
        <v>40</v>
      </c>
      <c r="D813" t="str" cm="1">
        <f t="array" ref="D813">_xlfn.IFS(C813&lt;36,"Young",C813&lt;56,"Middle-aged",C813&gt;=56,"Senior")</f>
        <v>Middle-aged</v>
      </c>
      <c r="E813" t="s">
        <v>36</v>
      </c>
      <c r="F813" t="s">
        <v>33</v>
      </c>
      <c r="G813">
        <v>91820</v>
      </c>
      <c r="H813">
        <f t="shared" si="72"/>
        <v>91820</v>
      </c>
      <c r="I813" t="str" cm="1">
        <f t="array" ref="I813">_xlfn.IFS(H813&lt;PERCENTILE(Income_Clean,0.33),"Low",H813&lt;PERCENTILE(Income_Clean,0.67),"Medium",H813&gt;PERCENTILE(Income_Clean,0.67),"High")</f>
        <v>High</v>
      </c>
      <c r="J813" t="str">
        <f t="shared" si="73"/>
        <v>Above Average Income</v>
      </c>
      <c r="K813">
        <v>0</v>
      </c>
      <c r="L813">
        <v>0</v>
      </c>
      <c r="M813" t="str">
        <f t="shared" si="75"/>
        <v>No</v>
      </c>
      <c r="N813" t="s">
        <v>120</v>
      </c>
      <c r="O813">
        <v>72</v>
      </c>
      <c r="P813">
        <v>410</v>
      </c>
      <c r="Q813">
        <v>73</v>
      </c>
      <c r="R813">
        <v>747</v>
      </c>
      <c r="S813">
        <v>76</v>
      </c>
      <c r="T813">
        <v>161</v>
      </c>
      <c r="U813">
        <v>30</v>
      </c>
      <c r="V813">
        <f t="shared" si="76"/>
        <v>1497</v>
      </c>
      <c r="W813">
        <v>0</v>
      </c>
      <c r="X813">
        <v>5</v>
      </c>
      <c r="Y813">
        <v>5</v>
      </c>
      <c r="Z813">
        <v>12</v>
      </c>
      <c r="AA813">
        <v>1</v>
      </c>
      <c r="AB813">
        <v>0</v>
      </c>
      <c r="AC813">
        <v>0</v>
      </c>
      <c r="AD813">
        <v>0</v>
      </c>
      <c r="AE813">
        <v>0</v>
      </c>
      <c r="AF813">
        <v>0</v>
      </c>
      <c r="AG813">
        <f t="shared" si="77"/>
        <v>0</v>
      </c>
      <c r="AH813">
        <v>0</v>
      </c>
      <c r="AI813">
        <v>0</v>
      </c>
    </row>
    <row r="814" spans="1:35" x14ac:dyDescent="0.3">
      <c r="A814" s="1">
        <v>11176</v>
      </c>
      <c r="B814">
        <v>1970</v>
      </c>
      <c r="C814">
        <f t="shared" si="74"/>
        <v>56</v>
      </c>
      <c r="D814" t="str" cm="1">
        <f t="array" ref="D814">_xlfn.IFS(C814&lt;36,"Young",C814&lt;56,"Middle-aged",C814&gt;=56,"Senior")</f>
        <v>Senior</v>
      </c>
      <c r="E814" t="s">
        <v>36</v>
      </c>
      <c r="F814" t="s">
        <v>33</v>
      </c>
      <c r="G814">
        <v>65968</v>
      </c>
      <c r="H814">
        <f t="shared" si="72"/>
        <v>65968</v>
      </c>
      <c r="I814" t="str" cm="1">
        <f t="array" ref="I814">_xlfn.IFS(H814&lt;PERCENTILE(Income_Clean,0.33),"Low",H814&lt;PERCENTILE(Income_Clean,0.67),"Medium",H814&gt;PERCENTILE(Income_Clean,0.67),"High")</f>
        <v>High</v>
      </c>
      <c r="J814" t="str">
        <f t="shared" si="73"/>
        <v>Above Average Income</v>
      </c>
      <c r="K814">
        <v>0</v>
      </c>
      <c r="L814">
        <v>1</v>
      </c>
      <c r="M814" t="str">
        <f t="shared" si="75"/>
        <v>Yes</v>
      </c>
      <c r="N814" t="s">
        <v>83</v>
      </c>
      <c r="O814">
        <v>12</v>
      </c>
      <c r="P814">
        <v>376</v>
      </c>
      <c r="Q814">
        <v>9</v>
      </c>
      <c r="R814">
        <v>83</v>
      </c>
      <c r="S814">
        <v>19</v>
      </c>
      <c r="T814">
        <v>4</v>
      </c>
      <c r="U814">
        <v>4</v>
      </c>
      <c r="V814">
        <f t="shared" si="76"/>
        <v>495</v>
      </c>
      <c r="W814">
        <v>2</v>
      </c>
      <c r="X814">
        <v>5</v>
      </c>
      <c r="Y814">
        <v>4</v>
      </c>
      <c r="Z814">
        <v>7</v>
      </c>
      <c r="AA814">
        <v>3</v>
      </c>
      <c r="AB814">
        <v>0</v>
      </c>
      <c r="AC814">
        <v>0</v>
      </c>
      <c r="AD814">
        <v>0</v>
      </c>
      <c r="AE814">
        <v>0</v>
      </c>
      <c r="AF814">
        <v>0</v>
      </c>
      <c r="AG814">
        <f t="shared" si="77"/>
        <v>0</v>
      </c>
      <c r="AH814">
        <v>0</v>
      </c>
      <c r="AI814">
        <v>0</v>
      </c>
    </row>
    <row r="815" spans="1:35" x14ac:dyDescent="0.3">
      <c r="A815" s="1">
        <v>2986</v>
      </c>
      <c r="B815">
        <v>1976</v>
      </c>
      <c r="C815">
        <f t="shared" si="74"/>
        <v>50</v>
      </c>
      <c r="D815" t="str" cm="1">
        <f t="array" ref="D815">_xlfn.IFS(C815&lt;36,"Young",C815&lt;56,"Middle-aged",C815&gt;=56,"Senior")</f>
        <v>Middle-aged</v>
      </c>
      <c r="E815" t="s">
        <v>29</v>
      </c>
      <c r="F815" t="s">
        <v>37</v>
      </c>
      <c r="G815">
        <v>30772</v>
      </c>
      <c r="H815">
        <f t="shared" si="72"/>
        <v>30772</v>
      </c>
      <c r="I815" t="str" cm="1">
        <f t="array" ref="I815">_xlfn.IFS(H815&lt;PERCENTILE(Income_Clean,0.33),"Low",H815&lt;PERCENTILE(Income_Clean,0.67),"Medium",H815&gt;PERCENTILE(Income_Clean,0.67),"High")</f>
        <v>Low</v>
      </c>
      <c r="J815" t="str">
        <f t="shared" si="73"/>
        <v>Below Average Income</v>
      </c>
      <c r="K815">
        <v>1</v>
      </c>
      <c r="L815">
        <v>1</v>
      </c>
      <c r="M815" t="str">
        <f t="shared" si="75"/>
        <v>Yes</v>
      </c>
      <c r="N815" t="s">
        <v>471</v>
      </c>
      <c r="O815">
        <v>89</v>
      </c>
      <c r="P815">
        <v>7</v>
      </c>
      <c r="Q815">
        <v>2</v>
      </c>
      <c r="R815">
        <v>4</v>
      </c>
      <c r="S815">
        <v>2</v>
      </c>
      <c r="T815">
        <v>1</v>
      </c>
      <c r="U815">
        <v>4</v>
      </c>
      <c r="V815">
        <f t="shared" si="76"/>
        <v>20</v>
      </c>
      <c r="W815">
        <v>1</v>
      </c>
      <c r="X815">
        <v>1</v>
      </c>
      <c r="Y815">
        <v>0</v>
      </c>
      <c r="Z815">
        <v>2</v>
      </c>
      <c r="AA815">
        <v>6</v>
      </c>
      <c r="AB815">
        <v>0</v>
      </c>
      <c r="AC815">
        <v>0</v>
      </c>
      <c r="AD815">
        <v>0</v>
      </c>
      <c r="AE815">
        <v>0</v>
      </c>
      <c r="AF815">
        <v>0</v>
      </c>
      <c r="AG815">
        <f t="shared" si="77"/>
        <v>0</v>
      </c>
      <c r="AH815">
        <v>0</v>
      </c>
      <c r="AI815">
        <v>0</v>
      </c>
    </row>
    <row r="816" spans="1:35" x14ac:dyDescent="0.3">
      <c r="A816" s="1">
        <v>7462</v>
      </c>
      <c r="B816">
        <v>1954</v>
      </c>
      <c r="C816">
        <f t="shared" si="74"/>
        <v>72</v>
      </c>
      <c r="D816" t="str" cm="1">
        <f t="array" ref="D816">_xlfn.IFS(C816&lt;36,"Young",C816&lt;56,"Middle-aged",C816&gt;=56,"Senior")</f>
        <v>Senior</v>
      </c>
      <c r="E816" t="s">
        <v>29</v>
      </c>
      <c r="F816" t="s">
        <v>30</v>
      </c>
      <c r="G816">
        <v>22507</v>
      </c>
      <c r="H816">
        <f t="shared" si="72"/>
        <v>22507</v>
      </c>
      <c r="I816" t="str" cm="1">
        <f t="array" ref="I816">_xlfn.IFS(H816&lt;PERCENTILE(Income_Clean,0.33),"Low",H816&lt;PERCENTILE(Income_Clean,0.67),"Medium",H816&gt;PERCENTILE(Income_Clean,0.67),"High")</f>
        <v>Low</v>
      </c>
      <c r="J816" t="str">
        <f t="shared" si="73"/>
        <v>Below Average Income</v>
      </c>
      <c r="K816">
        <v>0</v>
      </c>
      <c r="L816">
        <v>0</v>
      </c>
      <c r="M816" t="str">
        <f t="shared" si="75"/>
        <v>No</v>
      </c>
      <c r="N816" t="s">
        <v>49</v>
      </c>
      <c r="O816">
        <v>67</v>
      </c>
      <c r="P816">
        <v>68</v>
      </c>
      <c r="Q816">
        <v>0</v>
      </c>
      <c r="R816">
        <v>226</v>
      </c>
      <c r="S816">
        <v>51</v>
      </c>
      <c r="T816">
        <v>157</v>
      </c>
      <c r="U816">
        <v>68</v>
      </c>
      <c r="V816">
        <f t="shared" si="76"/>
        <v>570</v>
      </c>
      <c r="W816">
        <v>3</v>
      </c>
      <c r="X816">
        <v>10</v>
      </c>
      <c r="Y816">
        <v>2</v>
      </c>
      <c r="Z816">
        <v>4</v>
      </c>
      <c r="AA816">
        <v>9</v>
      </c>
      <c r="AB816">
        <v>0</v>
      </c>
      <c r="AC816">
        <v>0</v>
      </c>
      <c r="AD816">
        <v>0</v>
      </c>
      <c r="AE816">
        <v>0</v>
      </c>
      <c r="AF816">
        <v>0</v>
      </c>
      <c r="AG816">
        <f t="shared" si="77"/>
        <v>0</v>
      </c>
      <c r="AH816">
        <v>0</v>
      </c>
      <c r="AI816">
        <v>0</v>
      </c>
    </row>
    <row r="817" spans="1:35" x14ac:dyDescent="0.3">
      <c r="A817" s="1">
        <v>3900</v>
      </c>
      <c r="B817">
        <v>1972</v>
      </c>
      <c r="C817">
        <f t="shared" si="74"/>
        <v>54</v>
      </c>
      <c r="D817" t="str" cm="1">
        <f t="array" ref="D817">_xlfn.IFS(C817&lt;36,"Young",C817&lt;56,"Middle-aged",C817&gt;=56,"Senior")</f>
        <v>Middle-aged</v>
      </c>
      <c r="E817" t="s">
        <v>29</v>
      </c>
      <c r="F817" t="s">
        <v>37</v>
      </c>
      <c r="G817">
        <v>65685</v>
      </c>
      <c r="H817">
        <f t="shared" si="72"/>
        <v>65685</v>
      </c>
      <c r="I817" t="str" cm="1">
        <f t="array" ref="I817">_xlfn.IFS(H817&lt;PERCENTILE(Income_Clean,0.33),"Low",H817&lt;PERCENTILE(Income_Clean,0.67),"Medium",H817&gt;PERCENTILE(Income_Clean,0.67),"High")</f>
        <v>High</v>
      </c>
      <c r="J817" t="str">
        <f t="shared" si="73"/>
        <v>Above Average Income</v>
      </c>
      <c r="K817">
        <v>0</v>
      </c>
      <c r="L817">
        <v>1</v>
      </c>
      <c r="M817" t="str">
        <f t="shared" si="75"/>
        <v>Yes</v>
      </c>
      <c r="N817" t="s">
        <v>409</v>
      </c>
      <c r="O817">
        <v>54</v>
      </c>
      <c r="P817">
        <v>642</v>
      </c>
      <c r="Q817">
        <v>14</v>
      </c>
      <c r="R817">
        <v>49</v>
      </c>
      <c r="S817">
        <v>0</v>
      </c>
      <c r="T817">
        <v>7</v>
      </c>
      <c r="U817">
        <v>57</v>
      </c>
      <c r="V817">
        <f t="shared" si="76"/>
        <v>769</v>
      </c>
      <c r="W817">
        <v>1</v>
      </c>
      <c r="X817">
        <v>9</v>
      </c>
      <c r="Y817">
        <v>2</v>
      </c>
      <c r="Z817">
        <v>9</v>
      </c>
      <c r="AA817">
        <v>5</v>
      </c>
      <c r="AB817">
        <v>0</v>
      </c>
      <c r="AC817">
        <v>0</v>
      </c>
      <c r="AD817">
        <v>0</v>
      </c>
      <c r="AE817">
        <v>0</v>
      </c>
      <c r="AF817">
        <v>0</v>
      </c>
      <c r="AG817">
        <f t="shared" si="77"/>
        <v>0</v>
      </c>
      <c r="AH817">
        <v>0</v>
      </c>
      <c r="AI817">
        <v>0</v>
      </c>
    </row>
    <row r="818" spans="1:35" x14ac:dyDescent="0.3">
      <c r="A818" s="1">
        <v>7034</v>
      </c>
      <c r="B818">
        <v>1978</v>
      </c>
      <c r="C818">
        <f t="shared" si="74"/>
        <v>48</v>
      </c>
      <c r="D818" t="str" cm="1">
        <f t="array" ref="D818">_xlfn.IFS(C818&lt;36,"Young",C818&lt;56,"Middle-aged",C818&gt;=56,"Senior")</f>
        <v>Middle-aged</v>
      </c>
      <c r="E818" t="s">
        <v>53</v>
      </c>
      <c r="F818" t="s">
        <v>37</v>
      </c>
      <c r="G818">
        <v>25804</v>
      </c>
      <c r="H818">
        <f t="shared" si="72"/>
        <v>25804</v>
      </c>
      <c r="I818" t="str" cm="1">
        <f t="array" ref="I818">_xlfn.IFS(H818&lt;PERCENTILE(Income_Clean,0.33),"Low",H818&lt;PERCENTILE(Income_Clean,0.67),"Medium",H818&gt;PERCENTILE(Income_Clean,0.67),"High")</f>
        <v>Low</v>
      </c>
      <c r="J818" t="str">
        <f t="shared" si="73"/>
        <v>Below Average Income</v>
      </c>
      <c r="K818">
        <v>1</v>
      </c>
      <c r="L818">
        <v>0</v>
      </c>
      <c r="M818" t="str">
        <f t="shared" si="75"/>
        <v>Yes</v>
      </c>
      <c r="N818" t="s">
        <v>497</v>
      </c>
      <c r="O818">
        <v>34</v>
      </c>
      <c r="P818">
        <v>8</v>
      </c>
      <c r="Q818">
        <v>7</v>
      </c>
      <c r="R818">
        <v>9</v>
      </c>
      <c r="S818">
        <v>13</v>
      </c>
      <c r="T818">
        <v>6</v>
      </c>
      <c r="U818">
        <v>12</v>
      </c>
      <c r="V818">
        <f t="shared" si="76"/>
        <v>55</v>
      </c>
      <c r="W818">
        <v>2</v>
      </c>
      <c r="X818">
        <v>2</v>
      </c>
      <c r="Y818">
        <v>0</v>
      </c>
      <c r="Z818">
        <v>3</v>
      </c>
      <c r="AA818">
        <v>8</v>
      </c>
      <c r="AB818">
        <v>0</v>
      </c>
      <c r="AC818">
        <v>0</v>
      </c>
      <c r="AD818">
        <v>0</v>
      </c>
      <c r="AE818">
        <v>0</v>
      </c>
      <c r="AF818">
        <v>0</v>
      </c>
      <c r="AG818">
        <f t="shared" si="77"/>
        <v>0</v>
      </c>
      <c r="AH818">
        <v>0</v>
      </c>
      <c r="AI818">
        <v>0</v>
      </c>
    </row>
    <row r="819" spans="1:35" x14ac:dyDescent="0.3">
      <c r="A819" s="1">
        <v>9493</v>
      </c>
      <c r="B819">
        <v>1980</v>
      </c>
      <c r="C819">
        <f t="shared" si="74"/>
        <v>46</v>
      </c>
      <c r="D819" t="str" cm="1">
        <f t="array" ref="D819">_xlfn.IFS(C819&lt;36,"Young",C819&lt;56,"Middle-aged",C819&gt;=56,"Senior")</f>
        <v>Middle-aged</v>
      </c>
      <c r="E819" t="s">
        <v>36</v>
      </c>
      <c r="F819" t="s">
        <v>30</v>
      </c>
      <c r="G819">
        <v>76412</v>
      </c>
      <c r="H819">
        <f t="shared" si="72"/>
        <v>76412</v>
      </c>
      <c r="I819" t="str" cm="1">
        <f t="array" ref="I819">_xlfn.IFS(H819&lt;PERCENTILE(Income_Clean,0.33),"Low",H819&lt;PERCENTILE(Income_Clean,0.67),"Medium",H819&gt;PERCENTILE(Income_Clean,0.67),"High")</f>
        <v>High</v>
      </c>
      <c r="J819" t="str">
        <f t="shared" si="73"/>
        <v>Above Average Income</v>
      </c>
      <c r="K819">
        <v>0</v>
      </c>
      <c r="L819">
        <v>0</v>
      </c>
      <c r="M819" t="str">
        <f t="shared" si="75"/>
        <v>No</v>
      </c>
      <c r="N819" t="s">
        <v>515</v>
      </c>
      <c r="O819">
        <v>15</v>
      </c>
      <c r="P819">
        <v>840</v>
      </c>
      <c r="Q819">
        <v>53</v>
      </c>
      <c r="R819">
        <v>804</v>
      </c>
      <c r="S819">
        <v>23</v>
      </c>
      <c r="T819">
        <v>71</v>
      </c>
      <c r="U819">
        <v>17</v>
      </c>
      <c r="V819">
        <f t="shared" si="76"/>
        <v>1808</v>
      </c>
      <c r="W819">
        <v>1</v>
      </c>
      <c r="X819">
        <v>5</v>
      </c>
      <c r="Y819">
        <v>4</v>
      </c>
      <c r="Z819">
        <v>8</v>
      </c>
      <c r="AA819">
        <v>3</v>
      </c>
      <c r="AB819">
        <v>0</v>
      </c>
      <c r="AC819">
        <v>0</v>
      </c>
      <c r="AD819">
        <v>1</v>
      </c>
      <c r="AE819">
        <v>1</v>
      </c>
      <c r="AF819">
        <v>0</v>
      </c>
      <c r="AG819">
        <f t="shared" si="77"/>
        <v>2</v>
      </c>
      <c r="AH819">
        <v>0</v>
      </c>
      <c r="AI819">
        <v>1</v>
      </c>
    </row>
    <row r="820" spans="1:35" x14ac:dyDescent="0.3">
      <c r="A820" s="1">
        <v>1143</v>
      </c>
      <c r="B820">
        <v>1972</v>
      </c>
      <c r="C820">
        <f t="shared" si="74"/>
        <v>54</v>
      </c>
      <c r="D820" t="str" cm="1">
        <f t="array" ref="D820">_xlfn.IFS(C820&lt;36,"Young",C820&lt;56,"Middle-aged",C820&gt;=56,"Senior")</f>
        <v>Middle-aged</v>
      </c>
      <c r="E820" t="s">
        <v>29</v>
      </c>
      <c r="F820" t="s">
        <v>37</v>
      </c>
      <c r="G820">
        <v>22063</v>
      </c>
      <c r="H820">
        <f t="shared" si="72"/>
        <v>22063</v>
      </c>
      <c r="I820" t="str" cm="1">
        <f t="array" ref="I820">_xlfn.IFS(H820&lt;PERCENTILE(Income_Clean,0.33),"Low",H820&lt;PERCENTILE(Income_Clean,0.67),"Medium",H820&gt;PERCENTILE(Income_Clean,0.67),"High")</f>
        <v>Low</v>
      </c>
      <c r="J820" t="str">
        <f t="shared" si="73"/>
        <v>Below Average Income</v>
      </c>
      <c r="K820">
        <v>1</v>
      </c>
      <c r="L820">
        <v>0</v>
      </c>
      <c r="M820" t="str">
        <f t="shared" si="75"/>
        <v>Yes</v>
      </c>
      <c r="N820" t="s">
        <v>403</v>
      </c>
      <c r="O820">
        <v>43</v>
      </c>
      <c r="P820">
        <v>7</v>
      </c>
      <c r="Q820">
        <v>10</v>
      </c>
      <c r="R820">
        <v>13</v>
      </c>
      <c r="S820">
        <v>3</v>
      </c>
      <c r="T820">
        <v>11</v>
      </c>
      <c r="U820">
        <v>11</v>
      </c>
      <c r="V820">
        <f t="shared" si="76"/>
        <v>55</v>
      </c>
      <c r="W820">
        <v>2</v>
      </c>
      <c r="X820">
        <v>2</v>
      </c>
      <c r="Y820">
        <v>0</v>
      </c>
      <c r="Z820">
        <v>3</v>
      </c>
      <c r="AA820">
        <v>7</v>
      </c>
      <c r="AB820">
        <v>0</v>
      </c>
      <c r="AC820">
        <v>0</v>
      </c>
      <c r="AD820">
        <v>0</v>
      </c>
      <c r="AE820">
        <v>0</v>
      </c>
      <c r="AF820">
        <v>0</v>
      </c>
      <c r="AG820">
        <f t="shared" si="77"/>
        <v>0</v>
      </c>
      <c r="AH820">
        <v>0</v>
      </c>
      <c r="AI820">
        <v>0</v>
      </c>
    </row>
    <row r="821" spans="1:35" x14ac:dyDescent="0.3">
      <c r="A821" s="1">
        <v>1</v>
      </c>
      <c r="B821">
        <v>1961</v>
      </c>
      <c r="C821">
        <f t="shared" si="74"/>
        <v>65</v>
      </c>
      <c r="D821" t="str" cm="1">
        <f t="array" ref="D821">_xlfn.IFS(C821&lt;36,"Young",C821&lt;56,"Middle-aged",C821&gt;=56,"Senior")</f>
        <v>Senior</v>
      </c>
      <c r="E821" t="s">
        <v>29</v>
      </c>
      <c r="F821" t="s">
        <v>30</v>
      </c>
      <c r="G821">
        <v>57091</v>
      </c>
      <c r="H821">
        <f t="shared" si="72"/>
        <v>57091</v>
      </c>
      <c r="I821" t="str" cm="1">
        <f t="array" ref="I821">_xlfn.IFS(H821&lt;PERCENTILE(Income_Clean,0.33),"Low",H821&lt;PERCENTILE(Income_Clean,0.67),"Medium",H821&gt;PERCENTILE(Income_Clean,0.67),"High")</f>
        <v>Medium</v>
      </c>
      <c r="J821" t="str">
        <f t="shared" si="73"/>
        <v>Average Income</v>
      </c>
      <c r="K821">
        <v>0</v>
      </c>
      <c r="L821">
        <v>0</v>
      </c>
      <c r="M821" t="str">
        <f t="shared" si="75"/>
        <v>No</v>
      </c>
      <c r="N821" t="s">
        <v>189</v>
      </c>
      <c r="O821">
        <v>0</v>
      </c>
      <c r="P821">
        <v>464</v>
      </c>
      <c r="Q821">
        <v>5</v>
      </c>
      <c r="R821">
        <v>64</v>
      </c>
      <c r="S821">
        <v>7</v>
      </c>
      <c r="T821">
        <v>0</v>
      </c>
      <c r="U821">
        <v>37</v>
      </c>
      <c r="V821">
        <f t="shared" si="76"/>
        <v>577</v>
      </c>
      <c r="W821">
        <v>1</v>
      </c>
      <c r="X821">
        <v>7</v>
      </c>
      <c r="Y821">
        <v>3</v>
      </c>
      <c r="Z821">
        <v>7</v>
      </c>
      <c r="AA821">
        <v>5</v>
      </c>
      <c r="AB821">
        <v>0</v>
      </c>
      <c r="AC821">
        <v>0</v>
      </c>
      <c r="AD821">
        <v>0</v>
      </c>
      <c r="AE821">
        <v>0</v>
      </c>
      <c r="AF821">
        <v>1</v>
      </c>
      <c r="AG821">
        <f t="shared" si="77"/>
        <v>1</v>
      </c>
      <c r="AH821">
        <v>0</v>
      </c>
      <c r="AI821">
        <v>1</v>
      </c>
    </row>
    <row r="822" spans="1:35" x14ac:dyDescent="0.3">
      <c r="A822" s="1">
        <v>3855</v>
      </c>
      <c r="B822">
        <v>1963</v>
      </c>
      <c r="C822">
        <f t="shared" si="74"/>
        <v>63</v>
      </c>
      <c r="D822" t="str" cm="1">
        <f t="array" ref="D822">_xlfn.IFS(C822&lt;36,"Young",C822&lt;56,"Middle-aged",C822&gt;=56,"Senior")</f>
        <v>Senior</v>
      </c>
      <c r="E822" t="s">
        <v>29</v>
      </c>
      <c r="F822" t="s">
        <v>37</v>
      </c>
      <c r="G822">
        <v>22419</v>
      </c>
      <c r="H822">
        <f t="shared" si="72"/>
        <v>22419</v>
      </c>
      <c r="I822" t="str" cm="1">
        <f t="array" ref="I822">_xlfn.IFS(H822&lt;PERCENTILE(Income_Clean,0.33),"Low",H822&lt;PERCENTILE(Income_Clean,0.67),"Medium",H822&gt;PERCENTILE(Income_Clean,0.67),"High")</f>
        <v>Low</v>
      </c>
      <c r="J822" t="str">
        <f t="shared" si="73"/>
        <v>Below Average Income</v>
      </c>
      <c r="K822">
        <v>0</v>
      </c>
      <c r="L822">
        <v>0</v>
      </c>
      <c r="M822" t="str">
        <f t="shared" si="75"/>
        <v>No</v>
      </c>
      <c r="N822" t="s">
        <v>328</v>
      </c>
      <c r="O822">
        <v>74</v>
      </c>
      <c r="P822">
        <v>30</v>
      </c>
      <c r="Q822">
        <v>3</v>
      </c>
      <c r="R822">
        <v>47</v>
      </c>
      <c r="S822">
        <v>19</v>
      </c>
      <c r="T822">
        <v>21</v>
      </c>
      <c r="U822">
        <v>42</v>
      </c>
      <c r="V822">
        <f t="shared" si="76"/>
        <v>162</v>
      </c>
      <c r="W822">
        <v>1</v>
      </c>
      <c r="X822">
        <v>3</v>
      </c>
      <c r="Y822">
        <v>2</v>
      </c>
      <c r="Z822">
        <v>2</v>
      </c>
      <c r="AA822">
        <v>8</v>
      </c>
      <c r="AB822">
        <v>0</v>
      </c>
      <c r="AC822">
        <v>0</v>
      </c>
      <c r="AD822">
        <v>0</v>
      </c>
      <c r="AE822">
        <v>0</v>
      </c>
      <c r="AF822">
        <v>0</v>
      </c>
      <c r="AG822">
        <f t="shared" si="77"/>
        <v>0</v>
      </c>
      <c r="AH822">
        <v>0</v>
      </c>
      <c r="AI822">
        <v>0</v>
      </c>
    </row>
    <row r="823" spans="1:35" x14ac:dyDescent="0.3">
      <c r="A823" s="1">
        <v>5536</v>
      </c>
      <c r="B823">
        <v>1959</v>
      </c>
      <c r="C823">
        <f t="shared" si="74"/>
        <v>67</v>
      </c>
      <c r="D823" t="str" cm="1">
        <f t="array" ref="D823">_xlfn.IFS(C823&lt;36,"Young",C823&lt;56,"Middle-aged",C823&gt;=56,"Senior")</f>
        <v>Senior</v>
      </c>
      <c r="E823" t="s">
        <v>29</v>
      </c>
      <c r="F823" t="s">
        <v>33</v>
      </c>
      <c r="G823">
        <v>87771</v>
      </c>
      <c r="H823">
        <f t="shared" si="72"/>
        <v>87771</v>
      </c>
      <c r="I823" t="str" cm="1">
        <f t="array" ref="I823">_xlfn.IFS(H823&lt;PERCENTILE(Income_Clean,0.33),"Low",H823&lt;PERCENTILE(Income_Clean,0.67),"Medium",H823&gt;PERCENTILE(Income_Clean,0.67),"High")</f>
        <v>High</v>
      </c>
      <c r="J823" t="str">
        <f t="shared" si="73"/>
        <v>Above Average Income</v>
      </c>
      <c r="K823">
        <v>0</v>
      </c>
      <c r="L823">
        <v>1</v>
      </c>
      <c r="M823" t="str">
        <f t="shared" si="75"/>
        <v>Yes</v>
      </c>
      <c r="N823" t="s">
        <v>247</v>
      </c>
      <c r="O823">
        <v>61</v>
      </c>
      <c r="P823">
        <v>1492</v>
      </c>
      <c r="Q823">
        <v>38</v>
      </c>
      <c r="R823">
        <v>287</v>
      </c>
      <c r="S823">
        <v>50</v>
      </c>
      <c r="T823">
        <v>57</v>
      </c>
      <c r="U823">
        <v>33</v>
      </c>
      <c r="V823">
        <f t="shared" si="76"/>
        <v>1957</v>
      </c>
      <c r="W823">
        <v>1</v>
      </c>
      <c r="X823">
        <v>5</v>
      </c>
      <c r="Y823">
        <v>10</v>
      </c>
      <c r="Z823">
        <v>4</v>
      </c>
      <c r="AA823">
        <v>6</v>
      </c>
      <c r="AB823">
        <v>0</v>
      </c>
      <c r="AC823">
        <v>1</v>
      </c>
      <c r="AD823">
        <v>1</v>
      </c>
      <c r="AE823">
        <v>1</v>
      </c>
      <c r="AF823">
        <v>1</v>
      </c>
      <c r="AG823">
        <f t="shared" si="77"/>
        <v>4</v>
      </c>
      <c r="AH823">
        <v>0</v>
      </c>
      <c r="AI823">
        <v>1</v>
      </c>
    </row>
    <row r="824" spans="1:35" x14ac:dyDescent="0.3">
      <c r="A824" s="1">
        <v>5989</v>
      </c>
      <c r="B824">
        <v>1959</v>
      </c>
      <c r="C824">
        <f t="shared" si="74"/>
        <v>67</v>
      </c>
      <c r="D824" t="str" cm="1">
        <f t="array" ref="D824">_xlfn.IFS(C824&lt;36,"Young",C824&lt;56,"Middle-aged",C824&gt;=56,"Senior")</f>
        <v>Senior</v>
      </c>
      <c r="E824" t="s">
        <v>53</v>
      </c>
      <c r="F824" t="s">
        <v>41</v>
      </c>
      <c r="G824">
        <v>78353</v>
      </c>
      <c r="H824">
        <f t="shared" si="72"/>
        <v>78353</v>
      </c>
      <c r="I824" t="str" cm="1">
        <f t="array" ref="I824">_xlfn.IFS(H824&lt;PERCENTILE(Income_Clean,0.33),"Low",H824&lt;PERCENTILE(Income_Clean,0.67),"Medium",H824&gt;PERCENTILE(Income_Clean,0.67),"High")</f>
        <v>High</v>
      </c>
      <c r="J824" t="str">
        <f t="shared" si="73"/>
        <v>Above Average Income</v>
      </c>
      <c r="K824">
        <v>0</v>
      </c>
      <c r="L824">
        <v>1</v>
      </c>
      <c r="M824" t="str">
        <f t="shared" si="75"/>
        <v>Yes</v>
      </c>
      <c r="N824" t="s">
        <v>293</v>
      </c>
      <c r="O824">
        <v>51</v>
      </c>
      <c r="P824">
        <v>752</v>
      </c>
      <c r="Q824">
        <v>122</v>
      </c>
      <c r="R824">
        <v>476</v>
      </c>
      <c r="S824">
        <v>39</v>
      </c>
      <c r="T824">
        <v>153</v>
      </c>
      <c r="U824">
        <v>34</v>
      </c>
      <c r="V824">
        <f t="shared" si="76"/>
        <v>1576</v>
      </c>
      <c r="W824">
        <v>1</v>
      </c>
      <c r="X824">
        <v>10</v>
      </c>
      <c r="Y824">
        <v>2</v>
      </c>
      <c r="Z824">
        <v>11</v>
      </c>
      <c r="AA824">
        <v>8</v>
      </c>
      <c r="AB824">
        <v>0</v>
      </c>
      <c r="AC824">
        <v>0</v>
      </c>
      <c r="AD824">
        <v>0</v>
      </c>
      <c r="AE824">
        <v>0</v>
      </c>
      <c r="AF824">
        <v>0</v>
      </c>
      <c r="AG824">
        <f t="shared" si="77"/>
        <v>0</v>
      </c>
      <c r="AH824">
        <v>0</v>
      </c>
      <c r="AI824">
        <v>0</v>
      </c>
    </row>
    <row r="825" spans="1:35" x14ac:dyDescent="0.3">
      <c r="A825" s="1">
        <v>9499</v>
      </c>
      <c r="B825">
        <v>1954</v>
      </c>
      <c r="C825">
        <f t="shared" si="74"/>
        <v>72</v>
      </c>
      <c r="D825" t="str" cm="1">
        <f t="array" ref="D825">_xlfn.IFS(C825&lt;36,"Young",C825&lt;56,"Middle-aged",C825&gt;=56,"Senior")</f>
        <v>Senior</v>
      </c>
      <c r="E825" t="s">
        <v>29</v>
      </c>
      <c r="F825" t="s">
        <v>37</v>
      </c>
      <c r="G825">
        <v>93404</v>
      </c>
      <c r="H825">
        <f t="shared" si="72"/>
        <v>93404</v>
      </c>
      <c r="I825" t="str" cm="1">
        <f t="array" ref="I825">_xlfn.IFS(H825&lt;PERCENTILE(Income_Clean,0.33),"Low",H825&lt;PERCENTILE(Income_Clean,0.67),"Medium",H825&gt;PERCENTILE(Income_Clean,0.67),"High")</f>
        <v>High</v>
      </c>
      <c r="J825" t="str">
        <f t="shared" si="73"/>
        <v>Above Average Income</v>
      </c>
      <c r="K825">
        <v>1</v>
      </c>
      <c r="L825">
        <v>2</v>
      </c>
      <c r="M825" t="str">
        <f t="shared" si="75"/>
        <v>Yes</v>
      </c>
      <c r="N825" t="s">
        <v>446</v>
      </c>
      <c r="O825">
        <v>97</v>
      </c>
      <c r="P825">
        <v>1279</v>
      </c>
      <c r="Q825">
        <v>15</v>
      </c>
      <c r="R825">
        <v>287</v>
      </c>
      <c r="S825">
        <v>20</v>
      </c>
      <c r="T825">
        <v>0</v>
      </c>
      <c r="U825">
        <v>15</v>
      </c>
      <c r="V825">
        <f t="shared" si="76"/>
        <v>1616</v>
      </c>
      <c r="W825">
        <v>3</v>
      </c>
      <c r="X825">
        <v>3</v>
      </c>
      <c r="Y825">
        <v>4</v>
      </c>
      <c r="Z825">
        <v>7</v>
      </c>
      <c r="AA825">
        <v>5</v>
      </c>
      <c r="AB825">
        <v>0</v>
      </c>
      <c r="AC825">
        <v>1</v>
      </c>
      <c r="AD825">
        <v>1</v>
      </c>
      <c r="AE825">
        <v>0</v>
      </c>
      <c r="AF825">
        <v>0</v>
      </c>
      <c r="AG825">
        <f t="shared" si="77"/>
        <v>2</v>
      </c>
      <c r="AH825">
        <v>0</v>
      </c>
      <c r="AI825">
        <v>0</v>
      </c>
    </row>
    <row r="826" spans="1:35" x14ac:dyDescent="0.3">
      <c r="A826" s="1">
        <v>6768</v>
      </c>
      <c r="B826">
        <v>1962</v>
      </c>
      <c r="C826">
        <f t="shared" si="74"/>
        <v>64</v>
      </c>
      <c r="D826" t="str" cm="1">
        <f t="array" ref="D826">_xlfn.IFS(C826&lt;36,"Young",C826&lt;56,"Middle-aged",C826&gt;=56,"Senior")</f>
        <v>Senior</v>
      </c>
      <c r="E826" t="s">
        <v>29</v>
      </c>
      <c r="F826" t="s">
        <v>41</v>
      </c>
      <c r="G826">
        <v>37859</v>
      </c>
      <c r="H826">
        <f t="shared" si="72"/>
        <v>37859</v>
      </c>
      <c r="I826" t="str" cm="1">
        <f t="array" ref="I826">_xlfn.IFS(H826&lt;PERCENTILE(Income_Clean,0.33),"Low",H826&lt;PERCENTILE(Income_Clean,0.67),"Medium",H826&gt;PERCENTILE(Income_Clean,0.67),"High")</f>
        <v>Low</v>
      </c>
      <c r="J826" t="str">
        <f t="shared" si="73"/>
        <v>Below Average Income</v>
      </c>
      <c r="K826">
        <v>1</v>
      </c>
      <c r="L826">
        <v>2</v>
      </c>
      <c r="M826" t="str">
        <f t="shared" si="75"/>
        <v>Yes</v>
      </c>
      <c r="N826" t="s">
        <v>271</v>
      </c>
      <c r="O826">
        <v>75</v>
      </c>
      <c r="P826">
        <v>22</v>
      </c>
      <c r="Q826">
        <v>1</v>
      </c>
      <c r="R826">
        <v>8</v>
      </c>
      <c r="S826">
        <v>2</v>
      </c>
      <c r="T826">
        <v>1</v>
      </c>
      <c r="U826">
        <v>2</v>
      </c>
      <c r="V826">
        <f t="shared" si="76"/>
        <v>36</v>
      </c>
      <c r="W826">
        <v>2</v>
      </c>
      <c r="X826">
        <v>1</v>
      </c>
      <c r="Y826">
        <v>0</v>
      </c>
      <c r="Z826">
        <v>3</v>
      </c>
      <c r="AA826">
        <v>8</v>
      </c>
      <c r="AB826">
        <v>0</v>
      </c>
      <c r="AC826">
        <v>0</v>
      </c>
      <c r="AD826">
        <v>0</v>
      </c>
      <c r="AE826">
        <v>0</v>
      </c>
      <c r="AF826">
        <v>0</v>
      </c>
      <c r="AG826">
        <f t="shared" si="77"/>
        <v>0</v>
      </c>
      <c r="AH826">
        <v>0</v>
      </c>
      <c r="AI826">
        <v>0</v>
      </c>
    </row>
    <row r="827" spans="1:35" x14ac:dyDescent="0.3">
      <c r="A827" s="1">
        <v>2150</v>
      </c>
      <c r="B827">
        <v>1958</v>
      </c>
      <c r="C827">
        <f t="shared" si="74"/>
        <v>68</v>
      </c>
      <c r="D827" t="str" cm="1">
        <f t="array" ref="D827">_xlfn.IFS(C827&lt;36,"Young",C827&lt;56,"Middle-aged",C827&gt;=56,"Senior")</f>
        <v>Senior</v>
      </c>
      <c r="E827" t="s">
        <v>36</v>
      </c>
      <c r="F827" t="s">
        <v>71</v>
      </c>
      <c r="G827">
        <v>80995</v>
      </c>
      <c r="H827">
        <f t="shared" si="72"/>
        <v>80995</v>
      </c>
      <c r="I827" t="str" cm="1">
        <f t="array" ref="I827">_xlfn.IFS(H827&lt;PERCENTILE(Income_Clean,0.33),"Low",H827&lt;PERCENTILE(Income_Clean,0.67),"Medium",H827&gt;PERCENTILE(Income_Clean,0.67),"High")</f>
        <v>High</v>
      </c>
      <c r="J827" t="str">
        <f t="shared" si="73"/>
        <v>Above Average Income</v>
      </c>
      <c r="K827">
        <v>0</v>
      </c>
      <c r="L827">
        <v>1</v>
      </c>
      <c r="M827" t="str">
        <f t="shared" si="75"/>
        <v>Yes</v>
      </c>
      <c r="N827" t="s">
        <v>66</v>
      </c>
      <c r="O827">
        <v>83</v>
      </c>
      <c r="P827">
        <v>860</v>
      </c>
      <c r="Q827">
        <v>28</v>
      </c>
      <c r="R827">
        <v>409</v>
      </c>
      <c r="S827">
        <v>73</v>
      </c>
      <c r="T827">
        <v>56</v>
      </c>
      <c r="U827">
        <v>56</v>
      </c>
      <c r="V827">
        <f t="shared" si="76"/>
        <v>1482</v>
      </c>
      <c r="W827">
        <v>1</v>
      </c>
      <c r="X827">
        <v>8</v>
      </c>
      <c r="Y827">
        <v>9</v>
      </c>
      <c r="Z827">
        <v>4</v>
      </c>
      <c r="AA827">
        <v>4</v>
      </c>
      <c r="AB827">
        <v>0</v>
      </c>
      <c r="AC827">
        <v>0</v>
      </c>
      <c r="AD827">
        <v>0</v>
      </c>
      <c r="AE827">
        <v>0</v>
      </c>
      <c r="AF827">
        <v>0</v>
      </c>
      <c r="AG827">
        <f t="shared" si="77"/>
        <v>0</v>
      </c>
      <c r="AH827">
        <v>0</v>
      </c>
      <c r="AI827">
        <v>0</v>
      </c>
    </row>
    <row r="828" spans="1:35" x14ac:dyDescent="0.3">
      <c r="A828" s="1">
        <v>6646</v>
      </c>
      <c r="B828">
        <v>1984</v>
      </c>
      <c r="C828">
        <f t="shared" si="74"/>
        <v>42</v>
      </c>
      <c r="D828" t="str" cm="1">
        <f t="array" ref="D828">_xlfn.IFS(C828&lt;36,"Young",C828&lt;56,"Middle-aged",C828&gt;=56,"Senior")</f>
        <v>Middle-aged</v>
      </c>
      <c r="E828" t="s">
        <v>29</v>
      </c>
      <c r="F828" t="s">
        <v>33</v>
      </c>
      <c r="G828">
        <v>16529</v>
      </c>
      <c r="H828">
        <f t="shared" si="72"/>
        <v>16529</v>
      </c>
      <c r="I828" t="str" cm="1">
        <f t="array" ref="I828">_xlfn.IFS(H828&lt;PERCENTILE(Income_Clean,0.33),"Low",H828&lt;PERCENTILE(Income_Clean,0.67),"Medium",H828&gt;PERCENTILE(Income_Clean,0.67),"High")</f>
        <v>Low</v>
      </c>
      <c r="J828" t="str">
        <f t="shared" si="73"/>
        <v>Below Average Income</v>
      </c>
      <c r="K828">
        <v>1</v>
      </c>
      <c r="L828">
        <v>0</v>
      </c>
      <c r="M828" t="str">
        <f t="shared" si="75"/>
        <v>Yes</v>
      </c>
      <c r="N828" t="s">
        <v>176</v>
      </c>
      <c r="O828">
        <v>23</v>
      </c>
      <c r="P828">
        <v>3</v>
      </c>
      <c r="Q828">
        <v>0</v>
      </c>
      <c r="R828">
        <v>5</v>
      </c>
      <c r="S828">
        <v>13</v>
      </c>
      <c r="T828">
        <v>0</v>
      </c>
      <c r="U828">
        <v>1</v>
      </c>
      <c r="V828">
        <f t="shared" si="76"/>
        <v>22</v>
      </c>
      <c r="W828">
        <v>1</v>
      </c>
      <c r="X828">
        <v>1</v>
      </c>
      <c r="Y828">
        <v>0</v>
      </c>
      <c r="Z828">
        <v>3</v>
      </c>
      <c r="AA828">
        <v>6</v>
      </c>
      <c r="AB828">
        <v>0</v>
      </c>
      <c r="AC828">
        <v>0</v>
      </c>
      <c r="AD828">
        <v>0</v>
      </c>
      <c r="AE828">
        <v>0</v>
      </c>
      <c r="AF828">
        <v>0</v>
      </c>
      <c r="AG828">
        <f t="shared" si="77"/>
        <v>0</v>
      </c>
      <c r="AH828">
        <v>0</v>
      </c>
      <c r="AI828">
        <v>0</v>
      </c>
    </row>
    <row r="829" spans="1:35" x14ac:dyDescent="0.3">
      <c r="A829" s="1">
        <v>4887</v>
      </c>
      <c r="B829">
        <v>1976</v>
      </c>
      <c r="C829">
        <f t="shared" si="74"/>
        <v>50</v>
      </c>
      <c r="D829" t="str" cm="1">
        <f t="array" ref="D829">_xlfn.IFS(C829&lt;36,"Young",C829&lt;56,"Middle-aged",C829&gt;=56,"Senior")</f>
        <v>Middle-aged</v>
      </c>
      <c r="E829" t="s">
        <v>36</v>
      </c>
      <c r="F829" t="s">
        <v>41</v>
      </c>
      <c r="G829">
        <v>55412</v>
      </c>
      <c r="H829">
        <f t="shared" si="72"/>
        <v>55412</v>
      </c>
      <c r="I829" t="str" cm="1">
        <f t="array" ref="I829">_xlfn.IFS(H829&lt;PERCENTILE(Income_Clean,0.33),"Low",H829&lt;PERCENTILE(Income_Clean,0.67),"Medium",H829&gt;PERCENTILE(Income_Clean,0.67),"High")</f>
        <v>Medium</v>
      </c>
      <c r="J829" t="str">
        <f t="shared" si="73"/>
        <v>Average Income</v>
      </c>
      <c r="K829">
        <v>1</v>
      </c>
      <c r="L829">
        <v>1</v>
      </c>
      <c r="M829" t="str">
        <f t="shared" si="75"/>
        <v>Yes</v>
      </c>
      <c r="N829" t="s">
        <v>64</v>
      </c>
      <c r="O829">
        <v>65</v>
      </c>
      <c r="P829">
        <v>10</v>
      </c>
      <c r="Q829">
        <v>5</v>
      </c>
      <c r="R829">
        <v>28</v>
      </c>
      <c r="S829">
        <v>11</v>
      </c>
      <c r="T829">
        <v>1</v>
      </c>
      <c r="U829">
        <v>8</v>
      </c>
      <c r="V829">
        <f t="shared" si="76"/>
        <v>63</v>
      </c>
      <c r="W829">
        <v>1</v>
      </c>
      <c r="X829">
        <v>2</v>
      </c>
      <c r="Y829">
        <v>0</v>
      </c>
      <c r="Z829">
        <v>3</v>
      </c>
      <c r="AA829">
        <v>5</v>
      </c>
      <c r="AB829">
        <v>0</v>
      </c>
      <c r="AC829">
        <v>0</v>
      </c>
      <c r="AD829">
        <v>0</v>
      </c>
      <c r="AE829">
        <v>0</v>
      </c>
      <c r="AF829">
        <v>0</v>
      </c>
      <c r="AG829">
        <f t="shared" si="77"/>
        <v>0</v>
      </c>
      <c r="AH829">
        <v>0</v>
      </c>
      <c r="AI829">
        <v>0</v>
      </c>
    </row>
    <row r="830" spans="1:35" x14ac:dyDescent="0.3">
      <c r="A830" s="1">
        <v>8560</v>
      </c>
      <c r="B830">
        <v>1992</v>
      </c>
      <c r="C830">
        <f t="shared" si="74"/>
        <v>34</v>
      </c>
      <c r="D830" t="str" cm="1">
        <f t="array" ref="D830">_xlfn.IFS(C830&lt;36,"Young",C830&lt;56,"Middle-aged",C830&gt;=56,"Senior")</f>
        <v>Young</v>
      </c>
      <c r="E830" t="s">
        <v>29</v>
      </c>
      <c r="F830" t="s">
        <v>30</v>
      </c>
      <c r="G830">
        <v>48789</v>
      </c>
      <c r="H830">
        <f t="shared" si="72"/>
        <v>48789</v>
      </c>
      <c r="I830" t="str" cm="1">
        <f t="array" ref="I830">_xlfn.IFS(H830&lt;PERCENTILE(Income_Clean,0.33),"Low",H830&lt;PERCENTILE(Income_Clean,0.67),"Medium",H830&gt;PERCENTILE(Income_Clean,0.67),"High")</f>
        <v>Medium</v>
      </c>
      <c r="J830" t="str">
        <f t="shared" si="73"/>
        <v>Average Income</v>
      </c>
      <c r="K830">
        <v>0</v>
      </c>
      <c r="L830">
        <v>0</v>
      </c>
      <c r="M830" t="str">
        <f t="shared" si="75"/>
        <v>No</v>
      </c>
      <c r="N830" t="s">
        <v>208</v>
      </c>
      <c r="O830">
        <v>94</v>
      </c>
      <c r="P830">
        <v>351</v>
      </c>
      <c r="Q830">
        <v>16</v>
      </c>
      <c r="R830">
        <v>156</v>
      </c>
      <c r="S830">
        <v>7</v>
      </c>
      <c r="T830">
        <v>5</v>
      </c>
      <c r="U830">
        <v>145</v>
      </c>
      <c r="V830">
        <f t="shared" si="76"/>
        <v>680</v>
      </c>
      <c r="W830">
        <v>1</v>
      </c>
      <c r="X830">
        <v>6</v>
      </c>
      <c r="Y830">
        <v>4</v>
      </c>
      <c r="Z830">
        <v>7</v>
      </c>
      <c r="AA830">
        <v>6</v>
      </c>
      <c r="AB830">
        <v>0</v>
      </c>
      <c r="AC830">
        <v>0</v>
      </c>
      <c r="AD830">
        <v>0</v>
      </c>
      <c r="AE830">
        <v>0</v>
      </c>
      <c r="AF830">
        <v>0</v>
      </c>
      <c r="AG830">
        <f t="shared" si="77"/>
        <v>0</v>
      </c>
      <c r="AH830">
        <v>0</v>
      </c>
      <c r="AI830">
        <v>0</v>
      </c>
    </row>
    <row r="831" spans="1:35" x14ac:dyDescent="0.3">
      <c r="A831" s="1">
        <v>3321</v>
      </c>
      <c r="B831">
        <v>1967</v>
      </c>
      <c r="C831">
        <f t="shared" si="74"/>
        <v>59</v>
      </c>
      <c r="D831" t="str" cm="1">
        <f t="array" ref="D831">_xlfn.IFS(C831&lt;36,"Young",C831&lt;56,"Middle-aged",C831&gt;=56,"Senior")</f>
        <v>Senior</v>
      </c>
      <c r="E831" t="s">
        <v>36</v>
      </c>
      <c r="F831" t="s">
        <v>33</v>
      </c>
      <c r="G831">
        <v>56575</v>
      </c>
      <c r="H831">
        <f t="shared" si="72"/>
        <v>56575</v>
      </c>
      <c r="I831" t="str" cm="1">
        <f t="array" ref="I831">_xlfn.IFS(H831&lt;PERCENTILE(Income_Clean,0.33),"Low",H831&lt;PERCENTILE(Income_Clean,0.67),"Medium",H831&gt;PERCENTILE(Income_Clean,0.67),"High")</f>
        <v>Medium</v>
      </c>
      <c r="J831" t="str">
        <f t="shared" si="73"/>
        <v>Average Income</v>
      </c>
      <c r="K831">
        <v>0</v>
      </c>
      <c r="L831">
        <v>2</v>
      </c>
      <c r="M831" t="str">
        <f t="shared" si="75"/>
        <v>Yes</v>
      </c>
      <c r="N831" t="s">
        <v>515</v>
      </c>
      <c r="O831">
        <v>42</v>
      </c>
      <c r="P831">
        <v>421</v>
      </c>
      <c r="Q831">
        <v>5</v>
      </c>
      <c r="R831">
        <v>90</v>
      </c>
      <c r="S831">
        <v>0</v>
      </c>
      <c r="T831">
        <v>16</v>
      </c>
      <c r="U831">
        <v>10</v>
      </c>
      <c r="V831">
        <f t="shared" si="76"/>
        <v>542</v>
      </c>
      <c r="W831">
        <v>3</v>
      </c>
      <c r="X831">
        <v>7</v>
      </c>
      <c r="Y831">
        <v>3</v>
      </c>
      <c r="Z831">
        <v>7</v>
      </c>
      <c r="AA831">
        <v>5</v>
      </c>
      <c r="AB831">
        <v>0</v>
      </c>
      <c r="AC831">
        <v>0</v>
      </c>
      <c r="AD831">
        <v>0</v>
      </c>
      <c r="AE831">
        <v>0</v>
      </c>
      <c r="AF831">
        <v>0</v>
      </c>
      <c r="AG831">
        <f t="shared" si="77"/>
        <v>0</v>
      </c>
      <c r="AH831">
        <v>0</v>
      </c>
      <c r="AI831">
        <v>0</v>
      </c>
    </row>
    <row r="832" spans="1:35" x14ac:dyDescent="0.3">
      <c r="A832" s="1">
        <v>11003</v>
      </c>
      <c r="B832">
        <v>1980</v>
      </c>
      <c r="C832">
        <f t="shared" si="74"/>
        <v>46</v>
      </c>
      <c r="D832" t="str" cm="1">
        <f t="array" ref="D832">_xlfn.IFS(C832&lt;36,"Young",C832&lt;56,"Middle-aged",C832&gt;=56,"Senior")</f>
        <v>Middle-aged</v>
      </c>
      <c r="E832" t="s">
        <v>53</v>
      </c>
      <c r="F832" t="s">
        <v>33</v>
      </c>
      <c r="G832">
        <v>25130</v>
      </c>
      <c r="H832">
        <f t="shared" si="72"/>
        <v>25130</v>
      </c>
      <c r="I832" t="str" cm="1">
        <f t="array" ref="I832">_xlfn.IFS(H832&lt;PERCENTILE(Income_Clean,0.33),"Low",H832&lt;PERCENTILE(Income_Clean,0.67),"Medium",H832&gt;PERCENTILE(Income_Clean,0.67),"High")</f>
        <v>Low</v>
      </c>
      <c r="J832" t="str">
        <f t="shared" si="73"/>
        <v>Below Average Income</v>
      </c>
      <c r="K832">
        <v>1</v>
      </c>
      <c r="L832">
        <v>0</v>
      </c>
      <c r="M832" t="str">
        <f t="shared" si="75"/>
        <v>Yes</v>
      </c>
      <c r="N832" t="s">
        <v>77</v>
      </c>
      <c r="O832">
        <v>10</v>
      </c>
      <c r="P832">
        <v>2</v>
      </c>
      <c r="Q832">
        <v>5</v>
      </c>
      <c r="R832">
        <v>7</v>
      </c>
      <c r="S832">
        <v>0</v>
      </c>
      <c r="T832">
        <v>18</v>
      </c>
      <c r="U832">
        <v>18</v>
      </c>
      <c r="V832">
        <f t="shared" si="76"/>
        <v>50</v>
      </c>
      <c r="W832">
        <v>2</v>
      </c>
      <c r="X832">
        <v>2</v>
      </c>
      <c r="Y832">
        <v>0</v>
      </c>
      <c r="Z832">
        <v>3</v>
      </c>
      <c r="AA832">
        <v>7</v>
      </c>
      <c r="AB832">
        <v>0</v>
      </c>
      <c r="AC832">
        <v>0</v>
      </c>
      <c r="AD832">
        <v>0</v>
      </c>
      <c r="AE832">
        <v>0</v>
      </c>
      <c r="AF832">
        <v>0</v>
      </c>
      <c r="AG832">
        <f t="shared" si="77"/>
        <v>0</v>
      </c>
      <c r="AH832">
        <v>0</v>
      </c>
      <c r="AI832">
        <v>0</v>
      </c>
    </row>
    <row r="833" spans="1:35" x14ac:dyDescent="0.3">
      <c r="A833" s="1">
        <v>10402</v>
      </c>
      <c r="B833">
        <v>1967</v>
      </c>
      <c r="C833">
        <f t="shared" si="74"/>
        <v>59</v>
      </c>
      <c r="D833" t="str" cm="1">
        <f t="array" ref="D833">_xlfn.IFS(C833&lt;36,"Young",C833&lt;56,"Middle-aged",C833&gt;=56,"Senior")</f>
        <v>Senior</v>
      </c>
      <c r="E833" t="s">
        <v>29</v>
      </c>
      <c r="F833" t="s">
        <v>37</v>
      </c>
      <c r="G833">
        <v>35441</v>
      </c>
      <c r="H833">
        <f t="shared" si="72"/>
        <v>35441</v>
      </c>
      <c r="I833" t="str" cm="1">
        <f t="array" ref="I833">_xlfn.IFS(H833&lt;PERCENTILE(Income_Clean,0.33),"Low",H833&lt;PERCENTILE(Income_Clean,0.67),"Medium",H833&gt;PERCENTILE(Income_Clean,0.67),"High")</f>
        <v>Low</v>
      </c>
      <c r="J833" t="str">
        <f t="shared" si="73"/>
        <v>Below Average Income</v>
      </c>
      <c r="K833">
        <v>1</v>
      </c>
      <c r="L833">
        <v>1</v>
      </c>
      <c r="M833" t="str">
        <f t="shared" si="75"/>
        <v>Yes</v>
      </c>
      <c r="N833" t="s">
        <v>516</v>
      </c>
      <c r="O833">
        <v>94</v>
      </c>
      <c r="P833">
        <v>25</v>
      </c>
      <c r="Q833">
        <v>1</v>
      </c>
      <c r="R833">
        <v>9</v>
      </c>
      <c r="S833">
        <v>2</v>
      </c>
      <c r="T833">
        <v>1</v>
      </c>
      <c r="U833">
        <v>1</v>
      </c>
      <c r="V833">
        <f t="shared" si="76"/>
        <v>39</v>
      </c>
      <c r="W833">
        <v>2</v>
      </c>
      <c r="X833">
        <v>1</v>
      </c>
      <c r="Y833">
        <v>0</v>
      </c>
      <c r="Z833">
        <v>3</v>
      </c>
      <c r="AA833">
        <v>8</v>
      </c>
      <c r="AB833">
        <v>0</v>
      </c>
      <c r="AC833">
        <v>0</v>
      </c>
      <c r="AD833">
        <v>0</v>
      </c>
      <c r="AE833">
        <v>0</v>
      </c>
      <c r="AF833">
        <v>0</v>
      </c>
      <c r="AG833">
        <f t="shared" si="77"/>
        <v>0</v>
      </c>
      <c r="AH833">
        <v>0</v>
      </c>
      <c r="AI833">
        <v>0</v>
      </c>
    </row>
    <row r="834" spans="1:35" x14ac:dyDescent="0.3">
      <c r="A834" s="1">
        <v>9904</v>
      </c>
      <c r="B834">
        <v>1956</v>
      </c>
      <c r="C834">
        <f t="shared" si="74"/>
        <v>70</v>
      </c>
      <c r="D834" t="str" cm="1">
        <f t="array" ref="D834">_xlfn.IFS(C834&lt;36,"Young",C834&lt;56,"Middle-aged",C834&gt;=56,"Senior")</f>
        <v>Senior</v>
      </c>
      <c r="E834" t="s">
        <v>29</v>
      </c>
      <c r="F834" t="s">
        <v>37</v>
      </c>
      <c r="G834">
        <v>71391</v>
      </c>
      <c r="H834">
        <f t="shared" ref="H834:H897" si="78">IF(G834=0,MEDIAN(Income),G834)</f>
        <v>71391</v>
      </c>
      <c r="I834" t="str" cm="1">
        <f t="array" ref="I834">_xlfn.IFS(H834&lt;PERCENTILE(Income_Clean,0.33),"Low",H834&lt;PERCENTILE(Income_Clean,0.67),"Medium",H834&gt;PERCENTILE(Income_Clean,0.67),"High")</f>
        <v>High</v>
      </c>
      <c r="J834" t="str">
        <f t="shared" ref="J834:J897" si="79">_xlfn.XLOOKUP(I834,$AK$3:$AK$5,$AL$3:$AL$5)</f>
        <v>Above Average Income</v>
      </c>
      <c r="K834">
        <v>0</v>
      </c>
      <c r="L834">
        <v>1</v>
      </c>
      <c r="M834" t="str">
        <f t="shared" si="75"/>
        <v>Yes</v>
      </c>
      <c r="N834" t="s">
        <v>482</v>
      </c>
      <c r="O834">
        <v>50</v>
      </c>
      <c r="P834">
        <v>336</v>
      </c>
      <c r="Q834">
        <v>123</v>
      </c>
      <c r="R834">
        <v>274</v>
      </c>
      <c r="S834">
        <v>46</v>
      </c>
      <c r="T834">
        <v>123</v>
      </c>
      <c r="U834">
        <v>141</v>
      </c>
      <c r="V834">
        <f t="shared" si="76"/>
        <v>1043</v>
      </c>
      <c r="W834">
        <v>5</v>
      </c>
      <c r="X834">
        <v>6</v>
      </c>
      <c r="Y834">
        <v>5</v>
      </c>
      <c r="Z834">
        <v>12</v>
      </c>
      <c r="AA834">
        <v>3</v>
      </c>
      <c r="AB834">
        <v>0</v>
      </c>
      <c r="AC834">
        <v>0</v>
      </c>
      <c r="AD834">
        <v>0</v>
      </c>
      <c r="AE834">
        <v>0</v>
      </c>
      <c r="AF834">
        <v>0</v>
      </c>
      <c r="AG834">
        <f t="shared" si="77"/>
        <v>0</v>
      </c>
      <c r="AH834">
        <v>0</v>
      </c>
      <c r="AI834">
        <v>0</v>
      </c>
    </row>
    <row r="835" spans="1:35" x14ac:dyDescent="0.3">
      <c r="A835" s="1">
        <v>6141</v>
      </c>
      <c r="B835">
        <v>1972</v>
      </c>
      <c r="C835">
        <f t="shared" ref="C835:C898" si="80">2026-B835</f>
        <v>54</v>
      </c>
      <c r="D835" t="str" cm="1">
        <f t="array" ref="D835">_xlfn.IFS(C835&lt;36,"Young",C835&lt;56,"Middle-aged",C835&gt;=56,"Senior")</f>
        <v>Middle-aged</v>
      </c>
      <c r="E835" t="s">
        <v>39</v>
      </c>
      <c r="F835" t="s">
        <v>30</v>
      </c>
      <c r="G835">
        <v>49494</v>
      </c>
      <c r="H835">
        <f t="shared" si="78"/>
        <v>49494</v>
      </c>
      <c r="I835" t="str" cm="1">
        <f t="array" ref="I835">_xlfn.IFS(H835&lt;PERCENTILE(Income_Clean,0.33),"Low",H835&lt;PERCENTILE(Income_Clean,0.67),"Medium",H835&gt;PERCENTILE(Income_Clean,0.67),"High")</f>
        <v>Medium</v>
      </c>
      <c r="J835" t="str">
        <f t="shared" si="79"/>
        <v>Average Income</v>
      </c>
      <c r="K835">
        <v>1</v>
      </c>
      <c r="L835">
        <v>0</v>
      </c>
      <c r="M835" t="str">
        <f t="shared" ref="M835:M898" si="81">IF(K835+L835&gt;0,"Yes","No")</f>
        <v>Yes</v>
      </c>
      <c r="N835" t="s">
        <v>346</v>
      </c>
      <c r="O835">
        <v>46</v>
      </c>
      <c r="P835">
        <v>191</v>
      </c>
      <c r="Q835">
        <v>9</v>
      </c>
      <c r="R835">
        <v>97</v>
      </c>
      <c r="S835">
        <v>0</v>
      </c>
      <c r="T835">
        <v>6</v>
      </c>
      <c r="U835">
        <v>82</v>
      </c>
      <c r="V835">
        <f t="shared" ref="V835:V898" si="82">SUM(P835:U835)</f>
        <v>385</v>
      </c>
      <c r="W835">
        <v>2</v>
      </c>
      <c r="X835">
        <v>6</v>
      </c>
      <c r="Y835">
        <v>1</v>
      </c>
      <c r="Z835">
        <v>5</v>
      </c>
      <c r="AA835">
        <v>7</v>
      </c>
      <c r="AB835">
        <v>0</v>
      </c>
      <c r="AC835">
        <v>0</v>
      </c>
      <c r="AD835">
        <v>0</v>
      </c>
      <c r="AE835">
        <v>0</v>
      </c>
      <c r="AF835">
        <v>0</v>
      </c>
      <c r="AG835">
        <f t="shared" ref="AG835:AG898" si="83">SUM(AB835:AF835)</f>
        <v>0</v>
      </c>
      <c r="AH835">
        <v>0</v>
      </c>
      <c r="AI835">
        <v>0</v>
      </c>
    </row>
    <row r="836" spans="1:35" x14ac:dyDescent="0.3">
      <c r="A836" s="1">
        <v>5687</v>
      </c>
      <c r="B836">
        <v>1980</v>
      </c>
      <c r="C836">
        <f t="shared" si="80"/>
        <v>46</v>
      </c>
      <c r="D836" t="str" cm="1">
        <f t="array" ref="D836">_xlfn.IFS(C836&lt;36,"Young",C836&lt;56,"Middle-aged",C836&gt;=56,"Senior")</f>
        <v>Middle-aged</v>
      </c>
      <c r="E836" t="s">
        <v>29</v>
      </c>
      <c r="F836" t="s">
        <v>41</v>
      </c>
      <c r="G836">
        <v>81702</v>
      </c>
      <c r="H836">
        <f t="shared" si="78"/>
        <v>81702</v>
      </c>
      <c r="I836" t="str" cm="1">
        <f t="array" ref="I836">_xlfn.IFS(H836&lt;PERCENTILE(Income_Clean,0.33),"Low",H836&lt;PERCENTILE(Income_Clean,0.67),"Medium",H836&gt;PERCENTILE(Income_Clean,0.67),"High")</f>
        <v>High</v>
      </c>
      <c r="J836" t="str">
        <f t="shared" si="79"/>
        <v>Above Average Income</v>
      </c>
      <c r="K836">
        <v>0</v>
      </c>
      <c r="L836">
        <v>0</v>
      </c>
      <c r="M836" t="str">
        <f t="shared" si="81"/>
        <v>No</v>
      </c>
      <c r="N836" t="s">
        <v>424</v>
      </c>
      <c r="O836">
        <v>98</v>
      </c>
      <c r="P836">
        <v>563</v>
      </c>
      <c r="Q836">
        <v>50</v>
      </c>
      <c r="R836">
        <v>774</v>
      </c>
      <c r="S836">
        <v>28</v>
      </c>
      <c r="T836">
        <v>31</v>
      </c>
      <c r="U836">
        <v>187</v>
      </c>
      <c r="V836">
        <f t="shared" si="82"/>
        <v>1633</v>
      </c>
      <c r="W836">
        <v>1</v>
      </c>
      <c r="X836">
        <v>7</v>
      </c>
      <c r="Y836">
        <v>7</v>
      </c>
      <c r="Z836">
        <v>12</v>
      </c>
      <c r="AA836">
        <v>3</v>
      </c>
      <c r="AB836">
        <v>0</v>
      </c>
      <c r="AC836">
        <v>0</v>
      </c>
      <c r="AD836">
        <v>0</v>
      </c>
      <c r="AE836">
        <v>0</v>
      </c>
      <c r="AF836">
        <v>0</v>
      </c>
      <c r="AG836">
        <f t="shared" si="83"/>
        <v>0</v>
      </c>
      <c r="AH836">
        <v>0</v>
      </c>
      <c r="AI836">
        <v>0</v>
      </c>
    </row>
    <row r="837" spans="1:35" x14ac:dyDescent="0.3">
      <c r="A837" s="1">
        <v>10856</v>
      </c>
      <c r="B837">
        <v>1980</v>
      </c>
      <c r="C837">
        <f t="shared" si="80"/>
        <v>46</v>
      </c>
      <c r="D837" t="str" cm="1">
        <f t="array" ref="D837">_xlfn.IFS(C837&lt;36,"Young",C837&lt;56,"Middle-aged",C837&gt;=56,"Senior")</f>
        <v>Middle-aged</v>
      </c>
      <c r="E837" t="s">
        <v>53</v>
      </c>
      <c r="F837" t="s">
        <v>30</v>
      </c>
      <c r="G837">
        <v>45889</v>
      </c>
      <c r="H837">
        <f t="shared" si="78"/>
        <v>45889</v>
      </c>
      <c r="I837" t="str" cm="1">
        <f t="array" ref="I837">_xlfn.IFS(H837&lt;PERCENTILE(Income_Clean,0.33),"Low",H837&lt;PERCENTILE(Income_Clean,0.67),"Medium",H837&gt;PERCENTILE(Income_Clean,0.67),"High")</f>
        <v>Medium</v>
      </c>
      <c r="J837" t="str">
        <f t="shared" si="79"/>
        <v>Average Income</v>
      </c>
      <c r="K837">
        <v>0</v>
      </c>
      <c r="L837">
        <v>1</v>
      </c>
      <c r="M837" t="str">
        <f t="shared" si="81"/>
        <v>Yes</v>
      </c>
      <c r="N837" t="s">
        <v>289</v>
      </c>
      <c r="O837">
        <v>42</v>
      </c>
      <c r="P837">
        <v>31</v>
      </c>
      <c r="Q837">
        <v>0</v>
      </c>
      <c r="R837">
        <v>6</v>
      </c>
      <c r="S837">
        <v>0</v>
      </c>
      <c r="T837">
        <v>1</v>
      </c>
      <c r="U837">
        <v>8</v>
      </c>
      <c r="V837">
        <f t="shared" si="82"/>
        <v>46</v>
      </c>
      <c r="W837">
        <v>1</v>
      </c>
      <c r="X837">
        <v>1</v>
      </c>
      <c r="Y837">
        <v>0</v>
      </c>
      <c r="Z837">
        <v>3</v>
      </c>
      <c r="AA837">
        <v>6</v>
      </c>
      <c r="AB837">
        <v>0</v>
      </c>
      <c r="AC837">
        <v>0</v>
      </c>
      <c r="AD837">
        <v>0</v>
      </c>
      <c r="AE837">
        <v>0</v>
      </c>
      <c r="AF837">
        <v>0</v>
      </c>
      <c r="AG837">
        <f t="shared" si="83"/>
        <v>0</v>
      </c>
      <c r="AH837">
        <v>0</v>
      </c>
      <c r="AI837">
        <v>0</v>
      </c>
    </row>
    <row r="838" spans="1:35" x14ac:dyDescent="0.3">
      <c r="A838" s="1">
        <v>5121</v>
      </c>
      <c r="B838">
        <v>1977</v>
      </c>
      <c r="C838">
        <f t="shared" si="80"/>
        <v>49</v>
      </c>
      <c r="D838" t="str" cm="1">
        <f t="array" ref="D838">_xlfn.IFS(C838&lt;36,"Young",C838&lt;56,"Middle-aged",C838&gt;=56,"Senior")</f>
        <v>Middle-aged</v>
      </c>
      <c r="E838" t="s">
        <v>29</v>
      </c>
      <c r="F838" t="s">
        <v>30</v>
      </c>
      <c r="G838">
        <v>56628</v>
      </c>
      <c r="H838">
        <f t="shared" si="78"/>
        <v>56628</v>
      </c>
      <c r="I838" t="str" cm="1">
        <f t="array" ref="I838">_xlfn.IFS(H838&lt;PERCENTILE(Income_Clean,0.33),"Low",H838&lt;PERCENTILE(Income_Clean,0.67),"Medium",H838&gt;PERCENTILE(Income_Clean,0.67),"High")</f>
        <v>Medium</v>
      </c>
      <c r="J838" t="str">
        <f t="shared" si="79"/>
        <v>Average Income</v>
      </c>
      <c r="K838">
        <v>0</v>
      </c>
      <c r="L838">
        <v>1</v>
      </c>
      <c r="M838" t="str">
        <f t="shared" si="81"/>
        <v>Yes</v>
      </c>
      <c r="N838" t="s">
        <v>517</v>
      </c>
      <c r="O838">
        <v>30</v>
      </c>
      <c r="P838">
        <v>479</v>
      </c>
      <c r="Q838">
        <v>5</v>
      </c>
      <c r="R838">
        <v>82</v>
      </c>
      <c r="S838">
        <v>7</v>
      </c>
      <c r="T838">
        <v>17</v>
      </c>
      <c r="U838">
        <v>171</v>
      </c>
      <c r="V838">
        <f t="shared" si="82"/>
        <v>761</v>
      </c>
      <c r="W838">
        <v>2</v>
      </c>
      <c r="X838">
        <v>7</v>
      </c>
      <c r="Y838">
        <v>6</v>
      </c>
      <c r="Z838">
        <v>5</v>
      </c>
      <c r="AA838">
        <v>5</v>
      </c>
      <c r="AB838">
        <v>1</v>
      </c>
      <c r="AC838">
        <v>0</v>
      </c>
      <c r="AD838">
        <v>0</v>
      </c>
      <c r="AE838">
        <v>0</v>
      </c>
      <c r="AF838">
        <v>0</v>
      </c>
      <c r="AG838">
        <f t="shared" si="83"/>
        <v>1</v>
      </c>
      <c r="AH838">
        <v>0</v>
      </c>
      <c r="AI838">
        <v>0</v>
      </c>
    </row>
    <row r="839" spans="1:35" x14ac:dyDescent="0.3">
      <c r="A839" s="1">
        <v>4186</v>
      </c>
      <c r="B839">
        <v>1950</v>
      </c>
      <c r="C839">
        <f t="shared" si="80"/>
        <v>76</v>
      </c>
      <c r="D839" t="str" cm="1">
        <f t="array" ref="D839">_xlfn.IFS(C839&lt;36,"Young",C839&lt;56,"Middle-aged",C839&gt;=56,"Senior")</f>
        <v>Senior</v>
      </c>
      <c r="E839" t="s">
        <v>29</v>
      </c>
      <c r="F839" t="s">
        <v>33</v>
      </c>
      <c r="G839">
        <v>34026</v>
      </c>
      <c r="H839">
        <f t="shared" si="78"/>
        <v>34026</v>
      </c>
      <c r="I839" t="str" cm="1">
        <f t="array" ref="I839">_xlfn.IFS(H839&lt;PERCENTILE(Income_Clean,0.33),"Low",H839&lt;PERCENTILE(Income_Clean,0.67),"Medium",H839&gt;PERCENTILE(Income_Clean,0.67),"High")</f>
        <v>Low</v>
      </c>
      <c r="J839" t="str">
        <f t="shared" si="79"/>
        <v>Below Average Income</v>
      </c>
      <c r="K839">
        <v>1</v>
      </c>
      <c r="L839">
        <v>1</v>
      </c>
      <c r="M839" t="str">
        <f t="shared" si="81"/>
        <v>Yes</v>
      </c>
      <c r="N839" t="s">
        <v>518</v>
      </c>
      <c r="O839">
        <v>11</v>
      </c>
      <c r="P839">
        <v>18</v>
      </c>
      <c r="Q839">
        <v>6</v>
      </c>
      <c r="R839">
        <v>15</v>
      </c>
      <c r="S839">
        <v>12</v>
      </c>
      <c r="T839">
        <v>8</v>
      </c>
      <c r="U839">
        <v>17</v>
      </c>
      <c r="V839">
        <f t="shared" si="82"/>
        <v>76</v>
      </c>
      <c r="W839">
        <v>3</v>
      </c>
      <c r="X839">
        <v>2</v>
      </c>
      <c r="Y839">
        <v>1</v>
      </c>
      <c r="Z839">
        <v>3</v>
      </c>
      <c r="AA839">
        <v>5</v>
      </c>
      <c r="AB839">
        <v>0</v>
      </c>
      <c r="AC839">
        <v>0</v>
      </c>
      <c r="AD839">
        <v>0</v>
      </c>
      <c r="AE839">
        <v>0</v>
      </c>
      <c r="AF839">
        <v>0</v>
      </c>
      <c r="AG839">
        <f t="shared" si="83"/>
        <v>0</v>
      </c>
      <c r="AH839">
        <v>0</v>
      </c>
      <c r="AI839">
        <v>0</v>
      </c>
    </row>
    <row r="840" spans="1:35" x14ac:dyDescent="0.3">
      <c r="A840" s="1">
        <v>368</v>
      </c>
      <c r="B840">
        <v>1974</v>
      </c>
      <c r="C840">
        <f t="shared" si="80"/>
        <v>52</v>
      </c>
      <c r="D840" t="str" cm="1">
        <f t="array" ref="D840">_xlfn.IFS(C840&lt;36,"Young",C840&lt;56,"Middle-aged",C840&gt;=56,"Senior")</f>
        <v>Middle-aged</v>
      </c>
      <c r="E840" t="s">
        <v>29</v>
      </c>
      <c r="F840" t="s">
        <v>37</v>
      </c>
      <c r="G840">
        <v>40049</v>
      </c>
      <c r="H840">
        <f t="shared" si="78"/>
        <v>40049</v>
      </c>
      <c r="I840" t="str" cm="1">
        <f t="array" ref="I840">_xlfn.IFS(H840&lt;PERCENTILE(Income_Clean,0.33),"Low",H840&lt;PERCENTILE(Income_Clean,0.67),"Medium",H840&gt;PERCENTILE(Income_Clean,0.67),"High")</f>
        <v>Low</v>
      </c>
      <c r="J840" t="str">
        <f t="shared" si="79"/>
        <v>Below Average Income</v>
      </c>
      <c r="K840">
        <v>0</v>
      </c>
      <c r="L840">
        <v>1</v>
      </c>
      <c r="M840" t="str">
        <f t="shared" si="81"/>
        <v>Yes</v>
      </c>
      <c r="N840" t="s">
        <v>519</v>
      </c>
      <c r="O840">
        <v>61</v>
      </c>
      <c r="P840">
        <v>91</v>
      </c>
      <c r="Q840">
        <v>65</v>
      </c>
      <c r="R840">
        <v>52</v>
      </c>
      <c r="S840">
        <v>10</v>
      </c>
      <c r="T840">
        <v>44</v>
      </c>
      <c r="U840">
        <v>28</v>
      </c>
      <c r="V840">
        <f t="shared" si="82"/>
        <v>290</v>
      </c>
      <c r="W840">
        <v>3</v>
      </c>
      <c r="X840">
        <v>3</v>
      </c>
      <c r="Y840">
        <v>2</v>
      </c>
      <c r="Z840">
        <v>6</v>
      </c>
      <c r="AA840">
        <v>5</v>
      </c>
      <c r="AB840">
        <v>0</v>
      </c>
      <c r="AC840">
        <v>0</v>
      </c>
      <c r="AD840">
        <v>0</v>
      </c>
      <c r="AE840">
        <v>0</v>
      </c>
      <c r="AF840">
        <v>0</v>
      </c>
      <c r="AG840">
        <f t="shared" si="83"/>
        <v>0</v>
      </c>
      <c r="AH840">
        <v>0</v>
      </c>
      <c r="AI840">
        <v>0</v>
      </c>
    </row>
    <row r="841" spans="1:35" x14ac:dyDescent="0.3">
      <c r="A841" s="1">
        <v>3312</v>
      </c>
      <c r="B841">
        <v>1988</v>
      </c>
      <c r="C841">
        <f t="shared" si="80"/>
        <v>38</v>
      </c>
      <c r="D841" t="str" cm="1">
        <f t="array" ref="D841">_xlfn.IFS(C841&lt;36,"Young",C841&lt;56,"Middle-aged",C841&gt;=56,"Senior")</f>
        <v>Middle-aged</v>
      </c>
      <c r="E841" t="s">
        <v>29</v>
      </c>
      <c r="F841" t="s">
        <v>30</v>
      </c>
      <c r="G841">
        <v>34176</v>
      </c>
      <c r="H841">
        <f t="shared" si="78"/>
        <v>34176</v>
      </c>
      <c r="I841" t="str" cm="1">
        <f t="array" ref="I841">_xlfn.IFS(H841&lt;PERCENTILE(Income_Clean,0.33),"Low",H841&lt;PERCENTILE(Income_Clean,0.67),"Medium",H841&gt;PERCENTILE(Income_Clean,0.67),"High")</f>
        <v>Low</v>
      </c>
      <c r="J841" t="str">
        <f t="shared" si="79"/>
        <v>Below Average Income</v>
      </c>
      <c r="K841">
        <v>1</v>
      </c>
      <c r="L841">
        <v>0</v>
      </c>
      <c r="M841" t="str">
        <f t="shared" si="81"/>
        <v>Yes</v>
      </c>
      <c r="N841" t="s">
        <v>83</v>
      </c>
      <c r="O841">
        <v>12</v>
      </c>
      <c r="P841">
        <v>5</v>
      </c>
      <c r="Q841">
        <v>7</v>
      </c>
      <c r="R841">
        <v>24</v>
      </c>
      <c r="S841">
        <v>19</v>
      </c>
      <c r="T841">
        <v>14</v>
      </c>
      <c r="U841">
        <v>20</v>
      </c>
      <c r="V841">
        <f t="shared" si="82"/>
        <v>89</v>
      </c>
      <c r="W841">
        <v>4</v>
      </c>
      <c r="X841">
        <v>3</v>
      </c>
      <c r="Y841">
        <v>0</v>
      </c>
      <c r="Z841">
        <v>4</v>
      </c>
      <c r="AA841">
        <v>6</v>
      </c>
      <c r="AB841">
        <v>0</v>
      </c>
      <c r="AC841">
        <v>0</v>
      </c>
      <c r="AD841">
        <v>0</v>
      </c>
      <c r="AE841">
        <v>0</v>
      </c>
      <c r="AF841">
        <v>0</v>
      </c>
      <c r="AG841">
        <f t="shared" si="83"/>
        <v>0</v>
      </c>
      <c r="AH841">
        <v>0</v>
      </c>
      <c r="AI841">
        <v>0</v>
      </c>
    </row>
    <row r="842" spans="1:35" x14ac:dyDescent="0.3">
      <c r="A842" s="1">
        <v>11121</v>
      </c>
      <c r="B842">
        <v>1981</v>
      </c>
      <c r="C842">
        <f t="shared" si="80"/>
        <v>45</v>
      </c>
      <c r="D842" t="str" cm="1">
        <f t="array" ref="D842">_xlfn.IFS(C842&lt;36,"Young",C842&lt;56,"Middle-aged",C842&gt;=56,"Senior")</f>
        <v>Middle-aged</v>
      </c>
      <c r="E842" t="s">
        <v>29</v>
      </c>
      <c r="F842" t="s">
        <v>37</v>
      </c>
      <c r="G842">
        <v>19419</v>
      </c>
      <c r="H842">
        <f t="shared" si="78"/>
        <v>19419</v>
      </c>
      <c r="I842" t="str" cm="1">
        <f t="array" ref="I842">_xlfn.IFS(H842&lt;PERCENTILE(Income_Clean,0.33),"Low",H842&lt;PERCENTILE(Income_Clean,0.67),"Medium",H842&gt;PERCENTILE(Income_Clean,0.67),"High")</f>
        <v>Low</v>
      </c>
      <c r="J842" t="str">
        <f t="shared" si="79"/>
        <v>Below Average Income</v>
      </c>
      <c r="K842">
        <v>1</v>
      </c>
      <c r="L842">
        <v>0</v>
      </c>
      <c r="M842" t="str">
        <f t="shared" si="81"/>
        <v>Yes</v>
      </c>
      <c r="N842" t="s">
        <v>137</v>
      </c>
      <c r="O842">
        <v>76</v>
      </c>
      <c r="P842">
        <v>2</v>
      </c>
      <c r="Q842">
        <v>14</v>
      </c>
      <c r="R842">
        <v>28</v>
      </c>
      <c r="S842">
        <v>16</v>
      </c>
      <c r="T842">
        <v>3</v>
      </c>
      <c r="U842">
        <v>7</v>
      </c>
      <c r="V842">
        <f t="shared" si="82"/>
        <v>70</v>
      </c>
      <c r="W842">
        <v>4</v>
      </c>
      <c r="X842">
        <v>4</v>
      </c>
      <c r="Y842">
        <v>0</v>
      </c>
      <c r="Z842">
        <v>3</v>
      </c>
      <c r="AA842">
        <v>9</v>
      </c>
      <c r="AB842">
        <v>0</v>
      </c>
      <c r="AC842">
        <v>0</v>
      </c>
      <c r="AD842">
        <v>0</v>
      </c>
      <c r="AE842">
        <v>0</v>
      </c>
      <c r="AF842">
        <v>0</v>
      </c>
      <c r="AG842">
        <f t="shared" si="83"/>
        <v>0</v>
      </c>
      <c r="AH842">
        <v>0</v>
      </c>
      <c r="AI842">
        <v>0</v>
      </c>
    </row>
    <row r="843" spans="1:35" x14ac:dyDescent="0.3">
      <c r="A843" s="1">
        <v>5332</v>
      </c>
      <c r="B843">
        <v>1960</v>
      </c>
      <c r="C843">
        <f t="shared" si="80"/>
        <v>66</v>
      </c>
      <c r="D843" t="str" cm="1">
        <f t="array" ref="D843">_xlfn.IFS(C843&lt;36,"Young",C843&lt;56,"Middle-aged",C843&gt;=56,"Senior")</f>
        <v>Senior</v>
      </c>
      <c r="E843" t="s">
        <v>53</v>
      </c>
      <c r="F843" t="s">
        <v>37</v>
      </c>
      <c r="G843">
        <v>82504</v>
      </c>
      <c r="H843">
        <f t="shared" si="78"/>
        <v>82504</v>
      </c>
      <c r="I843" t="str" cm="1">
        <f t="array" ref="I843">_xlfn.IFS(H843&lt;PERCENTILE(Income_Clean,0.33),"Low",H843&lt;PERCENTILE(Income_Clean,0.67),"Medium",H843&gt;PERCENTILE(Income_Clean,0.67),"High")</f>
        <v>High</v>
      </c>
      <c r="J843" t="str">
        <f t="shared" si="79"/>
        <v>Above Average Income</v>
      </c>
      <c r="K843">
        <v>0</v>
      </c>
      <c r="L843">
        <v>0</v>
      </c>
      <c r="M843" t="str">
        <f t="shared" si="81"/>
        <v>No</v>
      </c>
      <c r="N843" t="s">
        <v>520</v>
      </c>
      <c r="O843">
        <v>2</v>
      </c>
      <c r="P843">
        <v>362</v>
      </c>
      <c r="Q843">
        <v>50</v>
      </c>
      <c r="R843">
        <v>431</v>
      </c>
      <c r="S843">
        <v>134</v>
      </c>
      <c r="T843">
        <v>35</v>
      </c>
      <c r="U843">
        <v>54</v>
      </c>
      <c r="V843">
        <f t="shared" si="82"/>
        <v>1066</v>
      </c>
      <c r="W843">
        <v>1</v>
      </c>
      <c r="X843">
        <v>3</v>
      </c>
      <c r="Y843">
        <v>6</v>
      </c>
      <c r="Z843">
        <v>7</v>
      </c>
      <c r="AA843">
        <v>1</v>
      </c>
      <c r="AB843">
        <v>0</v>
      </c>
      <c r="AC843">
        <v>0</v>
      </c>
      <c r="AD843">
        <v>0</v>
      </c>
      <c r="AE843">
        <v>0</v>
      </c>
      <c r="AF843">
        <v>0</v>
      </c>
      <c r="AG843">
        <f t="shared" si="83"/>
        <v>0</v>
      </c>
      <c r="AH843">
        <v>0</v>
      </c>
      <c r="AI843">
        <v>0</v>
      </c>
    </row>
    <row r="844" spans="1:35" x14ac:dyDescent="0.3">
      <c r="A844" s="1">
        <v>5848</v>
      </c>
      <c r="B844">
        <v>1970</v>
      </c>
      <c r="C844">
        <f t="shared" si="80"/>
        <v>56</v>
      </c>
      <c r="D844" t="str" cm="1">
        <f t="array" ref="D844">_xlfn.IFS(C844&lt;36,"Young",C844&lt;56,"Middle-aged",C844&gt;=56,"Senior")</f>
        <v>Senior</v>
      </c>
      <c r="E844" t="s">
        <v>29</v>
      </c>
      <c r="F844" t="s">
        <v>33</v>
      </c>
      <c r="G844">
        <v>81205</v>
      </c>
      <c r="H844">
        <f t="shared" si="78"/>
        <v>81205</v>
      </c>
      <c r="I844" t="str" cm="1">
        <f t="array" ref="I844">_xlfn.IFS(H844&lt;PERCENTILE(Income_Clean,0.33),"Low",H844&lt;PERCENTILE(Income_Clean,0.67),"Medium",H844&gt;PERCENTILE(Income_Clean,0.67),"High")</f>
        <v>High</v>
      </c>
      <c r="J844" t="str">
        <f t="shared" si="79"/>
        <v>Above Average Income</v>
      </c>
      <c r="K844">
        <v>0</v>
      </c>
      <c r="L844">
        <v>0</v>
      </c>
      <c r="M844" t="str">
        <f t="shared" si="81"/>
        <v>No</v>
      </c>
      <c r="N844" t="s">
        <v>521</v>
      </c>
      <c r="O844">
        <v>43</v>
      </c>
      <c r="P844">
        <v>724</v>
      </c>
      <c r="Q844">
        <v>74</v>
      </c>
      <c r="R844">
        <v>929</v>
      </c>
      <c r="S844">
        <v>97</v>
      </c>
      <c r="T844">
        <v>55</v>
      </c>
      <c r="U844">
        <v>130</v>
      </c>
      <c r="V844">
        <f t="shared" si="82"/>
        <v>2009</v>
      </c>
      <c r="W844">
        <v>1</v>
      </c>
      <c r="X844">
        <v>5</v>
      </c>
      <c r="Y844">
        <v>6</v>
      </c>
      <c r="Z844">
        <v>7</v>
      </c>
      <c r="AA844">
        <v>2</v>
      </c>
      <c r="AB844">
        <v>1</v>
      </c>
      <c r="AC844">
        <v>0</v>
      </c>
      <c r="AD844">
        <v>1</v>
      </c>
      <c r="AE844">
        <v>0</v>
      </c>
      <c r="AF844">
        <v>1</v>
      </c>
      <c r="AG844">
        <f t="shared" si="83"/>
        <v>3</v>
      </c>
      <c r="AH844">
        <v>0</v>
      </c>
      <c r="AI844">
        <v>1</v>
      </c>
    </row>
    <row r="845" spans="1:35" x14ac:dyDescent="0.3">
      <c r="A845" s="1">
        <v>10343</v>
      </c>
      <c r="B845">
        <v>1991</v>
      </c>
      <c r="C845">
        <f t="shared" si="80"/>
        <v>35</v>
      </c>
      <c r="D845" t="str" cm="1">
        <f t="array" ref="D845">_xlfn.IFS(C845&lt;36,"Young",C845&lt;56,"Middle-aged",C845&gt;=56,"Senior")</f>
        <v>Young</v>
      </c>
      <c r="E845" t="s">
        <v>53</v>
      </c>
      <c r="F845" t="s">
        <v>30</v>
      </c>
      <c r="G845">
        <v>61618</v>
      </c>
      <c r="H845">
        <f t="shared" si="78"/>
        <v>61618</v>
      </c>
      <c r="I845" t="str" cm="1">
        <f t="array" ref="I845">_xlfn.IFS(H845&lt;PERCENTILE(Income_Clean,0.33),"Low",H845&lt;PERCENTILE(Income_Clean,0.67),"Medium",H845&gt;PERCENTILE(Income_Clean,0.67),"High")</f>
        <v>Medium</v>
      </c>
      <c r="J845" t="str">
        <f t="shared" si="79"/>
        <v>Average Income</v>
      </c>
      <c r="K845">
        <v>0</v>
      </c>
      <c r="L845">
        <v>0</v>
      </c>
      <c r="M845" t="str">
        <f t="shared" si="81"/>
        <v>No</v>
      </c>
      <c r="N845" t="s">
        <v>522</v>
      </c>
      <c r="O845">
        <v>27</v>
      </c>
      <c r="P845">
        <v>605</v>
      </c>
      <c r="Q845">
        <v>91</v>
      </c>
      <c r="R845">
        <v>399</v>
      </c>
      <c r="S845">
        <v>0</v>
      </c>
      <c r="T845">
        <v>45</v>
      </c>
      <c r="U845">
        <v>205</v>
      </c>
      <c r="V845">
        <f t="shared" si="82"/>
        <v>1345</v>
      </c>
      <c r="W845">
        <v>2</v>
      </c>
      <c r="X845">
        <v>3</v>
      </c>
      <c r="Y845">
        <v>6</v>
      </c>
      <c r="Z845">
        <v>8</v>
      </c>
      <c r="AA845">
        <v>3</v>
      </c>
      <c r="AB845">
        <v>0</v>
      </c>
      <c r="AC845">
        <v>0</v>
      </c>
      <c r="AD845">
        <v>0</v>
      </c>
      <c r="AE845">
        <v>0</v>
      </c>
      <c r="AF845">
        <v>0</v>
      </c>
      <c r="AG845">
        <f t="shared" si="83"/>
        <v>0</v>
      </c>
      <c r="AH845">
        <v>0</v>
      </c>
      <c r="AI845">
        <v>0</v>
      </c>
    </row>
    <row r="846" spans="1:35" x14ac:dyDescent="0.3">
      <c r="A846" s="1">
        <v>5935</v>
      </c>
      <c r="B846">
        <v>1956</v>
      </c>
      <c r="C846">
        <f t="shared" si="80"/>
        <v>70</v>
      </c>
      <c r="D846" t="str" cm="1">
        <f t="array" ref="D846">_xlfn.IFS(C846&lt;36,"Young",C846&lt;56,"Middle-aged",C846&gt;=56,"Senior")</f>
        <v>Senior</v>
      </c>
      <c r="E846" t="s">
        <v>39</v>
      </c>
      <c r="F846" t="s">
        <v>30</v>
      </c>
      <c r="G846">
        <v>55284</v>
      </c>
      <c r="H846">
        <f t="shared" si="78"/>
        <v>55284</v>
      </c>
      <c r="I846" t="str" cm="1">
        <f t="array" ref="I846">_xlfn.IFS(H846&lt;PERCENTILE(Income_Clean,0.33),"Low",H846&lt;PERCENTILE(Income_Clean,0.67),"Medium",H846&gt;PERCENTILE(Income_Clean,0.67),"High")</f>
        <v>Medium</v>
      </c>
      <c r="J846" t="str">
        <f t="shared" si="79"/>
        <v>Average Income</v>
      </c>
      <c r="K846">
        <v>0</v>
      </c>
      <c r="L846">
        <v>1</v>
      </c>
      <c r="M846" t="str">
        <f t="shared" si="81"/>
        <v>Yes</v>
      </c>
      <c r="N846" t="s">
        <v>50</v>
      </c>
      <c r="O846">
        <v>60</v>
      </c>
      <c r="P846">
        <v>547</v>
      </c>
      <c r="Q846">
        <v>7</v>
      </c>
      <c r="R846">
        <v>140</v>
      </c>
      <c r="S846">
        <v>0</v>
      </c>
      <c r="T846">
        <v>7</v>
      </c>
      <c r="U846">
        <v>63</v>
      </c>
      <c r="V846">
        <f t="shared" si="82"/>
        <v>764</v>
      </c>
      <c r="W846">
        <v>3</v>
      </c>
      <c r="X846">
        <v>7</v>
      </c>
      <c r="Y846">
        <v>5</v>
      </c>
      <c r="Z846">
        <v>8</v>
      </c>
      <c r="AA846">
        <v>5</v>
      </c>
      <c r="AB846">
        <v>0</v>
      </c>
      <c r="AC846">
        <v>0</v>
      </c>
      <c r="AD846">
        <v>0</v>
      </c>
      <c r="AE846">
        <v>0</v>
      </c>
      <c r="AF846">
        <v>0</v>
      </c>
      <c r="AG846">
        <f t="shared" si="83"/>
        <v>0</v>
      </c>
      <c r="AH846">
        <v>0</v>
      </c>
      <c r="AI846">
        <v>0</v>
      </c>
    </row>
    <row r="847" spans="1:35" x14ac:dyDescent="0.3">
      <c r="A847" s="1">
        <v>2895</v>
      </c>
      <c r="B847">
        <v>1963</v>
      </c>
      <c r="C847">
        <f t="shared" si="80"/>
        <v>63</v>
      </c>
      <c r="D847" t="str" cm="1">
        <f t="array" ref="D847">_xlfn.IFS(C847&lt;36,"Young",C847&lt;56,"Middle-aged",C847&gt;=56,"Senior")</f>
        <v>Senior</v>
      </c>
      <c r="E847" t="s">
        <v>29</v>
      </c>
      <c r="F847" t="s">
        <v>30</v>
      </c>
      <c r="G847">
        <v>49980</v>
      </c>
      <c r="H847">
        <f t="shared" si="78"/>
        <v>49980</v>
      </c>
      <c r="I847" t="str" cm="1">
        <f t="array" ref="I847">_xlfn.IFS(H847&lt;PERCENTILE(Income_Clean,0.33),"Low",H847&lt;PERCENTILE(Income_Clean,0.67),"Medium",H847&gt;PERCENTILE(Income_Clean,0.67),"High")</f>
        <v>Medium</v>
      </c>
      <c r="J847" t="str">
        <f t="shared" si="79"/>
        <v>Average Income</v>
      </c>
      <c r="K847">
        <v>0</v>
      </c>
      <c r="L847">
        <v>1</v>
      </c>
      <c r="M847" t="str">
        <f t="shared" si="81"/>
        <v>Yes</v>
      </c>
      <c r="N847" t="s">
        <v>523</v>
      </c>
      <c r="O847">
        <v>79</v>
      </c>
      <c r="P847">
        <v>104</v>
      </c>
      <c r="Q847">
        <v>1</v>
      </c>
      <c r="R847">
        <v>54</v>
      </c>
      <c r="S847">
        <v>13</v>
      </c>
      <c r="T847">
        <v>9</v>
      </c>
      <c r="U847">
        <v>14</v>
      </c>
      <c r="V847">
        <f t="shared" si="82"/>
        <v>195</v>
      </c>
      <c r="W847">
        <v>2</v>
      </c>
      <c r="X847">
        <v>3</v>
      </c>
      <c r="Y847">
        <v>1</v>
      </c>
      <c r="Z847">
        <v>5</v>
      </c>
      <c r="AA847">
        <v>5</v>
      </c>
      <c r="AB847">
        <v>0</v>
      </c>
      <c r="AC847">
        <v>0</v>
      </c>
      <c r="AD847">
        <v>0</v>
      </c>
      <c r="AE847">
        <v>0</v>
      </c>
      <c r="AF847">
        <v>0</v>
      </c>
      <c r="AG847">
        <f t="shared" si="83"/>
        <v>0</v>
      </c>
      <c r="AH847">
        <v>0</v>
      </c>
      <c r="AI847">
        <v>0</v>
      </c>
    </row>
    <row r="848" spans="1:35" x14ac:dyDescent="0.3">
      <c r="A848" s="1">
        <v>10262</v>
      </c>
      <c r="B848">
        <v>1980</v>
      </c>
      <c r="C848">
        <f t="shared" si="80"/>
        <v>46</v>
      </c>
      <c r="D848" t="str" cm="1">
        <f t="array" ref="D848">_xlfn.IFS(C848&lt;36,"Young",C848&lt;56,"Middle-aged",C848&gt;=56,"Senior")</f>
        <v>Middle-aged</v>
      </c>
      <c r="E848" t="s">
        <v>29</v>
      </c>
      <c r="F848" t="s">
        <v>37</v>
      </c>
      <c r="G848">
        <v>15072</v>
      </c>
      <c r="H848">
        <f t="shared" si="78"/>
        <v>15072</v>
      </c>
      <c r="I848" t="str" cm="1">
        <f t="array" ref="I848">_xlfn.IFS(H848&lt;PERCENTILE(Income_Clean,0.33),"Low",H848&lt;PERCENTILE(Income_Clean,0.67),"Medium",H848&gt;PERCENTILE(Income_Clean,0.67),"High")</f>
        <v>Low</v>
      </c>
      <c r="J848" t="str">
        <f t="shared" si="79"/>
        <v>Below Average Income</v>
      </c>
      <c r="K848">
        <v>2</v>
      </c>
      <c r="L848">
        <v>0</v>
      </c>
      <c r="M848" t="str">
        <f t="shared" si="81"/>
        <v>Yes</v>
      </c>
      <c r="N848" t="s">
        <v>495</v>
      </c>
      <c r="O848">
        <v>96</v>
      </c>
      <c r="P848">
        <v>8</v>
      </c>
      <c r="Q848">
        <v>2</v>
      </c>
      <c r="R848">
        <v>15</v>
      </c>
      <c r="S848">
        <v>0</v>
      </c>
      <c r="T848">
        <v>10</v>
      </c>
      <c r="U848">
        <v>18</v>
      </c>
      <c r="V848">
        <f t="shared" si="82"/>
        <v>53</v>
      </c>
      <c r="W848">
        <v>4</v>
      </c>
      <c r="X848">
        <v>3</v>
      </c>
      <c r="Y848">
        <v>1</v>
      </c>
      <c r="Z848">
        <v>3</v>
      </c>
      <c r="AA848">
        <v>5</v>
      </c>
      <c r="AB848">
        <v>0</v>
      </c>
      <c r="AC848">
        <v>0</v>
      </c>
      <c r="AD848">
        <v>0</v>
      </c>
      <c r="AE848">
        <v>0</v>
      </c>
      <c r="AF848">
        <v>0</v>
      </c>
      <c r="AG848">
        <f t="shared" si="83"/>
        <v>0</v>
      </c>
      <c r="AH848">
        <v>0</v>
      </c>
      <c r="AI848">
        <v>0</v>
      </c>
    </row>
    <row r="849" spans="1:35" x14ac:dyDescent="0.3">
      <c r="A849" s="1">
        <v>7848</v>
      </c>
      <c r="B849">
        <v>1974</v>
      </c>
      <c r="C849">
        <f t="shared" si="80"/>
        <v>52</v>
      </c>
      <c r="D849" t="str" cm="1">
        <f t="array" ref="D849">_xlfn.IFS(C849&lt;36,"Young",C849&lt;56,"Middle-aged",C849&gt;=56,"Senior")</f>
        <v>Middle-aged</v>
      </c>
      <c r="E849" t="s">
        <v>29</v>
      </c>
      <c r="F849" t="s">
        <v>30</v>
      </c>
      <c r="G849">
        <v>49166</v>
      </c>
      <c r="H849">
        <f t="shared" si="78"/>
        <v>49166</v>
      </c>
      <c r="I849" t="str" cm="1">
        <f t="array" ref="I849">_xlfn.IFS(H849&lt;PERCENTILE(Income_Clean,0.33),"Low",H849&lt;PERCENTILE(Income_Clean,0.67),"Medium",H849&gt;PERCENTILE(Income_Clean,0.67),"High")</f>
        <v>Medium</v>
      </c>
      <c r="J849" t="str">
        <f t="shared" si="79"/>
        <v>Average Income</v>
      </c>
      <c r="K849">
        <v>0</v>
      </c>
      <c r="L849">
        <v>1</v>
      </c>
      <c r="M849" t="str">
        <f t="shared" si="81"/>
        <v>Yes</v>
      </c>
      <c r="N849" t="s">
        <v>264</v>
      </c>
      <c r="O849">
        <v>17</v>
      </c>
      <c r="P849">
        <v>224</v>
      </c>
      <c r="Q849">
        <v>2</v>
      </c>
      <c r="R849">
        <v>25</v>
      </c>
      <c r="S849">
        <v>7</v>
      </c>
      <c r="T849">
        <v>0</v>
      </c>
      <c r="U849">
        <v>110</v>
      </c>
      <c r="V849">
        <f t="shared" si="82"/>
        <v>368</v>
      </c>
      <c r="W849">
        <v>2</v>
      </c>
      <c r="X849">
        <v>5</v>
      </c>
      <c r="Y849">
        <v>3</v>
      </c>
      <c r="Z849">
        <v>3</v>
      </c>
      <c r="AA849">
        <v>6</v>
      </c>
      <c r="AB849">
        <v>0</v>
      </c>
      <c r="AC849">
        <v>0</v>
      </c>
      <c r="AD849">
        <v>0</v>
      </c>
      <c r="AE849">
        <v>0</v>
      </c>
      <c r="AF849">
        <v>0</v>
      </c>
      <c r="AG849">
        <f t="shared" si="83"/>
        <v>0</v>
      </c>
      <c r="AH849">
        <v>0</v>
      </c>
      <c r="AI849">
        <v>0</v>
      </c>
    </row>
    <row r="850" spans="1:35" x14ac:dyDescent="0.3">
      <c r="A850" s="1">
        <v>9477</v>
      </c>
      <c r="B850">
        <v>1954</v>
      </c>
      <c r="C850">
        <f t="shared" si="80"/>
        <v>72</v>
      </c>
      <c r="D850" t="str" cm="1">
        <f t="array" ref="D850">_xlfn.IFS(C850&lt;36,"Young",C850&lt;56,"Middle-aged",C850&gt;=56,"Senior")</f>
        <v>Senior</v>
      </c>
      <c r="E850" t="s">
        <v>36</v>
      </c>
      <c r="F850" t="s">
        <v>37</v>
      </c>
      <c r="G850">
        <v>65324</v>
      </c>
      <c r="H850">
        <f t="shared" si="78"/>
        <v>65324</v>
      </c>
      <c r="I850" t="str" cm="1">
        <f t="array" ref="I850">_xlfn.IFS(H850&lt;PERCENTILE(Income_Clean,0.33),"Low",H850&lt;PERCENTILE(Income_Clean,0.67),"Medium",H850&gt;PERCENTILE(Income_Clean,0.67),"High")</f>
        <v>High</v>
      </c>
      <c r="J850" t="str">
        <f t="shared" si="79"/>
        <v>Above Average Income</v>
      </c>
      <c r="K850">
        <v>0</v>
      </c>
      <c r="L850">
        <v>1</v>
      </c>
      <c r="M850" t="str">
        <f t="shared" si="81"/>
        <v>Yes</v>
      </c>
      <c r="N850" t="s">
        <v>58</v>
      </c>
      <c r="O850">
        <v>0</v>
      </c>
      <c r="P850">
        <v>384</v>
      </c>
      <c r="Q850">
        <v>0</v>
      </c>
      <c r="R850">
        <v>102</v>
      </c>
      <c r="S850">
        <v>21</v>
      </c>
      <c r="T850">
        <v>32</v>
      </c>
      <c r="U850">
        <v>5</v>
      </c>
      <c r="V850">
        <f t="shared" si="82"/>
        <v>544</v>
      </c>
      <c r="W850">
        <v>3</v>
      </c>
      <c r="X850">
        <v>6</v>
      </c>
      <c r="Y850">
        <v>2</v>
      </c>
      <c r="Z850">
        <v>9</v>
      </c>
      <c r="AA850">
        <v>4</v>
      </c>
      <c r="AB850">
        <v>0</v>
      </c>
      <c r="AC850">
        <v>0</v>
      </c>
      <c r="AD850">
        <v>0</v>
      </c>
      <c r="AE850">
        <v>0</v>
      </c>
      <c r="AF850">
        <v>0</v>
      </c>
      <c r="AG850">
        <f t="shared" si="83"/>
        <v>0</v>
      </c>
      <c r="AH850">
        <v>0</v>
      </c>
      <c r="AI850">
        <v>0</v>
      </c>
    </row>
    <row r="851" spans="1:35" x14ac:dyDescent="0.3">
      <c r="A851" s="1">
        <v>4856</v>
      </c>
      <c r="B851">
        <v>1957</v>
      </c>
      <c r="C851">
        <f t="shared" si="80"/>
        <v>69</v>
      </c>
      <c r="D851" t="str" cm="1">
        <f t="array" ref="D851">_xlfn.IFS(C851&lt;36,"Young",C851&lt;56,"Middle-aged",C851&gt;=56,"Senior")</f>
        <v>Senior</v>
      </c>
      <c r="E851" t="s">
        <v>53</v>
      </c>
      <c r="F851" t="s">
        <v>37</v>
      </c>
      <c r="G851">
        <v>82347</v>
      </c>
      <c r="H851">
        <f t="shared" si="78"/>
        <v>82347</v>
      </c>
      <c r="I851" t="str" cm="1">
        <f t="array" ref="I851">_xlfn.IFS(H851&lt;PERCENTILE(Income_Clean,0.33),"Low",H851&lt;PERCENTILE(Income_Clean,0.67),"Medium",H851&gt;PERCENTILE(Income_Clean,0.67),"High")</f>
        <v>High</v>
      </c>
      <c r="J851" t="str">
        <f t="shared" si="79"/>
        <v>Above Average Income</v>
      </c>
      <c r="K851">
        <v>0</v>
      </c>
      <c r="L851">
        <v>0</v>
      </c>
      <c r="M851" t="str">
        <f t="shared" si="81"/>
        <v>No</v>
      </c>
      <c r="N851" t="s">
        <v>524</v>
      </c>
      <c r="O851">
        <v>38</v>
      </c>
      <c r="P851">
        <v>556</v>
      </c>
      <c r="Q851">
        <v>54</v>
      </c>
      <c r="R851">
        <v>845</v>
      </c>
      <c r="S851">
        <v>202</v>
      </c>
      <c r="T851">
        <v>133</v>
      </c>
      <c r="U851">
        <v>63</v>
      </c>
      <c r="V851">
        <f t="shared" si="82"/>
        <v>1853</v>
      </c>
      <c r="W851">
        <v>1</v>
      </c>
      <c r="X851">
        <v>7</v>
      </c>
      <c r="Y851">
        <v>7</v>
      </c>
      <c r="Z851">
        <v>10</v>
      </c>
      <c r="AA851">
        <v>3</v>
      </c>
      <c r="AB851">
        <v>1</v>
      </c>
      <c r="AC851">
        <v>0</v>
      </c>
      <c r="AD851">
        <v>0</v>
      </c>
      <c r="AE851">
        <v>1</v>
      </c>
      <c r="AF851">
        <v>0</v>
      </c>
      <c r="AG851">
        <f t="shared" si="83"/>
        <v>2</v>
      </c>
      <c r="AH851">
        <v>0</v>
      </c>
      <c r="AI851">
        <v>0</v>
      </c>
    </row>
    <row r="852" spans="1:35" x14ac:dyDescent="0.3">
      <c r="A852" s="1">
        <v>7186</v>
      </c>
      <c r="B852">
        <v>1966</v>
      </c>
      <c r="C852">
        <f t="shared" si="80"/>
        <v>60</v>
      </c>
      <c r="D852" t="str" cm="1">
        <f t="array" ref="D852">_xlfn.IFS(C852&lt;36,"Young",C852&lt;56,"Middle-aged",C852&gt;=56,"Senior")</f>
        <v>Senior</v>
      </c>
      <c r="E852" t="s">
        <v>36</v>
      </c>
      <c r="F852" t="s">
        <v>33</v>
      </c>
      <c r="G852">
        <v>30843</v>
      </c>
      <c r="H852">
        <f t="shared" si="78"/>
        <v>30843</v>
      </c>
      <c r="I852" t="str" cm="1">
        <f t="array" ref="I852">_xlfn.IFS(H852&lt;PERCENTILE(Income_Clean,0.33),"Low",H852&lt;PERCENTILE(Income_Clean,0.67),"Medium",H852&gt;PERCENTILE(Income_Clean,0.67),"High")</f>
        <v>Low</v>
      </c>
      <c r="J852" t="str">
        <f t="shared" si="79"/>
        <v>Below Average Income</v>
      </c>
      <c r="K852">
        <v>1</v>
      </c>
      <c r="L852">
        <v>1</v>
      </c>
      <c r="M852" t="str">
        <f t="shared" si="81"/>
        <v>Yes</v>
      </c>
      <c r="N852" t="s">
        <v>525</v>
      </c>
      <c r="O852">
        <v>43</v>
      </c>
      <c r="P852">
        <v>24</v>
      </c>
      <c r="Q852">
        <v>0</v>
      </c>
      <c r="R852">
        <v>2</v>
      </c>
      <c r="S852">
        <v>0</v>
      </c>
      <c r="T852">
        <v>0</v>
      </c>
      <c r="U852">
        <v>9</v>
      </c>
      <c r="V852">
        <f t="shared" si="82"/>
        <v>35</v>
      </c>
      <c r="W852">
        <v>2</v>
      </c>
      <c r="X852">
        <v>1</v>
      </c>
      <c r="Y852">
        <v>1</v>
      </c>
      <c r="Z852">
        <v>2</v>
      </c>
      <c r="AA852">
        <v>5</v>
      </c>
      <c r="AB852">
        <v>1</v>
      </c>
      <c r="AC852">
        <v>0</v>
      </c>
      <c r="AD852">
        <v>0</v>
      </c>
      <c r="AE852">
        <v>0</v>
      </c>
      <c r="AF852">
        <v>0</v>
      </c>
      <c r="AG852">
        <f t="shared" si="83"/>
        <v>1</v>
      </c>
      <c r="AH852">
        <v>0</v>
      </c>
      <c r="AI852">
        <v>0</v>
      </c>
    </row>
    <row r="853" spans="1:35" x14ac:dyDescent="0.3">
      <c r="A853" s="1">
        <v>5794</v>
      </c>
      <c r="B853">
        <v>1974</v>
      </c>
      <c r="C853">
        <f t="shared" si="80"/>
        <v>52</v>
      </c>
      <c r="D853" t="str" cm="1">
        <f t="array" ref="D853">_xlfn.IFS(C853&lt;36,"Young",C853&lt;56,"Middle-aged",C853&gt;=56,"Senior")</f>
        <v>Middle-aged</v>
      </c>
      <c r="E853" t="s">
        <v>36</v>
      </c>
      <c r="F853" t="s">
        <v>37</v>
      </c>
      <c r="G853">
        <v>46374</v>
      </c>
      <c r="H853">
        <f t="shared" si="78"/>
        <v>46374</v>
      </c>
      <c r="I853" t="str" cm="1">
        <f t="array" ref="I853">_xlfn.IFS(H853&lt;PERCENTILE(Income_Clean,0.33),"Low",H853&lt;PERCENTILE(Income_Clean,0.67),"Medium",H853&gt;PERCENTILE(Income_Clean,0.67),"High")</f>
        <v>Medium</v>
      </c>
      <c r="J853" t="str">
        <f t="shared" si="79"/>
        <v>Average Income</v>
      </c>
      <c r="K853">
        <v>0</v>
      </c>
      <c r="L853">
        <v>1</v>
      </c>
      <c r="M853" t="str">
        <f t="shared" si="81"/>
        <v>Yes</v>
      </c>
      <c r="N853" t="s">
        <v>272</v>
      </c>
      <c r="O853">
        <v>1</v>
      </c>
      <c r="P853">
        <v>408</v>
      </c>
      <c r="Q853">
        <v>0</v>
      </c>
      <c r="R853">
        <v>21</v>
      </c>
      <c r="S853">
        <v>0</v>
      </c>
      <c r="T853">
        <v>0</v>
      </c>
      <c r="U853">
        <v>17</v>
      </c>
      <c r="V853">
        <f t="shared" si="82"/>
        <v>446</v>
      </c>
      <c r="W853">
        <v>3</v>
      </c>
      <c r="X853">
        <v>7</v>
      </c>
      <c r="Y853">
        <v>1</v>
      </c>
      <c r="Z853">
        <v>7</v>
      </c>
      <c r="AA853">
        <v>8</v>
      </c>
      <c r="AB853">
        <v>0</v>
      </c>
      <c r="AC853">
        <v>1</v>
      </c>
      <c r="AD853">
        <v>0</v>
      </c>
      <c r="AE853">
        <v>1</v>
      </c>
      <c r="AF853">
        <v>0</v>
      </c>
      <c r="AG853">
        <f t="shared" si="83"/>
        <v>2</v>
      </c>
      <c r="AH853">
        <v>0</v>
      </c>
      <c r="AI853">
        <v>1</v>
      </c>
    </row>
    <row r="854" spans="1:35" x14ac:dyDescent="0.3">
      <c r="A854" s="1">
        <v>1456</v>
      </c>
      <c r="B854">
        <v>1979</v>
      </c>
      <c r="C854">
        <f t="shared" si="80"/>
        <v>47</v>
      </c>
      <c r="D854" t="str" cm="1">
        <f t="array" ref="D854">_xlfn.IFS(C854&lt;36,"Young",C854&lt;56,"Middle-aged",C854&gt;=56,"Senior")</f>
        <v>Middle-aged</v>
      </c>
      <c r="E854" t="s">
        <v>29</v>
      </c>
      <c r="F854" t="s">
        <v>30</v>
      </c>
      <c r="G854">
        <v>60474</v>
      </c>
      <c r="H854">
        <f t="shared" si="78"/>
        <v>60474</v>
      </c>
      <c r="I854" t="str" cm="1">
        <f t="array" ref="I854">_xlfn.IFS(H854&lt;PERCENTILE(Income_Clean,0.33),"Low",H854&lt;PERCENTILE(Income_Clean,0.67),"Medium",H854&gt;PERCENTILE(Income_Clean,0.67),"High")</f>
        <v>Medium</v>
      </c>
      <c r="J854" t="str">
        <f t="shared" si="79"/>
        <v>Average Income</v>
      </c>
      <c r="K854">
        <v>0</v>
      </c>
      <c r="L854">
        <v>1</v>
      </c>
      <c r="M854" t="str">
        <f t="shared" si="81"/>
        <v>Yes</v>
      </c>
      <c r="N854" t="s">
        <v>361</v>
      </c>
      <c r="O854">
        <v>25</v>
      </c>
      <c r="P854">
        <v>265</v>
      </c>
      <c r="Q854">
        <v>199</v>
      </c>
      <c r="R854">
        <v>303</v>
      </c>
      <c r="S854">
        <v>234</v>
      </c>
      <c r="T854">
        <v>9</v>
      </c>
      <c r="U854">
        <v>170</v>
      </c>
      <c r="V854">
        <f t="shared" si="82"/>
        <v>1180</v>
      </c>
      <c r="W854">
        <v>7</v>
      </c>
      <c r="X854">
        <v>10</v>
      </c>
      <c r="Y854">
        <v>2</v>
      </c>
      <c r="Z854">
        <v>12</v>
      </c>
      <c r="AA854">
        <v>7</v>
      </c>
      <c r="AB854">
        <v>0</v>
      </c>
      <c r="AC854">
        <v>0</v>
      </c>
      <c r="AD854">
        <v>0</v>
      </c>
      <c r="AE854">
        <v>0</v>
      </c>
      <c r="AF854">
        <v>0</v>
      </c>
      <c r="AG854">
        <f t="shared" si="83"/>
        <v>0</v>
      </c>
      <c r="AH854">
        <v>0</v>
      </c>
      <c r="AI854">
        <v>0</v>
      </c>
    </row>
    <row r="855" spans="1:35" x14ac:dyDescent="0.3">
      <c r="A855" s="1">
        <v>4877</v>
      </c>
      <c r="B855">
        <v>1973</v>
      </c>
      <c r="C855">
        <f t="shared" si="80"/>
        <v>53</v>
      </c>
      <c r="D855" t="str" cm="1">
        <f t="array" ref="D855">_xlfn.IFS(C855&lt;36,"Young",C855&lt;56,"Middle-aged",C855&gt;=56,"Senior")</f>
        <v>Middle-aged</v>
      </c>
      <c r="E855" t="s">
        <v>39</v>
      </c>
      <c r="F855" t="s">
        <v>37</v>
      </c>
      <c r="G855">
        <v>38576</v>
      </c>
      <c r="H855">
        <f t="shared" si="78"/>
        <v>38576</v>
      </c>
      <c r="I855" t="str" cm="1">
        <f t="array" ref="I855">_xlfn.IFS(H855&lt;PERCENTILE(Income_Clean,0.33),"Low",H855&lt;PERCENTILE(Income_Clean,0.67),"Medium",H855&gt;PERCENTILE(Income_Clean,0.67),"High")</f>
        <v>Low</v>
      </c>
      <c r="J855" t="str">
        <f t="shared" si="79"/>
        <v>Below Average Income</v>
      </c>
      <c r="K855">
        <v>0</v>
      </c>
      <c r="L855">
        <v>1</v>
      </c>
      <c r="M855" t="str">
        <f t="shared" si="81"/>
        <v>Yes</v>
      </c>
      <c r="N855" t="s">
        <v>526</v>
      </c>
      <c r="O855">
        <v>2</v>
      </c>
      <c r="P855">
        <v>34</v>
      </c>
      <c r="Q855">
        <v>0</v>
      </c>
      <c r="R855">
        <v>7</v>
      </c>
      <c r="S855">
        <v>0</v>
      </c>
      <c r="T855">
        <v>0</v>
      </c>
      <c r="U855">
        <v>0</v>
      </c>
      <c r="V855">
        <f t="shared" si="82"/>
        <v>41</v>
      </c>
      <c r="W855">
        <v>1</v>
      </c>
      <c r="X855">
        <v>1</v>
      </c>
      <c r="Y855">
        <v>0</v>
      </c>
      <c r="Z855">
        <v>3</v>
      </c>
      <c r="AA855">
        <v>7</v>
      </c>
      <c r="AB855">
        <v>0</v>
      </c>
      <c r="AC855">
        <v>0</v>
      </c>
      <c r="AD855">
        <v>0</v>
      </c>
      <c r="AE855">
        <v>0</v>
      </c>
      <c r="AF855">
        <v>0</v>
      </c>
      <c r="AG855">
        <f t="shared" si="83"/>
        <v>0</v>
      </c>
      <c r="AH855">
        <v>0</v>
      </c>
      <c r="AI855">
        <v>0</v>
      </c>
    </row>
    <row r="856" spans="1:35" x14ac:dyDescent="0.3">
      <c r="A856" s="1">
        <v>425</v>
      </c>
      <c r="B856">
        <v>1985</v>
      </c>
      <c r="C856">
        <f t="shared" si="80"/>
        <v>41</v>
      </c>
      <c r="D856" t="str" cm="1">
        <f t="array" ref="D856">_xlfn.IFS(C856&lt;36,"Young",C856&lt;56,"Middle-aged",C856&gt;=56,"Senior")</f>
        <v>Middle-aged</v>
      </c>
      <c r="E856" t="s">
        <v>29</v>
      </c>
      <c r="F856" t="s">
        <v>37</v>
      </c>
      <c r="G856">
        <v>55357</v>
      </c>
      <c r="H856">
        <f t="shared" si="78"/>
        <v>55357</v>
      </c>
      <c r="I856" t="str" cm="1">
        <f t="array" ref="I856">_xlfn.IFS(H856&lt;PERCENTILE(Income_Clean,0.33),"Low",H856&lt;PERCENTILE(Income_Clean,0.67),"Medium",H856&gt;PERCENTILE(Income_Clean,0.67),"High")</f>
        <v>Medium</v>
      </c>
      <c r="J856" t="str">
        <f t="shared" si="79"/>
        <v>Average Income</v>
      </c>
      <c r="K856">
        <v>2</v>
      </c>
      <c r="L856">
        <v>0</v>
      </c>
      <c r="M856" t="str">
        <f t="shared" si="81"/>
        <v>Yes</v>
      </c>
      <c r="N856" t="s">
        <v>142</v>
      </c>
      <c r="O856">
        <v>66</v>
      </c>
      <c r="P856">
        <v>374</v>
      </c>
      <c r="Q856">
        <v>64</v>
      </c>
      <c r="R856">
        <v>116</v>
      </c>
      <c r="S856">
        <v>84</v>
      </c>
      <c r="T856">
        <v>25</v>
      </c>
      <c r="U856">
        <v>64</v>
      </c>
      <c r="V856">
        <f t="shared" si="82"/>
        <v>727</v>
      </c>
      <c r="W856">
        <v>3</v>
      </c>
      <c r="X856">
        <v>6</v>
      </c>
      <c r="Y856">
        <v>2</v>
      </c>
      <c r="Z856">
        <v>11</v>
      </c>
      <c r="AA856">
        <v>5</v>
      </c>
      <c r="AB856">
        <v>0</v>
      </c>
      <c r="AC856">
        <v>0</v>
      </c>
      <c r="AD856">
        <v>0</v>
      </c>
      <c r="AE856">
        <v>0</v>
      </c>
      <c r="AF856">
        <v>0</v>
      </c>
      <c r="AG856">
        <f t="shared" si="83"/>
        <v>0</v>
      </c>
      <c r="AH856">
        <v>0</v>
      </c>
      <c r="AI856">
        <v>0</v>
      </c>
    </row>
    <row r="857" spans="1:35" x14ac:dyDescent="0.3">
      <c r="A857" s="1">
        <v>3007</v>
      </c>
      <c r="B857">
        <v>1966</v>
      </c>
      <c r="C857">
        <f t="shared" si="80"/>
        <v>60</v>
      </c>
      <c r="D857" t="str" cm="1">
        <f t="array" ref="D857">_xlfn.IFS(C857&lt;36,"Young",C857&lt;56,"Middle-aged",C857&gt;=56,"Senior")</f>
        <v>Senior</v>
      </c>
      <c r="E857" t="s">
        <v>29</v>
      </c>
      <c r="F857" t="s">
        <v>33</v>
      </c>
      <c r="G857">
        <v>37758</v>
      </c>
      <c r="H857">
        <f t="shared" si="78"/>
        <v>37758</v>
      </c>
      <c r="I857" t="str" cm="1">
        <f t="array" ref="I857">_xlfn.IFS(H857&lt;PERCENTILE(Income_Clean,0.33),"Low",H857&lt;PERCENTILE(Income_Clean,0.67),"Medium",H857&gt;PERCENTILE(Income_Clean,0.67),"High")</f>
        <v>Low</v>
      </c>
      <c r="J857" t="str">
        <f t="shared" si="79"/>
        <v>Below Average Income</v>
      </c>
      <c r="K857">
        <v>1</v>
      </c>
      <c r="L857">
        <v>1</v>
      </c>
      <c r="M857" t="str">
        <f t="shared" si="81"/>
        <v>Yes</v>
      </c>
      <c r="N857" t="s">
        <v>466</v>
      </c>
      <c r="O857">
        <v>49</v>
      </c>
      <c r="P857">
        <v>27</v>
      </c>
      <c r="Q857">
        <v>2</v>
      </c>
      <c r="R857">
        <v>10</v>
      </c>
      <c r="S857">
        <v>0</v>
      </c>
      <c r="T857">
        <v>0</v>
      </c>
      <c r="U857">
        <v>1</v>
      </c>
      <c r="V857">
        <f t="shared" si="82"/>
        <v>40</v>
      </c>
      <c r="W857">
        <v>2</v>
      </c>
      <c r="X857">
        <v>1</v>
      </c>
      <c r="Y857">
        <v>0</v>
      </c>
      <c r="Z857">
        <v>3</v>
      </c>
      <c r="AA857">
        <v>8</v>
      </c>
      <c r="AB857">
        <v>0</v>
      </c>
      <c r="AC857">
        <v>0</v>
      </c>
      <c r="AD857">
        <v>0</v>
      </c>
      <c r="AE857">
        <v>0</v>
      </c>
      <c r="AF857">
        <v>0</v>
      </c>
      <c r="AG857">
        <f t="shared" si="83"/>
        <v>0</v>
      </c>
      <c r="AH857">
        <v>0</v>
      </c>
      <c r="AI857">
        <v>0</v>
      </c>
    </row>
    <row r="858" spans="1:35" x14ac:dyDescent="0.3">
      <c r="A858" s="1">
        <v>1031</v>
      </c>
      <c r="B858">
        <v>1989</v>
      </c>
      <c r="C858">
        <f t="shared" si="80"/>
        <v>37</v>
      </c>
      <c r="D858" t="str" cm="1">
        <f t="array" ref="D858">_xlfn.IFS(C858&lt;36,"Young",C858&lt;56,"Middle-aged",C858&gt;=56,"Senior")</f>
        <v>Middle-aged</v>
      </c>
      <c r="E858" t="s">
        <v>53</v>
      </c>
      <c r="F858" t="s">
        <v>37</v>
      </c>
      <c r="G858">
        <v>85710</v>
      </c>
      <c r="H858">
        <f t="shared" si="78"/>
        <v>85710</v>
      </c>
      <c r="I858" t="str" cm="1">
        <f t="array" ref="I858">_xlfn.IFS(H858&lt;PERCENTILE(Income_Clean,0.33),"Low",H858&lt;PERCENTILE(Income_Clean,0.67),"Medium",H858&gt;PERCENTILE(Income_Clean,0.67),"High")</f>
        <v>High</v>
      </c>
      <c r="J858" t="str">
        <f t="shared" si="79"/>
        <v>Above Average Income</v>
      </c>
      <c r="K858">
        <v>0</v>
      </c>
      <c r="L858">
        <v>0</v>
      </c>
      <c r="M858" t="str">
        <f t="shared" si="81"/>
        <v>No</v>
      </c>
      <c r="N858" t="s">
        <v>515</v>
      </c>
      <c r="O858">
        <v>5</v>
      </c>
      <c r="P858">
        <v>600</v>
      </c>
      <c r="Q858">
        <v>20</v>
      </c>
      <c r="R858">
        <v>350</v>
      </c>
      <c r="S858">
        <v>29</v>
      </c>
      <c r="T858">
        <v>30</v>
      </c>
      <c r="U858">
        <v>33</v>
      </c>
      <c r="V858">
        <f t="shared" si="82"/>
        <v>1062</v>
      </c>
      <c r="W858">
        <v>1</v>
      </c>
      <c r="X858">
        <v>6</v>
      </c>
      <c r="Y858">
        <v>9</v>
      </c>
      <c r="Z858">
        <v>10</v>
      </c>
      <c r="AA858">
        <v>2</v>
      </c>
      <c r="AB858">
        <v>0</v>
      </c>
      <c r="AC858">
        <v>0</v>
      </c>
      <c r="AD858">
        <v>1</v>
      </c>
      <c r="AE858">
        <v>0</v>
      </c>
      <c r="AF858">
        <v>0</v>
      </c>
      <c r="AG858">
        <f t="shared" si="83"/>
        <v>1</v>
      </c>
      <c r="AH858">
        <v>0</v>
      </c>
      <c r="AI858">
        <v>0</v>
      </c>
    </row>
    <row r="859" spans="1:35" x14ac:dyDescent="0.3">
      <c r="A859" s="1">
        <v>4297</v>
      </c>
      <c r="B859">
        <v>1969</v>
      </c>
      <c r="C859">
        <f t="shared" si="80"/>
        <v>57</v>
      </c>
      <c r="D859" t="str" cm="1">
        <f t="array" ref="D859">_xlfn.IFS(C859&lt;36,"Young",C859&lt;56,"Middle-aged",C859&gt;=56,"Senior")</f>
        <v>Senior</v>
      </c>
      <c r="E859" t="s">
        <v>29</v>
      </c>
      <c r="F859" t="s">
        <v>33</v>
      </c>
      <c r="G859">
        <v>23228</v>
      </c>
      <c r="H859">
        <f t="shared" si="78"/>
        <v>23228</v>
      </c>
      <c r="I859" t="str" cm="1">
        <f t="array" ref="I859">_xlfn.IFS(H859&lt;PERCENTILE(Income_Clean,0.33),"Low",H859&lt;PERCENTILE(Income_Clean,0.67),"Medium",H859&gt;PERCENTILE(Income_Clean,0.67),"High")</f>
        <v>Low</v>
      </c>
      <c r="J859" t="str">
        <f t="shared" si="79"/>
        <v>Below Average Income</v>
      </c>
      <c r="K859">
        <v>1</v>
      </c>
      <c r="L859">
        <v>0</v>
      </c>
      <c r="M859" t="str">
        <f t="shared" si="81"/>
        <v>Yes</v>
      </c>
      <c r="N859" t="s">
        <v>379</v>
      </c>
      <c r="O859">
        <v>71</v>
      </c>
      <c r="P859">
        <v>13</v>
      </c>
      <c r="Q859">
        <v>2</v>
      </c>
      <c r="R859">
        <v>18</v>
      </c>
      <c r="S859">
        <v>6</v>
      </c>
      <c r="T859">
        <v>1</v>
      </c>
      <c r="U859">
        <v>0</v>
      </c>
      <c r="V859">
        <f t="shared" si="82"/>
        <v>40</v>
      </c>
      <c r="W859">
        <v>2</v>
      </c>
      <c r="X859">
        <v>2</v>
      </c>
      <c r="Y859">
        <v>0</v>
      </c>
      <c r="Z859">
        <v>3</v>
      </c>
      <c r="AA859">
        <v>8</v>
      </c>
      <c r="AB859">
        <v>0</v>
      </c>
      <c r="AC859">
        <v>0</v>
      </c>
      <c r="AD859">
        <v>0</v>
      </c>
      <c r="AE859">
        <v>0</v>
      </c>
      <c r="AF859">
        <v>0</v>
      </c>
      <c r="AG859">
        <f t="shared" si="83"/>
        <v>0</v>
      </c>
      <c r="AH859">
        <v>0</v>
      </c>
      <c r="AI859">
        <v>0</v>
      </c>
    </row>
    <row r="860" spans="1:35" x14ac:dyDescent="0.3">
      <c r="A860" s="1">
        <v>807</v>
      </c>
      <c r="B860">
        <v>1969</v>
      </c>
      <c r="C860">
        <f t="shared" si="80"/>
        <v>57</v>
      </c>
      <c r="D860" t="str" cm="1">
        <f t="array" ref="D860">_xlfn.IFS(C860&lt;36,"Young",C860&lt;56,"Middle-aged",C860&gt;=56,"Senior")</f>
        <v>Senior</v>
      </c>
      <c r="E860" t="s">
        <v>39</v>
      </c>
      <c r="F860" t="s">
        <v>33</v>
      </c>
      <c r="G860">
        <v>44602</v>
      </c>
      <c r="H860">
        <f t="shared" si="78"/>
        <v>44602</v>
      </c>
      <c r="I860" t="str" cm="1">
        <f t="array" ref="I860">_xlfn.IFS(H860&lt;PERCENTILE(Income_Clean,0.33),"Low",H860&lt;PERCENTILE(Income_Clean,0.67),"Medium",H860&gt;PERCENTILE(Income_Clean,0.67),"High")</f>
        <v>Medium</v>
      </c>
      <c r="J860" t="str">
        <f t="shared" si="79"/>
        <v>Average Income</v>
      </c>
      <c r="K860">
        <v>1</v>
      </c>
      <c r="L860">
        <v>1</v>
      </c>
      <c r="M860" t="str">
        <f t="shared" si="81"/>
        <v>Yes</v>
      </c>
      <c r="N860" t="s">
        <v>402</v>
      </c>
      <c r="O860">
        <v>35</v>
      </c>
      <c r="P860">
        <v>167</v>
      </c>
      <c r="Q860">
        <v>2</v>
      </c>
      <c r="R860">
        <v>89</v>
      </c>
      <c r="S860">
        <v>0</v>
      </c>
      <c r="T860">
        <v>0</v>
      </c>
      <c r="U860">
        <v>34</v>
      </c>
      <c r="V860">
        <f t="shared" si="82"/>
        <v>292</v>
      </c>
      <c r="W860">
        <v>6</v>
      </c>
      <c r="X860">
        <v>6</v>
      </c>
      <c r="Y860">
        <v>1</v>
      </c>
      <c r="Z860">
        <v>4</v>
      </c>
      <c r="AA860">
        <v>8</v>
      </c>
      <c r="AB860">
        <v>0</v>
      </c>
      <c r="AC860">
        <v>0</v>
      </c>
      <c r="AD860">
        <v>0</v>
      </c>
      <c r="AE860">
        <v>0</v>
      </c>
      <c r="AF860">
        <v>0</v>
      </c>
      <c r="AG860">
        <f t="shared" si="83"/>
        <v>0</v>
      </c>
      <c r="AH860">
        <v>0</v>
      </c>
      <c r="AI860">
        <v>0</v>
      </c>
    </row>
    <row r="861" spans="1:35" x14ac:dyDescent="0.3">
      <c r="A861" s="1">
        <v>9553</v>
      </c>
      <c r="B861">
        <v>1987</v>
      </c>
      <c r="C861">
        <f t="shared" si="80"/>
        <v>39</v>
      </c>
      <c r="D861" t="str" cm="1">
        <f t="array" ref="D861">_xlfn.IFS(C861&lt;36,"Young",C861&lt;56,"Middle-aged",C861&gt;=56,"Senior")</f>
        <v>Middle-aged</v>
      </c>
      <c r="E861" t="s">
        <v>29</v>
      </c>
      <c r="F861" t="s">
        <v>37</v>
      </c>
      <c r="G861">
        <v>7500</v>
      </c>
      <c r="H861">
        <f t="shared" si="78"/>
        <v>7500</v>
      </c>
      <c r="I861" t="str" cm="1">
        <f t="array" ref="I861">_xlfn.IFS(H861&lt;PERCENTILE(Income_Clean,0.33),"Low",H861&lt;PERCENTILE(Income_Clean,0.67),"Medium",H861&gt;PERCENTILE(Income_Clean,0.67),"High")</f>
        <v>Low</v>
      </c>
      <c r="J861" t="str">
        <f t="shared" si="79"/>
        <v>Below Average Income</v>
      </c>
      <c r="K861">
        <v>0</v>
      </c>
      <c r="L861">
        <v>0</v>
      </c>
      <c r="M861" t="str">
        <f t="shared" si="81"/>
        <v>No</v>
      </c>
      <c r="N861" t="s">
        <v>239</v>
      </c>
      <c r="O861">
        <v>94</v>
      </c>
      <c r="P861">
        <v>0</v>
      </c>
      <c r="Q861">
        <v>2</v>
      </c>
      <c r="R861">
        <v>3</v>
      </c>
      <c r="S861">
        <v>4</v>
      </c>
      <c r="T861">
        <v>1</v>
      </c>
      <c r="U861">
        <v>5</v>
      </c>
      <c r="V861">
        <f t="shared" si="82"/>
        <v>15</v>
      </c>
      <c r="W861">
        <v>1</v>
      </c>
      <c r="X861">
        <v>0</v>
      </c>
      <c r="Y861">
        <v>0</v>
      </c>
      <c r="Z861">
        <v>3</v>
      </c>
      <c r="AA861">
        <v>6</v>
      </c>
      <c r="AB861">
        <v>0</v>
      </c>
      <c r="AC861">
        <v>0</v>
      </c>
      <c r="AD861">
        <v>0</v>
      </c>
      <c r="AE861">
        <v>0</v>
      </c>
      <c r="AF861">
        <v>0</v>
      </c>
      <c r="AG861">
        <f t="shared" si="83"/>
        <v>0</v>
      </c>
      <c r="AH861">
        <v>0</v>
      </c>
      <c r="AI861">
        <v>0</v>
      </c>
    </row>
    <row r="862" spans="1:35" x14ac:dyDescent="0.3">
      <c r="A862" s="1">
        <v>4271</v>
      </c>
      <c r="B862">
        <v>1989</v>
      </c>
      <c r="C862">
        <f t="shared" si="80"/>
        <v>37</v>
      </c>
      <c r="D862" t="str" cm="1">
        <f t="array" ref="D862">_xlfn.IFS(C862&lt;36,"Young",C862&lt;56,"Middle-aged",C862&gt;=56,"Senior")</f>
        <v>Middle-aged</v>
      </c>
      <c r="E862" t="s">
        <v>53</v>
      </c>
      <c r="F862" t="s">
        <v>33</v>
      </c>
      <c r="G862">
        <v>38683</v>
      </c>
      <c r="H862">
        <f t="shared" si="78"/>
        <v>38683</v>
      </c>
      <c r="I862" t="str" cm="1">
        <f t="array" ref="I862">_xlfn.IFS(H862&lt;PERCENTILE(Income_Clean,0.33),"Low",H862&lt;PERCENTILE(Income_Clean,0.67),"Medium",H862&gt;PERCENTILE(Income_Clean,0.67),"High")</f>
        <v>Low</v>
      </c>
      <c r="J862" t="str">
        <f t="shared" si="79"/>
        <v>Below Average Income</v>
      </c>
      <c r="K862">
        <v>1</v>
      </c>
      <c r="L862">
        <v>0</v>
      </c>
      <c r="M862" t="str">
        <f t="shared" si="81"/>
        <v>Yes</v>
      </c>
      <c r="N862" t="s">
        <v>466</v>
      </c>
      <c r="O862">
        <v>80</v>
      </c>
      <c r="P862">
        <v>46</v>
      </c>
      <c r="Q862">
        <v>35</v>
      </c>
      <c r="R862">
        <v>69</v>
      </c>
      <c r="S862">
        <v>84</v>
      </c>
      <c r="T862">
        <v>41</v>
      </c>
      <c r="U862">
        <v>66</v>
      </c>
      <c r="V862">
        <f t="shared" si="82"/>
        <v>341</v>
      </c>
      <c r="W862">
        <v>6</v>
      </c>
      <c r="X862">
        <v>4</v>
      </c>
      <c r="Y862">
        <v>1</v>
      </c>
      <c r="Z862">
        <v>6</v>
      </c>
      <c r="AA862">
        <v>7</v>
      </c>
      <c r="AB862">
        <v>0</v>
      </c>
      <c r="AC862">
        <v>0</v>
      </c>
      <c r="AD862">
        <v>0</v>
      </c>
      <c r="AE862">
        <v>0</v>
      </c>
      <c r="AF862">
        <v>0</v>
      </c>
      <c r="AG862">
        <f t="shared" si="83"/>
        <v>0</v>
      </c>
      <c r="AH862">
        <v>0</v>
      </c>
      <c r="AI862">
        <v>0</v>
      </c>
    </row>
    <row r="863" spans="1:35" x14ac:dyDescent="0.3">
      <c r="A863" s="1">
        <v>4120</v>
      </c>
      <c r="B863">
        <v>1975</v>
      </c>
      <c r="C863">
        <f t="shared" si="80"/>
        <v>51</v>
      </c>
      <c r="D863" t="str" cm="1">
        <f t="array" ref="D863">_xlfn.IFS(C863&lt;36,"Young",C863&lt;56,"Middle-aged",C863&gt;=56,"Senior")</f>
        <v>Middle-aged</v>
      </c>
      <c r="E863" t="s">
        <v>53</v>
      </c>
      <c r="F863" t="s">
        <v>30</v>
      </c>
      <c r="G863">
        <v>49514</v>
      </c>
      <c r="H863">
        <f t="shared" si="78"/>
        <v>49514</v>
      </c>
      <c r="I863" t="str" cm="1">
        <f t="array" ref="I863">_xlfn.IFS(H863&lt;PERCENTILE(Income_Clean,0.33),"Low",H863&lt;PERCENTILE(Income_Clean,0.67),"Medium",H863&gt;PERCENTILE(Income_Clean,0.67),"High")</f>
        <v>Medium</v>
      </c>
      <c r="J863" t="str">
        <f t="shared" si="79"/>
        <v>Average Income</v>
      </c>
      <c r="K863">
        <v>1</v>
      </c>
      <c r="L863">
        <v>0</v>
      </c>
      <c r="M863" t="str">
        <f t="shared" si="81"/>
        <v>Yes</v>
      </c>
      <c r="N863" t="s">
        <v>280</v>
      </c>
      <c r="O863">
        <v>61</v>
      </c>
      <c r="P863">
        <v>88</v>
      </c>
      <c r="Q863">
        <v>39</v>
      </c>
      <c r="R863">
        <v>78</v>
      </c>
      <c r="S863">
        <v>58</v>
      </c>
      <c r="T863">
        <v>13</v>
      </c>
      <c r="U863">
        <v>93</v>
      </c>
      <c r="V863">
        <f t="shared" si="82"/>
        <v>369</v>
      </c>
      <c r="W863">
        <v>2</v>
      </c>
      <c r="X863">
        <v>6</v>
      </c>
      <c r="Y863">
        <v>1</v>
      </c>
      <c r="Z863">
        <v>4</v>
      </c>
      <c r="AA863">
        <v>7</v>
      </c>
      <c r="AB863">
        <v>0</v>
      </c>
      <c r="AC863">
        <v>0</v>
      </c>
      <c r="AD863">
        <v>0</v>
      </c>
      <c r="AE863">
        <v>0</v>
      </c>
      <c r="AF863">
        <v>0</v>
      </c>
      <c r="AG863">
        <f t="shared" si="83"/>
        <v>0</v>
      </c>
      <c r="AH863">
        <v>0</v>
      </c>
      <c r="AI863">
        <v>0</v>
      </c>
    </row>
    <row r="864" spans="1:35" x14ac:dyDescent="0.3">
      <c r="A864" s="1">
        <v>2036</v>
      </c>
      <c r="B864">
        <v>1973</v>
      </c>
      <c r="C864">
        <f t="shared" si="80"/>
        <v>53</v>
      </c>
      <c r="D864" t="str" cm="1">
        <f t="array" ref="D864">_xlfn.IFS(C864&lt;36,"Young",C864&lt;56,"Middle-aged",C864&gt;=56,"Senior")</f>
        <v>Middle-aged</v>
      </c>
      <c r="E864" t="s">
        <v>36</v>
      </c>
      <c r="F864" t="s">
        <v>33</v>
      </c>
      <c r="G864">
        <v>57906</v>
      </c>
      <c r="H864">
        <f t="shared" si="78"/>
        <v>57906</v>
      </c>
      <c r="I864" t="str" cm="1">
        <f t="array" ref="I864">_xlfn.IFS(H864&lt;PERCENTILE(Income_Clean,0.33),"Low",H864&lt;PERCENTILE(Income_Clean,0.67),"Medium",H864&gt;PERCENTILE(Income_Clean,0.67),"High")</f>
        <v>Medium</v>
      </c>
      <c r="J864" t="str">
        <f t="shared" si="79"/>
        <v>Average Income</v>
      </c>
      <c r="K864">
        <v>0</v>
      </c>
      <c r="L864">
        <v>1</v>
      </c>
      <c r="M864" t="str">
        <f t="shared" si="81"/>
        <v>Yes</v>
      </c>
      <c r="N864" t="s">
        <v>95</v>
      </c>
      <c r="O864">
        <v>29</v>
      </c>
      <c r="P864">
        <v>243</v>
      </c>
      <c r="Q864">
        <v>11</v>
      </c>
      <c r="R864">
        <v>119</v>
      </c>
      <c r="S864">
        <v>10</v>
      </c>
      <c r="T864">
        <v>3</v>
      </c>
      <c r="U864">
        <v>15</v>
      </c>
      <c r="V864">
        <f t="shared" si="82"/>
        <v>401</v>
      </c>
      <c r="W864">
        <v>3</v>
      </c>
      <c r="X864">
        <v>4</v>
      </c>
      <c r="Y864">
        <v>2</v>
      </c>
      <c r="Z864">
        <v>8</v>
      </c>
      <c r="AA864">
        <v>4</v>
      </c>
      <c r="AB864">
        <v>0</v>
      </c>
      <c r="AC864">
        <v>0</v>
      </c>
      <c r="AD864">
        <v>0</v>
      </c>
      <c r="AE864">
        <v>0</v>
      </c>
      <c r="AF864">
        <v>0</v>
      </c>
      <c r="AG864">
        <f t="shared" si="83"/>
        <v>0</v>
      </c>
      <c r="AH864">
        <v>0</v>
      </c>
      <c r="AI864">
        <v>0</v>
      </c>
    </row>
    <row r="865" spans="1:35" x14ac:dyDescent="0.3">
      <c r="A865" s="1">
        <v>115</v>
      </c>
      <c r="B865">
        <v>1966</v>
      </c>
      <c r="C865">
        <f t="shared" si="80"/>
        <v>60</v>
      </c>
      <c r="D865" t="str" cm="1">
        <f t="array" ref="D865">_xlfn.IFS(C865&lt;36,"Young",C865&lt;56,"Middle-aged",C865&gt;=56,"Senior")</f>
        <v>Senior</v>
      </c>
      <c r="E865" t="s">
        <v>39</v>
      </c>
      <c r="F865" t="s">
        <v>30</v>
      </c>
      <c r="G865">
        <v>43456</v>
      </c>
      <c r="H865">
        <f t="shared" si="78"/>
        <v>43456</v>
      </c>
      <c r="I865" t="str" cm="1">
        <f t="array" ref="I865">_xlfn.IFS(H865&lt;PERCENTILE(Income_Clean,0.33),"Low",H865&lt;PERCENTILE(Income_Clean,0.67),"Medium",H865&gt;PERCENTILE(Income_Clean,0.67),"High")</f>
        <v>Medium</v>
      </c>
      <c r="J865" t="str">
        <f t="shared" si="79"/>
        <v>Average Income</v>
      </c>
      <c r="K865">
        <v>0</v>
      </c>
      <c r="L865">
        <v>1</v>
      </c>
      <c r="M865" t="str">
        <f t="shared" si="81"/>
        <v>Yes</v>
      </c>
      <c r="N865" t="s">
        <v>221</v>
      </c>
      <c r="O865">
        <v>0</v>
      </c>
      <c r="P865">
        <v>275</v>
      </c>
      <c r="Q865">
        <v>11</v>
      </c>
      <c r="R865">
        <v>68</v>
      </c>
      <c r="S865">
        <v>25</v>
      </c>
      <c r="T865">
        <v>7</v>
      </c>
      <c r="U865">
        <v>7</v>
      </c>
      <c r="V865">
        <f t="shared" si="82"/>
        <v>393</v>
      </c>
      <c r="W865">
        <v>3</v>
      </c>
      <c r="X865">
        <v>5</v>
      </c>
      <c r="Y865">
        <v>1</v>
      </c>
      <c r="Z865">
        <v>8</v>
      </c>
      <c r="AA865">
        <v>5</v>
      </c>
      <c r="AB865">
        <v>0</v>
      </c>
      <c r="AC865">
        <v>0</v>
      </c>
      <c r="AD865">
        <v>0</v>
      </c>
      <c r="AE865">
        <v>0</v>
      </c>
      <c r="AF865">
        <v>0</v>
      </c>
      <c r="AG865">
        <f t="shared" si="83"/>
        <v>0</v>
      </c>
      <c r="AH865">
        <v>0</v>
      </c>
      <c r="AI865">
        <v>0</v>
      </c>
    </row>
    <row r="866" spans="1:35" x14ac:dyDescent="0.3">
      <c r="A866" s="1">
        <v>4259</v>
      </c>
      <c r="B866">
        <v>1986</v>
      </c>
      <c r="C866">
        <f t="shared" si="80"/>
        <v>40</v>
      </c>
      <c r="D866" t="str" cm="1">
        <f t="array" ref="D866">_xlfn.IFS(C866&lt;36,"Young",C866&lt;56,"Middle-aged",C866&gt;=56,"Senior")</f>
        <v>Middle-aged</v>
      </c>
      <c r="E866" t="s">
        <v>39</v>
      </c>
      <c r="F866" t="s">
        <v>30</v>
      </c>
      <c r="G866">
        <v>19485</v>
      </c>
      <c r="H866">
        <f t="shared" si="78"/>
        <v>19485</v>
      </c>
      <c r="I866" t="str" cm="1">
        <f t="array" ref="I866">_xlfn.IFS(H866&lt;PERCENTILE(Income_Clean,0.33),"Low",H866&lt;PERCENTILE(Income_Clean,0.67),"Medium",H866&gt;PERCENTILE(Income_Clean,0.67),"High")</f>
        <v>Low</v>
      </c>
      <c r="J866" t="str">
        <f t="shared" si="79"/>
        <v>Below Average Income</v>
      </c>
      <c r="K866">
        <v>2</v>
      </c>
      <c r="L866">
        <v>0</v>
      </c>
      <c r="M866" t="str">
        <f t="shared" si="81"/>
        <v>Yes</v>
      </c>
      <c r="N866" t="s">
        <v>133</v>
      </c>
      <c r="O866">
        <v>80</v>
      </c>
      <c r="P866">
        <v>6</v>
      </c>
      <c r="Q866">
        <v>0</v>
      </c>
      <c r="R866">
        <v>4</v>
      </c>
      <c r="S866">
        <v>0</v>
      </c>
      <c r="T866">
        <v>0</v>
      </c>
      <c r="U866">
        <v>0</v>
      </c>
      <c r="V866">
        <f t="shared" si="82"/>
        <v>10</v>
      </c>
      <c r="W866">
        <v>1</v>
      </c>
      <c r="X866">
        <v>1</v>
      </c>
      <c r="Y866">
        <v>0</v>
      </c>
      <c r="Z866">
        <v>2</v>
      </c>
      <c r="AA866">
        <v>7</v>
      </c>
      <c r="AB866">
        <v>0</v>
      </c>
      <c r="AC866">
        <v>0</v>
      </c>
      <c r="AD866">
        <v>0</v>
      </c>
      <c r="AE866">
        <v>0</v>
      </c>
      <c r="AF866">
        <v>0</v>
      </c>
      <c r="AG866">
        <f t="shared" si="83"/>
        <v>0</v>
      </c>
      <c r="AH866">
        <v>0</v>
      </c>
      <c r="AI866">
        <v>0</v>
      </c>
    </row>
    <row r="867" spans="1:35" x14ac:dyDescent="0.3">
      <c r="A867" s="1">
        <v>8687</v>
      </c>
      <c r="B867">
        <v>1978</v>
      </c>
      <c r="C867">
        <f t="shared" si="80"/>
        <v>48</v>
      </c>
      <c r="D867" t="str" cm="1">
        <f t="array" ref="D867">_xlfn.IFS(C867&lt;36,"Young",C867&lt;56,"Middle-aged",C867&gt;=56,"Senior")</f>
        <v>Middle-aged</v>
      </c>
      <c r="E867" t="s">
        <v>29</v>
      </c>
      <c r="F867" t="s">
        <v>33</v>
      </c>
      <c r="G867">
        <v>53172</v>
      </c>
      <c r="H867">
        <f t="shared" si="78"/>
        <v>53172</v>
      </c>
      <c r="I867" t="str" cm="1">
        <f t="array" ref="I867">_xlfn.IFS(H867&lt;PERCENTILE(Income_Clean,0.33),"Low",H867&lt;PERCENTILE(Income_Clean,0.67),"Medium",H867&gt;PERCENTILE(Income_Clean,0.67),"High")</f>
        <v>Medium</v>
      </c>
      <c r="J867" t="str">
        <f t="shared" si="79"/>
        <v>Average Income</v>
      </c>
      <c r="K867">
        <v>0</v>
      </c>
      <c r="L867">
        <v>1</v>
      </c>
      <c r="M867" t="str">
        <f t="shared" si="81"/>
        <v>Yes</v>
      </c>
      <c r="N867" t="s">
        <v>436</v>
      </c>
      <c r="O867">
        <v>54</v>
      </c>
      <c r="P867">
        <v>121</v>
      </c>
      <c r="Q867">
        <v>62</v>
      </c>
      <c r="R867">
        <v>90</v>
      </c>
      <c r="S867">
        <v>68</v>
      </c>
      <c r="T867">
        <v>20</v>
      </c>
      <c r="U867">
        <v>125</v>
      </c>
      <c r="V867">
        <f t="shared" si="82"/>
        <v>486</v>
      </c>
      <c r="W867">
        <v>3</v>
      </c>
      <c r="X867">
        <v>2</v>
      </c>
      <c r="Y867">
        <v>3</v>
      </c>
      <c r="Z867">
        <v>8</v>
      </c>
      <c r="AA867">
        <v>3</v>
      </c>
      <c r="AB867">
        <v>0</v>
      </c>
      <c r="AC867">
        <v>0</v>
      </c>
      <c r="AD867">
        <v>0</v>
      </c>
      <c r="AE867">
        <v>0</v>
      </c>
      <c r="AF867">
        <v>0</v>
      </c>
      <c r="AG867">
        <f t="shared" si="83"/>
        <v>0</v>
      </c>
      <c r="AH867">
        <v>0</v>
      </c>
      <c r="AI867">
        <v>0</v>
      </c>
    </row>
    <row r="868" spans="1:35" x14ac:dyDescent="0.3">
      <c r="A868" s="1">
        <v>2447</v>
      </c>
      <c r="B868">
        <v>1979</v>
      </c>
      <c r="C868">
        <f t="shared" si="80"/>
        <v>47</v>
      </c>
      <c r="D868" t="str" cm="1">
        <f t="array" ref="D868">_xlfn.IFS(C868&lt;36,"Young",C868&lt;56,"Middle-aged",C868&gt;=56,"Senior")</f>
        <v>Middle-aged</v>
      </c>
      <c r="E868" t="s">
        <v>29</v>
      </c>
      <c r="F868" t="s">
        <v>33</v>
      </c>
      <c r="G868">
        <v>30545</v>
      </c>
      <c r="H868">
        <f t="shared" si="78"/>
        <v>30545</v>
      </c>
      <c r="I868" t="str" cm="1">
        <f t="array" ref="I868">_xlfn.IFS(H868&lt;PERCENTILE(Income_Clean,0.33),"Low",H868&lt;PERCENTILE(Income_Clean,0.67),"Medium",H868&gt;PERCENTILE(Income_Clean,0.67),"High")</f>
        <v>Low</v>
      </c>
      <c r="J868" t="str">
        <f t="shared" si="79"/>
        <v>Below Average Income</v>
      </c>
      <c r="K868">
        <v>1</v>
      </c>
      <c r="L868">
        <v>0</v>
      </c>
      <c r="M868" t="str">
        <f t="shared" si="81"/>
        <v>Yes</v>
      </c>
      <c r="N868" t="s">
        <v>336</v>
      </c>
      <c r="O868">
        <v>71</v>
      </c>
      <c r="P868">
        <v>4</v>
      </c>
      <c r="Q868">
        <v>12</v>
      </c>
      <c r="R868">
        <v>15</v>
      </c>
      <c r="S868">
        <v>19</v>
      </c>
      <c r="T868">
        <v>7</v>
      </c>
      <c r="U868">
        <v>12</v>
      </c>
      <c r="V868">
        <f t="shared" si="82"/>
        <v>69</v>
      </c>
      <c r="W868">
        <v>2</v>
      </c>
      <c r="X868">
        <v>2</v>
      </c>
      <c r="Y868">
        <v>0</v>
      </c>
      <c r="Z868">
        <v>3</v>
      </c>
      <c r="AA868">
        <v>7</v>
      </c>
      <c r="AB868">
        <v>0</v>
      </c>
      <c r="AC868">
        <v>0</v>
      </c>
      <c r="AD868">
        <v>0</v>
      </c>
      <c r="AE868">
        <v>0</v>
      </c>
      <c r="AF868">
        <v>0</v>
      </c>
      <c r="AG868">
        <f t="shared" si="83"/>
        <v>0</v>
      </c>
      <c r="AH868">
        <v>0</v>
      </c>
      <c r="AI868">
        <v>0</v>
      </c>
    </row>
    <row r="869" spans="1:35" x14ac:dyDescent="0.3">
      <c r="A869" s="1">
        <v>10140</v>
      </c>
      <c r="B869">
        <v>1983</v>
      </c>
      <c r="C869">
        <f t="shared" si="80"/>
        <v>43</v>
      </c>
      <c r="D869" t="str" cm="1">
        <f t="array" ref="D869">_xlfn.IFS(C869&lt;36,"Young",C869&lt;56,"Middle-aged",C869&gt;=56,"Senior")</f>
        <v>Middle-aged</v>
      </c>
      <c r="E869" t="s">
        <v>36</v>
      </c>
      <c r="F869" t="s">
        <v>33</v>
      </c>
      <c r="G869">
        <v>70123</v>
      </c>
      <c r="H869">
        <f t="shared" si="78"/>
        <v>70123</v>
      </c>
      <c r="I869" t="str" cm="1">
        <f t="array" ref="I869">_xlfn.IFS(H869&lt;PERCENTILE(Income_Clean,0.33),"Low",H869&lt;PERCENTILE(Income_Clean,0.67),"Medium",H869&gt;PERCENTILE(Income_Clean,0.67),"High")</f>
        <v>High</v>
      </c>
      <c r="J869" t="str">
        <f t="shared" si="79"/>
        <v>Above Average Income</v>
      </c>
      <c r="K869">
        <v>0</v>
      </c>
      <c r="L869">
        <v>0</v>
      </c>
      <c r="M869" t="str">
        <f t="shared" si="81"/>
        <v>No</v>
      </c>
      <c r="N869" t="s">
        <v>187</v>
      </c>
      <c r="O869">
        <v>27</v>
      </c>
      <c r="P869">
        <v>1308</v>
      </c>
      <c r="Q869">
        <v>0</v>
      </c>
      <c r="R869">
        <v>396</v>
      </c>
      <c r="S869">
        <v>23</v>
      </c>
      <c r="T869">
        <v>0</v>
      </c>
      <c r="U869">
        <v>0</v>
      </c>
      <c r="V869">
        <f t="shared" si="82"/>
        <v>1727</v>
      </c>
      <c r="W869">
        <v>1</v>
      </c>
      <c r="X869">
        <v>5</v>
      </c>
      <c r="Y869">
        <v>7</v>
      </c>
      <c r="Z869">
        <v>4</v>
      </c>
      <c r="AA869">
        <v>3</v>
      </c>
      <c r="AB869">
        <v>0</v>
      </c>
      <c r="AC869">
        <v>1</v>
      </c>
      <c r="AD869">
        <v>0</v>
      </c>
      <c r="AE869">
        <v>0</v>
      </c>
      <c r="AF869">
        <v>1</v>
      </c>
      <c r="AG869">
        <f t="shared" si="83"/>
        <v>2</v>
      </c>
      <c r="AH869">
        <v>0</v>
      </c>
      <c r="AI869">
        <v>0</v>
      </c>
    </row>
    <row r="870" spans="1:35" x14ac:dyDescent="0.3">
      <c r="A870" s="1">
        <v>9353</v>
      </c>
      <c r="B870">
        <v>1959</v>
      </c>
      <c r="C870">
        <f t="shared" si="80"/>
        <v>67</v>
      </c>
      <c r="D870" t="str" cm="1">
        <f t="array" ref="D870">_xlfn.IFS(C870&lt;36,"Young",C870&lt;56,"Middle-aged",C870&gt;=56,"Senior")</f>
        <v>Senior</v>
      </c>
      <c r="E870" t="s">
        <v>29</v>
      </c>
      <c r="F870" t="s">
        <v>30</v>
      </c>
      <c r="G870">
        <v>62450</v>
      </c>
      <c r="H870">
        <f t="shared" si="78"/>
        <v>62450</v>
      </c>
      <c r="I870" t="str" cm="1">
        <f t="array" ref="I870">_xlfn.IFS(H870&lt;PERCENTILE(Income_Clean,0.33),"Low",H870&lt;PERCENTILE(Income_Clean,0.67),"Medium",H870&gt;PERCENTILE(Income_Clean,0.67),"High")</f>
        <v>Medium</v>
      </c>
      <c r="J870" t="str">
        <f t="shared" si="79"/>
        <v>Average Income</v>
      </c>
      <c r="K870">
        <v>0</v>
      </c>
      <c r="L870">
        <v>1</v>
      </c>
      <c r="M870" t="str">
        <f t="shared" si="81"/>
        <v>Yes</v>
      </c>
      <c r="N870" t="s">
        <v>527</v>
      </c>
      <c r="O870">
        <v>61</v>
      </c>
      <c r="P870">
        <v>515</v>
      </c>
      <c r="Q870">
        <v>47</v>
      </c>
      <c r="R870">
        <v>267</v>
      </c>
      <c r="S870">
        <v>62</v>
      </c>
      <c r="T870">
        <v>66</v>
      </c>
      <c r="U870">
        <v>38</v>
      </c>
      <c r="V870">
        <f t="shared" si="82"/>
        <v>995</v>
      </c>
      <c r="W870">
        <v>2</v>
      </c>
      <c r="X870">
        <v>5</v>
      </c>
      <c r="Y870">
        <v>5</v>
      </c>
      <c r="Z870">
        <v>4</v>
      </c>
      <c r="AA870">
        <v>3</v>
      </c>
      <c r="AB870">
        <v>0</v>
      </c>
      <c r="AC870">
        <v>1</v>
      </c>
      <c r="AD870">
        <v>0</v>
      </c>
      <c r="AE870">
        <v>0</v>
      </c>
      <c r="AF870">
        <v>0</v>
      </c>
      <c r="AG870">
        <f t="shared" si="83"/>
        <v>1</v>
      </c>
      <c r="AH870">
        <v>0</v>
      </c>
      <c r="AI870">
        <v>0</v>
      </c>
    </row>
    <row r="871" spans="1:35" x14ac:dyDescent="0.3">
      <c r="A871" s="1">
        <v>3623</v>
      </c>
      <c r="B871">
        <v>1976</v>
      </c>
      <c r="C871">
        <f t="shared" si="80"/>
        <v>50</v>
      </c>
      <c r="D871" t="str" cm="1">
        <f t="array" ref="D871">_xlfn.IFS(C871&lt;36,"Young",C871&lt;56,"Middle-aged",C871&gt;=56,"Senior")</f>
        <v>Middle-aged</v>
      </c>
      <c r="E871" t="s">
        <v>29</v>
      </c>
      <c r="F871" t="s">
        <v>33</v>
      </c>
      <c r="G871">
        <v>21675</v>
      </c>
      <c r="H871">
        <f t="shared" si="78"/>
        <v>21675</v>
      </c>
      <c r="I871" t="str" cm="1">
        <f t="array" ref="I871">_xlfn.IFS(H871&lt;PERCENTILE(Income_Clean,0.33),"Low",H871&lt;PERCENTILE(Income_Clean,0.67),"Medium",H871&gt;PERCENTILE(Income_Clean,0.67),"High")</f>
        <v>Low</v>
      </c>
      <c r="J871" t="str">
        <f t="shared" si="79"/>
        <v>Below Average Income</v>
      </c>
      <c r="K871">
        <v>1</v>
      </c>
      <c r="L871">
        <v>0</v>
      </c>
      <c r="M871" t="str">
        <f t="shared" si="81"/>
        <v>Yes</v>
      </c>
      <c r="N871" t="s">
        <v>528</v>
      </c>
      <c r="O871">
        <v>55</v>
      </c>
      <c r="P871">
        <v>4</v>
      </c>
      <c r="Q871">
        <v>0</v>
      </c>
      <c r="R871">
        <v>16</v>
      </c>
      <c r="S871">
        <v>17</v>
      </c>
      <c r="T871">
        <v>4</v>
      </c>
      <c r="U871">
        <v>4</v>
      </c>
      <c r="V871">
        <f t="shared" si="82"/>
        <v>45</v>
      </c>
      <c r="W871">
        <v>3</v>
      </c>
      <c r="X871">
        <v>4</v>
      </c>
      <c r="Y871">
        <v>0</v>
      </c>
      <c r="Z871">
        <v>3</v>
      </c>
      <c r="AA871">
        <v>7</v>
      </c>
      <c r="AB871">
        <v>0</v>
      </c>
      <c r="AC871">
        <v>0</v>
      </c>
      <c r="AD871">
        <v>0</v>
      </c>
      <c r="AE871">
        <v>0</v>
      </c>
      <c r="AF871">
        <v>0</v>
      </c>
      <c r="AG871">
        <f t="shared" si="83"/>
        <v>0</v>
      </c>
      <c r="AH871">
        <v>0</v>
      </c>
      <c r="AI871">
        <v>0</v>
      </c>
    </row>
    <row r="872" spans="1:35" x14ac:dyDescent="0.3">
      <c r="A872" s="1">
        <v>738</v>
      </c>
      <c r="B872">
        <v>1981</v>
      </c>
      <c r="C872">
        <f t="shared" si="80"/>
        <v>45</v>
      </c>
      <c r="D872" t="str" cm="1">
        <f t="array" ref="D872">_xlfn.IFS(C872&lt;36,"Young",C872&lt;56,"Middle-aged",C872&gt;=56,"Senior")</f>
        <v>Middle-aged</v>
      </c>
      <c r="E872" t="s">
        <v>53</v>
      </c>
      <c r="F872" t="s">
        <v>30</v>
      </c>
      <c r="G872">
        <v>42395</v>
      </c>
      <c r="H872">
        <f t="shared" si="78"/>
        <v>42395</v>
      </c>
      <c r="I872" t="str" cm="1">
        <f t="array" ref="I872">_xlfn.IFS(H872&lt;PERCENTILE(Income_Clean,0.33),"Low",H872&lt;PERCENTILE(Income_Clean,0.67),"Medium",H872&gt;PERCENTILE(Income_Clean,0.67),"High")</f>
        <v>Medium</v>
      </c>
      <c r="J872" t="str">
        <f t="shared" si="79"/>
        <v>Average Income</v>
      </c>
      <c r="K872">
        <v>1</v>
      </c>
      <c r="L872">
        <v>1</v>
      </c>
      <c r="M872" t="str">
        <f t="shared" si="81"/>
        <v>Yes</v>
      </c>
      <c r="N872" t="s">
        <v>182</v>
      </c>
      <c r="O872">
        <v>35</v>
      </c>
      <c r="P872">
        <v>48</v>
      </c>
      <c r="Q872">
        <v>13</v>
      </c>
      <c r="R872">
        <v>57</v>
      </c>
      <c r="S872">
        <v>24</v>
      </c>
      <c r="T872">
        <v>15</v>
      </c>
      <c r="U872">
        <v>25</v>
      </c>
      <c r="V872">
        <f t="shared" si="82"/>
        <v>182</v>
      </c>
      <c r="W872">
        <v>4</v>
      </c>
      <c r="X872">
        <v>3</v>
      </c>
      <c r="Y872">
        <v>1</v>
      </c>
      <c r="Z872">
        <v>4</v>
      </c>
      <c r="AA872">
        <v>7</v>
      </c>
      <c r="AB872">
        <v>0</v>
      </c>
      <c r="AC872">
        <v>0</v>
      </c>
      <c r="AD872">
        <v>0</v>
      </c>
      <c r="AE872">
        <v>0</v>
      </c>
      <c r="AF872">
        <v>0</v>
      </c>
      <c r="AG872">
        <f t="shared" si="83"/>
        <v>0</v>
      </c>
      <c r="AH872">
        <v>0</v>
      </c>
      <c r="AI872">
        <v>0</v>
      </c>
    </row>
    <row r="873" spans="1:35" x14ac:dyDescent="0.3">
      <c r="A873" s="1">
        <v>7631</v>
      </c>
      <c r="B873">
        <v>1978</v>
      </c>
      <c r="C873">
        <f t="shared" si="80"/>
        <v>48</v>
      </c>
      <c r="D873" t="str" cm="1">
        <f t="array" ref="D873">_xlfn.IFS(C873&lt;36,"Young",C873&lt;56,"Middle-aged",C873&gt;=56,"Senior")</f>
        <v>Middle-aged</v>
      </c>
      <c r="E873" t="s">
        <v>39</v>
      </c>
      <c r="F873" t="s">
        <v>33</v>
      </c>
      <c r="G873">
        <v>61346</v>
      </c>
      <c r="H873">
        <f t="shared" si="78"/>
        <v>61346</v>
      </c>
      <c r="I873" t="str" cm="1">
        <f t="array" ref="I873">_xlfn.IFS(H873&lt;PERCENTILE(Income_Clean,0.33),"Low",H873&lt;PERCENTILE(Income_Clean,0.67),"Medium",H873&gt;PERCENTILE(Income_Clean,0.67),"High")</f>
        <v>Medium</v>
      </c>
      <c r="J873" t="str">
        <f t="shared" si="79"/>
        <v>Average Income</v>
      </c>
      <c r="K873">
        <v>1</v>
      </c>
      <c r="L873">
        <v>0</v>
      </c>
      <c r="M873" t="str">
        <f t="shared" si="81"/>
        <v>Yes</v>
      </c>
      <c r="N873" t="s">
        <v>329</v>
      </c>
      <c r="O873">
        <v>34</v>
      </c>
      <c r="P873">
        <v>562</v>
      </c>
      <c r="Q873">
        <v>58</v>
      </c>
      <c r="R873">
        <v>168</v>
      </c>
      <c r="S873">
        <v>43</v>
      </c>
      <c r="T873">
        <v>16</v>
      </c>
      <c r="U873">
        <v>142</v>
      </c>
      <c r="V873">
        <f t="shared" si="82"/>
        <v>989</v>
      </c>
      <c r="W873">
        <v>1</v>
      </c>
      <c r="X873">
        <v>5</v>
      </c>
      <c r="Y873">
        <v>7</v>
      </c>
      <c r="Z873">
        <v>10</v>
      </c>
      <c r="AA873">
        <v>3</v>
      </c>
      <c r="AB873">
        <v>0</v>
      </c>
      <c r="AC873">
        <v>0</v>
      </c>
      <c r="AD873">
        <v>0</v>
      </c>
      <c r="AE873">
        <v>0</v>
      </c>
      <c r="AF873">
        <v>0</v>
      </c>
      <c r="AG873">
        <f t="shared" si="83"/>
        <v>0</v>
      </c>
      <c r="AH873">
        <v>0</v>
      </c>
      <c r="AI873">
        <v>0</v>
      </c>
    </row>
    <row r="874" spans="1:35" x14ac:dyDescent="0.3">
      <c r="A874" s="1">
        <v>4789</v>
      </c>
      <c r="B874">
        <v>1953</v>
      </c>
      <c r="C874">
        <f t="shared" si="80"/>
        <v>73</v>
      </c>
      <c r="D874" t="str" cm="1">
        <f t="array" ref="D874">_xlfn.IFS(C874&lt;36,"Young",C874&lt;56,"Middle-aged",C874&gt;=56,"Senior")</f>
        <v>Senior</v>
      </c>
      <c r="E874" t="s">
        <v>29</v>
      </c>
      <c r="F874" t="s">
        <v>33</v>
      </c>
      <c r="G874">
        <v>80812</v>
      </c>
      <c r="H874">
        <f t="shared" si="78"/>
        <v>80812</v>
      </c>
      <c r="I874" t="str" cm="1">
        <f t="array" ref="I874">_xlfn.IFS(H874&lt;PERCENTILE(Income_Clean,0.33),"Low",H874&lt;PERCENTILE(Income_Clean,0.67),"Medium",H874&gt;PERCENTILE(Income_Clean,0.67),"High")</f>
        <v>High</v>
      </c>
      <c r="J874" t="str">
        <f t="shared" si="79"/>
        <v>Above Average Income</v>
      </c>
      <c r="K874">
        <v>0</v>
      </c>
      <c r="L874">
        <v>0</v>
      </c>
      <c r="M874" t="str">
        <f t="shared" si="81"/>
        <v>No</v>
      </c>
      <c r="N874" t="s">
        <v>429</v>
      </c>
      <c r="O874">
        <v>95</v>
      </c>
      <c r="P874">
        <v>769</v>
      </c>
      <c r="Q874">
        <v>22</v>
      </c>
      <c r="R874">
        <v>500</v>
      </c>
      <c r="S874">
        <v>210</v>
      </c>
      <c r="T874">
        <v>143</v>
      </c>
      <c r="U874">
        <v>33</v>
      </c>
      <c r="V874">
        <f t="shared" si="82"/>
        <v>1677</v>
      </c>
      <c r="W874">
        <v>1</v>
      </c>
      <c r="X874">
        <v>4</v>
      </c>
      <c r="Y874">
        <v>8</v>
      </c>
      <c r="Z874">
        <v>5</v>
      </c>
      <c r="AA874">
        <v>2</v>
      </c>
      <c r="AB874">
        <v>1</v>
      </c>
      <c r="AC874">
        <v>0</v>
      </c>
      <c r="AD874">
        <v>1</v>
      </c>
      <c r="AE874">
        <v>1</v>
      </c>
      <c r="AF874">
        <v>0</v>
      </c>
      <c r="AG874">
        <f t="shared" si="83"/>
        <v>3</v>
      </c>
      <c r="AH874">
        <v>0</v>
      </c>
      <c r="AI874">
        <v>0</v>
      </c>
    </row>
    <row r="875" spans="1:35" x14ac:dyDescent="0.3">
      <c r="A875" s="1">
        <v>773</v>
      </c>
      <c r="B875">
        <v>1971</v>
      </c>
      <c r="C875">
        <f t="shared" si="80"/>
        <v>55</v>
      </c>
      <c r="D875" t="str" cm="1">
        <f t="array" ref="D875">_xlfn.IFS(C875&lt;36,"Young",C875&lt;56,"Middle-aged",C875&gt;=56,"Senior")</f>
        <v>Middle-aged</v>
      </c>
      <c r="E875" t="s">
        <v>39</v>
      </c>
      <c r="F875" t="s">
        <v>41</v>
      </c>
      <c r="G875">
        <v>42835</v>
      </c>
      <c r="H875">
        <f t="shared" si="78"/>
        <v>42835</v>
      </c>
      <c r="I875" t="str" cm="1">
        <f t="array" ref="I875">_xlfn.IFS(H875&lt;PERCENTILE(Income_Clean,0.33),"Low",H875&lt;PERCENTILE(Income_Clean,0.67),"Medium",H875&gt;PERCENTILE(Income_Clean,0.67),"High")</f>
        <v>Medium</v>
      </c>
      <c r="J875" t="str">
        <f t="shared" si="79"/>
        <v>Average Income</v>
      </c>
      <c r="K875">
        <v>1</v>
      </c>
      <c r="L875">
        <v>1</v>
      </c>
      <c r="M875" t="str">
        <f t="shared" si="81"/>
        <v>Yes</v>
      </c>
      <c r="N875" t="s">
        <v>297</v>
      </c>
      <c r="O875">
        <v>64</v>
      </c>
      <c r="P875">
        <v>379</v>
      </c>
      <c r="Q875">
        <v>4</v>
      </c>
      <c r="R875">
        <v>93</v>
      </c>
      <c r="S875">
        <v>12</v>
      </c>
      <c r="T875">
        <v>9</v>
      </c>
      <c r="U875">
        <v>98</v>
      </c>
      <c r="V875">
        <f t="shared" si="82"/>
        <v>595</v>
      </c>
      <c r="W875">
        <v>7</v>
      </c>
      <c r="X875">
        <v>6</v>
      </c>
      <c r="Y875">
        <v>6</v>
      </c>
      <c r="Z875">
        <v>4</v>
      </c>
      <c r="AA875">
        <v>6</v>
      </c>
      <c r="AB875">
        <v>0</v>
      </c>
      <c r="AC875">
        <v>0</v>
      </c>
      <c r="AD875">
        <v>0</v>
      </c>
      <c r="AE875">
        <v>0</v>
      </c>
      <c r="AF875">
        <v>0</v>
      </c>
      <c r="AG875">
        <f t="shared" si="83"/>
        <v>0</v>
      </c>
      <c r="AH875">
        <v>0</v>
      </c>
      <c r="AI875">
        <v>0</v>
      </c>
    </row>
    <row r="876" spans="1:35" x14ac:dyDescent="0.3">
      <c r="A876" s="1">
        <v>10602</v>
      </c>
      <c r="B876">
        <v>1983</v>
      </c>
      <c r="C876">
        <f t="shared" si="80"/>
        <v>43</v>
      </c>
      <c r="D876" t="str" cm="1">
        <f t="array" ref="D876">_xlfn.IFS(C876&lt;36,"Young",C876&lt;56,"Middle-aged",C876&gt;=56,"Senior")</f>
        <v>Middle-aged</v>
      </c>
      <c r="E876" t="s">
        <v>29</v>
      </c>
      <c r="F876" t="s">
        <v>37</v>
      </c>
      <c r="G876">
        <v>39922</v>
      </c>
      <c r="H876">
        <f t="shared" si="78"/>
        <v>39922</v>
      </c>
      <c r="I876" t="str" cm="1">
        <f t="array" ref="I876">_xlfn.IFS(H876&lt;PERCENTILE(Income_Clean,0.33),"Low",H876&lt;PERCENTILE(Income_Clean,0.67),"Medium",H876&gt;PERCENTILE(Income_Clean,0.67),"High")</f>
        <v>Low</v>
      </c>
      <c r="J876" t="str">
        <f t="shared" si="79"/>
        <v>Below Average Income</v>
      </c>
      <c r="K876">
        <v>1</v>
      </c>
      <c r="L876">
        <v>0</v>
      </c>
      <c r="M876" t="str">
        <f t="shared" si="81"/>
        <v>Yes</v>
      </c>
      <c r="N876" t="s">
        <v>516</v>
      </c>
      <c r="O876">
        <v>30</v>
      </c>
      <c r="P876">
        <v>29</v>
      </c>
      <c r="Q876">
        <v>12</v>
      </c>
      <c r="R876">
        <v>59</v>
      </c>
      <c r="S876">
        <v>19</v>
      </c>
      <c r="T876">
        <v>1</v>
      </c>
      <c r="U876">
        <v>36</v>
      </c>
      <c r="V876">
        <f t="shared" si="82"/>
        <v>156</v>
      </c>
      <c r="W876">
        <v>2</v>
      </c>
      <c r="X876">
        <v>3</v>
      </c>
      <c r="Y876">
        <v>0</v>
      </c>
      <c r="Z876">
        <v>4</v>
      </c>
      <c r="AA876">
        <v>8</v>
      </c>
      <c r="AB876">
        <v>0</v>
      </c>
      <c r="AC876">
        <v>0</v>
      </c>
      <c r="AD876">
        <v>0</v>
      </c>
      <c r="AE876">
        <v>0</v>
      </c>
      <c r="AF876">
        <v>0</v>
      </c>
      <c r="AG876">
        <f t="shared" si="83"/>
        <v>0</v>
      </c>
      <c r="AH876">
        <v>0</v>
      </c>
      <c r="AI876">
        <v>0</v>
      </c>
    </row>
    <row r="877" spans="1:35" x14ac:dyDescent="0.3">
      <c r="A877" s="1">
        <v>1446</v>
      </c>
      <c r="B877">
        <v>1956</v>
      </c>
      <c r="C877">
        <f t="shared" si="80"/>
        <v>70</v>
      </c>
      <c r="D877" t="str" cm="1">
        <f t="array" ref="D877">_xlfn.IFS(C877&lt;36,"Young",C877&lt;56,"Middle-aged",C877&gt;=56,"Senior")</f>
        <v>Senior</v>
      </c>
      <c r="E877" t="s">
        <v>39</v>
      </c>
      <c r="F877" t="s">
        <v>30</v>
      </c>
      <c r="G877">
        <v>86424</v>
      </c>
      <c r="H877">
        <f t="shared" si="78"/>
        <v>86424</v>
      </c>
      <c r="I877" t="str" cm="1">
        <f t="array" ref="I877">_xlfn.IFS(H877&lt;PERCENTILE(Income_Clean,0.33),"Low",H877&lt;PERCENTILE(Income_Clean,0.67),"Medium",H877&gt;PERCENTILE(Income_Clean,0.67),"High")</f>
        <v>High</v>
      </c>
      <c r="J877" t="str">
        <f t="shared" si="79"/>
        <v>Above Average Income</v>
      </c>
      <c r="K877">
        <v>0</v>
      </c>
      <c r="L877">
        <v>0</v>
      </c>
      <c r="M877" t="str">
        <f t="shared" si="81"/>
        <v>No</v>
      </c>
      <c r="N877" t="s">
        <v>345</v>
      </c>
      <c r="O877">
        <v>12</v>
      </c>
      <c r="P877">
        <v>387</v>
      </c>
      <c r="Q877">
        <v>68</v>
      </c>
      <c r="R877">
        <v>569</v>
      </c>
      <c r="S877">
        <v>89</v>
      </c>
      <c r="T877">
        <v>45</v>
      </c>
      <c r="U877">
        <v>68</v>
      </c>
      <c r="V877">
        <f t="shared" si="82"/>
        <v>1226</v>
      </c>
      <c r="W877">
        <v>1</v>
      </c>
      <c r="X877">
        <v>6</v>
      </c>
      <c r="Y877">
        <v>9</v>
      </c>
      <c r="Z877">
        <v>12</v>
      </c>
      <c r="AA877">
        <v>1</v>
      </c>
      <c r="AB877">
        <v>0</v>
      </c>
      <c r="AC877">
        <v>0</v>
      </c>
      <c r="AD877">
        <v>0</v>
      </c>
      <c r="AE877">
        <v>0</v>
      </c>
      <c r="AF877">
        <v>0</v>
      </c>
      <c r="AG877">
        <f t="shared" si="83"/>
        <v>0</v>
      </c>
      <c r="AH877">
        <v>0</v>
      </c>
      <c r="AI877">
        <v>0</v>
      </c>
    </row>
    <row r="878" spans="1:35" x14ac:dyDescent="0.3">
      <c r="A878" s="1">
        <v>3270</v>
      </c>
      <c r="B878">
        <v>1978</v>
      </c>
      <c r="C878">
        <f t="shared" si="80"/>
        <v>48</v>
      </c>
      <c r="D878" t="str" cm="1">
        <f t="array" ref="D878">_xlfn.IFS(C878&lt;36,"Young",C878&lt;56,"Middle-aged",C878&gt;=56,"Senior")</f>
        <v>Middle-aged</v>
      </c>
      <c r="E878" t="s">
        <v>53</v>
      </c>
      <c r="F878" t="s">
        <v>33</v>
      </c>
      <c r="G878">
        <v>17117</v>
      </c>
      <c r="H878">
        <f t="shared" si="78"/>
        <v>17117</v>
      </c>
      <c r="I878" t="str" cm="1">
        <f t="array" ref="I878">_xlfn.IFS(H878&lt;PERCENTILE(Income_Clean,0.33),"Low",H878&lt;PERCENTILE(Income_Clean,0.67),"Medium",H878&gt;PERCENTILE(Income_Clean,0.67),"High")</f>
        <v>Low</v>
      </c>
      <c r="J878" t="str">
        <f t="shared" si="79"/>
        <v>Below Average Income</v>
      </c>
      <c r="K878">
        <v>1</v>
      </c>
      <c r="L878">
        <v>0</v>
      </c>
      <c r="M878" t="str">
        <f t="shared" si="81"/>
        <v>Yes</v>
      </c>
      <c r="N878" t="s">
        <v>199</v>
      </c>
      <c r="O878">
        <v>96</v>
      </c>
      <c r="P878">
        <v>12</v>
      </c>
      <c r="Q878">
        <v>23</v>
      </c>
      <c r="R878">
        <v>38</v>
      </c>
      <c r="S878">
        <v>30</v>
      </c>
      <c r="T878">
        <v>18</v>
      </c>
      <c r="U878">
        <v>7</v>
      </c>
      <c r="V878">
        <f t="shared" si="82"/>
        <v>128</v>
      </c>
      <c r="W878">
        <v>4</v>
      </c>
      <c r="X878">
        <v>3</v>
      </c>
      <c r="Y878">
        <v>1</v>
      </c>
      <c r="Z878">
        <v>3</v>
      </c>
      <c r="AA878">
        <v>9</v>
      </c>
      <c r="AB878">
        <v>0</v>
      </c>
      <c r="AC878">
        <v>0</v>
      </c>
      <c r="AD878">
        <v>0</v>
      </c>
      <c r="AE878">
        <v>0</v>
      </c>
      <c r="AF878">
        <v>0</v>
      </c>
      <c r="AG878">
        <f t="shared" si="83"/>
        <v>0</v>
      </c>
      <c r="AH878">
        <v>0</v>
      </c>
      <c r="AI878">
        <v>0</v>
      </c>
    </row>
    <row r="879" spans="1:35" x14ac:dyDescent="0.3">
      <c r="A879" s="1">
        <v>8443</v>
      </c>
      <c r="B879">
        <v>1972</v>
      </c>
      <c r="C879">
        <f t="shared" si="80"/>
        <v>54</v>
      </c>
      <c r="D879" t="str" cm="1">
        <f t="array" ref="D879">_xlfn.IFS(C879&lt;36,"Young",C879&lt;56,"Middle-aged",C879&gt;=56,"Senior")</f>
        <v>Middle-aged</v>
      </c>
      <c r="E879" t="s">
        <v>29</v>
      </c>
      <c r="F879" t="s">
        <v>30</v>
      </c>
      <c r="G879">
        <v>24762</v>
      </c>
      <c r="H879">
        <f t="shared" si="78"/>
        <v>24762</v>
      </c>
      <c r="I879" t="str" cm="1">
        <f t="array" ref="I879">_xlfn.IFS(H879&lt;PERCENTILE(Income_Clean,0.33),"Low",H879&lt;PERCENTILE(Income_Clean,0.67),"Medium",H879&gt;PERCENTILE(Income_Clean,0.67),"High")</f>
        <v>Low</v>
      </c>
      <c r="J879" t="str">
        <f t="shared" si="79"/>
        <v>Below Average Income</v>
      </c>
      <c r="K879">
        <v>1</v>
      </c>
      <c r="L879">
        <v>0</v>
      </c>
      <c r="M879" t="str">
        <f t="shared" si="81"/>
        <v>Yes</v>
      </c>
      <c r="N879" t="s">
        <v>35</v>
      </c>
      <c r="O879">
        <v>16</v>
      </c>
      <c r="P879">
        <v>6</v>
      </c>
      <c r="Q879">
        <v>10</v>
      </c>
      <c r="R879">
        <v>12</v>
      </c>
      <c r="S879">
        <v>3</v>
      </c>
      <c r="T879">
        <v>15</v>
      </c>
      <c r="U879">
        <v>40</v>
      </c>
      <c r="V879">
        <f t="shared" si="82"/>
        <v>86</v>
      </c>
      <c r="W879">
        <v>3</v>
      </c>
      <c r="X879">
        <v>3</v>
      </c>
      <c r="Y879">
        <v>1</v>
      </c>
      <c r="Z879">
        <v>2</v>
      </c>
      <c r="AA879">
        <v>8</v>
      </c>
      <c r="AB879">
        <v>1</v>
      </c>
      <c r="AC879">
        <v>0</v>
      </c>
      <c r="AD879">
        <v>0</v>
      </c>
      <c r="AE879">
        <v>0</v>
      </c>
      <c r="AF879">
        <v>0</v>
      </c>
      <c r="AG879">
        <f t="shared" si="83"/>
        <v>1</v>
      </c>
      <c r="AH879">
        <v>0</v>
      </c>
      <c r="AI879">
        <v>1</v>
      </c>
    </row>
    <row r="880" spans="1:35" x14ac:dyDescent="0.3">
      <c r="A880" s="1">
        <v>9653</v>
      </c>
      <c r="B880">
        <v>1975</v>
      </c>
      <c r="C880">
        <f t="shared" si="80"/>
        <v>51</v>
      </c>
      <c r="D880" t="str" cm="1">
        <f t="array" ref="D880">_xlfn.IFS(C880&lt;36,"Young",C880&lt;56,"Middle-aged",C880&gt;=56,"Senior")</f>
        <v>Middle-aged</v>
      </c>
      <c r="E880" t="s">
        <v>29</v>
      </c>
      <c r="F880" t="s">
        <v>37</v>
      </c>
      <c r="G880">
        <v>35797</v>
      </c>
      <c r="H880">
        <f t="shared" si="78"/>
        <v>35797</v>
      </c>
      <c r="I880" t="str" cm="1">
        <f t="array" ref="I880">_xlfn.IFS(H880&lt;PERCENTILE(Income_Clean,0.33),"Low",H880&lt;PERCENTILE(Income_Clean,0.67),"Medium",H880&gt;PERCENTILE(Income_Clean,0.67),"High")</f>
        <v>Low</v>
      </c>
      <c r="J880" t="str">
        <f t="shared" si="79"/>
        <v>Below Average Income</v>
      </c>
      <c r="K880">
        <v>0</v>
      </c>
      <c r="L880">
        <v>1</v>
      </c>
      <c r="M880" t="str">
        <f t="shared" si="81"/>
        <v>Yes</v>
      </c>
      <c r="N880" t="s">
        <v>244</v>
      </c>
      <c r="O880">
        <v>16</v>
      </c>
      <c r="P880">
        <v>27</v>
      </c>
      <c r="Q880">
        <v>1</v>
      </c>
      <c r="R880">
        <v>14</v>
      </c>
      <c r="S880">
        <v>4</v>
      </c>
      <c r="T880">
        <v>1</v>
      </c>
      <c r="U880">
        <v>21</v>
      </c>
      <c r="V880">
        <f t="shared" si="82"/>
        <v>68</v>
      </c>
      <c r="W880">
        <v>2</v>
      </c>
      <c r="X880">
        <v>2</v>
      </c>
      <c r="Y880">
        <v>0</v>
      </c>
      <c r="Z880">
        <v>3</v>
      </c>
      <c r="AA880">
        <v>8</v>
      </c>
      <c r="AB880">
        <v>0</v>
      </c>
      <c r="AC880">
        <v>0</v>
      </c>
      <c r="AD880">
        <v>0</v>
      </c>
      <c r="AE880">
        <v>0</v>
      </c>
      <c r="AF880">
        <v>0</v>
      </c>
      <c r="AG880">
        <f t="shared" si="83"/>
        <v>0</v>
      </c>
      <c r="AH880">
        <v>0</v>
      </c>
      <c r="AI880">
        <v>0</v>
      </c>
    </row>
    <row r="881" spans="1:35" x14ac:dyDescent="0.3">
      <c r="A881" s="1">
        <v>8916</v>
      </c>
      <c r="B881">
        <v>1975</v>
      </c>
      <c r="C881">
        <f t="shared" si="80"/>
        <v>51</v>
      </c>
      <c r="D881" t="str" cm="1">
        <f t="array" ref="D881">_xlfn.IFS(C881&lt;36,"Young",C881&lt;56,"Middle-aged",C881&gt;=56,"Senior")</f>
        <v>Middle-aged</v>
      </c>
      <c r="E881" t="s">
        <v>29</v>
      </c>
      <c r="F881" t="s">
        <v>41</v>
      </c>
      <c r="G881">
        <v>36627</v>
      </c>
      <c r="H881">
        <f t="shared" si="78"/>
        <v>36627</v>
      </c>
      <c r="I881" t="str" cm="1">
        <f t="array" ref="I881">_xlfn.IFS(H881&lt;PERCENTILE(Income_Clean,0.33),"Low",H881&lt;PERCENTILE(Income_Clean,0.67),"Medium",H881&gt;PERCENTILE(Income_Clean,0.67),"High")</f>
        <v>Low</v>
      </c>
      <c r="J881" t="str">
        <f t="shared" si="79"/>
        <v>Below Average Income</v>
      </c>
      <c r="K881">
        <v>2</v>
      </c>
      <c r="L881">
        <v>0</v>
      </c>
      <c r="M881" t="str">
        <f t="shared" si="81"/>
        <v>Yes</v>
      </c>
      <c r="N881" t="s">
        <v>127</v>
      </c>
      <c r="O881">
        <v>78</v>
      </c>
      <c r="P881">
        <v>9</v>
      </c>
      <c r="Q881">
        <v>1</v>
      </c>
      <c r="R881">
        <v>5</v>
      </c>
      <c r="S881">
        <v>0</v>
      </c>
      <c r="T881">
        <v>0</v>
      </c>
      <c r="U881">
        <v>1</v>
      </c>
      <c r="V881">
        <f t="shared" si="82"/>
        <v>16</v>
      </c>
      <c r="W881">
        <v>1</v>
      </c>
      <c r="X881">
        <v>0</v>
      </c>
      <c r="Y881">
        <v>0</v>
      </c>
      <c r="Z881">
        <v>3</v>
      </c>
      <c r="AA881">
        <v>5</v>
      </c>
      <c r="AB881">
        <v>0</v>
      </c>
      <c r="AC881">
        <v>0</v>
      </c>
      <c r="AD881">
        <v>0</v>
      </c>
      <c r="AE881">
        <v>0</v>
      </c>
      <c r="AF881">
        <v>0</v>
      </c>
      <c r="AG881">
        <f t="shared" si="83"/>
        <v>0</v>
      </c>
      <c r="AH881">
        <v>0</v>
      </c>
      <c r="AI881">
        <v>0</v>
      </c>
    </row>
    <row r="882" spans="1:35" x14ac:dyDescent="0.3">
      <c r="A882" s="1">
        <v>8017</v>
      </c>
      <c r="B882">
        <v>1981</v>
      </c>
      <c r="C882">
        <f t="shared" si="80"/>
        <v>45</v>
      </c>
      <c r="D882" t="str" cm="1">
        <f t="array" ref="D882">_xlfn.IFS(C882&lt;36,"Young",C882&lt;56,"Middle-aged",C882&gt;=56,"Senior")</f>
        <v>Middle-aged</v>
      </c>
      <c r="E882" t="s">
        <v>53</v>
      </c>
      <c r="F882" t="s">
        <v>37</v>
      </c>
      <c r="G882">
        <v>51111</v>
      </c>
      <c r="H882">
        <f t="shared" si="78"/>
        <v>51111</v>
      </c>
      <c r="I882" t="str" cm="1">
        <f t="array" ref="I882">_xlfn.IFS(H882&lt;PERCENTILE(Income_Clean,0.33),"Low",H882&lt;PERCENTILE(Income_Clean,0.67),"Medium",H882&gt;PERCENTILE(Income_Clean,0.67),"High")</f>
        <v>Medium</v>
      </c>
      <c r="J882" t="str">
        <f t="shared" si="79"/>
        <v>Average Income</v>
      </c>
      <c r="K882">
        <v>1</v>
      </c>
      <c r="L882">
        <v>1</v>
      </c>
      <c r="M882" t="str">
        <f t="shared" si="81"/>
        <v>Yes</v>
      </c>
      <c r="N882" t="s">
        <v>529</v>
      </c>
      <c r="O882">
        <v>83</v>
      </c>
      <c r="P882">
        <v>22</v>
      </c>
      <c r="Q882">
        <v>0</v>
      </c>
      <c r="R882">
        <v>19</v>
      </c>
      <c r="S882">
        <v>6</v>
      </c>
      <c r="T882">
        <v>5</v>
      </c>
      <c r="U882">
        <v>3</v>
      </c>
      <c r="V882">
        <f t="shared" si="82"/>
        <v>55</v>
      </c>
      <c r="W882">
        <v>2</v>
      </c>
      <c r="X882">
        <v>2</v>
      </c>
      <c r="Y882">
        <v>0</v>
      </c>
      <c r="Z882">
        <v>3</v>
      </c>
      <c r="AA882">
        <v>6</v>
      </c>
      <c r="AB882">
        <v>0</v>
      </c>
      <c r="AC882">
        <v>0</v>
      </c>
      <c r="AD882">
        <v>0</v>
      </c>
      <c r="AE882">
        <v>0</v>
      </c>
      <c r="AF882">
        <v>0</v>
      </c>
      <c r="AG882">
        <f t="shared" si="83"/>
        <v>0</v>
      </c>
      <c r="AH882">
        <v>0</v>
      </c>
      <c r="AI882">
        <v>0</v>
      </c>
    </row>
    <row r="883" spans="1:35" x14ac:dyDescent="0.3">
      <c r="A883" s="1">
        <v>5830</v>
      </c>
      <c r="B883">
        <v>1972</v>
      </c>
      <c r="C883">
        <f t="shared" si="80"/>
        <v>54</v>
      </c>
      <c r="D883" t="str" cm="1">
        <f t="array" ref="D883">_xlfn.IFS(C883&lt;36,"Young",C883&lt;56,"Middle-aged",C883&gt;=56,"Senior")</f>
        <v>Middle-aged</v>
      </c>
      <c r="E883" t="s">
        <v>36</v>
      </c>
      <c r="F883" t="s">
        <v>30</v>
      </c>
      <c r="G883">
        <v>86857</v>
      </c>
      <c r="H883">
        <f t="shared" si="78"/>
        <v>86857</v>
      </c>
      <c r="I883" t="str" cm="1">
        <f t="array" ref="I883">_xlfn.IFS(H883&lt;PERCENTILE(Income_Clean,0.33),"Low",H883&lt;PERCENTILE(Income_Clean,0.67),"Medium",H883&gt;PERCENTILE(Income_Clean,0.67),"High")</f>
        <v>High</v>
      </c>
      <c r="J883" t="str">
        <f t="shared" si="79"/>
        <v>Above Average Income</v>
      </c>
      <c r="K883">
        <v>0</v>
      </c>
      <c r="L883">
        <v>0</v>
      </c>
      <c r="M883" t="str">
        <f t="shared" si="81"/>
        <v>No</v>
      </c>
      <c r="N883" t="s">
        <v>183</v>
      </c>
      <c r="O883">
        <v>96</v>
      </c>
      <c r="P883">
        <v>899</v>
      </c>
      <c r="Q883">
        <v>102</v>
      </c>
      <c r="R883">
        <v>838</v>
      </c>
      <c r="S883">
        <v>133</v>
      </c>
      <c r="T883">
        <v>102</v>
      </c>
      <c r="U883">
        <v>40</v>
      </c>
      <c r="V883">
        <f t="shared" si="82"/>
        <v>2114</v>
      </c>
      <c r="W883">
        <v>1</v>
      </c>
      <c r="X883">
        <v>5</v>
      </c>
      <c r="Y883">
        <v>6</v>
      </c>
      <c r="Z883">
        <v>10</v>
      </c>
      <c r="AA883">
        <v>2</v>
      </c>
      <c r="AB883">
        <v>0</v>
      </c>
      <c r="AC883">
        <v>0</v>
      </c>
      <c r="AD883">
        <v>0</v>
      </c>
      <c r="AE883">
        <v>0</v>
      </c>
      <c r="AF883">
        <v>0</v>
      </c>
      <c r="AG883">
        <f t="shared" si="83"/>
        <v>0</v>
      </c>
      <c r="AH883">
        <v>0</v>
      </c>
      <c r="AI883">
        <v>1</v>
      </c>
    </row>
    <row r="884" spans="1:35" x14ac:dyDescent="0.3">
      <c r="A884" s="1">
        <v>4597</v>
      </c>
      <c r="B884">
        <v>1970</v>
      </c>
      <c r="C884">
        <f t="shared" si="80"/>
        <v>56</v>
      </c>
      <c r="D884" t="str" cm="1">
        <f t="array" ref="D884">_xlfn.IFS(C884&lt;36,"Young",C884&lt;56,"Middle-aged",C884&gt;=56,"Senior")</f>
        <v>Senior</v>
      </c>
      <c r="E884" t="s">
        <v>36</v>
      </c>
      <c r="F884" t="s">
        <v>33</v>
      </c>
      <c r="G884">
        <v>82072</v>
      </c>
      <c r="H884">
        <f t="shared" si="78"/>
        <v>82072</v>
      </c>
      <c r="I884" t="str" cm="1">
        <f t="array" ref="I884">_xlfn.IFS(H884&lt;PERCENTILE(Income_Clean,0.33),"Low",H884&lt;PERCENTILE(Income_Clean,0.67),"Medium",H884&gt;PERCENTILE(Income_Clean,0.67),"High")</f>
        <v>High</v>
      </c>
      <c r="J884" t="str">
        <f t="shared" si="79"/>
        <v>Above Average Income</v>
      </c>
      <c r="K884">
        <v>0</v>
      </c>
      <c r="L884">
        <v>0</v>
      </c>
      <c r="M884" t="str">
        <f t="shared" si="81"/>
        <v>No</v>
      </c>
      <c r="N884" t="s">
        <v>289</v>
      </c>
      <c r="O884">
        <v>67</v>
      </c>
      <c r="P884">
        <v>889</v>
      </c>
      <c r="Q884">
        <v>55</v>
      </c>
      <c r="R884">
        <v>685</v>
      </c>
      <c r="S884">
        <v>168</v>
      </c>
      <c r="T884">
        <v>92</v>
      </c>
      <c r="U884">
        <v>129</v>
      </c>
      <c r="V884">
        <f t="shared" si="82"/>
        <v>2018</v>
      </c>
      <c r="W884">
        <v>1</v>
      </c>
      <c r="X884">
        <v>3</v>
      </c>
      <c r="Y884">
        <v>2</v>
      </c>
      <c r="Z884">
        <v>13</v>
      </c>
      <c r="AA884">
        <v>1</v>
      </c>
      <c r="AB884">
        <v>0</v>
      </c>
      <c r="AC884">
        <v>0</v>
      </c>
      <c r="AD884">
        <v>0</v>
      </c>
      <c r="AE884">
        <v>0</v>
      </c>
      <c r="AF884">
        <v>0</v>
      </c>
      <c r="AG884">
        <f t="shared" si="83"/>
        <v>0</v>
      </c>
      <c r="AH884">
        <v>0</v>
      </c>
      <c r="AI884">
        <v>0</v>
      </c>
    </row>
    <row r="885" spans="1:35" x14ac:dyDescent="0.3">
      <c r="A885" s="1">
        <v>7023</v>
      </c>
      <c r="B885">
        <v>1953</v>
      </c>
      <c r="C885">
        <f t="shared" si="80"/>
        <v>73</v>
      </c>
      <c r="D885" t="str" cm="1">
        <f t="array" ref="D885">_xlfn.IFS(C885&lt;36,"Young",C885&lt;56,"Middle-aged",C885&gt;=56,"Senior")</f>
        <v>Senior</v>
      </c>
      <c r="E885" t="s">
        <v>36</v>
      </c>
      <c r="F885" t="s">
        <v>30</v>
      </c>
      <c r="G885">
        <v>46231</v>
      </c>
      <c r="H885">
        <f t="shared" si="78"/>
        <v>46231</v>
      </c>
      <c r="I885" t="str" cm="1">
        <f t="array" ref="I885">_xlfn.IFS(H885&lt;PERCENTILE(Income_Clean,0.33),"Low",H885&lt;PERCENTILE(Income_Clean,0.67),"Medium",H885&gt;PERCENTILE(Income_Clean,0.67),"High")</f>
        <v>Medium</v>
      </c>
      <c r="J885" t="str">
        <f t="shared" si="79"/>
        <v>Average Income</v>
      </c>
      <c r="K885">
        <v>2</v>
      </c>
      <c r="L885">
        <v>1</v>
      </c>
      <c r="M885" t="str">
        <f t="shared" si="81"/>
        <v>Yes</v>
      </c>
      <c r="N885" t="s">
        <v>530</v>
      </c>
      <c r="O885">
        <v>87</v>
      </c>
      <c r="P885">
        <v>189</v>
      </c>
      <c r="Q885">
        <v>2</v>
      </c>
      <c r="R885">
        <v>55</v>
      </c>
      <c r="S885">
        <v>0</v>
      </c>
      <c r="T885">
        <v>5</v>
      </c>
      <c r="U885">
        <v>12</v>
      </c>
      <c r="V885">
        <f t="shared" si="82"/>
        <v>263</v>
      </c>
      <c r="W885">
        <v>4</v>
      </c>
      <c r="X885">
        <v>6</v>
      </c>
      <c r="Y885">
        <v>1</v>
      </c>
      <c r="Z885">
        <v>4</v>
      </c>
      <c r="AA885">
        <v>9</v>
      </c>
      <c r="AB885">
        <v>0</v>
      </c>
      <c r="AC885">
        <v>0</v>
      </c>
      <c r="AD885">
        <v>0</v>
      </c>
      <c r="AE885">
        <v>0</v>
      </c>
      <c r="AF885">
        <v>0</v>
      </c>
      <c r="AG885">
        <f t="shared" si="83"/>
        <v>0</v>
      </c>
      <c r="AH885">
        <v>0</v>
      </c>
      <c r="AI885">
        <v>0</v>
      </c>
    </row>
    <row r="886" spans="1:35" x14ac:dyDescent="0.3">
      <c r="A886" s="1">
        <v>8086</v>
      </c>
      <c r="B886">
        <v>1959</v>
      </c>
      <c r="C886">
        <f t="shared" si="80"/>
        <v>67</v>
      </c>
      <c r="D886" t="str" cm="1">
        <f t="array" ref="D886">_xlfn.IFS(C886&lt;36,"Young",C886&lt;56,"Middle-aged",C886&gt;=56,"Senior")</f>
        <v>Senior</v>
      </c>
      <c r="E886" t="s">
        <v>29</v>
      </c>
      <c r="F886" t="s">
        <v>37</v>
      </c>
      <c r="G886">
        <v>42243</v>
      </c>
      <c r="H886">
        <f t="shared" si="78"/>
        <v>42243</v>
      </c>
      <c r="I886" t="str" cm="1">
        <f t="array" ref="I886">_xlfn.IFS(H886&lt;PERCENTILE(Income_Clean,0.33),"Low",H886&lt;PERCENTILE(Income_Clean,0.67),"Medium",H886&gt;PERCENTILE(Income_Clean,0.67),"High")</f>
        <v>Medium</v>
      </c>
      <c r="J886" t="str">
        <f t="shared" si="79"/>
        <v>Average Income</v>
      </c>
      <c r="K886">
        <v>1</v>
      </c>
      <c r="L886">
        <v>1</v>
      </c>
      <c r="M886" t="str">
        <f t="shared" si="81"/>
        <v>Yes</v>
      </c>
      <c r="N886" t="s">
        <v>531</v>
      </c>
      <c r="O886">
        <v>34</v>
      </c>
      <c r="P886">
        <v>48</v>
      </c>
      <c r="Q886">
        <v>0</v>
      </c>
      <c r="R886">
        <v>2</v>
      </c>
      <c r="S886">
        <v>0</v>
      </c>
      <c r="T886">
        <v>0</v>
      </c>
      <c r="U886">
        <v>5</v>
      </c>
      <c r="V886">
        <f t="shared" si="82"/>
        <v>55</v>
      </c>
      <c r="W886">
        <v>2</v>
      </c>
      <c r="X886">
        <v>2</v>
      </c>
      <c r="Y886">
        <v>0</v>
      </c>
      <c r="Z886">
        <v>3</v>
      </c>
      <c r="AA886">
        <v>7</v>
      </c>
      <c r="AB886">
        <v>0</v>
      </c>
      <c r="AC886">
        <v>0</v>
      </c>
      <c r="AD886">
        <v>0</v>
      </c>
      <c r="AE886">
        <v>0</v>
      </c>
      <c r="AF886">
        <v>0</v>
      </c>
      <c r="AG886">
        <f t="shared" si="83"/>
        <v>0</v>
      </c>
      <c r="AH886">
        <v>0</v>
      </c>
      <c r="AI886">
        <v>0</v>
      </c>
    </row>
    <row r="887" spans="1:35" x14ac:dyDescent="0.3">
      <c r="A887" s="1">
        <v>8825</v>
      </c>
      <c r="B887">
        <v>1962</v>
      </c>
      <c r="C887">
        <f t="shared" si="80"/>
        <v>64</v>
      </c>
      <c r="D887" t="str" cm="1">
        <f t="array" ref="D887">_xlfn.IFS(C887&lt;36,"Young",C887&lt;56,"Middle-aged",C887&gt;=56,"Senior")</f>
        <v>Senior</v>
      </c>
      <c r="E887" t="s">
        <v>29</v>
      </c>
      <c r="F887" t="s">
        <v>33</v>
      </c>
      <c r="G887">
        <v>51195</v>
      </c>
      <c r="H887">
        <f t="shared" si="78"/>
        <v>51195</v>
      </c>
      <c r="I887" t="str" cm="1">
        <f t="array" ref="I887">_xlfn.IFS(H887&lt;PERCENTILE(Income_Clean,0.33),"Low",H887&lt;PERCENTILE(Income_Clean,0.67),"Medium",H887&gt;PERCENTILE(Income_Clean,0.67),"High")</f>
        <v>Medium</v>
      </c>
      <c r="J887" t="str">
        <f t="shared" si="79"/>
        <v>Average Income</v>
      </c>
      <c r="K887">
        <v>1</v>
      </c>
      <c r="L887">
        <v>1</v>
      </c>
      <c r="M887" t="str">
        <f t="shared" si="81"/>
        <v>Yes</v>
      </c>
      <c r="N887" t="s">
        <v>361</v>
      </c>
      <c r="O887">
        <v>46</v>
      </c>
      <c r="P887">
        <v>230</v>
      </c>
      <c r="Q887">
        <v>14</v>
      </c>
      <c r="R887">
        <v>156</v>
      </c>
      <c r="S887">
        <v>82</v>
      </c>
      <c r="T887">
        <v>24</v>
      </c>
      <c r="U887">
        <v>58</v>
      </c>
      <c r="V887">
        <f t="shared" si="82"/>
        <v>564</v>
      </c>
      <c r="W887">
        <v>8</v>
      </c>
      <c r="X887">
        <v>9</v>
      </c>
      <c r="Y887">
        <v>2</v>
      </c>
      <c r="Z887">
        <v>5</v>
      </c>
      <c r="AA887">
        <v>8</v>
      </c>
      <c r="AB887">
        <v>0</v>
      </c>
      <c r="AC887">
        <v>0</v>
      </c>
      <c r="AD887">
        <v>0</v>
      </c>
      <c r="AE887">
        <v>0</v>
      </c>
      <c r="AF887">
        <v>0</v>
      </c>
      <c r="AG887">
        <f t="shared" si="83"/>
        <v>0</v>
      </c>
      <c r="AH887">
        <v>0</v>
      </c>
      <c r="AI887">
        <v>0</v>
      </c>
    </row>
    <row r="888" spans="1:35" x14ac:dyDescent="0.3">
      <c r="A888" s="1">
        <v>2930</v>
      </c>
      <c r="B888">
        <v>1978</v>
      </c>
      <c r="C888">
        <f t="shared" si="80"/>
        <v>48</v>
      </c>
      <c r="D888" t="str" cm="1">
        <f t="array" ref="D888">_xlfn.IFS(C888&lt;36,"Young",C888&lt;56,"Middle-aged",C888&gt;=56,"Senior")</f>
        <v>Middle-aged</v>
      </c>
      <c r="E888" t="s">
        <v>39</v>
      </c>
      <c r="F888" t="s">
        <v>30</v>
      </c>
      <c r="G888">
        <v>68092</v>
      </c>
      <c r="H888">
        <f t="shared" si="78"/>
        <v>68092</v>
      </c>
      <c r="I888" t="str" cm="1">
        <f t="array" ref="I888">_xlfn.IFS(H888&lt;PERCENTILE(Income_Clean,0.33),"Low",H888&lt;PERCENTILE(Income_Clean,0.67),"Medium",H888&gt;PERCENTILE(Income_Clean,0.67),"High")</f>
        <v>High</v>
      </c>
      <c r="J888" t="str">
        <f t="shared" si="79"/>
        <v>Above Average Income</v>
      </c>
      <c r="K888">
        <v>0</v>
      </c>
      <c r="L888">
        <v>0</v>
      </c>
      <c r="M888" t="str">
        <f t="shared" si="81"/>
        <v>No</v>
      </c>
      <c r="N888" t="s">
        <v>458</v>
      </c>
      <c r="O888">
        <v>7</v>
      </c>
      <c r="P888">
        <v>852</v>
      </c>
      <c r="Q888">
        <v>60</v>
      </c>
      <c r="R888">
        <v>207</v>
      </c>
      <c r="S888">
        <v>78</v>
      </c>
      <c r="T888">
        <v>36</v>
      </c>
      <c r="U888">
        <v>48</v>
      </c>
      <c r="V888">
        <f t="shared" si="82"/>
        <v>1281</v>
      </c>
      <c r="W888">
        <v>2</v>
      </c>
      <c r="X888">
        <v>2</v>
      </c>
      <c r="Y888">
        <v>6</v>
      </c>
      <c r="Z888">
        <v>10</v>
      </c>
      <c r="AA888">
        <v>5</v>
      </c>
      <c r="AB888">
        <v>0</v>
      </c>
      <c r="AC888">
        <v>0</v>
      </c>
      <c r="AD888">
        <v>0</v>
      </c>
      <c r="AE888">
        <v>0</v>
      </c>
      <c r="AF888">
        <v>0</v>
      </c>
      <c r="AG888">
        <f t="shared" si="83"/>
        <v>0</v>
      </c>
      <c r="AH888">
        <v>0</v>
      </c>
      <c r="AI888">
        <v>0</v>
      </c>
    </row>
    <row r="889" spans="1:35" x14ac:dyDescent="0.3">
      <c r="A889" s="1">
        <v>1928</v>
      </c>
      <c r="B889">
        <v>1973</v>
      </c>
      <c r="C889">
        <f t="shared" si="80"/>
        <v>53</v>
      </c>
      <c r="D889" t="str" cm="1">
        <f t="array" ref="D889">_xlfn.IFS(C889&lt;36,"Young",C889&lt;56,"Middle-aged",C889&gt;=56,"Senior")</f>
        <v>Middle-aged</v>
      </c>
      <c r="E889" t="s">
        <v>29</v>
      </c>
      <c r="F889" t="s">
        <v>37</v>
      </c>
      <c r="G889">
        <v>31814</v>
      </c>
      <c r="H889">
        <f t="shared" si="78"/>
        <v>31814</v>
      </c>
      <c r="I889" t="str" cm="1">
        <f t="array" ref="I889">_xlfn.IFS(H889&lt;PERCENTILE(Income_Clean,0.33),"Low",H889&lt;PERCENTILE(Income_Clean,0.67),"Medium",H889&gt;PERCENTILE(Income_Clean,0.67),"High")</f>
        <v>Low</v>
      </c>
      <c r="J889" t="str">
        <f t="shared" si="79"/>
        <v>Below Average Income</v>
      </c>
      <c r="K889">
        <v>1</v>
      </c>
      <c r="L889">
        <v>0</v>
      </c>
      <c r="M889" t="str">
        <f t="shared" si="81"/>
        <v>Yes</v>
      </c>
      <c r="N889" t="s">
        <v>493</v>
      </c>
      <c r="O889">
        <v>73</v>
      </c>
      <c r="P889">
        <v>35</v>
      </c>
      <c r="Q889">
        <v>3</v>
      </c>
      <c r="R889">
        <v>20</v>
      </c>
      <c r="S889">
        <v>4</v>
      </c>
      <c r="T889">
        <v>1</v>
      </c>
      <c r="U889">
        <v>20</v>
      </c>
      <c r="V889">
        <f t="shared" si="82"/>
        <v>83</v>
      </c>
      <c r="W889">
        <v>2</v>
      </c>
      <c r="X889">
        <v>2</v>
      </c>
      <c r="Y889">
        <v>0</v>
      </c>
      <c r="Z889">
        <v>3</v>
      </c>
      <c r="AA889">
        <v>9</v>
      </c>
      <c r="AB889">
        <v>1</v>
      </c>
      <c r="AC889">
        <v>0</v>
      </c>
      <c r="AD889">
        <v>0</v>
      </c>
      <c r="AE889">
        <v>0</v>
      </c>
      <c r="AF889">
        <v>0</v>
      </c>
      <c r="AG889">
        <f t="shared" si="83"/>
        <v>1</v>
      </c>
      <c r="AH889">
        <v>0</v>
      </c>
      <c r="AI889">
        <v>0</v>
      </c>
    </row>
    <row r="890" spans="1:35" x14ac:dyDescent="0.3">
      <c r="A890" s="1">
        <v>7108</v>
      </c>
      <c r="B890">
        <v>1965</v>
      </c>
      <c r="C890">
        <f t="shared" si="80"/>
        <v>61</v>
      </c>
      <c r="D890" t="str" cm="1">
        <f t="array" ref="D890">_xlfn.IFS(C890&lt;36,"Young",C890&lt;56,"Middle-aged",C890&gt;=56,"Senior")</f>
        <v>Senior</v>
      </c>
      <c r="E890" t="s">
        <v>39</v>
      </c>
      <c r="F890" t="s">
        <v>71</v>
      </c>
      <c r="G890">
        <v>51390</v>
      </c>
      <c r="H890">
        <f t="shared" si="78"/>
        <v>51390</v>
      </c>
      <c r="I890" t="str" cm="1">
        <f t="array" ref="I890">_xlfn.IFS(H890&lt;PERCENTILE(Income_Clean,0.33),"Low",H890&lt;PERCENTILE(Income_Clean,0.67),"Medium",H890&gt;PERCENTILE(Income_Clean,0.67),"High")</f>
        <v>Medium</v>
      </c>
      <c r="J890" t="str">
        <f t="shared" si="79"/>
        <v>Average Income</v>
      </c>
      <c r="K890">
        <v>1</v>
      </c>
      <c r="L890">
        <v>1</v>
      </c>
      <c r="M890" t="str">
        <f t="shared" si="81"/>
        <v>Yes</v>
      </c>
      <c r="N890" t="s">
        <v>220</v>
      </c>
      <c r="O890">
        <v>54</v>
      </c>
      <c r="P890">
        <v>205</v>
      </c>
      <c r="Q890">
        <v>20</v>
      </c>
      <c r="R890">
        <v>47</v>
      </c>
      <c r="S890">
        <v>23</v>
      </c>
      <c r="T890">
        <v>2</v>
      </c>
      <c r="U890">
        <v>56</v>
      </c>
      <c r="V890">
        <f t="shared" si="82"/>
        <v>353</v>
      </c>
      <c r="W890">
        <v>6</v>
      </c>
      <c r="X890">
        <v>5</v>
      </c>
      <c r="Y890">
        <v>2</v>
      </c>
      <c r="Z890">
        <v>5</v>
      </c>
      <c r="AA890">
        <v>5</v>
      </c>
      <c r="AB890">
        <v>0</v>
      </c>
      <c r="AC890">
        <v>0</v>
      </c>
      <c r="AD890">
        <v>0</v>
      </c>
      <c r="AE890">
        <v>0</v>
      </c>
      <c r="AF890">
        <v>0</v>
      </c>
      <c r="AG890">
        <f t="shared" si="83"/>
        <v>0</v>
      </c>
      <c r="AH890">
        <v>0</v>
      </c>
      <c r="AI890">
        <v>0</v>
      </c>
    </row>
    <row r="891" spans="1:35" x14ac:dyDescent="0.3">
      <c r="A891" s="1">
        <v>10925</v>
      </c>
      <c r="B891">
        <v>1983</v>
      </c>
      <c r="C891">
        <f t="shared" si="80"/>
        <v>43</v>
      </c>
      <c r="D891" t="str" cm="1">
        <f t="array" ref="D891">_xlfn.IFS(C891&lt;36,"Young",C891&lt;56,"Middle-aged",C891&gt;=56,"Senior")</f>
        <v>Middle-aged</v>
      </c>
      <c r="E891" t="s">
        <v>29</v>
      </c>
      <c r="F891" t="s">
        <v>37</v>
      </c>
      <c r="G891">
        <v>76630</v>
      </c>
      <c r="H891">
        <f t="shared" si="78"/>
        <v>76630</v>
      </c>
      <c r="I891" t="str" cm="1">
        <f t="array" ref="I891">_xlfn.IFS(H891&lt;PERCENTILE(Income_Clean,0.33),"Low",H891&lt;PERCENTILE(Income_Clean,0.67),"Medium",H891&gt;PERCENTILE(Income_Clean,0.67),"High")</f>
        <v>High</v>
      </c>
      <c r="J891" t="str">
        <f t="shared" si="79"/>
        <v>Above Average Income</v>
      </c>
      <c r="K891">
        <v>0</v>
      </c>
      <c r="L891">
        <v>0</v>
      </c>
      <c r="M891" t="str">
        <f t="shared" si="81"/>
        <v>No</v>
      </c>
      <c r="N891" t="s">
        <v>532</v>
      </c>
      <c r="O891">
        <v>93</v>
      </c>
      <c r="P891">
        <v>255</v>
      </c>
      <c r="Q891">
        <v>31</v>
      </c>
      <c r="R891">
        <v>446</v>
      </c>
      <c r="S891">
        <v>40</v>
      </c>
      <c r="T891">
        <v>56</v>
      </c>
      <c r="U891">
        <v>175</v>
      </c>
      <c r="V891">
        <f t="shared" si="82"/>
        <v>1003</v>
      </c>
      <c r="W891">
        <v>1</v>
      </c>
      <c r="X891">
        <v>3</v>
      </c>
      <c r="Y891">
        <v>10</v>
      </c>
      <c r="Z891">
        <v>11</v>
      </c>
      <c r="AA891">
        <v>1</v>
      </c>
      <c r="AB891">
        <v>0</v>
      </c>
      <c r="AC891">
        <v>0</v>
      </c>
      <c r="AD891">
        <v>0</v>
      </c>
      <c r="AE891">
        <v>0</v>
      </c>
      <c r="AF891">
        <v>0</v>
      </c>
      <c r="AG891">
        <f t="shared" si="83"/>
        <v>0</v>
      </c>
      <c r="AH891">
        <v>0</v>
      </c>
      <c r="AI891">
        <v>0</v>
      </c>
    </row>
    <row r="892" spans="1:35" x14ac:dyDescent="0.3">
      <c r="A892" s="1">
        <v>9960</v>
      </c>
      <c r="B892">
        <v>1991</v>
      </c>
      <c r="C892">
        <f t="shared" si="80"/>
        <v>35</v>
      </c>
      <c r="D892" t="str" cm="1">
        <f t="array" ref="D892">_xlfn.IFS(C892&lt;36,"Young",C892&lt;56,"Middle-aged",C892&gt;=56,"Senior")</f>
        <v>Young</v>
      </c>
      <c r="E892" t="s">
        <v>47</v>
      </c>
      <c r="F892" t="s">
        <v>30</v>
      </c>
      <c r="G892">
        <v>26868</v>
      </c>
      <c r="H892">
        <f t="shared" si="78"/>
        <v>26868</v>
      </c>
      <c r="I892" t="str" cm="1">
        <f t="array" ref="I892">_xlfn.IFS(H892&lt;PERCENTILE(Income_Clean,0.33),"Low",H892&lt;PERCENTILE(Income_Clean,0.67),"Medium",H892&gt;PERCENTILE(Income_Clean,0.67),"High")</f>
        <v>Low</v>
      </c>
      <c r="J892" t="str">
        <f t="shared" si="79"/>
        <v>Below Average Income</v>
      </c>
      <c r="K892">
        <v>1</v>
      </c>
      <c r="L892">
        <v>0</v>
      </c>
      <c r="M892" t="str">
        <f t="shared" si="81"/>
        <v>Yes</v>
      </c>
      <c r="N892" t="s">
        <v>106</v>
      </c>
      <c r="O892">
        <v>52</v>
      </c>
      <c r="P892">
        <v>0</v>
      </c>
      <c r="Q892">
        <v>0</v>
      </c>
      <c r="R892">
        <v>1</v>
      </c>
      <c r="S892">
        <v>8</v>
      </c>
      <c r="T892">
        <v>3</v>
      </c>
      <c r="U892">
        <v>2</v>
      </c>
      <c r="V892">
        <f t="shared" si="82"/>
        <v>14</v>
      </c>
      <c r="W892">
        <v>1</v>
      </c>
      <c r="X892">
        <v>1</v>
      </c>
      <c r="Y892">
        <v>0</v>
      </c>
      <c r="Z892">
        <v>2</v>
      </c>
      <c r="AA892">
        <v>7</v>
      </c>
      <c r="AB892">
        <v>0</v>
      </c>
      <c r="AC892">
        <v>0</v>
      </c>
      <c r="AD892">
        <v>0</v>
      </c>
      <c r="AE892">
        <v>0</v>
      </c>
      <c r="AF892">
        <v>0</v>
      </c>
      <c r="AG892">
        <f t="shared" si="83"/>
        <v>0</v>
      </c>
      <c r="AH892">
        <v>0</v>
      </c>
      <c r="AI892">
        <v>0</v>
      </c>
    </row>
    <row r="893" spans="1:35" x14ac:dyDescent="0.3">
      <c r="A893" s="1">
        <v>8800</v>
      </c>
      <c r="B893">
        <v>1943</v>
      </c>
      <c r="C893">
        <f t="shared" si="80"/>
        <v>83</v>
      </c>
      <c r="D893" t="str" cm="1">
        <f t="array" ref="D893">_xlfn.IFS(C893&lt;36,"Young",C893&lt;56,"Middle-aged",C893&gt;=56,"Senior")</f>
        <v>Senior</v>
      </c>
      <c r="E893" t="s">
        <v>36</v>
      </c>
      <c r="F893" t="s">
        <v>41</v>
      </c>
      <c r="G893">
        <v>48948</v>
      </c>
      <c r="H893">
        <f t="shared" si="78"/>
        <v>48948</v>
      </c>
      <c r="I893" t="str" cm="1">
        <f t="array" ref="I893">_xlfn.IFS(H893&lt;PERCENTILE(Income_Clean,0.33),"Low",H893&lt;PERCENTILE(Income_Clean,0.67),"Medium",H893&gt;PERCENTILE(Income_Clean,0.67),"High")</f>
        <v>Medium</v>
      </c>
      <c r="J893" t="str">
        <f t="shared" si="79"/>
        <v>Average Income</v>
      </c>
      <c r="K893">
        <v>0</v>
      </c>
      <c r="L893">
        <v>0</v>
      </c>
      <c r="M893" t="str">
        <f t="shared" si="81"/>
        <v>No</v>
      </c>
      <c r="N893" t="s">
        <v>73</v>
      </c>
      <c r="O893">
        <v>53</v>
      </c>
      <c r="P893">
        <v>437</v>
      </c>
      <c r="Q893">
        <v>8</v>
      </c>
      <c r="R893">
        <v>206</v>
      </c>
      <c r="S893">
        <v>160</v>
      </c>
      <c r="T893">
        <v>49</v>
      </c>
      <c r="U893">
        <v>42</v>
      </c>
      <c r="V893">
        <f t="shared" si="82"/>
        <v>902</v>
      </c>
      <c r="W893">
        <v>2</v>
      </c>
      <c r="X893">
        <v>7</v>
      </c>
      <c r="Y893">
        <v>10</v>
      </c>
      <c r="Z893">
        <v>5</v>
      </c>
      <c r="AA893">
        <v>6</v>
      </c>
      <c r="AB893">
        <v>1</v>
      </c>
      <c r="AC893">
        <v>0</v>
      </c>
      <c r="AD893">
        <v>0</v>
      </c>
      <c r="AE893">
        <v>0</v>
      </c>
      <c r="AF893">
        <v>0</v>
      </c>
      <c r="AG893">
        <f t="shared" si="83"/>
        <v>1</v>
      </c>
      <c r="AH893">
        <v>0</v>
      </c>
      <c r="AI893">
        <v>1</v>
      </c>
    </row>
    <row r="894" spans="1:35" x14ac:dyDescent="0.3">
      <c r="A894" s="1">
        <v>9224</v>
      </c>
      <c r="B894">
        <v>1972</v>
      </c>
      <c r="C894">
        <f t="shared" si="80"/>
        <v>54</v>
      </c>
      <c r="D894" t="str" cm="1">
        <f t="array" ref="D894">_xlfn.IFS(C894&lt;36,"Young",C894&lt;56,"Middle-aged",C894&gt;=56,"Senior")</f>
        <v>Middle-aged</v>
      </c>
      <c r="E894" t="s">
        <v>36</v>
      </c>
      <c r="F894" t="s">
        <v>30</v>
      </c>
      <c r="G894">
        <v>55260</v>
      </c>
      <c r="H894">
        <f t="shared" si="78"/>
        <v>55260</v>
      </c>
      <c r="I894" t="str" cm="1">
        <f t="array" ref="I894">_xlfn.IFS(H894&lt;PERCENTILE(Income_Clean,0.33),"Low",H894&lt;PERCENTILE(Income_Clean,0.67),"Medium",H894&gt;PERCENTILE(Income_Clean,0.67),"High")</f>
        <v>Medium</v>
      </c>
      <c r="J894" t="str">
        <f t="shared" si="79"/>
        <v>Average Income</v>
      </c>
      <c r="K894">
        <v>0</v>
      </c>
      <c r="L894">
        <v>1</v>
      </c>
      <c r="M894" t="str">
        <f t="shared" si="81"/>
        <v>Yes</v>
      </c>
      <c r="N894" t="s">
        <v>139</v>
      </c>
      <c r="O894">
        <v>81</v>
      </c>
      <c r="P894">
        <v>825</v>
      </c>
      <c r="Q894">
        <v>8</v>
      </c>
      <c r="R894">
        <v>53</v>
      </c>
      <c r="S894">
        <v>11</v>
      </c>
      <c r="T894">
        <v>0</v>
      </c>
      <c r="U894">
        <v>242</v>
      </c>
      <c r="V894">
        <f t="shared" si="82"/>
        <v>1139</v>
      </c>
      <c r="W894">
        <v>2</v>
      </c>
      <c r="X894">
        <v>8</v>
      </c>
      <c r="Y894">
        <v>10</v>
      </c>
      <c r="Z894">
        <v>5</v>
      </c>
      <c r="AA894">
        <v>6</v>
      </c>
      <c r="AB894">
        <v>0</v>
      </c>
      <c r="AC894">
        <v>0</v>
      </c>
      <c r="AD894">
        <v>0</v>
      </c>
      <c r="AE894">
        <v>0</v>
      </c>
      <c r="AF894">
        <v>0</v>
      </c>
      <c r="AG894">
        <f t="shared" si="83"/>
        <v>0</v>
      </c>
      <c r="AH894">
        <v>0</v>
      </c>
      <c r="AI894">
        <v>0</v>
      </c>
    </row>
    <row r="895" spans="1:35" x14ac:dyDescent="0.3">
      <c r="A895" s="1">
        <v>5519</v>
      </c>
      <c r="B895">
        <v>1956</v>
      </c>
      <c r="C895">
        <f t="shared" si="80"/>
        <v>70</v>
      </c>
      <c r="D895" t="str" cm="1">
        <f t="array" ref="D895">_xlfn.IFS(C895&lt;36,"Young",C895&lt;56,"Middle-aged",C895&gt;=56,"Senior")</f>
        <v>Senior</v>
      </c>
      <c r="E895" t="s">
        <v>29</v>
      </c>
      <c r="F895" t="s">
        <v>33</v>
      </c>
      <c r="G895">
        <v>64090</v>
      </c>
      <c r="H895">
        <f t="shared" si="78"/>
        <v>64090</v>
      </c>
      <c r="I895" t="str" cm="1">
        <f t="array" ref="I895">_xlfn.IFS(H895&lt;PERCENTILE(Income_Clean,0.33),"Low",H895&lt;PERCENTILE(Income_Clean,0.67),"Medium",H895&gt;PERCENTILE(Income_Clean,0.67),"High")</f>
        <v>High</v>
      </c>
      <c r="J895" t="str">
        <f t="shared" si="79"/>
        <v>Above Average Income</v>
      </c>
      <c r="K895">
        <v>0</v>
      </c>
      <c r="L895">
        <v>1</v>
      </c>
      <c r="M895" t="str">
        <f t="shared" si="81"/>
        <v>Yes</v>
      </c>
      <c r="N895" t="s">
        <v>406</v>
      </c>
      <c r="O895">
        <v>8</v>
      </c>
      <c r="P895">
        <v>316</v>
      </c>
      <c r="Q895">
        <v>58</v>
      </c>
      <c r="R895">
        <v>161</v>
      </c>
      <c r="S895">
        <v>76</v>
      </c>
      <c r="T895">
        <v>51</v>
      </c>
      <c r="U895">
        <v>135</v>
      </c>
      <c r="V895">
        <f t="shared" si="82"/>
        <v>797</v>
      </c>
      <c r="W895">
        <v>1</v>
      </c>
      <c r="X895">
        <v>6</v>
      </c>
      <c r="Y895">
        <v>9</v>
      </c>
      <c r="Z895">
        <v>4</v>
      </c>
      <c r="AA895">
        <v>5</v>
      </c>
      <c r="AB895">
        <v>0</v>
      </c>
      <c r="AC895">
        <v>0</v>
      </c>
      <c r="AD895">
        <v>0</v>
      </c>
      <c r="AE895">
        <v>0</v>
      </c>
      <c r="AF895">
        <v>0</v>
      </c>
      <c r="AG895">
        <f t="shared" si="83"/>
        <v>0</v>
      </c>
      <c r="AH895">
        <v>0</v>
      </c>
      <c r="AI895">
        <v>1</v>
      </c>
    </row>
    <row r="896" spans="1:35" x14ac:dyDescent="0.3">
      <c r="A896" s="1">
        <v>5046</v>
      </c>
      <c r="B896">
        <v>1958</v>
      </c>
      <c r="C896">
        <f t="shared" si="80"/>
        <v>68</v>
      </c>
      <c r="D896" t="str" cm="1">
        <f t="array" ref="D896">_xlfn.IFS(C896&lt;36,"Young",C896&lt;56,"Middle-aged",C896&gt;=56,"Senior")</f>
        <v>Senior</v>
      </c>
      <c r="E896" t="s">
        <v>29</v>
      </c>
      <c r="F896" t="s">
        <v>41</v>
      </c>
      <c r="G896">
        <v>78331</v>
      </c>
      <c r="H896">
        <f t="shared" si="78"/>
        <v>78331</v>
      </c>
      <c r="I896" t="str" cm="1">
        <f t="array" ref="I896">_xlfn.IFS(H896&lt;PERCENTILE(Income_Clean,0.33),"Low",H896&lt;PERCENTILE(Income_Clean,0.67),"Medium",H896&gt;PERCENTILE(Income_Clean,0.67),"High")</f>
        <v>High</v>
      </c>
      <c r="J896" t="str">
        <f t="shared" si="79"/>
        <v>Above Average Income</v>
      </c>
      <c r="K896">
        <v>0</v>
      </c>
      <c r="L896">
        <v>1</v>
      </c>
      <c r="M896" t="str">
        <f t="shared" si="81"/>
        <v>Yes</v>
      </c>
      <c r="N896" t="s">
        <v>533</v>
      </c>
      <c r="O896">
        <v>97</v>
      </c>
      <c r="P896">
        <v>756</v>
      </c>
      <c r="Q896">
        <v>138</v>
      </c>
      <c r="R896">
        <v>354</v>
      </c>
      <c r="S896">
        <v>160</v>
      </c>
      <c r="T896">
        <v>169</v>
      </c>
      <c r="U896">
        <v>61</v>
      </c>
      <c r="V896">
        <f t="shared" si="82"/>
        <v>1638</v>
      </c>
      <c r="W896">
        <v>2</v>
      </c>
      <c r="X896">
        <v>10</v>
      </c>
      <c r="Y896">
        <v>6</v>
      </c>
      <c r="Z896">
        <v>7</v>
      </c>
      <c r="AA896">
        <v>4</v>
      </c>
      <c r="AB896">
        <v>0</v>
      </c>
      <c r="AC896">
        <v>0</v>
      </c>
      <c r="AD896">
        <v>0</v>
      </c>
      <c r="AE896">
        <v>0</v>
      </c>
      <c r="AF896">
        <v>0</v>
      </c>
      <c r="AG896">
        <f t="shared" si="83"/>
        <v>0</v>
      </c>
      <c r="AH896">
        <v>0</v>
      </c>
      <c r="AI896">
        <v>0</v>
      </c>
    </row>
    <row r="897" spans="1:35" x14ac:dyDescent="0.3">
      <c r="A897" s="1">
        <v>7037</v>
      </c>
      <c r="B897">
        <v>1974</v>
      </c>
      <c r="C897">
        <f t="shared" si="80"/>
        <v>52</v>
      </c>
      <c r="D897" t="str" cm="1">
        <f t="array" ref="D897">_xlfn.IFS(C897&lt;36,"Young",C897&lt;56,"Middle-aged",C897&gt;=56,"Senior")</f>
        <v>Middle-aged</v>
      </c>
      <c r="E897" t="s">
        <v>36</v>
      </c>
      <c r="F897" t="s">
        <v>37</v>
      </c>
      <c r="G897">
        <v>37087</v>
      </c>
      <c r="H897">
        <f t="shared" si="78"/>
        <v>37087</v>
      </c>
      <c r="I897" t="str" cm="1">
        <f t="array" ref="I897">_xlfn.IFS(H897&lt;PERCENTILE(Income_Clean,0.33),"Low",H897&lt;PERCENTILE(Income_Clean,0.67),"Medium",H897&gt;PERCENTILE(Income_Clean,0.67),"High")</f>
        <v>Low</v>
      </c>
      <c r="J897" t="str">
        <f t="shared" si="79"/>
        <v>Below Average Income</v>
      </c>
      <c r="K897">
        <v>1</v>
      </c>
      <c r="L897">
        <v>0</v>
      </c>
      <c r="M897" t="str">
        <f t="shared" si="81"/>
        <v>Yes</v>
      </c>
      <c r="N897" t="s">
        <v>115</v>
      </c>
      <c r="O897">
        <v>50</v>
      </c>
      <c r="P897">
        <v>194</v>
      </c>
      <c r="Q897">
        <v>55</v>
      </c>
      <c r="R897">
        <v>134</v>
      </c>
      <c r="S897">
        <v>15</v>
      </c>
      <c r="T897">
        <v>0</v>
      </c>
      <c r="U897">
        <v>3</v>
      </c>
      <c r="V897">
        <f t="shared" si="82"/>
        <v>401</v>
      </c>
      <c r="W897">
        <v>3</v>
      </c>
      <c r="X897">
        <v>4</v>
      </c>
      <c r="Y897">
        <v>2</v>
      </c>
      <c r="Z897">
        <v>8</v>
      </c>
      <c r="AA897">
        <v>6</v>
      </c>
      <c r="AB897">
        <v>0</v>
      </c>
      <c r="AC897">
        <v>0</v>
      </c>
      <c r="AD897">
        <v>0</v>
      </c>
      <c r="AE897">
        <v>0</v>
      </c>
      <c r="AF897">
        <v>0</v>
      </c>
      <c r="AG897">
        <f t="shared" si="83"/>
        <v>0</v>
      </c>
      <c r="AH897">
        <v>0</v>
      </c>
      <c r="AI897">
        <v>0</v>
      </c>
    </row>
    <row r="898" spans="1:35" x14ac:dyDescent="0.3">
      <c r="A898" s="1">
        <v>905</v>
      </c>
      <c r="B898">
        <v>1986</v>
      </c>
      <c r="C898">
        <f t="shared" si="80"/>
        <v>40</v>
      </c>
      <c r="D898" t="str" cm="1">
        <f t="array" ref="D898">_xlfn.IFS(C898&lt;36,"Young",C898&lt;56,"Middle-aged",C898&gt;=56,"Senior")</f>
        <v>Middle-aged</v>
      </c>
      <c r="E898" t="s">
        <v>29</v>
      </c>
      <c r="F898" t="s">
        <v>41</v>
      </c>
      <c r="G898">
        <v>21846</v>
      </c>
      <c r="H898">
        <f t="shared" ref="H898:H961" si="84">IF(G898=0,MEDIAN(Income),G898)</f>
        <v>21846</v>
      </c>
      <c r="I898" t="str" cm="1">
        <f t="array" ref="I898">_xlfn.IFS(H898&lt;PERCENTILE(Income_Clean,0.33),"Low",H898&lt;PERCENTILE(Income_Clean,0.67),"Medium",H898&gt;PERCENTILE(Income_Clean,0.67),"High")</f>
        <v>Low</v>
      </c>
      <c r="J898" t="str">
        <f t="shared" ref="J898:J961" si="85">_xlfn.XLOOKUP(I898,$AK$3:$AK$5,$AL$3:$AL$5)</f>
        <v>Below Average Income</v>
      </c>
      <c r="K898">
        <v>1</v>
      </c>
      <c r="L898">
        <v>0</v>
      </c>
      <c r="M898" t="str">
        <f t="shared" si="81"/>
        <v>Yes</v>
      </c>
      <c r="N898" t="s">
        <v>333</v>
      </c>
      <c r="O898">
        <v>38</v>
      </c>
      <c r="P898">
        <v>7</v>
      </c>
      <c r="Q898">
        <v>17</v>
      </c>
      <c r="R898">
        <v>18</v>
      </c>
      <c r="S898">
        <v>6</v>
      </c>
      <c r="T898">
        <v>10</v>
      </c>
      <c r="U898">
        <v>26</v>
      </c>
      <c r="V898">
        <f t="shared" si="82"/>
        <v>84</v>
      </c>
      <c r="W898">
        <v>4</v>
      </c>
      <c r="X898">
        <v>4</v>
      </c>
      <c r="Y898">
        <v>0</v>
      </c>
      <c r="Z898">
        <v>3</v>
      </c>
      <c r="AA898">
        <v>8</v>
      </c>
      <c r="AB898">
        <v>0</v>
      </c>
      <c r="AC898">
        <v>0</v>
      </c>
      <c r="AD898">
        <v>0</v>
      </c>
      <c r="AE898">
        <v>0</v>
      </c>
      <c r="AF898">
        <v>0</v>
      </c>
      <c r="AG898">
        <f t="shared" si="83"/>
        <v>0</v>
      </c>
      <c r="AH898">
        <v>0</v>
      </c>
      <c r="AI898">
        <v>0</v>
      </c>
    </row>
    <row r="899" spans="1:35" x14ac:dyDescent="0.3">
      <c r="A899" s="1">
        <v>8624</v>
      </c>
      <c r="B899">
        <v>1958</v>
      </c>
      <c r="C899">
        <f t="shared" ref="C899:C962" si="86">2026-B899</f>
        <v>68</v>
      </c>
      <c r="D899" t="str" cm="1">
        <f t="array" ref="D899">_xlfn.IFS(C899&lt;36,"Young",C899&lt;56,"Middle-aged",C899&gt;=56,"Senior")</f>
        <v>Senior</v>
      </c>
      <c r="E899" t="s">
        <v>29</v>
      </c>
      <c r="F899" t="s">
        <v>37</v>
      </c>
      <c r="G899">
        <v>81320</v>
      </c>
      <c r="H899">
        <f t="shared" si="84"/>
        <v>81320</v>
      </c>
      <c r="I899" t="str" cm="1">
        <f t="array" ref="I899">_xlfn.IFS(H899&lt;PERCENTILE(Income_Clean,0.33),"Low",H899&lt;PERCENTILE(Income_Clean,0.67),"Medium",H899&gt;PERCENTILE(Income_Clean,0.67),"High")</f>
        <v>High</v>
      </c>
      <c r="J899" t="str">
        <f t="shared" si="85"/>
        <v>Above Average Income</v>
      </c>
      <c r="K899">
        <v>0</v>
      </c>
      <c r="L899">
        <v>0</v>
      </c>
      <c r="M899" t="str">
        <f t="shared" ref="M899:M962" si="87">IF(K899+L899&gt;0,"Yes","No")</f>
        <v>No</v>
      </c>
      <c r="N899" t="s">
        <v>258</v>
      </c>
      <c r="O899">
        <v>61</v>
      </c>
      <c r="P899">
        <v>183</v>
      </c>
      <c r="Q899">
        <v>33</v>
      </c>
      <c r="R899">
        <v>493</v>
      </c>
      <c r="S899">
        <v>59</v>
      </c>
      <c r="T899">
        <v>103</v>
      </c>
      <c r="U899">
        <v>57</v>
      </c>
      <c r="V899">
        <f t="shared" ref="V899:V962" si="88">SUM(P899:U899)</f>
        <v>928</v>
      </c>
      <c r="W899">
        <v>1</v>
      </c>
      <c r="X899">
        <v>4</v>
      </c>
      <c r="Y899">
        <v>3</v>
      </c>
      <c r="Z899">
        <v>10</v>
      </c>
      <c r="AA899">
        <v>2</v>
      </c>
      <c r="AB899">
        <v>0</v>
      </c>
      <c r="AC899">
        <v>0</v>
      </c>
      <c r="AD899">
        <v>0</v>
      </c>
      <c r="AE899">
        <v>0</v>
      </c>
      <c r="AF899">
        <v>0</v>
      </c>
      <c r="AG899">
        <f t="shared" ref="AG899:AG962" si="89">SUM(AB899:AF899)</f>
        <v>0</v>
      </c>
      <c r="AH899">
        <v>0</v>
      </c>
      <c r="AI899">
        <v>0</v>
      </c>
    </row>
    <row r="900" spans="1:35" x14ac:dyDescent="0.3">
      <c r="A900" s="1">
        <v>8945</v>
      </c>
      <c r="B900">
        <v>1970</v>
      </c>
      <c r="C900">
        <f t="shared" si="86"/>
        <v>56</v>
      </c>
      <c r="D900" t="str" cm="1">
        <f t="array" ref="D900">_xlfn.IFS(C900&lt;36,"Young",C900&lt;56,"Middle-aged",C900&gt;=56,"Senior")</f>
        <v>Senior</v>
      </c>
      <c r="E900" t="s">
        <v>29</v>
      </c>
      <c r="F900" t="s">
        <v>41</v>
      </c>
      <c r="G900">
        <v>54137</v>
      </c>
      <c r="H900">
        <f t="shared" si="84"/>
        <v>54137</v>
      </c>
      <c r="I900" t="str" cm="1">
        <f t="array" ref="I900">_xlfn.IFS(H900&lt;PERCENTILE(Income_Clean,0.33),"Low",H900&lt;PERCENTILE(Income_Clean,0.67),"Medium",H900&gt;PERCENTILE(Income_Clean,0.67),"High")</f>
        <v>Medium</v>
      </c>
      <c r="J900" t="str">
        <f t="shared" si="85"/>
        <v>Average Income</v>
      </c>
      <c r="K900">
        <v>0</v>
      </c>
      <c r="L900">
        <v>1</v>
      </c>
      <c r="M900" t="str">
        <f t="shared" si="87"/>
        <v>Yes</v>
      </c>
      <c r="N900" t="s">
        <v>393</v>
      </c>
      <c r="O900">
        <v>46</v>
      </c>
      <c r="P900">
        <v>171</v>
      </c>
      <c r="Q900">
        <v>0</v>
      </c>
      <c r="R900">
        <v>11</v>
      </c>
      <c r="S900">
        <v>0</v>
      </c>
      <c r="T900">
        <v>1</v>
      </c>
      <c r="U900">
        <v>20</v>
      </c>
      <c r="V900">
        <f t="shared" si="88"/>
        <v>203</v>
      </c>
      <c r="W900">
        <v>2</v>
      </c>
      <c r="X900">
        <v>4</v>
      </c>
      <c r="Y900">
        <v>1</v>
      </c>
      <c r="Z900">
        <v>4</v>
      </c>
      <c r="AA900">
        <v>6</v>
      </c>
      <c r="AB900">
        <v>0</v>
      </c>
      <c r="AC900">
        <v>0</v>
      </c>
      <c r="AD900">
        <v>0</v>
      </c>
      <c r="AE900">
        <v>0</v>
      </c>
      <c r="AF900">
        <v>0</v>
      </c>
      <c r="AG900">
        <f t="shared" si="89"/>
        <v>0</v>
      </c>
      <c r="AH900">
        <v>0</v>
      </c>
      <c r="AI900">
        <v>0</v>
      </c>
    </row>
    <row r="901" spans="1:35" x14ac:dyDescent="0.3">
      <c r="A901" s="1">
        <v>6445</v>
      </c>
      <c r="B901">
        <v>1967</v>
      </c>
      <c r="C901">
        <f t="shared" si="86"/>
        <v>59</v>
      </c>
      <c r="D901" t="str" cm="1">
        <f t="array" ref="D901">_xlfn.IFS(C901&lt;36,"Young",C901&lt;56,"Middle-aged",C901&gt;=56,"Senior")</f>
        <v>Senior</v>
      </c>
      <c r="E901" t="s">
        <v>29</v>
      </c>
      <c r="F901" t="s">
        <v>33</v>
      </c>
      <c r="G901">
        <v>66825</v>
      </c>
      <c r="H901">
        <f t="shared" si="84"/>
        <v>66825</v>
      </c>
      <c r="I901" t="str" cm="1">
        <f t="array" ref="I901">_xlfn.IFS(H901&lt;PERCENTILE(Income_Clean,0.33),"Low",H901&lt;PERCENTILE(Income_Clean,0.67),"Medium",H901&gt;PERCENTILE(Income_Clean,0.67),"High")</f>
        <v>High</v>
      </c>
      <c r="J901" t="str">
        <f t="shared" si="85"/>
        <v>Above Average Income</v>
      </c>
      <c r="K901">
        <v>0</v>
      </c>
      <c r="L901">
        <v>0</v>
      </c>
      <c r="M901" t="str">
        <f t="shared" si="87"/>
        <v>No</v>
      </c>
      <c r="N901" t="s">
        <v>437</v>
      </c>
      <c r="O901">
        <v>73</v>
      </c>
      <c r="P901">
        <v>243</v>
      </c>
      <c r="Q901">
        <v>101</v>
      </c>
      <c r="R901">
        <v>405</v>
      </c>
      <c r="S901">
        <v>29</v>
      </c>
      <c r="T901">
        <v>40</v>
      </c>
      <c r="U901">
        <v>40</v>
      </c>
      <c r="V901">
        <f t="shared" si="88"/>
        <v>858</v>
      </c>
      <c r="W901">
        <v>1</v>
      </c>
      <c r="X901">
        <v>4</v>
      </c>
      <c r="Y901">
        <v>5</v>
      </c>
      <c r="Z901">
        <v>6</v>
      </c>
      <c r="AA901">
        <v>2</v>
      </c>
      <c r="AB901">
        <v>0</v>
      </c>
      <c r="AC901">
        <v>0</v>
      </c>
      <c r="AD901">
        <v>0</v>
      </c>
      <c r="AE901">
        <v>0</v>
      </c>
      <c r="AF901">
        <v>0</v>
      </c>
      <c r="AG901">
        <f t="shared" si="89"/>
        <v>0</v>
      </c>
      <c r="AH901">
        <v>0</v>
      </c>
      <c r="AI901">
        <v>0</v>
      </c>
    </row>
    <row r="902" spans="1:35" x14ac:dyDescent="0.3">
      <c r="A902" s="1">
        <v>2727</v>
      </c>
      <c r="B902">
        <v>1973</v>
      </c>
      <c r="C902">
        <f t="shared" si="86"/>
        <v>53</v>
      </c>
      <c r="D902" t="str" cm="1">
        <f t="array" ref="D902">_xlfn.IFS(C902&lt;36,"Young",C902&lt;56,"Middle-aged",C902&gt;=56,"Senior")</f>
        <v>Middle-aged</v>
      </c>
      <c r="E902" t="s">
        <v>29</v>
      </c>
      <c r="F902" t="s">
        <v>33</v>
      </c>
      <c r="G902">
        <v>57100</v>
      </c>
      <c r="H902">
        <f t="shared" si="84"/>
        <v>57100</v>
      </c>
      <c r="I902" t="str" cm="1">
        <f t="array" ref="I902">_xlfn.IFS(H902&lt;PERCENTILE(Income_Clean,0.33),"Low",H902&lt;PERCENTILE(Income_Clean,0.67),"Medium",H902&gt;PERCENTILE(Income_Clean,0.67),"High")</f>
        <v>Medium</v>
      </c>
      <c r="J902" t="str">
        <f t="shared" si="85"/>
        <v>Average Income</v>
      </c>
      <c r="K902">
        <v>0</v>
      </c>
      <c r="L902">
        <v>0</v>
      </c>
      <c r="M902" t="str">
        <f t="shared" si="87"/>
        <v>No</v>
      </c>
      <c r="N902" t="s">
        <v>229</v>
      </c>
      <c r="O902">
        <v>19</v>
      </c>
      <c r="P902">
        <v>181</v>
      </c>
      <c r="Q902">
        <v>21</v>
      </c>
      <c r="R902">
        <v>69</v>
      </c>
      <c r="S902">
        <v>39</v>
      </c>
      <c r="T902">
        <v>3</v>
      </c>
      <c r="U902">
        <v>96</v>
      </c>
      <c r="V902">
        <f t="shared" si="88"/>
        <v>409</v>
      </c>
      <c r="W902">
        <v>1</v>
      </c>
      <c r="X902">
        <v>3</v>
      </c>
      <c r="Y902">
        <v>3</v>
      </c>
      <c r="Z902">
        <v>6</v>
      </c>
      <c r="AA902">
        <v>3</v>
      </c>
      <c r="AB902">
        <v>0</v>
      </c>
      <c r="AC902">
        <v>0</v>
      </c>
      <c r="AD902">
        <v>0</v>
      </c>
      <c r="AE902">
        <v>0</v>
      </c>
      <c r="AF902">
        <v>0</v>
      </c>
      <c r="AG902">
        <f t="shared" si="89"/>
        <v>0</v>
      </c>
      <c r="AH902">
        <v>0</v>
      </c>
      <c r="AI902">
        <v>0</v>
      </c>
    </row>
    <row r="903" spans="1:35" x14ac:dyDescent="0.3">
      <c r="A903" s="1">
        <v>6404</v>
      </c>
      <c r="B903">
        <v>1969</v>
      </c>
      <c r="C903">
        <f t="shared" si="86"/>
        <v>57</v>
      </c>
      <c r="D903" t="str" cm="1">
        <f t="array" ref="D903">_xlfn.IFS(C903&lt;36,"Young",C903&lt;56,"Middle-aged",C903&gt;=56,"Senior")</f>
        <v>Senior</v>
      </c>
      <c r="E903" t="s">
        <v>29</v>
      </c>
      <c r="F903" t="s">
        <v>33</v>
      </c>
      <c r="G903">
        <v>58917</v>
      </c>
      <c r="H903">
        <f t="shared" si="84"/>
        <v>58917</v>
      </c>
      <c r="I903" t="str" cm="1">
        <f t="array" ref="I903">_xlfn.IFS(H903&lt;PERCENTILE(Income_Clean,0.33),"Low",H903&lt;PERCENTILE(Income_Clean,0.67),"Medium",H903&gt;PERCENTILE(Income_Clean,0.67),"High")</f>
        <v>Medium</v>
      </c>
      <c r="J903" t="str">
        <f t="shared" si="85"/>
        <v>Average Income</v>
      </c>
      <c r="K903">
        <v>1</v>
      </c>
      <c r="L903">
        <v>2</v>
      </c>
      <c r="M903" t="str">
        <f t="shared" si="87"/>
        <v>Yes</v>
      </c>
      <c r="N903" t="s">
        <v>534</v>
      </c>
      <c r="O903">
        <v>10</v>
      </c>
      <c r="P903">
        <v>151</v>
      </c>
      <c r="Q903">
        <v>7</v>
      </c>
      <c r="R903">
        <v>89</v>
      </c>
      <c r="S903">
        <v>0</v>
      </c>
      <c r="T903">
        <v>7</v>
      </c>
      <c r="U903">
        <v>28</v>
      </c>
      <c r="V903">
        <f t="shared" si="88"/>
        <v>282</v>
      </c>
      <c r="W903">
        <v>5</v>
      </c>
      <c r="X903">
        <v>4</v>
      </c>
      <c r="Y903">
        <v>1</v>
      </c>
      <c r="Z903">
        <v>6</v>
      </c>
      <c r="AA903">
        <v>5</v>
      </c>
      <c r="AB903">
        <v>0</v>
      </c>
      <c r="AC903">
        <v>0</v>
      </c>
      <c r="AD903">
        <v>0</v>
      </c>
      <c r="AE903">
        <v>0</v>
      </c>
      <c r="AF903">
        <v>0</v>
      </c>
      <c r="AG903">
        <f t="shared" si="89"/>
        <v>0</v>
      </c>
      <c r="AH903">
        <v>0</v>
      </c>
      <c r="AI903">
        <v>0</v>
      </c>
    </row>
    <row r="904" spans="1:35" x14ac:dyDescent="0.3">
      <c r="A904" s="1">
        <v>11074</v>
      </c>
      <c r="B904">
        <v>1977</v>
      </c>
      <c r="C904">
        <f t="shared" si="86"/>
        <v>49</v>
      </c>
      <c r="D904" t="str" cm="1">
        <f t="array" ref="D904">_xlfn.IFS(C904&lt;36,"Young",C904&lt;56,"Middle-aged",C904&gt;=56,"Senior")</f>
        <v>Middle-aged</v>
      </c>
      <c r="E904" t="s">
        <v>29</v>
      </c>
      <c r="F904" t="s">
        <v>30</v>
      </c>
      <c r="G904">
        <v>85072</v>
      </c>
      <c r="H904">
        <f t="shared" si="84"/>
        <v>85072</v>
      </c>
      <c r="I904" t="str" cm="1">
        <f t="array" ref="I904">_xlfn.IFS(H904&lt;PERCENTILE(Income_Clean,0.33),"Low",H904&lt;PERCENTILE(Income_Clean,0.67),"Medium",H904&gt;PERCENTILE(Income_Clean,0.67),"High")</f>
        <v>High</v>
      </c>
      <c r="J904" t="str">
        <f t="shared" si="85"/>
        <v>Above Average Income</v>
      </c>
      <c r="K904">
        <v>0</v>
      </c>
      <c r="L904">
        <v>0</v>
      </c>
      <c r="M904" t="str">
        <f t="shared" si="87"/>
        <v>No</v>
      </c>
      <c r="N904" t="s">
        <v>470</v>
      </c>
      <c r="O904">
        <v>94</v>
      </c>
      <c r="P904">
        <v>494</v>
      </c>
      <c r="Q904">
        <v>92</v>
      </c>
      <c r="R904">
        <v>391</v>
      </c>
      <c r="S904">
        <v>194</v>
      </c>
      <c r="T904">
        <v>11</v>
      </c>
      <c r="U904">
        <v>241</v>
      </c>
      <c r="V904">
        <f t="shared" si="88"/>
        <v>1423</v>
      </c>
      <c r="W904">
        <v>1</v>
      </c>
      <c r="X904">
        <v>3</v>
      </c>
      <c r="Y904">
        <v>4</v>
      </c>
      <c r="Z904">
        <v>10</v>
      </c>
      <c r="AA904">
        <v>0</v>
      </c>
      <c r="AB904">
        <v>0</v>
      </c>
      <c r="AC904">
        <v>0</v>
      </c>
      <c r="AD904">
        <v>0</v>
      </c>
      <c r="AE904">
        <v>0</v>
      </c>
      <c r="AF904">
        <v>0</v>
      </c>
      <c r="AG904">
        <f t="shared" si="89"/>
        <v>0</v>
      </c>
      <c r="AH904">
        <v>0</v>
      </c>
      <c r="AI904">
        <v>0</v>
      </c>
    </row>
    <row r="905" spans="1:35" x14ac:dyDescent="0.3">
      <c r="A905" s="1">
        <v>10150</v>
      </c>
      <c r="B905">
        <v>1961</v>
      </c>
      <c r="C905">
        <f t="shared" si="86"/>
        <v>65</v>
      </c>
      <c r="D905" t="str" cm="1">
        <f t="array" ref="D905">_xlfn.IFS(C905&lt;36,"Young",C905&lt;56,"Middle-aged",C905&gt;=56,"Senior")</f>
        <v>Senior</v>
      </c>
      <c r="E905" t="s">
        <v>29</v>
      </c>
      <c r="F905" t="s">
        <v>30</v>
      </c>
      <c r="G905">
        <v>86429</v>
      </c>
      <c r="H905">
        <f t="shared" si="84"/>
        <v>86429</v>
      </c>
      <c r="I905" t="str" cm="1">
        <f t="array" ref="I905">_xlfn.IFS(H905&lt;PERCENTILE(Income_Clean,0.33),"Low",H905&lt;PERCENTILE(Income_Clean,0.67),"Medium",H905&gt;PERCENTILE(Income_Clean,0.67),"High")</f>
        <v>High</v>
      </c>
      <c r="J905" t="str">
        <f t="shared" si="85"/>
        <v>Above Average Income</v>
      </c>
      <c r="K905">
        <v>0</v>
      </c>
      <c r="L905">
        <v>0</v>
      </c>
      <c r="M905" t="str">
        <f t="shared" si="87"/>
        <v>No</v>
      </c>
      <c r="N905" t="s">
        <v>475</v>
      </c>
      <c r="O905">
        <v>10</v>
      </c>
      <c r="P905">
        <v>464</v>
      </c>
      <c r="Q905">
        <v>28</v>
      </c>
      <c r="R905">
        <v>873</v>
      </c>
      <c r="S905">
        <v>29</v>
      </c>
      <c r="T905">
        <v>18</v>
      </c>
      <c r="U905">
        <v>37</v>
      </c>
      <c r="V905">
        <f t="shared" si="88"/>
        <v>1449</v>
      </c>
      <c r="W905">
        <v>0</v>
      </c>
      <c r="X905">
        <v>7</v>
      </c>
      <c r="Y905">
        <v>4</v>
      </c>
      <c r="Z905">
        <v>7</v>
      </c>
      <c r="AA905">
        <v>2</v>
      </c>
      <c r="AB905">
        <v>0</v>
      </c>
      <c r="AC905">
        <v>0</v>
      </c>
      <c r="AD905">
        <v>0</v>
      </c>
      <c r="AE905">
        <v>1</v>
      </c>
      <c r="AF905">
        <v>0</v>
      </c>
      <c r="AG905">
        <f t="shared" si="89"/>
        <v>1</v>
      </c>
      <c r="AH905">
        <v>0</v>
      </c>
      <c r="AI905">
        <v>1</v>
      </c>
    </row>
    <row r="906" spans="1:35" x14ac:dyDescent="0.3">
      <c r="A906" s="1">
        <v>1968</v>
      </c>
      <c r="B906">
        <v>1971</v>
      </c>
      <c r="C906">
        <f t="shared" si="86"/>
        <v>55</v>
      </c>
      <c r="D906" t="str" cm="1">
        <f t="array" ref="D906">_xlfn.IFS(C906&lt;36,"Young",C906&lt;56,"Middle-aged",C906&gt;=56,"Senior")</f>
        <v>Middle-aged</v>
      </c>
      <c r="E906" t="s">
        <v>29</v>
      </c>
      <c r="F906" t="s">
        <v>71</v>
      </c>
      <c r="G906">
        <v>45684</v>
      </c>
      <c r="H906">
        <f t="shared" si="84"/>
        <v>45684</v>
      </c>
      <c r="I906" t="str" cm="1">
        <f t="array" ref="I906">_xlfn.IFS(H906&lt;PERCENTILE(Income_Clean,0.33),"Low",H906&lt;PERCENTILE(Income_Clean,0.67),"Medium",H906&gt;PERCENTILE(Income_Clean,0.67),"High")</f>
        <v>Medium</v>
      </c>
      <c r="J906" t="str">
        <f t="shared" si="85"/>
        <v>Average Income</v>
      </c>
      <c r="K906">
        <v>1</v>
      </c>
      <c r="L906">
        <v>0</v>
      </c>
      <c r="M906" t="str">
        <f t="shared" si="87"/>
        <v>Yes</v>
      </c>
      <c r="N906" t="s">
        <v>387</v>
      </c>
      <c r="O906">
        <v>37</v>
      </c>
      <c r="P906">
        <v>5</v>
      </c>
      <c r="Q906">
        <v>1</v>
      </c>
      <c r="R906">
        <v>5</v>
      </c>
      <c r="S906">
        <v>10</v>
      </c>
      <c r="T906">
        <v>0</v>
      </c>
      <c r="U906">
        <v>7</v>
      </c>
      <c r="V906">
        <f t="shared" si="88"/>
        <v>28</v>
      </c>
      <c r="W906">
        <v>1</v>
      </c>
      <c r="X906">
        <v>1</v>
      </c>
      <c r="Y906">
        <v>0</v>
      </c>
      <c r="Z906">
        <v>2</v>
      </c>
      <c r="AA906">
        <v>7</v>
      </c>
      <c r="AB906">
        <v>0</v>
      </c>
      <c r="AC906">
        <v>0</v>
      </c>
      <c r="AD906">
        <v>0</v>
      </c>
      <c r="AE906">
        <v>0</v>
      </c>
      <c r="AF906">
        <v>0</v>
      </c>
      <c r="AG906">
        <f t="shared" si="89"/>
        <v>0</v>
      </c>
      <c r="AH906">
        <v>0</v>
      </c>
      <c r="AI906">
        <v>0</v>
      </c>
    </row>
    <row r="907" spans="1:35" x14ac:dyDescent="0.3">
      <c r="A907" s="1">
        <v>6534</v>
      </c>
      <c r="B907">
        <v>1974</v>
      </c>
      <c r="C907">
        <f t="shared" si="86"/>
        <v>52</v>
      </c>
      <c r="D907" t="str" cm="1">
        <f t="array" ref="D907">_xlfn.IFS(C907&lt;36,"Young",C907&lt;56,"Middle-aged",C907&gt;=56,"Senior")</f>
        <v>Middle-aged</v>
      </c>
      <c r="E907" t="s">
        <v>29</v>
      </c>
      <c r="F907" t="s">
        <v>33</v>
      </c>
      <c r="G907">
        <v>47889</v>
      </c>
      <c r="H907">
        <f t="shared" si="84"/>
        <v>47889</v>
      </c>
      <c r="I907" t="str" cm="1">
        <f t="array" ref="I907">_xlfn.IFS(H907&lt;PERCENTILE(Income_Clean,0.33),"Low",H907&lt;PERCENTILE(Income_Clean,0.67),"Medium",H907&gt;PERCENTILE(Income_Clean,0.67),"High")</f>
        <v>Medium</v>
      </c>
      <c r="J907" t="str">
        <f t="shared" si="85"/>
        <v>Average Income</v>
      </c>
      <c r="K907">
        <v>1</v>
      </c>
      <c r="L907">
        <v>0</v>
      </c>
      <c r="M907" t="str">
        <f t="shared" si="87"/>
        <v>Yes</v>
      </c>
      <c r="N907" t="s">
        <v>451</v>
      </c>
      <c r="O907">
        <v>94</v>
      </c>
      <c r="P907">
        <v>29</v>
      </c>
      <c r="Q907">
        <v>0</v>
      </c>
      <c r="R907">
        <v>29</v>
      </c>
      <c r="S907">
        <v>0</v>
      </c>
      <c r="T907">
        <v>5</v>
      </c>
      <c r="U907">
        <v>4</v>
      </c>
      <c r="V907">
        <f t="shared" si="88"/>
        <v>67</v>
      </c>
      <c r="W907">
        <v>1</v>
      </c>
      <c r="X907">
        <v>2</v>
      </c>
      <c r="Y907">
        <v>0</v>
      </c>
      <c r="Z907">
        <v>3</v>
      </c>
      <c r="AA907">
        <v>5</v>
      </c>
      <c r="AB907">
        <v>0</v>
      </c>
      <c r="AC907">
        <v>0</v>
      </c>
      <c r="AD907">
        <v>0</v>
      </c>
      <c r="AE907">
        <v>0</v>
      </c>
      <c r="AF907">
        <v>0</v>
      </c>
      <c r="AG907">
        <f t="shared" si="89"/>
        <v>0</v>
      </c>
      <c r="AH907">
        <v>0</v>
      </c>
      <c r="AI907">
        <v>0</v>
      </c>
    </row>
    <row r="908" spans="1:35" x14ac:dyDescent="0.3">
      <c r="A908" s="1">
        <v>9485</v>
      </c>
      <c r="B908">
        <v>1986</v>
      </c>
      <c r="C908">
        <f t="shared" si="86"/>
        <v>40</v>
      </c>
      <c r="D908" t="str" cm="1">
        <f t="array" ref="D908">_xlfn.IFS(C908&lt;36,"Young",C908&lt;56,"Middle-aged",C908&gt;=56,"Senior")</f>
        <v>Middle-aged</v>
      </c>
      <c r="E908" t="s">
        <v>36</v>
      </c>
      <c r="F908" t="s">
        <v>37</v>
      </c>
      <c r="G908">
        <v>45921</v>
      </c>
      <c r="H908">
        <f t="shared" si="84"/>
        <v>45921</v>
      </c>
      <c r="I908" t="str" cm="1">
        <f t="array" ref="I908">_xlfn.IFS(H908&lt;PERCENTILE(Income_Clean,0.33),"Low",H908&lt;PERCENTILE(Income_Clean,0.67),"Medium",H908&gt;PERCENTILE(Income_Clean,0.67),"High")</f>
        <v>Medium</v>
      </c>
      <c r="J908" t="str">
        <f t="shared" si="85"/>
        <v>Average Income</v>
      </c>
      <c r="K908">
        <v>0</v>
      </c>
      <c r="L908">
        <v>0</v>
      </c>
      <c r="M908" t="str">
        <f t="shared" si="87"/>
        <v>No</v>
      </c>
      <c r="N908" t="s">
        <v>438</v>
      </c>
      <c r="O908">
        <v>23</v>
      </c>
      <c r="P908">
        <v>102</v>
      </c>
      <c r="Q908">
        <v>9</v>
      </c>
      <c r="R908">
        <v>49</v>
      </c>
      <c r="S908">
        <v>24</v>
      </c>
      <c r="T908">
        <v>3</v>
      </c>
      <c r="U908">
        <v>12</v>
      </c>
      <c r="V908">
        <f t="shared" si="88"/>
        <v>199</v>
      </c>
      <c r="W908">
        <v>1</v>
      </c>
      <c r="X908">
        <v>2</v>
      </c>
      <c r="Y908">
        <v>1</v>
      </c>
      <c r="Z908">
        <v>6</v>
      </c>
      <c r="AA908">
        <v>4</v>
      </c>
      <c r="AB908">
        <v>0</v>
      </c>
      <c r="AC908">
        <v>0</v>
      </c>
      <c r="AD908">
        <v>0</v>
      </c>
      <c r="AE908">
        <v>0</v>
      </c>
      <c r="AF908">
        <v>0</v>
      </c>
      <c r="AG908">
        <f t="shared" si="89"/>
        <v>0</v>
      </c>
      <c r="AH908">
        <v>0</v>
      </c>
      <c r="AI908">
        <v>0</v>
      </c>
    </row>
    <row r="909" spans="1:35" x14ac:dyDescent="0.3">
      <c r="A909" s="1">
        <v>7053</v>
      </c>
      <c r="B909">
        <v>1966</v>
      </c>
      <c r="C909">
        <f t="shared" si="86"/>
        <v>60</v>
      </c>
      <c r="D909" t="str" cm="1">
        <f t="array" ref="D909">_xlfn.IFS(C909&lt;36,"Young",C909&lt;56,"Middle-aged",C909&gt;=56,"Senior")</f>
        <v>Senior</v>
      </c>
      <c r="E909" t="s">
        <v>36</v>
      </c>
      <c r="F909" t="s">
        <v>30</v>
      </c>
      <c r="G909">
        <v>78420</v>
      </c>
      <c r="H909">
        <f t="shared" si="84"/>
        <v>78420</v>
      </c>
      <c r="I909" t="str" cm="1">
        <f t="array" ref="I909">_xlfn.IFS(H909&lt;PERCENTILE(Income_Clean,0.33),"Low",H909&lt;PERCENTILE(Income_Clean,0.67),"Medium",H909&gt;PERCENTILE(Income_Clean,0.67),"High")</f>
        <v>High</v>
      </c>
      <c r="J909" t="str">
        <f t="shared" si="85"/>
        <v>Above Average Income</v>
      </c>
      <c r="K909">
        <v>0</v>
      </c>
      <c r="L909">
        <v>0</v>
      </c>
      <c r="M909" t="str">
        <f t="shared" si="87"/>
        <v>No</v>
      </c>
      <c r="N909" t="s">
        <v>535</v>
      </c>
      <c r="O909">
        <v>75</v>
      </c>
      <c r="P909">
        <v>604</v>
      </c>
      <c r="Q909">
        <v>28</v>
      </c>
      <c r="R909">
        <v>674</v>
      </c>
      <c r="S909">
        <v>91</v>
      </c>
      <c r="T909">
        <v>28</v>
      </c>
      <c r="U909">
        <v>28</v>
      </c>
      <c r="V909">
        <f t="shared" si="88"/>
        <v>1453</v>
      </c>
      <c r="W909">
        <v>1</v>
      </c>
      <c r="X909">
        <v>3</v>
      </c>
      <c r="Y909">
        <v>10</v>
      </c>
      <c r="Z909">
        <v>8</v>
      </c>
      <c r="AA909">
        <v>1</v>
      </c>
      <c r="AB909">
        <v>0</v>
      </c>
      <c r="AC909">
        <v>0</v>
      </c>
      <c r="AD909">
        <v>0</v>
      </c>
      <c r="AE909">
        <v>0</v>
      </c>
      <c r="AF909">
        <v>0</v>
      </c>
      <c r="AG909">
        <f t="shared" si="89"/>
        <v>0</v>
      </c>
      <c r="AH909">
        <v>0</v>
      </c>
      <c r="AI909">
        <v>0</v>
      </c>
    </row>
    <row r="910" spans="1:35" x14ac:dyDescent="0.3">
      <c r="A910" s="1">
        <v>4654</v>
      </c>
      <c r="B910">
        <v>1992</v>
      </c>
      <c r="C910">
        <f t="shared" si="86"/>
        <v>34</v>
      </c>
      <c r="D910" t="str" cm="1">
        <f t="array" ref="D910">_xlfn.IFS(C910&lt;36,"Young",C910&lt;56,"Middle-aged",C910&gt;=56,"Senior")</f>
        <v>Young</v>
      </c>
      <c r="E910" t="s">
        <v>29</v>
      </c>
      <c r="F910" t="s">
        <v>33</v>
      </c>
      <c r="G910">
        <v>75114</v>
      </c>
      <c r="H910">
        <f t="shared" si="84"/>
        <v>75114</v>
      </c>
      <c r="I910" t="str" cm="1">
        <f t="array" ref="I910">_xlfn.IFS(H910&lt;PERCENTILE(Income_Clean,0.33),"Low",H910&lt;PERCENTILE(Income_Clean,0.67),"Medium",H910&gt;PERCENTILE(Income_Clean,0.67),"High")</f>
        <v>High</v>
      </c>
      <c r="J910" t="str">
        <f t="shared" si="85"/>
        <v>Above Average Income</v>
      </c>
      <c r="K910">
        <v>0</v>
      </c>
      <c r="L910">
        <v>0</v>
      </c>
      <c r="M910" t="str">
        <f t="shared" si="87"/>
        <v>No</v>
      </c>
      <c r="N910" t="s">
        <v>290</v>
      </c>
      <c r="O910">
        <v>40</v>
      </c>
      <c r="P910">
        <v>571</v>
      </c>
      <c r="Q910">
        <v>12</v>
      </c>
      <c r="R910">
        <v>523</v>
      </c>
      <c r="S910">
        <v>63</v>
      </c>
      <c r="T910">
        <v>60</v>
      </c>
      <c r="U910">
        <v>24</v>
      </c>
      <c r="V910">
        <f t="shared" si="88"/>
        <v>1253</v>
      </c>
      <c r="W910">
        <v>1</v>
      </c>
      <c r="X910">
        <v>3</v>
      </c>
      <c r="Y910">
        <v>10</v>
      </c>
      <c r="Z910">
        <v>5</v>
      </c>
      <c r="AA910">
        <v>2</v>
      </c>
      <c r="AB910">
        <v>0</v>
      </c>
      <c r="AC910">
        <v>0</v>
      </c>
      <c r="AD910">
        <v>0</v>
      </c>
      <c r="AE910">
        <v>0</v>
      </c>
      <c r="AF910">
        <v>0</v>
      </c>
      <c r="AG910">
        <f t="shared" si="89"/>
        <v>0</v>
      </c>
      <c r="AH910">
        <v>0</v>
      </c>
      <c r="AI910">
        <v>0</v>
      </c>
    </row>
    <row r="911" spans="1:35" x14ac:dyDescent="0.3">
      <c r="A911" s="1">
        <v>9760</v>
      </c>
      <c r="B911">
        <v>1963</v>
      </c>
      <c r="C911">
        <f t="shared" si="86"/>
        <v>63</v>
      </c>
      <c r="D911" t="str" cm="1">
        <f t="array" ref="D911">_xlfn.IFS(C911&lt;36,"Young",C911&lt;56,"Middle-aged",C911&gt;=56,"Senior")</f>
        <v>Senior</v>
      </c>
      <c r="E911" t="s">
        <v>36</v>
      </c>
      <c r="F911" t="s">
        <v>71</v>
      </c>
      <c r="G911">
        <v>52278</v>
      </c>
      <c r="H911">
        <f t="shared" si="84"/>
        <v>52278</v>
      </c>
      <c r="I911" t="str" cm="1">
        <f t="array" ref="I911">_xlfn.IFS(H911&lt;PERCENTILE(Income_Clean,0.33),"Low",H911&lt;PERCENTILE(Income_Clean,0.67),"Medium",H911&gt;PERCENTILE(Income_Clean,0.67),"High")</f>
        <v>Medium</v>
      </c>
      <c r="J911" t="str">
        <f t="shared" si="85"/>
        <v>Average Income</v>
      </c>
      <c r="K911">
        <v>0</v>
      </c>
      <c r="L911">
        <v>1</v>
      </c>
      <c r="M911" t="str">
        <f t="shared" si="87"/>
        <v>Yes</v>
      </c>
      <c r="N911" t="s">
        <v>536</v>
      </c>
      <c r="O911">
        <v>24</v>
      </c>
      <c r="P911">
        <v>953</v>
      </c>
      <c r="Q911">
        <v>0</v>
      </c>
      <c r="R911">
        <v>71</v>
      </c>
      <c r="S911">
        <v>0</v>
      </c>
      <c r="T911">
        <v>0</v>
      </c>
      <c r="U911">
        <v>174</v>
      </c>
      <c r="V911">
        <f t="shared" si="88"/>
        <v>1198</v>
      </c>
      <c r="W911">
        <v>6</v>
      </c>
      <c r="X911">
        <v>10</v>
      </c>
      <c r="Y911">
        <v>5</v>
      </c>
      <c r="Z911">
        <v>10</v>
      </c>
      <c r="AA911">
        <v>8</v>
      </c>
      <c r="AB911">
        <v>0</v>
      </c>
      <c r="AC911">
        <v>0</v>
      </c>
      <c r="AD911">
        <v>0</v>
      </c>
      <c r="AE911">
        <v>0</v>
      </c>
      <c r="AF911">
        <v>0</v>
      </c>
      <c r="AG911">
        <f t="shared" si="89"/>
        <v>0</v>
      </c>
      <c r="AH911">
        <v>0</v>
      </c>
      <c r="AI911">
        <v>1</v>
      </c>
    </row>
    <row r="912" spans="1:35" x14ac:dyDescent="0.3">
      <c r="A912" s="1">
        <v>1048</v>
      </c>
      <c r="B912">
        <v>1972</v>
      </c>
      <c r="C912">
        <f t="shared" si="86"/>
        <v>54</v>
      </c>
      <c r="D912" t="str" cm="1">
        <f t="array" ref="D912">_xlfn.IFS(C912&lt;36,"Young",C912&lt;56,"Middle-aged",C912&gt;=56,"Senior")</f>
        <v>Middle-aged</v>
      </c>
      <c r="E912" t="s">
        <v>39</v>
      </c>
      <c r="F912" t="s">
        <v>37</v>
      </c>
      <c r="G912">
        <v>35641</v>
      </c>
      <c r="H912">
        <f t="shared" si="84"/>
        <v>35641</v>
      </c>
      <c r="I912" t="str" cm="1">
        <f t="array" ref="I912">_xlfn.IFS(H912&lt;PERCENTILE(Income_Clean,0.33),"Low",H912&lt;PERCENTILE(Income_Clean,0.67),"Medium",H912&gt;PERCENTILE(Income_Clean,0.67),"High")</f>
        <v>Low</v>
      </c>
      <c r="J912" t="str">
        <f t="shared" si="85"/>
        <v>Below Average Income</v>
      </c>
      <c r="K912">
        <v>1</v>
      </c>
      <c r="L912">
        <v>0</v>
      </c>
      <c r="M912" t="str">
        <f t="shared" si="87"/>
        <v>Yes</v>
      </c>
      <c r="N912" t="s">
        <v>437</v>
      </c>
      <c r="O912">
        <v>11</v>
      </c>
      <c r="P912">
        <v>63</v>
      </c>
      <c r="Q912">
        <v>3</v>
      </c>
      <c r="R912">
        <v>67</v>
      </c>
      <c r="S912">
        <v>8</v>
      </c>
      <c r="T912">
        <v>9</v>
      </c>
      <c r="U912">
        <v>28</v>
      </c>
      <c r="V912">
        <f t="shared" si="88"/>
        <v>178</v>
      </c>
      <c r="W912">
        <v>2</v>
      </c>
      <c r="X912">
        <v>3</v>
      </c>
      <c r="Y912">
        <v>1</v>
      </c>
      <c r="Z912">
        <v>4</v>
      </c>
      <c r="AA912">
        <v>7</v>
      </c>
      <c r="AB912">
        <v>0</v>
      </c>
      <c r="AC912">
        <v>0</v>
      </c>
      <c r="AD912">
        <v>0</v>
      </c>
      <c r="AE912">
        <v>0</v>
      </c>
      <c r="AF912">
        <v>0</v>
      </c>
      <c r="AG912">
        <f t="shared" si="89"/>
        <v>0</v>
      </c>
      <c r="AH912">
        <v>0</v>
      </c>
      <c r="AI912">
        <v>1</v>
      </c>
    </row>
    <row r="913" spans="1:35" x14ac:dyDescent="0.3">
      <c r="A913" s="1">
        <v>10619</v>
      </c>
      <c r="B913">
        <v>1994</v>
      </c>
      <c r="C913">
        <f t="shared" si="86"/>
        <v>32</v>
      </c>
      <c r="D913" t="str" cm="1">
        <f t="array" ref="D913">_xlfn.IFS(C913&lt;36,"Young",C913&lt;56,"Middle-aged",C913&gt;=56,"Senior")</f>
        <v>Young</v>
      </c>
      <c r="E913" t="s">
        <v>29</v>
      </c>
      <c r="F913" t="s">
        <v>30</v>
      </c>
      <c r="G913">
        <v>95529</v>
      </c>
      <c r="H913">
        <f t="shared" si="84"/>
        <v>95529</v>
      </c>
      <c r="I913" t="str" cm="1">
        <f t="array" ref="I913">_xlfn.IFS(H913&lt;PERCENTILE(Income_Clean,0.33),"Low",H913&lt;PERCENTILE(Income_Clean,0.67),"Medium",H913&gt;PERCENTILE(Income_Clean,0.67),"High")</f>
        <v>High</v>
      </c>
      <c r="J913" t="str">
        <f t="shared" si="85"/>
        <v>Above Average Income</v>
      </c>
      <c r="K913">
        <v>0</v>
      </c>
      <c r="L913">
        <v>0</v>
      </c>
      <c r="M913" t="str">
        <f t="shared" si="87"/>
        <v>No</v>
      </c>
      <c r="N913" t="s">
        <v>381</v>
      </c>
      <c r="O913">
        <v>29</v>
      </c>
      <c r="P913">
        <v>770</v>
      </c>
      <c r="Q913">
        <v>29</v>
      </c>
      <c r="R913">
        <v>890</v>
      </c>
      <c r="S913">
        <v>250</v>
      </c>
      <c r="T913">
        <v>27</v>
      </c>
      <c r="U913">
        <v>24</v>
      </c>
      <c r="V913">
        <f t="shared" si="88"/>
        <v>1990</v>
      </c>
      <c r="W913">
        <v>1</v>
      </c>
      <c r="X913">
        <v>7</v>
      </c>
      <c r="Y913">
        <v>3</v>
      </c>
      <c r="Z913">
        <v>7</v>
      </c>
      <c r="AA913">
        <v>3</v>
      </c>
      <c r="AB913">
        <v>0</v>
      </c>
      <c r="AC913">
        <v>0</v>
      </c>
      <c r="AD913">
        <v>1</v>
      </c>
      <c r="AE913">
        <v>0</v>
      </c>
      <c r="AF913">
        <v>0</v>
      </c>
      <c r="AG913">
        <f t="shared" si="89"/>
        <v>1</v>
      </c>
      <c r="AH913">
        <v>0</v>
      </c>
      <c r="AI913">
        <v>1</v>
      </c>
    </row>
    <row r="914" spans="1:35" x14ac:dyDescent="0.3">
      <c r="A914" s="1">
        <v>9308</v>
      </c>
      <c r="B914">
        <v>1954</v>
      </c>
      <c r="C914">
        <f t="shared" si="86"/>
        <v>72</v>
      </c>
      <c r="D914" t="str" cm="1">
        <f t="array" ref="D914">_xlfn.IFS(C914&lt;36,"Young",C914&lt;56,"Middle-aged",C914&gt;=56,"Senior")</f>
        <v>Senior</v>
      </c>
      <c r="E914" t="s">
        <v>29</v>
      </c>
      <c r="F914" t="s">
        <v>37</v>
      </c>
      <c r="G914">
        <v>62820</v>
      </c>
      <c r="H914">
        <f t="shared" si="84"/>
        <v>62820</v>
      </c>
      <c r="I914" t="str" cm="1">
        <f t="array" ref="I914">_xlfn.IFS(H914&lt;PERCENTILE(Income_Clean,0.33),"Low",H914&lt;PERCENTILE(Income_Clean,0.67),"Medium",H914&gt;PERCENTILE(Income_Clean,0.67),"High")</f>
        <v>Medium</v>
      </c>
      <c r="J914" t="str">
        <f t="shared" si="85"/>
        <v>Average Income</v>
      </c>
      <c r="K914">
        <v>0</v>
      </c>
      <c r="L914">
        <v>0</v>
      </c>
      <c r="M914" t="str">
        <f t="shared" si="87"/>
        <v>No</v>
      </c>
      <c r="N914" t="s">
        <v>66</v>
      </c>
      <c r="O914">
        <v>51</v>
      </c>
      <c r="P914">
        <v>398</v>
      </c>
      <c r="Q914">
        <v>61</v>
      </c>
      <c r="R914">
        <v>265</v>
      </c>
      <c r="S914">
        <v>138</v>
      </c>
      <c r="T914">
        <v>61</v>
      </c>
      <c r="U914">
        <v>53</v>
      </c>
      <c r="V914">
        <f t="shared" si="88"/>
        <v>976</v>
      </c>
      <c r="W914">
        <v>1</v>
      </c>
      <c r="X914">
        <v>3</v>
      </c>
      <c r="Y914">
        <v>4</v>
      </c>
      <c r="Z914">
        <v>6</v>
      </c>
      <c r="AA914">
        <v>1</v>
      </c>
      <c r="AB914">
        <v>0</v>
      </c>
      <c r="AC914">
        <v>0</v>
      </c>
      <c r="AD914">
        <v>0</v>
      </c>
      <c r="AE914">
        <v>0</v>
      </c>
      <c r="AF914">
        <v>0</v>
      </c>
      <c r="AG914">
        <f t="shared" si="89"/>
        <v>0</v>
      </c>
      <c r="AH914">
        <v>0</v>
      </c>
      <c r="AI914">
        <v>0</v>
      </c>
    </row>
    <row r="915" spans="1:35" x14ac:dyDescent="0.3">
      <c r="A915" s="1">
        <v>10505</v>
      </c>
      <c r="B915">
        <v>1960</v>
      </c>
      <c r="C915">
        <f t="shared" si="86"/>
        <v>66</v>
      </c>
      <c r="D915" t="str" cm="1">
        <f t="array" ref="D915">_xlfn.IFS(C915&lt;36,"Young",C915&lt;56,"Middle-aged",C915&gt;=56,"Senior")</f>
        <v>Senior</v>
      </c>
      <c r="E915" t="s">
        <v>39</v>
      </c>
      <c r="F915" t="s">
        <v>33</v>
      </c>
      <c r="G915">
        <v>73113</v>
      </c>
      <c r="H915">
        <f t="shared" si="84"/>
        <v>73113</v>
      </c>
      <c r="I915" t="str" cm="1">
        <f t="array" ref="I915">_xlfn.IFS(H915&lt;PERCENTILE(Income_Clean,0.33),"Low",H915&lt;PERCENTILE(Income_Clean,0.67),"Medium",H915&gt;PERCENTILE(Income_Clean,0.67),"High")</f>
        <v>High</v>
      </c>
      <c r="J915" t="str">
        <f t="shared" si="85"/>
        <v>Above Average Income</v>
      </c>
      <c r="K915">
        <v>0</v>
      </c>
      <c r="L915">
        <v>0</v>
      </c>
      <c r="M915" t="str">
        <f t="shared" si="87"/>
        <v>No</v>
      </c>
      <c r="N915" t="s">
        <v>231</v>
      </c>
      <c r="O915">
        <v>86</v>
      </c>
      <c r="P915">
        <v>741</v>
      </c>
      <c r="Q915">
        <v>19</v>
      </c>
      <c r="R915">
        <v>154</v>
      </c>
      <c r="S915">
        <v>50</v>
      </c>
      <c r="T915">
        <v>9</v>
      </c>
      <c r="U915">
        <v>28</v>
      </c>
      <c r="V915">
        <f t="shared" si="88"/>
        <v>1001</v>
      </c>
      <c r="W915">
        <v>1</v>
      </c>
      <c r="X915">
        <v>3</v>
      </c>
      <c r="Y915">
        <v>4</v>
      </c>
      <c r="Z915">
        <v>7</v>
      </c>
      <c r="AA915">
        <v>2</v>
      </c>
      <c r="AB915">
        <v>0</v>
      </c>
      <c r="AC915">
        <v>0</v>
      </c>
      <c r="AD915">
        <v>0</v>
      </c>
      <c r="AE915">
        <v>0</v>
      </c>
      <c r="AF915">
        <v>0</v>
      </c>
      <c r="AG915">
        <f t="shared" si="89"/>
        <v>0</v>
      </c>
      <c r="AH915">
        <v>0</v>
      </c>
      <c r="AI915">
        <v>0</v>
      </c>
    </row>
    <row r="916" spans="1:35" x14ac:dyDescent="0.3">
      <c r="A916" s="1">
        <v>8362</v>
      </c>
      <c r="B916">
        <v>1982</v>
      </c>
      <c r="C916">
        <f t="shared" si="86"/>
        <v>44</v>
      </c>
      <c r="D916" t="str" cm="1">
        <f t="array" ref="D916">_xlfn.IFS(C916&lt;36,"Young",C916&lt;56,"Middle-aged",C916&gt;=56,"Senior")</f>
        <v>Middle-aged</v>
      </c>
      <c r="E916" t="s">
        <v>36</v>
      </c>
      <c r="F916" t="s">
        <v>37</v>
      </c>
      <c r="G916">
        <v>84169</v>
      </c>
      <c r="H916">
        <f t="shared" si="84"/>
        <v>84169</v>
      </c>
      <c r="I916" t="str" cm="1">
        <f t="array" ref="I916">_xlfn.IFS(H916&lt;PERCENTILE(Income_Clean,0.33),"Low",H916&lt;PERCENTILE(Income_Clean,0.67),"Medium",H916&gt;PERCENTILE(Income_Clean,0.67),"High")</f>
        <v>High</v>
      </c>
      <c r="J916" t="str">
        <f t="shared" si="85"/>
        <v>Above Average Income</v>
      </c>
      <c r="K916">
        <v>0</v>
      </c>
      <c r="L916">
        <v>0</v>
      </c>
      <c r="M916" t="str">
        <f t="shared" si="87"/>
        <v>No</v>
      </c>
      <c r="N916" t="s">
        <v>406</v>
      </c>
      <c r="O916">
        <v>9</v>
      </c>
      <c r="P916">
        <v>1478</v>
      </c>
      <c r="Q916">
        <v>19</v>
      </c>
      <c r="R916">
        <v>403</v>
      </c>
      <c r="S916">
        <v>0</v>
      </c>
      <c r="T916">
        <v>19</v>
      </c>
      <c r="U916">
        <v>0</v>
      </c>
      <c r="V916">
        <f t="shared" si="88"/>
        <v>1919</v>
      </c>
      <c r="W916">
        <v>1</v>
      </c>
      <c r="X916">
        <v>7</v>
      </c>
      <c r="Y916">
        <v>6</v>
      </c>
      <c r="Z916">
        <v>6</v>
      </c>
      <c r="AA916">
        <v>3</v>
      </c>
      <c r="AB916">
        <v>0</v>
      </c>
      <c r="AC916">
        <v>1</v>
      </c>
      <c r="AD916">
        <v>1</v>
      </c>
      <c r="AE916">
        <v>0</v>
      </c>
      <c r="AF916">
        <v>0</v>
      </c>
      <c r="AG916">
        <f t="shared" si="89"/>
        <v>2</v>
      </c>
      <c r="AH916">
        <v>0</v>
      </c>
      <c r="AI916">
        <v>1</v>
      </c>
    </row>
    <row r="917" spans="1:35" x14ac:dyDescent="0.3">
      <c r="A917" s="1">
        <v>2625</v>
      </c>
      <c r="B917">
        <v>1954</v>
      </c>
      <c r="C917">
        <f t="shared" si="86"/>
        <v>72</v>
      </c>
      <c r="D917" t="str" cm="1">
        <f t="array" ref="D917">_xlfn.IFS(C917&lt;36,"Young",C917&lt;56,"Middle-aged",C917&gt;=56,"Senior")</f>
        <v>Senior</v>
      </c>
      <c r="E917" t="s">
        <v>53</v>
      </c>
      <c r="F917" t="s">
        <v>30</v>
      </c>
      <c r="G917">
        <v>42607</v>
      </c>
      <c r="H917">
        <f t="shared" si="84"/>
        <v>42607</v>
      </c>
      <c r="I917" t="str" cm="1">
        <f t="array" ref="I917">_xlfn.IFS(H917&lt;PERCENTILE(Income_Clean,0.33),"Low",H917&lt;PERCENTILE(Income_Clean,0.67),"Medium",H917&gt;PERCENTILE(Income_Clean,0.67),"High")</f>
        <v>Medium</v>
      </c>
      <c r="J917" t="str">
        <f t="shared" si="85"/>
        <v>Average Income</v>
      </c>
      <c r="K917">
        <v>0</v>
      </c>
      <c r="L917">
        <v>1</v>
      </c>
      <c r="M917" t="str">
        <f t="shared" si="87"/>
        <v>Yes</v>
      </c>
      <c r="N917" t="s">
        <v>537</v>
      </c>
      <c r="O917">
        <v>30</v>
      </c>
      <c r="P917">
        <v>156</v>
      </c>
      <c r="Q917">
        <v>29</v>
      </c>
      <c r="R917">
        <v>56</v>
      </c>
      <c r="S917">
        <v>30</v>
      </c>
      <c r="T917">
        <v>32</v>
      </c>
      <c r="U917">
        <v>47</v>
      </c>
      <c r="V917">
        <f t="shared" si="88"/>
        <v>350</v>
      </c>
      <c r="W917">
        <v>2</v>
      </c>
      <c r="X917">
        <v>3</v>
      </c>
      <c r="Y917">
        <v>2</v>
      </c>
      <c r="Z917">
        <v>7</v>
      </c>
      <c r="AA917">
        <v>3</v>
      </c>
      <c r="AB917">
        <v>0</v>
      </c>
      <c r="AC917">
        <v>0</v>
      </c>
      <c r="AD917">
        <v>0</v>
      </c>
      <c r="AE917">
        <v>0</v>
      </c>
      <c r="AF917">
        <v>0</v>
      </c>
      <c r="AG917">
        <f t="shared" si="89"/>
        <v>0</v>
      </c>
      <c r="AH917">
        <v>0</v>
      </c>
      <c r="AI917">
        <v>0</v>
      </c>
    </row>
    <row r="918" spans="1:35" x14ac:dyDescent="0.3">
      <c r="A918" s="1">
        <v>4637</v>
      </c>
      <c r="B918">
        <v>1954</v>
      </c>
      <c r="C918">
        <f t="shared" si="86"/>
        <v>72</v>
      </c>
      <c r="D918" t="str" cm="1">
        <f t="array" ref="D918">_xlfn.IFS(C918&lt;36,"Young",C918&lt;56,"Middle-aged",C918&gt;=56,"Senior")</f>
        <v>Senior</v>
      </c>
      <c r="E918" t="s">
        <v>36</v>
      </c>
      <c r="F918" t="s">
        <v>30</v>
      </c>
      <c r="G918">
        <v>74637</v>
      </c>
      <c r="H918">
        <f t="shared" si="84"/>
        <v>74637</v>
      </c>
      <c r="I918" t="str" cm="1">
        <f t="array" ref="I918">_xlfn.IFS(H918&lt;PERCENTILE(Income_Clean,0.33),"Low",H918&lt;PERCENTILE(Income_Clean,0.67),"Medium",H918&gt;PERCENTILE(Income_Clean,0.67),"High")</f>
        <v>High</v>
      </c>
      <c r="J918" t="str">
        <f t="shared" si="85"/>
        <v>Above Average Income</v>
      </c>
      <c r="K918">
        <v>0</v>
      </c>
      <c r="L918">
        <v>0</v>
      </c>
      <c r="M918" t="str">
        <f t="shared" si="87"/>
        <v>No</v>
      </c>
      <c r="N918" t="s">
        <v>538</v>
      </c>
      <c r="O918">
        <v>73</v>
      </c>
      <c r="P918">
        <v>960</v>
      </c>
      <c r="Q918">
        <v>64</v>
      </c>
      <c r="R918">
        <v>464</v>
      </c>
      <c r="S918">
        <v>146</v>
      </c>
      <c r="T918">
        <v>0</v>
      </c>
      <c r="U918">
        <v>16</v>
      </c>
      <c r="V918">
        <f t="shared" si="88"/>
        <v>1650</v>
      </c>
      <c r="W918">
        <v>1</v>
      </c>
      <c r="X918">
        <v>6</v>
      </c>
      <c r="Y918">
        <v>9</v>
      </c>
      <c r="Z918">
        <v>9</v>
      </c>
      <c r="AA918">
        <v>3</v>
      </c>
      <c r="AB918">
        <v>0</v>
      </c>
      <c r="AC918">
        <v>0</v>
      </c>
      <c r="AD918">
        <v>0</v>
      </c>
      <c r="AE918">
        <v>1</v>
      </c>
      <c r="AF918">
        <v>0</v>
      </c>
      <c r="AG918">
        <f t="shared" si="89"/>
        <v>1</v>
      </c>
      <c r="AH918">
        <v>0</v>
      </c>
      <c r="AI918">
        <v>0</v>
      </c>
    </row>
    <row r="919" spans="1:35" x14ac:dyDescent="0.3">
      <c r="A919" s="1">
        <v>9972</v>
      </c>
      <c r="B919">
        <v>1955</v>
      </c>
      <c r="C919">
        <f t="shared" si="86"/>
        <v>71</v>
      </c>
      <c r="D919" t="str" cm="1">
        <f t="array" ref="D919">_xlfn.IFS(C919&lt;36,"Young",C919&lt;56,"Middle-aged",C919&gt;=56,"Senior")</f>
        <v>Senior</v>
      </c>
      <c r="E919" t="s">
        <v>36</v>
      </c>
      <c r="F919" t="s">
        <v>33</v>
      </c>
      <c r="G919">
        <v>46015</v>
      </c>
      <c r="H919">
        <f t="shared" si="84"/>
        <v>46015</v>
      </c>
      <c r="I919" t="str" cm="1">
        <f t="array" ref="I919">_xlfn.IFS(H919&lt;PERCENTILE(Income_Clean,0.33),"Low",H919&lt;PERCENTILE(Income_Clean,0.67),"Medium",H919&gt;PERCENTILE(Income_Clean,0.67),"High")</f>
        <v>Medium</v>
      </c>
      <c r="J919" t="str">
        <f t="shared" si="85"/>
        <v>Average Income</v>
      </c>
      <c r="K919">
        <v>1</v>
      </c>
      <c r="L919">
        <v>1</v>
      </c>
      <c r="M919" t="str">
        <f t="shared" si="87"/>
        <v>Yes</v>
      </c>
      <c r="N919" t="s">
        <v>274</v>
      </c>
      <c r="O919">
        <v>25</v>
      </c>
      <c r="P919">
        <v>38</v>
      </c>
      <c r="Q919">
        <v>0</v>
      </c>
      <c r="R919">
        <v>2</v>
      </c>
      <c r="S919">
        <v>0</v>
      </c>
      <c r="T919">
        <v>0</v>
      </c>
      <c r="U919">
        <v>6</v>
      </c>
      <c r="V919">
        <f t="shared" si="88"/>
        <v>46</v>
      </c>
      <c r="W919">
        <v>1</v>
      </c>
      <c r="X919">
        <v>1</v>
      </c>
      <c r="Y919">
        <v>0</v>
      </c>
      <c r="Z919">
        <v>3</v>
      </c>
      <c r="AA919">
        <v>7</v>
      </c>
      <c r="AB919">
        <v>1</v>
      </c>
      <c r="AC919">
        <v>0</v>
      </c>
      <c r="AD919">
        <v>0</v>
      </c>
      <c r="AE919">
        <v>0</v>
      </c>
      <c r="AF919">
        <v>1</v>
      </c>
      <c r="AG919">
        <f t="shared" si="89"/>
        <v>2</v>
      </c>
      <c r="AH919">
        <v>0</v>
      </c>
      <c r="AI919">
        <v>0</v>
      </c>
    </row>
    <row r="920" spans="1:35" x14ac:dyDescent="0.3">
      <c r="A920" s="1">
        <v>4483</v>
      </c>
      <c r="B920">
        <v>1993</v>
      </c>
      <c r="C920">
        <f t="shared" si="86"/>
        <v>33</v>
      </c>
      <c r="D920" t="str" cm="1">
        <f t="array" ref="D920">_xlfn.IFS(C920&lt;36,"Young",C920&lt;56,"Middle-aged",C920&gt;=56,"Senior")</f>
        <v>Young</v>
      </c>
      <c r="E920" t="s">
        <v>29</v>
      </c>
      <c r="F920" t="s">
        <v>30</v>
      </c>
      <c r="G920">
        <v>72354</v>
      </c>
      <c r="H920">
        <f t="shared" si="84"/>
        <v>72354</v>
      </c>
      <c r="I920" t="str" cm="1">
        <f t="array" ref="I920">_xlfn.IFS(H920&lt;PERCENTILE(Income_Clean,0.33),"Low",H920&lt;PERCENTILE(Income_Clean,0.67),"Medium",H920&gt;PERCENTILE(Income_Clean,0.67),"High")</f>
        <v>High</v>
      </c>
      <c r="J920" t="str">
        <f t="shared" si="85"/>
        <v>Above Average Income</v>
      </c>
      <c r="K920">
        <v>0</v>
      </c>
      <c r="L920">
        <v>0</v>
      </c>
      <c r="M920" t="str">
        <f t="shared" si="87"/>
        <v>No</v>
      </c>
      <c r="N920" t="s">
        <v>539</v>
      </c>
      <c r="O920">
        <v>67</v>
      </c>
      <c r="P920">
        <v>315</v>
      </c>
      <c r="Q920">
        <v>26</v>
      </c>
      <c r="R920">
        <v>473</v>
      </c>
      <c r="S920">
        <v>220</v>
      </c>
      <c r="T920">
        <v>12</v>
      </c>
      <c r="U920">
        <v>182</v>
      </c>
      <c r="V920">
        <f t="shared" si="88"/>
        <v>1228</v>
      </c>
      <c r="W920">
        <v>1</v>
      </c>
      <c r="X920">
        <v>2</v>
      </c>
      <c r="Y920">
        <v>10</v>
      </c>
      <c r="Z920">
        <v>6</v>
      </c>
      <c r="AA920">
        <v>1</v>
      </c>
      <c r="AB920">
        <v>0</v>
      </c>
      <c r="AC920">
        <v>0</v>
      </c>
      <c r="AD920">
        <v>0</v>
      </c>
      <c r="AE920">
        <v>0</v>
      </c>
      <c r="AF920">
        <v>0</v>
      </c>
      <c r="AG920">
        <f t="shared" si="89"/>
        <v>0</v>
      </c>
      <c r="AH920">
        <v>0</v>
      </c>
      <c r="AI920">
        <v>0</v>
      </c>
    </row>
    <row r="921" spans="1:35" x14ac:dyDescent="0.3">
      <c r="A921" s="1">
        <v>4487</v>
      </c>
      <c r="B921">
        <v>1969</v>
      </c>
      <c r="C921">
        <f t="shared" si="86"/>
        <v>57</v>
      </c>
      <c r="D921" t="str" cm="1">
        <f t="array" ref="D921">_xlfn.IFS(C921&lt;36,"Young",C921&lt;56,"Middle-aged",C921&gt;=56,"Senior")</f>
        <v>Senior</v>
      </c>
      <c r="E921" t="s">
        <v>39</v>
      </c>
      <c r="F921" t="s">
        <v>30</v>
      </c>
      <c r="G921">
        <v>39858</v>
      </c>
      <c r="H921">
        <f t="shared" si="84"/>
        <v>39858</v>
      </c>
      <c r="I921" t="str" cm="1">
        <f t="array" ref="I921">_xlfn.IFS(H921&lt;PERCENTILE(Income_Clean,0.33),"Low",H921&lt;PERCENTILE(Income_Clean,0.67),"Medium",H921&gt;PERCENTILE(Income_Clean,0.67),"High")</f>
        <v>Low</v>
      </c>
      <c r="J921" t="str">
        <f t="shared" si="85"/>
        <v>Below Average Income</v>
      </c>
      <c r="K921">
        <v>1</v>
      </c>
      <c r="L921">
        <v>0</v>
      </c>
      <c r="M921" t="str">
        <f t="shared" si="87"/>
        <v>Yes</v>
      </c>
      <c r="N921" t="s">
        <v>540</v>
      </c>
      <c r="O921">
        <v>67</v>
      </c>
      <c r="P921">
        <v>15</v>
      </c>
      <c r="Q921">
        <v>20</v>
      </c>
      <c r="R921">
        <v>25</v>
      </c>
      <c r="S921">
        <v>2</v>
      </c>
      <c r="T921">
        <v>7</v>
      </c>
      <c r="U921">
        <v>26</v>
      </c>
      <c r="V921">
        <f t="shared" si="88"/>
        <v>95</v>
      </c>
      <c r="W921">
        <v>1</v>
      </c>
      <c r="X921">
        <v>2</v>
      </c>
      <c r="Y921">
        <v>0</v>
      </c>
      <c r="Z921">
        <v>4</v>
      </c>
      <c r="AA921">
        <v>6</v>
      </c>
      <c r="AB921">
        <v>0</v>
      </c>
      <c r="AC921">
        <v>0</v>
      </c>
      <c r="AD921">
        <v>0</v>
      </c>
      <c r="AE921">
        <v>0</v>
      </c>
      <c r="AF921">
        <v>0</v>
      </c>
      <c r="AG921">
        <f t="shared" si="89"/>
        <v>0</v>
      </c>
      <c r="AH921">
        <v>0</v>
      </c>
      <c r="AI921">
        <v>1</v>
      </c>
    </row>
    <row r="922" spans="1:35" x14ac:dyDescent="0.3">
      <c r="A922" s="1">
        <v>4988</v>
      </c>
      <c r="B922">
        <v>1948</v>
      </c>
      <c r="C922">
        <f t="shared" si="86"/>
        <v>78</v>
      </c>
      <c r="D922" t="str" cm="1">
        <f t="array" ref="D922">_xlfn.IFS(C922&lt;36,"Young",C922&lt;56,"Middle-aged",C922&gt;=56,"Senior")</f>
        <v>Senior</v>
      </c>
      <c r="E922" t="s">
        <v>36</v>
      </c>
      <c r="F922" t="s">
        <v>37</v>
      </c>
      <c r="G922">
        <v>34469</v>
      </c>
      <c r="H922">
        <f t="shared" si="84"/>
        <v>34469</v>
      </c>
      <c r="I922" t="str" cm="1">
        <f t="array" ref="I922">_xlfn.IFS(H922&lt;PERCENTILE(Income_Clean,0.33),"Low",H922&lt;PERCENTILE(Income_Clean,0.67),"Medium",H922&gt;PERCENTILE(Income_Clean,0.67),"High")</f>
        <v>Low</v>
      </c>
      <c r="J922" t="str">
        <f t="shared" si="85"/>
        <v>Below Average Income</v>
      </c>
      <c r="K922">
        <v>1</v>
      </c>
      <c r="L922">
        <v>1</v>
      </c>
      <c r="M922" t="str">
        <f t="shared" si="87"/>
        <v>Yes</v>
      </c>
      <c r="N922" t="s">
        <v>327</v>
      </c>
      <c r="O922">
        <v>58</v>
      </c>
      <c r="P922">
        <v>19</v>
      </c>
      <c r="Q922">
        <v>6</v>
      </c>
      <c r="R922">
        <v>20</v>
      </c>
      <c r="S922">
        <v>0</v>
      </c>
      <c r="T922">
        <v>5</v>
      </c>
      <c r="U922">
        <v>12</v>
      </c>
      <c r="V922">
        <f t="shared" si="88"/>
        <v>62</v>
      </c>
      <c r="W922">
        <v>3</v>
      </c>
      <c r="X922">
        <v>1</v>
      </c>
      <c r="Y922">
        <v>1</v>
      </c>
      <c r="Z922">
        <v>4</v>
      </c>
      <c r="AA922">
        <v>4</v>
      </c>
      <c r="AB922">
        <v>0</v>
      </c>
      <c r="AC922">
        <v>0</v>
      </c>
      <c r="AD922">
        <v>0</v>
      </c>
      <c r="AE922">
        <v>0</v>
      </c>
      <c r="AF922">
        <v>0</v>
      </c>
      <c r="AG922">
        <f t="shared" si="89"/>
        <v>0</v>
      </c>
      <c r="AH922">
        <v>0</v>
      </c>
      <c r="AI922">
        <v>0</v>
      </c>
    </row>
    <row r="923" spans="1:35" x14ac:dyDescent="0.3">
      <c r="A923" s="1">
        <v>8931</v>
      </c>
      <c r="B923">
        <v>1986</v>
      </c>
      <c r="C923">
        <f t="shared" si="86"/>
        <v>40</v>
      </c>
      <c r="D923" t="str" cm="1">
        <f t="array" ref="D923">_xlfn.IFS(C923&lt;36,"Young",C923&lt;56,"Middle-aged",C923&gt;=56,"Senior")</f>
        <v>Middle-aged</v>
      </c>
      <c r="E923" t="s">
        <v>29</v>
      </c>
      <c r="F923" t="s">
        <v>33</v>
      </c>
      <c r="G923">
        <v>83033</v>
      </c>
      <c r="H923">
        <f t="shared" si="84"/>
        <v>83033</v>
      </c>
      <c r="I923" t="str" cm="1">
        <f t="array" ref="I923">_xlfn.IFS(H923&lt;PERCENTILE(Income_Clean,0.33),"Low",H923&lt;PERCENTILE(Income_Clean,0.67),"Medium",H923&gt;PERCENTILE(Income_Clean,0.67),"High")</f>
        <v>High</v>
      </c>
      <c r="J923" t="str">
        <f t="shared" si="85"/>
        <v>Above Average Income</v>
      </c>
      <c r="K923">
        <v>1</v>
      </c>
      <c r="L923">
        <v>0</v>
      </c>
      <c r="M923" t="str">
        <f t="shared" si="87"/>
        <v>Yes</v>
      </c>
      <c r="N923" t="s">
        <v>372</v>
      </c>
      <c r="O923">
        <v>82</v>
      </c>
      <c r="P923">
        <v>812</v>
      </c>
      <c r="Q923">
        <v>99</v>
      </c>
      <c r="R923">
        <v>431</v>
      </c>
      <c r="S923">
        <v>237</v>
      </c>
      <c r="T923">
        <v>149</v>
      </c>
      <c r="U923">
        <v>33</v>
      </c>
      <c r="V923">
        <f t="shared" si="88"/>
        <v>1761</v>
      </c>
      <c r="W923">
        <v>1</v>
      </c>
      <c r="X923">
        <v>11</v>
      </c>
      <c r="Y923">
        <v>4</v>
      </c>
      <c r="Z923">
        <v>10</v>
      </c>
      <c r="AA923">
        <v>5</v>
      </c>
      <c r="AB923">
        <v>0</v>
      </c>
      <c r="AC923">
        <v>0</v>
      </c>
      <c r="AD923">
        <v>0</v>
      </c>
      <c r="AE923">
        <v>1</v>
      </c>
      <c r="AF923">
        <v>0</v>
      </c>
      <c r="AG923">
        <f t="shared" si="89"/>
        <v>1</v>
      </c>
      <c r="AH923">
        <v>0</v>
      </c>
      <c r="AI923">
        <v>0</v>
      </c>
    </row>
    <row r="924" spans="1:35" x14ac:dyDescent="0.3">
      <c r="A924" s="1">
        <v>5871</v>
      </c>
      <c r="B924">
        <v>1979</v>
      </c>
      <c r="C924">
        <f t="shared" si="86"/>
        <v>47</v>
      </c>
      <c r="D924" t="str" cm="1">
        <f t="array" ref="D924">_xlfn.IFS(C924&lt;36,"Young",C924&lt;56,"Middle-aged",C924&gt;=56,"Senior")</f>
        <v>Middle-aged</v>
      </c>
      <c r="E924" t="s">
        <v>39</v>
      </c>
      <c r="F924" t="s">
        <v>33</v>
      </c>
      <c r="G924">
        <v>24401</v>
      </c>
      <c r="H924">
        <f t="shared" si="84"/>
        <v>24401</v>
      </c>
      <c r="I924" t="str" cm="1">
        <f t="array" ref="I924">_xlfn.IFS(H924&lt;PERCENTILE(Income_Clean,0.33),"Low",H924&lt;PERCENTILE(Income_Clean,0.67),"Medium",H924&gt;PERCENTILE(Income_Clean,0.67),"High")</f>
        <v>Low</v>
      </c>
      <c r="J924" t="str">
        <f t="shared" si="85"/>
        <v>Below Average Income</v>
      </c>
      <c r="K924">
        <v>0</v>
      </c>
      <c r="L924">
        <v>0</v>
      </c>
      <c r="M924" t="str">
        <f t="shared" si="87"/>
        <v>No</v>
      </c>
      <c r="N924" t="s">
        <v>51</v>
      </c>
      <c r="O924">
        <v>98</v>
      </c>
      <c r="P924">
        <v>73</v>
      </c>
      <c r="Q924">
        <v>28</v>
      </c>
      <c r="R924">
        <v>217</v>
      </c>
      <c r="S924">
        <v>10</v>
      </c>
      <c r="T924">
        <v>24</v>
      </c>
      <c r="U924">
        <v>115</v>
      </c>
      <c r="V924">
        <f t="shared" si="88"/>
        <v>467</v>
      </c>
      <c r="W924">
        <v>3</v>
      </c>
      <c r="X924">
        <v>6</v>
      </c>
      <c r="Y924">
        <v>1</v>
      </c>
      <c r="Z924">
        <v>6</v>
      </c>
      <c r="AA924">
        <v>8</v>
      </c>
      <c r="AB924">
        <v>0</v>
      </c>
      <c r="AC924">
        <v>0</v>
      </c>
      <c r="AD924">
        <v>0</v>
      </c>
      <c r="AE924">
        <v>0</v>
      </c>
      <c r="AF924">
        <v>0</v>
      </c>
      <c r="AG924">
        <f t="shared" si="89"/>
        <v>0</v>
      </c>
      <c r="AH924">
        <v>0</v>
      </c>
      <c r="AI924">
        <v>0</v>
      </c>
    </row>
    <row r="925" spans="1:35" x14ac:dyDescent="0.3">
      <c r="A925" s="1">
        <v>2008</v>
      </c>
      <c r="B925">
        <v>1978</v>
      </c>
      <c r="C925">
        <f t="shared" si="86"/>
        <v>48</v>
      </c>
      <c r="D925" t="str" cm="1">
        <f t="array" ref="D925">_xlfn.IFS(C925&lt;36,"Young",C925&lt;56,"Middle-aged",C925&gt;=56,"Senior")</f>
        <v>Middle-aged</v>
      </c>
      <c r="E925" t="s">
        <v>29</v>
      </c>
      <c r="F925" t="s">
        <v>37</v>
      </c>
      <c r="G925">
        <v>77583</v>
      </c>
      <c r="H925">
        <f t="shared" si="84"/>
        <v>77583</v>
      </c>
      <c r="I925" t="str" cm="1">
        <f t="array" ref="I925">_xlfn.IFS(H925&lt;PERCENTILE(Income_Clean,0.33),"Low",H925&lt;PERCENTILE(Income_Clean,0.67),"Medium",H925&gt;PERCENTILE(Income_Clean,0.67),"High")</f>
        <v>High</v>
      </c>
      <c r="J925" t="str">
        <f t="shared" si="85"/>
        <v>Above Average Income</v>
      </c>
      <c r="K925">
        <v>0</v>
      </c>
      <c r="L925">
        <v>0</v>
      </c>
      <c r="M925" t="str">
        <f t="shared" si="87"/>
        <v>No</v>
      </c>
      <c r="N925" t="s">
        <v>35</v>
      </c>
      <c r="O925">
        <v>93</v>
      </c>
      <c r="P925">
        <v>372</v>
      </c>
      <c r="Q925">
        <v>23</v>
      </c>
      <c r="R925">
        <v>384</v>
      </c>
      <c r="S925">
        <v>250</v>
      </c>
      <c r="T925">
        <v>12</v>
      </c>
      <c r="U925">
        <v>108</v>
      </c>
      <c r="V925">
        <f t="shared" si="88"/>
        <v>1149</v>
      </c>
      <c r="W925">
        <v>1</v>
      </c>
      <c r="X925">
        <v>4</v>
      </c>
      <c r="Y925">
        <v>5</v>
      </c>
      <c r="Z925">
        <v>9</v>
      </c>
      <c r="AA925">
        <v>2</v>
      </c>
      <c r="AB925">
        <v>0</v>
      </c>
      <c r="AC925">
        <v>0</v>
      </c>
      <c r="AD925">
        <v>0</v>
      </c>
      <c r="AE925">
        <v>1</v>
      </c>
      <c r="AF925">
        <v>0</v>
      </c>
      <c r="AG925">
        <f t="shared" si="89"/>
        <v>1</v>
      </c>
      <c r="AH925">
        <v>0</v>
      </c>
      <c r="AI925">
        <v>0</v>
      </c>
    </row>
    <row r="926" spans="1:35" x14ac:dyDescent="0.3">
      <c r="A926" s="1">
        <v>3139</v>
      </c>
      <c r="B926">
        <v>1982</v>
      </c>
      <c r="C926">
        <f t="shared" si="86"/>
        <v>44</v>
      </c>
      <c r="D926" t="str" cm="1">
        <f t="array" ref="D926">_xlfn.IFS(C926&lt;36,"Young",C926&lt;56,"Middle-aged",C926&gt;=56,"Senior")</f>
        <v>Middle-aged</v>
      </c>
      <c r="E926" t="s">
        <v>53</v>
      </c>
      <c r="F926" t="s">
        <v>30</v>
      </c>
      <c r="G926">
        <v>74116</v>
      </c>
      <c r="H926">
        <f t="shared" si="84"/>
        <v>74116</v>
      </c>
      <c r="I926" t="str" cm="1">
        <f t="array" ref="I926">_xlfn.IFS(H926&lt;PERCENTILE(Income_Clean,0.33),"Low",H926&lt;PERCENTILE(Income_Clean,0.67),"Medium",H926&gt;PERCENTILE(Income_Clean,0.67),"High")</f>
        <v>High</v>
      </c>
      <c r="J926" t="str">
        <f t="shared" si="85"/>
        <v>Above Average Income</v>
      </c>
      <c r="K926">
        <v>0</v>
      </c>
      <c r="L926">
        <v>0</v>
      </c>
      <c r="M926" t="str">
        <f t="shared" si="87"/>
        <v>No</v>
      </c>
      <c r="N926" t="s">
        <v>375</v>
      </c>
      <c r="O926">
        <v>53</v>
      </c>
      <c r="P926">
        <v>871</v>
      </c>
      <c r="Q926">
        <v>111</v>
      </c>
      <c r="R926">
        <v>704</v>
      </c>
      <c r="S926">
        <v>145</v>
      </c>
      <c r="T926">
        <v>55</v>
      </c>
      <c r="U926">
        <v>166</v>
      </c>
      <c r="V926">
        <f t="shared" si="88"/>
        <v>2052</v>
      </c>
      <c r="W926">
        <v>1</v>
      </c>
      <c r="X926">
        <v>4</v>
      </c>
      <c r="Y926">
        <v>4</v>
      </c>
      <c r="Z926">
        <v>10</v>
      </c>
      <c r="AA926">
        <v>2</v>
      </c>
      <c r="AB926">
        <v>0</v>
      </c>
      <c r="AC926">
        <v>1</v>
      </c>
      <c r="AD926">
        <v>0</v>
      </c>
      <c r="AE926">
        <v>0</v>
      </c>
      <c r="AF926">
        <v>0</v>
      </c>
      <c r="AG926">
        <f t="shared" si="89"/>
        <v>1</v>
      </c>
      <c r="AH926">
        <v>0</v>
      </c>
      <c r="AI926">
        <v>0</v>
      </c>
    </row>
    <row r="927" spans="1:35" x14ac:dyDescent="0.3">
      <c r="A927" s="1">
        <v>10037</v>
      </c>
      <c r="B927">
        <v>1993</v>
      </c>
      <c r="C927">
        <f t="shared" si="86"/>
        <v>33</v>
      </c>
      <c r="D927" t="str" cm="1">
        <f t="array" ref="D927">_xlfn.IFS(C927&lt;36,"Young",C927&lt;56,"Middle-aged",C927&gt;=56,"Senior")</f>
        <v>Young</v>
      </c>
      <c r="E927" t="s">
        <v>29</v>
      </c>
      <c r="F927" t="s">
        <v>30</v>
      </c>
      <c r="G927">
        <v>74293</v>
      </c>
      <c r="H927">
        <f t="shared" si="84"/>
        <v>74293</v>
      </c>
      <c r="I927" t="str" cm="1">
        <f t="array" ref="I927">_xlfn.IFS(H927&lt;PERCENTILE(Income_Clean,0.33),"Low",H927&lt;PERCENTILE(Income_Clean,0.67),"Medium",H927&gt;PERCENTILE(Income_Clean,0.67),"High")</f>
        <v>High</v>
      </c>
      <c r="J927" t="str">
        <f t="shared" si="85"/>
        <v>Above Average Income</v>
      </c>
      <c r="K927">
        <v>0</v>
      </c>
      <c r="L927">
        <v>0</v>
      </c>
      <c r="M927" t="str">
        <f t="shared" si="87"/>
        <v>No</v>
      </c>
      <c r="N927" t="s">
        <v>327</v>
      </c>
      <c r="O927">
        <v>66</v>
      </c>
      <c r="P927">
        <v>375</v>
      </c>
      <c r="Q927">
        <v>152</v>
      </c>
      <c r="R927">
        <v>335</v>
      </c>
      <c r="S927">
        <v>93</v>
      </c>
      <c r="T927">
        <v>91</v>
      </c>
      <c r="U927">
        <v>81</v>
      </c>
      <c r="V927">
        <f t="shared" si="88"/>
        <v>1127</v>
      </c>
      <c r="W927">
        <v>1</v>
      </c>
      <c r="X927">
        <v>5</v>
      </c>
      <c r="Y927">
        <v>4</v>
      </c>
      <c r="Z927">
        <v>6</v>
      </c>
      <c r="AA927">
        <v>2</v>
      </c>
      <c r="AB927">
        <v>0</v>
      </c>
      <c r="AC927">
        <v>0</v>
      </c>
      <c r="AD927">
        <v>0</v>
      </c>
      <c r="AE927">
        <v>0</v>
      </c>
      <c r="AF927">
        <v>0</v>
      </c>
      <c r="AG927">
        <f t="shared" si="89"/>
        <v>0</v>
      </c>
      <c r="AH927">
        <v>0</v>
      </c>
      <c r="AI927">
        <v>0</v>
      </c>
    </row>
    <row r="928" spans="1:35" x14ac:dyDescent="0.3">
      <c r="A928" s="1">
        <v>10673</v>
      </c>
      <c r="B928">
        <v>1976</v>
      </c>
      <c r="C928">
        <f t="shared" si="86"/>
        <v>50</v>
      </c>
      <c r="D928" t="str" cm="1">
        <f t="array" ref="D928">_xlfn.IFS(C928&lt;36,"Young",C928&lt;56,"Middle-aged",C928&gt;=56,"Senior")</f>
        <v>Middle-aged</v>
      </c>
      <c r="E928" t="s">
        <v>36</v>
      </c>
      <c r="F928" t="s">
        <v>37</v>
      </c>
      <c r="G928">
        <v>68397</v>
      </c>
      <c r="H928">
        <f t="shared" si="84"/>
        <v>68397</v>
      </c>
      <c r="I928" t="str" cm="1">
        <f t="array" ref="I928">_xlfn.IFS(H928&lt;PERCENTILE(Income_Clean,0.33),"Low",H928&lt;PERCENTILE(Income_Clean,0.67),"Medium",H928&gt;PERCENTILE(Income_Clean,0.67),"High")</f>
        <v>High</v>
      </c>
      <c r="J928" t="str">
        <f t="shared" si="85"/>
        <v>Above Average Income</v>
      </c>
      <c r="K928">
        <v>0</v>
      </c>
      <c r="L928">
        <v>1</v>
      </c>
      <c r="M928" t="str">
        <f t="shared" si="87"/>
        <v>Yes</v>
      </c>
      <c r="N928" t="s">
        <v>537</v>
      </c>
      <c r="O928">
        <v>6</v>
      </c>
      <c r="P928">
        <v>760</v>
      </c>
      <c r="Q928">
        <v>80</v>
      </c>
      <c r="R928">
        <v>466</v>
      </c>
      <c r="S928">
        <v>17</v>
      </c>
      <c r="T928">
        <v>13</v>
      </c>
      <c r="U928">
        <v>80</v>
      </c>
      <c r="V928">
        <f t="shared" si="88"/>
        <v>1416</v>
      </c>
      <c r="W928">
        <v>1</v>
      </c>
      <c r="X928">
        <v>6</v>
      </c>
      <c r="Y928">
        <v>9</v>
      </c>
      <c r="Z928">
        <v>5</v>
      </c>
      <c r="AA928">
        <v>3</v>
      </c>
      <c r="AB928">
        <v>0</v>
      </c>
      <c r="AC928">
        <v>0</v>
      </c>
      <c r="AD928">
        <v>0</v>
      </c>
      <c r="AE928">
        <v>0</v>
      </c>
      <c r="AF928">
        <v>0</v>
      </c>
      <c r="AG928">
        <f t="shared" si="89"/>
        <v>0</v>
      </c>
      <c r="AH928">
        <v>0</v>
      </c>
      <c r="AI928">
        <v>0</v>
      </c>
    </row>
    <row r="929" spans="1:35" x14ac:dyDescent="0.3">
      <c r="A929" s="1">
        <v>5303</v>
      </c>
      <c r="B929">
        <v>1974</v>
      </c>
      <c r="C929">
        <f t="shared" si="86"/>
        <v>52</v>
      </c>
      <c r="D929" t="str" cm="1">
        <f t="array" ref="D929">_xlfn.IFS(C929&lt;36,"Young",C929&lt;56,"Middle-aged",C929&gt;=56,"Senior")</f>
        <v>Middle-aged</v>
      </c>
      <c r="E929" t="s">
        <v>36</v>
      </c>
      <c r="F929" t="s">
        <v>33</v>
      </c>
      <c r="G929">
        <v>79632</v>
      </c>
      <c r="H929">
        <f t="shared" si="84"/>
        <v>79632</v>
      </c>
      <c r="I929" t="str" cm="1">
        <f t="array" ref="I929">_xlfn.IFS(H929&lt;PERCENTILE(Income_Clean,0.33),"Low",H929&lt;PERCENTILE(Income_Clean,0.67),"Medium",H929&gt;PERCENTILE(Income_Clean,0.67),"High")</f>
        <v>High</v>
      </c>
      <c r="J929" t="str">
        <f t="shared" si="85"/>
        <v>Above Average Income</v>
      </c>
      <c r="K929">
        <v>0</v>
      </c>
      <c r="L929">
        <v>0</v>
      </c>
      <c r="M929" t="str">
        <f t="shared" si="87"/>
        <v>No</v>
      </c>
      <c r="N929" t="s">
        <v>410</v>
      </c>
      <c r="O929">
        <v>42</v>
      </c>
      <c r="P929">
        <v>471</v>
      </c>
      <c r="Q929">
        <v>0</v>
      </c>
      <c r="R929">
        <v>510</v>
      </c>
      <c r="S929">
        <v>99</v>
      </c>
      <c r="T929">
        <v>21</v>
      </c>
      <c r="U929">
        <v>12</v>
      </c>
      <c r="V929">
        <f t="shared" si="88"/>
        <v>1113</v>
      </c>
      <c r="W929">
        <v>1</v>
      </c>
      <c r="X929">
        <v>6</v>
      </c>
      <c r="Y929">
        <v>4</v>
      </c>
      <c r="Z929">
        <v>9</v>
      </c>
      <c r="AA929">
        <v>2</v>
      </c>
      <c r="AB929">
        <v>0</v>
      </c>
      <c r="AC929">
        <v>0</v>
      </c>
      <c r="AD929">
        <v>0</v>
      </c>
      <c r="AE929">
        <v>0</v>
      </c>
      <c r="AF929">
        <v>0</v>
      </c>
      <c r="AG929">
        <f t="shared" si="89"/>
        <v>0</v>
      </c>
      <c r="AH929">
        <v>0</v>
      </c>
      <c r="AI929">
        <v>0</v>
      </c>
    </row>
    <row r="930" spans="1:35" x14ac:dyDescent="0.3">
      <c r="A930" s="1">
        <v>538</v>
      </c>
      <c r="B930">
        <v>1989</v>
      </c>
      <c r="C930">
        <f t="shared" si="86"/>
        <v>37</v>
      </c>
      <c r="D930" t="str" cm="1">
        <f t="array" ref="D930">_xlfn.IFS(C930&lt;36,"Young",C930&lt;56,"Middle-aged",C930&gt;=56,"Senior")</f>
        <v>Middle-aged</v>
      </c>
      <c r="E930" t="s">
        <v>29</v>
      </c>
      <c r="F930" t="s">
        <v>30</v>
      </c>
      <c r="G930">
        <v>46107</v>
      </c>
      <c r="H930">
        <f t="shared" si="84"/>
        <v>46107</v>
      </c>
      <c r="I930" t="str" cm="1">
        <f t="array" ref="I930">_xlfn.IFS(H930&lt;PERCENTILE(Income_Clean,0.33),"Low",H930&lt;PERCENTILE(Income_Clean,0.67),"Medium",H930&gt;PERCENTILE(Income_Clean,0.67),"High")</f>
        <v>Medium</v>
      </c>
      <c r="J930" t="str">
        <f t="shared" si="85"/>
        <v>Average Income</v>
      </c>
      <c r="K930">
        <v>1</v>
      </c>
      <c r="L930">
        <v>0</v>
      </c>
      <c r="M930" t="str">
        <f t="shared" si="87"/>
        <v>Yes</v>
      </c>
      <c r="N930" t="s">
        <v>35</v>
      </c>
      <c r="O930">
        <v>78</v>
      </c>
      <c r="P930">
        <v>31</v>
      </c>
      <c r="Q930">
        <v>9</v>
      </c>
      <c r="R930">
        <v>27</v>
      </c>
      <c r="S930">
        <v>16</v>
      </c>
      <c r="T930">
        <v>9</v>
      </c>
      <c r="U930">
        <v>33</v>
      </c>
      <c r="V930">
        <f t="shared" si="88"/>
        <v>125</v>
      </c>
      <c r="W930">
        <v>1</v>
      </c>
      <c r="X930">
        <v>1</v>
      </c>
      <c r="Y930">
        <v>1</v>
      </c>
      <c r="Z930">
        <v>4</v>
      </c>
      <c r="AA930">
        <v>3</v>
      </c>
      <c r="AB930">
        <v>0</v>
      </c>
      <c r="AC930">
        <v>0</v>
      </c>
      <c r="AD930">
        <v>0</v>
      </c>
      <c r="AE930">
        <v>0</v>
      </c>
      <c r="AF930">
        <v>0</v>
      </c>
      <c r="AG930">
        <f t="shared" si="89"/>
        <v>0</v>
      </c>
      <c r="AH930">
        <v>0</v>
      </c>
      <c r="AI930">
        <v>0</v>
      </c>
    </row>
    <row r="931" spans="1:35" x14ac:dyDescent="0.3">
      <c r="A931" s="1">
        <v>7922</v>
      </c>
      <c r="B931">
        <v>1951</v>
      </c>
      <c r="C931">
        <f t="shared" si="86"/>
        <v>75</v>
      </c>
      <c r="D931" t="str" cm="1">
        <f t="array" ref="D931">_xlfn.IFS(C931&lt;36,"Young",C931&lt;56,"Middle-aged",C931&gt;=56,"Senior")</f>
        <v>Senior</v>
      </c>
      <c r="E931" t="s">
        <v>36</v>
      </c>
      <c r="F931" t="s">
        <v>30</v>
      </c>
      <c r="G931">
        <v>64950</v>
      </c>
      <c r="H931">
        <f t="shared" si="84"/>
        <v>64950</v>
      </c>
      <c r="I931" t="str" cm="1">
        <f t="array" ref="I931">_xlfn.IFS(H931&lt;PERCENTILE(Income_Clean,0.33),"Low",H931&lt;PERCENTILE(Income_Clean,0.67),"Medium",H931&gt;PERCENTILE(Income_Clean,0.67),"High")</f>
        <v>High</v>
      </c>
      <c r="J931" t="str">
        <f t="shared" si="85"/>
        <v>Above Average Income</v>
      </c>
      <c r="K931">
        <v>0</v>
      </c>
      <c r="L931">
        <v>1</v>
      </c>
      <c r="M931" t="str">
        <f t="shared" si="87"/>
        <v>Yes</v>
      </c>
      <c r="N931" t="s">
        <v>396</v>
      </c>
      <c r="O931">
        <v>29</v>
      </c>
      <c r="P931">
        <v>819</v>
      </c>
      <c r="Q931">
        <v>0</v>
      </c>
      <c r="R931">
        <v>72</v>
      </c>
      <c r="S931">
        <v>12</v>
      </c>
      <c r="T931">
        <v>0</v>
      </c>
      <c r="U931">
        <v>63</v>
      </c>
      <c r="V931">
        <f t="shared" si="88"/>
        <v>966</v>
      </c>
      <c r="W931">
        <v>2</v>
      </c>
      <c r="X931">
        <v>11</v>
      </c>
      <c r="Y931">
        <v>2</v>
      </c>
      <c r="Z931">
        <v>10</v>
      </c>
      <c r="AA931">
        <v>7</v>
      </c>
      <c r="AB931">
        <v>0</v>
      </c>
      <c r="AC931">
        <v>1</v>
      </c>
      <c r="AD931">
        <v>0</v>
      </c>
      <c r="AE931">
        <v>0</v>
      </c>
      <c r="AF931">
        <v>0</v>
      </c>
      <c r="AG931">
        <f t="shared" si="89"/>
        <v>1</v>
      </c>
      <c r="AH931">
        <v>0</v>
      </c>
      <c r="AI931">
        <v>0</v>
      </c>
    </row>
    <row r="932" spans="1:35" x14ac:dyDescent="0.3">
      <c r="A932" s="1">
        <v>5692</v>
      </c>
      <c r="B932">
        <v>1989</v>
      </c>
      <c r="C932">
        <f t="shared" si="86"/>
        <v>37</v>
      </c>
      <c r="D932" t="str" cm="1">
        <f t="array" ref="D932">_xlfn.IFS(C932&lt;36,"Young",C932&lt;56,"Middle-aged",C932&gt;=56,"Senior")</f>
        <v>Middle-aged</v>
      </c>
      <c r="E932" t="s">
        <v>47</v>
      </c>
      <c r="F932" t="s">
        <v>37</v>
      </c>
      <c r="G932">
        <v>25443</v>
      </c>
      <c r="H932">
        <f t="shared" si="84"/>
        <v>25443</v>
      </c>
      <c r="I932" t="str" cm="1">
        <f t="array" ref="I932">_xlfn.IFS(H932&lt;PERCENTILE(Income_Clean,0.33),"Low",H932&lt;PERCENTILE(Income_Clean,0.67),"Medium",H932&gt;PERCENTILE(Income_Clean,0.67),"High")</f>
        <v>Low</v>
      </c>
      <c r="J932" t="str">
        <f t="shared" si="85"/>
        <v>Below Average Income</v>
      </c>
      <c r="K932">
        <v>1</v>
      </c>
      <c r="L932">
        <v>0</v>
      </c>
      <c r="M932" t="str">
        <f t="shared" si="87"/>
        <v>Yes</v>
      </c>
      <c r="N932" t="s">
        <v>309</v>
      </c>
      <c r="O932">
        <v>82</v>
      </c>
      <c r="P932">
        <v>1</v>
      </c>
      <c r="Q932">
        <v>4</v>
      </c>
      <c r="R932">
        <v>3</v>
      </c>
      <c r="S932">
        <v>8</v>
      </c>
      <c r="T932">
        <v>9</v>
      </c>
      <c r="U932">
        <v>7</v>
      </c>
      <c r="V932">
        <f t="shared" si="88"/>
        <v>32</v>
      </c>
      <c r="W932">
        <v>1</v>
      </c>
      <c r="X932">
        <v>1</v>
      </c>
      <c r="Y932">
        <v>0</v>
      </c>
      <c r="Z932">
        <v>3</v>
      </c>
      <c r="AA932">
        <v>8</v>
      </c>
      <c r="AB932">
        <v>0</v>
      </c>
      <c r="AC932">
        <v>0</v>
      </c>
      <c r="AD932">
        <v>0</v>
      </c>
      <c r="AE932">
        <v>0</v>
      </c>
      <c r="AF932">
        <v>0</v>
      </c>
      <c r="AG932">
        <f t="shared" si="89"/>
        <v>0</v>
      </c>
      <c r="AH932">
        <v>0</v>
      </c>
      <c r="AI932">
        <v>0</v>
      </c>
    </row>
    <row r="933" spans="1:35" x14ac:dyDescent="0.3">
      <c r="A933" s="1">
        <v>4843</v>
      </c>
      <c r="B933">
        <v>1952</v>
      </c>
      <c r="C933">
        <f t="shared" si="86"/>
        <v>74</v>
      </c>
      <c r="D933" t="str" cm="1">
        <f t="array" ref="D933">_xlfn.IFS(C933&lt;36,"Young",C933&lt;56,"Middle-aged",C933&gt;=56,"Senior")</f>
        <v>Senior</v>
      </c>
      <c r="E933" t="s">
        <v>29</v>
      </c>
      <c r="F933" t="s">
        <v>30</v>
      </c>
      <c r="G933">
        <v>75127</v>
      </c>
      <c r="H933">
        <f t="shared" si="84"/>
        <v>75127</v>
      </c>
      <c r="I933" t="str" cm="1">
        <f t="array" ref="I933">_xlfn.IFS(H933&lt;PERCENTILE(Income_Clean,0.33),"Low",H933&lt;PERCENTILE(Income_Clean,0.67),"Medium",H933&gt;PERCENTILE(Income_Clean,0.67),"High")</f>
        <v>High</v>
      </c>
      <c r="J933" t="str">
        <f t="shared" si="85"/>
        <v>Above Average Income</v>
      </c>
      <c r="K933">
        <v>0</v>
      </c>
      <c r="L933">
        <v>0</v>
      </c>
      <c r="M933" t="str">
        <f t="shared" si="87"/>
        <v>No</v>
      </c>
      <c r="N933" t="s">
        <v>65</v>
      </c>
      <c r="O933">
        <v>92</v>
      </c>
      <c r="P933">
        <v>203</v>
      </c>
      <c r="Q933">
        <v>35</v>
      </c>
      <c r="R933">
        <v>305</v>
      </c>
      <c r="S933">
        <v>46</v>
      </c>
      <c r="T933">
        <v>17</v>
      </c>
      <c r="U933">
        <v>227</v>
      </c>
      <c r="V933">
        <f t="shared" si="88"/>
        <v>833</v>
      </c>
      <c r="W933">
        <v>1</v>
      </c>
      <c r="X933">
        <v>2</v>
      </c>
      <c r="Y933">
        <v>11</v>
      </c>
      <c r="Z933">
        <v>5</v>
      </c>
      <c r="AA933">
        <v>1</v>
      </c>
      <c r="AB933">
        <v>0</v>
      </c>
      <c r="AC933">
        <v>0</v>
      </c>
      <c r="AD933">
        <v>0</v>
      </c>
      <c r="AE933">
        <v>0</v>
      </c>
      <c r="AF933">
        <v>0</v>
      </c>
      <c r="AG933">
        <f t="shared" si="89"/>
        <v>0</v>
      </c>
      <c r="AH933">
        <v>0</v>
      </c>
      <c r="AI933">
        <v>0</v>
      </c>
    </row>
    <row r="934" spans="1:35" x14ac:dyDescent="0.3">
      <c r="A934" s="1">
        <v>6383</v>
      </c>
      <c r="B934">
        <v>1971</v>
      </c>
      <c r="C934">
        <f t="shared" si="86"/>
        <v>55</v>
      </c>
      <c r="D934" t="str" cm="1">
        <f t="array" ref="D934">_xlfn.IFS(C934&lt;36,"Young",C934&lt;56,"Middle-aged",C934&gt;=56,"Senior")</f>
        <v>Middle-aged</v>
      </c>
      <c r="E934" t="s">
        <v>36</v>
      </c>
      <c r="F934" t="s">
        <v>33</v>
      </c>
      <c r="G934">
        <v>32892</v>
      </c>
      <c r="H934">
        <f t="shared" si="84"/>
        <v>32892</v>
      </c>
      <c r="I934" t="str" cm="1">
        <f t="array" ref="I934">_xlfn.IFS(H934&lt;PERCENTILE(Income_Clean,0.33),"Low",H934&lt;PERCENTILE(Income_Clean,0.67),"Medium",H934&gt;PERCENTILE(Income_Clean,0.67),"High")</f>
        <v>Low</v>
      </c>
      <c r="J934" t="str">
        <f t="shared" si="85"/>
        <v>Below Average Income</v>
      </c>
      <c r="K934">
        <v>1</v>
      </c>
      <c r="L934">
        <v>0</v>
      </c>
      <c r="M934" t="str">
        <f t="shared" si="87"/>
        <v>Yes</v>
      </c>
      <c r="N934" t="s">
        <v>362</v>
      </c>
      <c r="O934">
        <v>78</v>
      </c>
      <c r="P934">
        <v>26</v>
      </c>
      <c r="Q934">
        <v>0</v>
      </c>
      <c r="R934">
        <v>15</v>
      </c>
      <c r="S934">
        <v>2</v>
      </c>
      <c r="T934">
        <v>1</v>
      </c>
      <c r="U934">
        <v>2</v>
      </c>
      <c r="V934">
        <f t="shared" si="88"/>
        <v>46</v>
      </c>
      <c r="W934">
        <v>2</v>
      </c>
      <c r="X934">
        <v>3</v>
      </c>
      <c r="Y934">
        <v>0</v>
      </c>
      <c r="Z934">
        <v>3</v>
      </c>
      <c r="AA934">
        <v>8</v>
      </c>
      <c r="AB934">
        <v>0</v>
      </c>
      <c r="AC934">
        <v>0</v>
      </c>
      <c r="AD934">
        <v>0</v>
      </c>
      <c r="AE934">
        <v>0</v>
      </c>
      <c r="AF934">
        <v>0</v>
      </c>
      <c r="AG934">
        <f t="shared" si="89"/>
        <v>0</v>
      </c>
      <c r="AH934">
        <v>0</v>
      </c>
      <c r="AI934">
        <v>0</v>
      </c>
    </row>
    <row r="935" spans="1:35" x14ac:dyDescent="0.3">
      <c r="A935" s="1">
        <v>1628</v>
      </c>
      <c r="B935">
        <v>1971</v>
      </c>
      <c r="C935">
        <f t="shared" si="86"/>
        <v>55</v>
      </c>
      <c r="D935" t="str" cm="1">
        <f t="array" ref="D935">_xlfn.IFS(C935&lt;36,"Young",C935&lt;56,"Middle-aged",C935&gt;=56,"Senior")</f>
        <v>Middle-aged</v>
      </c>
      <c r="E935" t="s">
        <v>29</v>
      </c>
      <c r="F935" t="s">
        <v>33</v>
      </c>
      <c r="G935">
        <v>71796</v>
      </c>
      <c r="H935">
        <f t="shared" si="84"/>
        <v>71796</v>
      </c>
      <c r="I935" t="str" cm="1">
        <f t="array" ref="I935">_xlfn.IFS(H935&lt;PERCENTILE(Income_Clean,0.33),"Low",H935&lt;PERCENTILE(Income_Clean,0.67),"Medium",H935&gt;PERCENTILE(Income_Clean,0.67),"High")</f>
        <v>High</v>
      </c>
      <c r="J935" t="str">
        <f t="shared" si="85"/>
        <v>Above Average Income</v>
      </c>
      <c r="K935">
        <v>0</v>
      </c>
      <c r="L935">
        <v>0</v>
      </c>
      <c r="M935" t="str">
        <f t="shared" si="87"/>
        <v>No</v>
      </c>
      <c r="N935" t="s">
        <v>463</v>
      </c>
      <c r="O935">
        <v>54</v>
      </c>
      <c r="P935">
        <v>354</v>
      </c>
      <c r="Q935">
        <v>21</v>
      </c>
      <c r="R935">
        <v>311</v>
      </c>
      <c r="S935">
        <v>167</v>
      </c>
      <c r="T935">
        <v>75</v>
      </c>
      <c r="U935">
        <v>32</v>
      </c>
      <c r="V935">
        <f t="shared" si="88"/>
        <v>960</v>
      </c>
      <c r="W935">
        <v>1</v>
      </c>
      <c r="X935">
        <v>9</v>
      </c>
      <c r="Y935">
        <v>3</v>
      </c>
      <c r="Z935">
        <v>4</v>
      </c>
      <c r="AA935">
        <v>4</v>
      </c>
      <c r="AB935">
        <v>0</v>
      </c>
      <c r="AC935">
        <v>0</v>
      </c>
      <c r="AD935">
        <v>0</v>
      </c>
      <c r="AE935">
        <v>0</v>
      </c>
      <c r="AF935">
        <v>0</v>
      </c>
      <c r="AG935">
        <f t="shared" si="89"/>
        <v>0</v>
      </c>
      <c r="AH935">
        <v>0</v>
      </c>
      <c r="AI935">
        <v>0</v>
      </c>
    </row>
    <row r="936" spans="1:35" x14ac:dyDescent="0.3">
      <c r="A936" s="1">
        <v>1204</v>
      </c>
      <c r="B936">
        <v>1970</v>
      </c>
      <c r="C936">
        <f t="shared" si="86"/>
        <v>56</v>
      </c>
      <c r="D936" t="str" cm="1">
        <f t="array" ref="D936">_xlfn.IFS(C936&lt;36,"Young",C936&lt;56,"Middle-aged",C936&gt;=56,"Senior")</f>
        <v>Senior</v>
      </c>
      <c r="E936" t="s">
        <v>36</v>
      </c>
      <c r="F936" t="s">
        <v>37</v>
      </c>
      <c r="G936">
        <v>67536</v>
      </c>
      <c r="H936">
        <f t="shared" si="84"/>
        <v>67536</v>
      </c>
      <c r="I936" t="str" cm="1">
        <f t="array" ref="I936">_xlfn.IFS(H936&lt;PERCENTILE(Income_Clean,0.33),"Low",H936&lt;PERCENTILE(Income_Clean,0.67),"Medium",H936&gt;PERCENTILE(Income_Clean,0.67),"High")</f>
        <v>High</v>
      </c>
      <c r="J936" t="str">
        <f t="shared" si="85"/>
        <v>Above Average Income</v>
      </c>
      <c r="K936">
        <v>0</v>
      </c>
      <c r="L936">
        <v>1</v>
      </c>
      <c r="M936" t="str">
        <f t="shared" si="87"/>
        <v>Yes</v>
      </c>
      <c r="N936" t="s">
        <v>247</v>
      </c>
      <c r="O936">
        <v>45</v>
      </c>
      <c r="P936">
        <v>1253</v>
      </c>
      <c r="Q936">
        <v>0</v>
      </c>
      <c r="R936">
        <v>447</v>
      </c>
      <c r="S936">
        <v>23</v>
      </c>
      <c r="T936">
        <v>71</v>
      </c>
      <c r="U936">
        <v>35</v>
      </c>
      <c r="V936">
        <f t="shared" si="88"/>
        <v>1829</v>
      </c>
      <c r="W936">
        <v>3</v>
      </c>
      <c r="X936">
        <v>11</v>
      </c>
      <c r="Y936">
        <v>5</v>
      </c>
      <c r="Z936">
        <v>11</v>
      </c>
      <c r="AA936">
        <v>8</v>
      </c>
      <c r="AB936">
        <v>0</v>
      </c>
      <c r="AC936">
        <v>0</v>
      </c>
      <c r="AD936">
        <v>0</v>
      </c>
      <c r="AE936">
        <v>1</v>
      </c>
      <c r="AF936">
        <v>0</v>
      </c>
      <c r="AG936">
        <f t="shared" si="89"/>
        <v>1</v>
      </c>
      <c r="AH936">
        <v>0</v>
      </c>
      <c r="AI936">
        <v>0</v>
      </c>
    </row>
    <row r="937" spans="1:35" x14ac:dyDescent="0.3">
      <c r="A937" s="1">
        <v>3673</v>
      </c>
      <c r="B937">
        <v>1971</v>
      </c>
      <c r="C937">
        <f t="shared" si="86"/>
        <v>55</v>
      </c>
      <c r="D937" t="str" cm="1">
        <f t="array" ref="D937">_xlfn.IFS(C937&lt;36,"Young",C937&lt;56,"Middle-aged",C937&gt;=56,"Senior")</f>
        <v>Middle-aged</v>
      </c>
      <c r="E937" t="s">
        <v>29</v>
      </c>
      <c r="F937" t="s">
        <v>30</v>
      </c>
      <c r="G937">
        <v>55239</v>
      </c>
      <c r="H937">
        <f t="shared" si="84"/>
        <v>55239</v>
      </c>
      <c r="I937" t="str" cm="1">
        <f t="array" ref="I937">_xlfn.IFS(H937&lt;PERCENTILE(Income_Clean,0.33),"Low",H937&lt;PERCENTILE(Income_Clean,0.67),"Medium",H937&gt;PERCENTILE(Income_Clean,0.67),"High")</f>
        <v>Medium</v>
      </c>
      <c r="J937" t="str">
        <f t="shared" si="85"/>
        <v>Average Income</v>
      </c>
      <c r="K937">
        <v>0</v>
      </c>
      <c r="L937">
        <v>1</v>
      </c>
      <c r="M937" t="str">
        <f t="shared" si="87"/>
        <v>Yes</v>
      </c>
      <c r="N937" t="s">
        <v>437</v>
      </c>
      <c r="O937">
        <v>59</v>
      </c>
      <c r="P937">
        <v>371</v>
      </c>
      <c r="Q937">
        <v>17</v>
      </c>
      <c r="R937">
        <v>238</v>
      </c>
      <c r="S937">
        <v>23</v>
      </c>
      <c r="T937">
        <v>24</v>
      </c>
      <c r="U937">
        <v>106</v>
      </c>
      <c r="V937">
        <f t="shared" si="88"/>
        <v>779</v>
      </c>
      <c r="W937">
        <v>3</v>
      </c>
      <c r="X937">
        <v>7</v>
      </c>
      <c r="Y937">
        <v>5</v>
      </c>
      <c r="Z937">
        <v>11</v>
      </c>
      <c r="AA937">
        <v>5</v>
      </c>
      <c r="AB937">
        <v>0</v>
      </c>
      <c r="AC937">
        <v>0</v>
      </c>
      <c r="AD937">
        <v>0</v>
      </c>
      <c r="AE937">
        <v>0</v>
      </c>
      <c r="AF937">
        <v>0</v>
      </c>
      <c r="AG937">
        <f t="shared" si="89"/>
        <v>0</v>
      </c>
      <c r="AH937">
        <v>0</v>
      </c>
      <c r="AI937">
        <v>0</v>
      </c>
    </row>
    <row r="938" spans="1:35" x14ac:dyDescent="0.3">
      <c r="A938" s="1">
        <v>760</v>
      </c>
      <c r="B938">
        <v>1975</v>
      </c>
      <c r="C938">
        <f t="shared" si="86"/>
        <v>51</v>
      </c>
      <c r="D938" t="str" cm="1">
        <f t="array" ref="D938">_xlfn.IFS(C938&lt;36,"Young",C938&lt;56,"Middle-aged",C938&gt;=56,"Senior")</f>
        <v>Middle-aged</v>
      </c>
      <c r="E938" t="s">
        <v>36</v>
      </c>
      <c r="F938" t="s">
        <v>41</v>
      </c>
      <c r="G938">
        <v>60554</v>
      </c>
      <c r="H938">
        <f t="shared" si="84"/>
        <v>60554</v>
      </c>
      <c r="I938" t="str" cm="1">
        <f t="array" ref="I938">_xlfn.IFS(H938&lt;PERCENTILE(Income_Clean,0.33),"Low",H938&lt;PERCENTILE(Income_Clean,0.67),"Medium",H938&gt;PERCENTILE(Income_Clean,0.67),"High")</f>
        <v>Medium</v>
      </c>
      <c r="J938" t="str">
        <f t="shared" si="85"/>
        <v>Average Income</v>
      </c>
      <c r="K938">
        <v>1</v>
      </c>
      <c r="L938">
        <v>0</v>
      </c>
      <c r="M938" t="str">
        <f t="shared" si="87"/>
        <v>Yes</v>
      </c>
      <c r="N938" t="s">
        <v>541</v>
      </c>
      <c r="O938">
        <v>8</v>
      </c>
      <c r="P938">
        <v>588</v>
      </c>
      <c r="Q938">
        <v>7</v>
      </c>
      <c r="R938">
        <v>76</v>
      </c>
      <c r="S938">
        <v>110</v>
      </c>
      <c r="T938">
        <v>15</v>
      </c>
      <c r="U938">
        <v>15</v>
      </c>
      <c r="V938">
        <f t="shared" si="88"/>
        <v>811</v>
      </c>
      <c r="W938">
        <v>2</v>
      </c>
      <c r="X938">
        <v>8</v>
      </c>
      <c r="Y938">
        <v>4</v>
      </c>
      <c r="Z938">
        <v>9</v>
      </c>
      <c r="AA938">
        <v>6</v>
      </c>
      <c r="AB938">
        <v>0</v>
      </c>
      <c r="AC938">
        <v>0</v>
      </c>
      <c r="AD938">
        <v>0</v>
      </c>
      <c r="AE938">
        <v>0</v>
      </c>
      <c r="AF938">
        <v>0</v>
      </c>
      <c r="AG938">
        <f t="shared" si="89"/>
        <v>0</v>
      </c>
      <c r="AH938">
        <v>0</v>
      </c>
      <c r="AI938">
        <v>0</v>
      </c>
    </row>
    <row r="939" spans="1:35" x14ac:dyDescent="0.3">
      <c r="A939" s="1">
        <v>8957</v>
      </c>
      <c r="B939">
        <v>1952</v>
      </c>
      <c r="C939">
        <f t="shared" si="86"/>
        <v>74</v>
      </c>
      <c r="D939" t="str" cm="1">
        <f t="array" ref="D939">_xlfn.IFS(C939&lt;36,"Young",C939&lt;56,"Middle-aged",C939&gt;=56,"Senior")</f>
        <v>Senior</v>
      </c>
      <c r="E939" t="s">
        <v>53</v>
      </c>
      <c r="F939" t="s">
        <v>30</v>
      </c>
      <c r="G939">
        <v>64831</v>
      </c>
      <c r="H939">
        <f t="shared" si="84"/>
        <v>64831</v>
      </c>
      <c r="I939" t="str" cm="1">
        <f t="array" ref="I939">_xlfn.IFS(H939&lt;PERCENTILE(Income_Clean,0.33),"Low",H939&lt;PERCENTILE(Income_Clean,0.67),"Medium",H939&gt;PERCENTILE(Income_Clean,0.67),"High")</f>
        <v>High</v>
      </c>
      <c r="J939" t="str">
        <f t="shared" si="85"/>
        <v>Above Average Income</v>
      </c>
      <c r="K939">
        <v>1</v>
      </c>
      <c r="L939">
        <v>1</v>
      </c>
      <c r="M939" t="str">
        <f t="shared" si="87"/>
        <v>Yes</v>
      </c>
      <c r="N939" t="s">
        <v>542</v>
      </c>
      <c r="O939">
        <v>51</v>
      </c>
      <c r="P939">
        <v>480</v>
      </c>
      <c r="Q939">
        <v>86</v>
      </c>
      <c r="R939">
        <v>249</v>
      </c>
      <c r="S939">
        <v>75</v>
      </c>
      <c r="T939">
        <v>86</v>
      </c>
      <c r="U939">
        <v>144</v>
      </c>
      <c r="V939">
        <f t="shared" si="88"/>
        <v>1120</v>
      </c>
      <c r="W939">
        <v>8</v>
      </c>
      <c r="X939">
        <v>6</v>
      </c>
      <c r="Y939">
        <v>3</v>
      </c>
      <c r="Z939">
        <v>5</v>
      </c>
      <c r="AA939">
        <v>6</v>
      </c>
      <c r="AB939">
        <v>0</v>
      </c>
      <c r="AC939">
        <v>0</v>
      </c>
      <c r="AD939">
        <v>0</v>
      </c>
      <c r="AE939">
        <v>0</v>
      </c>
      <c r="AF939">
        <v>0</v>
      </c>
      <c r="AG939">
        <f t="shared" si="89"/>
        <v>0</v>
      </c>
      <c r="AH939">
        <v>0</v>
      </c>
      <c r="AI939">
        <v>0</v>
      </c>
    </row>
    <row r="940" spans="1:35" x14ac:dyDescent="0.3">
      <c r="A940" s="1">
        <v>4128</v>
      </c>
      <c r="B940">
        <v>1962</v>
      </c>
      <c r="C940">
        <f t="shared" si="86"/>
        <v>64</v>
      </c>
      <c r="D940" t="str" cm="1">
        <f t="array" ref="D940">_xlfn.IFS(C940&lt;36,"Young",C940&lt;56,"Middle-aged",C940&gt;=56,"Senior")</f>
        <v>Senior</v>
      </c>
      <c r="E940" t="s">
        <v>36</v>
      </c>
      <c r="F940" t="s">
        <v>33</v>
      </c>
      <c r="G940">
        <v>56067</v>
      </c>
      <c r="H940">
        <f t="shared" si="84"/>
        <v>56067</v>
      </c>
      <c r="I940" t="str" cm="1">
        <f t="array" ref="I940">_xlfn.IFS(H940&lt;PERCENTILE(Income_Clean,0.33),"Low",H940&lt;PERCENTILE(Income_Clean,0.67),"Medium",H940&gt;PERCENTILE(Income_Clean,0.67),"High")</f>
        <v>Medium</v>
      </c>
      <c r="J940" t="str">
        <f t="shared" si="85"/>
        <v>Average Income</v>
      </c>
      <c r="K940">
        <v>0</v>
      </c>
      <c r="L940">
        <v>1</v>
      </c>
      <c r="M940" t="str">
        <f t="shared" si="87"/>
        <v>Yes</v>
      </c>
      <c r="N940" t="s">
        <v>543</v>
      </c>
      <c r="O940">
        <v>51</v>
      </c>
      <c r="P940">
        <v>517</v>
      </c>
      <c r="Q940">
        <v>12</v>
      </c>
      <c r="R940">
        <v>54</v>
      </c>
      <c r="S940">
        <v>16</v>
      </c>
      <c r="T940">
        <v>6</v>
      </c>
      <c r="U940">
        <v>120</v>
      </c>
      <c r="V940">
        <f t="shared" si="88"/>
        <v>725</v>
      </c>
      <c r="W940">
        <v>2</v>
      </c>
      <c r="X940">
        <v>7</v>
      </c>
      <c r="Y940">
        <v>4</v>
      </c>
      <c r="Z940">
        <v>7</v>
      </c>
      <c r="AA940">
        <v>5</v>
      </c>
      <c r="AB940">
        <v>0</v>
      </c>
      <c r="AC940">
        <v>0</v>
      </c>
      <c r="AD940">
        <v>0</v>
      </c>
      <c r="AE940">
        <v>0</v>
      </c>
      <c r="AF940">
        <v>0</v>
      </c>
      <c r="AG940">
        <f t="shared" si="89"/>
        <v>0</v>
      </c>
      <c r="AH940">
        <v>0</v>
      </c>
      <c r="AI940">
        <v>0</v>
      </c>
    </row>
    <row r="941" spans="1:35" x14ac:dyDescent="0.3">
      <c r="A941" s="1">
        <v>6810</v>
      </c>
      <c r="B941">
        <v>1983</v>
      </c>
      <c r="C941">
        <f t="shared" si="86"/>
        <v>43</v>
      </c>
      <c r="D941" t="str" cm="1">
        <f t="array" ref="D941">_xlfn.IFS(C941&lt;36,"Young",C941&lt;56,"Middle-aged",C941&gt;=56,"Senior")</f>
        <v>Middle-aged</v>
      </c>
      <c r="E941" t="s">
        <v>29</v>
      </c>
      <c r="F941" t="s">
        <v>41</v>
      </c>
      <c r="G941">
        <v>82025</v>
      </c>
      <c r="H941">
        <f t="shared" si="84"/>
        <v>82025</v>
      </c>
      <c r="I941" t="str" cm="1">
        <f t="array" ref="I941">_xlfn.IFS(H941&lt;PERCENTILE(Income_Clean,0.33),"Low",H941&lt;PERCENTILE(Income_Clean,0.67),"Medium",H941&gt;PERCENTILE(Income_Clean,0.67),"High")</f>
        <v>High</v>
      </c>
      <c r="J941" t="str">
        <f t="shared" si="85"/>
        <v>Above Average Income</v>
      </c>
      <c r="K941">
        <v>0</v>
      </c>
      <c r="L941">
        <v>0</v>
      </c>
      <c r="M941" t="str">
        <f t="shared" si="87"/>
        <v>No</v>
      </c>
      <c r="N941" t="s">
        <v>544</v>
      </c>
      <c r="O941">
        <v>76</v>
      </c>
      <c r="P941">
        <v>267</v>
      </c>
      <c r="Q941">
        <v>98</v>
      </c>
      <c r="R941">
        <v>606</v>
      </c>
      <c r="S941">
        <v>48</v>
      </c>
      <c r="T941">
        <v>70</v>
      </c>
      <c r="U941">
        <v>98</v>
      </c>
      <c r="V941">
        <f t="shared" si="88"/>
        <v>1187</v>
      </c>
      <c r="W941">
        <v>1</v>
      </c>
      <c r="X941">
        <v>3</v>
      </c>
      <c r="Y941">
        <v>2</v>
      </c>
      <c r="Z941">
        <v>6</v>
      </c>
      <c r="AA941">
        <v>1</v>
      </c>
      <c r="AB941">
        <v>0</v>
      </c>
      <c r="AC941">
        <v>0</v>
      </c>
      <c r="AD941">
        <v>1</v>
      </c>
      <c r="AE941">
        <v>0</v>
      </c>
      <c r="AF941">
        <v>0</v>
      </c>
      <c r="AG941">
        <f t="shared" si="89"/>
        <v>1</v>
      </c>
      <c r="AH941">
        <v>0</v>
      </c>
      <c r="AI941">
        <v>1</v>
      </c>
    </row>
    <row r="942" spans="1:35" x14ac:dyDescent="0.3">
      <c r="A942" s="1">
        <v>5386</v>
      </c>
      <c r="B942">
        <v>1953</v>
      </c>
      <c r="C942">
        <f t="shared" si="86"/>
        <v>73</v>
      </c>
      <c r="D942" t="str" cm="1">
        <f t="array" ref="D942">_xlfn.IFS(C942&lt;36,"Young",C942&lt;56,"Middle-aged",C942&gt;=56,"Senior")</f>
        <v>Senior</v>
      </c>
      <c r="E942" t="s">
        <v>29</v>
      </c>
      <c r="F942" t="s">
        <v>33</v>
      </c>
      <c r="G942">
        <v>94384</v>
      </c>
      <c r="H942">
        <f t="shared" si="84"/>
        <v>94384</v>
      </c>
      <c r="I942" t="str" cm="1">
        <f t="array" ref="I942">_xlfn.IFS(H942&lt;PERCENTILE(Income_Clean,0.33),"Low",H942&lt;PERCENTILE(Income_Clean,0.67),"Medium",H942&gt;PERCENTILE(Income_Clean,0.67),"High")</f>
        <v>High</v>
      </c>
      <c r="J942" t="str">
        <f t="shared" si="85"/>
        <v>Above Average Income</v>
      </c>
      <c r="K942">
        <v>0</v>
      </c>
      <c r="L942">
        <v>0</v>
      </c>
      <c r="M942" t="str">
        <f t="shared" si="87"/>
        <v>No</v>
      </c>
      <c r="N942" t="s">
        <v>545</v>
      </c>
      <c r="O942">
        <v>62</v>
      </c>
      <c r="P942">
        <v>1111</v>
      </c>
      <c r="Q942">
        <v>24</v>
      </c>
      <c r="R942">
        <v>790</v>
      </c>
      <c r="S942">
        <v>160</v>
      </c>
      <c r="T942">
        <v>45</v>
      </c>
      <c r="U942">
        <v>172</v>
      </c>
      <c r="V942">
        <f t="shared" si="88"/>
        <v>2302</v>
      </c>
      <c r="W942">
        <v>0</v>
      </c>
      <c r="X942">
        <v>5</v>
      </c>
      <c r="Y942">
        <v>8</v>
      </c>
      <c r="Z942">
        <v>5</v>
      </c>
      <c r="AA942">
        <v>2</v>
      </c>
      <c r="AB942">
        <v>0</v>
      </c>
      <c r="AC942">
        <v>1</v>
      </c>
      <c r="AD942">
        <v>1</v>
      </c>
      <c r="AE942">
        <v>1</v>
      </c>
      <c r="AF942">
        <v>0</v>
      </c>
      <c r="AG942">
        <f t="shared" si="89"/>
        <v>3</v>
      </c>
      <c r="AH942">
        <v>0</v>
      </c>
      <c r="AI942">
        <v>1</v>
      </c>
    </row>
    <row r="943" spans="1:35" x14ac:dyDescent="0.3">
      <c r="A943" s="1">
        <v>8700</v>
      </c>
      <c r="B943">
        <v>1986</v>
      </c>
      <c r="C943">
        <f t="shared" si="86"/>
        <v>40</v>
      </c>
      <c r="D943" t="str" cm="1">
        <f t="array" ref="D943">_xlfn.IFS(C943&lt;36,"Young",C943&lt;56,"Middle-aged",C943&gt;=56,"Senior")</f>
        <v>Middle-aged</v>
      </c>
      <c r="E943" t="s">
        <v>47</v>
      </c>
      <c r="F943" t="s">
        <v>30</v>
      </c>
      <c r="G943">
        <v>14906</v>
      </c>
      <c r="H943">
        <f t="shared" si="84"/>
        <v>14906</v>
      </c>
      <c r="I943" t="str" cm="1">
        <f t="array" ref="I943">_xlfn.IFS(H943&lt;PERCENTILE(Income_Clean,0.33),"Low",H943&lt;PERCENTILE(Income_Clean,0.67),"Medium",H943&gt;PERCENTILE(Income_Clean,0.67),"High")</f>
        <v>Low</v>
      </c>
      <c r="J943" t="str">
        <f t="shared" si="85"/>
        <v>Below Average Income</v>
      </c>
      <c r="K943">
        <v>0</v>
      </c>
      <c r="L943">
        <v>0</v>
      </c>
      <c r="M943" t="str">
        <f t="shared" si="87"/>
        <v>No</v>
      </c>
      <c r="N943" t="s">
        <v>309</v>
      </c>
      <c r="O943">
        <v>86</v>
      </c>
      <c r="P943">
        <v>7</v>
      </c>
      <c r="Q943">
        <v>7</v>
      </c>
      <c r="R943">
        <v>14</v>
      </c>
      <c r="S943">
        <v>7</v>
      </c>
      <c r="T943">
        <v>16</v>
      </c>
      <c r="U943">
        <v>15</v>
      </c>
      <c r="V943">
        <f t="shared" si="88"/>
        <v>66</v>
      </c>
      <c r="W943">
        <v>3</v>
      </c>
      <c r="X943">
        <v>2</v>
      </c>
      <c r="Y943">
        <v>1</v>
      </c>
      <c r="Z943">
        <v>3</v>
      </c>
      <c r="AA943">
        <v>7</v>
      </c>
      <c r="AB943">
        <v>0</v>
      </c>
      <c r="AC943">
        <v>0</v>
      </c>
      <c r="AD943">
        <v>0</v>
      </c>
      <c r="AE943">
        <v>0</v>
      </c>
      <c r="AF943">
        <v>0</v>
      </c>
      <c r="AG943">
        <f t="shared" si="89"/>
        <v>0</v>
      </c>
      <c r="AH943">
        <v>0</v>
      </c>
      <c r="AI943">
        <v>0</v>
      </c>
    </row>
    <row r="944" spans="1:35" x14ac:dyDescent="0.3">
      <c r="A944" s="1">
        <v>3202</v>
      </c>
      <c r="B944">
        <v>1987</v>
      </c>
      <c r="C944">
        <f t="shared" si="86"/>
        <v>39</v>
      </c>
      <c r="D944" t="str" cm="1">
        <f t="array" ref="D944">_xlfn.IFS(C944&lt;36,"Young",C944&lt;56,"Middle-aged",C944&gt;=56,"Senior")</f>
        <v>Middle-aged</v>
      </c>
      <c r="E944" t="s">
        <v>36</v>
      </c>
      <c r="F944" t="s">
        <v>37</v>
      </c>
      <c r="G944">
        <v>51563</v>
      </c>
      <c r="H944">
        <f t="shared" si="84"/>
        <v>51563</v>
      </c>
      <c r="I944" t="str" cm="1">
        <f t="array" ref="I944">_xlfn.IFS(H944&lt;PERCENTILE(Income_Clean,0.33),"Low",H944&lt;PERCENTILE(Income_Clean,0.67),"Medium",H944&gt;PERCENTILE(Income_Clean,0.67),"High")</f>
        <v>Medium</v>
      </c>
      <c r="J944" t="str">
        <f t="shared" si="85"/>
        <v>Average Income</v>
      </c>
      <c r="K944">
        <v>0</v>
      </c>
      <c r="L944">
        <v>0</v>
      </c>
      <c r="M944" t="str">
        <f t="shared" si="87"/>
        <v>No</v>
      </c>
      <c r="N944" t="s">
        <v>546</v>
      </c>
      <c r="O944">
        <v>60</v>
      </c>
      <c r="P944">
        <v>1166</v>
      </c>
      <c r="Q944">
        <v>0</v>
      </c>
      <c r="R944">
        <v>48</v>
      </c>
      <c r="S944">
        <v>0</v>
      </c>
      <c r="T944">
        <v>0</v>
      </c>
      <c r="U944">
        <v>36</v>
      </c>
      <c r="V944">
        <f t="shared" si="88"/>
        <v>1250</v>
      </c>
      <c r="W944">
        <v>1</v>
      </c>
      <c r="X944">
        <v>4</v>
      </c>
      <c r="Y944">
        <v>4</v>
      </c>
      <c r="Z944">
        <v>10</v>
      </c>
      <c r="AA944">
        <v>8</v>
      </c>
      <c r="AB944">
        <v>0</v>
      </c>
      <c r="AC944">
        <v>1</v>
      </c>
      <c r="AD944">
        <v>1</v>
      </c>
      <c r="AE944">
        <v>0</v>
      </c>
      <c r="AF944">
        <v>0</v>
      </c>
      <c r="AG944">
        <f t="shared" si="89"/>
        <v>2</v>
      </c>
      <c r="AH944">
        <v>0</v>
      </c>
      <c r="AI944">
        <v>0</v>
      </c>
    </row>
    <row r="945" spans="1:35" x14ac:dyDescent="0.3">
      <c r="A945" s="1">
        <v>1328</v>
      </c>
      <c r="B945">
        <v>1982</v>
      </c>
      <c r="C945">
        <f t="shared" si="86"/>
        <v>44</v>
      </c>
      <c r="D945" t="str" cm="1">
        <f t="array" ref="D945">_xlfn.IFS(C945&lt;36,"Young",C945&lt;56,"Middle-aged",C945&gt;=56,"Senior")</f>
        <v>Middle-aged</v>
      </c>
      <c r="E945" t="s">
        <v>53</v>
      </c>
      <c r="F945" t="s">
        <v>37</v>
      </c>
      <c r="G945">
        <v>57937</v>
      </c>
      <c r="H945">
        <f t="shared" si="84"/>
        <v>57937</v>
      </c>
      <c r="I945" t="str" cm="1">
        <f t="array" ref="I945">_xlfn.IFS(H945&lt;PERCENTILE(Income_Clean,0.33),"Low",H945&lt;PERCENTILE(Income_Clean,0.67),"Medium",H945&gt;PERCENTILE(Income_Clean,0.67),"High")</f>
        <v>Medium</v>
      </c>
      <c r="J945" t="str">
        <f t="shared" si="85"/>
        <v>Average Income</v>
      </c>
      <c r="K945">
        <v>0</v>
      </c>
      <c r="L945">
        <v>1</v>
      </c>
      <c r="M945" t="str">
        <f t="shared" si="87"/>
        <v>Yes</v>
      </c>
      <c r="N945" t="s">
        <v>224</v>
      </c>
      <c r="O945">
        <v>56</v>
      </c>
      <c r="P945">
        <v>261</v>
      </c>
      <c r="Q945">
        <v>42</v>
      </c>
      <c r="R945">
        <v>144</v>
      </c>
      <c r="S945">
        <v>55</v>
      </c>
      <c r="T945">
        <v>48</v>
      </c>
      <c r="U945">
        <v>133</v>
      </c>
      <c r="V945">
        <f t="shared" si="88"/>
        <v>683</v>
      </c>
      <c r="W945">
        <v>3</v>
      </c>
      <c r="X945">
        <v>4</v>
      </c>
      <c r="Y945">
        <v>4</v>
      </c>
      <c r="Z945">
        <v>9</v>
      </c>
      <c r="AA945">
        <v>3</v>
      </c>
      <c r="AB945">
        <v>0</v>
      </c>
      <c r="AC945">
        <v>0</v>
      </c>
      <c r="AD945">
        <v>0</v>
      </c>
      <c r="AE945">
        <v>0</v>
      </c>
      <c r="AF945">
        <v>0</v>
      </c>
      <c r="AG945">
        <f t="shared" si="89"/>
        <v>0</v>
      </c>
      <c r="AH945">
        <v>0</v>
      </c>
      <c r="AI945">
        <v>0</v>
      </c>
    </row>
    <row r="946" spans="1:35" x14ac:dyDescent="0.3">
      <c r="A946" s="1">
        <v>8405</v>
      </c>
      <c r="B946">
        <v>1979</v>
      </c>
      <c r="C946">
        <f t="shared" si="86"/>
        <v>47</v>
      </c>
      <c r="D946" t="str" cm="1">
        <f t="array" ref="D946">_xlfn.IFS(C946&lt;36,"Young",C946&lt;56,"Middle-aged",C946&gt;=56,"Senior")</f>
        <v>Middle-aged</v>
      </c>
      <c r="E946" t="s">
        <v>29</v>
      </c>
      <c r="F946" t="s">
        <v>41</v>
      </c>
      <c r="G946">
        <v>68274</v>
      </c>
      <c r="H946">
        <f t="shared" si="84"/>
        <v>68274</v>
      </c>
      <c r="I946" t="str" cm="1">
        <f t="array" ref="I946">_xlfn.IFS(H946&lt;PERCENTILE(Income_Clean,0.33),"Low",H946&lt;PERCENTILE(Income_Clean,0.67),"Medium",H946&gt;PERCENTILE(Income_Clean,0.67),"High")</f>
        <v>High</v>
      </c>
      <c r="J946" t="str">
        <f t="shared" si="85"/>
        <v>Above Average Income</v>
      </c>
      <c r="K946">
        <v>1</v>
      </c>
      <c r="L946">
        <v>1</v>
      </c>
      <c r="M946" t="str">
        <f t="shared" si="87"/>
        <v>Yes</v>
      </c>
      <c r="N946" t="s">
        <v>150</v>
      </c>
      <c r="O946">
        <v>83</v>
      </c>
      <c r="P946">
        <v>135</v>
      </c>
      <c r="Q946">
        <v>25</v>
      </c>
      <c r="R946">
        <v>51</v>
      </c>
      <c r="S946">
        <v>23</v>
      </c>
      <c r="T946">
        <v>25</v>
      </c>
      <c r="U946">
        <v>46</v>
      </c>
      <c r="V946">
        <f t="shared" si="88"/>
        <v>305</v>
      </c>
      <c r="W946">
        <v>2</v>
      </c>
      <c r="X946">
        <v>4</v>
      </c>
      <c r="Y946">
        <v>2</v>
      </c>
      <c r="Z946">
        <v>5</v>
      </c>
      <c r="AA946">
        <v>3</v>
      </c>
      <c r="AB946">
        <v>0</v>
      </c>
      <c r="AC946">
        <v>0</v>
      </c>
      <c r="AD946">
        <v>0</v>
      </c>
      <c r="AE946">
        <v>0</v>
      </c>
      <c r="AF946">
        <v>0</v>
      </c>
      <c r="AG946">
        <f t="shared" si="89"/>
        <v>0</v>
      </c>
      <c r="AH946">
        <v>0</v>
      </c>
      <c r="AI946">
        <v>0</v>
      </c>
    </row>
    <row r="947" spans="1:35" x14ac:dyDescent="0.3">
      <c r="A947" s="1">
        <v>6515</v>
      </c>
      <c r="B947">
        <v>1977</v>
      </c>
      <c r="C947">
        <f t="shared" si="86"/>
        <v>49</v>
      </c>
      <c r="D947" t="str" cm="1">
        <f t="array" ref="D947">_xlfn.IFS(C947&lt;36,"Young",C947&lt;56,"Middle-aged",C947&gt;=56,"Senior")</f>
        <v>Middle-aged</v>
      </c>
      <c r="E947" t="s">
        <v>29</v>
      </c>
      <c r="F947" t="s">
        <v>33</v>
      </c>
      <c r="G947">
        <v>39771</v>
      </c>
      <c r="H947">
        <f t="shared" si="84"/>
        <v>39771</v>
      </c>
      <c r="I947" t="str" cm="1">
        <f t="array" ref="I947">_xlfn.IFS(H947&lt;PERCENTILE(Income_Clean,0.33),"Low",H947&lt;PERCENTILE(Income_Clean,0.67),"Medium",H947&gt;PERCENTILE(Income_Clean,0.67),"High")</f>
        <v>Low</v>
      </c>
      <c r="J947" t="str">
        <f t="shared" si="85"/>
        <v>Below Average Income</v>
      </c>
      <c r="K947">
        <v>1</v>
      </c>
      <c r="L947">
        <v>0</v>
      </c>
      <c r="M947" t="str">
        <f t="shared" si="87"/>
        <v>Yes</v>
      </c>
      <c r="N947" t="s">
        <v>96</v>
      </c>
      <c r="O947">
        <v>92</v>
      </c>
      <c r="P947">
        <v>6</v>
      </c>
      <c r="Q947">
        <v>2</v>
      </c>
      <c r="R947">
        <v>18</v>
      </c>
      <c r="S947">
        <v>2</v>
      </c>
      <c r="T947">
        <v>8</v>
      </c>
      <c r="U947">
        <v>14</v>
      </c>
      <c r="V947">
        <f t="shared" si="88"/>
        <v>50</v>
      </c>
      <c r="W947">
        <v>1</v>
      </c>
      <c r="X947">
        <v>2</v>
      </c>
      <c r="Y947">
        <v>0</v>
      </c>
      <c r="Z947">
        <v>3</v>
      </c>
      <c r="AA947">
        <v>4</v>
      </c>
      <c r="AB947">
        <v>0</v>
      </c>
      <c r="AC947">
        <v>0</v>
      </c>
      <c r="AD947">
        <v>0</v>
      </c>
      <c r="AE947">
        <v>0</v>
      </c>
      <c r="AF947">
        <v>0</v>
      </c>
      <c r="AG947">
        <f t="shared" si="89"/>
        <v>0</v>
      </c>
      <c r="AH947">
        <v>0</v>
      </c>
      <c r="AI947">
        <v>0</v>
      </c>
    </row>
    <row r="948" spans="1:35" x14ac:dyDescent="0.3">
      <c r="A948" s="1">
        <v>2882</v>
      </c>
      <c r="B948">
        <v>1975</v>
      </c>
      <c r="C948">
        <f t="shared" si="86"/>
        <v>51</v>
      </c>
      <c r="D948" t="str" cm="1">
        <f t="array" ref="D948">_xlfn.IFS(C948&lt;36,"Young",C948&lt;56,"Middle-aged",C948&gt;=56,"Senior")</f>
        <v>Middle-aged</v>
      </c>
      <c r="E948" t="s">
        <v>53</v>
      </c>
      <c r="F948" t="s">
        <v>41</v>
      </c>
      <c r="G948">
        <v>67893</v>
      </c>
      <c r="H948">
        <f t="shared" si="84"/>
        <v>67893</v>
      </c>
      <c r="I948" t="str" cm="1">
        <f t="array" ref="I948">_xlfn.IFS(H948&lt;PERCENTILE(Income_Clean,0.33),"Low",H948&lt;PERCENTILE(Income_Clean,0.67),"Medium",H948&gt;PERCENTILE(Income_Clean,0.67),"High")</f>
        <v>High</v>
      </c>
      <c r="J948" t="str">
        <f t="shared" si="85"/>
        <v>Above Average Income</v>
      </c>
      <c r="K948">
        <v>0</v>
      </c>
      <c r="L948">
        <v>1</v>
      </c>
      <c r="M948" t="str">
        <f t="shared" si="87"/>
        <v>Yes</v>
      </c>
      <c r="N948" t="s">
        <v>546</v>
      </c>
      <c r="O948">
        <v>31</v>
      </c>
      <c r="P948">
        <v>711</v>
      </c>
      <c r="Q948">
        <v>28</v>
      </c>
      <c r="R948">
        <v>142</v>
      </c>
      <c r="S948">
        <v>49</v>
      </c>
      <c r="T948">
        <v>18</v>
      </c>
      <c r="U948">
        <v>47</v>
      </c>
      <c r="V948">
        <f t="shared" si="88"/>
        <v>995</v>
      </c>
      <c r="W948">
        <v>2</v>
      </c>
      <c r="X948">
        <v>3</v>
      </c>
      <c r="Y948">
        <v>2</v>
      </c>
      <c r="Z948">
        <v>9</v>
      </c>
      <c r="AA948">
        <v>8</v>
      </c>
      <c r="AB948">
        <v>0</v>
      </c>
      <c r="AC948">
        <v>0</v>
      </c>
      <c r="AD948">
        <v>0</v>
      </c>
      <c r="AE948">
        <v>0</v>
      </c>
      <c r="AF948">
        <v>0</v>
      </c>
      <c r="AG948">
        <f t="shared" si="89"/>
        <v>0</v>
      </c>
      <c r="AH948">
        <v>0</v>
      </c>
      <c r="AI948">
        <v>0</v>
      </c>
    </row>
    <row r="949" spans="1:35" x14ac:dyDescent="0.3">
      <c r="A949" s="1">
        <v>7574</v>
      </c>
      <c r="B949">
        <v>1979</v>
      </c>
      <c r="C949">
        <f t="shared" si="86"/>
        <v>47</v>
      </c>
      <c r="D949" t="str" cm="1">
        <f t="array" ref="D949">_xlfn.IFS(C949&lt;36,"Young",C949&lt;56,"Middle-aged",C949&gt;=56,"Senior")</f>
        <v>Middle-aged</v>
      </c>
      <c r="E949" t="s">
        <v>36</v>
      </c>
      <c r="F949" t="s">
        <v>33</v>
      </c>
      <c r="G949">
        <v>27922</v>
      </c>
      <c r="H949">
        <f t="shared" si="84"/>
        <v>27922</v>
      </c>
      <c r="I949" t="str" cm="1">
        <f t="array" ref="I949">_xlfn.IFS(H949&lt;PERCENTILE(Income_Clean,0.33),"Low",H949&lt;PERCENTILE(Income_Clean,0.67),"Medium",H949&gt;PERCENTILE(Income_Clean,0.67),"High")</f>
        <v>Low</v>
      </c>
      <c r="J949" t="str">
        <f t="shared" si="85"/>
        <v>Below Average Income</v>
      </c>
      <c r="K949">
        <v>1</v>
      </c>
      <c r="L949">
        <v>0</v>
      </c>
      <c r="M949" t="str">
        <f t="shared" si="87"/>
        <v>Yes</v>
      </c>
      <c r="N949" t="s">
        <v>149</v>
      </c>
      <c r="O949">
        <v>80</v>
      </c>
      <c r="P949">
        <v>11</v>
      </c>
      <c r="Q949">
        <v>0</v>
      </c>
      <c r="R949">
        <v>13</v>
      </c>
      <c r="S949">
        <v>2</v>
      </c>
      <c r="T949">
        <v>4</v>
      </c>
      <c r="U949">
        <v>11</v>
      </c>
      <c r="V949">
        <f t="shared" si="88"/>
        <v>41</v>
      </c>
      <c r="W949">
        <v>1</v>
      </c>
      <c r="X949">
        <v>2</v>
      </c>
      <c r="Y949">
        <v>0</v>
      </c>
      <c r="Z949">
        <v>3</v>
      </c>
      <c r="AA949">
        <v>4</v>
      </c>
      <c r="AB949">
        <v>0</v>
      </c>
      <c r="AC949">
        <v>0</v>
      </c>
      <c r="AD949">
        <v>0</v>
      </c>
      <c r="AE949">
        <v>0</v>
      </c>
      <c r="AF949">
        <v>0</v>
      </c>
      <c r="AG949">
        <f t="shared" si="89"/>
        <v>0</v>
      </c>
      <c r="AH949">
        <v>0</v>
      </c>
      <c r="AI949">
        <v>0</v>
      </c>
    </row>
    <row r="950" spans="1:35" x14ac:dyDescent="0.3">
      <c r="A950" s="1">
        <v>6387</v>
      </c>
      <c r="B950">
        <v>1976</v>
      </c>
      <c r="C950">
        <f t="shared" si="86"/>
        <v>50</v>
      </c>
      <c r="D950" t="str" cm="1">
        <f t="array" ref="D950">_xlfn.IFS(C950&lt;36,"Young",C950&lt;56,"Middle-aged",C950&gt;=56,"Senior")</f>
        <v>Middle-aged</v>
      </c>
      <c r="E950" t="s">
        <v>36</v>
      </c>
      <c r="F950" t="s">
        <v>33</v>
      </c>
      <c r="G950">
        <v>52190</v>
      </c>
      <c r="H950">
        <f t="shared" si="84"/>
        <v>52190</v>
      </c>
      <c r="I950" t="str" cm="1">
        <f t="array" ref="I950">_xlfn.IFS(H950&lt;PERCENTILE(Income_Clean,0.33),"Low",H950&lt;PERCENTILE(Income_Clean,0.67),"Medium",H950&gt;PERCENTILE(Income_Clean,0.67),"High")</f>
        <v>Medium</v>
      </c>
      <c r="J950" t="str">
        <f t="shared" si="85"/>
        <v>Average Income</v>
      </c>
      <c r="K950">
        <v>1</v>
      </c>
      <c r="L950">
        <v>1</v>
      </c>
      <c r="M950" t="str">
        <f t="shared" si="87"/>
        <v>Yes</v>
      </c>
      <c r="N950" t="s">
        <v>131</v>
      </c>
      <c r="O950">
        <v>39</v>
      </c>
      <c r="P950">
        <v>42</v>
      </c>
      <c r="Q950">
        <v>0</v>
      </c>
      <c r="R950">
        <v>17</v>
      </c>
      <c r="S950">
        <v>0</v>
      </c>
      <c r="T950">
        <v>0</v>
      </c>
      <c r="U950">
        <v>18</v>
      </c>
      <c r="V950">
        <f t="shared" si="88"/>
        <v>77</v>
      </c>
      <c r="W950">
        <v>3</v>
      </c>
      <c r="X950">
        <v>2</v>
      </c>
      <c r="Y950">
        <v>1</v>
      </c>
      <c r="Z950">
        <v>3</v>
      </c>
      <c r="AA950">
        <v>5</v>
      </c>
      <c r="AB950">
        <v>1</v>
      </c>
      <c r="AC950">
        <v>0</v>
      </c>
      <c r="AD950">
        <v>0</v>
      </c>
      <c r="AE950">
        <v>0</v>
      </c>
      <c r="AF950">
        <v>0</v>
      </c>
      <c r="AG950">
        <f t="shared" si="89"/>
        <v>1</v>
      </c>
      <c r="AH950">
        <v>0</v>
      </c>
      <c r="AI950">
        <v>0</v>
      </c>
    </row>
    <row r="951" spans="1:35" x14ac:dyDescent="0.3">
      <c r="A951" s="1">
        <v>5320</v>
      </c>
      <c r="B951">
        <v>1973</v>
      </c>
      <c r="C951">
        <f t="shared" si="86"/>
        <v>53</v>
      </c>
      <c r="D951" t="str" cm="1">
        <f t="array" ref="D951">_xlfn.IFS(C951&lt;36,"Young",C951&lt;56,"Middle-aged",C951&gt;=56,"Senior")</f>
        <v>Middle-aged</v>
      </c>
      <c r="E951" t="s">
        <v>39</v>
      </c>
      <c r="F951" t="s">
        <v>41</v>
      </c>
      <c r="G951">
        <v>44051</v>
      </c>
      <c r="H951">
        <f t="shared" si="84"/>
        <v>44051</v>
      </c>
      <c r="I951" t="str" cm="1">
        <f t="array" ref="I951">_xlfn.IFS(H951&lt;PERCENTILE(Income_Clean,0.33),"Low",H951&lt;PERCENTILE(Income_Clean,0.67),"Medium",H951&gt;PERCENTILE(Income_Clean,0.67),"High")</f>
        <v>Medium</v>
      </c>
      <c r="J951" t="str">
        <f t="shared" si="85"/>
        <v>Average Income</v>
      </c>
      <c r="K951">
        <v>1</v>
      </c>
      <c r="L951">
        <v>1</v>
      </c>
      <c r="M951" t="str">
        <f t="shared" si="87"/>
        <v>Yes</v>
      </c>
      <c r="N951" t="s">
        <v>262</v>
      </c>
      <c r="O951">
        <v>20</v>
      </c>
      <c r="P951">
        <v>79</v>
      </c>
      <c r="Q951">
        <v>7</v>
      </c>
      <c r="R951">
        <v>58</v>
      </c>
      <c r="S951">
        <v>6</v>
      </c>
      <c r="T951">
        <v>3</v>
      </c>
      <c r="U951">
        <v>18</v>
      </c>
      <c r="V951">
        <f t="shared" si="88"/>
        <v>171</v>
      </c>
      <c r="W951">
        <v>4</v>
      </c>
      <c r="X951">
        <v>3</v>
      </c>
      <c r="Y951">
        <v>1</v>
      </c>
      <c r="Z951">
        <v>4</v>
      </c>
      <c r="AA951">
        <v>6</v>
      </c>
      <c r="AB951">
        <v>0</v>
      </c>
      <c r="AC951">
        <v>0</v>
      </c>
      <c r="AD951">
        <v>0</v>
      </c>
      <c r="AE951">
        <v>0</v>
      </c>
      <c r="AF951">
        <v>0</v>
      </c>
      <c r="AG951">
        <f t="shared" si="89"/>
        <v>0</v>
      </c>
      <c r="AH951">
        <v>0</v>
      </c>
      <c r="AI951">
        <v>1</v>
      </c>
    </row>
    <row r="952" spans="1:35" x14ac:dyDescent="0.3">
      <c r="A952" s="1">
        <v>5048</v>
      </c>
      <c r="B952">
        <v>1971</v>
      </c>
      <c r="C952">
        <f t="shared" si="86"/>
        <v>55</v>
      </c>
      <c r="D952" t="str" cm="1">
        <f t="array" ref="D952">_xlfn.IFS(C952&lt;36,"Young",C952&lt;56,"Middle-aged",C952&gt;=56,"Senior")</f>
        <v>Middle-aged</v>
      </c>
      <c r="E952" t="s">
        <v>36</v>
      </c>
      <c r="F952" t="s">
        <v>30</v>
      </c>
      <c r="G952">
        <v>42767</v>
      </c>
      <c r="H952">
        <f t="shared" si="84"/>
        <v>42767</v>
      </c>
      <c r="I952" t="str" cm="1">
        <f t="array" ref="I952">_xlfn.IFS(H952&lt;PERCENTILE(Income_Clean,0.33),"Low",H952&lt;PERCENTILE(Income_Clean,0.67),"Medium",H952&gt;PERCENTILE(Income_Clean,0.67),"High")</f>
        <v>Medium</v>
      </c>
      <c r="J952" t="str">
        <f t="shared" si="85"/>
        <v>Average Income</v>
      </c>
      <c r="K952">
        <v>2</v>
      </c>
      <c r="L952">
        <v>0</v>
      </c>
      <c r="M952" t="str">
        <f t="shared" si="87"/>
        <v>Yes</v>
      </c>
      <c r="N952" t="s">
        <v>66</v>
      </c>
      <c r="O952">
        <v>53</v>
      </c>
      <c r="P952">
        <v>20</v>
      </c>
      <c r="Q952">
        <v>6</v>
      </c>
      <c r="R952">
        <v>43</v>
      </c>
      <c r="S952">
        <v>19</v>
      </c>
      <c r="T952">
        <v>5</v>
      </c>
      <c r="U952">
        <v>38</v>
      </c>
      <c r="V952">
        <f t="shared" si="88"/>
        <v>131</v>
      </c>
      <c r="W952">
        <v>1</v>
      </c>
      <c r="X952">
        <v>3</v>
      </c>
      <c r="Y952">
        <v>1</v>
      </c>
      <c r="Z952">
        <v>2</v>
      </c>
      <c r="AA952">
        <v>8</v>
      </c>
      <c r="AB952">
        <v>0</v>
      </c>
      <c r="AC952">
        <v>0</v>
      </c>
      <c r="AD952">
        <v>0</v>
      </c>
      <c r="AE952">
        <v>0</v>
      </c>
      <c r="AF952">
        <v>0</v>
      </c>
      <c r="AG952">
        <f t="shared" si="89"/>
        <v>0</v>
      </c>
      <c r="AH952">
        <v>0</v>
      </c>
      <c r="AI952">
        <v>0</v>
      </c>
    </row>
    <row r="953" spans="1:35" x14ac:dyDescent="0.3">
      <c r="A953" s="1">
        <v>8146</v>
      </c>
      <c r="B953">
        <v>1976</v>
      </c>
      <c r="C953">
        <f t="shared" si="86"/>
        <v>50</v>
      </c>
      <c r="D953" t="str" cm="1">
        <f t="array" ref="D953">_xlfn.IFS(C953&lt;36,"Young",C953&lt;56,"Middle-aged",C953&gt;=56,"Senior")</f>
        <v>Middle-aged</v>
      </c>
      <c r="E953" t="s">
        <v>39</v>
      </c>
      <c r="F953" t="s">
        <v>33</v>
      </c>
      <c r="G953">
        <v>46106</v>
      </c>
      <c r="H953">
        <f t="shared" si="84"/>
        <v>46106</v>
      </c>
      <c r="I953" t="str" cm="1">
        <f t="array" ref="I953">_xlfn.IFS(H953&lt;PERCENTILE(Income_Clean,0.33),"Low",H953&lt;PERCENTILE(Income_Clean,0.67),"Medium",H953&gt;PERCENTILE(Income_Clean,0.67),"High")</f>
        <v>Medium</v>
      </c>
      <c r="J953" t="str">
        <f t="shared" si="85"/>
        <v>Average Income</v>
      </c>
      <c r="K953">
        <v>1</v>
      </c>
      <c r="L953">
        <v>1</v>
      </c>
      <c r="M953" t="str">
        <f t="shared" si="87"/>
        <v>Yes</v>
      </c>
      <c r="N953" t="s">
        <v>98</v>
      </c>
      <c r="O953">
        <v>84</v>
      </c>
      <c r="P953">
        <v>30</v>
      </c>
      <c r="Q953">
        <v>0</v>
      </c>
      <c r="R953">
        <v>8</v>
      </c>
      <c r="S953">
        <v>2</v>
      </c>
      <c r="T953">
        <v>0</v>
      </c>
      <c r="U953">
        <v>14</v>
      </c>
      <c r="V953">
        <f t="shared" si="88"/>
        <v>54</v>
      </c>
      <c r="W953">
        <v>1</v>
      </c>
      <c r="X953">
        <v>1</v>
      </c>
      <c r="Y953">
        <v>1</v>
      </c>
      <c r="Z953">
        <v>2</v>
      </c>
      <c r="AA953">
        <v>6</v>
      </c>
      <c r="AB953">
        <v>0</v>
      </c>
      <c r="AC953">
        <v>0</v>
      </c>
      <c r="AD953">
        <v>0</v>
      </c>
      <c r="AE953">
        <v>0</v>
      </c>
      <c r="AF953">
        <v>0</v>
      </c>
      <c r="AG953">
        <f t="shared" si="89"/>
        <v>0</v>
      </c>
      <c r="AH953">
        <v>0</v>
      </c>
      <c r="AI953">
        <v>0</v>
      </c>
    </row>
    <row r="954" spans="1:35" x14ac:dyDescent="0.3">
      <c r="A954" s="1">
        <v>10031</v>
      </c>
      <c r="B954">
        <v>1976</v>
      </c>
      <c r="C954">
        <f t="shared" si="86"/>
        <v>50</v>
      </c>
      <c r="D954" t="str" cm="1">
        <f t="array" ref="D954">_xlfn.IFS(C954&lt;36,"Young",C954&lt;56,"Middle-aged",C954&gt;=56,"Senior")</f>
        <v>Middle-aged</v>
      </c>
      <c r="E954" t="s">
        <v>36</v>
      </c>
      <c r="F954" t="s">
        <v>37</v>
      </c>
      <c r="G954">
        <v>16927</v>
      </c>
      <c r="H954">
        <f t="shared" si="84"/>
        <v>16927</v>
      </c>
      <c r="I954" t="str" cm="1">
        <f t="array" ref="I954">_xlfn.IFS(H954&lt;PERCENTILE(Income_Clean,0.33),"Low",H954&lt;PERCENTILE(Income_Clean,0.67),"Medium",H954&gt;PERCENTILE(Income_Clean,0.67),"High")</f>
        <v>Low</v>
      </c>
      <c r="J954" t="str">
        <f t="shared" si="85"/>
        <v>Below Average Income</v>
      </c>
      <c r="K954">
        <v>1</v>
      </c>
      <c r="L954">
        <v>1</v>
      </c>
      <c r="M954" t="str">
        <f t="shared" si="87"/>
        <v>Yes</v>
      </c>
      <c r="N954" t="s">
        <v>547</v>
      </c>
      <c r="O954">
        <v>50</v>
      </c>
      <c r="P954">
        <v>20</v>
      </c>
      <c r="Q954">
        <v>2</v>
      </c>
      <c r="R954">
        <v>23</v>
      </c>
      <c r="S954">
        <v>3</v>
      </c>
      <c r="T954">
        <v>1</v>
      </c>
      <c r="U954">
        <v>4</v>
      </c>
      <c r="V954">
        <f t="shared" si="88"/>
        <v>53</v>
      </c>
      <c r="W954">
        <v>5</v>
      </c>
      <c r="X954">
        <v>3</v>
      </c>
      <c r="Y954">
        <v>0</v>
      </c>
      <c r="Z954">
        <v>4</v>
      </c>
      <c r="AA954">
        <v>8</v>
      </c>
      <c r="AB954">
        <v>0</v>
      </c>
      <c r="AC954">
        <v>0</v>
      </c>
      <c r="AD954">
        <v>0</v>
      </c>
      <c r="AE954">
        <v>0</v>
      </c>
      <c r="AF954">
        <v>0</v>
      </c>
      <c r="AG954">
        <f t="shared" si="89"/>
        <v>0</v>
      </c>
      <c r="AH954">
        <v>0</v>
      </c>
      <c r="AI954">
        <v>0</v>
      </c>
    </row>
    <row r="955" spans="1:35" x14ac:dyDescent="0.3">
      <c r="A955" s="1">
        <v>5748</v>
      </c>
      <c r="B955">
        <v>1965</v>
      </c>
      <c r="C955">
        <f t="shared" si="86"/>
        <v>61</v>
      </c>
      <c r="D955" t="str" cm="1">
        <f t="array" ref="D955">_xlfn.IFS(C955&lt;36,"Young",C955&lt;56,"Middle-aged",C955&gt;=56,"Senior")</f>
        <v>Senior</v>
      </c>
      <c r="E955" t="s">
        <v>29</v>
      </c>
      <c r="F955" t="s">
        <v>37</v>
      </c>
      <c r="G955">
        <v>59754</v>
      </c>
      <c r="H955">
        <f t="shared" si="84"/>
        <v>59754</v>
      </c>
      <c r="I955" t="str" cm="1">
        <f t="array" ref="I955">_xlfn.IFS(H955&lt;PERCENTILE(Income_Clean,0.33),"Low",H955&lt;PERCENTILE(Income_Clean,0.67),"Medium",H955&gt;PERCENTILE(Income_Clean,0.67),"High")</f>
        <v>Medium</v>
      </c>
      <c r="J955" t="str">
        <f t="shared" si="85"/>
        <v>Average Income</v>
      </c>
      <c r="K955">
        <v>0</v>
      </c>
      <c r="L955">
        <v>1</v>
      </c>
      <c r="M955" t="str">
        <f t="shared" si="87"/>
        <v>Yes</v>
      </c>
      <c r="N955" t="s">
        <v>318</v>
      </c>
      <c r="O955">
        <v>96</v>
      </c>
      <c r="P955">
        <v>115</v>
      </c>
      <c r="Q955">
        <v>27</v>
      </c>
      <c r="R955">
        <v>44</v>
      </c>
      <c r="S955">
        <v>4</v>
      </c>
      <c r="T955">
        <v>146</v>
      </c>
      <c r="U955">
        <v>139</v>
      </c>
      <c r="V955">
        <f t="shared" si="88"/>
        <v>475</v>
      </c>
      <c r="W955">
        <v>3</v>
      </c>
      <c r="X955">
        <v>5</v>
      </c>
      <c r="Y955">
        <v>2</v>
      </c>
      <c r="Z955">
        <v>6</v>
      </c>
      <c r="AA955">
        <v>5</v>
      </c>
      <c r="AB955">
        <v>0</v>
      </c>
      <c r="AC955">
        <v>0</v>
      </c>
      <c r="AD955">
        <v>0</v>
      </c>
      <c r="AE955">
        <v>0</v>
      </c>
      <c r="AF955">
        <v>0</v>
      </c>
      <c r="AG955">
        <f t="shared" si="89"/>
        <v>0</v>
      </c>
      <c r="AH955">
        <v>0</v>
      </c>
      <c r="AI955">
        <v>1</v>
      </c>
    </row>
    <row r="956" spans="1:35" x14ac:dyDescent="0.3">
      <c r="A956" s="1">
        <v>2134</v>
      </c>
      <c r="B956">
        <v>1952</v>
      </c>
      <c r="C956">
        <f t="shared" si="86"/>
        <v>74</v>
      </c>
      <c r="D956" t="str" cm="1">
        <f t="array" ref="D956">_xlfn.IFS(C956&lt;36,"Young",C956&lt;56,"Middle-aged",C956&gt;=56,"Senior")</f>
        <v>Senior</v>
      </c>
      <c r="E956" t="s">
        <v>29</v>
      </c>
      <c r="F956" t="s">
        <v>30</v>
      </c>
      <c r="G956">
        <v>53700</v>
      </c>
      <c r="H956">
        <f t="shared" si="84"/>
        <v>53700</v>
      </c>
      <c r="I956" t="str" cm="1">
        <f t="array" ref="I956">_xlfn.IFS(H956&lt;PERCENTILE(Income_Clean,0.33),"Low",H956&lt;PERCENTILE(Income_Clean,0.67),"Medium",H956&gt;PERCENTILE(Income_Clean,0.67),"High")</f>
        <v>Medium</v>
      </c>
      <c r="J956" t="str">
        <f t="shared" si="85"/>
        <v>Average Income</v>
      </c>
      <c r="K956">
        <v>0</v>
      </c>
      <c r="L956">
        <v>1</v>
      </c>
      <c r="M956" t="str">
        <f t="shared" si="87"/>
        <v>Yes</v>
      </c>
      <c r="N956" t="s">
        <v>236</v>
      </c>
      <c r="O956">
        <v>94</v>
      </c>
      <c r="P956">
        <v>263</v>
      </c>
      <c r="Q956">
        <v>5</v>
      </c>
      <c r="R956">
        <v>233</v>
      </c>
      <c r="S956">
        <v>69</v>
      </c>
      <c r="T956">
        <v>41</v>
      </c>
      <c r="U956">
        <v>83</v>
      </c>
      <c r="V956">
        <f t="shared" si="88"/>
        <v>694</v>
      </c>
      <c r="W956">
        <v>4</v>
      </c>
      <c r="X956">
        <v>5</v>
      </c>
      <c r="Y956">
        <v>5</v>
      </c>
      <c r="Z956">
        <v>8</v>
      </c>
      <c r="AA956">
        <v>5</v>
      </c>
      <c r="AB956">
        <v>0</v>
      </c>
      <c r="AC956">
        <v>0</v>
      </c>
      <c r="AD956">
        <v>0</v>
      </c>
      <c r="AE956">
        <v>0</v>
      </c>
      <c r="AF956">
        <v>0</v>
      </c>
      <c r="AG956">
        <f t="shared" si="89"/>
        <v>0</v>
      </c>
      <c r="AH956">
        <v>0</v>
      </c>
      <c r="AI956">
        <v>0</v>
      </c>
    </row>
    <row r="957" spans="1:35" x14ac:dyDescent="0.3">
      <c r="A957" s="1">
        <v>1523</v>
      </c>
      <c r="B957">
        <v>1973</v>
      </c>
      <c r="C957">
        <f t="shared" si="86"/>
        <v>53</v>
      </c>
      <c r="D957" t="str" cm="1">
        <f t="array" ref="D957">_xlfn.IFS(C957&lt;36,"Young",C957&lt;56,"Middle-aged",C957&gt;=56,"Senior")</f>
        <v>Middle-aged</v>
      </c>
      <c r="E957" t="s">
        <v>29</v>
      </c>
      <c r="F957" t="s">
        <v>37</v>
      </c>
      <c r="G957">
        <v>59041</v>
      </c>
      <c r="H957">
        <f t="shared" si="84"/>
        <v>59041</v>
      </c>
      <c r="I957" t="str" cm="1">
        <f t="array" ref="I957">_xlfn.IFS(H957&lt;PERCENTILE(Income_Clean,0.33),"Low",H957&lt;PERCENTILE(Income_Clean,0.67),"Medium",H957&gt;PERCENTILE(Income_Clean,0.67),"High")</f>
        <v>Medium</v>
      </c>
      <c r="J957" t="str">
        <f t="shared" si="85"/>
        <v>Average Income</v>
      </c>
      <c r="K957">
        <v>1</v>
      </c>
      <c r="L957">
        <v>1</v>
      </c>
      <c r="M957" t="str">
        <f t="shared" si="87"/>
        <v>Yes</v>
      </c>
      <c r="N957" t="s">
        <v>431</v>
      </c>
      <c r="O957">
        <v>25</v>
      </c>
      <c r="P957">
        <v>69</v>
      </c>
      <c r="Q957">
        <v>2</v>
      </c>
      <c r="R957">
        <v>15</v>
      </c>
      <c r="S957">
        <v>2</v>
      </c>
      <c r="T957">
        <v>2</v>
      </c>
      <c r="U957">
        <v>6</v>
      </c>
      <c r="V957">
        <f t="shared" si="88"/>
        <v>96</v>
      </c>
      <c r="W957">
        <v>2</v>
      </c>
      <c r="X957">
        <v>2</v>
      </c>
      <c r="Y957">
        <v>0</v>
      </c>
      <c r="Z957">
        <v>4</v>
      </c>
      <c r="AA957">
        <v>5</v>
      </c>
      <c r="AB957">
        <v>0</v>
      </c>
      <c r="AC957">
        <v>0</v>
      </c>
      <c r="AD957">
        <v>0</v>
      </c>
      <c r="AE957">
        <v>0</v>
      </c>
      <c r="AF957">
        <v>0</v>
      </c>
      <c r="AG957">
        <f t="shared" si="89"/>
        <v>0</v>
      </c>
      <c r="AH957">
        <v>0</v>
      </c>
      <c r="AI957">
        <v>0</v>
      </c>
    </row>
    <row r="958" spans="1:35" x14ac:dyDescent="0.3">
      <c r="A958" s="1">
        <v>9665</v>
      </c>
      <c r="B958">
        <v>1957</v>
      </c>
      <c r="C958">
        <f t="shared" si="86"/>
        <v>69</v>
      </c>
      <c r="D958" t="str" cm="1">
        <f t="array" ref="D958">_xlfn.IFS(C958&lt;36,"Young",C958&lt;56,"Middle-aged",C958&gt;=56,"Senior")</f>
        <v>Senior</v>
      </c>
      <c r="E958" t="s">
        <v>36</v>
      </c>
      <c r="F958" t="s">
        <v>41</v>
      </c>
      <c r="G958">
        <v>54237</v>
      </c>
      <c r="H958">
        <f t="shared" si="84"/>
        <v>54237</v>
      </c>
      <c r="I958" t="str" cm="1">
        <f t="array" ref="I958">_xlfn.IFS(H958&lt;PERCENTILE(Income_Clean,0.33),"Low",H958&lt;PERCENTILE(Income_Clean,0.67),"Medium",H958&gt;PERCENTILE(Income_Clean,0.67),"High")</f>
        <v>Medium</v>
      </c>
      <c r="J958" t="str">
        <f t="shared" si="85"/>
        <v>Average Income</v>
      </c>
      <c r="K958">
        <v>0</v>
      </c>
      <c r="L958">
        <v>1</v>
      </c>
      <c r="M958" t="str">
        <f t="shared" si="87"/>
        <v>Yes</v>
      </c>
      <c r="N958" t="s">
        <v>277</v>
      </c>
      <c r="O958">
        <v>48</v>
      </c>
      <c r="P958">
        <v>267</v>
      </c>
      <c r="Q958">
        <v>3</v>
      </c>
      <c r="R958">
        <v>30</v>
      </c>
      <c r="S958">
        <v>4</v>
      </c>
      <c r="T958">
        <v>0</v>
      </c>
      <c r="U958">
        <v>57</v>
      </c>
      <c r="V958">
        <f t="shared" si="88"/>
        <v>361</v>
      </c>
      <c r="W958">
        <v>4</v>
      </c>
      <c r="X958">
        <v>5</v>
      </c>
      <c r="Y958">
        <v>2</v>
      </c>
      <c r="Z958">
        <v>5</v>
      </c>
      <c r="AA958">
        <v>6</v>
      </c>
      <c r="AB958">
        <v>0</v>
      </c>
      <c r="AC958">
        <v>0</v>
      </c>
      <c r="AD958">
        <v>0</v>
      </c>
      <c r="AE958">
        <v>0</v>
      </c>
      <c r="AF958">
        <v>0</v>
      </c>
      <c r="AG958">
        <f t="shared" si="89"/>
        <v>0</v>
      </c>
      <c r="AH958">
        <v>0</v>
      </c>
      <c r="AI958">
        <v>0</v>
      </c>
    </row>
    <row r="959" spans="1:35" x14ac:dyDescent="0.3">
      <c r="A959" s="1">
        <v>4640</v>
      </c>
      <c r="B959">
        <v>1967</v>
      </c>
      <c r="C959">
        <f t="shared" si="86"/>
        <v>59</v>
      </c>
      <c r="D959" t="str" cm="1">
        <f t="array" ref="D959">_xlfn.IFS(C959&lt;36,"Young",C959&lt;56,"Middle-aged",C959&gt;=56,"Senior")</f>
        <v>Senior</v>
      </c>
      <c r="E959" t="s">
        <v>29</v>
      </c>
      <c r="F959" t="s">
        <v>41</v>
      </c>
      <c r="G959">
        <v>70647</v>
      </c>
      <c r="H959">
        <f t="shared" si="84"/>
        <v>70647</v>
      </c>
      <c r="I959" t="str" cm="1">
        <f t="array" ref="I959">_xlfn.IFS(H959&lt;PERCENTILE(Income_Clean,0.33),"Low",H959&lt;PERCENTILE(Income_Clean,0.67),"Medium",H959&gt;PERCENTILE(Income_Clean,0.67),"High")</f>
        <v>High</v>
      </c>
      <c r="J959" t="str">
        <f t="shared" si="85"/>
        <v>Above Average Income</v>
      </c>
      <c r="K959">
        <v>0</v>
      </c>
      <c r="L959">
        <v>1</v>
      </c>
      <c r="M959" t="str">
        <f t="shared" si="87"/>
        <v>Yes</v>
      </c>
      <c r="N959" t="s">
        <v>441</v>
      </c>
      <c r="O959">
        <v>65</v>
      </c>
      <c r="P959">
        <v>561</v>
      </c>
      <c r="Q959">
        <v>85</v>
      </c>
      <c r="R959">
        <v>171</v>
      </c>
      <c r="S959">
        <v>25</v>
      </c>
      <c r="T959">
        <v>123</v>
      </c>
      <c r="U959">
        <v>114</v>
      </c>
      <c r="V959">
        <f t="shared" si="88"/>
        <v>1079</v>
      </c>
      <c r="W959">
        <v>2</v>
      </c>
      <c r="X959">
        <v>4</v>
      </c>
      <c r="Y959">
        <v>7</v>
      </c>
      <c r="Z959">
        <v>13</v>
      </c>
      <c r="AA959">
        <v>2</v>
      </c>
      <c r="AB959">
        <v>0</v>
      </c>
      <c r="AC959">
        <v>0</v>
      </c>
      <c r="AD959">
        <v>0</v>
      </c>
      <c r="AE959">
        <v>0</v>
      </c>
      <c r="AF959">
        <v>0</v>
      </c>
      <c r="AG959">
        <f t="shared" si="89"/>
        <v>0</v>
      </c>
      <c r="AH959">
        <v>0</v>
      </c>
      <c r="AI959">
        <v>0</v>
      </c>
    </row>
    <row r="960" spans="1:35" x14ac:dyDescent="0.3">
      <c r="A960" s="1">
        <v>3635</v>
      </c>
      <c r="B960">
        <v>1962</v>
      </c>
      <c r="C960">
        <f t="shared" si="86"/>
        <v>64</v>
      </c>
      <c r="D960" t="str" cm="1">
        <f t="array" ref="D960">_xlfn.IFS(C960&lt;36,"Young",C960&lt;56,"Middle-aged",C960&gt;=56,"Senior")</f>
        <v>Senior</v>
      </c>
      <c r="E960" t="s">
        <v>36</v>
      </c>
      <c r="F960" t="s">
        <v>30</v>
      </c>
      <c r="G960">
        <v>52597</v>
      </c>
      <c r="H960">
        <f t="shared" si="84"/>
        <v>52597</v>
      </c>
      <c r="I960" t="str" cm="1">
        <f t="array" ref="I960">_xlfn.IFS(H960&lt;PERCENTILE(Income_Clean,0.33),"Low",H960&lt;PERCENTILE(Income_Clean,0.67),"Medium",H960&gt;PERCENTILE(Income_Clean,0.67),"High")</f>
        <v>Medium</v>
      </c>
      <c r="J960" t="str">
        <f t="shared" si="85"/>
        <v>Average Income</v>
      </c>
      <c r="K960">
        <v>0</v>
      </c>
      <c r="L960">
        <v>1</v>
      </c>
      <c r="M960" t="str">
        <f t="shared" si="87"/>
        <v>Yes</v>
      </c>
      <c r="N960" t="s">
        <v>431</v>
      </c>
      <c r="O960">
        <v>69</v>
      </c>
      <c r="P960">
        <v>492</v>
      </c>
      <c r="Q960">
        <v>0</v>
      </c>
      <c r="R960">
        <v>37</v>
      </c>
      <c r="S960">
        <v>7</v>
      </c>
      <c r="T960">
        <v>0</v>
      </c>
      <c r="U960">
        <v>42</v>
      </c>
      <c r="V960">
        <f t="shared" si="88"/>
        <v>578</v>
      </c>
      <c r="W960">
        <v>3</v>
      </c>
      <c r="X960">
        <v>6</v>
      </c>
      <c r="Y960">
        <v>3</v>
      </c>
      <c r="Z960">
        <v>8</v>
      </c>
      <c r="AA960">
        <v>5</v>
      </c>
      <c r="AB960">
        <v>0</v>
      </c>
      <c r="AC960">
        <v>0</v>
      </c>
      <c r="AD960">
        <v>0</v>
      </c>
      <c r="AE960">
        <v>0</v>
      </c>
      <c r="AF960">
        <v>0</v>
      </c>
      <c r="AG960">
        <f t="shared" si="89"/>
        <v>0</v>
      </c>
      <c r="AH960">
        <v>0</v>
      </c>
      <c r="AI960">
        <v>0</v>
      </c>
    </row>
    <row r="961" spans="1:35" x14ac:dyDescent="0.3">
      <c r="A961" s="1">
        <v>3547</v>
      </c>
      <c r="B961">
        <v>1969</v>
      </c>
      <c r="C961">
        <f t="shared" si="86"/>
        <v>57</v>
      </c>
      <c r="D961" t="str" cm="1">
        <f t="array" ref="D961">_xlfn.IFS(C961&lt;36,"Young",C961&lt;56,"Middle-aged",C961&gt;=56,"Senior")</f>
        <v>Senior</v>
      </c>
      <c r="E961" t="s">
        <v>39</v>
      </c>
      <c r="F961" t="s">
        <v>33</v>
      </c>
      <c r="G961">
        <v>41021</v>
      </c>
      <c r="H961">
        <f t="shared" si="84"/>
        <v>41021</v>
      </c>
      <c r="I961" t="str" cm="1">
        <f t="array" ref="I961">_xlfn.IFS(H961&lt;PERCENTILE(Income_Clean,0.33),"Low",H961&lt;PERCENTILE(Income_Clean,0.67),"Medium",H961&gt;PERCENTILE(Income_Clean,0.67),"High")</f>
        <v>Medium</v>
      </c>
      <c r="J961" t="str">
        <f t="shared" si="85"/>
        <v>Average Income</v>
      </c>
      <c r="K961">
        <v>1</v>
      </c>
      <c r="L961">
        <v>0</v>
      </c>
      <c r="M961" t="str">
        <f t="shared" si="87"/>
        <v>Yes</v>
      </c>
      <c r="N961" t="s">
        <v>323</v>
      </c>
      <c r="O961">
        <v>12</v>
      </c>
      <c r="P961">
        <v>14</v>
      </c>
      <c r="Q961">
        <v>7</v>
      </c>
      <c r="R961">
        <v>9</v>
      </c>
      <c r="S961">
        <v>6</v>
      </c>
      <c r="T961">
        <v>16</v>
      </c>
      <c r="U961">
        <v>12</v>
      </c>
      <c r="V961">
        <f t="shared" si="88"/>
        <v>64</v>
      </c>
      <c r="W961">
        <v>2</v>
      </c>
      <c r="X961">
        <v>2</v>
      </c>
      <c r="Y961">
        <v>0</v>
      </c>
      <c r="Z961">
        <v>3</v>
      </c>
      <c r="AA961">
        <v>6</v>
      </c>
      <c r="AB961">
        <v>0</v>
      </c>
      <c r="AC961">
        <v>0</v>
      </c>
      <c r="AD961">
        <v>0</v>
      </c>
      <c r="AE961">
        <v>0</v>
      </c>
      <c r="AF961">
        <v>0</v>
      </c>
      <c r="AG961">
        <f t="shared" si="89"/>
        <v>0</v>
      </c>
      <c r="AH961">
        <v>0</v>
      </c>
      <c r="AI961">
        <v>1</v>
      </c>
    </row>
    <row r="962" spans="1:35" x14ac:dyDescent="0.3">
      <c r="A962" s="1">
        <v>2456</v>
      </c>
      <c r="B962">
        <v>1975</v>
      </c>
      <c r="C962">
        <f t="shared" si="86"/>
        <v>51</v>
      </c>
      <c r="D962" t="str" cm="1">
        <f t="array" ref="D962">_xlfn.IFS(C962&lt;36,"Young",C962&lt;56,"Middle-aged",C962&gt;=56,"Senior")</f>
        <v>Middle-aged</v>
      </c>
      <c r="E962" t="s">
        <v>36</v>
      </c>
      <c r="F962" t="s">
        <v>37</v>
      </c>
      <c r="G962">
        <v>40233</v>
      </c>
      <c r="H962">
        <f t="shared" ref="H962:H1025" si="90">IF(G962=0,MEDIAN(Income),G962)</f>
        <v>40233</v>
      </c>
      <c r="I962" t="str" cm="1">
        <f t="array" ref="I962">_xlfn.IFS(H962&lt;PERCENTILE(Income_Clean,0.33),"Low",H962&lt;PERCENTILE(Income_Clean,0.67),"Medium",H962&gt;PERCENTILE(Income_Clean,0.67),"High")</f>
        <v>Low</v>
      </c>
      <c r="J962" t="str">
        <f t="shared" ref="J962:J1025" si="91">_xlfn.XLOOKUP(I962,$AK$3:$AK$5,$AL$3:$AL$5)</f>
        <v>Below Average Income</v>
      </c>
      <c r="K962">
        <v>0</v>
      </c>
      <c r="L962">
        <v>1</v>
      </c>
      <c r="M962" t="str">
        <f t="shared" si="87"/>
        <v>Yes</v>
      </c>
      <c r="N962" t="s">
        <v>203</v>
      </c>
      <c r="O962">
        <v>84</v>
      </c>
      <c r="P962">
        <v>80</v>
      </c>
      <c r="Q962">
        <v>4</v>
      </c>
      <c r="R962">
        <v>46</v>
      </c>
      <c r="S962">
        <v>0</v>
      </c>
      <c r="T962">
        <v>17</v>
      </c>
      <c r="U962">
        <v>2</v>
      </c>
      <c r="V962">
        <f t="shared" si="88"/>
        <v>149</v>
      </c>
      <c r="W962">
        <v>5</v>
      </c>
      <c r="X962">
        <v>2</v>
      </c>
      <c r="Y962">
        <v>1</v>
      </c>
      <c r="Z962">
        <v>5</v>
      </c>
      <c r="AA962">
        <v>6</v>
      </c>
      <c r="AB962">
        <v>0</v>
      </c>
      <c r="AC962">
        <v>0</v>
      </c>
      <c r="AD962">
        <v>0</v>
      </c>
      <c r="AE962">
        <v>0</v>
      </c>
      <c r="AF962">
        <v>0</v>
      </c>
      <c r="AG962">
        <f t="shared" si="89"/>
        <v>0</v>
      </c>
      <c r="AH962">
        <v>0</v>
      </c>
      <c r="AI962">
        <v>0</v>
      </c>
    </row>
    <row r="963" spans="1:35" x14ac:dyDescent="0.3">
      <c r="A963" s="1">
        <v>5633</v>
      </c>
      <c r="B963">
        <v>1980</v>
      </c>
      <c r="C963">
        <f t="shared" ref="C963:C1026" si="92">2026-B963</f>
        <v>46</v>
      </c>
      <c r="D963" t="str" cm="1">
        <f t="array" ref="D963">_xlfn.IFS(C963&lt;36,"Young",C963&lt;56,"Middle-aged",C963&gt;=56,"Senior")</f>
        <v>Middle-aged</v>
      </c>
      <c r="E963" t="s">
        <v>29</v>
      </c>
      <c r="F963" t="s">
        <v>37</v>
      </c>
      <c r="G963">
        <v>50183</v>
      </c>
      <c r="H963">
        <f t="shared" si="90"/>
        <v>50183</v>
      </c>
      <c r="I963" t="str" cm="1">
        <f t="array" ref="I963">_xlfn.IFS(H963&lt;PERCENTILE(Income_Clean,0.33),"Low",H963&lt;PERCENTILE(Income_Clean,0.67),"Medium",H963&gt;PERCENTILE(Income_Clean,0.67),"High")</f>
        <v>Medium</v>
      </c>
      <c r="J963" t="str">
        <f t="shared" si="91"/>
        <v>Average Income</v>
      </c>
      <c r="K963">
        <v>1</v>
      </c>
      <c r="L963">
        <v>1</v>
      </c>
      <c r="M963" t="str">
        <f t="shared" ref="M963:M1026" si="93">IF(K963+L963&gt;0,"Yes","No")</f>
        <v>Yes</v>
      </c>
      <c r="N963" t="s">
        <v>138</v>
      </c>
      <c r="O963">
        <v>47</v>
      </c>
      <c r="P963">
        <v>97</v>
      </c>
      <c r="Q963">
        <v>12</v>
      </c>
      <c r="R963">
        <v>84</v>
      </c>
      <c r="S963">
        <v>13</v>
      </c>
      <c r="T963">
        <v>10</v>
      </c>
      <c r="U963">
        <v>15</v>
      </c>
      <c r="V963">
        <f t="shared" ref="V963:V1026" si="94">SUM(P963:U963)</f>
        <v>231</v>
      </c>
      <c r="W963">
        <v>7</v>
      </c>
      <c r="X963">
        <v>3</v>
      </c>
      <c r="Y963">
        <v>1</v>
      </c>
      <c r="Z963">
        <v>6</v>
      </c>
      <c r="AA963">
        <v>5</v>
      </c>
      <c r="AB963">
        <v>0</v>
      </c>
      <c r="AC963">
        <v>0</v>
      </c>
      <c r="AD963">
        <v>0</v>
      </c>
      <c r="AE963">
        <v>0</v>
      </c>
      <c r="AF963">
        <v>0</v>
      </c>
      <c r="AG963">
        <f t="shared" ref="AG963:AG1026" si="95">SUM(AB963:AF963)</f>
        <v>0</v>
      </c>
      <c r="AH963">
        <v>0</v>
      </c>
      <c r="AI963">
        <v>0</v>
      </c>
    </row>
    <row r="964" spans="1:35" x14ac:dyDescent="0.3">
      <c r="A964" s="1">
        <v>7801</v>
      </c>
      <c r="B964">
        <v>1959</v>
      </c>
      <c r="C964">
        <f t="shared" si="92"/>
        <v>67</v>
      </c>
      <c r="D964" t="str" cm="1">
        <f t="array" ref="D964">_xlfn.IFS(C964&lt;36,"Young",C964&lt;56,"Middle-aged",C964&gt;=56,"Senior")</f>
        <v>Senior</v>
      </c>
      <c r="E964" t="s">
        <v>29</v>
      </c>
      <c r="F964" t="s">
        <v>33</v>
      </c>
      <c r="G964">
        <v>54753</v>
      </c>
      <c r="H964">
        <f t="shared" si="90"/>
        <v>54753</v>
      </c>
      <c r="I964" t="str" cm="1">
        <f t="array" ref="I964">_xlfn.IFS(H964&lt;PERCENTILE(Income_Clean,0.33),"Low",H964&lt;PERCENTILE(Income_Clean,0.67),"Medium",H964&gt;PERCENTILE(Income_Clean,0.67),"High")</f>
        <v>Medium</v>
      </c>
      <c r="J964" t="str">
        <f t="shared" si="91"/>
        <v>Average Income</v>
      </c>
      <c r="K964">
        <v>0</v>
      </c>
      <c r="L964">
        <v>1</v>
      </c>
      <c r="M964" t="str">
        <f t="shared" si="93"/>
        <v>Yes</v>
      </c>
      <c r="N964" t="s">
        <v>169</v>
      </c>
      <c r="O964">
        <v>87</v>
      </c>
      <c r="P964">
        <v>197</v>
      </c>
      <c r="Q964">
        <v>107</v>
      </c>
      <c r="R964">
        <v>227</v>
      </c>
      <c r="S964">
        <v>7</v>
      </c>
      <c r="T964">
        <v>59</v>
      </c>
      <c r="U964">
        <v>131</v>
      </c>
      <c r="V964">
        <f t="shared" si="94"/>
        <v>728</v>
      </c>
      <c r="W964">
        <v>3</v>
      </c>
      <c r="X964">
        <v>5</v>
      </c>
      <c r="Y964">
        <v>2</v>
      </c>
      <c r="Z964">
        <v>11</v>
      </c>
      <c r="AA964">
        <v>4</v>
      </c>
      <c r="AB964">
        <v>0</v>
      </c>
      <c r="AC964">
        <v>0</v>
      </c>
      <c r="AD964">
        <v>0</v>
      </c>
      <c r="AE964">
        <v>0</v>
      </c>
      <c r="AF964">
        <v>0</v>
      </c>
      <c r="AG964">
        <f t="shared" si="95"/>
        <v>0</v>
      </c>
      <c r="AH964">
        <v>0</v>
      </c>
      <c r="AI964">
        <v>0</v>
      </c>
    </row>
    <row r="965" spans="1:35" x14ac:dyDescent="0.3">
      <c r="A965" s="1">
        <v>10489</v>
      </c>
      <c r="B965">
        <v>1973</v>
      </c>
      <c r="C965">
        <f t="shared" si="92"/>
        <v>53</v>
      </c>
      <c r="D965" t="str" cm="1">
        <f t="array" ref="D965">_xlfn.IFS(C965&lt;36,"Young",C965&lt;56,"Middle-aged",C965&gt;=56,"Senior")</f>
        <v>Middle-aged</v>
      </c>
      <c r="E965" t="s">
        <v>29</v>
      </c>
      <c r="F965" t="s">
        <v>37</v>
      </c>
      <c r="G965">
        <v>92955</v>
      </c>
      <c r="H965">
        <f t="shared" si="90"/>
        <v>92955</v>
      </c>
      <c r="I965" t="str" cm="1">
        <f t="array" ref="I965">_xlfn.IFS(H965&lt;PERCENTILE(Income_Clean,0.33),"Low",H965&lt;PERCENTILE(Income_Clean,0.67),"Medium",H965&gt;PERCENTILE(Income_Clean,0.67),"High")</f>
        <v>High</v>
      </c>
      <c r="J965" t="str">
        <f t="shared" si="91"/>
        <v>Above Average Income</v>
      </c>
      <c r="K965">
        <v>0</v>
      </c>
      <c r="L965">
        <v>0</v>
      </c>
      <c r="M965" t="str">
        <f t="shared" si="93"/>
        <v>No</v>
      </c>
      <c r="N965" t="s">
        <v>432</v>
      </c>
      <c r="O965">
        <v>35</v>
      </c>
      <c r="P965">
        <v>693</v>
      </c>
      <c r="Q965">
        <v>21</v>
      </c>
      <c r="R965">
        <v>925</v>
      </c>
      <c r="S965">
        <v>31</v>
      </c>
      <c r="T965">
        <v>24</v>
      </c>
      <c r="U965">
        <v>84</v>
      </c>
      <c r="V965">
        <f t="shared" si="94"/>
        <v>1778</v>
      </c>
      <c r="W965">
        <v>1</v>
      </c>
      <c r="X965">
        <v>6</v>
      </c>
      <c r="Y965">
        <v>7</v>
      </c>
      <c r="Z965">
        <v>9</v>
      </c>
      <c r="AA965">
        <v>2</v>
      </c>
      <c r="AB965">
        <v>0</v>
      </c>
      <c r="AC965">
        <v>0</v>
      </c>
      <c r="AD965">
        <v>1</v>
      </c>
      <c r="AE965">
        <v>1</v>
      </c>
      <c r="AF965">
        <v>0</v>
      </c>
      <c r="AG965">
        <f t="shared" si="95"/>
        <v>2</v>
      </c>
      <c r="AH965">
        <v>0</v>
      </c>
      <c r="AI965">
        <v>1</v>
      </c>
    </row>
    <row r="966" spans="1:35" x14ac:dyDescent="0.3">
      <c r="A966" s="1">
        <v>7011</v>
      </c>
      <c r="B966">
        <v>1973</v>
      </c>
      <c r="C966">
        <f t="shared" si="92"/>
        <v>53</v>
      </c>
      <c r="D966" t="str" cm="1">
        <f t="array" ref="D966">_xlfn.IFS(C966&lt;36,"Young",C966&lt;56,"Middle-aged",C966&gt;=56,"Senior")</f>
        <v>Middle-aged</v>
      </c>
      <c r="E966" t="s">
        <v>29</v>
      </c>
      <c r="F966" t="s">
        <v>37</v>
      </c>
      <c r="G966">
        <v>33471</v>
      </c>
      <c r="H966">
        <f t="shared" si="90"/>
        <v>33471</v>
      </c>
      <c r="I966" t="str" cm="1">
        <f t="array" ref="I966">_xlfn.IFS(H966&lt;PERCENTILE(Income_Clean,0.33),"Low",H966&lt;PERCENTILE(Income_Clean,0.67),"Medium",H966&gt;PERCENTILE(Income_Clean,0.67),"High")</f>
        <v>Low</v>
      </c>
      <c r="J966" t="str">
        <f t="shared" si="91"/>
        <v>Below Average Income</v>
      </c>
      <c r="K966">
        <v>1</v>
      </c>
      <c r="L966">
        <v>0</v>
      </c>
      <c r="M966" t="str">
        <f t="shared" si="93"/>
        <v>Yes</v>
      </c>
      <c r="N966" t="s">
        <v>109</v>
      </c>
      <c r="O966">
        <v>47</v>
      </c>
      <c r="P966">
        <v>43</v>
      </c>
      <c r="Q966">
        <v>2</v>
      </c>
      <c r="R966">
        <v>27</v>
      </c>
      <c r="S966">
        <v>0</v>
      </c>
      <c r="T966">
        <v>9</v>
      </c>
      <c r="U966">
        <v>12</v>
      </c>
      <c r="V966">
        <f t="shared" si="94"/>
        <v>93</v>
      </c>
      <c r="W966">
        <v>3</v>
      </c>
      <c r="X966">
        <v>3</v>
      </c>
      <c r="Y966">
        <v>0</v>
      </c>
      <c r="Z966">
        <v>4</v>
      </c>
      <c r="AA966">
        <v>7</v>
      </c>
      <c r="AB966">
        <v>0</v>
      </c>
      <c r="AC966">
        <v>0</v>
      </c>
      <c r="AD966">
        <v>0</v>
      </c>
      <c r="AE966">
        <v>0</v>
      </c>
      <c r="AF966">
        <v>0</v>
      </c>
      <c r="AG966">
        <f t="shared" si="95"/>
        <v>0</v>
      </c>
      <c r="AH966">
        <v>0</v>
      </c>
      <c r="AI966">
        <v>0</v>
      </c>
    </row>
    <row r="967" spans="1:35" x14ac:dyDescent="0.3">
      <c r="A967" s="1">
        <v>2620</v>
      </c>
      <c r="B967">
        <v>1974</v>
      </c>
      <c r="C967">
        <f t="shared" si="92"/>
        <v>52</v>
      </c>
      <c r="D967" t="str" cm="1">
        <f t="array" ref="D967">_xlfn.IFS(C967&lt;36,"Young",C967&lt;56,"Middle-aged",C967&gt;=56,"Senior")</f>
        <v>Middle-aged</v>
      </c>
      <c r="E967" t="s">
        <v>36</v>
      </c>
      <c r="F967" t="s">
        <v>37</v>
      </c>
      <c r="G967">
        <v>34596</v>
      </c>
      <c r="H967">
        <f t="shared" si="90"/>
        <v>34596</v>
      </c>
      <c r="I967" t="str" cm="1">
        <f t="array" ref="I967">_xlfn.IFS(H967&lt;PERCENTILE(Income_Clean,0.33),"Low",H967&lt;PERCENTILE(Income_Clean,0.67),"Medium",H967&gt;PERCENTILE(Income_Clean,0.67),"High")</f>
        <v>Low</v>
      </c>
      <c r="J967" t="str">
        <f t="shared" si="91"/>
        <v>Below Average Income</v>
      </c>
      <c r="K967">
        <v>1</v>
      </c>
      <c r="L967">
        <v>0</v>
      </c>
      <c r="M967" t="str">
        <f t="shared" si="93"/>
        <v>Yes</v>
      </c>
      <c r="N967" t="s">
        <v>344</v>
      </c>
      <c r="O967">
        <v>48</v>
      </c>
      <c r="P967">
        <v>14</v>
      </c>
      <c r="Q967">
        <v>0</v>
      </c>
      <c r="R967">
        <v>2</v>
      </c>
      <c r="S967">
        <v>0</v>
      </c>
      <c r="T967">
        <v>0</v>
      </c>
      <c r="U967">
        <v>7</v>
      </c>
      <c r="V967">
        <f t="shared" si="94"/>
        <v>23</v>
      </c>
      <c r="W967">
        <v>1</v>
      </c>
      <c r="X967">
        <v>1</v>
      </c>
      <c r="Y967">
        <v>0</v>
      </c>
      <c r="Z967">
        <v>2</v>
      </c>
      <c r="AA967">
        <v>8</v>
      </c>
      <c r="AB967">
        <v>0</v>
      </c>
      <c r="AC967">
        <v>0</v>
      </c>
      <c r="AD967">
        <v>0</v>
      </c>
      <c r="AE967">
        <v>0</v>
      </c>
      <c r="AF967">
        <v>0</v>
      </c>
      <c r="AG967">
        <f t="shared" si="95"/>
        <v>0</v>
      </c>
      <c r="AH967">
        <v>0</v>
      </c>
      <c r="AI967">
        <v>1</v>
      </c>
    </row>
    <row r="968" spans="1:35" x14ac:dyDescent="0.3">
      <c r="A968" s="1">
        <v>3933</v>
      </c>
      <c r="B968">
        <v>1980</v>
      </c>
      <c r="C968">
        <f t="shared" si="92"/>
        <v>46</v>
      </c>
      <c r="D968" t="str" cm="1">
        <f t="array" ref="D968">_xlfn.IFS(C968&lt;36,"Young",C968&lt;56,"Middle-aged",C968&gt;=56,"Senior")</f>
        <v>Middle-aged</v>
      </c>
      <c r="E968" t="s">
        <v>29</v>
      </c>
      <c r="F968" t="s">
        <v>33</v>
      </c>
      <c r="G968">
        <v>44010</v>
      </c>
      <c r="H968">
        <f t="shared" si="90"/>
        <v>44010</v>
      </c>
      <c r="I968" t="str" cm="1">
        <f t="array" ref="I968">_xlfn.IFS(H968&lt;PERCENTILE(Income_Clean,0.33),"Low",H968&lt;PERCENTILE(Income_Clean,0.67),"Medium",H968&gt;PERCENTILE(Income_Clean,0.67),"High")</f>
        <v>Medium</v>
      </c>
      <c r="J968" t="str">
        <f t="shared" si="91"/>
        <v>Average Income</v>
      </c>
      <c r="K968">
        <v>1</v>
      </c>
      <c r="L968">
        <v>0</v>
      </c>
      <c r="M968" t="str">
        <f t="shared" si="93"/>
        <v>Yes</v>
      </c>
      <c r="N968" t="s">
        <v>243</v>
      </c>
      <c r="O968">
        <v>46</v>
      </c>
      <c r="P968">
        <v>186</v>
      </c>
      <c r="Q968">
        <v>36</v>
      </c>
      <c r="R968">
        <v>234</v>
      </c>
      <c r="S968">
        <v>86</v>
      </c>
      <c r="T968">
        <v>72</v>
      </c>
      <c r="U968">
        <v>48</v>
      </c>
      <c r="V968">
        <f t="shared" si="94"/>
        <v>662</v>
      </c>
      <c r="W968">
        <v>6</v>
      </c>
      <c r="X968">
        <v>10</v>
      </c>
      <c r="Y968">
        <v>2</v>
      </c>
      <c r="Z968">
        <v>6</v>
      </c>
      <c r="AA968">
        <v>9</v>
      </c>
      <c r="AB968">
        <v>0</v>
      </c>
      <c r="AC968">
        <v>0</v>
      </c>
      <c r="AD968">
        <v>0</v>
      </c>
      <c r="AE968">
        <v>0</v>
      </c>
      <c r="AF968">
        <v>0</v>
      </c>
      <c r="AG968">
        <f t="shared" si="95"/>
        <v>0</v>
      </c>
      <c r="AH968">
        <v>0</v>
      </c>
      <c r="AI968">
        <v>0</v>
      </c>
    </row>
    <row r="969" spans="1:35" x14ac:dyDescent="0.3">
      <c r="A969" s="1">
        <v>10981</v>
      </c>
      <c r="B969">
        <v>1988</v>
      </c>
      <c r="C969">
        <f t="shared" si="92"/>
        <v>38</v>
      </c>
      <c r="D969" t="str" cm="1">
        <f t="array" ref="D969">_xlfn.IFS(C969&lt;36,"Young",C969&lt;56,"Middle-aged",C969&gt;=56,"Senior")</f>
        <v>Middle-aged</v>
      </c>
      <c r="E969" t="s">
        <v>29</v>
      </c>
      <c r="F969" t="s">
        <v>37</v>
      </c>
      <c r="G969">
        <v>84219</v>
      </c>
      <c r="H969">
        <f t="shared" si="90"/>
        <v>84219</v>
      </c>
      <c r="I969" t="str" cm="1">
        <f t="array" ref="I969">_xlfn.IFS(H969&lt;PERCENTILE(Income_Clean,0.33),"Low",H969&lt;PERCENTILE(Income_Clean,0.67),"Medium",H969&gt;PERCENTILE(Income_Clean,0.67),"High")</f>
        <v>High</v>
      </c>
      <c r="J969" t="str">
        <f t="shared" si="91"/>
        <v>Above Average Income</v>
      </c>
      <c r="K969">
        <v>0</v>
      </c>
      <c r="L969">
        <v>0</v>
      </c>
      <c r="M969" t="str">
        <f t="shared" si="93"/>
        <v>No</v>
      </c>
      <c r="N969" t="s">
        <v>348</v>
      </c>
      <c r="O969">
        <v>27</v>
      </c>
      <c r="P969">
        <v>434</v>
      </c>
      <c r="Q969">
        <v>137</v>
      </c>
      <c r="R969">
        <v>400</v>
      </c>
      <c r="S969">
        <v>45</v>
      </c>
      <c r="T969">
        <v>137</v>
      </c>
      <c r="U969">
        <v>45</v>
      </c>
      <c r="V969">
        <f t="shared" si="94"/>
        <v>1198</v>
      </c>
      <c r="W969">
        <v>1</v>
      </c>
      <c r="X969">
        <v>3</v>
      </c>
      <c r="Y969">
        <v>4</v>
      </c>
      <c r="Z969">
        <v>10</v>
      </c>
      <c r="AA969">
        <v>1</v>
      </c>
      <c r="AB969">
        <v>0</v>
      </c>
      <c r="AC969">
        <v>0</v>
      </c>
      <c r="AD969">
        <v>0</v>
      </c>
      <c r="AE969">
        <v>0</v>
      </c>
      <c r="AF969">
        <v>0</v>
      </c>
      <c r="AG969">
        <f t="shared" si="95"/>
        <v>0</v>
      </c>
      <c r="AH969">
        <v>0</v>
      </c>
      <c r="AI969">
        <v>0</v>
      </c>
    </row>
    <row r="970" spans="1:35" x14ac:dyDescent="0.3">
      <c r="A970" s="1">
        <v>1734</v>
      </c>
      <c r="B970">
        <v>1968</v>
      </c>
      <c r="C970">
        <f t="shared" si="92"/>
        <v>58</v>
      </c>
      <c r="D970" t="str" cm="1">
        <f t="array" ref="D970">_xlfn.IFS(C970&lt;36,"Young",C970&lt;56,"Middle-aged",C970&gt;=56,"Senior")</f>
        <v>Senior</v>
      </c>
      <c r="E970" t="s">
        <v>36</v>
      </c>
      <c r="F970" t="s">
        <v>33</v>
      </c>
      <c r="G970">
        <v>40706</v>
      </c>
      <c r="H970">
        <f t="shared" si="90"/>
        <v>40706</v>
      </c>
      <c r="I970" t="str" cm="1">
        <f t="array" ref="I970">_xlfn.IFS(H970&lt;PERCENTILE(Income_Clean,0.33),"Low",H970&lt;PERCENTILE(Income_Clean,0.67),"Medium",H970&gt;PERCENTILE(Income_Clean,0.67),"High")</f>
        <v>Medium</v>
      </c>
      <c r="J970" t="str">
        <f t="shared" si="91"/>
        <v>Average Income</v>
      </c>
      <c r="K970">
        <v>2</v>
      </c>
      <c r="L970">
        <v>1</v>
      </c>
      <c r="M970" t="str">
        <f t="shared" si="93"/>
        <v>Yes</v>
      </c>
      <c r="N970" t="s">
        <v>199</v>
      </c>
      <c r="O970">
        <v>37</v>
      </c>
      <c r="P970">
        <v>59</v>
      </c>
      <c r="Q970">
        <v>0</v>
      </c>
      <c r="R970">
        <v>11</v>
      </c>
      <c r="S970">
        <v>4</v>
      </c>
      <c r="T970">
        <v>2</v>
      </c>
      <c r="U970">
        <v>5</v>
      </c>
      <c r="V970">
        <f t="shared" si="94"/>
        <v>81</v>
      </c>
      <c r="W970">
        <v>4</v>
      </c>
      <c r="X970">
        <v>3</v>
      </c>
      <c r="Y970">
        <v>0</v>
      </c>
      <c r="Z970">
        <v>4</v>
      </c>
      <c r="AA970">
        <v>7</v>
      </c>
      <c r="AB970">
        <v>0</v>
      </c>
      <c r="AC970">
        <v>0</v>
      </c>
      <c r="AD970">
        <v>0</v>
      </c>
      <c r="AE970">
        <v>0</v>
      </c>
      <c r="AF970">
        <v>0</v>
      </c>
      <c r="AG970">
        <f t="shared" si="95"/>
        <v>0</v>
      </c>
      <c r="AH970">
        <v>0</v>
      </c>
      <c r="AI970">
        <v>0</v>
      </c>
    </row>
    <row r="971" spans="1:35" x14ac:dyDescent="0.3">
      <c r="A971" s="1">
        <v>10995</v>
      </c>
      <c r="B971">
        <v>1988</v>
      </c>
      <c r="C971">
        <f t="shared" si="92"/>
        <v>38</v>
      </c>
      <c r="D971" t="str" cm="1">
        <f t="array" ref="D971">_xlfn.IFS(C971&lt;36,"Young",C971&lt;56,"Middle-aged",C971&gt;=56,"Senior")</f>
        <v>Middle-aged</v>
      </c>
      <c r="E971" t="s">
        <v>53</v>
      </c>
      <c r="F971" t="s">
        <v>37</v>
      </c>
      <c r="G971">
        <v>15716</v>
      </c>
      <c r="H971">
        <f t="shared" si="90"/>
        <v>15716</v>
      </c>
      <c r="I971" t="str" cm="1">
        <f t="array" ref="I971">_xlfn.IFS(H971&lt;PERCENTILE(Income_Clean,0.33),"Low",H971&lt;PERCENTILE(Income_Clean,0.67),"Medium",H971&gt;PERCENTILE(Income_Clean,0.67),"High")</f>
        <v>Low</v>
      </c>
      <c r="J971" t="str">
        <f t="shared" si="91"/>
        <v>Below Average Income</v>
      </c>
      <c r="K971">
        <v>1</v>
      </c>
      <c r="L971">
        <v>0</v>
      </c>
      <c r="M971" t="str">
        <f t="shared" si="93"/>
        <v>Yes</v>
      </c>
      <c r="N971" t="s">
        <v>299</v>
      </c>
      <c r="O971">
        <v>8</v>
      </c>
      <c r="P971">
        <v>16</v>
      </c>
      <c r="Q971">
        <v>5</v>
      </c>
      <c r="R971">
        <v>30</v>
      </c>
      <c r="S971">
        <v>8</v>
      </c>
      <c r="T971">
        <v>7</v>
      </c>
      <c r="U971">
        <v>26</v>
      </c>
      <c r="V971">
        <f t="shared" si="94"/>
        <v>92</v>
      </c>
      <c r="W971">
        <v>3</v>
      </c>
      <c r="X971">
        <v>3</v>
      </c>
      <c r="Y971">
        <v>0</v>
      </c>
      <c r="Z971">
        <v>4</v>
      </c>
      <c r="AA971">
        <v>8</v>
      </c>
      <c r="AB971">
        <v>0</v>
      </c>
      <c r="AC971">
        <v>0</v>
      </c>
      <c r="AD971">
        <v>0</v>
      </c>
      <c r="AE971">
        <v>0</v>
      </c>
      <c r="AF971">
        <v>0</v>
      </c>
      <c r="AG971">
        <f t="shared" si="95"/>
        <v>0</v>
      </c>
      <c r="AH971">
        <v>1</v>
      </c>
      <c r="AI971">
        <v>0</v>
      </c>
    </row>
    <row r="972" spans="1:35" x14ac:dyDescent="0.3">
      <c r="A972" s="1">
        <v>6357</v>
      </c>
      <c r="B972">
        <v>1959</v>
      </c>
      <c r="C972">
        <f t="shared" si="92"/>
        <v>67</v>
      </c>
      <c r="D972" t="str" cm="1">
        <f t="array" ref="D972">_xlfn.IFS(C972&lt;36,"Young",C972&lt;56,"Middle-aged",C972&gt;=56,"Senior")</f>
        <v>Senior</v>
      </c>
      <c r="E972" t="s">
        <v>53</v>
      </c>
      <c r="F972" t="s">
        <v>41</v>
      </c>
      <c r="G972">
        <v>59052</v>
      </c>
      <c r="H972">
        <f t="shared" si="90"/>
        <v>59052</v>
      </c>
      <c r="I972" t="str" cm="1">
        <f t="array" ref="I972">_xlfn.IFS(H972&lt;PERCENTILE(Income_Clean,0.33),"Low",H972&lt;PERCENTILE(Income_Clean,0.67),"Medium",H972&gt;PERCENTILE(Income_Clean,0.67),"High")</f>
        <v>Medium</v>
      </c>
      <c r="J972" t="str">
        <f t="shared" si="91"/>
        <v>Average Income</v>
      </c>
      <c r="K972">
        <v>0</v>
      </c>
      <c r="L972">
        <v>1</v>
      </c>
      <c r="M972" t="str">
        <f t="shared" si="93"/>
        <v>Yes</v>
      </c>
      <c r="N972" t="s">
        <v>537</v>
      </c>
      <c r="O972">
        <v>29</v>
      </c>
      <c r="P972">
        <v>230</v>
      </c>
      <c r="Q972">
        <v>35</v>
      </c>
      <c r="R972">
        <v>75</v>
      </c>
      <c r="S972">
        <v>63</v>
      </c>
      <c r="T972">
        <v>57</v>
      </c>
      <c r="U972">
        <v>31</v>
      </c>
      <c r="V972">
        <f t="shared" si="94"/>
        <v>491</v>
      </c>
      <c r="W972">
        <v>3</v>
      </c>
      <c r="X972">
        <v>7</v>
      </c>
      <c r="Y972">
        <v>1</v>
      </c>
      <c r="Z972">
        <v>7</v>
      </c>
      <c r="AA972">
        <v>5</v>
      </c>
      <c r="AB972">
        <v>0</v>
      </c>
      <c r="AC972">
        <v>0</v>
      </c>
      <c r="AD972">
        <v>0</v>
      </c>
      <c r="AE972">
        <v>0</v>
      </c>
      <c r="AF972">
        <v>0</v>
      </c>
      <c r="AG972">
        <f t="shared" si="95"/>
        <v>0</v>
      </c>
      <c r="AH972">
        <v>0</v>
      </c>
      <c r="AI972">
        <v>0</v>
      </c>
    </row>
    <row r="973" spans="1:35" x14ac:dyDescent="0.3">
      <c r="A973" s="1">
        <v>9209</v>
      </c>
      <c r="B973">
        <v>1971</v>
      </c>
      <c r="C973">
        <f t="shared" si="92"/>
        <v>55</v>
      </c>
      <c r="D973" t="str" cm="1">
        <f t="array" ref="D973">_xlfn.IFS(C973&lt;36,"Young",C973&lt;56,"Middle-aged",C973&gt;=56,"Senior")</f>
        <v>Middle-aged</v>
      </c>
      <c r="E973" t="s">
        <v>39</v>
      </c>
      <c r="F973" t="s">
        <v>33</v>
      </c>
      <c r="G973">
        <v>80573</v>
      </c>
      <c r="H973">
        <f t="shared" si="90"/>
        <v>80573</v>
      </c>
      <c r="I973" t="str" cm="1">
        <f t="array" ref="I973">_xlfn.IFS(H973&lt;PERCENTILE(Income_Clean,0.33),"Low",H973&lt;PERCENTILE(Income_Clean,0.67),"Medium",H973&gt;PERCENTILE(Income_Clean,0.67),"High")</f>
        <v>High</v>
      </c>
      <c r="J973" t="str">
        <f t="shared" si="91"/>
        <v>Above Average Income</v>
      </c>
      <c r="K973">
        <v>0</v>
      </c>
      <c r="L973">
        <v>0</v>
      </c>
      <c r="M973" t="str">
        <f t="shared" si="93"/>
        <v>No</v>
      </c>
      <c r="N973" t="s">
        <v>548</v>
      </c>
      <c r="O973">
        <v>85</v>
      </c>
      <c r="P973">
        <v>829</v>
      </c>
      <c r="Q973">
        <v>138</v>
      </c>
      <c r="R973">
        <v>430</v>
      </c>
      <c r="S973">
        <v>60</v>
      </c>
      <c r="T973">
        <v>92</v>
      </c>
      <c r="U973">
        <v>15</v>
      </c>
      <c r="V973">
        <f t="shared" si="94"/>
        <v>1564</v>
      </c>
      <c r="W973">
        <v>1</v>
      </c>
      <c r="X973">
        <v>4</v>
      </c>
      <c r="Y973">
        <v>6</v>
      </c>
      <c r="Z973">
        <v>13</v>
      </c>
      <c r="AA973">
        <v>2</v>
      </c>
      <c r="AB973">
        <v>0</v>
      </c>
      <c r="AC973">
        <v>0</v>
      </c>
      <c r="AD973">
        <v>0</v>
      </c>
      <c r="AE973">
        <v>0</v>
      </c>
      <c r="AF973">
        <v>0</v>
      </c>
      <c r="AG973">
        <f t="shared" si="95"/>
        <v>0</v>
      </c>
      <c r="AH973">
        <v>0</v>
      </c>
      <c r="AI973">
        <v>0</v>
      </c>
    </row>
    <row r="974" spans="1:35" x14ac:dyDescent="0.3">
      <c r="A974" s="1">
        <v>10286</v>
      </c>
      <c r="B974">
        <v>1962</v>
      </c>
      <c r="C974">
        <f t="shared" si="92"/>
        <v>64</v>
      </c>
      <c r="D974" t="str" cm="1">
        <f t="array" ref="D974">_xlfn.IFS(C974&lt;36,"Young",C974&lt;56,"Middle-aged",C974&gt;=56,"Senior")</f>
        <v>Senior</v>
      </c>
      <c r="E974" t="s">
        <v>29</v>
      </c>
      <c r="F974" t="s">
        <v>37</v>
      </c>
      <c r="G974">
        <v>83715</v>
      </c>
      <c r="H974">
        <f t="shared" si="90"/>
        <v>83715</v>
      </c>
      <c r="I974" t="str" cm="1">
        <f t="array" ref="I974">_xlfn.IFS(H974&lt;PERCENTILE(Income_Clean,0.33),"Low",H974&lt;PERCENTILE(Income_Clean,0.67),"Medium",H974&gt;PERCENTILE(Income_Clean,0.67),"High")</f>
        <v>High</v>
      </c>
      <c r="J974" t="str">
        <f t="shared" si="91"/>
        <v>Above Average Income</v>
      </c>
      <c r="K974">
        <v>0</v>
      </c>
      <c r="L974">
        <v>0</v>
      </c>
      <c r="M974" t="str">
        <f t="shared" si="93"/>
        <v>No</v>
      </c>
      <c r="N974" t="s">
        <v>549</v>
      </c>
      <c r="O974">
        <v>2</v>
      </c>
      <c r="P974">
        <v>318</v>
      </c>
      <c r="Q974">
        <v>8</v>
      </c>
      <c r="R974">
        <v>407</v>
      </c>
      <c r="S974">
        <v>150</v>
      </c>
      <c r="T974">
        <v>35</v>
      </c>
      <c r="U974">
        <v>8</v>
      </c>
      <c r="V974">
        <f t="shared" si="94"/>
        <v>926</v>
      </c>
      <c r="W974">
        <v>1</v>
      </c>
      <c r="X974">
        <v>2</v>
      </c>
      <c r="Y974">
        <v>8</v>
      </c>
      <c r="Z974">
        <v>13</v>
      </c>
      <c r="AA974">
        <v>0</v>
      </c>
      <c r="AB974">
        <v>0</v>
      </c>
      <c r="AC974">
        <v>0</v>
      </c>
      <c r="AD974">
        <v>0</v>
      </c>
      <c r="AE974">
        <v>0</v>
      </c>
      <c r="AF974">
        <v>0</v>
      </c>
      <c r="AG974">
        <f t="shared" si="95"/>
        <v>0</v>
      </c>
      <c r="AH974">
        <v>0</v>
      </c>
      <c r="AI974">
        <v>0</v>
      </c>
    </row>
    <row r="975" spans="1:35" x14ac:dyDescent="0.3">
      <c r="A975" s="1">
        <v>2611</v>
      </c>
      <c r="B975">
        <v>1959</v>
      </c>
      <c r="C975">
        <f t="shared" si="92"/>
        <v>67</v>
      </c>
      <c r="D975" t="str" cm="1">
        <f t="array" ref="D975">_xlfn.IFS(C975&lt;36,"Young",C975&lt;56,"Middle-aged",C975&gt;=56,"Senior")</f>
        <v>Senior</v>
      </c>
      <c r="E975" t="s">
        <v>39</v>
      </c>
      <c r="F975" t="s">
        <v>33</v>
      </c>
      <c r="G975">
        <v>82576</v>
      </c>
      <c r="H975">
        <f t="shared" si="90"/>
        <v>82576</v>
      </c>
      <c r="I975" t="str" cm="1">
        <f t="array" ref="I975">_xlfn.IFS(H975&lt;PERCENTILE(Income_Clean,0.33),"Low",H975&lt;PERCENTILE(Income_Clean,0.67),"Medium",H975&gt;PERCENTILE(Income_Clean,0.67),"High")</f>
        <v>High</v>
      </c>
      <c r="J975" t="str">
        <f t="shared" si="91"/>
        <v>Above Average Income</v>
      </c>
      <c r="K975">
        <v>0</v>
      </c>
      <c r="L975">
        <v>0</v>
      </c>
      <c r="M975" t="str">
        <f t="shared" si="93"/>
        <v>No</v>
      </c>
      <c r="N975" t="s">
        <v>478</v>
      </c>
      <c r="O975">
        <v>66</v>
      </c>
      <c r="P975">
        <v>1206</v>
      </c>
      <c r="Q975">
        <v>55</v>
      </c>
      <c r="R975">
        <v>445</v>
      </c>
      <c r="S975">
        <v>168</v>
      </c>
      <c r="T975">
        <v>18</v>
      </c>
      <c r="U975">
        <v>18</v>
      </c>
      <c r="V975">
        <f t="shared" si="94"/>
        <v>1910</v>
      </c>
      <c r="W975">
        <v>1</v>
      </c>
      <c r="X975">
        <v>2</v>
      </c>
      <c r="Y975">
        <v>4</v>
      </c>
      <c r="Z975">
        <v>12</v>
      </c>
      <c r="AA975">
        <v>1</v>
      </c>
      <c r="AB975">
        <v>0</v>
      </c>
      <c r="AC975">
        <v>0</v>
      </c>
      <c r="AD975">
        <v>1</v>
      </c>
      <c r="AE975">
        <v>0</v>
      </c>
      <c r="AF975">
        <v>0</v>
      </c>
      <c r="AG975">
        <f t="shared" si="95"/>
        <v>1</v>
      </c>
      <c r="AH975">
        <v>0</v>
      </c>
      <c r="AI975">
        <v>0</v>
      </c>
    </row>
    <row r="976" spans="1:35" x14ac:dyDescent="0.3">
      <c r="A976" s="1">
        <v>1600</v>
      </c>
      <c r="B976">
        <v>1965</v>
      </c>
      <c r="C976">
        <f t="shared" si="92"/>
        <v>61</v>
      </c>
      <c r="D976" t="str" cm="1">
        <f t="array" ref="D976">_xlfn.IFS(C976&lt;36,"Young",C976&lt;56,"Middle-aged",C976&gt;=56,"Senior")</f>
        <v>Senior</v>
      </c>
      <c r="E976" t="s">
        <v>39</v>
      </c>
      <c r="F976" t="s">
        <v>37</v>
      </c>
      <c r="G976">
        <v>56962</v>
      </c>
      <c r="H976">
        <f t="shared" si="90"/>
        <v>56962</v>
      </c>
      <c r="I976" t="str" cm="1">
        <f t="array" ref="I976">_xlfn.IFS(H976&lt;PERCENTILE(Income_Clean,0.33),"Low",H976&lt;PERCENTILE(Income_Clean,0.67),"Medium",H976&gt;PERCENTILE(Income_Clean,0.67),"High")</f>
        <v>Medium</v>
      </c>
      <c r="J976" t="str">
        <f t="shared" si="91"/>
        <v>Average Income</v>
      </c>
      <c r="K976">
        <v>2</v>
      </c>
      <c r="L976">
        <v>1</v>
      </c>
      <c r="M976" t="str">
        <f t="shared" si="93"/>
        <v>Yes</v>
      </c>
      <c r="N976" t="s">
        <v>480</v>
      </c>
      <c r="O976">
        <v>60</v>
      </c>
      <c r="P976">
        <v>292</v>
      </c>
      <c r="Q976">
        <v>3</v>
      </c>
      <c r="R976">
        <v>77</v>
      </c>
      <c r="S976">
        <v>10</v>
      </c>
      <c r="T976">
        <v>3</v>
      </c>
      <c r="U976">
        <v>26</v>
      </c>
      <c r="V976">
        <f t="shared" si="94"/>
        <v>411</v>
      </c>
      <c r="W976">
        <v>7</v>
      </c>
      <c r="X976">
        <v>6</v>
      </c>
      <c r="Y976">
        <v>3</v>
      </c>
      <c r="Z976">
        <v>5</v>
      </c>
      <c r="AA976">
        <v>7</v>
      </c>
      <c r="AB976">
        <v>0</v>
      </c>
      <c r="AC976">
        <v>0</v>
      </c>
      <c r="AD976">
        <v>0</v>
      </c>
      <c r="AE976">
        <v>0</v>
      </c>
      <c r="AF976">
        <v>0</v>
      </c>
      <c r="AG976">
        <f t="shared" si="95"/>
        <v>0</v>
      </c>
      <c r="AH976">
        <v>0</v>
      </c>
      <c r="AI976">
        <v>0</v>
      </c>
    </row>
    <row r="977" spans="1:35" x14ac:dyDescent="0.3">
      <c r="A977" s="1">
        <v>3308</v>
      </c>
      <c r="B977">
        <v>1952</v>
      </c>
      <c r="C977">
        <f t="shared" si="92"/>
        <v>74</v>
      </c>
      <c r="D977" t="str" cm="1">
        <f t="array" ref="D977">_xlfn.IFS(C977&lt;36,"Young",C977&lt;56,"Middle-aged",C977&gt;=56,"Senior")</f>
        <v>Senior</v>
      </c>
      <c r="E977" t="s">
        <v>29</v>
      </c>
      <c r="F977" t="s">
        <v>37</v>
      </c>
      <c r="G977">
        <v>35704</v>
      </c>
      <c r="H977">
        <f t="shared" si="90"/>
        <v>35704</v>
      </c>
      <c r="I977" t="str" cm="1">
        <f t="array" ref="I977">_xlfn.IFS(H977&lt;PERCENTILE(Income_Clean,0.33),"Low",H977&lt;PERCENTILE(Income_Clean,0.67),"Medium",H977&gt;PERCENTILE(Income_Clean,0.67),"High")</f>
        <v>Low</v>
      </c>
      <c r="J977" t="str">
        <f t="shared" si="91"/>
        <v>Below Average Income</v>
      </c>
      <c r="K977">
        <v>1</v>
      </c>
      <c r="L977">
        <v>1</v>
      </c>
      <c r="M977" t="str">
        <f t="shared" si="93"/>
        <v>Yes</v>
      </c>
      <c r="N977" t="s">
        <v>307</v>
      </c>
      <c r="O977">
        <v>54</v>
      </c>
      <c r="P977">
        <v>30</v>
      </c>
      <c r="Q977">
        <v>9</v>
      </c>
      <c r="R977">
        <v>12</v>
      </c>
      <c r="S977">
        <v>2</v>
      </c>
      <c r="T977">
        <v>11</v>
      </c>
      <c r="U977">
        <v>30</v>
      </c>
      <c r="V977">
        <f t="shared" si="94"/>
        <v>94</v>
      </c>
      <c r="W977">
        <v>3</v>
      </c>
      <c r="X977">
        <v>2</v>
      </c>
      <c r="Y977">
        <v>0</v>
      </c>
      <c r="Z977">
        <v>4</v>
      </c>
      <c r="AA977">
        <v>4</v>
      </c>
      <c r="AB977">
        <v>0</v>
      </c>
      <c r="AC977">
        <v>0</v>
      </c>
      <c r="AD977">
        <v>0</v>
      </c>
      <c r="AE977">
        <v>0</v>
      </c>
      <c r="AF977">
        <v>0</v>
      </c>
      <c r="AG977">
        <f t="shared" si="95"/>
        <v>0</v>
      </c>
      <c r="AH977">
        <v>0</v>
      </c>
      <c r="AI977">
        <v>0</v>
      </c>
    </row>
    <row r="978" spans="1:35" x14ac:dyDescent="0.3">
      <c r="A978" s="1">
        <v>5407</v>
      </c>
      <c r="B978">
        <v>1954</v>
      </c>
      <c r="C978">
        <f t="shared" si="92"/>
        <v>72</v>
      </c>
      <c r="D978" t="str" cm="1">
        <f t="array" ref="D978">_xlfn.IFS(C978&lt;36,"Young",C978&lt;56,"Middle-aged",C978&gt;=56,"Senior")</f>
        <v>Senior</v>
      </c>
      <c r="E978" t="s">
        <v>29</v>
      </c>
      <c r="F978" t="s">
        <v>33</v>
      </c>
      <c r="G978">
        <v>53103</v>
      </c>
      <c r="H978">
        <f t="shared" si="90"/>
        <v>53103</v>
      </c>
      <c r="I978" t="str" cm="1">
        <f t="array" ref="I978">_xlfn.IFS(H978&lt;PERCENTILE(Income_Clean,0.33),"Low",H978&lt;PERCENTILE(Income_Clean,0.67),"Medium",H978&gt;PERCENTILE(Income_Clean,0.67),"High")</f>
        <v>Medium</v>
      </c>
      <c r="J978" t="str">
        <f t="shared" si="91"/>
        <v>Average Income</v>
      </c>
      <c r="K978">
        <v>0</v>
      </c>
      <c r="L978">
        <v>1</v>
      </c>
      <c r="M978" t="str">
        <f t="shared" si="93"/>
        <v>Yes</v>
      </c>
      <c r="N978" t="s">
        <v>169</v>
      </c>
      <c r="O978">
        <v>70</v>
      </c>
      <c r="P978">
        <v>729</v>
      </c>
      <c r="Q978">
        <v>17</v>
      </c>
      <c r="R978">
        <v>133</v>
      </c>
      <c r="S978">
        <v>11</v>
      </c>
      <c r="T978">
        <v>0</v>
      </c>
      <c r="U978">
        <v>195</v>
      </c>
      <c r="V978">
        <f t="shared" si="94"/>
        <v>1085</v>
      </c>
      <c r="W978">
        <v>5</v>
      </c>
      <c r="X978">
        <v>10</v>
      </c>
      <c r="Y978">
        <v>6</v>
      </c>
      <c r="Z978">
        <v>7</v>
      </c>
      <c r="AA978">
        <v>7</v>
      </c>
      <c r="AB978">
        <v>1</v>
      </c>
      <c r="AC978">
        <v>0</v>
      </c>
      <c r="AD978">
        <v>0</v>
      </c>
      <c r="AE978">
        <v>0</v>
      </c>
      <c r="AF978">
        <v>0</v>
      </c>
      <c r="AG978">
        <f t="shared" si="95"/>
        <v>1</v>
      </c>
      <c r="AH978">
        <v>0</v>
      </c>
      <c r="AI978">
        <v>0</v>
      </c>
    </row>
    <row r="979" spans="1:35" x14ac:dyDescent="0.3">
      <c r="A979" s="1">
        <v>2166</v>
      </c>
      <c r="B979">
        <v>1960</v>
      </c>
      <c r="C979">
        <f t="shared" si="92"/>
        <v>66</v>
      </c>
      <c r="D979" t="str" cm="1">
        <f t="array" ref="D979">_xlfn.IFS(C979&lt;36,"Young",C979&lt;56,"Middle-aged",C979&gt;=56,"Senior")</f>
        <v>Senior</v>
      </c>
      <c r="E979" t="s">
        <v>53</v>
      </c>
      <c r="F979" t="s">
        <v>71</v>
      </c>
      <c r="G979">
        <v>46779</v>
      </c>
      <c r="H979">
        <f t="shared" si="90"/>
        <v>46779</v>
      </c>
      <c r="I979" t="str" cm="1">
        <f t="array" ref="I979">_xlfn.IFS(H979&lt;PERCENTILE(Income_Clean,0.33),"Low",H979&lt;PERCENTILE(Income_Clean,0.67),"Medium",H979&gt;PERCENTILE(Income_Clean,0.67),"High")</f>
        <v>Medium</v>
      </c>
      <c r="J979" t="str">
        <f t="shared" si="91"/>
        <v>Average Income</v>
      </c>
      <c r="K979">
        <v>1</v>
      </c>
      <c r="L979">
        <v>1</v>
      </c>
      <c r="M979" t="str">
        <f t="shared" si="93"/>
        <v>Yes</v>
      </c>
      <c r="N979" t="s">
        <v>261</v>
      </c>
      <c r="O979">
        <v>55</v>
      </c>
      <c r="P979">
        <v>12</v>
      </c>
      <c r="Q979">
        <v>1</v>
      </c>
      <c r="R979">
        <v>3</v>
      </c>
      <c r="S979">
        <v>0</v>
      </c>
      <c r="T979">
        <v>0</v>
      </c>
      <c r="U979">
        <v>7</v>
      </c>
      <c r="V979">
        <f t="shared" si="94"/>
        <v>23</v>
      </c>
      <c r="W979">
        <v>1</v>
      </c>
      <c r="X979">
        <v>0</v>
      </c>
      <c r="Y979">
        <v>1</v>
      </c>
      <c r="Z979">
        <v>2</v>
      </c>
      <c r="AA979">
        <v>4</v>
      </c>
      <c r="AB979">
        <v>0</v>
      </c>
      <c r="AC979">
        <v>0</v>
      </c>
      <c r="AD979">
        <v>0</v>
      </c>
      <c r="AE979">
        <v>0</v>
      </c>
      <c r="AF979">
        <v>0</v>
      </c>
      <c r="AG979">
        <f t="shared" si="95"/>
        <v>0</v>
      </c>
      <c r="AH979">
        <v>0</v>
      </c>
      <c r="AI979">
        <v>0</v>
      </c>
    </row>
    <row r="980" spans="1:35" x14ac:dyDescent="0.3">
      <c r="A980" s="1">
        <v>3955</v>
      </c>
      <c r="B980">
        <v>1965</v>
      </c>
      <c r="C980">
        <f t="shared" si="92"/>
        <v>61</v>
      </c>
      <c r="D980" t="str" cm="1">
        <f t="array" ref="D980">_xlfn.IFS(C980&lt;36,"Young",C980&lt;56,"Middle-aged",C980&gt;=56,"Senior")</f>
        <v>Senior</v>
      </c>
      <c r="E980" t="s">
        <v>29</v>
      </c>
      <c r="F980" t="s">
        <v>41</v>
      </c>
      <c r="G980">
        <v>4861</v>
      </c>
      <c r="H980">
        <f t="shared" si="90"/>
        <v>4861</v>
      </c>
      <c r="I980" t="str" cm="1">
        <f t="array" ref="I980">_xlfn.IFS(H980&lt;PERCENTILE(Income_Clean,0.33),"Low",H980&lt;PERCENTILE(Income_Clean,0.67),"Medium",H980&gt;PERCENTILE(Income_Clean,0.67),"High")</f>
        <v>Low</v>
      </c>
      <c r="J980" t="str">
        <f t="shared" si="91"/>
        <v>Below Average Income</v>
      </c>
      <c r="K980">
        <v>0</v>
      </c>
      <c r="L980">
        <v>0</v>
      </c>
      <c r="M980" t="str">
        <f t="shared" si="93"/>
        <v>No</v>
      </c>
      <c r="N980" t="s">
        <v>550</v>
      </c>
      <c r="O980">
        <v>20</v>
      </c>
      <c r="P980">
        <v>2</v>
      </c>
      <c r="Q980">
        <v>1</v>
      </c>
      <c r="R980">
        <v>1</v>
      </c>
      <c r="S980">
        <v>1</v>
      </c>
      <c r="T980">
        <v>0</v>
      </c>
      <c r="U980">
        <v>1</v>
      </c>
      <c r="V980">
        <f t="shared" si="94"/>
        <v>6</v>
      </c>
      <c r="W980">
        <v>0</v>
      </c>
      <c r="X980">
        <v>0</v>
      </c>
      <c r="Y980">
        <v>0</v>
      </c>
      <c r="Z980">
        <v>0</v>
      </c>
      <c r="AA980">
        <v>14</v>
      </c>
      <c r="AB980">
        <v>0</v>
      </c>
      <c r="AC980">
        <v>0</v>
      </c>
      <c r="AD980">
        <v>0</v>
      </c>
      <c r="AE980">
        <v>0</v>
      </c>
      <c r="AF980">
        <v>0</v>
      </c>
      <c r="AG980">
        <f t="shared" si="95"/>
        <v>0</v>
      </c>
      <c r="AH980">
        <v>0</v>
      </c>
      <c r="AI980">
        <v>0</v>
      </c>
    </row>
    <row r="981" spans="1:35" x14ac:dyDescent="0.3">
      <c r="A981" s="1">
        <v>6634</v>
      </c>
      <c r="B981">
        <v>1979</v>
      </c>
      <c r="C981">
        <f t="shared" si="92"/>
        <v>47</v>
      </c>
      <c r="D981" t="str" cm="1">
        <f t="array" ref="D981">_xlfn.IFS(C981&lt;36,"Young",C981&lt;56,"Middle-aged",C981&gt;=56,"Senior")</f>
        <v>Middle-aged</v>
      </c>
      <c r="E981" t="s">
        <v>39</v>
      </c>
      <c r="F981" t="s">
        <v>41</v>
      </c>
      <c r="G981">
        <v>33462</v>
      </c>
      <c r="H981">
        <f t="shared" si="90"/>
        <v>33462</v>
      </c>
      <c r="I981" t="str" cm="1">
        <f t="array" ref="I981">_xlfn.IFS(H981&lt;PERCENTILE(Income_Clean,0.33),"Low",H981&lt;PERCENTILE(Income_Clean,0.67),"Medium",H981&gt;PERCENTILE(Income_Clean,0.67),"High")</f>
        <v>Low</v>
      </c>
      <c r="J981" t="str">
        <f t="shared" si="91"/>
        <v>Below Average Income</v>
      </c>
      <c r="K981">
        <v>1</v>
      </c>
      <c r="L981">
        <v>0</v>
      </c>
      <c r="M981" t="str">
        <f t="shared" si="93"/>
        <v>Yes</v>
      </c>
      <c r="N981" t="s">
        <v>406</v>
      </c>
      <c r="O981">
        <v>78</v>
      </c>
      <c r="P981">
        <v>22</v>
      </c>
      <c r="Q981">
        <v>3</v>
      </c>
      <c r="R981">
        <v>18</v>
      </c>
      <c r="S981">
        <v>0</v>
      </c>
      <c r="T981">
        <v>0</v>
      </c>
      <c r="U981">
        <v>11</v>
      </c>
      <c r="V981">
        <f t="shared" si="94"/>
        <v>54</v>
      </c>
      <c r="W981">
        <v>1</v>
      </c>
      <c r="X981">
        <v>2</v>
      </c>
      <c r="Y981">
        <v>0</v>
      </c>
      <c r="Z981">
        <v>3</v>
      </c>
      <c r="AA981">
        <v>7</v>
      </c>
      <c r="AB981">
        <v>0</v>
      </c>
      <c r="AC981">
        <v>0</v>
      </c>
      <c r="AD981">
        <v>0</v>
      </c>
      <c r="AE981">
        <v>0</v>
      </c>
      <c r="AF981">
        <v>0</v>
      </c>
      <c r="AG981">
        <f t="shared" si="95"/>
        <v>0</v>
      </c>
      <c r="AH981">
        <v>0</v>
      </c>
      <c r="AI981">
        <v>0</v>
      </c>
    </row>
    <row r="982" spans="1:35" x14ac:dyDescent="0.3">
      <c r="A982" s="1">
        <v>3056</v>
      </c>
      <c r="B982">
        <v>1978</v>
      </c>
      <c r="C982">
        <f t="shared" si="92"/>
        <v>48</v>
      </c>
      <c r="D982" t="str" cm="1">
        <f t="array" ref="D982">_xlfn.IFS(C982&lt;36,"Young",C982&lt;56,"Middle-aged",C982&gt;=56,"Senior")</f>
        <v>Middle-aged</v>
      </c>
      <c r="E982" t="s">
        <v>29</v>
      </c>
      <c r="F982" t="s">
        <v>41</v>
      </c>
      <c r="G982">
        <v>63693</v>
      </c>
      <c r="H982">
        <f t="shared" si="90"/>
        <v>63693</v>
      </c>
      <c r="I982" t="str" cm="1">
        <f t="array" ref="I982">_xlfn.IFS(H982&lt;PERCENTILE(Income_Clean,0.33),"Low",H982&lt;PERCENTILE(Income_Clean,0.67),"Medium",H982&gt;PERCENTILE(Income_Clean,0.67),"High")</f>
        <v>High</v>
      </c>
      <c r="J982" t="str">
        <f t="shared" si="91"/>
        <v>Above Average Income</v>
      </c>
      <c r="K982">
        <v>0</v>
      </c>
      <c r="L982">
        <v>1</v>
      </c>
      <c r="M982" t="str">
        <f t="shared" si="93"/>
        <v>Yes</v>
      </c>
      <c r="N982" t="s">
        <v>203</v>
      </c>
      <c r="O982">
        <v>63</v>
      </c>
      <c r="P982">
        <v>587</v>
      </c>
      <c r="Q982">
        <v>43</v>
      </c>
      <c r="R982">
        <v>337</v>
      </c>
      <c r="S982">
        <v>42</v>
      </c>
      <c r="T982">
        <v>87</v>
      </c>
      <c r="U982">
        <v>54</v>
      </c>
      <c r="V982">
        <f t="shared" si="94"/>
        <v>1150</v>
      </c>
      <c r="W982">
        <v>3</v>
      </c>
      <c r="X982">
        <v>11</v>
      </c>
      <c r="Y982">
        <v>6</v>
      </c>
      <c r="Z982">
        <v>9</v>
      </c>
      <c r="AA982">
        <v>6</v>
      </c>
      <c r="AB982">
        <v>0</v>
      </c>
      <c r="AC982">
        <v>0</v>
      </c>
      <c r="AD982">
        <v>0</v>
      </c>
      <c r="AE982">
        <v>0</v>
      </c>
      <c r="AF982">
        <v>0</v>
      </c>
      <c r="AG982">
        <f t="shared" si="95"/>
        <v>0</v>
      </c>
      <c r="AH982">
        <v>0</v>
      </c>
      <c r="AI982">
        <v>0</v>
      </c>
    </row>
    <row r="983" spans="1:35" x14ac:dyDescent="0.3">
      <c r="A983" s="1">
        <v>5718</v>
      </c>
      <c r="B983">
        <v>1950</v>
      </c>
      <c r="C983">
        <f t="shared" si="92"/>
        <v>76</v>
      </c>
      <c r="D983" t="str" cm="1">
        <f t="array" ref="D983">_xlfn.IFS(C983&lt;36,"Young",C983&lt;56,"Middle-aged",C983&gt;=56,"Senior")</f>
        <v>Senior</v>
      </c>
      <c r="E983" t="s">
        <v>29</v>
      </c>
      <c r="F983" t="s">
        <v>37</v>
      </c>
      <c r="G983">
        <v>80763</v>
      </c>
      <c r="H983">
        <f t="shared" si="90"/>
        <v>80763</v>
      </c>
      <c r="I983" t="str" cm="1">
        <f t="array" ref="I983">_xlfn.IFS(H983&lt;PERCENTILE(Income_Clean,0.33),"Low",H983&lt;PERCENTILE(Income_Clean,0.67),"Medium",H983&gt;PERCENTILE(Income_Clean,0.67),"High")</f>
        <v>High</v>
      </c>
      <c r="J983" t="str">
        <f t="shared" si="91"/>
        <v>Above Average Income</v>
      </c>
      <c r="K983">
        <v>0</v>
      </c>
      <c r="L983">
        <v>0</v>
      </c>
      <c r="M983" t="str">
        <f t="shared" si="93"/>
        <v>No</v>
      </c>
      <c r="N983" t="s">
        <v>303</v>
      </c>
      <c r="O983">
        <v>17</v>
      </c>
      <c r="P983">
        <v>674</v>
      </c>
      <c r="Q983">
        <v>168</v>
      </c>
      <c r="R983">
        <v>108</v>
      </c>
      <c r="S983">
        <v>192</v>
      </c>
      <c r="T983">
        <v>42</v>
      </c>
      <c r="U983">
        <v>231</v>
      </c>
      <c r="V983">
        <f t="shared" si="94"/>
        <v>1415</v>
      </c>
      <c r="W983">
        <v>1</v>
      </c>
      <c r="X983">
        <v>5</v>
      </c>
      <c r="Y983">
        <v>11</v>
      </c>
      <c r="Z983">
        <v>6</v>
      </c>
      <c r="AA983">
        <v>3</v>
      </c>
      <c r="AB983">
        <v>0</v>
      </c>
      <c r="AC983">
        <v>0</v>
      </c>
      <c r="AD983">
        <v>1</v>
      </c>
      <c r="AE983">
        <v>1</v>
      </c>
      <c r="AF983">
        <v>0</v>
      </c>
      <c r="AG983">
        <f t="shared" si="95"/>
        <v>2</v>
      </c>
      <c r="AH983">
        <v>0</v>
      </c>
      <c r="AI983">
        <v>1</v>
      </c>
    </row>
    <row r="984" spans="1:35" x14ac:dyDescent="0.3">
      <c r="A984" s="1">
        <v>6872</v>
      </c>
      <c r="B984">
        <v>1974</v>
      </c>
      <c r="C984">
        <f t="shared" si="92"/>
        <v>52</v>
      </c>
      <c r="D984" t="str" cm="1">
        <f t="array" ref="D984">_xlfn.IFS(C984&lt;36,"Young",C984&lt;56,"Middle-aged",C984&gt;=56,"Senior")</f>
        <v>Middle-aged</v>
      </c>
      <c r="E984" t="s">
        <v>36</v>
      </c>
      <c r="F984" t="s">
        <v>37</v>
      </c>
      <c r="G984">
        <v>65352</v>
      </c>
      <c r="H984">
        <f t="shared" si="90"/>
        <v>65352</v>
      </c>
      <c r="I984" t="str" cm="1">
        <f t="array" ref="I984">_xlfn.IFS(H984&lt;PERCENTILE(Income_Clean,0.33),"Low",H984&lt;PERCENTILE(Income_Clean,0.67),"Medium",H984&gt;PERCENTILE(Income_Clean,0.67),"High")</f>
        <v>High</v>
      </c>
      <c r="J984" t="str">
        <f t="shared" si="91"/>
        <v>Above Average Income</v>
      </c>
      <c r="K984">
        <v>0</v>
      </c>
      <c r="L984">
        <v>1</v>
      </c>
      <c r="M984" t="str">
        <f t="shared" si="93"/>
        <v>Yes</v>
      </c>
      <c r="N984" t="s">
        <v>34</v>
      </c>
      <c r="O984">
        <v>43</v>
      </c>
      <c r="P984">
        <v>284</v>
      </c>
      <c r="Q984">
        <v>3</v>
      </c>
      <c r="R984">
        <v>84</v>
      </c>
      <c r="S984">
        <v>4</v>
      </c>
      <c r="T984">
        <v>7</v>
      </c>
      <c r="U984">
        <v>23</v>
      </c>
      <c r="V984">
        <f t="shared" si="94"/>
        <v>405</v>
      </c>
      <c r="W984">
        <v>2</v>
      </c>
      <c r="X984">
        <v>4</v>
      </c>
      <c r="Y984">
        <v>2</v>
      </c>
      <c r="Z984">
        <v>8</v>
      </c>
      <c r="AA984">
        <v>4</v>
      </c>
      <c r="AB984">
        <v>0</v>
      </c>
      <c r="AC984">
        <v>0</v>
      </c>
      <c r="AD984">
        <v>0</v>
      </c>
      <c r="AE984">
        <v>0</v>
      </c>
      <c r="AF984">
        <v>0</v>
      </c>
      <c r="AG984">
        <f t="shared" si="95"/>
        <v>0</v>
      </c>
      <c r="AH984">
        <v>0</v>
      </c>
      <c r="AI984">
        <v>0</v>
      </c>
    </row>
    <row r="985" spans="1:35" x14ac:dyDescent="0.3">
      <c r="A985" s="1">
        <v>8164</v>
      </c>
      <c r="B985">
        <v>1978</v>
      </c>
      <c r="C985">
        <f t="shared" si="92"/>
        <v>48</v>
      </c>
      <c r="D985" t="str" cm="1">
        <f t="array" ref="D985">_xlfn.IFS(C985&lt;36,"Young",C985&lt;56,"Middle-aged",C985&gt;=56,"Senior")</f>
        <v>Middle-aged</v>
      </c>
      <c r="E985" t="s">
        <v>36</v>
      </c>
      <c r="F985" t="s">
        <v>37</v>
      </c>
      <c r="G985">
        <v>82170</v>
      </c>
      <c r="H985">
        <f t="shared" si="90"/>
        <v>82170</v>
      </c>
      <c r="I985" t="str" cm="1">
        <f t="array" ref="I985">_xlfn.IFS(H985&lt;PERCENTILE(Income_Clean,0.33),"Low",H985&lt;PERCENTILE(Income_Clean,0.67),"Medium",H985&gt;PERCENTILE(Income_Clean,0.67),"High")</f>
        <v>High</v>
      </c>
      <c r="J985" t="str">
        <f t="shared" si="91"/>
        <v>Above Average Income</v>
      </c>
      <c r="K985">
        <v>0</v>
      </c>
      <c r="L985">
        <v>0</v>
      </c>
      <c r="M985" t="str">
        <f t="shared" si="93"/>
        <v>No</v>
      </c>
      <c r="N985" t="s">
        <v>347</v>
      </c>
      <c r="O985">
        <v>13</v>
      </c>
      <c r="P985">
        <v>1023</v>
      </c>
      <c r="Q985">
        <v>93</v>
      </c>
      <c r="R985">
        <v>651</v>
      </c>
      <c r="S985">
        <v>49</v>
      </c>
      <c r="T985">
        <v>55</v>
      </c>
      <c r="U985">
        <v>37</v>
      </c>
      <c r="V985">
        <f t="shared" si="94"/>
        <v>1908</v>
      </c>
      <c r="W985">
        <v>1</v>
      </c>
      <c r="X985">
        <v>5</v>
      </c>
      <c r="Y985">
        <v>6</v>
      </c>
      <c r="Z985">
        <v>7</v>
      </c>
      <c r="AA985">
        <v>2</v>
      </c>
      <c r="AB985">
        <v>0</v>
      </c>
      <c r="AC985">
        <v>0</v>
      </c>
      <c r="AD985">
        <v>0</v>
      </c>
      <c r="AE985">
        <v>0</v>
      </c>
      <c r="AF985">
        <v>0</v>
      </c>
      <c r="AG985">
        <f t="shared" si="95"/>
        <v>0</v>
      </c>
      <c r="AH985">
        <v>0</v>
      </c>
      <c r="AI985">
        <v>0</v>
      </c>
    </row>
    <row r="986" spans="1:35" x14ac:dyDescent="0.3">
      <c r="A986" s="1">
        <v>4580</v>
      </c>
      <c r="B986">
        <v>1969</v>
      </c>
      <c r="C986">
        <f t="shared" si="92"/>
        <v>57</v>
      </c>
      <c r="D986" t="str" cm="1">
        <f t="array" ref="D986">_xlfn.IFS(C986&lt;36,"Young",C986&lt;56,"Middle-aged",C986&gt;=56,"Senior")</f>
        <v>Senior</v>
      </c>
      <c r="E986" t="s">
        <v>29</v>
      </c>
      <c r="F986" t="s">
        <v>37</v>
      </c>
      <c r="G986">
        <v>75759</v>
      </c>
      <c r="H986">
        <f t="shared" si="90"/>
        <v>75759</v>
      </c>
      <c r="I986" t="str" cm="1">
        <f t="array" ref="I986">_xlfn.IFS(H986&lt;PERCENTILE(Income_Clean,0.33),"Low",H986&lt;PERCENTILE(Income_Clean,0.67),"Medium",H986&gt;PERCENTILE(Income_Clean,0.67),"High")</f>
        <v>High</v>
      </c>
      <c r="J986" t="str">
        <f t="shared" si="91"/>
        <v>Above Average Income</v>
      </c>
      <c r="K986">
        <v>0</v>
      </c>
      <c r="L986">
        <v>0</v>
      </c>
      <c r="M986" t="str">
        <f t="shared" si="93"/>
        <v>No</v>
      </c>
      <c r="N986" t="s">
        <v>551</v>
      </c>
      <c r="O986">
        <v>46</v>
      </c>
      <c r="P986">
        <v>1394</v>
      </c>
      <c r="Q986">
        <v>22</v>
      </c>
      <c r="R986">
        <v>708</v>
      </c>
      <c r="S986">
        <v>89</v>
      </c>
      <c r="T986">
        <v>91</v>
      </c>
      <c r="U986">
        <v>182</v>
      </c>
      <c r="V986">
        <f t="shared" si="94"/>
        <v>2486</v>
      </c>
      <c r="W986">
        <v>1</v>
      </c>
      <c r="X986">
        <v>9</v>
      </c>
      <c r="Y986">
        <v>7</v>
      </c>
      <c r="Z986">
        <v>9</v>
      </c>
      <c r="AA986">
        <v>5</v>
      </c>
      <c r="AB986">
        <v>1</v>
      </c>
      <c r="AC986">
        <v>0</v>
      </c>
      <c r="AD986">
        <v>1</v>
      </c>
      <c r="AE986">
        <v>1</v>
      </c>
      <c r="AF986">
        <v>0</v>
      </c>
      <c r="AG986">
        <f t="shared" si="95"/>
        <v>3</v>
      </c>
      <c r="AH986">
        <v>0</v>
      </c>
      <c r="AI986">
        <v>1</v>
      </c>
    </row>
    <row r="987" spans="1:35" x14ac:dyDescent="0.3">
      <c r="A987" s="1">
        <v>9305</v>
      </c>
      <c r="B987">
        <v>1976</v>
      </c>
      <c r="C987">
        <f t="shared" si="92"/>
        <v>50</v>
      </c>
      <c r="D987" t="str" cm="1">
        <f t="array" ref="D987">_xlfn.IFS(C987&lt;36,"Young",C987&lt;56,"Middle-aged",C987&gt;=56,"Senior")</f>
        <v>Middle-aged</v>
      </c>
      <c r="E987" t="s">
        <v>53</v>
      </c>
      <c r="F987" t="s">
        <v>30</v>
      </c>
      <c r="G987">
        <v>79689</v>
      </c>
      <c r="H987">
        <f t="shared" si="90"/>
        <v>79689</v>
      </c>
      <c r="I987" t="str" cm="1">
        <f t="array" ref="I987">_xlfn.IFS(H987&lt;PERCENTILE(Income_Clean,0.33),"Low",H987&lt;PERCENTILE(Income_Clean,0.67),"Medium",H987&gt;PERCENTILE(Income_Clean,0.67),"High")</f>
        <v>High</v>
      </c>
      <c r="J987" t="str">
        <f t="shared" si="91"/>
        <v>Above Average Income</v>
      </c>
      <c r="K987">
        <v>0</v>
      </c>
      <c r="L987">
        <v>0</v>
      </c>
      <c r="M987" t="str">
        <f t="shared" si="93"/>
        <v>No</v>
      </c>
      <c r="N987" t="s">
        <v>486</v>
      </c>
      <c r="O987">
        <v>65</v>
      </c>
      <c r="P987">
        <v>311</v>
      </c>
      <c r="Q987">
        <v>26</v>
      </c>
      <c r="R987">
        <v>640</v>
      </c>
      <c r="S987">
        <v>180</v>
      </c>
      <c r="T987">
        <v>37</v>
      </c>
      <c r="U987">
        <v>121</v>
      </c>
      <c r="V987">
        <f t="shared" si="94"/>
        <v>1315</v>
      </c>
      <c r="W987">
        <v>1</v>
      </c>
      <c r="X987">
        <v>4</v>
      </c>
      <c r="Y987">
        <v>9</v>
      </c>
      <c r="Z987">
        <v>13</v>
      </c>
      <c r="AA987">
        <v>2</v>
      </c>
      <c r="AB987">
        <v>0</v>
      </c>
      <c r="AC987">
        <v>0</v>
      </c>
      <c r="AD987">
        <v>0</v>
      </c>
      <c r="AE987">
        <v>0</v>
      </c>
      <c r="AF987">
        <v>0</v>
      </c>
      <c r="AG987">
        <f t="shared" si="95"/>
        <v>0</v>
      </c>
      <c r="AH987">
        <v>0</v>
      </c>
      <c r="AI987">
        <v>0</v>
      </c>
    </row>
    <row r="988" spans="1:35" x14ac:dyDescent="0.3">
      <c r="A988" s="1">
        <v>453</v>
      </c>
      <c r="B988">
        <v>1956</v>
      </c>
      <c r="C988">
        <f t="shared" si="92"/>
        <v>70</v>
      </c>
      <c r="D988" t="str" cm="1">
        <f t="array" ref="D988">_xlfn.IFS(C988&lt;36,"Young",C988&lt;56,"Middle-aged",C988&gt;=56,"Senior")</f>
        <v>Senior</v>
      </c>
      <c r="E988" t="s">
        <v>36</v>
      </c>
      <c r="F988" t="s">
        <v>71</v>
      </c>
      <c r="G988">
        <v>35340</v>
      </c>
      <c r="H988">
        <f t="shared" si="90"/>
        <v>35340</v>
      </c>
      <c r="I988" t="str" cm="1">
        <f t="array" ref="I988">_xlfn.IFS(H988&lt;PERCENTILE(Income_Clean,0.33),"Low",H988&lt;PERCENTILE(Income_Clean,0.67),"Medium",H988&gt;PERCENTILE(Income_Clean,0.67),"High")</f>
        <v>Low</v>
      </c>
      <c r="J988" t="str">
        <f t="shared" si="91"/>
        <v>Below Average Income</v>
      </c>
      <c r="K988">
        <v>1</v>
      </c>
      <c r="L988">
        <v>1</v>
      </c>
      <c r="M988" t="str">
        <f t="shared" si="93"/>
        <v>Yes</v>
      </c>
      <c r="N988" t="s">
        <v>201</v>
      </c>
      <c r="O988">
        <v>1</v>
      </c>
      <c r="P988">
        <v>27</v>
      </c>
      <c r="Q988">
        <v>0</v>
      </c>
      <c r="R988">
        <v>12</v>
      </c>
      <c r="S988">
        <v>0</v>
      </c>
      <c r="T988">
        <v>1</v>
      </c>
      <c r="U988">
        <v>5</v>
      </c>
      <c r="V988">
        <f t="shared" si="94"/>
        <v>45</v>
      </c>
      <c r="W988">
        <v>2</v>
      </c>
      <c r="X988">
        <v>2</v>
      </c>
      <c r="Y988">
        <v>0</v>
      </c>
      <c r="Z988">
        <v>3</v>
      </c>
      <c r="AA988">
        <v>5</v>
      </c>
      <c r="AB988">
        <v>0</v>
      </c>
      <c r="AC988">
        <v>0</v>
      </c>
      <c r="AD988">
        <v>0</v>
      </c>
      <c r="AE988">
        <v>0</v>
      </c>
      <c r="AF988">
        <v>0</v>
      </c>
      <c r="AG988">
        <f t="shared" si="95"/>
        <v>0</v>
      </c>
      <c r="AH988">
        <v>0</v>
      </c>
      <c r="AI988">
        <v>0</v>
      </c>
    </row>
    <row r="989" spans="1:35" x14ac:dyDescent="0.3">
      <c r="A989" s="1">
        <v>8545</v>
      </c>
      <c r="B989">
        <v>1954</v>
      </c>
      <c r="C989">
        <f t="shared" si="92"/>
        <v>72</v>
      </c>
      <c r="D989" t="str" cm="1">
        <f t="array" ref="D989">_xlfn.IFS(C989&lt;36,"Young",C989&lt;56,"Middle-aged",C989&gt;=56,"Senior")</f>
        <v>Senior</v>
      </c>
      <c r="E989" t="s">
        <v>29</v>
      </c>
      <c r="F989" t="s">
        <v>41</v>
      </c>
      <c r="G989">
        <v>85683</v>
      </c>
      <c r="H989">
        <f t="shared" si="90"/>
        <v>85683</v>
      </c>
      <c r="I989" t="str" cm="1">
        <f t="array" ref="I989">_xlfn.IFS(H989&lt;PERCENTILE(Income_Clean,0.33),"Low",H989&lt;PERCENTILE(Income_Clean,0.67),"Medium",H989&gt;PERCENTILE(Income_Clean,0.67),"High")</f>
        <v>High</v>
      </c>
      <c r="J989" t="str">
        <f t="shared" si="91"/>
        <v>Above Average Income</v>
      </c>
      <c r="K989">
        <v>0</v>
      </c>
      <c r="L989">
        <v>0</v>
      </c>
      <c r="M989" t="str">
        <f t="shared" si="93"/>
        <v>No</v>
      </c>
      <c r="N989" t="s">
        <v>517</v>
      </c>
      <c r="O989">
        <v>6</v>
      </c>
      <c r="P989">
        <v>1296</v>
      </c>
      <c r="Q989">
        <v>17</v>
      </c>
      <c r="R989">
        <v>311</v>
      </c>
      <c r="S989">
        <v>45</v>
      </c>
      <c r="T989">
        <v>69</v>
      </c>
      <c r="U989">
        <v>51</v>
      </c>
      <c r="V989">
        <f t="shared" si="94"/>
        <v>1789</v>
      </c>
      <c r="W989">
        <v>1</v>
      </c>
      <c r="X989">
        <v>2</v>
      </c>
      <c r="Y989">
        <v>4</v>
      </c>
      <c r="Z989">
        <v>10</v>
      </c>
      <c r="AA989">
        <v>1</v>
      </c>
      <c r="AB989">
        <v>0</v>
      </c>
      <c r="AC989">
        <v>1</v>
      </c>
      <c r="AD989">
        <v>1</v>
      </c>
      <c r="AE989">
        <v>1</v>
      </c>
      <c r="AF989">
        <v>1</v>
      </c>
      <c r="AG989">
        <f t="shared" si="95"/>
        <v>4</v>
      </c>
      <c r="AH989">
        <v>0</v>
      </c>
      <c r="AI989">
        <v>1</v>
      </c>
    </row>
    <row r="990" spans="1:35" x14ac:dyDescent="0.3">
      <c r="A990" s="1">
        <v>9850</v>
      </c>
      <c r="B990">
        <v>1972</v>
      </c>
      <c r="C990">
        <f t="shared" si="92"/>
        <v>54</v>
      </c>
      <c r="D990" t="str" cm="1">
        <f t="array" ref="D990">_xlfn.IFS(C990&lt;36,"Young",C990&lt;56,"Middle-aged",C990&gt;=56,"Senior")</f>
        <v>Middle-aged</v>
      </c>
      <c r="E990" t="s">
        <v>53</v>
      </c>
      <c r="F990" t="s">
        <v>37</v>
      </c>
      <c r="G990">
        <v>24884</v>
      </c>
      <c r="H990">
        <f t="shared" si="90"/>
        <v>24884</v>
      </c>
      <c r="I990" t="str" cm="1">
        <f t="array" ref="I990">_xlfn.IFS(H990&lt;PERCENTILE(Income_Clean,0.33),"Low",H990&lt;PERCENTILE(Income_Clean,0.67),"Medium",H990&gt;PERCENTILE(Income_Clean,0.67),"High")</f>
        <v>Low</v>
      </c>
      <c r="J990" t="str">
        <f t="shared" si="91"/>
        <v>Below Average Income</v>
      </c>
      <c r="K990">
        <v>1</v>
      </c>
      <c r="L990">
        <v>0</v>
      </c>
      <c r="M990" t="str">
        <f t="shared" si="93"/>
        <v>Yes</v>
      </c>
      <c r="N990" t="s">
        <v>519</v>
      </c>
      <c r="O990">
        <v>32</v>
      </c>
      <c r="P990">
        <v>3</v>
      </c>
      <c r="Q990">
        <v>6</v>
      </c>
      <c r="R990">
        <v>7</v>
      </c>
      <c r="S990">
        <v>0</v>
      </c>
      <c r="T990">
        <v>0</v>
      </c>
      <c r="U990">
        <v>3</v>
      </c>
      <c r="V990">
        <f t="shared" si="94"/>
        <v>19</v>
      </c>
      <c r="W990">
        <v>1</v>
      </c>
      <c r="X990">
        <v>0</v>
      </c>
      <c r="Y990">
        <v>0</v>
      </c>
      <c r="Z990">
        <v>3</v>
      </c>
      <c r="AA990">
        <v>7</v>
      </c>
      <c r="AB990">
        <v>0</v>
      </c>
      <c r="AC990">
        <v>0</v>
      </c>
      <c r="AD990">
        <v>0</v>
      </c>
      <c r="AE990">
        <v>0</v>
      </c>
      <c r="AF990">
        <v>0</v>
      </c>
      <c r="AG990">
        <f t="shared" si="95"/>
        <v>0</v>
      </c>
      <c r="AH990">
        <v>0</v>
      </c>
      <c r="AI990">
        <v>0</v>
      </c>
    </row>
    <row r="991" spans="1:35" x14ac:dyDescent="0.3">
      <c r="A991" s="1">
        <v>7378</v>
      </c>
      <c r="B991">
        <v>1981</v>
      </c>
      <c r="C991">
        <f t="shared" si="92"/>
        <v>45</v>
      </c>
      <c r="D991" t="str" cm="1">
        <f t="array" ref="D991">_xlfn.IFS(C991&lt;36,"Young",C991&lt;56,"Middle-aged",C991&gt;=56,"Senior")</f>
        <v>Middle-aged</v>
      </c>
      <c r="E991" t="s">
        <v>39</v>
      </c>
      <c r="F991" t="s">
        <v>33</v>
      </c>
      <c r="G991">
        <v>42021</v>
      </c>
      <c r="H991">
        <f t="shared" si="90"/>
        <v>42021</v>
      </c>
      <c r="I991" t="str" cm="1">
        <f t="array" ref="I991">_xlfn.IFS(H991&lt;PERCENTILE(Income_Clean,0.33),"Low",H991&lt;PERCENTILE(Income_Clean,0.67),"Medium",H991&gt;PERCENTILE(Income_Clean,0.67),"High")</f>
        <v>Medium</v>
      </c>
      <c r="J991" t="str">
        <f t="shared" si="91"/>
        <v>Average Income</v>
      </c>
      <c r="K991">
        <v>1</v>
      </c>
      <c r="L991">
        <v>0</v>
      </c>
      <c r="M991" t="str">
        <f t="shared" si="93"/>
        <v>Yes</v>
      </c>
      <c r="N991" t="s">
        <v>51</v>
      </c>
      <c r="O991">
        <v>34</v>
      </c>
      <c r="P991">
        <v>393</v>
      </c>
      <c r="Q991">
        <v>5</v>
      </c>
      <c r="R991">
        <v>136</v>
      </c>
      <c r="S991">
        <v>7</v>
      </c>
      <c r="T991">
        <v>5</v>
      </c>
      <c r="U991">
        <v>27</v>
      </c>
      <c r="V991">
        <f t="shared" si="94"/>
        <v>573</v>
      </c>
      <c r="W991">
        <v>5</v>
      </c>
      <c r="X991">
        <v>10</v>
      </c>
      <c r="Y991">
        <v>1</v>
      </c>
      <c r="Z991">
        <v>6</v>
      </c>
      <c r="AA991">
        <v>9</v>
      </c>
      <c r="AB991">
        <v>1</v>
      </c>
      <c r="AC991">
        <v>0</v>
      </c>
      <c r="AD991">
        <v>0</v>
      </c>
      <c r="AE991">
        <v>0</v>
      </c>
      <c r="AF991">
        <v>0</v>
      </c>
      <c r="AG991">
        <f t="shared" si="95"/>
        <v>1</v>
      </c>
      <c r="AH991">
        <v>0</v>
      </c>
      <c r="AI991">
        <v>0</v>
      </c>
    </row>
    <row r="992" spans="1:35" x14ac:dyDescent="0.3">
      <c r="A992" s="1">
        <v>7646</v>
      </c>
      <c r="B992">
        <v>1989</v>
      </c>
      <c r="C992">
        <f t="shared" si="92"/>
        <v>37</v>
      </c>
      <c r="D992" t="str" cm="1">
        <f t="array" ref="D992">_xlfn.IFS(C992&lt;36,"Young",C992&lt;56,"Middle-aged",C992&gt;=56,"Senior")</f>
        <v>Middle-aged</v>
      </c>
      <c r="E992" t="s">
        <v>29</v>
      </c>
      <c r="F992" t="s">
        <v>30</v>
      </c>
      <c r="G992">
        <v>64449</v>
      </c>
      <c r="H992">
        <f t="shared" si="90"/>
        <v>64449</v>
      </c>
      <c r="I992" t="str" cm="1">
        <f t="array" ref="I992">_xlfn.IFS(H992&lt;PERCENTILE(Income_Clean,0.33),"Low",H992&lt;PERCENTILE(Income_Clean,0.67),"Medium",H992&gt;PERCENTILE(Income_Clean,0.67),"High")</f>
        <v>High</v>
      </c>
      <c r="J992" t="str">
        <f t="shared" si="91"/>
        <v>Above Average Income</v>
      </c>
      <c r="K992">
        <v>1</v>
      </c>
      <c r="L992">
        <v>0</v>
      </c>
      <c r="M992" t="str">
        <f t="shared" si="93"/>
        <v>Yes</v>
      </c>
      <c r="N992" t="s">
        <v>552</v>
      </c>
      <c r="O992">
        <v>70</v>
      </c>
      <c r="P992">
        <v>218</v>
      </c>
      <c r="Q992">
        <v>63</v>
      </c>
      <c r="R992">
        <v>282</v>
      </c>
      <c r="S992">
        <v>137</v>
      </c>
      <c r="T992">
        <v>35</v>
      </c>
      <c r="U992">
        <v>70</v>
      </c>
      <c r="V992">
        <f t="shared" si="94"/>
        <v>805</v>
      </c>
      <c r="W992">
        <v>4</v>
      </c>
      <c r="X992">
        <v>5</v>
      </c>
      <c r="Y992">
        <v>3</v>
      </c>
      <c r="Z992">
        <v>12</v>
      </c>
      <c r="AA992">
        <v>4</v>
      </c>
      <c r="AB992">
        <v>0</v>
      </c>
      <c r="AC992">
        <v>0</v>
      </c>
      <c r="AD992">
        <v>0</v>
      </c>
      <c r="AE992">
        <v>0</v>
      </c>
      <c r="AF992">
        <v>0</v>
      </c>
      <c r="AG992">
        <f t="shared" si="95"/>
        <v>0</v>
      </c>
      <c r="AH992">
        <v>0</v>
      </c>
      <c r="AI992">
        <v>0</v>
      </c>
    </row>
    <row r="993" spans="1:35" x14ac:dyDescent="0.3">
      <c r="A993" s="1">
        <v>1640</v>
      </c>
      <c r="B993">
        <v>1954</v>
      </c>
      <c r="C993">
        <f t="shared" si="92"/>
        <v>72</v>
      </c>
      <c r="D993" t="str" cm="1">
        <f t="array" ref="D993">_xlfn.IFS(C993&lt;36,"Young",C993&lt;56,"Middle-aged",C993&gt;=56,"Senior")</f>
        <v>Senior</v>
      </c>
      <c r="E993" t="s">
        <v>29</v>
      </c>
      <c r="F993" t="s">
        <v>41</v>
      </c>
      <c r="G993">
        <v>64587</v>
      </c>
      <c r="H993">
        <f t="shared" si="90"/>
        <v>64587</v>
      </c>
      <c r="I993" t="str" cm="1">
        <f t="array" ref="I993">_xlfn.IFS(H993&lt;PERCENTILE(Income_Clean,0.33),"Low",H993&lt;PERCENTILE(Income_Clean,0.67),"Medium",H993&gt;PERCENTILE(Income_Clean,0.67),"High")</f>
        <v>High</v>
      </c>
      <c r="J993" t="str">
        <f t="shared" si="91"/>
        <v>Above Average Income</v>
      </c>
      <c r="K993">
        <v>1</v>
      </c>
      <c r="L993">
        <v>1</v>
      </c>
      <c r="M993" t="str">
        <f t="shared" si="93"/>
        <v>Yes</v>
      </c>
      <c r="N993" t="s">
        <v>550</v>
      </c>
      <c r="O993">
        <v>49</v>
      </c>
      <c r="P993">
        <v>66</v>
      </c>
      <c r="Q993">
        <v>0</v>
      </c>
      <c r="R993">
        <v>16</v>
      </c>
      <c r="S993">
        <v>0</v>
      </c>
      <c r="T993">
        <v>6</v>
      </c>
      <c r="U993">
        <v>20</v>
      </c>
      <c r="V993">
        <f t="shared" si="94"/>
        <v>108</v>
      </c>
      <c r="W993">
        <v>2</v>
      </c>
      <c r="X993">
        <v>1</v>
      </c>
      <c r="Y993">
        <v>1</v>
      </c>
      <c r="Z993">
        <v>4</v>
      </c>
      <c r="AA993">
        <v>3</v>
      </c>
      <c r="AB993">
        <v>0</v>
      </c>
      <c r="AC993">
        <v>0</v>
      </c>
      <c r="AD993">
        <v>0</v>
      </c>
      <c r="AE993">
        <v>0</v>
      </c>
      <c r="AF993">
        <v>0</v>
      </c>
      <c r="AG993">
        <f t="shared" si="95"/>
        <v>0</v>
      </c>
      <c r="AH993">
        <v>0</v>
      </c>
      <c r="AI993">
        <v>0</v>
      </c>
    </row>
    <row r="994" spans="1:35" x14ac:dyDescent="0.3">
      <c r="A994" s="1">
        <v>5184</v>
      </c>
      <c r="B994">
        <v>1995</v>
      </c>
      <c r="C994">
        <f t="shared" si="92"/>
        <v>31</v>
      </c>
      <c r="D994" t="str" cm="1">
        <f t="array" ref="D994">_xlfn.IFS(C994&lt;36,"Young",C994&lt;56,"Middle-aged",C994&gt;=56,"Senior")</f>
        <v>Young</v>
      </c>
      <c r="E994" t="s">
        <v>29</v>
      </c>
      <c r="F994" t="s">
        <v>30</v>
      </c>
      <c r="G994">
        <v>34824</v>
      </c>
      <c r="H994">
        <f t="shared" si="90"/>
        <v>34824</v>
      </c>
      <c r="I994" t="str" cm="1">
        <f t="array" ref="I994">_xlfn.IFS(H994&lt;PERCENTILE(Income_Clean,0.33),"Low",H994&lt;PERCENTILE(Income_Clean,0.67),"Medium",H994&gt;PERCENTILE(Income_Clean,0.67),"High")</f>
        <v>Low</v>
      </c>
      <c r="J994" t="str">
        <f t="shared" si="91"/>
        <v>Below Average Income</v>
      </c>
      <c r="K994">
        <v>0</v>
      </c>
      <c r="L994">
        <v>0</v>
      </c>
      <c r="M994" t="str">
        <f t="shared" si="93"/>
        <v>No</v>
      </c>
      <c r="N994" t="s">
        <v>469</v>
      </c>
      <c r="O994">
        <v>65</v>
      </c>
      <c r="P994">
        <v>4</v>
      </c>
      <c r="Q994">
        <v>2</v>
      </c>
      <c r="R994">
        <v>11</v>
      </c>
      <c r="S994">
        <v>2</v>
      </c>
      <c r="T994">
        <v>0</v>
      </c>
      <c r="U994">
        <v>4</v>
      </c>
      <c r="V994">
        <f t="shared" si="94"/>
        <v>23</v>
      </c>
      <c r="W994">
        <v>1</v>
      </c>
      <c r="X994">
        <v>1</v>
      </c>
      <c r="Y994">
        <v>0</v>
      </c>
      <c r="Z994">
        <v>2</v>
      </c>
      <c r="AA994">
        <v>6</v>
      </c>
      <c r="AB994">
        <v>0</v>
      </c>
      <c r="AC994">
        <v>0</v>
      </c>
      <c r="AD994">
        <v>0</v>
      </c>
      <c r="AE994">
        <v>0</v>
      </c>
      <c r="AF994">
        <v>0</v>
      </c>
      <c r="AG994">
        <f t="shared" si="95"/>
        <v>0</v>
      </c>
      <c r="AH994">
        <v>0</v>
      </c>
      <c r="AI994">
        <v>0</v>
      </c>
    </row>
    <row r="995" spans="1:35" x14ac:dyDescent="0.3">
      <c r="A995" s="1">
        <v>8492</v>
      </c>
      <c r="B995">
        <v>1978</v>
      </c>
      <c r="C995">
        <f t="shared" si="92"/>
        <v>48</v>
      </c>
      <c r="D995" t="str" cm="1">
        <f t="array" ref="D995">_xlfn.IFS(C995&lt;36,"Young",C995&lt;56,"Middle-aged",C995&gt;=56,"Senior")</f>
        <v>Middle-aged</v>
      </c>
      <c r="E995" t="s">
        <v>29</v>
      </c>
      <c r="F995" t="s">
        <v>33</v>
      </c>
      <c r="G995">
        <v>75437</v>
      </c>
      <c r="H995">
        <f t="shared" si="90"/>
        <v>75437</v>
      </c>
      <c r="I995" t="str" cm="1">
        <f t="array" ref="I995">_xlfn.IFS(H995&lt;PERCENTILE(Income_Clean,0.33),"Low",H995&lt;PERCENTILE(Income_Clean,0.67),"Medium",H995&gt;PERCENTILE(Income_Clean,0.67),"High")</f>
        <v>High</v>
      </c>
      <c r="J995" t="str">
        <f t="shared" si="91"/>
        <v>Above Average Income</v>
      </c>
      <c r="K995">
        <v>0</v>
      </c>
      <c r="L995">
        <v>0</v>
      </c>
      <c r="M995" t="str">
        <f t="shared" si="93"/>
        <v>No</v>
      </c>
      <c r="N995" t="s">
        <v>553</v>
      </c>
      <c r="O995">
        <v>25</v>
      </c>
      <c r="P995">
        <v>795</v>
      </c>
      <c r="Q995">
        <v>0</v>
      </c>
      <c r="R995">
        <v>545</v>
      </c>
      <c r="S995">
        <v>95</v>
      </c>
      <c r="T995">
        <v>58</v>
      </c>
      <c r="U995">
        <v>0</v>
      </c>
      <c r="V995">
        <f t="shared" si="94"/>
        <v>1493</v>
      </c>
      <c r="W995">
        <v>1</v>
      </c>
      <c r="X995">
        <v>8</v>
      </c>
      <c r="Y995">
        <v>4</v>
      </c>
      <c r="Z995">
        <v>10</v>
      </c>
      <c r="AA995">
        <v>6</v>
      </c>
      <c r="AB995">
        <v>0</v>
      </c>
      <c r="AC995">
        <v>0</v>
      </c>
      <c r="AD995">
        <v>0</v>
      </c>
      <c r="AE995">
        <v>1</v>
      </c>
      <c r="AF995">
        <v>0</v>
      </c>
      <c r="AG995">
        <f t="shared" si="95"/>
        <v>1</v>
      </c>
      <c r="AH995">
        <v>0</v>
      </c>
      <c r="AI995">
        <v>0</v>
      </c>
    </row>
    <row r="996" spans="1:35" x14ac:dyDescent="0.3">
      <c r="A996" s="1">
        <v>11188</v>
      </c>
      <c r="B996">
        <v>1957</v>
      </c>
      <c r="C996">
        <f t="shared" si="92"/>
        <v>69</v>
      </c>
      <c r="D996" t="str" cm="1">
        <f t="array" ref="D996">_xlfn.IFS(C996&lt;36,"Young",C996&lt;56,"Middle-aged",C996&gt;=56,"Senior")</f>
        <v>Senior</v>
      </c>
      <c r="E996" t="s">
        <v>29</v>
      </c>
      <c r="F996" t="s">
        <v>33</v>
      </c>
      <c r="G996">
        <v>26091</v>
      </c>
      <c r="H996">
        <f t="shared" si="90"/>
        <v>26091</v>
      </c>
      <c r="I996" t="str" cm="1">
        <f t="array" ref="I996">_xlfn.IFS(H996&lt;PERCENTILE(Income_Clean,0.33),"Low",H996&lt;PERCENTILE(Income_Clean,0.67),"Medium",H996&gt;PERCENTILE(Income_Clean,0.67),"High")</f>
        <v>Low</v>
      </c>
      <c r="J996" t="str">
        <f t="shared" si="91"/>
        <v>Below Average Income</v>
      </c>
      <c r="K996">
        <v>1</v>
      </c>
      <c r="L996">
        <v>1</v>
      </c>
      <c r="M996" t="str">
        <f t="shared" si="93"/>
        <v>Yes</v>
      </c>
      <c r="N996" t="s">
        <v>114</v>
      </c>
      <c r="O996">
        <v>84</v>
      </c>
      <c r="P996">
        <v>15</v>
      </c>
      <c r="Q996">
        <v>10</v>
      </c>
      <c r="R996">
        <v>19</v>
      </c>
      <c r="S996">
        <v>8</v>
      </c>
      <c r="T996">
        <v>17</v>
      </c>
      <c r="U996">
        <v>20</v>
      </c>
      <c r="V996">
        <f t="shared" si="94"/>
        <v>89</v>
      </c>
      <c r="W996">
        <v>3</v>
      </c>
      <c r="X996">
        <v>2</v>
      </c>
      <c r="Y996">
        <v>1</v>
      </c>
      <c r="Z996">
        <v>3</v>
      </c>
      <c r="AA996">
        <v>5</v>
      </c>
      <c r="AB996">
        <v>0</v>
      </c>
      <c r="AC996">
        <v>0</v>
      </c>
      <c r="AD996">
        <v>0</v>
      </c>
      <c r="AE996">
        <v>0</v>
      </c>
      <c r="AF996">
        <v>0</v>
      </c>
      <c r="AG996">
        <f t="shared" si="95"/>
        <v>0</v>
      </c>
      <c r="AH996">
        <v>0</v>
      </c>
      <c r="AI996">
        <v>0</v>
      </c>
    </row>
    <row r="997" spans="1:35" x14ac:dyDescent="0.3">
      <c r="A997" s="1">
        <v>1212</v>
      </c>
      <c r="B997">
        <v>1973</v>
      </c>
      <c r="C997">
        <f t="shared" si="92"/>
        <v>53</v>
      </c>
      <c r="D997" t="str" cm="1">
        <f t="array" ref="D997">_xlfn.IFS(C997&lt;36,"Young",C997&lt;56,"Middle-aged",C997&gt;=56,"Senior")</f>
        <v>Middle-aged</v>
      </c>
      <c r="E997" t="s">
        <v>29</v>
      </c>
      <c r="F997" t="s">
        <v>37</v>
      </c>
      <c r="G997">
        <v>52845</v>
      </c>
      <c r="H997">
        <f t="shared" si="90"/>
        <v>52845</v>
      </c>
      <c r="I997" t="str" cm="1">
        <f t="array" ref="I997">_xlfn.IFS(H997&lt;PERCENTILE(Income_Clean,0.33),"Low",H997&lt;PERCENTILE(Income_Clean,0.67),"Medium",H997&gt;PERCENTILE(Income_Clean,0.67),"High")</f>
        <v>Medium</v>
      </c>
      <c r="J997" t="str">
        <f t="shared" si="91"/>
        <v>Average Income</v>
      </c>
      <c r="K997">
        <v>1</v>
      </c>
      <c r="L997">
        <v>0</v>
      </c>
      <c r="M997" t="str">
        <f t="shared" si="93"/>
        <v>Yes</v>
      </c>
      <c r="N997" t="s">
        <v>554</v>
      </c>
      <c r="O997">
        <v>7</v>
      </c>
      <c r="P997">
        <v>384</v>
      </c>
      <c r="Q997">
        <v>25</v>
      </c>
      <c r="R997">
        <v>292</v>
      </c>
      <c r="S997">
        <v>130</v>
      </c>
      <c r="T997">
        <v>41</v>
      </c>
      <c r="U997">
        <v>64</v>
      </c>
      <c r="V997">
        <f t="shared" si="94"/>
        <v>936</v>
      </c>
      <c r="W997">
        <v>3</v>
      </c>
      <c r="X997">
        <v>8</v>
      </c>
      <c r="Y997">
        <v>8</v>
      </c>
      <c r="Z997">
        <v>6</v>
      </c>
      <c r="AA997">
        <v>6</v>
      </c>
      <c r="AB997">
        <v>1</v>
      </c>
      <c r="AC997">
        <v>0</v>
      </c>
      <c r="AD997">
        <v>0</v>
      </c>
      <c r="AE997">
        <v>0</v>
      </c>
      <c r="AF997">
        <v>0</v>
      </c>
      <c r="AG997">
        <f t="shared" si="95"/>
        <v>1</v>
      </c>
      <c r="AH997">
        <v>0</v>
      </c>
      <c r="AI997">
        <v>0</v>
      </c>
    </row>
    <row r="998" spans="1:35" x14ac:dyDescent="0.3">
      <c r="A998" s="1">
        <v>9097</v>
      </c>
      <c r="B998">
        <v>1956</v>
      </c>
      <c r="C998">
        <f t="shared" si="92"/>
        <v>70</v>
      </c>
      <c r="D998" t="str" cm="1">
        <f t="array" ref="D998">_xlfn.IFS(C998&lt;36,"Young",C998&lt;56,"Middle-aged",C998&gt;=56,"Senior")</f>
        <v>Senior</v>
      </c>
      <c r="E998" t="s">
        <v>29</v>
      </c>
      <c r="F998" t="s">
        <v>41</v>
      </c>
      <c r="G998">
        <v>46086</v>
      </c>
      <c r="H998">
        <f t="shared" si="90"/>
        <v>46086</v>
      </c>
      <c r="I998" t="str" cm="1">
        <f t="array" ref="I998">_xlfn.IFS(H998&lt;PERCENTILE(Income_Clean,0.33),"Low",H998&lt;PERCENTILE(Income_Clean,0.67),"Medium",H998&gt;PERCENTILE(Income_Clean,0.67),"High")</f>
        <v>Medium</v>
      </c>
      <c r="J998" t="str">
        <f t="shared" si="91"/>
        <v>Average Income</v>
      </c>
      <c r="K998">
        <v>0</v>
      </c>
      <c r="L998">
        <v>1</v>
      </c>
      <c r="M998" t="str">
        <f t="shared" si="93"/>
        <v>Yes</v>
      </c>
      <c r="N998" t="s">
        <v>397</v>
      </c>
      <c r="O998">
        <v>34</v>
      </c>
      <c r="P998">
        <v>244</v>
      </c>
      <c r="Q998">
        <v>8</v>
      </c>
      <c r="R998">
        <v>32</v>
      </c>
      <c r="S998">
        <v>7</v>
      </c>
      <c r="T998">
        <v>2</v>
      </c>
      <c r="U998">
        <v>50</v>
      </c>
      <c r="V998">
        <f t="shared" si="94"/>
        <v>343</v>
      </c>
      <c r="W998">
        <v>4</v>
      </c>
      <c r="X998">
        <v>3</v>
      </c>
      <c r="Y998">
        <v>1</v>
      </c>
      <c r="Z998">
        <v>8</v>
      </c>
      <c r="AA998">
        <v>4</v>
      </c>
      <c r="AB998">
        <v>0</v>
      </c>
      <c r="AC998">
        <v>0</v>
      </c>
      <c r="AD998">
        <v>0</v>
      </c>
      <c r="AE998">
        <v>0</v>
      </c>
      <c r="AF998">
        <v>0</v>
      </c>
      <c r="AG998">
        <f t="shared" si="95"/>
        <v>0</v>
      </c>
      <c r="AH998">
        <v>0</v>
      </c>
      <c r="AI998">
        <v>0</v>
      </c>
    </row>
    <row r="999" spans="1:35" x14ac:dyDescent="0.3">
      <c r="A999" s="1">
        <v>10473</v>
      </c>
      <c r="B999">
        <v>1956</v>
      </c>
      <c r="C999">
        <f t="shared" si="92"/>
        <v>70</v>
      </c>
      <c r="D999" t="str" cm="1">
        <f t="array" ref="D999">_xlfn.IFS(C999&lt;36,"Young",C999&lt;56,"Middle-aged",C999&gt;=56,"Senior")</f>
        <v>Senior</v>
      </c>
      <c r="E999" t="s">
        <v>36</v>
      </c>
      <c r="F999" t="s">
        <v>71</v>
      </c>
      <c r="G999">
        <v>78028</v>
      </c>
      <c r="H999">
        <f t="shared" si="90"/>
        <v>78028</v>
      </c>
      <c r="I999" t="str" cm="1">
        <f t="array" ref="I999">_xlfn.IFS(H999&lt;PERCENTILE(Income_Clean,0.33),"Low",H999&lt;PERCENTILE(Income_Clean,0.67),"Medium",H999&gt;PERCENTILE(Income_Clean,0.67),"High")</f>
        <v>High</v>
      </c>
      <c r="J999" t="str">
        <f t="shared" si="91"/>
        <v>Above Average Income</v>
      </c>
      <c r="K999">
        <v>0</v>
      </c>
      <c r="L999">
        <v>1</v>
      </c>
      <c r="M999" t="str">
        <f t="shared" si="93"/>
        <v>Yes</v>
      </c>
      <c r="N999" t="s">
        <v>208</v>
      </c>
      <c r="O999">
        <v>38</v>
      </c>
      <c r="P999">
        <v>158</v>
      </c>
      <c r="Q999">
        <v>19</v>
      </c>
      <c r="R999">
        <v>288</v>
      </c>
      <c r="S999">
        <v>25</v>
      </c>
      <c r="T999">
        <v>0</v>
      </c>
      <c r="U999">
        <v>38</v>
      </c>
      <c r="V999">
        <f t="shared" si="94"/>
        <v>528</v>
      </c>
      <c r="W999">
        <v>1</v>
      </c>
      <c r="X999">
        <v>6</v>
      </c>
      <c r="Y999">
        <v>4</v>
      </c>
      <c r="Z999">
        <v>9</v>
      </c>
      <c r="AA999">
        <v>7</v>
      </c>
      <c r="AB999">
        <v>0</v>
      </c>
      <c r="AC999">
        <v>1</v>
      </c>
      <c r="AD999">
        <v>1</v>
      </c>
      <c r="AE999">
        <v>0</v>
      </c>
      <c r="AF999">
        <v>0</v>
      </c>
      <c r="AG999">
        <f t="shared" si="95"/>
        <v>2</v>
      </c>
      <c r="AH999">
        <v>0</v>
      </c>
      <c r="AI999">
        <v>1</v>
      </c>
    </row>
    <row r="1000" spans="1:35" x14ac:dyDescent="0.3">
      <c r="A1000" s="1">
        <v>7962</v>
      </c>
      <c r="B1000">
        <v>1987</v>
      </c>
      <c r="C1000">
        <f t="shared" si="92"/>
        <v>39</v>
      </c>
      <c r="D1000" t="str" cm="1">
        <f t="array" ref="D1000">_xlfn.IFS(C1000&lt;36,"Young",C1000&lt;56,"Middle-aged",C1000&gt;=56,"Senior")</f>
        <v>Middle-aged</v>
      </c>
      <c r="E1000" t="s">
        <v>36</v>
      </c>
      <c r="F1000" t="s">
        <v>30</v>
      </c>
      <c r="G1000">
        <v>95169</v>
      </c>
      <c r="H1000">
        <f t="shared" si="90"/>
        <v>95169</v>
      </c>
      <c r="I1000" t="str" cm="1">
        <f t="array" ref="I1000">_xlfn.IFS(H1000&lt;PERCENTILE(Income_Clean,0.33),"Low",H1000&lt;PERCENTILE(Income_Clean,0.67),"Medium",H1000&gt;PERCENTILE(Income_Clean,0.67),"High")</f>
        <v>High</v>
      </c>
      <c r="J1000" t="str">
        <f t="shared" si="91"/>
        <v>Above Average Income</v>
      </c>
      <c r="K1000">
        <v>0</v>
      </c>
      <c r="L1000">
        <v>0</v>
      </c>
      <c r="M1000" t="str">
        <f t="shared" si="93"/>
        <v>No</v>
      </c>
      <c r="N1000" t="s">
        <v>355</v>
      </c>
      <c r="O1000">
        <v>1</v>
      </c>
      <c r="P1000">
        <v>1285</v>
      </c>
      <c r="Q1000">
        <v>21</v>
      </c>
      <c r="R1000">
        <v>449</v>
      </c>
      <c r="S1000">
        <v>106</v>
      </c>
      <c r="T1000">
        <v>20</v>
      </c>
      <c r="U1000">
        <v>20</v>
      </c>
      <c r="V1000">
        <f t="shared" si="94"/>
        <v>1901</v>
      </c>
      <c r="W1000">
        <v>1</v>
      </c>
      <c r="X1000">
        <v>4</v>
      </c>
      <c r="Y1000">
        <v>3</v>
      </c>
      <c r="Z1000">
        <v>4</v>
      </c>
      <c r="AA1000">
        <v>1</v>
      </c>
      <c r="AB1000">
        <v>0</v>
      </c>
      <c r="AC1000">
        <v>0</v>
      </c>
      <c r="AD1000">
        <v>1</v>
      </c>
      <c r="AE1000">
        <v>1</v>
      </c>
      <c r="AF1000">
        <v>0</v>
      </c>
      <c r="AG1000">
        <f t="shared" si="95"/>
        <v>2</v>
      </c>
      <c r="AH1000">
        <v>0</v>
      </c>
      <c r="AI1000">
        <v>1</v>
      </c>
    </row>
    <row r="1001" spans="1:35" x14ac:dyDescent="0.3">
      <c r="A1001" s="1">
        <v>9984</v>
      </c>
      <c r="B1001">
        <v>1981</v>
      </c>
      <c r="C1001">
        <f t="shared" si="92"/>
        <v>45</v>
      </c>
      <c r="D1001" t="str" cm="1">
        <f t="array" ref="D1001">_xlfn.IFS(C1001&lt;36,"Young",C1001&lt;56,"Middle-aged",C1001&gt;=56,"Senior")</f>
        <v>Middle-aged</v>
      </c>
      <c r="E1001" t="s">
        <v>53</v>
      </c>
      <c r="F1001" t="s">
        <v>37</v>
      </c>
      <c r="G1001">
        <v>56337</v>
      </c>
      <c r="H1001">
        <f t="shared" si="90"/>
        <v>56337</v>
      </c>
      <c r="I1001" t="str" cm="1">
        <f t="array" ref="I1001">_xlfn.IFS(H1001&lt;PERCENTILE(Income_Clean,0.33),"Low",H1001&lt;PERCENTILE(Income_Clean,0.67),"Medium",H1001&gt;PERCENTILE(Income_Clean,0.67),"High")</f>
        <v>Medium</v>
      </c>
      <c r="J1001" t="str">
        <f t="shared" si="91"/>
        <v>Average Income</v>
      </c>
      <c r="K1001">
        <v>1</v>
      </c>
      <c r="L1001">
        <v>1</v>
      </c>
      <c r="M1001" t="str">
        <f t="shared" si="93"/>
        <v>Yes</v>
      </c>
      <c r="N1001" t="s">
        <v>369</v>
      </c>
      <c r="O1001">
        <v>25</v>
      </c>
      <c r="P1001">
        <v>349</v>
      </c>
      <c r="Q1001">
        <v>16</v>
      </c>
      <c r="R1001">
        <v>144</v>
      </c>
      <c r="S1001">
        <v>28</v>
      </c>
      <c r="T1001">
        <v>5</v>
      </c>
      <c r="U1001">
        <v>182</v>
      </c>
      <c r="V1001">
        <f t="shared" si="94"/>
        <v>724</v>
      </c>
      <c r="W1001">
        <v>5</v>
      </c>
      <c r="X1001">
        <v>8</v>
      </c>
      <c r="Y1001">
        <v>5</v>
      </c>
      <c r="Z1001">
        <v>4</v>
      </c>
      <c r="AA1001">
        <v>8</v>
      </c>
      <c r="AB1001">
        <v>1</v>
      </c>
      <c r="AC1001">
        <v>0</v>
      </c>
      <c r="AD1001">
        <v>0</v>
      </c>
      <c r="AE1001">
        <v>1</v>
      </c>
      <c r="AF1001">
        <v>0</v>
      </c>
      <c r="AG1001">
        <f t="shared" si="95"/>
        <v>2</v>
      </c>
      <c r="AH1001">
        <v>0</v>
      </c>
      <c r="AI1001">
        <v>1</v>
      </c>
    </row>
    <row r="1002" spans="1:35" x14ac:dyDescent="0.3">
      <c r="A1002" s="1">
        <v>5527</v>
      </c>
      <c r="B1002">
        <v>1987</v>
      </c>
      <c r="C1002">
        <f t="shared" si="92"/>
        <v>39</v>
      </c>
      <c r="D1002" t="str" cm="1">
        <f t="array" ref="D1002">_xlfn.IFS(C1002&lt;36,"Young",C1002&lt;56,"Middle-aged",C1002&gt;=56,"Senior")</f>
        <v>Middle-aged</v>
      </c>
      <c r="E1002" t="s">
        <v>29</v>
      </c>
      <c r="F1002" t="s">
        <v>33</v>
      </c>
      <c r="G1002">
        <v>22434</v>
      </c>
      <c r="H1002">
        <f t="shared" si="90"/>
        <v>22434</v>
      </c>
      <c r="I1002" t="str" cm="1">
        <f t="array" ref="I1002">_xlfn.IFS(H1002&lt;PERCENTILE(Income_Clean,0.33),"Low",H1002&lt;PERCENTILE(Income_Clean,0.67),"Medium",H1002&gt;PERCENTILE(Income_Clean,0.67),"High")</f>
        <v>Low</v>
      </c>
      <c r="J1002" t="str">
        <f t="shared" si="91"/>
        <v>Below Average Income</v>
      </c>
      <c r="K1002">
        <v>1</v>
      </c>
      <c r="L1002">
        <v>0</v>
      </c>
      <c r="M1002" t="str">
        <f t="shared" si="93"/>
        <v>Yes</v>
      </c>
      <c r="N1002" t="s">
        <v>292</v>
      </c>
      <c r="O1002">
        <v>25</v>
      </c>
      <c r="P1002">
        <v>4</v>
      </c>
      <c r="Q1002">
        <v>12</v>
      </c>
      <c r="R1002">
        <v>11</v>
      </c>
      <c r="S1002">
        <v>3</v>
      </c>
      <c r="T1002">
        <v>13</v>
      </c>
      <c r="U1002">
        <v>15</v>
      </c>
      <c r="V1002">
        <f t="shared" si="94"/>
        <v>58</v>
      </c>
      <c r="W1002">
        <v>2</v>
      </c>
      <c r="X1002">
        <v>2</v>
      </c>
      <c r="Y1002">
        <v>0</v>
      </c>
      <c r="Z1002">
        <v>3</v>
      </c>
      <c r="AA1002">
        <v>8</v>
      </c>
      <c r="AB1002">
        <v>0</v>
      </c>
      <c r="AC1002">
        <v>0</v>
      </c>
      <c r="AD1002">
        <v>0</v>
      </c>
      <c r="AE1002">
        <v>0</v>
      </c>
      <c r="AF1002">
        <v>0</v>
      </c>
      <c r="AG1002">
        <f t="shared" si="95"/>
        <v>0</v>
      </c>
      <c r="AH1002">
        <v>0</v>
      </c>
      <c r="AI1002">
        <v>0</v>
      </c>
    </row>
    <row r="1003" spans="1:35" x14ac:dyDescent="0.3">
      <c r="A1003" s="1">
        <v>6374</v>
      </c>
      <c r="B1003">
        <v>1954</v>
      </c>
      <c r="C1003">
        <f t="shared" si="92"/>
        <v>72</v>
      </c>
      <c r="D1003" t="str" cm="1">
        <f t="array" ref="D1003">_xlfn.IFS(C1003&lt;36,"Young",C1003&lt;56,"Middle-aged",C1003&gt;=56,"Senior")</f>
        <v>Senior</v>
      </c>
      <c r="E1003" t="s">
        <v>36</v>
      </c>
      <c r="F1003" t="s">
        <v>37</v>
      </c>
      <c r="G1003">
        <v>36930</v>
      </c>
      <c r="H1003">
        <f t="shared" si="90"/>
        <v>36930</v>
      </c>
      <c r="I1003" t="str" cm="1">
        <f t="array" ref="I1003">_xlfn.IFS(H1003&lt;PERCENTILE(Income_Clean,0.33),"Low",H1003&lt;PERCENTILE(Income_Clean,0.67),"Medium",H1003&gt;PERCENTILE(Income_Clean,0.67),"High")</f>
        <v>Low</v>
      </c>
      <c r="J1003" t="str">
        <f t="shared" si="91"/>
        <v>Below Average Income</v>
      </c>
      <c r="K1003">
        <v>0</v>
      </c>
      <c r="L1003">
        <v>1</v>
      </c>
      <c r="M1003" t="str">
        <f t="shared" si="93"/>
        <v>Yes</v>
      </c>
      <c r="N1003" t="s">
        <v>130</v>
      </c>
      <c r="O1003">
        <v>50</v>
      </c>
      <c r="P1003">
        <v>223</v>
      </c>
      <c r="Q1003">
        <v>2</v>
      </c>
      <c r="R1003">
        <v>31</v>
      </c>
      <c r="S1003">
        <v>0</v>
      </c>
      <c r="T1003">
        <v>2</v>
      </c>
      <c r="U1003">
        <v>39</v>
      </c>
      <c r="V1003">
        <f t="shared" si="94"/>
        <v>297</v>
      </c>
      <c r="W1003">
        <v>5</v>
      </c>
      <c r="X1003">
        <v>5</v>
      </c>
      <c r="Y1003">
        <v>2</v>
      </c>
      <c r="Z1003">
        <v>4</v>
      </c>
      <c r="AA1003">
        <v>8</v>
      </c>
      <c r="AB1003">
        <v>0</v>
      </c>
      <c r="AC1003">
        <v>0</v>
      </c>
      <c r="AD1003">
        <v>0</v>
      </c>
      <c r="AE1003">
        <v>0</v>
      </c>
      <c r="AF1003">
        <v>0</v>
      </c>
      <c r="AG1003">
        <f t="shared" si="95"/>
        <v>0</v>
      </c>
      <c r="AH1003">
        <v>0</v>
      </c>
      <c r="AI1003">
        <v>0</v>
      </c>
    </row>
    <row r="1004" spans="1:35" x14ac:dyDescent="0.3">
      <c r="A1004" s="1">
        <v>7453</v>
      </c>
      <c r="B1004">
        <v>1954</v>
      </c>
      <c r="C1004">
        <f t="shared" si="92"/>
        <v>72</v>
      </c>
      <c r="D1004" t="str" cm="1">
        <f t="array" ref="D1004">_xlfn.IFS(C1004&lt;36,"Young",C1004&lt;56,"Middle-aged",C1004&gt;=56,"Senior")</f>
        <v>Senior</v>
      </c>
      <c r="E1004" t="s">
        <v>29</v>
      </c>
      <c r="F1004" t="s">
        <v>30</v>
      </c>
      <c r="G1004">
        <v>36130</v>
      </c>
      <c r="H1004">
        <f t="shared" si="90"/>
        <v>36130</v>
      </c>
      <c r="I1004" t="str" cm="1">
        <f t="array" ref="I1004">_xlfn.IFS(H1004&lt;PERCENTILE(Income_Clean,0.33),"Low",H1004&lt;PERCENTILE(Income_Clean,0.67),"Medium",H1004&gt;PERCENTILE(Income_Clean,0.67),"High")</f>
        <v>Low</v>
      </c>
      <c r="J1004" t="str">
        <f t="shared" si="91"/>
        <v>Below Average Income</v>
      </c>
      <c r="K1004">
        <v>0</v>
      </c>
      <c r="L1004">
        <v>1</v>
      </c>
      <c r="M1004" t="str">
        <f t="shared" si="93"/>
        <v>Yes</v>
      </c>
      <c r="N1004" t="s">
        <v>134</v>
      </c>
      <c r="O1004">
        <v>46</v>
      </c>
      <c r="P1004">
        <v>157</v>
      </c>
      <c r="Q1004">
        <v>43</v>
      </c>
      <c r="R1004">
        <v>127</v>
      </c>
      <c r="S1004">
        <v>68</v>
      </c>
      <c r="T1004">
        <v>56</v>
      </c>
      <c r="U1004">
        <v>37</v>
      </c>
      <c r="V1004">
        <f t="shared" si="94"/>
        <v>488</v>
      </c>
      <c r="W1004">
        <v>6</v>
      </c>
      <c r="X1004">
        <v>3</v>
      </c>
      <c r="Y1004">
        <v>8</v>
      </c>
      <c r="Z1004">
        <v>4</v>
      </c>
      <c r="AA1004">
        <v>4</v>
      </c>
      <c r="AB1004">
        <v>1</v>
      </c>
      <c r="AC1004">
        <v>0</v>
      </c>
      <c r="AD1004">
        <v>0</v>
      </c>
      <c r="AE1004">
        <v>0</v>
      </c>
      <c r="AF1004">
        <v>0</v>
      </c>
      <c r="AG1004">
        <f t="shared" si="95"/>
        <v>1</v>
      </c>
      <c r="AH1004">
        <v>0</v>
      </c>
      <c r="AI1004">
        <v>1</v>
      </c>
    </row>
    <row r="1005" spans="1:35" x14ac:dyDescent="0.3">
      <c r="A1005" s="1">
        <v>8952</v>
      </c>
      <c r="B1005">
        <v>1953</v>
      </c>
      <c r="C1005">
        <f t="shared" si="92"/>
        <v>73</v>
      </c>
      <c r="D1005" t="str" cm="1">
        <f t="array" ref="D1005">_xlfn.IFS(C1005&lt;36,"Young",C1005&lt;56,"Middle-aged",C1005&gt;=56,"Senior")</f>
        <v>Senior</v>
      </c>
      <c r="E1005" t="s">
        <v>39</v>
      </c>
      <c r="F1005" t="s">
        <v>37</v>
      </c>
      <c r="G1005">
        <v>65569</v>
      </c>
      <c r="H1005">
        <f t="shared" si="90"/>
        <v>65569</v>
      </c>
      <c r="I1005" t="str" cm="1">
        <f t="array" ref="I1005">_xlfn.IFS(H1005&lt;PERCENTILE(Income_Clean,0.33),"Low",H1005&lt;PERCENTILE(Income_Clean,0.67),"Medium",H1005&gt;PERCENTILE(Income_Clean,0.67),"High")</f>
        <v>High</v>
      </c>
      <c r="J1005" t="str">
        <f t="shared" si="91"/>
        <v>Above Average Income</v>
      </c>
      <c r="K1005">
        <v>0</v>
      </c>
      <c r="L1005">
        <v>1</v>
      </c>
      <c r="M1005" t="str">
        <f t="shared" si="93"/>
        <v>Yes</v>
      </c>
      <c r="N1005" t="s">
        <v>173</v>
      </c>
      <c r="O1005">
        <v>96</v>
      </c>
      <c r="P1005">
        <v>397</v>
      </c>
      <c r="Q1005">
        <v>46</v>
      </c>
      <c r="R1005">
        <v>288</v>
      </c>
      <c r="S1005">
        <v>20</v>
      </c>
      <c r="T1005">
        <v>38</v>
      </c>
      <c r="U1005">
        <v>70</v>
      </c>
      <c r="V1005">
        <f t="shared" si="94"/>
        <v>859</v>
      </c>
      <c r="W1005">
        <v>2</v>
      </c>
      <c r="X1005">
        <v>6</v>
      </c>
      <c r="Y1005">
        <v>5</v>
      </c>
      <c r="Z1005">
        <v>10</v>
      </c>
      <c r="AA1005">
        <v>3</v>
      </c>
      <c r="AB1005">
        <v>0</v>
      </c>
      <c r="AC1005">
        <v>0</v>
      </c>
      <c r="AD1005">
        <v>0</v>
      </c>
      <c r="AE1005">
        <v>0</v>
      </c>
      <c r="AF1005">
        <v>0</v>
      </c>
      <c r="AG1005">
        <f t="shared" si="95"/>
        <v>0</v>
      </c>
      <c r="AH1005">
        <v>0</v>
      </c>
      <c r="AI1005">
        <v>0</v>
      </c>
    </row>
    <row r="1006" spans="1:35" x14ac:dyDescent="0.3">
      <c r="A1006" s="1">
        <v>241</v>
      </c>
      <c r="B1006">
        <v>1952</v>
      </c>
      <c r="C1006">
        <f t="shared" si="92"/>
        <v>74</v>
      </c>
      <c r="D1006" t="str" cm="1">
        <f t="array" ref="D1006">_xlfn.IFS(C1006&lt;36,"Young",C1006&lt;56,"Middle-aged",C1006&gt;=56,"Senior")</f>
        <v>Senior</v>
      </c>
      <c r="E1006" t="s">
        <v>29</v>
      </c>
      <c r="F1006" t="s">
        <v>33</v>
      </c>
      <c r="G1006">
        <v>83844</v>
      </c>
      <c r="H1006">
        <f t="shared" si="90"/>
        <v>83844</v>
      </c>
      <c r="I1006" t="str" cm="1">
        <f t="array" ref="I1006">_xlfn.IFS(H1006&lt;PERCENTILE(Income_Clean,0.33),"Low",H1006&lt;PERCENTILE(Income_Clean,0.67),"Medium",H1006&gt;PERCENTILE(Income_Clean,0.67),"High")</f>
        <v>High</v>
      </c>
      <c r="J1006" t="str">
        <f t="shared" si="91"/>
        <v>Above Average Income</v>
      </c>
      <c r="K1006">
        <v>0</v>
      </c>
      <c r="L1006">
        <v>0</v>
      </c>
      <c r="M1006" t="str">
        <f t="shared" si="93"/>
        <v>No</v>
      </c>
      <c r="N1006" t="s">
        <v>486</v>
      </c>
      <c r="O1006">
        <v>57</v>
      </c>
      <c r="P1006">
        <v>901</v>
      </c>
      <c r="Q1006">
        <v>31</v>
      </c>
      <c r="R1006">
        <v>345</v>
      </c>
      <c r="S1006">
        <v>75</v>
      </c>
      <c r="T1006">
        <v>31</v>
      </c>
      <c r="U1006">
        <v>191</v>
      </c>
      <c r="V1006">
        <f t="shared" si="94"/>
        <v>1574</v>
      </c>
      <c r="W1006">
        <v>1</v>
      </c>
      <c r="X1006">
        <v>4</v>
      </c>
      <c r="Y1006">
        <v>4</v>
      </c>
      <c r="Z1006">
        <v>11</v>
      </c>
      <c r="AA1006">
        <v>1</v>
      </c>
      <c r="AB1006">
        <v>0</v>
      </c>
      <c r="AC1006">
        <v>0</v>
      </c>
      <c r="AD1006">
        <v>1</v>
      </c>
      <c r="AE1006">
        <v>0</v>
      </c>
      <c r="AF1006">
        <v>0</v>
      </c>
      <c r="AG1006">
        <f t="shared" si="95"/>
        <v>1</v>
      </c>
      <c r="AH1006">
        <v>0</v>
      </c>
      <c r="AI1006">
        <v>0</v>
      </c>
    </row>
    <row r="1007" spans="1:35" x14ac:dyDescent="0.3">
      <c r="A1007" s="1">
        <v>8975</v>
      </c>
      <c r="B1007">
        <v>1968</v>
      </c>
      <c r="C1007">
        <f t="shared" si="92"/>
        <v>58</v>
      </c>
      <c r="D1007" t="str" cm="1">
        <f t="array" ref="D1007">_xlfn.IFS(C1007&lt;36,"Young",C1007&lt;56,"Middle-aged",C1007&gt;=56,"Senior")</f>
        <v>Senior</v>
      </c>
      <c r="E1007" t="s">
        <v>29</v>
      </c>
      <c r="F1007" t="s">
        <v>37</v>
      </c>
      <c r="G1007">
        <v>19514</v>
      </c>
      <c r="H1007">
        <f t="shared" si="90"/>
        <v>19514</v>
      </c>
      <c r="I1007" t="str" cm="1">
        <f t="array" ref="I1007">_xlfn.IFS(H1007&lt;PERCENTILE(Income_Clean,0.33),"Low",H1007&lt;PERCENTILE(Income_Clean,0.67),"Medium",H1007&gt;PERCENTILE(Income_Clean,0.67),"High")</f>
        <v>Low</v>
      </c>
      <c r="J1007" t="str">
        <f t="shared" si="91"/>
        <v>Below Average Income</v>
      </c>
      <c r="K1007">
        <v>1</v>
      </c>
      <c r="L1007">
        <v>1</v>
      </c>
      <c r="M1007" t="str">
        <f t="shared" si="93"/>
        <v>Yes</v>
      </c>
      <c r="N1007" t="s">
        <v>379</v>
      </c>
      <c r="O1007">
        <v>47</v>
      </c>
      <c r="P1007">
        <v>14</v>
      </c>
      <c r="Q1007">
        <v>3</v>
      </c>
      <c r="R1007">
        <v>21</v>
      </c>
      <c r="S1007">
        <v>2</v>
      </c>
      <c r="T1007">
        <v>1</v>
      </c>
      <c r="U1007">
        <v>28</v>
      </c>
      <c r="V1007">
        <f t="shared" si="94"/>
        <v>69</v>
      </c>
      <c r="W1007">
        <v>4</v>
      </c>
      <c r="X1007">
        <v>3</v>
      </c>
      <c r="Y1007">
        <v>1</v>
      </c>
      <c r="Z1007">
        <v>2</v>
      </c>
      <c r="AA1007">
        <v>8</v>
      </c>
      <c r="AB1007">
        <v>1</v>
      </c>
      <c r="AC1007">
        <v>0</v>
      </c>
      <c r="AD1007">
        <v>0</v>
      </c>
      <c r="AE1007">
        <v>0</v>
      </c>
      <c r="AF1007">
        <v>0</v>
      </c>
      <c r="AG1007">
        <f t="shared" si="95"/>
        <v>1</v>
      </c>
      <c r="AH1007">
        <v>0</v>
      </c>
      <c r="AI1007">
        <v>0</v>
      </c>
    </row>
    <row r="1008" spans="1:35" x14ac:dyDescent="0.3">
      <c r="A1008" s="1">
        <v>6119</v>
      </c>
      <c r="B1008">
        <v>1963</v>
      </c>
      <c r="C1008">
        <f t="shared" si="92"/>
        <v>63</v>
      </c>
      <c r="D1008" t="str" cm="1">
        <f t="array" ref="D1008">_xlfn.IFS(C1008&lt;36,"Young",C1008&lt;56,"Middle-aged",C1008&gt;=56,"Senior")</f>
        <v>Senior</v>
      </c>
      <c r="E1008" t="s">
        <v>36</v>
      </c>
      <c r="F1008" t="s">
        <v>30</v>
      </c>
      <c r="G1008">
        <v>36736</v>
      </c>
      <c r="H1008">
        <f t="shared" si="90"/>
        <v>36736</v>
      </c>
      <c r="I1008" t="str" cm="1">
        <f t="array" ref="I1008">_xlfn.IFS(H1008&lt;PERCENTILE(Income_Clean,0.33),"Low",H1008&lt;PERCENTILE(Income_Clean,0.67),"Medium",H1008&gt;PERCENTILE(Income_Clean,0.67),"High")</f>
        <v>Low</v>
      </c>
      <c r="J1008" t="str">
        <f t="shared" si="91"/>
        <v>Below Average Income</v>
      </c>
      <c r="K1008">
        <v>1</v>
      </c>
      <c r="L1008">
        <v>1</v>
      </c>
      <c r="M1008" t="str">
        <f t="shared" si="93"/>
        <v>Yes</v>
      </c>
      <c r="N1008" t="s">
        <v>495</v>
      </c>
      <c r="O1008">
        <v>52</v>
      </c>
      <c r="P1008">
        <v>10</v>
      </c>
      <c r="Q1008">
        <v>0</v>
      </c>
      <c r="R1008">
        <v>3</v>
      </c>
      <c r="S1008">
        <v>0</v>
      </c>
      <c r="T1008">
        <v>0</v>
      </c>
      <c r="U1008">
        <v>4</v>
      </c>
      <c r="V1008">
        <f t="shared" si="94"/>
        <v>17</v>
      </c>
      <c r="W1008">
        <v>1</v>
      </c>
      <c r="X1008">
        <v>1</v>
      </c>
      <c r="Y1008">
        <v>0</v>
      </c>
      <c r="Z1008">
        <v>2</v>
      </c>
      <c r="AA1008">
        <v>6</v>
      </c>
      <c r="AB1008">
        <v>0</v>
      </c>
      <c r="AC1008">
        <v>0</v>
      </c>
      <c r="AD1008">
        <v>0</v>
      </c>
      <c r="AE1008">
        <v>0</v>
      </c>
      <c r="AF1008">
        <v>0</v>
      </c>
      <c r="AG1008">
        <f t="shared" si="95"/>
        <v>0</v>
      </c>
      <c r="AH1008">
        <v>0</v>
      </c>
      <c r="AI1008">
        <v>0</v>
      </c>
    </row>
    <row r="1009" spans="1:35" x14ac:dyDescent="0.3">
      <c r="A1009" s="1">
        <v>5236</v>
      </c>
      <c r="B1009">
        <v>1979</v>
      </c>
      <c r="C1009">
        <f t="shared" si="92"/>
        <v>47</v>
      </c>
      <c r="D1009" t="str" cm="1">
        <f t="array" ref="D1009">_xlfn.IFS(C1009&lt;36,"Young",C1009&lt;56,"Middle-aged",C1009&gt;=56,"Senior")</f>
        <v>Middle-aged</v>
      </c>
      <c r="E1009" t="s">
        <v>29</v>
      </c>
      <c r="F1009" t="s">
        <v>33</v>
      </c>
      <c r="G1009">
        <v>77568</v>
      </c>
      <c r="H1009">
        <f t="shared" si="90"/>
        <v>77568</v>
      </c>
      <c r="I1009" t="str" cm="1">
        <f t="array" ref="I1009">_xlfn.IFS(H1009&lt;PERCENTILE(Income_Clean,0.33),"Low",H1009&lt;PERCENTILE(Income_Clean,0.67),"Medium",H1009&gt;PERCENTILE(Income_Clean,0.67),"High")</f>
        <v>High</v>
      </c>
      <c r="J1009" t="str">
        <f t="shared" si="91"/>
        <v>Above Average Income</v>
      </c>
      <c r="K1009">
        <v>0</v>
      </c>
      <c r="L1009">
        <v>1</v>
      </c>
      <c r="M1009" t="str">
        <f t="shared" si="93"/>
        <v>Yes</v>
      </c>
      <c r="N1009" t="s">
        <v>555</v>
      </c>
      <c r="O1009">
        <v>30</v>
      </c>
      <c r="P1009">
        <v>1230</v>
      </c>
      <c r="Q1009">
        <v>0</v>
      </c>
      <c r="R1009">
        <v>396</v>
      </c>
      <c r="S1009">
        <v>232</v>
      </c>
      <c r="T1009">
        <v>178</v>
      </c>
      <c r="U1009">
        <v>158</v>
      </c>
      <c r="V1009">
        <f t="shared" si="94"/>
        <v>2194</v>
      </c>
      <c r="W1009">
        <v>1</v>
      </c>
      <c r="X1009">
        <v>10</v>
      </c>
      <c r="Y1009">
        <v>2</v>
      </c>
      <c r="Z1009">
        <v>8</v>
      </c>
      <c r="AA1009">
        <v>5</v>
      </c>
      <c r="AB1009">
        <v>0</v>
      </c>
      <c r="AC1009">
        <v>1</v>
      </c>
      <c r="AD1009">
        <v>1</v>
      </c>
      <c r="AE1009">
        <v>1</v>
      </c>
      <c r="AF1009">
        <v>0</v>
      </c>
      <c r="AG1009">
        <f t="shared" si="95"/>
        <v>3</v>
      </c>
      <c r="AH1009">
        <v>0</v>
      </c>
      <c r="AI1009">
        <v>0</v>
      </c>
    </row>
    <row r="1010" spans="1:35" x14ac:dyDescent="0.3">
      <c r="A1010" s="1">
        <v>5723</v>
      </c>
      <c r="B1010">
        <v>1976</v>
      </c>
      <c r="C1010">
        <f t="shared" si="92"/>
        <v>50</v>
      </c>
      <c r="D1010" t="str" cm="1">
        <f t="array" ref="D1010">_xlfn.IFS(C1010&lt;36,"Young",C1010&lt;56,"Middle-aged",C1010&gt;=56,"Senior")</f>
        <v>Middle-aged</v>
      </c>
      <c r="E1010" t="s">
        <v>36</v>
      </c>
      <c r="F1010" t="s">
        <v>33</v>
      </c>
      <c r="G1010">
        <v>49187</v>
      </c>
      <c r="H1010">
        <f t="shared" si="90"/>
        <v>49187</v>
      </c>
      <c r="I1010" t="str" cm="1">
        <f t="array" ref="I1010">_xlfn.IFS(H1010&lt;PERCENTILE(Income_Clean,0.33),"Low",H1010&lt;PERCENTILE(Income_Clean,0.67),"Medium",H1010&gt;PERCENTILE(Income_Clean,0.67),"High")</f>
        <v>Medium</v>
      </c>
      <c r="J1010" t="str">
        <f t="shared" si="91"/>
        <v>Average Income</v>
      </c>
      <c r="K1010">
        <v>0</v>
      </c>
      <c r="L1010">
        <v>1</v>
      </c>
      <c r="M1010" t="str">
        <f t="shared" si="93"/>
        <v>Yes</v>
      </c>
      <c r="N1010" t="s">
        <v>58</v>
      </c>
      <c r="O1010">
        <v>63</v>
      </c>
      <c r="P1010">
        <v>81</v>
      </c>
      <c r="Q1010">
        <v>1</v>
      </c>
      <c r="R1010">
        <v>31</v>
      </c>
      <c r="S1010">
        <v>2</v>
      </c>
      <c r="T1010">
        <v>1</v>
      </c>
      <c r="U1010">
        <v>0</v>
      </c>
      <c r="V1010">
        <f t="shared" si="94"/>
        <v>116</v>
      </c>
      <c r="W1010">
        <v>1</v>
      </c>
      <c r="X1010">
        <v>1</v>
      </c>
      <c r="Y1010">
        <v>1</v>
      </c>
      <c r="Z1010">
        <v>5</v>
      </c>
      <c r="AA1010">
        <v>2</v>
      </c>
      <c r="AB1010">
        <v>0</v>
      </c>
      <c r="AC1010">
        <v>0</v>
      </c>
      <c r="AD1010">
        <v>0</v>
      </c>
      <c r="AE1010">
        <v>0</v>
      </c>
      <c r="AF1010">
        <v>0</v>
      </c>
      <c r="AG1010">
        <f t="shared" si="95"/>
        <v>0</v>
      </c>
      <c r="AH1010">
        <v>0</v>
      </c>
      <c r="AI1010">
        <v>0</v>
      </c>
    </row>
    <row r="1011" spans="1:35" x14ac:dyDescent="0.3">
      <c r="A1011" s="1">
        <v>1710</v>
      </c>
      <c r="B1011">
        <v>1978</v>
      </c>
      <c r="C1011">
        <f t="shared" si="92"/>
        <v>48</v>
      </c>
      <c r="D1011" t="str" cm="1">
        <f t="array" ref="D1011">_xlfn.IFS(C1011&lt;36,"Young",C1011&lt;56,"Middle-aged",C1011&gt;=56,"Senior")</f>
        <v>Middle-aged</v>
      </c>
      <c r="E1011" t="s">
        <v>29</v>
      </c>
      <c r="F1011" t="s">
        <v>30</v>
      </c>
      <c r="G1011">
        <v>30168</v>
      </c>
      <c r="H1011">
        <f t="shared" si="90"/>
        <v>30168</v>
      </c>
      <c r="I1011" t="str" cm="1">
        <f t="array" ref="I1011">_xlfn.IFS(H1011&lt;PERCENTILE(Income_Clean,0.33),"Low",H1011&lt;PERCENTILE(Income_Clean,0.67),"Medium",H1011&gt;PERCENTILE(Income_Clean,0.67),"High")</f>
        <v>Low</v>
      </c>
      <c r="J1011" t="str">
        <f t="shared" si="91"/>
        <v>Below Average Income</v>
      </c>
      <c r="K1011">
        <v>1</v>
      </c>
      <c r="L1011">
        <v>0</v>
      </c>
      <c r="M1011" t="str">
        <f t="shared" si="93"/>
        <v>Yes</v>
      </c>
      <c r="N1011" t="s">
        <v>269</v>
      </c>
      <c r="O1011">
        <v>51</v>
      </c>
      <c r="P1011">
        <v>154</v>
      </c>
      <c r="Q1011">
        <v>20</v>
      </c>
      <c r="R1011">
        <v>66</v>
      </c>
      <c r="S1011">
        <v>0</v>
      </c>
      <c r="T1011">
        <v>12</v>
      </c>
      <c r="U1011">
        <v>27</v>
      </c>
      <c r="V1011">
        <f t="shared" si="94"/>
        <v>279</v>
      </c>
      <c r="W1011">
        <v>7</v>
      </c>
      <c r="X1011">
        <v>6</v>
      </c>
      <c r="Y1011">
        <v>1</v>
      </c>
      <c r="Z1011">
        <v>4</v>
      </c>
      <c r="AA1011">
        <v>9</v>
      </c>
      <c r="AB1011">
        <v>0</v>
      </c>
      <c r="AC1011">
        <v>0</v>
      </c>
      <c r="AD1011">
        <v>0</v>
      </c>
      <c r="AE1011">
        <v>0</v>
      </c>
      <c r="AF1011">
        <v>0</v>
      </c>
      <c r="AG1011">
        <f t="shared" si="95"/>
        <v>0</v>
      </c>
      <c r="AH1011">
        <v>0</v>
      </c>
      <c r="AI1011">
        <v>0</v>
      </c>
    </row>
    <row r="1012" spans="1:35" x14ac:dyDescent="0.3">
      <c r="A1012" s="1">
        <v>1970</v>
      </c>
      <c r="B1012">
        <v>1968</v>
      </c>
      <c r="C1012">
        <f t="shared" si="92"/>
        <v>58</v>
      </c>
      <c r="D1012" t="str" cm="1">
        <f t="array" ref="D1012">_xlfn.IFS(C1012&lt;36,"Young",C1012&lt;56,"Middle-aged",C1012&gt;=56,"Senior")</f>
        <v>Senior</v>
      </c>
      <c r="E1012" t="s">
        <v>39</v>
      </c>
      <c r="F1012" t="s">
        <v>33</v>
      </c>
      <c r="G1012">
        <v>34053</v>
      </c>
      <c r="H1012">
        <f t="shared" si="90"/>
        <v>34053</v>
      </c>
      <c r="I1012" t="str" cm="1">
        <f t="array" ref="I1012">_xlfn.IFS(H1012&lt;PERCENTILE(Income_Clean,0.33),"Low",H1012&lt;PERCENTILE(Income_Clean,0.67),"Medium",H1012&gt;PERCENTILE(Income_Clean,0.67),"High")</f>
        <v>Low</v>
      </c>
      <c r="J1012" t="str">
        <f t="shared" si="91"/>
        <v>Below Average Income</v>
      </c>
      <c r="K1012">
        <v>0</v>
      </c>
      <c r="L1012">
        <v>1</v>
      </c>
      <c r="M1012" t="str">
        <f t="shared" si="93"/>
        <v>Yes</v>
      </c>
      <c r="N1012" t="s">
        <v>208</v>
      </c>
      <c r="O1012">
        <v>14</v>
      </c>
      <c r="P1012">
        <v>63</v>
      </c>
      <c r="Q1012">
        <v>0</v>
      </c>
      <c r="R1012">
        <v>21</v>
      </c>
      <c r="S1012">
        <v>7</v>
      </c>
      <c r="T1012">
        <v>0</v>
      </c>
      <c r="U1012">
        <v>12</v>
      </c>
      <c r="V1012">
        <f t="shared" si="94"/>
        <v>103</v>
      </c>
      <c r="W1012">
        <v>1</v>
      </c>
      <c r="X1012">
        <v>3</v>
      </c>
      <c r="Y1012">
        <v>0</v>
      </c>
      <c r="Z1012">
        <v>3</v>
      </c>
      <c r="AA1012">
        <v>8</v>
      </c>
      <c r="AB1012">
        <v>0</v>
      </c>
      <c r="AC1012">
        <v>0</v>
      </c>
      <c r="AD1012">
        <v>0</v>
      </c>
      <c r="AE1012">
        <v>0</v>
      </c>
      <c r="AF1012">
        <v>0</v>
      </c>
      <c r="AG1012">
        <f t="shared" si="95"/>
        <v>0</v>
      </c>
      <c r="AH1012">
        <v>0</v>
      </c>
      <c r="AI1012">
        <v>0</v>
      </c>
    </row>
    <row r="1013" spans="1:35" x14ac:dyDescent="0.3">
      <c r="A1013" s="1">
        <v>5313</v>
      </c>
      <c r="B1013">
        <v>1971</v>
      </c>
      <c r="C1013">
        <f t="shared" si="92"/>
        <v>55</v>
      </c>
      <c r="D1013" t="str" cm="1">
        <f t="array" ref="D1013">_xlfn.IFS(C1013&lt;36,"Young",C1013&lt;56,"Middle-aged",C1013&gt;=56,"Senior")</f>
        <v>Middle-aged</v>
      </c>
      <c r="E1013" t="s">
        <v>39</v>
      </c>
      <c r="F1013" t="s">
        <v>37</v>
      </c>
      <c r="G1013">
        <v>38196</v>
      </c>
      <c r="H1013">
        <f t="shared" si="90"/>
        <v>38196</v>
      </c>
      <c r="I1013" t="str" cm="1">
        <f t="array" ref="I1013">_xlfn.IFS(H1013&lt;PERCENTILE(Income_Clean,0.33),"Low",H1013&lt;PERCENTILE(Income_Clean,0.67),"Medium",H1013&gt;PERCENTILE(Income_Clean,0.67),"High")</f>
        <v>Low</v>
      </c>
      <c r="J1013" t="str">
        <f t="shared" si="91"/>
        <v>Below Average Income</v>
      </c>
      <c r="K1013">
        <v>1</v>
      </c>
      <c r="L1013">
        <v>1</v>
      </c>
      <c r="M1013" t="str">
        <f t="shared" si="93"/>
        <v>Yes</v>
      </c>
      <c r="N1013" t="s">
        <v>423</v>
      </c>
      <c r="O1013">
        <v>20</v>
      </c>
      <c r="P1013">
        <v>30</v>
      </c>
      <c r="Q1013">
        <v>0</v>
      </c>
      <c r="R1013">
        <v>11</v>
      </c>
      <c r="S1013">
        <v>0</v>
      </c>
      <c r="T1013">
        <v>0</v>
      </c>
      <c r="U1013">
        <v>3</v>
      </c>
      <c r="V1013">
        <f t="shared" si="94"/>
        <v>44</v>
      </c>
      <c r="W1013">
        <v>3</v>
      </c>
      <c r="X1013">
        <v>2</v>
      </c>
      <c r="Y1013">
        <v>0</v>
      </c>
      <c r="Z1013">
        <v>4</v>
      </c>
      <c r="AA1013">
        <v>5</v>
      </c>
      <c r="AB1013">
        <v>0</v>
      </c>
      <c r="AC1013">
        <v>0</v>
      </c>
      <c r="AD1013">
        <v>0</v>
      </c>
      <c r="AE1013">
        <v>0</v>
      </c>
      <c r="AF1013">
        <v>0</v>
      </c>
      <c r="AG1013">
        <f t="shared" si="95"/>
        <v>0</v>
      </c>
      <c r="AH1013">
        <v>0</v>
      </c>
      <c r="AI1013">
        <v>0</v>
      </c>
    </row>
    <row r="1014" spans="1:35" x14ac:dyDescent="0.3">
      <c r="A1014" s="1">
        <v>10634</v>
      </c>
      <c r="B1014">
        <v>1951</v>
      </c>
      <c r="C1014">
        <f t="shared" si="92"/>
        <v>75</v>
      </c>
      <c r="D1014" t="str" cm="1">
        <f t="array" ref="D1014">_xlfn.IFS(C1014&lt;36,"Young",C1014&lt;56,"Middle-aged",C1014&gt;=56,"Senior")</f>
        <v>Senior</v>
      </c>
      <c r="E1014" t="s">
        <v>39</v>
      </c>
      <c r="F1014" t="s">
        <v>37</v>
      </c>
      <c r="G1014">
        <v>59412</v>
      </c>
      <c r="H1014">
        <f t="shared" si="90"/>
        <v>59412</v>
      </c>
      <c r="I1014" t="str" cm="1">
        <f t="array" ref="I1014">_xlfn.IFS(H1014&lt;PERCENTILE(Income_Clean,0.33),"Low",H1014&lt;PERCENTILE(Income_Clean,0.67),"Medium",H1014&gt;PERCENTILE(Income_Clean,0.67),"High")</f>
        <v>Medium</v>
      </c>
      <c r="J1014" t="str">
        <f t="shared" si="91"/>
        <v>Average Income</v>
      </c>
      <c r="K1014">
        <v>0</v>
      </c>
      <c r="L1014">
        <v>0</v>
      </c>
      <c r="M1014" t="str">
        <f t="shared" si="93"/>
        <v>No</v>
      </c>
      <c r="N1014" t="s">
        <v>556</v>
      </c>
      <c r="O1014">
        <v>56</v>
      </c>
      <c r="P1014">
        <v>90</v>
      </c>
      <c r="Q1014">
        <v>67</v>
      </c>
      <c r="R1014">
        <v>165</v>
      </c>
      <c r="S1014">
        <v>30</v>
      </c>
      <c r="T1014">
        <v>43</v>
      </c>
      <c r="U1014">
        <v>11</v>
      </c>
      <c r="V1014">
        <f t="shared" si="94"/>
        <v>406</v>
      </c>
      <c r="W1014">
        <v>1</v>
      </c>
      <c r="X1014">
        <v>4</v>
      </c>
      <c r="Y1014">
        <v>2</v>
      </c>
      <c r="Z1014">
        <v>8</v>
      </c>
      <c r="AA1014">
        <v>3</v>
      </c>
      <c r="AB1014">
        <v>0</v>
      </c>
      <c r="AC1014">
        <v>0</v>
      </c>
      <c r="AD1014">
        <v>0</v>
      </c>
      <c r="AE1014">
        <v>0</v>
      </c>
      <c r="AF1014">
        <v>0</v>
      </c>
      <c r="AG1014">
        <f t="shared" si="95"/>
        <v>0</v>
      </c>
      <c r="AH1014">
        <v>0</v>
      </c>
      <c r="AI1014">
        <v>0</v>
      </c>
    </row>
    <row r="1015" spans="1:35" x14ac:dyDescent="0.3">
      <c r="A1015" s="1">
        <v>7010</v>
      </c>
      <c r="B1015">
        <v>1965</v>
      </c>
      <c r="C1015">
        <f t="shared" si="92"/>
        <v>61</v>
      </c>
      <c r="D1015" t="str" cm="1">
        <f t="array" ref="D1015">_xlfn.IFS(C1015&lt;36,"Young",C1015&lt;56,"Middle-aged",C1015&gt;=56,"Senior")</f>
        <v>Senior</v>
      </c>
      <c r="E1015" t="s">
        <v>53</v>
      </c>
      <c r="F1015" t="s">
        <v>37</v>
      </c>
      <c r="G1015">
        <v>70924</v>
      </c>
      <c r="H1015">
        <f t="shared" si="90"/>
        <v>70924</v>
      </c>
      <c r="I1015" t="str" cm="1">
        <f t="array" ref="I1015">_xlfn.IFS(H1015&lt;PERCENTILE(Income_Clean,0.33),"Low",H1015&lt;PERCENTILE(Income_Clean,0.67),"Medium",H1015&gt;PERCENTILE(Income_Clean,0.67),"High")</f>
        <v>High</v>
      </c>
      <c r="J1015" t="str">
        <f t="shared" si="91"/>
        <v>Above Average Income</v>
      </c>
      <c r="K1015">
        <v>0</v>
      </c>
      <c r="L1015">
        <v>0</v>
      </c>
      <c r="M1015" t="str">
        <f t="shared" si="93"/>
        <v>No</v>
      </c>
      <c r="N1015" t="s">
        <v>557</v>
      </c>
      <c r="O1015">
        <v>41</v>
      </c>
      <c r="P1015">
        <v>635</v>
      </c>
      <c r="Q1015">
        <v>114</v>
      </c>
      <c r="R1015">
        <v>254</v>
      </c>
      <c r="S1015">
        <v>132</v>
      </c>
      <c r="T1015">
        <v>152</v>
      </c>
      <c r="U1015">
        <v>76</v>
      </c>
      <c r="V1015">
        <f t="shared" si="94"/>
        <v>1363</v>
      </c>
      <c r="W1015">
        <v>1</v>
      </c>
      <c r="X1015">
        <v>6</v>
      </c>
      <c r="Y1015">
        <v>6</v>
      </c>
      <c r="Z1015">
        <v>7</v>
      </c>
      <c r="AA1015">
        <v>3</v>
      </c>
      <c r="AB1015">
        <v>0</v>
      </c>
      <c r="AC1015">
        <v>0</v>
      </c>
      <c r="AD1015">
        <v>1</v>
      </c>
      <c r="AE1015">
        <v>0</v>
      </c>
      <c r="AF1015">
        <v>0</v>
      </c>
      <c r="AG1015">
        <f t="shared" si="95"/>
        <v>1</v>
      </c>
      <c r="AH1015">
        <v>0</v>
      </c>
      <c r="AI1015">
        <v>0</v>
      </c>
    </row>
    <row r="1016" spans="1:35" x14ac:dyDescent="0.3">
      <c r="A1016" s="1">
        <v>8562</v>
      </c>
      <c r="B1016">
        <v>1969</v>
      </c>
      <c r="C1016">
        <f t="shared" si="92"/>
        <v>57</v>
      </c>
      <c r="D1016" t="str" cm="1">
        <f t="array" ref="D1016">_xlfn.IFS(C1016&lt;36,"Young",C1016&lt;56,"Middle-aged",C1016&gt;=56,"Senior")</f>
        <v>Senior</v>
      </c>
      <c r="E1016" t="s">
        <v>29</v>
      </c>
      <c r="F1016" t="s">
        <v>33</v>
      </c>
      <c r="G1016">
        <v>54165</v>
      </c>
      <c r="H1016">
        <f t="shared" si="90"/>
        <v>54165</v>
      </c>
      <c r="I1016" t="str" cm="1">
        <f t="array" ref="I1016">_xlfn.IFS(H1016&lt;PERCENTILE(Income_Clean,0.33),"Low",H1016&lt;PERCENTILE(Income_Clean,0.67),"Medium",H1016&gt;PERCENTILE(Income_Clean,0.67),"High")</f>
        <v>Medium</v>
      </c>
      <c r="J1016" t="str">
        <f t="shared" si="91"/>
        <v>Average Income</v>
      </c>
      <c r="K1016">
        <v>0</v>
      </c>
      <c r="L1016">
        <v>0</v>
      </c>
      <c r="M1016" t="str">
        <f t="shared" si="93"/>
        <v>No</v>
      </c>
      <c r="N1016" t="s">
        <v>544</v>
      </c>
      <c r="O1016">
        <v>72</v>
      </c>
      <c r="P1016">
        <v>127</v>
      </c>
      <c r="Q1016">
        <v>4</v>
      </c>
      <c r="R1016">
        <v>73</v>
      </c>
      <c r="S1016">
        <v>15</v>
      </c>
      <c r="T1016">
        <v>6</v>
      </c>
      <c r="U1016">
        <v>11</v>
      </c>
      <c r="V1016">
        <f t="shared" si="94"/>
        <v>236</v>
      </c>
      <c r="W1016">
        <v>1</v>
      </c>
      <c r="X1016">
        <v>2</v>
      </c>
      <c r="Y1016">
        <v>1</v>
      </c>
      <c r="Z1016">
        <v>7</v>
      </c>
      <c r="AA1016">
        <v>2</v>
      </c>
      <c r="AB1016">
        <v>0</v>
      </c>
      <c r="AC1016">
        <v>0</v>
      </c>
      <c r="AD1016">
        <v>0</v>
      </c>
      <c r="AE1016">
        <v>0</v>
      </c>
      <c r="AF1016">
        <v>0</v>
      </c>
      <c r="AG1016">
        <f t="shared" si="95"/>
        <v>0</v>
      </c>
      <c r="AH1016">
        <v>0</v>
      </c>
      <c r="AI1016">
        <v>0</v>
      </c>
    </row>
    <row r="1017" spans="1:35" x14ac:dyDescent="0.3">
      <c r="A1017" s="1">
        <v>3158</v>
      </c>
      <c r="B1017">
        <v>1973</v>
      </c>
      <c r="C1017">
        <f t="shared" si="92"/>
        <v>53</v>
      </c>
      <c r="D1017" t="str" cm="1">
        <f t="array" ref="D1017">_xlfn.IFS(C1017&lt;36,"Young",C1017&lt;56,"Middle-aged",C1017&gt;=56,"Senior")</f>
        <v>Middle-aged</v>
      </c>
      <c r="E1017" t="s">
        <v>29</v>
      </c>
      <c r="F1017" t="s">
        <v>37</v>
      </c>
      <c r="G1017">
        <v>32300</v>
      </c>
      <c r="H1017">
        <f t="shared" si="90"/>
        <v>32300</v>
      </c>
      <c r="I1017" t="str" cm="1">
        <f t="array" ref="I1017">_xlfn.IFS(H1017&lt;PERCENTILE(Income_Clean,0.33),"Low",H1017&lt;PERCENTILE(Income_Clean,0.67),"Medium",H1017&gt;PERCENTILE(Income_Clean,0.67),"High")</f>
        <v>Low</v>
      </c>
      <c r="J1017" t="str">
        <f t="shared" si="91"/>
        <v>Below Average Income</v>
      </c>
      <c r="K1017">
        <v>1</v>
      </c>
      <c r="L1017">
        <v>0</v>
      </c>
      <c r="M1017" t="str">
        <f t="shared" si="93"/>
        <v>Yes</v>
      </c>
      <c r="N1017" t="s">
        <v>558</v>
      </c>
      <c r="O1017">
        <v>1</v>
      </c>
      <c r="P1017">
        <v>13</v>
      </c>
      <c r="Q1017">
        <v>3</v>
      </c>
      <c r="R1017">
        <v>6</v>
      </c>
      <c r="S1017">
        <v>6</v>
      </c>
      <c r="T1017">
        <v>5</v>
      </c>
      <c r="U1017">
        <v>6</v>
      </c>
      <c r="V1017">
        <f t="shared" si="94"/>
        <v>39</v>
      </c>
      <c r="W1017">
        <v>1</v>
      </c>
      <c r="X1017">
        <v>1</v>
      </c>
      <c r="Y1017">
        <v>0</v>
      </c>
      <c r="Z1017">
        <v>3</v>
      </c>
      <c r="AA1017">
        <v>8</v>
      </c>
      <c r="AB1017">
        <v>0</v>
      </c>
      <c r="AC1017">
        <v>0</v>
      </c>
      <c r="AD1017">
        <v>0</v>
      </c>
      <c r="AE1017">
        <v>0</v>
      </c>
      <c r="AF1017">
        <v>0</v>
      </c>
      <c r="AG1017">
        <f t="shared" si="95"/>
        <v>0</v>
      </c>
      <c r="AH1017">
        <v>0</v>
      </c>
      <c r="AI1017">
        <v>0</v>
      </c>
    </row>
    <row r="1018" spans="1:35" x14ac:dyDescent="0.3">
      <c r="A1018" s="1">
        <v>4436</v>
      </c>
      <c r="B1018">
        <v>1976</v>
      </c>
      <c r="C1018">
        <f t="shared" si="92"/>
        <v>50</v>
      </c>
      <c r="D1018" t="str" cm="1">
        <f t="array" ref="D1018">_xlfn.IFS(C1018&lt;36,"Young",C1018&lt;56,"Middle-aged",C1018&gt;=56,"Senior")</f>
        <v>Middle-aged</v>
      </c>
      <c r="E1018" t="s">
        <v>29</v>
      </c>
      <c r="F1018" t="s">
        <v>30</v>
      </c>
      <c r="G1018">
        <v>20180</v>
      </c>
      <c r="H1018">
        <f t="shared" si="90"/>
        <v>20180</v>
      </c>
      <c r="I1018" t="str" cm="1">
        <f t="array" ref="I1018">_xlfn.IFS(H1018&lt;PERCENTILE(Income_Clean,0.33),"Low",H1018&lt;PERCENTILE(Income_Clean,0.67),"Medium",H1018&gt;PERCENTILE(Income_Clean,0.67),"High")</f>
        <v>Low</v>
      </c>
      <c r="J1018" t="str">
        <f t="shared" si="91"/>
        <v>Below Average Income</v>
      </c>
      <c r="K1018">
        <v>0</v>
      </c>
      <c r="L1018">
        <v>0</v>
      </c>
      <c r="M1018" t="str">
        <f t="shared" si="93"/>
        <v>No</v>
      </c>
      <c r="N1018" t="s">
        <v>62</v>
      </c>
      <c r="O1018">
        <v>27</v>
      </c>
      <c r="P1018">
        <v>18</v>
      </c>
      <c r="Q1018">
        <v>42</v>
      </c>
      <c r="R1018">
        <v>24</v>
      </c>
      <c r="S1018">
        <v>15</v>
      </c>
      <c r="T1018">
        <v>20</v>
      </c>
      <c r="U1018">
        <v>18</v>
      </c>
      <c r="V1018">
        <f t="shared" si="94"/>
        <v>137</v>
      </c>
      <c r="W1018">
        <v>1</v>
      </c>
      <c r="X1018">
        <v>2</v>
      </c>
      <c r="Y1018">
        <v>1</v>
      </c>
      <c r="Z1018">
        <v>4</v>
      </c>
      <c r="AA1018">
        <v>7</v>
      </c>
      <c r="AB1018">
        <v>0</v>
      </c>
      <c r="AC1018">
        <v>0</v>
      </c>
      <c r="AD1018">
        <v>0</v>
      </c>
      <c r="AE1018">
        <v>0</v>
      </c>
      <c r="AF1018">
        <v>0</v>
      </c>
      <c r="AG1018">
        <f t="shared" si="95"/>
        <v>0</v>
      </c>
      <c r="AH1018">
        <v>0</v>
      </c>
      <c r="AI1018">
        <v>0</v>
      </c>
    </row>
    <row r="1019" spans="1:35" x14ac:dyDescent="0.3">
      <c r="A1019" s="1">
        <v>5287</v>
      </c>
      <c r="B1019">
        <v>1973</v>
      </c>
      <c r="C1019">
        <f t="shared" si="92"/>
        <v>53</v>
      </c>
      <c r="D1019" t="str" cm="1">
        <f t="array" ref="D1019">_xlfn.IFS(C1019&lt;36,"Young",C1019&lt;56,"Middle-aged",C1019&gt;=56,"Senior")</f>
        <v>Middle-aged</v>
      </c>
      <c r="E1019" t="s">
        <v>29</v>
      </c>
      <c r="F1019" t="s">
        <v>37</v>
      </c>
      <c r="G1019">
        <v>34961</v>
      </c>
      <c r="H1019">
        <f t="shared" si="90"/>
        <v>34961</v>
      </c>
      <c r="I1019" t="str" cm="1">
        <f t="array" ref="I1019">_xlfn.IFS(H1019&lt;PERCENTILE(Income_Clean,0.33),"Low",H1019&lt;PERCENTILE(Income_Clean,0.67),"Medium",H1019&gt;PERCENTILE(Income_Clean,0.67),"High")</f>
        <v>Low</v>
      </c>
      <c r="J1019" t="str">
        <f t="shared" si="91"/>
        <v>Below Average Income</v>
      </c>
      <c r="K1019">
        <v>1</v>
      </c>
      <c r="L1019">
        <v>0</v>
      </c>
      <c r="M1019" t="str">
        <f t="shared" si="93"/>
        <v>Yes</v>
      </c>
      <c r="N1019" t="s">
        <v>529</v>
      </c>
      <c r="O1019">
        <v>77</v>
      </c>
      <c r="P1019">
        <v>45</v>
      </c>
      <c r="Q1019">
        <v>2</v>
      </c>
      <c r="R1019">
        <v>26</v>
      </c>
      <c r="S1019">
        <v>4</v>
      </c>
      <c r="T1019">
        <v>1</v>
      </c>
      <c r="U1019">
        <v>1</v>
      </c>
      <c r="V1019">
        <f t="shared" si="94"/>
        <v>79</v>
      </c>
      <c r="W1019">
        <v>3</v>
      </c>
      <c r="X1019">
        <v>3</v>
      </c>
      <c r="Y1019">
        <v>1</v>
      </c>
      <c r="Z1019">
        <v>3</v>
      </c>
      <c r="AA1019">
        <v>7</v>
      </c>
      <c r="AB1019">
        <v>0</v>
      </c>
      <c r="AC1019">
        <v>0</v>
      </c>
      <c r="AD1019">
        <v>0</v>
      </c>
      <c r="AE1019">
        <v>0</v>
      </c>
      <c r="AF1019">
        <v>0</v>
      </c>
      <c r="AG1019">
        <f t="shared" si="95"/>
        <v>0</v>
      </c>
      <c r="AH1019">
        <v>0</v>
      </c>
      <c r="AI1019">
        <v>0</v>
      </c>
    </row>
    <row r="1020" spans="1:35" x14ac:dyDescent="0.3">
      <c r="A1020" s="1">
        <v>2445</v>
      </c>
      <c r="B1020">
        <v>1974</v>
      </c>
      <c r="C1020">
        <f t="shared" si="92"/>
        <v>52</v>
      </c>
      <c r="D1020" t="str" cm="1">
        <f t="array" ref="D1020">_xlfn.IFS(C1020&lt;36,"Young",C1020&lt;56,"Middle-aged",C1020&gt;=56,"Senior")</f>
        <v>Middle-aged</v>
      </c>
      <c r="E1020" t="s">
        <v>36</v>
      </c>
      <c r="F1020" t="s">
        <v>33</v>
      </c>
      <c r="G1020">
        <v>28440</v>
      </c>
      <c r="H1020">
        <f t="shared" si="90"/>
        <v>28440</v>
      </c>
      <c r="I1020" t="str" cm="1">
        <f t="array" ref="I1020">_xlfn.IFS(H1020&lt;PERCENTILE(Income_Clean,0.33),"Low",H1020&lt;PERCENTILE(Income_Clean,0.67),"Medium",H1020&gt;PERCENTILE(Income_Clean,0.67),"High")</f>
        <v>Low</v>
      </c>
      <c r="J1020" t="str">
        <f t="shared" si="91"/>
        <v>Below Average Income</v>
      </c>
      <c r="K1020">
        <v>1</v>
      </c>
      <c r="L1020">
        <v>0</v>
      </c>
      <c r="M1020" t="str">
        <f t="shared" si="93"/>
        <v>Yes</v>
      </c>
      <c r="N1020" t="s">
        <v>153</v>
      </c>
      <c r="O1020">
        <v>87</v>
      </c>
      <c r="P1020">
        <v>38</v>
      </c>
      <c r="Q1020">
        <v>1</v>
      </c>
      <c r="R1020">
        <v>24</v>
      </c>
      <c r="S1020">
        <v>0</v>
      </c>
      <c r="T1020">
        <v>0</v>
      </c>
      <c r="U1020">
        <v>0</v>
      </c>
      <c r="V1020">
        <f t="shared" si="94"/>
        <v>63</v>
      </c>
      <c r="W1020">
        <v>1</v>
      </c>
      <c r="X1020">
        <v>2</v>
      </c>
      <c r="Y1020">
        <v>0</v>
      </c>
      <c r="Z1020">
        <v>3</v>
      </c>
      <c r="AA1020">
        <v>8</v>
      </c>
      <c r="AB1020">
        <v>0</v>
      </c>
      <c r="AC1020">
        <v>0</v>
      </c>
      <c r="AD1020">
        <v>0</v>
      </c>
      <c r="AE1020">
        <v>0</v>
      </c>
      <c r="AF1020">
        <v>0</v>
      </c>
      <c r="AG1020">
        <f t="shared" si="95"/>
        <v>0</v>
      </c>
      <c r="AH1020">
        <v>0</v>
      </c>
      <c r="AI1020">
        <v>0</v>
      </c>
    </row>
    <row r="1021" spans="1:35" x14ac:dyDescent="0.3">
      <c r="A1021" s="1">
        <v>6059</v>
      </c>
      <c r="B1021">
        <v>1953</v>
      </c>
      <c r="C1021">
        <f t="shared" si="92"/>
        <v>73</v>
      </c>
      <c r="D1021" t="str" cm="1">
        <f t="array" ref="D1021">_xlfn.IFS(C1021&lt;36,"Young",C1021&lt;56,"Middle-aged",C1021&gt;=56,"Senior")</f>
        <v>Senior</v>
      </c>
      <c r="E1021" t="s">
        <v>36</v>
      </c>
      <c r="F1021" t="s">
        <v>33</v>
      </c>
      <c r="G1021">
        <v>64504</v>
      </c>
      <c r="H1021">
        <f t="shared" si="90"/>
        <v>64504</v>
      </c>
      <c r="I1021" t="str" cm="1">
        <f t="array" ref="I1021">_xlfn.IFS(H1021&lt;PERCENTILE(Income_Clean,0.33),"Low",H1021&lt;PERCENTILE(Income_Clean,0.67),"Medium",H1021&gt;PERCENTILE(Income_Clean,0.67),"High")</f>
        <v>High</v>
      </c>
      <c r="J1021" t="str">
        <f t="shared" si="91"/>
        <v>Above Average Income</v>
      </c>
      <c r="K1021">
        <v>1</v>
      </c>
      <c r="L1021">
        <v>2</v>
      </c>
      <c r="M1021" t="str">
        <f t="shared" si="93"/>
        <v>Yes</v>
      </c>
      <c r="N1021" t="s">
        <v>545</v>
      </c>
      <c r="O1021">
        <v>81</v>
      </c>
      <c r="P1021">
        <v>986</v>
      </c>
      <c r="Q1021">
        <v>36</v>
      </c>
      <c r="R1021">
        <v>168</v>
      </c>
      <c r="S1021">
        <v>16</v>
      </c>
      <c r="T1021">
        <v>0</v>
      </c>
      <c r="U1021">
        <v>108</v>
      </c>
      <c r="V1021">
        <f t="shared" si="94"/>
        <v>1314</v>
      </c>
      <c r="W1021">
        <v>7</v>
      </c>
      <c r="X1021">
        <v>11</v>
      </c>
      <c r="Y1021">
        <v>3</v>
      </c>
      <c r="Z1021">
        <v>4</v>
      </c>
      <c r="AA1021">
        <v>7</v>
      </c>
      <c r="AB1021">
        <v>0</v>
      </c>
      <c r="AC1021">
        <v>0</v>
      </c>
      <c r="AD1021">
        <v>0</v>
      </c>
      <c r="AE1021">
        <v>0</v>
      </c>
      <c r="AF1021">
        <v>0</v>
      </c>
      <c r="AG1021">
        <f t="shared" si="95"/>
        <v>0</v>
      </c>
      <c r="AH1021">
        <v>0</v>
      </c>
      <c r="AI1021">
        <v>1</v>
      </c>
    </row>
    <row r="1022" spans="1:35" x14ac:dyDescent="0.3">
      <c r="A1022" s="1">
        <v>4550</v>
      </c>
      <c r="B1022">
        <v>1966</v>
      </c>
      <c r="C1022">
        <f t="shared" si="92"/>
        <v>60</v>
      </c>
      <c r="D1022" t="str" cm="1">
        <f t="array" ref="D1022">_xlfn.IFS(C1022&lt;36,"Young",C1022&lt;56,"Middle-aged",C1022&gt;=56,"Senior")</f>
        <v>Senior</v>
      </c>
      <c r="E1022" t="s">
        <v>39</v>
      </c>
      <c r="F1022" t="s">
        <v>33</v>
      </c>
      <c r="G1022">
        <v>33564</v>
      </c>
      <c r="H1022">
        <f t="shared" si="90"/>
        <v>33564</v>
      </c>
      <c r="I1022" t="str" cm="1">
        <f t="array" ref="I1022">_xlfn.IFS(H1022&lt;PERCENTILE(Income_Clean,0.33),"Low",H1022&lt;PERCENTILE(Income_Clean,0.67),"Medium",H1022&gt;PERCENTILE(Income_Clean,0.67),"High")</f>
        <v>Low</v>
      </c>
      <c r="J1022" t="str">
        <f t="shared" si="91"/>
        <v>Below Average Income</v>
      </c>
      <c r="K1022">
        <v>0</v>
      </c>
      <c r="L1022">
        <v>1</v>
      </c>
      <c r="M1022" t="str">
        <f t="shared" si="93"/>
        <v>Yes</v>
      </c>
      <c r="N1022" t="s">
        <v>186</v>
      </c>
      <c r="O1022">
        <v>51</v>
      </c>
      <c r="P1022">
        <v>61</v>
      </c>
      <c r="Q1022">
        <v>0</v>
      </c>
      <c r="R1022">
        <v>3</v>
      </c>
      <c r="S1022">
        <v>0</v>
      </c>
      <c r="T1022">
        <v>0</v>
      </c>
      <c r="U1022">
        <v>7</v>
      </c>
      <c r="V1022">
        <f t="shared" si="94"/>
        <v>71</v>
      </c>
      <c r="W1022">
        <v>1</v>
      </c>
      <c r="X1022">
        <v>1</v>
      </c>
      <c r="Y1022">
        <v>1</v>
      </c>
      <c r="Z1022">
        <v>3</v>
      </c>
      <c r="AA1022">
        <v>5</v>
      </c>
      <c r="AB1022">
        <v>0</v>
      </c>
      <c r="AC1022">
        <v>0</v>
      </c>
      <c r="AD1022">
        <v>0</v>
      </c>
      <c r="AE1022">
        <v>0</v>
      </c>
      <c r="AF1022">
        <v>0</v>
      </c>
      <c r="AG1022">
        <f t="shared" si="95"/>
        <v>0</v>
      </c>
      <c r="AH1022">
        <v>0</v>
      </c>
      <c r="AI1022">
        <v>0</v>
      </c>
    </row>
    <row r="1023" spans="1:35" x14ac:dyDescent="0.3">
      <c r="A1023" s="1">
        <v>4240</v>
      </c>
      <c r="B1023">
        <v>1978</v>
      </c>
      <c r="C1023">
        <f t="shared" si="92"/>
        <v>48</v>
      </c>
      <c r="D1023" t="str" cm="1">
        <f t="array" ref="D1023">_xlfn.IFS(C1023&lt;36,"Young",C1023&lt;56,"Middle-aged",C1023&gt;=56,"Senior")</f>
        <v>Middle-aged</v>
      </c>
      <c r="E1023" t="s">
        <v>29</v>
      </c>
      <c r="F1023" t="s">
        <v>37</v>
      </c>
      <c r="G1023">
        <v>17345</v>
      </c>
      <c r="H1023">
        <f t="shared" si="90"/>
        <v>17345</v>
      </c>
      <c r="I1023" t="str" cm="1">
        <f t="array" ref="I1023">_xlfn.IFS(H1023&lt;PERCENTILE(Income_Clean,0.33),"Low",H1023&lt;PERCENTILE(Income_Clean,0.67),"Medium",H1023&gt;PERCENTILE(Income_Clean,0.67),"High")</f>
        <v>Low</v>
      </c>
      <c r="J1023" t="str">
        <f t="shared" si="91"/>
        <v>Below Average Income</v>
      </c>
      <c r="K1023">
        <v>1</v>
      </c>
      <c r="L1023">
        <v>0</v>
      </c>
      <c r="M1023" t="str">
        <f t="shared" si="93"/>
        <v>Yes</v>
      </c>
      <c r="N1023" t="s">
        <v>54</v>
      </c>
      <c r="O1023">
        <v>79</v>
      </c>
      <c r="P1023">
        <v>4</v>
      </c>
      <c r="Q1023">
        <v>9</v>
      </c>
      <c r="R1023">
        <v>16</v>
      </c>
      <c r="S1023">
        <v>17</v>
      </c>
      <c r="T1023">
        <v>0</v>
      </c>
      <c r="U1023">
        <v>12</v>
      </c>
      <c r="V1023">
        <f t="shared" si="94"/>
        <v>58</v>
      </c>
      <c r="W1023">
        <v>2</v>
      </c>
      <c r="X1023">
        <v>2</v>
      </c>
      <c r="Y1023">
        <v>1</v>
      </c>
      <c r="Z1023">
        <v>2</v>
      </c>
      <c r="AA1023">
        <v>8</v>
      </c>
      <c r="AB1023">
        <v>0</v>
      </c>
      <c r="AC1023">
        <v>0</v>
      </c>
      <c r="AD1023">
        <v>0</v>
      </c>
      <c r="AE1023">
        <v>0</v>
      </c>
      <c r="AF1023">
        <v>0</v>
      </c>
      <c r="AG1023">
        <f t="shared" si="95"/>
        <v>0</v>
      </c>
      <c r="AH1023">
        <v>0</v>
      </c>
      <c r="AI1023">
        <v>0</v>
      </c>
    </row>
    <row r="1024" spans="1:35" x14ac:dyDescent="0.3">
      <c r="A1024" s="1">
        <v>8911</v>
      </c>
      <c r="B1024">
        <v>1967</v>
      </c>
      <c r="C1024">
        <f t="shared" si="92"/>
        <v>59</v>
      </c>
      <c r="D1024" t="str" cm="1">
        <f t="array" ref="D1024">_xlfn.IFS(C1024&lt;36,"Young",C1024&lt;56,"Middle-aged",C1024&gt;=56,"Senior")</f>
        <v>Senior</v>
      </c>
      <c r="E1024" t="s">
        <v>36</v>
      </c>
      <c r="F1024" t="s">
        <v>37</v>
      </c>
      <c r="G1024">
        <v>56320</v>
      </c>
      <c r="H1024">
        <f t="shared" si="90"/>
        <v>56320</v>
      </c>
      <c r="I1024" t="str" cm="1">
        <f t="array" ref="I1024">_xlfn.IFS(H1024&lt;PERCENTILE(Income_Clean,0.33),"Low",H1024&lt;PERCENTILE(Income_Clean,0.67),"Medium",H1024&gt;PERCENTILE(Income_Clean,0.67),"High")</f>
        <v>Medium</v>
      </c>
      <c r="J1024" t="str">
        <f t="shared" si="91"/>
        <v>Average Income</v>
      </c>
      <c r="K1024">
        <v>0</v>
      </c>
      <c r="L1024">
        <v>1</v>
      </c>
      <c r="M1024" t="str">
        <f t="shared" si="93"/>
        <v>Yes</v>
      </c>
      <c r="N1024" t="s">
        <v>101</v>
      </c>
      <c r="O1024">
        <v>11</v>
      </c>
      <c r="P1024">
        <v>201</v>
      </c>
      <c r="Q1024">
        <v>53</v>
      </c>
      <c r="R1024">
        <v>172</v>
      </c>
      <c r="S1024">
        <v>116</v>
      </c>
      <c r="T1024">
        <v>77</v>
      </c>
      <c r="U1024">
        <v>83</v>
      </c>
      <c r="V1024">
        <f t="shared" si="94"/>
        <v>702</v>
      </c>
      <c r="W1024">
        <v>3</v>
      </c>
      <c r="X1024">
        <v>5</v>
      </c>
      <c r="Y1024">
        <v>4</v>
      </c>
      <c r="Z1024">
        <v>9</v>
      </c>
      <c r="AA1024">
        <v>4</v>
      </c>
      <c r="AB1024">
        <v>0</v>
      </c>
      <c r="AC1024">
        <v>0</v>
      </c>
      <c r="AD1024">
        <v>0</v>
      </c>
      <c r="AE1024">
        <v>0</v>
      </c>
      <c r="AF1024">
        <v>0</v>
      </c>
      <c r="AG1024">
        <f t="shared" si="95"/>
        <v>0</v>
      </c>
      <c r="AH1024">
        <v>0</v>
      </c>
      <c r="AI1024">
        <v>0</v>
      </c>
    </row>
    <row r="1025" spans="1:35" x14ac:dyDescent="0.3">
      <c r="A1025" s="1">
        <v>3706</v>
      </c>
      <c r="B1025">
        <v>1978</v>
      </c>
      <c r="C1025">
        <f t="shared" si="92"/>
        <v>48</v>
      </c>
      <c r="D1025" t="str" cm="1">
        <f t="array" ref="D1025">_xlfn.IFS(C1025&lt;36,"Young",C1025&lt;56,"Middle-aged",C1025&gt;=56,"Senior")</f>
        <v>Middle-aged</v>
      </c>
      <c r="E1025" t="s">
        <v>29</v>
      </c>
      <c r="F1025" t="s">
        <v>30</v>
      </c>
      <c r="G1025">
        <v>28647</v>
      </c>
      <c r="H1025">
        <f t="shared" si="90"/>
        <v>28647</v>
      </c>
      <c r="I1025" t="str" cm="1">
        <f t="array" ref="I1025">_xlfn.IFS(H1025&lt;PERCENTILE(Income_Clean,0.33),"Low",H1025&lt;PERCENTILE(Income_Clean,0.67),"Medium",H1025&gt;PERCENTILE(Income_Clean,0.67),"High")</f>
        <v>Low</v>
      </c>
      <c r="J1025" t="str">
        <f t="shared" si="91"/>
        <v>Below Average Income</v>
      </c>
      <c r="K1025">
        <v>1</v>
      </c>
      <c r="L1025">
        <v>0</v>
      </c>
      <c r="M1025" t="str">
        <f t="shared" si="93"/>
        <v>Yes</v>
      </c>
      <c r="N1025" t="s">
        <v>34</v>
      </c>
      <c r="O1025">
        <v>54</v>
      </c>
      <c r="P1025">
        <v>19</v>
      </c>
      <c r="Q1025">
        <v>8</v>
      </c>
      <c r="R1025">
        <v>29</v>
      </c>
      <c r="S1025">
        <v>0</v>
      </c>
      <c r="T1025">
        <v>12</v>
      </c>
      <c r="U1025">
        <v>26</v>
      </c>
      <c r="V1025">
        <f t="shared" si="94"/>
        <v>94</v>
      </c>
      <c r="W1025">
        <v>1</v>
      </c>
      <c r="X1025">
        <v>2</v>
      </c>
      <c r="Y1025">
        <v>2</v>
      </c>
      <c r="Z1025">
        <v>2</v>
      </c>
      <c r="AA1025">
        <v>7</v>
      </c>
      <c r="AB1025">
        <v>1</v>
      </c>
      <c r="AC1025">
        <v>0</v>
      </c>
      <c r="AD1025">
        <v>0</v>
      </c>
      <c r="AE1025">
        <v>0</v>
      </c>
      <c r="AF1025">
        <v>0</v>
      </c>
      <c r="AG1025">
        <f t="shared" si="95"/>
        <v>1</v>
      </c>
      <c r="AH1025">
        <v>0</v>
      </c>
      <c r="AI1025">
        <v>1</v>
      </c>
    </row>
    <row r="1026" spans="1:35" x14ac:dyDescent="0.3">
      <c r="A1026" s="1">
        <v>3628</v>
      </c>
      <c r="B1026">
        <v>1987</v>
      </c>
      <c r="C1026">
        <f t="shared" si="92"/>
        <v>39</v>
      </c>
      <c r="D1026" t="str" cm="1">
        <f t="array" ref="D1026">_xlfn.IFS(C1026&lt;36,"Young",C1026&lt;56,"Middle-aged",C1026&gt;=56,"Senior")</f>
        <v>Middle-aged</v>
      </c>
      <c r="E1026" t="s">
        <v>47</v>
      </c>
      <c r="F1026" t="s">
        <v>30</v>
      </c>
      <c r="G1026">
        <v>15038</v>
      </c>
      <c r="H1026">
        <f t="shared" ref="H1026:H1089" si="96">IF(G1026=0,MEDIAN(Income),G1026)</f>
        <v>15038</v>
      </c>
      <c r="I1026" t="str" cm="1">
        <f t="array" ref="I1026">_xlfn.IFS(H1026&lt;PERCENTILE(Income_Clean,0.33),"Low",H1026&lt;PERCENTILE(Income_Clean,0.67),"Medium",H1026&gt;PERCENTILE(Income_Clean,0.67),"High")</f>
        <v>Low</v>
      </c>
      <c r="J1026" t="str">
        <f t="shared" ref="J1026:J1089" si="97">_xlfn.XLOOKUP(I1026,$AK$3:$AK$5,$AL$3:$AL$5)</f>
        <v>Below Average Income</v>
      </c>
      <c r="K1026">
        <v>1</v>
      </c>
      <c r="L1026">
        <v>0</v>
      </c>
      <c r="M1026" t="str">
        <f t="shared" si="93"/>
        <v>Yes</v>
      </c>
      <c r="N1026" t="s">
        <v>262</v>
      </c>
      <c r="O1026">
        <v>93</v>
      </c>
      <c r="P1026">
        <v>4</v>
      </c>
      <c r="Q1026">
        <v>8</v>
      </c>
      <c r="R1026">
        <v>11</v>
      </c>
      <c r="S1026">
        <v>19</v>
      </c>
      <c r="T1026">
        <v>12</v>
      </c>
      <c r="U1026">
        <v>26</v>
      </c>
      <c r="V1026">
        <f t="shared" si="94"/>
        <v>80</v>
      </c>
      <c r="W1026">
        <v>2</v>
      </c>
      <c r="X1026">
        <v>2</v>
      </c>
      <c r="Y1026">
        <v>1</v>
      </c>
      <c r="Z1026">
        <v>2</v>
      </c>
      <c r="AA1026">
        <v>9</v>
      </c>
      <c r="AB1026">
        <v>0</v>
      </c>
      <c r="AC1026">
        <v>0</v>
      </c>
      <c r="AD1026">
        <v>0</v>
      </c>
      <c r="AE1026">
        <v>0</v>
      </c>
      <c r="AF1026">
        <v>0</v>
      </c>
      <c r="AG1026">
        <f t="shared" si="95"/>
        <v>0</v>
      </c>
      <c r="AH1026">
        <v>0</v>
      </c>
      <c r="AI1026">
        <v>0</v>
      </c>
    </row>
    <row r="1027" spans="1:35" x14ac:dyDescent="0.3">
      <c r="A1027" s="1">
        <v>10175</v>
      </c>
      <c r="B1027">
        <v>1958</v>
      </c>
      <c r="C1027">
        <f t="shared" ref="C1027:C1090" si="98">2026-B1027</f>
        <v>68</v>
      </c>
      <c r="D1027" t="str" cm="1">
        <f t="array" ref="D1027">_xlfn.IFS(C1027&lt;36,"Young",C1027&lt;56,"Middle-aged",C1027&gt;=56,"Senior")</f>
        <v>Senior</v>
      </c>
      <c r="E1027" t="s">
        <v>36</v>
      </c>
      <c r="F1027" t="s">
        <v>41</v>
      </c>
      <c r="G1027">
        <v>32173</v>
      </c>
      <c r="H1027">
        <f t="shared" si="96"/>
        <v>32173</v>
      </c>
      <c r="I1027" t="str" cm="1">
        <f t="array" ref="I1027">_xlfn.IFS(H1027&lt;PERCENTILE(Income_Clean,0.33),"Low",H1027&lt;PERCENTILE(Income_Clean,0.67),"Medium",H1027&gt;PERCENTILE(Income_Clean,0.67),"High")</f>
        <v>Low</v>
      </c>
      <c r="J1027" t="str">
        <f t="shared" si="97"/>
        <v>Below Average Income</v>
      </c>
      <c r="K1027">
        <v>0</v>
      </c>
      <c r="L1027">
        <v>1</v>
      </c>
      <c r="M1027" t="str">
        <f t="shared" ref="M1027:M1090" si="99">IF(K1027+L1027&gt;0,"Yes","No")</f>
        <v>Yes</v>
      </c>
      <c r="N1027" t="s">
        <v>418</v>
      </c>
      <c r="O1027">
        <v>0</v>
      </c>
      <c r="P1027">
        <v>18</v>
      </c>
      <c r="Q1027">
        <v>0</v>
      </c>
      <c r="R1027">
        <v>2</v>
      </c>
      <c r="S1027">
        <v>0</v>
      </c>
      <c r="T1027">
        <v>0</v>
      </c>
      <c r="U1027">
        <v>2</v>
      </c>
      <c r="V1027">
        <f t="shared" ref="V1027:V1090" si="100">SUM(P1027:U1027)</f>
        <v>22</v>
      </c>
      <c r="W1027">
        <v>1</v>
      </c>
      <c r="X1027">
        <v>1</v>
      </c>
      <c r="Y1027">
        <v>0</v>
      </c>
      <c r="Z1027">
        <v>3</v>
      </c>
      <c r="AA1027">
        <v>4</v>
      </c>
      <c r="AB1027">
        <v>0</v>
      </c>
      <c r="AC1027">
        <v>0</v>
      </c>
      <c r="AD1027">
        <v>0</v>
      </c>
      <c r="AE1027">
        <v>0</v>
      </c>
      <c r="AF1027">
        <v>0</v>
      </c>
      <c r="AG1027">
        <f t="shared" ref="AG1027:AG1090" si="101">SUM(AB1027:AF1027)</f>
        <v>0</v>
      </c>
      <c r="AH1027">
        <v>0</v>
      </c>
      <c r="AI1027">
        <v>0</v>
      </c>
    </row>
    <row r="1028" spans="1:35" x14ac:dyDescent="0.3">
      <c r="A1028" s="1">
        <v>8985</v>
      </c>
      <c r="B1028">
        <v>1964</v>
      </c>
      <c r="C1028">
        <f t="shared" si="98"/>
        <v>62</v>
      </c>
      <c r="D1028" t="str" cm="1">
        <f t="array" ref="D1028">_xlfn.IFS(C1028&lt;36,"Young",C1028&lt;56,"Middle-aged",C1028&gt;=56,"Senior")</f>
        <v>Senior</v>
      </c>
      <c r="E1028" t="s">
        <v>53</v>
      </c>
      <c r="F1028" t="s">
        <v>33</v>
      </c>
      <c r="G1028">
        <v>68316</v>
      </c>
      <c r="H1028">
        <f t="shared" si="96"/>
        <v>68316</v>
      </c>
      <c r="I1028" t="str" cm="1">
        <f t="array" ref="I1028">_xlfn.IFS(H1028&lt;PERCENTILE(Income_Clean,0.33),"Low",H1028&lt;PERCENTILE(Income_Clean,0.67),"Medium",H1028&gt;PERCENTILE(Income_Clean,0.67),"High")</f>
        <v>High</v>
      </c>
      <c r="J1028" t="str">
        <f t="shared" si="97"/>
        <v>Above Average Income</v>
      </c>
      <c r="K1028">
        <v>0</v>
      </c>
      <c r="L1028">
        <v>1</v>
      </c>
      <c r="M1028" t="str">
        <f t="shared" si="99"/>
        <v>Yes</v>
      </c>
      <c r="N1028" t="s">
        <v>559</v>
      </c>
      <c r="O1028">
        <v>54</v>
      </c>
      <c r="P1028">
        <v>806</v>
      </c>
      <c r="Q1028">
        <v>80</v>
      </c>
      <c r="R1028">
        <v>161</v>
      </c>
      <c r="S1028">
        <v>120</v>
      </c>
      <c r="T1028">
        <v>11</v>
      </c>
      <c r="U1028">
        <v>33</v>
      </c>
      <c r="V1028">
        <f t="shared" si="100"/>
        <v>1211</v>
      </c>
      <c r="W1028">
        <v>5</v>
      </c>
      <c r="X1028">
        <v>10</v>
      </c>
      <c r="Y1028">
        <v>7</v>
      </c>
      <c r="Z1028">
        <v>10</v>
      </c>
      <c r="AA1028">
        <v>6</v>
      </c>
      <c r="AB1028">
        <v>0</v>
      </c>
      <c r="AC1028">
        <v>0</v>
      </c>
      <c r="AD1028">
        <v>0</v>
      </c>
      <c r="AE1028">
        <v>0</v>
      </c>
      <c r="AF1028">
        <v>0</v>
      </c>
      <c r="AG1028">
        <f t="shared" si="101"/>
        <v>0</v>
      </c>
      <c r="AH1028">
        <v>0</v>
      </c>
      <c r="AI1028">
        <v>0</v>
      </c>
    </row>
    <row r="1029" spans="1:35" x14ac:dyDescent="0.3">
      <c r="A1029" s="1">
        <v>5204</v>
      </c>
      <c r="B1029">
        <v>1971</v>
      </c>
      <c r="C1029">
        <f t="shared" si="98"/>
        <v>55</v>
      </c>
      <c r="D1029" t="str" cm="1">
        <f t="array" ref="D1029">_xlfn.IFS(C1029&lt;36,"Young",C1029&lt;56,"Middle-aged",C1029&gt;=56,"Senior")</f>
        <v>Middle-aged</v>
      </c>
      <c r="E1029" t="s">
        <v>29</v>
      </c>
      <c r="F1029" t="s">
        <v>33</v>
      </c>
      <c r="G1029">
        <v>74538</v>
      </c>
      <c r="H1029">
        <f t="shared" si="96"/>
        <v>74538</v>
      </c>
      <c r="I1029" t="str" cm="1">
        <f t="array" ref="I1029">_xlfn.IFS(H1029&lt;PERCENTILE(Income_Clean,0.33),"Low",H1029&lt;PERCENTILE(Income_Clean,0.67),"Medium",H1029&gt;PERCENTILE(Income_Clean,0.67),"High")</f>
        <v>High</v>
      </c>
      <c r="J1029" t="str">
        <f t="shared" si="97"/>
        <v>Above Average Income</v>
      </c>
      <c r="K1029">
        <v>0</v>
      </c>
      <c r="L1029">
        <v>0</v>
      </c>
      <c r="M1029" t="str">
        <f t="shared" si="99"/>
        <v>No</v>
      </c>
      <c r="N1029" t="s">
        <v>535</v>
      </c>
      <c r="O1029">
        <v>21</v>
      </c>
      <c r="P1029">
        <v>380</v>
      </c>
      <c r="Q1029">
        <v>98</v>
      </c>
      <c r="R1029">
        <v>733</v>
      </c>
      <c r="S1029">
        <v>110</v>
      </c>
      <c r="T1029">
        <v>112</v>
      </c>
      <c r="U1029">
        <v>28</v>
      </c>
      <c r="V1029">
        <f t="shared" si="100"/>
        <v>1461</v>
      </c>
      <c r="W1029">
        <v>1</v>
      </c>
      <c r="X1029">
        <v>8</v>
      </c>
      <c r="Y1029">
        <v>8</v>
      </c>
      <c r="Z1029">
        <v>5</v>
      </c>
      <c r="AA1029">
        <v>3</v>
      </c>
      <c r="AB1029">
        <v>0</v>
      </c>
      <c r="AC1029">
        <v>0</v>
      </c>
      <c r="AD1029">
        <v>1</v>
      </c>
      <c r="AE1029">
        <v>0</v>
      </c>
      <c r="AF1029">
        <v>0</v>
      </c>
      <c r="AG1029">
        <f t="shared" si="101"/>
        <v>1</v>
      </c>
      <c r="AH1029">
        <v>0</v>
      </c>
      <c r="AI1029">
        <v>1</v>
      </c>
    </row>
    <row r="1030" spans="1:35" x14ac:dyDescent="0.3">
      <c r="A1030" s="1">
        <v>9220</v>
      </c>
      <c r="B1030">
        <v>1971</v>
      </c>
      <c r="C1030">
        <f t="shared" si="98"/>
        <v>55</v>
      </c>
      <c r="D1030" t="str" cm="1">
        <f t="array" ref="D1030">_xlfn.IFS(C1030&lt;36,"Young",C1030&lt;56,"Middle-aged",C1030&gt;=56,"Senior")</f>
        <v>Middle-aged</v>
      </c>
      <c r="E1030" t="s">
        <v>29</v>
      </c>
      <c r="F1030" t="s">
        <v>30</v>
      </c>
      <c r="G1030">
        <v>91700</v>
      </c>
      <c r="H1030">
        <f t="shared" si="96"/>
        <v>91700</v>
      </c>
      <c r="I1030" t="str" cm="1">
        <f t="array" ref="I1030">_xlfn.IFS(H1030&lt;PERCENTILE(Income_Clean,0.33),"Low",H1030&lt;PERCENTILE(Income_Clean,0.67),"Medium",H1030&gt;PERCENTILE(Income_Clean,0.67),"High")</f>
        <v>High</v>
      </c>
      <c r="J1030" t="str">
        <f t="shared" si="97"/>
        <v>Above Average Income</v>
      </c>
      <c r="K1030">
        <v>0</v>
      </c>
      <c r="L1030">
        <v>0</v>
      </c>
      <c r="M1030" t="str">
        <f t="shared" si="99"/>
        <v>No</v>
      </c>
      <c r="N1030" t="s">
        <v>199</v>
      </c>
      <c r="O1030">
        <v>58</v>
      </c>
      <c r="P1030">
        <v>576</v>
      </c>
      <c r="Q1030">
        <v>172</v>
      </c>
      <c r="R1030">
        <v>961</v>
      </c>
      <c r="S1030">
        <v>125</v>
      </c>
      <c r="T1030">
        <v>115</v>
      </c>
      <c r="U1030">
        <v>19</v>
      </c>
      <c r="V1030">
        <f t="shared" si="100"/>
        <v>1968</v>
      </c>
      <c r="W1030">
        <v>1</v>
      </c>
      <c r="X1030">
        <v>8</v>
      </c>
      <c r="Y1030">
        <v>6</v>
      </c>
      <c r="Z1030">
        <v>5</v>
      </c>
      <c r="AA1030">
        <v>3</v>
      </c>
      <c r="AB1030">
        <v>0</v>
      </c>
      <c r="AC1030">
        <v>0</v>
      </c>
      <c r="AD1030">
        <v>0</v>
      </c>
      <c r="AE1030">
        <v>0</v>
      </c>
      <c r="AF1030">
        <v>0</v>
      </c>
      <c r="AG1030">
        <f t="shared" si="101"/>
        <v>0</v>
      </c>
      <c r="AH1030">
        <v>0</v>
      </c>
      <c r="AI1030">
        <v>1</v>
      </c>
    </row>
    <row r="1031" spans="1:35" x14ac:dyDescent="0.3">
      <c r="A1031" s="1">
        <v>9888</v>
      </c>
      <c r="B1031">
        <v>1969</v>
      </c>
      <c r="C1031">
        <f t="shared" si="98"/>
        <v>57</v>
      </c>
      <c r="D1031" t="str" cm="1">
        <f t="array" ref="D1031">_xlfn.IFS(C1031&lt;36,"Young",C1031&lt;56,"Middle-aged",C1031&gt;=56,"Senior")</f>
        <v>Senior</v>
      </c>
      <c r="E1031" t="s">
        <v>29</v>
      </c>
      <c r="F1031" t="s">
        <v>33</v>
      </c>
      <c r="G1031">
        <v>68695</v>
      </c>
      <c r="H1031">
        <f t="shared" si="96"/>
        <v>68695</v>
      </c>
      <c r="I1031" t="str" cm="1">
        <f t="array" ref="I1031">_xlfn.IFS(H1031&lt;PERCENTILE(Income_Clean,0.33),"Low",H1031&lt;PERCENTILE(Income_Clean,0.67),"Medium",H1031&gt;PERCENTILE(Income_Clean,0.67),"High")</f>
        <v>High</v>
      </c>
      <c r="J1031" t="str">
        <f t="shared" si="97"/>
        <v>Above Average Income</v>
      </c>
      <c r="K1031">
        <v>0</v>
      </c>
      <c r="L1031">
        <v>0</v>
      </c>
      <c r="M1031" t="str">
        <f t="shared" si="99"/>
        <v>No</v>
      </c>
      <c r="N1031" t="s">
        <v>138</v>
      </c>
      <c r="O1031">
        <v>3</v>
      </c>
      <c r="P1031">
        <v>458</v>
      </c>
      <c r="Q1031">
        <v>81</v>
      </c>
      <c r="R1031">
        <v>356</v>
      </c>
      <c r="S1031">
        <v>106</v>
      </c>
      <c r="T1031">
        <v>50</v>
      </c>
      <c r="U1031">
        <v>40</v>
      </c>
      <c r="V1031">
        <f t="shared" si="100"/>
        <v>1091</v>
      </c>
      <c r="W1031">
        <v>1</v>
      </c>
      <c r="X1031">
        <v>4</v>
      </c>
      <c r="Y1031">
        <v>4</v>
      </c>
      <c r="Z1031">
        <v>7</v>
      </c>
      <c r="AA1031">
        <v>2</v>
      </c>
      <c r="AB1031">
        <v>0</v>
      </c>
      <c r="AC1031">
        <v>0</v>
      </c>
      <c r="AD1031">
        <v>0</v>
      </c>
      <c r="AE1031">
        <v>0</v>
      </c>
      <c r="AF1031">
        <v>0</v>
      </c>
      <c r="AG1031">
        <f t="shared" si="101"/>
        <v>0</v>
      </c>
      <c r="AH1031">
        <v>0</v>
      </c>
      <c r="AI1031">
        <v>0</v>
      </c>
    </row>
    <row r="1032" spans="1:35" x14ac:dyDescent="0.3">
      <c r="A1032" s="1">
        <v>5263</v>
      </c>
      <c r="B1032">
        <v>1977</v>
      </c>
      <c r="C1032">
        <f t="shared" si="98"/>
        <v>49</v>
      </c>
      <c r="D1032" t="str" cm="1">
        <f t="array" ref="D1032">_xlfn.IFS(C1032&lt;36,"Young",C1032&lt;56,"Middle-aged",C1032&gt;=56,"Senior")</f>
        <v>Middle-aged</v>
      </c>
      <c r="E1032" t="s">
        <v>53</v>
      </c>
      <c r="F1032" t="s">
        <v>37</v>
      </c>
      <c r="G1032">
        <v>31056</v>
      </c>
      <c r="H1032">
        <f t="shared" si="96"/>
        <v>31056</v>
      </c>
      <c r="I1032" t="str" cm="1">
        <f t="array" ref="I1032">_xlfn.IFS(H1032&lt;PERCENTILE(Income_Clean,0.33),"Low",H1032&lt;PERCENTILE(Income_Clean,0.67),"Medium",H1032&gt;PERCENTILE(Income_Clean,0.67),"High")</f>
        <v>Low</v>
      </c>
      <c r="J1032" t="str">
        <f t="shared" si="97"/>
        <v>Below Average Income</v>
      </c>
      <c r="K1032">
        <v>1</v>
      </c>
      <c r="L1032">
        <v>0</v>
      </c>
      <c r="M1032" t="str">
        <f t="shared" si="99"/>
        <v>Yes</v>
      </c>
      <c r="N1032" t="s">
        <v>560</v>
      </c>
      <c r="O1032">
        <v>99</v>
      </c>
      <c r="P1032">
        <v>5</v>
      </c>
      <c r="Q1032">
        <v>10</v>
      </c>
      <c r="R1032">
        <v>13</v>
      </c>
      <c r="S1032">
        <v>3</v>
      </c>
      <c r="T1032">
        <v>8</v>
      </c>
      <c r="U1032">
        <v>16</v>
      </c>
      <c r="V1032">
        <f t="shared" si="100"/>
        <v>55</v>
      </c>
      <c r="W1032">
        <v>1</v>
      </c>
      <c r="X1032">
        <v>1</v>
      </c>
      <c r="Y1032">
        <v>0</v>
      </c>
      <c r="Z1032">
        <v>3</v>
      </c>
      <c r="AA1032">
        <v>8</v>
      </c>
      <c r="AB1032">
        <v>0</v>
      </c>
      <c r="AC1032">
        <v>0</v>
      </c>
      <c r="AD1032">
        <v>0</v>
      </c>
      <c r="AE1032">
        <v>0</v>
      </c>
      <c r="AF1032">
        <v>0</v>
      </c>
      <c r="AG1032">
        <f t="shared" si="101"/>
        <v>0</v>
      </c>
      <c r="AH1032">
        <v>0</v>
      </c>
      <c r="AI1032">
        <v>0</v>
      </c>
    </row>
    <row r="1033" spans="1:35" x14ac:dyDescent="0.3">
      <c r="A1033" s="1">
        <v>1020</v>
      </c>
      <c r="B1033">
        <v>1973</v>
      </c>
      <c r="C1033">
        <f t="shared" si="98"/>
        <v>53</v>
      </c>
      <c r="D1033" t="str" cm="1">
        <f t="array" ref="D1033">_xlfn.IFS(C1033&lt;36,"Young",C1033&lt;56,"Middle-aged",C1033&gt;=56,"Senior")</f>
        <v>Middle-aged</v>
      </c>
      <c r="E1033" t="s">
        <v>29</v>
      </c>
      <c r="F1033" t="s">
        <v>37</v>
      </c>
      <c r="G1033">
        <v>79593</v>
      </c>
      <c r="H1033">
        <f t="shared" si="96"/>
        <v>79593</v>
      </c>
      <c r="I1033" t="str" cm="1">
        <f t="array" ref="I1033">_xlfn.IFS(H1033&lt;PERCENTILE(Income_Clean,0.33),"Low",H1033&lt;PERCENTILE(Income_Clean,0.67),"Medium",H1033&gt;PERCENTILE(Income_Clean,0.67),"High")</f>
        <v>High</v>
      </c>
      <c r="J1033" t="str">
        <f t="shared" si="97"/>
        <v>Above Average Income</v>
      </c>
      <c r="K1033">
        <v>0</v>
      </c>
      <c r="L1033">
        <v>0</v>
      </c>
      <c r="M1033" t="str">
        <f t="shared" si="99"/>
        <v>No</v>
      </c>
      <c r="N1033" t="s">
        <v>83</v>
      </c>
      <c r="O1033">
        <v>70</v>
      </c>
      <c r="P1033">
        <v>350</v>
      </c>
      <c r="Q1033">
        <v>60</v>
      </c>
      <c r="R1033">
        <v>568</v>
      </c>
      <c r="S1033">
        <v>110</v>
      </c>
      <c r="T1033">
        <v>133</v>
      </c>
      <c r="U1033">
        <v>145</v>
      </c>
      <c r="V1033">
        <f t="shared" si="100"/>
        <v>1366</v>
      </c>
      <c r="W1033">
        <v>1</v>
      </c>
      <c r="X1033">
        <v>5</v>
      </c>
      <c r="Y1033">
        <v>6</v>
      </c>
      <c r="Z1033">
        <v>7</v>
      </c>
      <c r="AA1033">
        <v>2</v>
      </c>
      <c r="AB1033">
        <v>0</v>
      </c>
      <c r="AC1033">
        <v>0</v>
      </c>
      <c r="AD1033">
        <v>1</v>
      </c>
      <c r="AE1033">
        <v>0</v>
      </c>
      <c r="AF1033">
        <v>0</v>
      </c>
      <c r="AG1033">
        <f t="shared" si="101"/>
        <v>1</v>
      </c>
      <c r="AH1033">
        <v>0</v>
      </c>
      <c r="AI1033">
        <v>0</v>
      </c>
    </row>
    <row r="1034" spans="1:35" x14ac:dyDescent="0.3">
      <c r="A1034" s="1">
        <v>9503</v>
      </c>
      <c r="B1034">
        <v>1980</v>
      </c>
      <c r="C1034">
        <f t="shared" si="98"/>
        <v>46</v>
      </c>
      <c r="D1034" t="str" cm="1">
        <f t="array" ref="D1034">_xlfn.IFS(C1034&lt;36,"Young",C1034&lt;56,"Middle-aged",C1034&gt;=56,"Senior")</f>
        <v>Middle-aged</v>
      </c>
      <c r="E1034" t="s">
        <v>29</v>
      </c>
      <c r="F1034" t="s">
        <v>30</v>
      </c>
      <c r="G1034">
        <v>28071</v>
      </c>
      <c r="H1034">
        <f t="shared" si="96"/>
        <v>28071</v>
      </c>
      <c r="I1034" t="str" cm="1">
        <f t="array" ref="I1034">_xlfn.IFS(H1034&lt;PERCENTILE(Income_Clean,0.33),"Low",H1034&lt;PERCENTILE(Income_Clean,0.67),"Medium",H1034&gt;PERCENTILE(Income_Clean,0.67),"High")</f>
        <v>Low</v>
      </c>
      <c r="J1034" t="str">
        <f t="shared" si="97"/>
        <v>Below Average Income</v>
      </c>
      <c r="K1034">
        <v>0</v>
      </c>
      <c r="L1034">
        <v>0</v>
      </c>
      <c r="M1034" t="str">
        <f t="shared" si="99"/>
        <v>No</v>
      </c>
      <c r="N1034" t="s">
        <v>111</v>
      </c>
      <c r="O1034">
        <v>65</v>
      </c>
      <c r="P1034">
        <v>39</v>
      </c>
      <c r="Q1034">
        <v>33</v>
      </c>
      <c r="R1034">
        <v>130</v>
      </c>
      <c r="S1034">
        <v>41</v>
      </c>
      <c r="T1034">
        <v>26</v>
      </c>
      <c r="U1034">
        <v>44</v>
      </c>
      <c r="V1034">
        <f t="shared" si="100"/>
        <v>313</v>
      </c>
      <c r="W1034">
        <v>2</v>
      </c>
      <c r="X1034">
        <v>5</v>
      </c>
      <c r="Y1034">
        <v>1</v>
      </c>
      <c r="Z1034">
        <v>5</v>
      </c>
      <c r="AA1034">
        <v>8</v>
      </c>
      <c r="AB1034">
        <v>0</v>
      </c>
      <c r="AC1034">
        <v>0</v>
      </c>
      <c r="AD1034">
        <v>0</v>
      </c>
      <c r="AE1034">
        <v>0</v>
      </c>
      <c r="AF1034">
        <v>0</v>
      </c>
      <c r="AG1034">
        <f t="shared" si="101"/>
        <v>0</v>
      </c>
      <c r="AH1034">
        <v>0</v>
      </c>
      <c r="AI1034">
        <v>0</v>
      </c>
    </row>
    <row r="1035" spans="1:35" x14ac:dyDescent="0.3">
      <c r="A1035" s="1">
        <v>10613</v>
      </c>
      <c r="B1035">
        <v>1958</v>
      </c>
      <c r="C1035">
        <f t="shared" si="98"/>
        <v>68</v>
      </c>
      <c r="D1035" t="str" cm="1">
        <f t="array" ref="D1035">_xlfn.IFS(C1035&lt;36,"Young",C1035&lt;56,"Middle-aged",C1035&gt;=56,"Senior")</f>
        <v>Senior</v>
      </c>
      <c r="E1035" t="s">
        <v>36</v>
      </c>
      <c r="F1035" t="s">
        <v>33</v>
      </c>
      <c r="G1035">
        <v>37334</v>
      </c>
      <c r="H1035">
        <f t="shared" si="96"/>
        <v>37334</v>
      </c>
      <c r="I1035" t="str" cm="1">
        <f t="array" ref="I1035">_xlfn.IFS(H1035&lt;PERCENTILE(Income_Clean,0.33),"Low",H1035&lt;PERCENTILE(Income_Clean,0.67),"Medium",H1035&gt;PERCENTILE(Income_Clean,0.67),"High")</f>
        <v>Low</v>
      </c>
      <c r="J1035" t="str">
        <f t="shared" si="97"/>
        <v>Below Average Income</v>
      </c>
      <c r="K1035">
        <v>1</v>
      </c>
      <c r="L1035">
        <v>1</v>
      </c>
      <c r="M1035" t="str">
        <f t="shared" si="99"/>
        <v>Yes</v>
      </c>
      <c r="N1035" t="s">
        <v>561</v>
      </c>
      <c r="O1035">
        <v>44</v>
      </c>
      <c r="P1035">
        <v>26</v>
      </c>
      <c r="Q1035">
        <v>1</v>
      </c>
      <c r="R1035">
        <v>16</v>
      </c>
      <c r="S1035">
        <v>2</v>
      </c>
      <c r="T1035">
        <v>2</v>
      </c>
      <c r="U1035">
        <v>15</v>
      </c>
      <c r="V1035">
        <f t="shared" si="100"/>
        <v>62</v>
      </c>
      <c r="W1035">
        <v>4</v>
      </c>
      <c r="X1035">
        <v>3</v>
      </c>
      <c r="Y1035">
        <v>0</v>
      </c>
      <c r="Z1035">
        <v>4</v>
      </c>
      <c r="AA1035">
        <v>4</v>
      </c>
      <c r="AB1035">
        <v>0</v>
      </c>
      <c r="AC1035">
        <v>0</v>
      </c>
      <c r="AD1035">
        <v>0</v>
      </c>
      <c r="AE1035">
        <v>0</v>
      </c>
      <c r="AF1035">
        <v>0</v>
      </c>
      <c r="AG1035">
        <f t="shared" si="101"/>
        <v>0</v>
      </c>
      <c r="AH1035">
        <v>0</v>
      </c>
      <c r="AI1035">
        <v>0</v>
      </c>
    </row>
    <row r="1036" spans="1:35" x14ac:dyDescent="0.3">
      <c r="A1036" s="1">
        <v>67</v>
      </c>
      <c r="B1036">
        <v>1972</v>
      </c>
      <c r="C1036">
        <f t="shared" si="98"/>
        <v>54</v>
      </c>
      <c r="D1036" t="str" cm="1">
        <f t="array" ref="D1036">_xlfn.IFS(C1036&lt;36,"Young",C1036&lt;56,"Middle-aged",C1036&gt;=56,"Senior")</f>
        <v>Middle-aged</v>
      </c>
      <c r="E1036" t="s">
        <v>39</v>
      </c>
      <c r="F1036" t="s">
        <v>30</v>
      </c>
      <c r="G1036">
        <v>46423</v>
      </c>
      <c r="H1036">
        <f t="shared" si="96"/>
        <v>46423</v>
      </c>
      <c r="I1036" t="str" cm="1">
        <f t="array" ref="I1036">_xlfn.IFS(H1036&lt;PERCENTILE(Income_Clean,0.33),"Low",H1036&lt;PERCENTILE(Income_Clean,0.67),"Medium",H1036&gt;PERCENTILE(Income_Clean,0.67),"High")</f>
        <v>Medium</v>
      </c>
      <c r="J1036" t="str">
        <f t="shared" si="97"/>
        <v>Average Income</v>
      </c>
      <c r="K1036">
        <v>1</v>
      </c>
      <c r="L1036">
        <v>1</v>
      </c>
      <c r="M1036" t="str">
        <f t="shared" si="99"/>
        <v>Yes</v>
      </c>
      <c r="N1036" t="s">
        <v>399</v>
      </c>
      <c r="O1036">
        <v>6</v>
      </c>
      <c r="P1036">
        <v>68</v>
      </c>
      <c r="Q1036">
        <v>0</v>
      </c>
      <c r="R1036">
        <v>16</v>
      </c>
      <c r="S1036">
        <v>0</v>
      </c>
      <c r="T1036">
        <v>0</v>
      </c>
      <c r="U1036">
        <v>8</v>
      </c>
      <c r="V1036">
        <f t="shared" si="100"/>
        <v>92</v>
      </c>
      <c r="W1036">
        <v>3</v>
      </c>
      <c r="X1036">
        <v>2</v>
      </c>
      <c r="Y1036">
        <v>0</v>
      </c>
      <c r="Z1036">
        <v>4</v>
      </c>
      <c r="AA1036">
        <v>7</v>
      </c>
      <c r="AB1036">
        <v>0</v>
      </c>
      <c r="AC1036">
        <v>0</v>
      </c>
      <c r="AD1036">
        <v>0</v>
      </c>
      <c r="AE1036">
        <v>0</v>
      </c>
      <c r="AF1036">
        <v>0</v>
      </c>
      <c r="AG1036">
        <f t="shared" si="101"/>
        <v>0</v>
      </c>
      <c r="AH1036">
        <v>0</v>
      </c>
      <c r="AI1036">
        <v>0</v>
      </c>
    </row>
    <row r="1037" spans="1:35" x14ac:dyDescent="0.3">
      <c r="A1037" s="1">
        <v>6019</v>
      </c>
      <c r="B1037">
        <v>1971</v>
      </c>
      <c r="C1037">
        <f t="shared" si="98"/>
        <v>55</v>
      </c>
      <c r="D1037" t="str" cm="1">
        <f t="array" ref="D1037">_xlfn.IFS(C1037&lt;36,"Young",C1037&lt;56,"Middle-aged",C1037&gt;=56,"Senior")</f>
        <v>Middle-aged</v>
      </c>
      <c r="E1037" t="s">
        <v>36</v>
      </c>
      <c r="F1037" t="s">
        <v>37</v>
      </c>
      <c r="G1037">
        <v>37126</v>
      </c>
      <c r="H1037">
        <f t="shared" si="96"/>
        <v>37126</v>
      </c>
      <c r="I1037" t="str" cm="1">
        <f t="array" ref="I1037">_xlfn.IFS(H1037&lt;PERCENTILE(Income_Clean,0.33),"Low",H1037&lt;PERCENTILE(Income_Clean,0.67),"Medium",H1037&gt;PERCENTILE(Income_Clean,0.67),"High")</f>
        <v>Low</v>
      </c>
      <c r="J1037" t="str">
        <f t="shared" si="97"/>
        <v>Below Average Income</v>
      </c>
      <c r="K1037">
        <v>1</v>
      </c>
      <c r="L1037">
        <v>0</v>
      </c>
      <c r="M1037" t="str">
        <f t="shared" si="99"/>
        <v>Yes</v>
      </c>
      <c r="N1037" t="s">
        <v>128</v>
      </c>
      <c r="O1037">
        <v>9</v>
      </c>
      <c r="P1037">
        <v>45</v>
      </c>
      <c r="Q1037">
        <v>3</v>
      </c>
      <c r="R1037">
        <v>9</v>
      </c>
      <c r="S1037">
        <v>4</v>
      </c>
      <c r="T1037">
        <v>4</v>
      </c>
      <c r="U1037">
        <v>7</v>
      </c>
      <c r="V1037">
        <f t="shared" si="100"/>
        <v>72</v>
      </c>
      <c r="W1037">
        <v>1</v>
      </c>
      <c r="X1037">
        <v>1</v>
      </c>
      <c r="Y1037">
        <v>2</v>
      </c>
      <c r="Z1037">
        <v>2</v>
      </c>
      <c r="AA1037">
        <v>6</v>
      </c>
      <c r="AB1037">
        <v>1</v>
      </c>
      <c r="AC1037">
        <v>0</v>
      </c>
      <c r="AD1037">
        <v>0</v>
      </c>
      <c r="AE1037">
        <v>0</v>
      </c>
      <c r="AF1037">
        <v>0</v>
      </c>
      <c r="AG1037">
        <f t="shared" si="101"/>
        <v>1</v>
      </c>
      <c r="AH1037">
        <v>0</v>
      </c>
      <c r="AI1037">
        <v>1</v>
      </c>
    </row>
    <row r="1038" spans="1:35" x14ac:dyDescent="0.3">
      <c r="A1038" s="1">
        <v>5863</v>
      </c>
      <c r="B1038">
        <v>1953</v>
      </c>
      <c r="C1038">
        <f t="shared" si="98"/>
        <v>73</v>
      </c>
      <c r="D1038" t="str" cm="1">
        <f t="array" ref="D1038">_xlfn.IFS(C1038&lt;36,"Young",C1038&lt;56,"Middle-aged",C1038&gt;=56,"Senior")</f>
        <v>Senior</v>
      </c>
      <c r="E1038" t="s">
        <v>29</v>
      </c>
      <c r="F1038" t="s">
        <v>37</v>
      </c>
      <c r="G1038">
        <v>47703</v>
      </c>
      <c r="H1038">
        <f t="shared" si="96"/>
        <v>47703</v>
      </c>
      <c r="I1038" t="str" cm="1">
        <f t="array" ref="I1038">_xlfn.IFS(H1038&lt;PERCENTILE(Income_Clean,0.33),"Low",H1038&lt;PERCENTILE(Income_Clean,0.67),"Medium",H1038&gt;PERCENTILE(Income_Clean,0.67),"High")</f>
        <v>Medium</v>
      </c>
      <c r="J1038" t="str">
        <f t="shared" si="97"/>
        <v>Average Income</v>
      </c>
      <c r="K1038">
        <v>0</v>
      </c>
      <c r="L1038">
        <v>1</v>
      </c>
      <c r="M1038" t="str">
        <f t="shared" si="99"/>
        <v>Yes</v>
      </c>
      <c r="N1038" t="s">
        <v>468</v>
      </c>
      <c r="O1038">
        <v>95</v>
      </c>
      <c r="P1038">
        <v>359</v>
      </c>
      <c r="Q1038">
        <v>0</v>
      </c>
      <c r="R1038">
        <v>134</v>
      </c>
      <c r="S1038">
        <v>13</v>
      </c>
      <c r="T1038">
        <v>26</v>
      </c>
      <c r="U1038">
        <v>123</v>
      </c>
      <c r="V1038">
        <f t="shared" si="100"/>
        <v>655</v>
      </c>
      <c r="W1038">
        <v>4</v>
      </c>
      <c r="X1038">
        <v>6</v>
      </c>
      <c r="Y1038">
        <v>3</v>
      </c>
      <c r="Z1038">
        <v>8</v>
      </c>
      <c r="AA1038">
        <v>5</v>
      </c>
      <c r="AB1038">
        <v>0</v>
      </c>
      <c r="AC1038">
        <v>0</v>
      </c>
      <c r="AD1038">
        <v>0</v>
      </c>
      <c r="AE1038">
        <v>0</v>
      </c>
      <c r="AF1038">
        <v>0</v>
      </c>
      <c r="AG1038">
        <f t="shared" si="101"/>
        <v>0</v>
      </c>
      <c r="AH1038">
        <v>0</v>
      </c>
      <c r="AI1038">
        <v>0</v>
      </c>
    </row>
    <row r="1039" spans="1:35" x14ac:dyDescent="0.3">
      <c r="A1039" s="1">
        <v>3717</v>
      </c>
      <c r="B1039">
        <v>1959</v>
      </c>
      <c r="C1039">
        <f t="shared" si="98"/>
        <v>67</v>
      </c>
      <c r="D1039" t="str" cm="1">
        <f t="array" ref="D1039">_xlfn.IFS(C1039&lt;36,"Young",C1039&lt;56,"Middle-aged",C1039&gt;=56,"Senior")</f>
        <v>Senior</v>
      </c>
      <c r="E1039" t="s">
        <v>29</v>
      </c>
      <c r="F1039" t="s">
        <v>37</v>
      </c>
      <c r="G1039">
        <v>61180</v>
      </c>
      <c r="H1039">
        <f t="shared" si="96"/>
        <v>61180</v>
      </c>
      <c r="I1039" t="str" cm="1">
        <f t="array" ref="I1039">_xlfn.IFS(H1039&lt;PERCENTILE(Income_Clean,0.33),"Low",H1039&lt;PERCENTILE(Income_Clean,0.67),"Medium",H1039&gt;PERCENTILE(Income_Clean,0.67),"High")</f>
        <v>Medium</v>
      </c>
      <c r="J1039" t="str">
        <f t="shared" si="97"/>
        <v>Average Income</v>
      </c>
      <c r="K1039">
        <v>0</v>
      </c>
      <c r="L1039">
        <v>1</v>
      </c>
      <c r="M1039" t="str">
        <f t="shared" si="99"/>
        <v>Yes</v>
      </c>
      <c r="N1039" t="s">
        <v>562</v>
      </c>
      <c r="O1039">
        <v>70</v>
      </c>
      <c r="P1039">
        <v>403</v>
      </c>
      <c r="Q1039">
        <v>24</v>
      </c>
      <c r="R1039">
        <v>29</v>
      </c>
      <c r="S1039">
        <v>6</v>
      </c>
      <c r="T1039">
        <v>24</v>
      </c>
      <c r="U1039">
        <v>218</v>
      </c>
      <c r="V1039">
        <f t="shared" si="100"/>
        <v>704</v>
      </c>
      <c r="W1039">
        <v>2</v>
      </c>
      <c r="X1039">
        <v>5</v>
      </c>
      <c r="Y1039">
        <v>5</v>
      </c>
      <c r="Z1039">
        <v>6</v>
      </c>
      <c r="AA1039">
        <v>3</v>
      </c>
      <c r="AB1039">
        <v>1</v>
      </c>
      <c r="AC1039">
        <v>0</v>
      </c>
      <c r="AD1039">
        <v>0</v>
      </c>
      <c r="AE1039">
        <v>0</v>
      </c>
      <c r="AF1039">
        <v>0</v>
      </c>
      <c r="AG1039">
        <f t="shared" si="101"/>
        <v>1</v>
      </c>
      <c r="AH1039">
        <v>0</v>
      </c>
      <c r="AI1039">
        <v>0</v>
      </c>
    </row>
    <row r="1040" spans="1:35" x14ac:dyDescent="0.3">
      <c r="A1040" s="1">
        <v>6730</v>
      </c>
      <c r="B1040">
        <v>1954</v>
      </c>
      <c r="C1040">
        <f t="shared" si="98"/>
        <v>72</v>
      </c>
      <c r="D1040" t="str" cm="1">
        <f t="array" ref="D1040">_xlfn.IFS(C1040&lt;36,"Young",C1040&lt;56,"Middle-aged",C1040&gt;=56,"Senior")</f>
        <v>Senior</v>
      </c>
      <c r="E1040" t="s">
        <v>29</v>
      </c>
      <c r="F1040" t="s">
        <v>37</v>
      </c>
      <c r="G1040">
        <v>38998</v>
      </c>
      <c r="H1040">
        <f t="shared" si="96"/>
        <v>38998</v>
      </c>
      <c r="I1040" t="str" cm="1">
        <f t="array" ref="I1040">_xlfn.IFS(H1040&lt;PERCENTILE(Income_Clean,0.33),"Low",H1040&lt;PERCENTILE(Income_Clean,0.67),"Medium",H1040&gt;PERCENTILE(Income_Clean,0.67),"High")</f>
        <v>Low</v>
      </c>
      <c r="J1040" t="str">
        <f t="shared" si="97"/>
        <v>Below Average Income</v>
      </c>
      <c r="K1040">
        <v>1</v>
      </c>
      <c r="L1040">
        <v>1</v>
      </c>
      <c r="M1040" t="str">
        <f t="shared" si="99"/>
        <v>Yes</v>
      </c>
      <c r="N1040" t="s">
        <v>54</v>
      </c>
      <c r="O1040">
        <v>92</v>
      </c>
      <c r="P1040">
        <v>34</v>
      </c>
      <c r="Q1040">
        <v>1</v>
      </c>
      <c r="R1040">
        <v>14</v>
      </c>
      <c r="S1040">
        <v>0</v>
      </c>
      <c r="T1040">
        <v>0</v>
      </c>
      <c r="U1040">
        <v>5</v>
      </c>
      <c r="V1040">
        <f t="shared" si="100"/>
        <v>54</v>
      </c>
      <c r="W1040">
        <v>3</v>
      </c>
      <c r="X1040">
        <v>2</v>
      </c>
      <c r="Y1040">
        <v>0</v>
      </c>
      <c r="Z1040">
        <v>3</v>
      </c>
      <c r="AA1040">
        <v>8</v>
      </c>
      <c r="AB1040">
        <v>0</v>
      </c>
      <c r="AC1040">
        <v>0</v>
      </c>
      <c r="AD1040">
        <v>0</v>
      </c>
      <c r="AE1040">
        <v>0</v>
      </c>
      <c r="AF1040">
        <v>0</v>
      </c>
      <c r="AG1040">
        <f t="shared" si="101"/>
        <v>0</v>
      </c>
      <c r="AH1040">
        <v>1</v>
      </c>
      <c r="AI1040">
        <v>0</v>
      </c>
    </row>
    <row r="1041" spans="1:35" x14ac:dyDescent="0.3">
      <c r="A1041" s="1">
        <v>10749</v>
      </c>
      <c r="B1041">
        <v>1991</v>
      </c>
      <c r="C1041">
        <f t="shared" si="98"/>
        <v>35</v>
      </c>
      <c r="D1041" t="str" cm="1">
        <f t="array" ref="D1041">_xlfn.IFS(C1041&lt;36,"Young",C1041&lt;56,"Middle-aged",C1041&gt;=56,"Senior")</f>
        <v>Young</v>
      </c>
      <c r="E1041" t="s">
        <v>29</v>
      </c>
      <c r="F1041" t="s">
        <v>30</v>
      </c>
      <c r="G1041">
        <v>8028</v>
      </c>
      <c r="H1041">
        <f t="shared" si="96"/>
        <v>8028</v>
      </c>
      <c r="I1041" t="str" cm="1">
        <f t="array" ref="I1041">_xlfn.IFS(H1041&lt;PERCENTILE(Income_Clean,0.33),"Low",H1041&lt;PERCENTILE(Income_Clean,0.67),"Medium",H1041&gt;PERCENTILE(Income_Clean,0.67),"High")</f>
        <v>Low</v>
      </c>
      <c r="J1041" t="str">
        <f t="shared" si="97"/>
        <v>Below Average Income</v>
      </c>
      <c r="K1041">
        <v>0</v>
      </c>
      <c r="L1041">
        <v>0</v>
      </c>
      <c r="M1041" t="str">
        <f t="shared" si="99"/>
        <v>No</v>
      </c>
      <c r="N1041" t="s">
        <v>275</v>
      </c>
      <c r="O1041">
        <v>62</v>
      </c>
      <c r="P1041">
        <v>73</v>
      </c>
      <c r="Q1041">
        <v>18</v>
      </c>
      <c r="R1041">
        <v>66</v>
      </c>
      <c r="S1041">
        <v>7</v>
      </c>
      <c r="T1041">
        <v>12</v>
      </c>
      <c r="U1041">
        <v>2</v>
      </c>
      <c r="V1041">
        <f t="shared" si="100"/>
        <v>178</v>
      </c>
      <c r="W1041">
        <v>15</v>
      </c>
      <c r="X1041">
        <v>0</v>
      </c>
      <c r="Y1041">
        <v>1</v>
      </c>
      <c r="Z1041">
        <v>0</v>
      </c>
      <c r="AA1041">
        <v>19</v>
      </c>
      <c r="AB1041">
        <v>0</v>
      </c>
      <c r="AC1041">
        <v>0</v>
      </c>
      <c r="AD1041">
        <v>0</v>
      </c>
      <c r="AE1041">
        <v>0</v>
      </c>
      <c r="AF1041">
        <v>0</v>
      </c>
      <c r="AG1041">
        <f t="shared" si="101"/>
        <v>0</v>
      </c>
      <c r="AH1041">
        <v>0</v>
      </c>
      <c r="AI1041">
        <v>0</v>
      </c>
    </row>
    <row r="1042" spans="1:35" x14ac:dyDescent="0.3">
      <c r="A1042" s="1">
        <v>4998</v>
      </c>
      <c r="B1042">
        <v>1962</v>
      </c>
      <c r="C1042">
        <f t="shared" si="98"/>
        <v>64</v>
      </c>
      <c r="D1042" t="str" cm="1">
        <f t="array" ref="D1042">_xlfn.IFS(C1042&lt;36,"Young",C1042&lt;56,"Middle-aged",C1042&gt;=56,"Senior")</f>
        <v>Senior</v>
      </c>
      <c r="E1042" t="s">
        <v>29</v>
      </c>
      <c r="F1042" t="s">
        <v>33</v>
      </c>
      <c r="G1042">
        <v>76081</v>
      </c>
      <c r="H1042">
        <f t="shared" si="96"/>
        <v>76081</v>
      </c>
      <c r="I1042" t="str" cm="1">
        <f t="array" ref="I1042">_xlfn.IFS(H1042&lt;PERCENTILE(Income_Clean,0.33),"Low",H1042&lt;PERCENTILE(Income_Clean,0.67),"Medium",H1042&gt;PERCENTILE(Income_Clean,0.67),"High")</f>
        <v>High</v>
      </c>
      <c r="J1042" t="str">
        <f t="shared" si="97"/>
        <v>Above Average Income</v>
      </c>
      <c r="K1042">
        <v>0</v>
      </c>
      <c r="L1042">
        <v>0</v>
      </c>
      <c r="M1042" t="str">
        <f t="shared" si="99"/>
        <v>No</v>
      </c>
      <c r="N1042" t="s">
        <v>185</v>
      </c>
      <c r="O1042">
        <v>85</v>
      </c>
      <c r="P1042">
        <v>292</v>
      </c>
      <c r="Q1042">
        <v>30</v>
      </c>
      <c r="R1042">
        <v>415</v>
      </c>
      <c r="S1042">
        <v>63</v>
      </c>
      <c r="T1042">
        <v>33</v>
      </c>
      <c r="U1042">
        <v>200</v>
      </c>
      <c r="V1042">
        <f t="shared" si="100"/>
        <v>1033</v>
      </c>
      <c r="W1042">
        <v>1</v>
      </c>
      <c r="X1042">
        <v>4</v>
      </c>
      <c r="Y1042">
        <v>5</v>
      </c>
      <c r="Z1042">
        <v>4</v>
      </c>
      <c r="AA1042">
        <v>2</v>
      </c>
      <c r="AB1042">
        <v>0</v>
      </c>
      <c r="AC1042">
        <v>0</v>
      </c>
      <c r="AD1042">
        <v>0</v>
      </c>
      <c r="AE1042">
        <v>1</v>
      </c>
      <c r="AF1042">
        <v>0</v>
      </c>
      <c r="AG1042">
        <f t="shared" si="101"/>
        <v>1</v>
      </c>
      <c r="AH1042">
        <v>0</v>
      </c>
      <c r="AI1042">
        <v>0</v>
      </c>
    </row>
    <row r="1043" spans="1:35" x14ac:dyDescent="0.3">
      <c r="A1043" s="1">
        <v>6287</v>
      </c>
      <c r="B1043">
        <v>1986</v>
      </c>
      <c r="C1043">
        <f t="shared" si="98"/>
        <v>40</v>
      </c>
      <c r="D1043" t="str" cm="1">
        <f t="array" ref="D1043">_xlfn.IFS(C1043&lt;36,"Young",C1043&lt;56,"Middle-aged",C1043&gt;=56,"Senior")</f>
        <v>Middle-aged</v>
      </c>
      <c r="E1043" t="s">
        <v>29</v>
      </c>
      <c r="F1043" t="s">
        <v>33</v>
      </c>
      <c r="G1043">
        <v>34728</v>
      </c>
      <c r="H1043">
        <f t="shared" si="96"/>
        <v>34728</v>
      </c>
      <c r="I1043" t="str" cm="1">
        <f t="array" ref="I1043">_xlfn.IFS(H1043&lt;PERCENTILE(Income_Clean,0.33),"Low",H1043&lt;PERCENTILE(Income_Clean,0.67),"Medium",H1043&gt;PERCENTILE(Income_Clean,0.67),"High")</f>
        <v>Low</v>
      </c>
      <c r="J1043" t="str">
        <f t="shared" si="97"/>
        <v>Below Average Income</v>
      </c>
      <c r="K1043">
        <v>1</v>
      </c>
      <c r="L1043">
        <v>0</v>
      </c>
      <c r="M1043" t="str">
        <f t="shared" si="99"/>
        <v>Yes</v>
      </c>
      <c r="N1043" t="s">
        <v>563</v>
      </c>
      <c r="O1043">
        <v>2</v>
      </c>
      <c r="P1043">
        <v>14</v>
      </c>
      <c r="Q1043">
        <v>0</v>
      </c>
      <c r="R1043">
        <v>16</v>
      </c>
      <c r="S1043">
        <v>0</v>
      </c>
      <c r="T1043">
        <v>0</v>
      </c>
      <c r="U1043">
        <v>6</v>
      </c>
      <c r="V1043">
        <f t="shared" si="100"/>
        <v>36</v>
      </c>
      <c r="W1043">
        <v>1</v>
      </c>
      <c r="X1043">
        <v>1</v>
      </c>
      <c r="Y1043">
        <v>1</v>
      </c>
      <c r="Z1043">
        <v>2</v>
      </c>
      <c r="AA1043">
        <v>6</v>
      </c>
      <c r="AB1043">
        <v>0</v>
      </c>
      <c r="AC1043">
        <v>0</v>
      </c>
      <c r="AD1043">
        <v>0</v>
      </c>
      <c r="AE1043">
        <v>0</v>
      </c>
      <c r="AF1043">
        <v>0</v>
      </c>
      <c r="AG1043">
        <f t="shared" si="101"/>
        <v>0</v>
      </c>
      <c r="AH1043">
        <v>0</v>
      </c>
      <c r="AI1043">
        <v>1</v>
      </c>
    </row>
    <row r="1044" spans="1:35" x14ac:dyDescent="0.3">
      <c r="A1044" s="1">
        <v>5985</v>
      </c>
      <c r="B1044">
        <v>1965</v>
      </c>
      <c r="C1044">
        <f t="shared" si="98"/>
        <v>61</v>
      </c>
      <c r="D1044" t="str" cm="1">
        <f t="array" ref="D1044">_xlfn.IFS(C1044&lt;36,"Young",C1044&lt;56,"Middle-aged",C1044&gt;=56,"Senior")</f>
        <v>Senior</v>
      </c>
      <c r="E1044" t="s">
        <v>39</v>
      </c>
      <c r="F1044" t="s">
        <v>30</v>
      </c>
      <c r="G1044">
        <v>33168</v>
      </c>
      <c r="H1044">
        <f t="shared" si="96"/>
        <v>33168</v>
      </c>
      <c r="I1044" t="str" cm="1">
        <f t="array" ref="I1044">_xlfn.IFS(H1044&lt;PERCENTILE(Income_Clean,0.33),"Low",H1044&lt;PERCENTILE(Income_Clean,0.67),"Medium",H1044&gt;PERCENTILE(Income_Clean,0.67),"High")</f>
        <v>Low</v>
      </c>
      <c r="J1044" t="str">
        <f t="shared" si="97"/>
        <v>Below Average Income</v>
      </c>
      <c r="K1044">
        <v>0</v>
      </c>
      <c r="L1044">
        <v>1</v>
      </c>
      <c r="M1044" t="str">
        <f t="shared" si="99"/>
        <v>Yes</v>
      </c>
      <c r="N1044" t="s">
        <v>243</v>
      </c>
      <c r="O1044">
        <v>0</v>
      </c>
      <c r="P1044">
        <v>80</v>
      </c>
      <c r="Q1044">
        <v>1</v>
      </c>
      <c r="R1044">
        <v>37</v>
      </c>
      <c r="S1044">
        <v>0</v>
      </c>
      <c r="T1044">
        <v>1</v>
      </c>
      <c r="U1044">
        <v>3</v>
      </c>
      <c r="V1044">
        <f t="shared" si="100"/>
        <v>122</v>
      </c>
      <c r="W1044">
        <v>3</v>
      </c>
      <c r="X1044">
        <v>2</v>
      </c>
      <c r="Y1044">
        <v>1</v>
      </c>
      <c r="Z1044">
        <v>4</v>
      </c>
      <c r="AA1044">
        <v>7</v>
      </c>
      <c r="AB1044">
        <v>0</v>
      </c>
      <c r="AC1044">
        <v>0</v>
      </c>
      <c r="AD1044">
        <v>0</v>
      </c>
      <c r="AE1044">
        <v>0</v>
      </c>
      <c r="AF1044">
        <v>0</v>
      </c>
      <c r="AG1044">
        <f t="shared" si="101"/>
        <v>0</v>
      </c>
      <c r="AH1044">
        <v>0</v>
      </c>
      <c r="AI1044">
        <v>0</v>
      </c>
    </row>
    <row r="1045" spans="1:35" x14ac:dyDescent="0.3">
      <c r="A1045" s="1">
        <v>4754</v>
      </c>
      <c r="B1045">
        <v>1966</v>
      </c>
      <c r="C1045">
        <f t="shared" si="98"/>
        <v>60</v>
      </c>
      <c r="D1045" t="str" cm="1">
        <f t="array" ref="D1045">_xlfn.IFS(C1045&lt;36,"Young",C1045&lt;56,"Middle-aged",C1045&gt;=56,"Senior")</f>
        <v>Senior</v>
      </c>
      <c r="E1045" t="s">
        <v>39</v>
      </c>
      <c r="F1045" t="s">
        <v>37</v>
      </c>
      <c r="G1045">
        <v>33585</v>
      </c>
      <c r="H1045">
        <f t="shared" si="96"/>
        <v>33585</v>
      </c>
      <c r="I1045" t="str" cm="1">
        <f t="array" ref="I1045">_xlfn.IFS(H1045&lt;PERCENTILE(Income_Clean,0.33),"Low",H1045&lt;PERCENTILE(Income_Clean,0.67),"Medium",H1045&gt;PERCENTILE(Income_Clean,0.67),"High")</f>
        <v>Low</v>
      </c>
      <c r="J1045" t="str">
        <f t="shared" si="97"/>
        <v>Below Average Income</v>
      </c>
      <c r="K1045">
        <v>0</v>
      </c>
      <c r="L1045">
        <v>1</v>
      </c>
      <c r="M1045" t="str">
        <f t="shared" si="99"/>
        <v>Yes</v>
      </c>
      <c r="N1045" t="s">
        <v>456</v>
      </c>
      <c r="O1045">
        <v>91</v>
      </c>
      <c r="P1045">
        <v>30</v>
      </c>
      <c r="Q1045">
        <v>11</v>
      </c>
      <c r="R1045">
        <v>33</v>
      </c>
      <c r="S1045">
        <v>13</v>
      </c>
      <c r="T1045">
        <v>6</v>
      </c>
      <c r="U1045">
        <v>29</v>
      </c>
      <c r="V1045">
        <f t="shared" si="100"/>
        <v>122</v>
      </c>
      <c r="W1045">
        <v>1</v>
      </c>
      <c r="X1045">
        <v>2</v>
      </c>
      <c r="Y1045">
        <v>0</v>
      </c>
      <c r="Z1045">
        <v>4</v>
      </c>
      <c r="AA1045">
        <v>4</v>
      </c>
      <c r="AB1045">
        <v>0</v>
      </c>
      <c r="AC1045">
        <v>0</v>
      </c>
      <c r="AD1045">
        <v>0</v>
      </c>
      <c r="AE1045">
        <v>0</v>
      </c>
      <c r="AF1045">
        <v>0</v>
      </c>
      <c r="AG1045">
        <f t="shared" si="101"/>
        <v>0</v>
      </c>
      <c r="AH1045">
        <v>0</v>
      </c>
      <c r="AI1045">
        <v>0</v>
      </c>
    </row>
    <row r="1046" spans="1:35" x14ac:dyDescent="0.3">
      <c r="A1046" s="1">
        <v>4002</v>
      </c>
      <c r="B1046">
        <v>1960</v>
      </c>
      <c r="C1046">
        <f t="shared" si="98"/>
        <v>66</v>
      </c>
      <c r="D1046" t="str" cm="1">
        <f t="array" ref="D1046">_xlfn.IFS(C1046&lt;36,"Young",C1046&lt;56,"Middle-aged",C1046&gt;=56,"Senior")</f>
        <v>Senior</v>
      </c>
      <c r="E1046" t="s">
        <v>36</v>
      </c>
      <c r="F1046" t="s">
        <v>37</v>
      </c>
      <c r="G1046">
        <v>77037</v>
      </c>
      <c r="H1046">
        <f t="shared" si="96"/>
        <v>77037</v>
      </c>
      <c r="I1046" t="str" cm="1">
        <f t="array" ref="I1046">_xlfn.IFS(H1046&lt;PERCENTILE(Income_Clean,0.33),"Low",H1046&lt;PERCENTILE(Income_Clean,0.67),"Medium",H1046&gt;PERCENTILE(Income_Clean,0.67),"High")</f>
        <v>High</v>
      </c>
      <c r="J1046" t="str">
        <f t="shared" si="97"/>
        <v>Above Average Income</v>
      </c>
      <c r="K1046">
        <v>0</v>
      </c>
      <c r="L1046">
        <v>1</v>
      </c>
      <c r="M1046" t="str">
        <f t="shared" si="99"/>
        <v>Yes</v>
      </c>
      <c r="N1046" t="s">
        <v>564</v>
      </c>
      <c r="O1046">
        <v>3</v>
      </c>
      <c r="P1046">
        <v>463</v>
      </c>
      <c r="Q1046">
        <v>96</v>
      </c>
      <c r="R1046">
        <v>333</v>
      </c>
      <c r="S1046">
        <v>168</v>
      </c>
      <c r="T1046">
        <v>53</v>
      </c>
      <c r="U1046">
        <v>10</v>
      </c>
      <c r="V1046">
        <f t="shared" si="100"/>
        <v>1123</v>
      </c>
      <c r="W1046">
        <v>1</v>
      </c>
      <c r="X1046">
        <v>7</v>
      </c>
      <c r="Y1046">
        <v>7</v>
      </c>
      <c r="Z1046">
        <v>12</v>
      </c>
      <c r="AA1046">
        <v>3</v>
      </c>
      <c r="AB1046">
        <v>0</v>
      </c>
      <c r="AC1046">
        <v>0</v>
      </c>
      <c r="AD1046">
        <v>0</v>
      </c>
      <c r="AE1046">
        <v>0</v>
      </c>
      <c r="AF1046">
        <v>0</v>
      </c>
      <c r="AG1046">
        <f t="shared" si="101"/>
        <v>0</v>
      </c>
      <c r="AH1046">
        <v>0</v>
      </c>
      <c r="AI1046">
        <v>0</v>
      </c>
    </row>
    <row r="1047" spans="1:35" x14ac:dyDescent="0.3">
      <c r="A1047" s="1">
        <v>8870</v>
      </c>
      <c r="B1047">
        <v>1984</v>
      </c>
      <c r="C1047">
        <f t="shared" si="98"/>
        <v>42</v>
      </c>
      <c r="D1047" t="str" cm="1">
        <f t="array" ref="D1047">_xlfn.IFS(C1047&lt;36,"Young",C1047&lt;56,"Middle-aged",C1047&gt;=56,"Senior")</f>
        <v>Middle-aged</v>
      </c>
      <c r="E1047" t="s">
        <v>29</v>
      </c>
      <c r="F1047" t="s">
        <v>33</v>
      </c>
      <c r="G1047">
        <v>35196</v>
      </c>
      <c r="H1047">
        <f t="shared" si="96"/>
        <v>35196</v>
      </c>
      <c r="I1047" t="str" cm="1">
        <f t="array" ref="I1047">_xlfn.IFS(H1047&lt;PERCENTILE(Income_Clean,0.33),"Low",H1047&lt;PERCENTILE(Income_Clean,0.67),"Medium",H1047&gt;PERCENTILE(Income_Clean,0.67),"High")</f>
        <v>Low</v>
      </c>
      <c r="J1047" t="str">
        <f t="shared" si="97"/>
        <v>Below Average Income</v>
      </c>
      <c r="K1047">
        <v>1</v>
      </c>
      <c r="L1047">
        <v>0</v>
      </c>
      <c r="M1047" t="str">
        <f t="shared" si="99"/>
        <v>Yes</v>
      </c>
      <c r="N1047" t="s">
        <v>42</v>
      </c>
      <c r="O1047">
        <v>68</v>
      </c>
      <c r="P1047">
        <v>75</v>
      </c>
      <c r="Q1047">
        <v>12</v>
      </c>
      <c r="R1047">
        <v>141</v>
      </c>
      <c r="S1047">
        <v>43</v>
      </c>
      <c r="T1047">
        <v>39</v>
      </c>
      <c r="U1047">
        <v>187</v>
      </c>
      <c r="V1047">
        <f t="shared" si="100"/>
        <v>497</v>
      </c>
      <c r="W1047">
        <v>6</v>
      </c>
      <c r="X1047">
        <v>6</v>
      </c>
      <c r="Y1047">
        <v>1</v>
      </c>
      <c r="Z1047">
        <v>5</v>
      </c>
      <c r="AA1047">
        <v>8</v>
      </c>
      <c r="AB1047">
        <v>0</v>
      </c>
      <c r="AC1047">
        <v>0</v>
      </c>
      <c r="AD1047">
        <v>0</v>
      </c>
      <c r="AE1047">
        <v>0</v>
      </c>
      <c r="AF1047">
        <v>0</v>
      </c>
      <c r="AG1047">
        <f t="shared" si="101"/>
        <v>0</v>
      </c>
      <c r="AH1047">
        <v>0</v>
      </c>
      <c r="AI1047">
        <v>1</v>
      </c>
    </row>
    <row r="1048" spans="1:35" x14ac:dyDescent="0.3">
      <c r="A1048" s="1">
        <v>966</v>
      </c>
      <c r="B1048">
        <v>1966</v>
      </c>
      <c r="C1048">
        <f t="shared" si="98"/>
        <v>60</v>
      </c>
      <c r="D1048" t="str" cm="1">
        <f t="array" ref="D1048">_xlfn.IFS(C1048&lt;36,"Young",C1048&lt;56,"Middle-aged",C1048&gt;=56,"Senior")</f>
        <v>Senior</v>
      </c>
      <c r="E1048" t="s">
        <v>29</v>
      </c>
      <c r="F1048" t="s">
        <v>37</v>
      </c>
      <c r="G1048">
        <v>44529</v>
      </c>
      <c r="H1048">
        <f t="shared" si="96"/>
        <v>44529</v>
      </c>
      <c r="I1048" t="str" cm="1">
        <f t="array" ref="I1048">_xlfn.IFS(H1048&lt;PERCENTILE(Income_Clean,0.33),"Low",H1048&lt;PERCENTILE(Income_Clean,0.67),"Medium",H1048&gt;PERCENTILE(Income_Clean,0.67),"High")</f>
        <v>Medium</v>
      </c>
      <c r="J1048" t="str">
        <f t="shared" si="97"/>
        <v>Average Income</v>
      </c>
      <c r="K1048">
        <v>0</v>
      </c>
      <c r="L1048">
        <v>1</v>
      </c>
      <c r="M1048" t="str">
        <f t="shared" si="99"/>
        <v>Yes</v>
      </c>
      <c r="N1048" t="s">
        <v>288</v>
      </c>
      <c r="O1048">
        <v>98</v>
      </c>
      <c r="P1048">
        <v>538</v>
      </c>
      <c r="Q1048">
        <v>13</v>
      </c>
      <c r="R1048">
        <v>91</v>
      </c>
      <c r="S1048">
        <v>17</v>
      </c>
      <c r="T1048">
        <v>6</v>
      </c>
      <c r="U1048">
        <v>26</v>
      </c>
      <c r="V1048">
        <f t="shared" si="100"/>
        <v>691</v>
      </c>
      <c r="W1048">
        <v>6</v>
      </c>
      <c r="X1048">
        <v>6</v>
      </c>
      <c r="Y1048">
        <v>2</v>
      </c>
      <c r="Z1048">
        <v>11</v>
      </c>
      <c r="AA1048">
        <v>5</v>
      </c>
      <c r="AB1048">
        <v>0</v>
      </c>
      <c r="AC1048">
        <v>1</v>
      </c>
      <c r="AD1048">
        <v>0</v>
      </c>
      <c r="AE1048">
        <v>0</v>
      </c>
      <c r="AF1048">
        <v>0</v>
      </c>
      <c r="AG1048">
        <f t="shared" si="101"/>
        <v>1</v>
      </c>
      <c r="AH1048">
        <v>0</v>
      </c>
      <c r="AI1048">
        <v>0</v>
      </c>
    </row>
    <row r="1049" spans="1:35" x14ac:dyDescent="0.3">
      <c r="A1049" s="1">
        <v>4767</v>
      </c>
      <c r="B1049">
        <v>1965</v>
      </c>
      <c r="C1049">
        <f t="shared" si="98"/>
        <v>61</v>
      </c>
      <c r="D1049" t="str" cm="1">
        <f t="array" ref="D1049">_xlfn.IFS(C1049&lt;36,"Young",C1049&lt;56,"Middle-aged",C1049&gt;=56,"Senior")</f>
        <v>Senior</v>
      </c>
      <c r="E1049" t="s">
        <v>53</v>
      </c>
      <c r="F1049" t="s">
        <v>37</v>
      </c>
      <c r="G1049">
        <v>70924</v>
      </c>
      <c r="H1049">
        <f t="shared" si="96"/>
        <v>70924</v>
      </c>
      <c r="I1049" t="str" cm="1">
        <f t="array" ref="I1049">_xlfn.IFS(H1049&lt;PERCENTILE(Income_Clean,0.33),"Low",H1049&lt;PERCENTILE(Income_Clean,0.67),"Medium",H1049&gt;PERCENTILE(Income_Clean,0.67),"High")</f>
        <v>High</v>
      </c>
      <c r="J1049" t="str">
        <f t="shared" si="97"/>
        <v>Above Average Income</v>
      </c>
      <c r="K1049">
        <v>0</v>
      </c>
      <c r="L1049">
        <v>0</v>
      </c>
      <c r="M1049" t="str">
        <f t="shared" si="99"/>
        <v>No</v>
      </c>
      <c r="N1049" t="s">
        <v>557</v>
      </c>
      <c r="O1049">
        <v>41</v>
      </c>
      <c r="P1049">
        <v>635</v>
      </c>
      <c r="Q1049">
        <v>114</v>
      </c>
      <c r="R1049">
        <v>254</v>
      </c>
      <c r="S1049">
        <v>132</v>
      </c>
      <c r="T1049">
        <v>152</v>
      </c>
      <c r="U1049">
        <v>76</v>
      </c>
      <c r="V1049">
        <f t="shared" si="100"/>
        <v>1363</v>
      </c>
      <c r="W1049">
        <v>1</v>
      </c>
      <c r="X1049">
        <v>6</v>
      </c>
      <c r="Y1049">
        <v>6</v>
      </c>
      <c r="Z1049">
        <v>7</v>
      </c>
      <c r="AA1049">
        <v>3</v>
      </c>
      <c r="AB1049">
        <v>0</v>
      </c>
      <c r="AC1049">
        <v>0</v>
      </c>
      <c r="AD1049">
        <v>1</v>
      </c>
      <c r="AE1049">
        <v>0</v>
      </c>
      <c r="AF1049">
        <v>0</v>
      </c>
      <c r="AG1049">
        <f t="shared" si="101"/>
        <v>1</v>
      </c>
      <c r="AH1049">
        <v>0</v>
      </c>
      <c r="AI1049">
        <v>0</v>
      </c>
    </row>
    <row r="1050" spans="1:35" x14ac:dyDescent="0.3">
      <c r="A1050" s="1">
        <v>9725</v>
      </c>
      <c r="B1050">
        <v>1966</v>
      </c>
      <c r="C1050">
        <f t="shared" si="98"/>
        <v>60</v>
      </c>
      <c r="D1050" t="str" cm="1">
        <f t="array" ref="D1050">_xlfn.IFS(C1050&lt;36,"Young",C1050&lt;56,"Middle-aged",C1050&gt;=56,"Senior")</f>
        <v>Senior</v>
      </c>
      <c r="E1050" t="s">
        <v>36</v>
      </c>
      <c r="F1050" t="s">
        <v>33</v>
      </c>
      <c r="G1050">
        <v>28764</v>
      </c>
      <c r="H1050">
        <f t="shared" si="96"/>
        <v>28764</v>
      </c>
      <c r="I1050" t="str" cm="1">
        <f t="array" ref="I1050">_xlfn.IFS(H1050&lt;PERCENTILE(Income_Clean,0.33),"Low",H1050&lt;PERCENTILE(Income_Clean,0.67),"Medium",H1050&gt;PERCENTILE(Income_Clean,0.67),"High")</f>
        <v>Low</v>
      </c>
      <c r="J1050" t="str">
        <f t="shared" si="97"/>
        <v>Below Average Income</v>
      </c>
      <c r="K1050">
        <v>1</v>
      </c>
      <c r="L1050">
        <v>1</v>
      </c>
      <c r="M1050" t="str">
        <f t="shared" si="99"/>
        <v>Yes</v>
      </c>
      <c r="N1050" t="s">
        <v>237</v>
      </c>
      <c r="O1050">
        <v>16</v>
      </c>
      <c r="P1050">
        <v>8</v>
      </c>
      <c r="Q1050">
        <v>0</v>
      </c>
      <c r="R1050">
        <v>3</v>
      </c>
      <c r="S1050">
        <v>0</v>
      </c>
      <c r="T1050">
        <v>0</v>
      </c>
      <c r="U1050">
        <v>1</v>
      </c>
      <c r="V1050">
        <f t="shared" si="100"/>
        <v>12</v>
      </c>
      <c r="W1050">
        <v>1</v>
      </c>
      <c r="X1050">
        <v>1</v>
      </c>
      <c r="Y1050">
        <v>0</v>
      </c>
      <c r="Z1050">
        <v>2</v>
      </c>
      <c r="AA1050">
        <v>8</v>
      </c>
      <c r="AB1050">
        <v>1</v>
      </c>
      <c r="AC1050">
        <v>0</v>
      </c>
      <c r="AD1050">
        <v>0</v>
      </c>
      <c r="AE1050">
        <v>0</v>
      </c>
      <c r="AF1050">
        <v>0</v>
      </c>
      <c r="AG1050">
        <f t="shared" si="101"/>
        <v>1</v>
      </c>
      <c r="AH1050">
        <v>0</v>
      </c>
      <c r="AI1050">
        <v>0</v>
      </c>
    </row>
    <row r="1051" spans="1:35" x14ac:dyDescent="0.3">
      <c r="A1051" s="1">
        <v>4475</v>
      </c>
      <c r="B1051">
        <v>1949</v>
      </c>
      <c r="C1051">
        <f t="shared" si="98"/>
        <v>77</v>
      </c>
      <c r="D1051" t="str" cm="1">
        <f t="array" ref="D1051">_xlfn.IFS(C1051&lt;36,"Young",C1051&lt;56,"Middle-aged",C1051&gt;=56,"Senior")</f>
        <v>Senior</v>
      </c>
      <c r="E1051" t="s">
        <v>36</v>
      </c>
      <c r="F1051" t="s">
        <v>37</v>
      </c>
      <c r="G1051">
        <v>69098</v>
      </c>
      <c r="H1051">
        <f t="shared" si="96"/>
        <v>69098</v>
      </c>
      <c r="I1051" t="str" cm="1">
        <f t="array" ref="I1051">_xlfn.IFS(H1051&lt;PERCENTILE(Income_Clean,0.33),"Low",H1051&lt;PERCENTILE(Income_Clean,0.67),"Medium",H1051&gt;PERCENTILE(Income_Clean,0.67),"High")</f>
        <v>High</v>
      </c>
      <c r="J1051" t="str">
        <f t="shared" si="97"/>
        <v>Above Average Income</v>
      </c>
      <c r="K1051">
        <v>0</v>
      </c>
      <c r="L1051">
        <v>0</v>
      </c>
      <c r="M1051" t="str">
        <f t="shared" si="99"/>
        <v>No</v>
      </c>
      <c r="N1051" t="s">
        <v>359</v>
      </c>
      <c r="O1051">
        <v>82</v>
      </c>
      <c r="P1051">
        <v>1315</v>
      </c>
      <c r="Q1051">
        <v>22</v>
      </c>
      <c r="R1051">
        <v>780</v>
      </c>
      <c r="S1051">
        <v>145</v>
      </c>
      <c r="T1051">
        <v>0</v>
      </c>
      <c r="U1051">
        <v>178</v>
      </c>
      <c r="V1051">
        <f t="shared" si="100"/>
        <v>2440</v>
      </c>
      <c r="W1051">
        <v>1</v>
      </c>
      <c r="X1051">
        <v>7</v>
      </c>
      <c r="Y1051">
        <v>8</v>
      </c>
      <c r="Z1051">
        <v>9</v>
      </c>
      <c r="AA1051">
        <v>5</v>
      </c>
      <c r="AB1051">
        <v>0</v>
      </c>
      <c r="AC1051">
        <v>0</v>
      </c>
      <c r="AD1051">
        <v>0</v>
      </c>
      <c r="AE1051">
        <v>0</v>
      </c>
      <c r="AF1051">
        <v>0</v>
      </c>
      <c r="AG1051">
        <f t="shared" si="101"/>
        <v>0</v>
      </c>
      <c r="AH1051">
        <v>0</v>
      </c>
      <c r="AI1051">
        <v>0</v>
      </c>
    </row>
    <row r="1052" spans="1:35" x14ac:dyDescent="0.3">
      <c r="A1052" s="1">
        <v>5740</v>
      </c>
      <c r="B1052">
        <v>1970</v>
      </c>
      <c r="C1052">
        <f t="shared" si="98"/>
        <v>56</v>
      </c>
      <c r="D1052" t="str" cm="1">
        <f t="array" ref="D1052">_xlfn.IFS(C1052&lt;36,"Young",C1052&lt;56,"Middle-aged",C1052&gt;=56,"Senior")</f>
        <v>Senior</v>
      </c>
      <c r="E1052" t="s">
        <v>53</v>
      </c>
      <c r="F1052" t="s">
        <v>41</v>
      </c>
      <c r="G1052">
        <v>25959</v>
      </c>
      <c r="H1052">
        <f t="shared" si="96"/>
        <v>25959</v>
      </c>
      <c r="I1052" t="str" cm="1">
        <f t="array" ref="I1052">_xlfn.IFS(H1052&lt;PERCENTILE(Income_Clean,0.33),"Low",H1052&lt;PERCENTILE(Income_Clean,0.67),"Medium",H1052&gt;PERCENTILE(Income_Clean,0.67),"High")</f>
        <v>Low</v>
      </c>
      <c r="J1052" t="str">
        <f t="shared" si="97"/>
        <v>Below Average Income</v>
      </c>
      <c r="K1052">
        <v>1</v>
      </c>
      <c r="L1052">
        <v>1</v>
      </c>
      <c r="M1052" t="str">
        <f t="shared" si="99"/>
        <v>Yes</v>
      </c>
      <c r="N1052" t="s">
        <v>516</v>
      </c>
      <c r="O1052">
        <v>1</v>
      </c>
      <c r="P1052">
        <v>4</v>
      </c>
      <c r="Q1052">
        <v>2</v>
      </c>
      <c r="R1052">
        <v>12</v>
      </c>
      <c r="S1052">
        <v>7</v>
      </c>
      <c r="T1052">
        <v>5</v>
      </c>
      <c r="U1052">
        <v>26</v>
      </c>
      <c r="V1052">
        <f t="shared" si="100"/>
        <v>56</v>
      </c>
      <c r="W1052">
        <v>2</v>
      </c>
      <c r="X1052">
        <v>1</v>
      </c>
      <c r="Y1052">
        <v>2</v>
      </c>
      <c r="Z1052">
        <v>2</v>
      </c>
      <c r="AA1052">
        <v>6</v>
      </c>
      <c r="AB1052">
        <v>0</v>
      </c>
      <c r="AC1052">
        <v>0</v>
      </c>
      <c r="AD1052">
        <v>0</v>
      </c>
      <c r="AE1052">
        <v>0</v>
      </c>
      <c r="AF1052">
        <v>0</v>
      </c>
      <c r="AG1052">
        <f t="shared" si="101"/>
        <v>0</v>
      </c>
      <c r="AH1052">
        <v>0</v>
      </c>
      <c r="AI1052">
        <v>1</v>
      </c>
    </row>
    <row r="1053" spans="1:35" x14ac:dyDescent="0.3">
      <c r="A1053" s="1">
        <v>5731</v>
      </c>
      <c r="B1053">
        <v>1983</v>
      </c>
      <c r="C1053">
        <f t="shared" si="98"/>
        <v>43</v>
      </c>
      <c r="D1053" t="str" cm="1">
        <f t="array" ref="D1053">_xlfn.IFS(C1053&lt;36,"Young",C1053&lt;56,"Middle-aged",C1053&gt;=56,"Senior")</f>
        <v>Middle-aged</v>
      </c>
      <c r="E1053" t="s">
        <v>39</v>
      </c>
      <c r="F1053" t="s">
        <v>37</v>
      </c>
      <c r="G1053">
        <v>27100</v>
      </c>
      <c r="H1053">
        <f t="shared" si="96"/>
        <v>27100</v>
      </c>
      <c r="I1053" t="str" cm="1">
        <f t="array" ref="I1053">_xlfn.IFS(H1053&lt;PERCENTILE(Income_Clean,0.33),"Low",H1053&lt;PERCENTILE(Income_Clean,0.67),"Medium",H1053&gt;PERCENTILE(Income_Clean,0.67),"High")</f>
        <v>Low</v>
      </c>
      <c r="J1053" t="str">
        <f t="shared" si="97"/>
        <v>Below Average Income</v>
      </c>
      <c r="K1053">
        <v>1</v>
      </c>
      <c r="L1053">
        <v>0</v>
      </c>
      <c r="M1053" t="str">
        <f t="shared" si="99"/>
        <v>Yes</v>
      </c>
      <c r="N1053" t="s">
        <v>105</v>
      </c>
      <c r="O1053">
        <v>64</v>
      </c>
      <c r="P1053">
        <v>12</v>
      </c>
      <c r="Q1053">
        <v>0</v>
      </c>
      <c r="R1053">
        <v>13</v>
      </c>
      <c r="S1053">
        <v>2</v>
      </c>
      <c r="T1053">
        <v>0</v>
      </c>
      <c r="U1053">
        <v>10</v>
      </c>
      <c r="V1053">
        <f t="shared" si="100"/>
        <v>37</v>
      </c>
      <c r="W1053">
        <v>1</v>
      </c>
      <c r="X1053">
        <v>1</v>
      </c>
      <c r="Y1053">
        <v>0</v>
      </c>
      <c r="Z1053">
        <v>3</v>
      </c>
      <c r="AA1053">
        <v>7</v>
      </c>
      <c r="AB1053">
        <v>0</v>
      </c>
      <c r="AC1053">
        <v>0</v>
      </c>
      <c r="AD1053">
        <v>0</v>
      </c>
      <c r="AE1053">
        <v>0</v>
      </c>
      <c r="AF1053">
        <v>0</v>
      </c>
      <c r="AG1053">
        <f t="shared" si="101"/>
        <v>0</v>
      </c>
      <c r="AH1053">
        <v>0</v>
      </c>
      <c r="AI1053">
        <v>0</v>
      </c>
    </row>
    <row r="1054" spans="1:35" x14ac:dyDescent="0.3">
      <c r="A1054" s="1">
        <v>7290</v>
      </c>
      <c r="B1054">
        <v>1985</v>
      </c>
      <c r="C1054">
        <f t="shared" si="98"/>
        <v>41</v>
      </c>
      <c r="D1054" t="str" cm="1">
        <f t="array" ref="D1054">_xlfn.IFS(C1054&lt;36,"Young",C1054&lt;56,"Middle-aged",C1054&gt;=56,"Senior")</f>
        <v>Middle-aged</v>
      </c>
      <c r="E1054" t="s">
        <v>29</v>
      </c>
      <c r="F1054" t="s">
        <v>30</v>
      </c>
      <c r="G1054">
        <v>70596</v>
      </c>
      <c r="H1054">
        <f t="shared" si="96"/>
        <v>70596</v>
      </c>
      <c r="I1054" t="str" cm="1">
        <f t="array" ref="I1054">_xlfn.IFS(H1054&lt;PERCENTILE(Income_Clean,0.33),"Low",H1054&lt;PERCENTILE(Income_Clean,0.67),"Medium",H1054&gt;PERCENTILE(Income_Clean,0.67),"High")</f>
        <v>High</v>
      </c>
      <c r="J1054" t="str">
        <f t="shared" si="97"/>
        <v>Above Average Income</v>
      </c>
      <c r="K1054">
        <v>0</v>
      </c>
      <c r="L1054">
        <v>0</v>
      </c>
      <c r="M1054" t="str">
        <f t="shared" si="99"/>
        <v>No</v>
      </c>
      <c r="N1054" t="s">
        <v>211</v>
      </c>
      <c r="O1054">
        <v>68</v>
      </c>
      <c r="P1054">
        <v>347</v>
      </c>
      <c r="Q1054">
        <v>44</v>
      </c>
      <c r="R1054">
        <v>534</v>
      </c>
      <c r="S1054">
        <v>17</v>
      </c>
      <c r="T1054">
        <v>0</v>
      </c>
      <c r="U1054">
        <v>26</v>
      </c>
      <c r="V1054">
        <f t="shared" si="100"/>
        <v>968</v>
      </c>
      <c r="W1054">
        <v>1</v>
      </c>
      <c r="X1054">
        <v>3</v>
      </c>
      <c r="Y1054">
        <v>5</v>
      </c>
      <c r="Z1054">
        <v>12</v>
      </c>
      <c r="AA1054">
        <v>2</v>
      </c>
      <c r="AB1054">
        <v>0</v>
      </c>
      <c r="AC1054">
        <v>0</v>
      </c>
      <c r="AD1054">
        <v>0</v>
      </c>
      <c r="AE1054">
        <v>0</v>
      </c>
      <c r="AF1054">
        <v>0</v>
      </c>
      <c r="AG1054">
        <f t="shared" si="101"/>
        <v>0</v>
      </c>
      <c r="AH1054">
        <v>0</v>
      </c>
      <c r="AI1054">
        <v>0</v>
      </c>
    </row>
    <row r="1055" spans="1:35" x14ac:dyDescent="0.3">
      <c r="A1055" s="1">
        <v>3846</v>
      </c>
      <c r="B1055">
        <v>1974</v>
      </c>
      <c r="C1055">
        <f t="shared" si="98"/>
        <v>52</v>
      </c>
      <c r="D1055" t="str" cm="1">
        <f t="array" ref="D1055">_xlfn.IFS(C1055&lt;36,"Young",C1055&lt;56,"Middle-aged",C1055&gt;=56,"Senior")</f>
        <v>Middle-aged</v>
      </c>
      <c r="E1055" t="s">
        <v>29</v>
      </c>
      <c r="F1055" t="s">
        <v>37</v>
      </c>
      <c r="G1055">
        <v>42557</v>
      </c>
      <c r="H1055">
        <f t="shared" si="96"/>
        <v>42557</v>
      </c>
      <c r="I1055" t="str" cm="1">
        <f t="array" ref="I1055">_xlfn.IFS(H1055&lt;PERCENTILE(Income_Clean,0.33),"Low",H1055&lt;PERCENTILE(Income_Clean,0.67),"Medium",H1055&gt;PERCENTILE(Income_Clean,0.67),"High")</f>
        <v>Medium</v>
      </c>
      <c r="J1055" t="str">
        <f t="shared" si="97"/>
        <v>Average Income</v>
      </c>
      <c r="K1055">
        <v>0</v>
      </c>
      <c r="L1055">
        <v>1</v>
      </c>
      <c r="M1055" t="str">
        <f t="shared" si="99"/>
        <v>Yes</v>
      </c>
      <c r="N1055" t="s">
        <v>111</v>
      </c>
      <c r="O1055">
        <v>98</v>
      </c>
      <c r="P1055">
        <v>192</v>
      </c>
      <c r="Q1055">
        <v>5</v>
      </c>
      <c r="R1055">
        <v>53</v>
      </c>
      <c r="S1055">
        <v>0</v>
      </c>
      <c r="T1055">
        <v>5</v>
      </c>
      <c r="U1055">
        <v>15</v>
      </c>
      <c r="V1055">
        <f t="shared" si="100"/>
        <v>270</v>
      </c>
      <c r="W1055">
        <v>4</v>
      </c>
      <c r="X1055">
        <v>6</v>
      </c>
      <c r="Y1055">
        <v>1</v>
      </c>
      <c r="Z1055">
        <v>4</v>
      </c>
      <c r="AA1055">
        <v>8</v>
      </c>
      <c r="AB1055">
        <v>0</v>
      </c>
      <c r="AC1055">
        <v>0</v>
      </c>
      <c r="AD1055">
        <v>0</v>
      </c>
      <c r="AE1055">
        <v>0</v>
      </c>
      <c r="AF1055">
        <v>0</v>
      </c>
      <c r="AG1055">
        <f t="shared" si="101"/>
        <v>0</v>
      </c>
      <c r="AH1055">
        <v>0</v>
      </c>
      <c r="AI1055">
        <v>0</v>
      </c>
    </row>
    <row r="1056" spans="1:35" x14ac:dyDescent="0.3">
      <c r="A1056" s="1">
        <v>8104</v>
      </c>
      <c r="B1056">
        <v>1951</v>
      </c>
      <c r="C1056">
        <f t="shared" si="98"/>
        <v>75</v>
      </c>
      <c r="D1056" t="str" cm="1">
        <f t="array" ref="D1056">_xlfn.IFS(C1056&lt;36,"Young",C1056&lt;56,"Middle-aged",C1056&gt;=56,"Senior")</f>
        <v>Senior</v>
      </c>
      <c r="E1056" t="s">
        <v>36</v>
      </c>
      <c r="F1056" t="s">
        <v>37</v>
      </c>
      <c r="G1056">
        <v>53312</v>
      </c>
      <c r="H1056">
        <f t="shared" si="96"/>
        <v>53312</v>
      </c>
      <c r="I1056" t="str" cm="1">
        <f t="array" ref="I1056">_xlfn.IFS(H1056&lt;PERCENTILE(Income_Clean,0.33),"Low",H1056&lt;PERCENTILE(Income_Clean,0.67),"Medium",H1056&gt;PERCENTILE(Income_Clean,0.67),"High")</f>
        <v>Medium</v>
      </c>
      <c r="J1056" t="str">
        <f t="shared" si="97"/>
        <v>Average Income</v>
      </c>
      <c r="K1056">
        <v>0</v>
      </c>
      <c r="L1056">
        <v>0</v>
      </c>
      <c r="M1056" t="str">
        <f t="shared" si="99"/>
        <v>No</v>
      </c>
      <c r="N1056" t="s">
        <v>541</v>
      </c>
      <c r="O1056">
        <v>32</v>
      </c>
      <c r="P1056">
        <v>241</v>
      </c>
      <c r="Q1056">
        <v>0</v>
      </c>
      <c r="R1056">
        <v>12</v>
      </c>
      <c r="S1056">
        <v>0</v>
      </c>
      <c r="T1056">
        <v>0</v>
      </c>
      <c r="U1056">
        <v>25</v>
      </c>
      <c r="V1056">
        <f t="shared" si="100"/>
        <v>278</v>
      </c>
      <c r="W1056">
        <v>1</v>
      </c>
      <c r="X1056">
        <v>5</v>
      </c>
      <c r="Y1056">
        <v>1</v>
      </c>
      <c r="Z1056">
        <v>5</v>
      </c>
      <c r="AA1056">
        <v>7</v>
      </c>
      <c r="AB1056">
        <v>0</v>
      </c>
      <c r="AC1056">
        <v>0</v>
      </c>
      <c r="AD1056">
        <v>0</v>
      </c>
      <c r="AE1056">
        <v>0</v>
      </c>
      <c r="AF1056">
        <v>0</v>
      </c>
      <c r="AG1056">
        <f t="shared" si="101"/>
        <v>0</v>
      </c>
      <c r="AH1056">
        <v>0</v>
      </c>
      <c r="AI1056">
        <v>0</v>
      </c>
    </row>
    <row r="1057" spans="1:35" x14ac:dyDescent="0.3">
      <c r="A1057" s="1">
        <v>4507</v>
      </c>
      <c r="B1057">
        <v>1952</v>
      </c>
      <c r="C1057">
        <f t="shared" si="98"/>
        <v>74</v>
      </c>
      <c r="D1057" t="str" cm="1">
        <f t="array" ref="D1057">_xlfn.IFS(C1057&lt;36,"Young",C1057&lt;56,"Middle-aged",C1057&gt;=56,"Senior")</f>
        <v>Senior</v>
      </c>
      <c r="E1057" t="s">
        <v>29</v>
      </c>
      <c r="F1057" t="s">
        <v>30</v>
      </c>
      <c r="G1057">
        <v>72228</v>
      </c>
      <c r="H1057">
        <f t="shared" si="96"/>
        <v>72228</v>
      </c>
      <c r="I1057" t="str" cm="1">
        <f t="array" ref="I1057">_xlfn.IFS(H1057&lt;PERCENTILE(Income_Clean,0.33),"Low",H1057&lt;PERCENTILE(Income_Clean,0.67),"Medium",H1057&gt;PERCENTILE(Income_Clean,0.67),"High")</f>
        <v>High</v>
      </c>
      <c r="J1057" t="str">
        <f t="shared" si="97"/>
        <v>Above Average Income</v>
      </c>
      <c r="K1057">
        <v>0</v>
      </c>
      <c r="L1057">
        <v>0</v>
      </c>
      <c r="M1057" t="str">
        <f t="shared" si="99"/>
        <v>No</v>
      </c>
      <c r="N1057" t="s">
        <v>565</v>
      </c>
      <c r="O1057">
        <v>87</v>
      </c>
      <c r="P1057">
        <v>631</v>
      </c>
      <c r="Q1057">
        <v>28</v>
      </c>
      <c r="R1057">
        <v>491</v>
      </c>
      <c r="S1057">
        <v>30</v>
      </c>
      <c r="T1057">
        <v>14</v>
      </c>
      <c r="U1057">
        <v>56</v>
      </c>
      <c r="V1057">
        <f t="shared" si="100"/>
        <v>1250</v>
      </c>
      <c r="W1057">
        <v>1</v>
      </c>
      <c r="X1057">
        <v>6</v>
      </c>
      <c r="Y1057">
        <v>7</v>
      </c>
      <c r="Z1057">
        <v>8</v>
      </c>
      <c r="AA1057">
        <v>3</v>
      </c>
      <c r="AB1057">
        <v>0</v>
      </c>
      <c r="AC1057">
        <v>0</v>
      </c>
      <c r="AD1057">
        <v>0</v>
      </c>
      <c r="AE1057">
        <v>0</v>
      </c>
      <c r="AF1057">
        <v>0</v>
      </c>
      <c r="AG1057">
        <f t="shared" si="101"/>
        <v>0</v>
      </c>
      <c r="AH1057">
        <v>0</v>
      </c>
      <c r="AI1057">
        <v>0</v>
      </c>
    </row>
    <row r="1058" spans="1:35" x14ac:dyDescent="0.3">
      <c r="A1058" s="1">
        <v>11013</v>
      </c>
      <c r="B1058">
        <v>1987</v>
      </c>
      <c r="C1058">
        <f t="shared" si="98"/>
        <v>39</v>
      </c>
      <c r="D1058" t="str" cm="1">
        <f t="array" ref="D1058">_xlfn.IFS(C1058&lt;36,"Young",C1058&lt;56,"Middle-aged",C1058&gt;=56,"Senior")</f>
        <v>Middle-aged</v>
      </c>
      <c r="E1058" t="s">
        <v>29</v>
      </c>
      <c r="F1058" t="s">
        <v>33</v>
      </c>
      <c r="G1058">
        <v>67605</v>
      </c>
      <c r="H1058">
        <f t="shared" si="96"/>
        <v>67605</v>
      </c>
      <c r="I1058" t="str" cm="1">
        <f t="array" ref="I1058">_xlfn.IFS(H1058&lt;PERCENTILE(Income_Clean,0.33),"Low",H1058&lt;PERCENTILE(Income_Clean,0.67),"Medium",H1058&gt;PERCENTILE(Income_Clean,0.67),"High")</f>
        <v>High</v>
      </c>
      <c r="J1058" t="str">
        <f t="shared" si="97"/>
        <v>Above Average Income</v>
      </c>
      <c r="K1058">
        <v>0</v>
      </c>
      <c r="L1058">
        <v>0</v>
      </c>
      <c r="M1058" t="str">
        <f t="shared" si="99"/>
        <v>No</v>
      </c>
      <c r="N1058" t="s">
        <v>209</v>
      </c>
      <c r="O1058">
        <v>84</v>
      </c>
      <c r="P1058">
        <v>336</v>
      </c>
      <c r="Q1058">
        <v>28</v>
      </c>
      <c r="R1058">
        <v>282</v>
      </c>
      <c r="S1058">
        <v>184</v>
      </c>
      <c r="T1058">
        <v>54</v>
      </c>
      <c r="U1058">
        <v>54</v>
      </c>
      <c r="V1058">
        <f t="shared" si="100"/>
        <v>938</v>
      </c>
      <c r="W1058">
        <v>1</v>
      </c>
      <c r="X1058">
        <v>2</v>
      </c>
      <c r="Y1058">
        <v>8</v>
      </c>
      <c r="Z1058">
        <v>6</v>
      </c>
      <c r="AA1058">
        <v>1</v>
      </c>
      <c r="AB1058">
        <v>0</v>
      </c>
      <c r="AC1058">
        <v>0</v>
      </c>
      <c r="AD1058">
        <v>0</v>
      </c>
      <c r="AE1058">
        <v>0</v>
      </c>
      <c r="AF1058">
        <v>0</v>
      </c>
      <c r="AG1058">
        <f t="shared" si="101"/>
        <v>0</v>
      </c>
      <c r="AH1058">
        <v>0</v>
      </c>
      <c r="AI1058">
        <v>0</v>
      </c>
    </row>
    <row r="1059" spans="1:35" x14ac:dyDescent="0.3">
      <c r="A1059" s="1">
        <v>4491</v>
      </c>
      <c r="B1059">
        <v>1949</v>
      </c>
      <c r="C1059">
        <f t="shared" si="98"/>
        <v>77</v>
      </c>
      <c r="D1059" t="str" cm="1">
        <f t="array" ref="D1059">_xlfn.IFS(C1059&lt;36,"Young",C1059&lt;56,"Middle-aged",C1059&gt;=56,"Senior")</f>
        <v>Senior</v>
      </c>
      <c r="E1059" t="s">
        <v>39</v>
      </c>
      <c r="F1059" t="s">
        <v>37</v>
      </c>
      <c r="G1059">
        <v>62845</v>
      </c>
      <c r="H1059">
        <f t="shared" si="96"/>
        <v>62845</v>
      </c>
      <c r="I1059" t="str" cm="1">
        <f t="array" ref="I1059">_xlfn.IFS(H1059&lt;PERCENTILE(Income_Clean,0.33),"Low",H1059&lt;PERCENTILE(Income_Clean,0.67),"Medium",H1059&gt;PERCENTILE(Income_Clean,0.67),"High")</f>
        <v>Medium</v>
      </c>
      <c r="J1059" t="str">
        <f t="shared" si="97"/>
        <v>Average Income</v>
      </c>
      <c r="K1059">
        <v>1</v>
      </c>
      <c r="L1059">
        <v>1</v>
      </c>
      <c r="M1059" t="str">
        <f t="shared" si="99"/>
        <v>Yes</v>
      </c>
      <c r="N1059" t="s">
        <v>546</v>
      </c>
      <c r="O1059">
        <v>3</v>
      </c>
      <c r="P1059">
        <v>1099</v>
      </c>
      <c r="Q1059">
        <v>0</v>
      </c>
      <c r="R1059">
        <v>45</v>
      </c>
      <c r="S1059">
        <v>0</v>
      </c>
      <c r="T1059">
        <v>0</v>
      </c>
      <c r="U1059">
        <v>34</v>
      </c>
      <c r="V1059">
        <f t="shared" si="100"/>
        <v>1178</v>
      </c>
      <c r="W1059">
        <v>11</v>
      </c>
      <c r="X1059">
        <v>3</v>
      </c>
      <c r="Y1059">
        <v>4</v>
      </c>
      <c r="Z1059">
        <v>10</v>
      </c>
      <c r="AA1059">
        <v>8</v>
      </c>
      <c r="AB1059">
        <v>0</v>
      </c>
      <c r="AC1059">
        <v>1</v>
      </c>
      <c r="AD1059">
        <v>0</v>
      </c>
      <c r="AE1059">
        <v>0</v>
      </c>
      <c r="AF1059">
        <v>0</v>
      </c>
      <c r="AG1059">
        <f t="shared" si="101"/>
        <v>1</v>
      </c>
      <c r="AH1059">
        <v>0</v>
      </c>
      <c r="AI1059">
        <v>0</v>
      </c>
    </row>
    <row r="1060" spans="1:35" x14ac:dyDescent="0.3">
      <c r="A1060" s="1">
        <v>3759</v>
      </c>
      <c r="B1060">
        <v>1958</v>
      </c>
      <c r="C1060">
        <f t="shared" si="98"/>
        <v>68</v>
      </c>
      <c r="D1060" t="str" cm="1">
        <f t="array" ref="D1060">_xlfn.IFS(C1060&lt;36,"Young",C1060&lt;56,"Middle-aged",C1060&gt;=56,"Senior")</f>
        <v>Senior</v>
      </c>
      <c r="E1060" t="s">
        <v>29</v>
      </c>
      <c r="F1060" t="s">
        <v>33</v>
      </c>
      <c r="G1060">
        <v>65196</v>
      </c>
      <c r="H1060">
        <f t="shared" si="96"/>
        <v>65196</v>
      </c>
      <c r="I1060" t="str" cm="1">
        <f t="array" ref="I1060">_xlfn.IFS(H1060&lt;PERCENTILE(Income_Clean,0.33),"Low",H1060&lt;PERCENTILE(Income_Clean,0.67),"Medium",H1060&gt;PERCENTILE(Income_Clean,0.67),"High")</f>
        <v>High</v>
      </c>
      <c r="J1060" t="str">
        <f t="shared" si="97"/>
        <v>Above Average Income</v>
      </c>
      <c r="K1060">
        <v>0</v>
      </c>
      <c r="L1060">
        <v>2</v>
      </c>
      <c r="M1060" t="str">
        <f t="shared" si="99"/>
        <v>Yes</v>
      </c>
      <c r="N1060" t="s">
        <v>462</v>
      </c>
      <c r="O1060">
        <v>34</v>
      </c>
      <c r="P1060">
        <v>743</v>
      </c>
      <c r="Q1060">
        <v>19</v>
      </c>
      <c r="R1060">
        <v>181</v>
      </c>
      <c r="S1060">
        <v>12</v>
      </c>
      <c r="T1060">
        <v>0</v>
      </c>
      <c r="U1060">
        <v>200</v>
      </c>
      <c r="V1060">
        <f t="shared" si="100"/>
        <v>1155</v>
      </c>
      <c r="W1060">
        <v>2</v>
      </c>
      <c r="X1060">
        <v>7</v>
      </c>
      <c r="Y1060">
        <v>6</v>
      </c>
      <c r="Z1060">
        <v>11</v>
      </c>
      <c r="AA1060">
        <v>5</v>
      </c>
      <c r="AB1060">
        <v>1</v>
      </c>
      <c r="AC1060">
        <v>0</v>
      </c>
      <c r="AD1060">
        <v>0</v>
      </c>
      <c r="AE1060">
        <v>0</v>
      </c>
      <c r="AF1060">
        <v>0</v>
      </c>
      <c r="AG1060">
        <f t="shared" si="101"/>
        <v>1</v>
      </c>
      <c r="AH1060">
        <v>0</v>
      </c>
      <c r="AI1060">
        <v>0</v>
      </c>
    </row>
    <row r="1061" spans="1:35" x14ac:dyDescent="0.3">
      <c r="A1061" s="1">
        <v>1162</v>
      </c>
      <c r="B1061">
        <v>1987</v>
      </c>
      <c r="C1061">
        <f t="shared" si="98"/>
        <v>39</v>
      </c>
      <c r="D1061" t="str" cm="1">
        <f t="array" ref="D1061">_xlfn.IFS(C1061&lt;36,"Young",C1061&lt;56,"Middle-aged",C1061&gt;=56,"Senior")</f>
        <v>Middle-aged</v>
      </c>
      <c r="E1061" t="s">
        <v>36</v>
      </c>
      <c r="F1061" t="s">
        <v>30</v>
      </c>
      <c r="G1061">
        <v>42000</v>
      </c>
      <c r="H1061">
        <f t="shared" si="96"/>
        <v>42000</v>
      </c>
      <c r="I1061" t="str" cm="1">
        <f t="array" ref="I1061">_xlfn.IFS(H1061&lt;PERCENTILE(Income_Clean,0.33),"Low",H1061&lt;PERCENTILE(Income_Clean,0.67),"Medium",H1061&gt;PERCENTILE(Income_Clean,0.67),"High")</f>
        <v>Medium</v>
      </c>
      <c r="J1061" t="str">
        <f t="shared" si="97"/>
        <v>Average Income</v>
      </c>
      <c r="K1061">
        <v>0</v>
      </c>
      <c r="L1061">
        <v>0</v>
      </c>
      <c r="M1061" t="str">
        <f t="shared" si="99"/>
        <v>No</v>
      </c>
      <c r="N1061" t="s">
        <v>296</v>
      </c>
      <c r="O1061">
        <v>23</v>
      </c>
      <c r="P1061">
        <v>124</v>
      </c>
      <c r="Q1061">
        <v>83</v>
      </c>
      <c r="R1061">
        <v>267</v>
      </c>
      <c r="S1061">
        <v>85</v>
      </c>
      <c r="T1061">
        <v>59</v>
      </c>
      <c r="U1061">
        <v>35</v>
      </c>
      <c r="V1061">
        <f t="shared" si="100"/>
        <v>653</v>
      </c>
      <c r="W1061">
        <v>2</v>
      </c>
      <c r="X1061">
        <v>5</v>
      </c>
      <c r="Y1061">
        <v>2</v>
      </c>
      <c r="Z1061">
        <v>11</v>
      </c>
      <c r="AA1061">
        <v>5</v>
      </c>
      <c r="AB1061">
        <v>0</v>
      </c>
      <c r="AC1061">
        <v>0</v>
      </c>
      <c r="AD1061">
        <v>0</v>
      </c>
      <c r="AE1061">
        <v>0</v>
      </c>
      <c r="AF1061">
        <v>0</v>
      </c>
      <c r="AG1061">
        <f t="shared" si="101"/>
        <v>0</v>
      </c>
      <c r="AH1061">
        <v>0</v>
      </c>
      <c r="AI1061">
        <v>1</v>
      </c>
    </row>
    <row r="1062" spans="1:35" x14ac:dyDescent="0.3">
      <c r="A1062" s="1">
        <v>2055</v>
      </c>
      <c r="B1062">
        <v>1973</v>
      </c>
      <c r="C1062">
        <f t="shared" si="98"/>
        <v>53</v>
      </c>
      <c r="D1062" t="str" cm="1">
        <f t="array" ref="D1062">_xlfn.IFS(C1062&lt;36,"Young",C1062&lt;56,"Middle-aged",C1062&gt;=56,"Senior")</f>
        <v>Middle-aged</v>
      </c>
      <c r="E1062" t="s">
        <v>36</v>
      </c>
      <c r="F1062" t="s">
        <v>41</v>
      </c>
      <c r="G1062">
        <v>35860</v>
      </c>
      <c r="H1062">
        <f t="shared" si="96"/>
        <v>35860</v>
      </c>
      <c r="I1062" t="str" cm="1">
        <f t="array" ref="I1062">_xlfn.IFS(H1062&lt;PERCENTILE(Income_Clean,0.33),"Low",H1062&lt;PERCENTILE(Income_Clean,0.67),"Medium",H1062&gt;PERCENTILE(Income_Clean,0.67),"High")</f>
        <v>Low</v>
      </c>
      <c r="J1062" t="str">
        <f t="shared" si="97"/>
        <v>Below Average Income</v>
      </c>
      <c r="K1062">
        <v>1</v>
      </c>
      <c r="L1062">
        <v>1</v>
      </c>
      <c r="M1062" t="str">
        <f t="shared" si="99"/>
        <v>Yes</v>
      </c>
      <c r="N1062" t="s">
        <v>154</v>
      </c>
      <c r="O1062">
        <v>37</v>
      </c>
      <c r="P1062">
        <v>15</v>
      </c>
      <c r="Q1062">
        <v>0</v>
      </c>
      <c r="R1062">
        <v>8</v>
      </c>
      <c r="S1062">
        <v>4</v>
      </c>
      <c r="T1062">
        <v>2</v>
      </c>
      <c r="U1062">
        <v>20</v>
      </c>
      <c r="V1062">
        <f t="shared" si="100"/>
        <v>49</v>
      </c>
      <c r="W1062">
        <v>2</v>
      </c>
      <c r="X1062">
        <v>1</v>
      </c>
      <c r="Y1062">
        <v>1</v>
      </c>
      <c r="Z1062">
        <v>2</v>
      </c>
      <c r="AA1062">
        <v>5</v>
      </c>
      <c r="AB1062">
        <v>1</v>
      </c>
      <c r="AC1062">
        <v>0</v>
      </c>
      <c r="AD1062">
        <v>0</v>
      </c>
      <c r="AE1062">
        <v>0</v>
      </c>
      <c r="AF1062">
        <v>0</v>
      </c>
      <c r="AG1062">
        <f t="shared" si="101"/>
        <v>1</v>
      </c>
      <c r="AH1062">
        <v>0</v>
      </c>
      <c r="AI1062">
        <v>0</v>
      </c>
    </row>
    <row r="1063" spans="1:35" x14ac:dyDescent="0.3">
      <c r="A1063" s="1">
        <v>10766</v>
      </c>
      <c r="B1063">
        <v>1964</v>
      </c>
      <c r="C1063">
        <f t="shared" si="98"/>
        <v>62</v>
      </c>
      <c r="D1063" t="str" cm="1">
        <f t="array" ref="D1063">_xlfn.IFS(C1063&lt;36,"Young",C1063&lt;56,"Middle-aged",C1063&gt;=56,"Senior")</f>
        <v>Senior</v>
      </c>
      <c r="E1063" t="s">
        <v>36</v>
      </c>
      <c r="F1063" t="s">
        <v>37</v>
      </c>
      <c r="G1063">
        <v>65526</v>
      </c>
      <c r="H1063">
        <f t="shared" si="96"/>
        <v>65526</v>
      </c>
      <c r="I1063" t="str" cm="1">
        <f t="array" ref="I1063">_xlfn.IFS(H1063&lt;PERCENTILE(Income_Clean,0.33),"Low",H1063&lt;PERCENTILE(Income_Clean,0.67),"Medium",H1063&gt;PERCENTILE(Income_Clean,0.67),"High")</f>
        <v>High</v>
      </c>
      <c r="J1063" t="str">
        <f t="shared" si="97"/>
        <v>Above Average Income</v>
      </c>
      <c r="K1063">
        <v>0</v>
      </c>
      <c r="L1063">
        <v>1</v>
      </c>
      <c r="M1063" t="str">
        <f t="shared" si="99"/>
        <v>Yes</v>
      </c>
      <c r="N1063" t="s">
        <v>217</v>
      </c>
      <c r="O1063">
        <v>22</v>
      </c>
      <c r="P1063">
        <v>397</v>
      </c>
      <c r="Q1063">
        <v>19</v>
      </c>
      <c r="R1063">
        <v>69</v>
      </c>
      <c r="S1063">
        <v>12</v>
      </c>
      <c r="T1063">
        <v>0</v>
      </c>
      <c r="U1063">
        <v>9</v>
      </c>
      <c r="V1063">
        <f t="shared" si="100"/>
        <v>506</v>
      </c>
      <c r="W1063">
        <v>1</v>
      </c>
      <c r="X1063">
        <v>4</v>
      </c>
      <c r="Y1063">
        <v>4</v>
      </c>
      <c r="Z1063">
        <v>8</v>
      </c>
      <c r="AA1063">
        <v>2</v>
      </c>
      <c r="AB1063">
        <v>0</v>
      </c>
      <c r="AC1063">
        <v>0</v>
      </c>
      <c r="AD1063">
        <v>0</v>
      </c>
      <c r="AE1063">
        <v>0</v>
      </c>
      <c r="AF1063">
        <v>0</v>
      </c>
      <c r="AG1063">
        <f t="shared" si="101"/>
        <v>0</v>
      </c>
      <c r="AH1063">
        <v>0</v>
      </c>
      <c r="AI1063">
        <v>0</v>
      </c>
    </row>
    <row r="1064" spans="1:35" x14ac:dyDescent="0.3">
      <c r="A1064" s="1">
        <v>4415</v>
      </c>
      <c r="B1064">
        <v>1961</v>
      </c>
      <c r="C1064">
        <f t="shared" si="98"/>
        <v>65</v>
      </c>
      <c r="D1064" t="str" cm="1">
        <f t="array" ref="D1064">_xlfn.IFS(C1064&lt;36,"Young",C1064&lt;56,"Middle-aged",C1064&gt;=56,"Senior")</f>
        <v>Senior</v>
      </c>
      <c r="E1064" t="s">
        <v>29</v>
      </c>
      <c r="F1064" t="s">
        <v>37</v>
      </c>
      <c r="G1064">
        <v>16860</v>
      </c>
      <c r="H1064">
        <f t="shared" si="96"/>
        <v>16860</v>
      </c>
      <c r="I1064" t="str" cm="1">
        <f t="array" ref="I1064">_xlfn.IFS(H1064&lt;PERCENTILE(Income_Clean,0.33),"Low",H1064&lt;PERCENTILE(Income_Clean,0.67),"Medium",H1064&gt;PERCENTILE(Income_Clean,0.67),"High")</f>
        <v>Low</v>
      </c>
      <c r="J1064" t="str">
        <f t="shared" si="97"/>
        <v>Below Average Income</v>
      </c>
      <c r="K1064">
        <v>1</v>
      </c>
      <c r="L1064">
        <v>1</v>
      </c>
      <c r="M1064" t="str">
        <f t="shared" si="99"/>
        <v>Yes</v>
      </c>
      <c r="N1064" t="s">
        <v>183</v>
      </c>
      <c r="O1064">
        <v>19</v>
      </c>
      <c r="P1064">
        <v>10</v>
      </c>
      <c r="Q1064">
        <v>4</v>
      </c>
      <c r="R1064">
        <v>4</v>
      </c>
      <c r="S1064">
        <v>3</v>
      </c>
      <c r="T1064">
        <v>3</v>
      </c>
      <c r="U1064">
        <v>14</v>
      </c>
      <c r="V1064">
        <f t="shared" si="100"/>
        <v>38</v>
      </c>
      <c r="W1064">
        <v>3</v>
      </c>
      <c r="X1064">
        <v>1</v>
      </c>
      <c r="Y1064">
        <v>1</v>
      </c>
      <c r="Z1064">
        <v>3</v>
      </c>
      <c r="AA1064">
        <v>7</v>
      </c>
      <c r="AB1064">
        <v>0</v>
      </c>
      <c r="AC1064">
        <v>0</v>
      </c>
      <c r="AD1064">
        <v>0</v>
      </c>
      <c r="AE1064">
        <v>0</v>
      </c>
      <c r="AF1064">
        <v>0</v>
      </c>
      <c r="AG1064">
        <f t="shared" si="101"/>
        <v>0</v>
      </c>
      <c r="AH1064">
        <v>0</v>
      </c>
      <c r="AI1064">
        <v>0</v>
      </c>
    </row>
    <row r="1065" spans="1:35" x14ac:dyDescent="0.3">
      <c r="A1065" s="1">
        <v>3005</v>
      </c>
      <c r="B1065">
        <v>1992</v>
      </c>
      <c r="C1065">
        <f t="shared" si="98"/>
        <v>34</v>
      </c>
      <c r="D1065" t="str" cm="1">
        <f t="array" ref="D1065">_xlfn.IFS(C1065&lt;36,"Young",C1065&lt;56,"Middle-aged",C1065&gt;=56,"Senior")</f>
        <v>Young</v>
      </c>
      <c r="E1065" t="s">
        <v>29</v>
      </c>
      <c r="F1065" t="s">
        <v>30</v>
      </c>
      <c r="G1065">
        <v>83528</v>
      </c>
      <c r="H1065">
        <f t="shared" si="96"/>
        <v>83528</v>
      </c>
      <c r="I1065" t="str" cm="1">
        <f t="array" ref="I1065">_xlfn.IFS(H1065&lt;PERCENTILE(Income_Clean,0.33),"Low",H1065&lt;PERCENTILE(Income_Clean,0.67),"Medium",H1065&gt;PERCENTILE(Income_Clean,0.67),"High")</f>
        <v>High</v>
      </c>
      <c r="J1065" t="str">
        <f t="shared" si="97"/>
        <v>Above Average Income</v>
      </c>
      <c r="K1065">
        <v>0</v>
      </c>
      <c r="L1065">
        <v>0</v>
      </c>
      <c r="M1065" t="str">
        <f t="shared" si="99"/>
        <v>No</v>
      </c>
      <c r="N1065" t="s">
        <v>566</v>
      </c>
      <c r="O1065">
        <v>7</v>
      </c>
      <c r="P1065">
        <v>530</v>
      </c>
      <c r="Q1065">
        <v>117</v>
      </c>
      <c r="R1065">
        <v>678</v>
      </c>
      <c r="S1065">
        <v>134</v>
      </c>
      <c r="T1065">
        <v>44</v>
      </c>
      <c r="U1065">
        <v>147</v>
      </c>
      <c r="V1065">
        <f t="shared" si="100"/>
        <v>1650</v>
      </c>
      <c r="W1065">
        <v>1</v>
      </c>
      <c r="X1065">
        <v>4</v>
      </c>
      <c r="Y1065">
        <v>10</v>
      </c>
      <c r="Z1065">
        <v>8</v>
      </c>
      <c r="AA1065">
        <v>1</v>
      </c>
      <c r="AB1065">
        <v>1</v>
      </c>
      <c r="AC1065">
        <v>0</v>
      </c>
      <c r="AD1065">
        <v>0</v>
      </c>
      <c r="AE1065">
        <v>1</v>
      </c>
      <c r="AF1065">
        <v>0</v>
      </c>
      <c r="AG1065">
        <f t="shared" si="101"/>
        <v>2</v>
      </c>
      <c r="AH1065">
        <v>0</v>
      </c>
      <c r="AI1065">
        <v>1</v>
      </c>
    </row>
    <row r="1066" spans="1:35" x14ac:dyDescent="0.3">
      <c r="A1066" s="1">
        <v>2223</v>
      </c>
      <c r="B1066">
        <v>1965</v>
      </c>
      <c r="C1066">
        <f t="shared" si="98"/>
        <v>61</v>
      </c>
      <c r="D1066" t="str" cm="1">
        <f t="array" ref="D1066">_xlfn.IFS(C1066&lt;36,"Young",C1066&lt;56,"Middle-aged",C1066&gt;=56,"Senior")</f>
        <v>Senior</v>
      </c>
      <c r="E1066" t="s">
        <v>53</v>
      </c>
      <c r="F1066" t="s">
        <v>41</v>
      </c>
      <c r="G1066">
        <v>64176</v>
      </c>
      <c r="H1066">
        <f t="shared" si="96"/>
        <v>64176</v>
      </c>
      <c r="I1066" t="str" cm="1">
        <f t="array" ref="I1066">_xlfn.IFS(H1066&lt;PERCENTILE(Income_Clean,0.33),"Low",H1066&lt;PERCENTILE(Income_Clean,0.67),"Medium",H1066&gt;PERCENTILE(Income_Clean,0.67),"High")</f>
        <v>High</v>
      </c>
      <c r="J1066" t="str">
        <f t="shared" si="97"/>
        <v>Above Average Income</v>
      </c>
      <c r="K1066">
        <v>0</v>
      </c>
      <c r="L1066">
        <v>1</v>
      </c>
      <c r="M1066" t="str">
        <f t="shared" si="99"/>
        <v>Yes</v>
      </c>
      <c r="N1066" t="s">
        <v>450</v>
      </c>
      <c r="O1066">
        <v>52</v>
      </c>
      <c r="P1066">
        <v>1215</v>
      </c>
      <c r="Q1066">
        <v>33</v>
      </c>
      <c r="R1066">
        <v>249</v>
      </c>
      <c r="S1066">
        <v>64</v>
      </c>
      <c r="T1066">
        <v>116</v>
      </c>
      <c r="U1066">
        <v>149</v>
      </c>
      <c r="V1066">
        <f t="shared" si="100"/>
        <v>1826</v>
      </c>
      <c r="W1066">
        <v>8</v>
      </c>
      <c r="X1066">
        <v>8</v>
      </c>
      <c r="Y1066">
        <v>9</v>
      </c>
      <c r="Z1066">
        <v>8</v>
      </c>
      <c r="AA1066">
        <v>6</v>
      </c>
      <c r="AB1066">
        <v>0</v>
      </c>
      <c r="AC1066">
        <v>0</v>
      </c>
      <c r="AD1066">
        <v>0</v>
      </c>
      <c r="AE1066">
        <v>0</v>
      </c>
      <c r="AF1066">
        <v>0</v>
      </c>
      <c r="AG1066">
        <f t="shared" si="101"/>
        <v>0</v>
      </c>
      <c r="AH1066">
        <v>0</v>
      </c>
      <c r="AI1066">
        <v>0</v>
      </c>
    </row>
    <row r="1067" spans="1:35" x14ac:dyDescent="0.3">
      <c r="A1067" s="1">
        <v>4817</v>
      </c>
      <c r="B1067">
        <v>1956</v>
      </c>
      <c r="C1067">
        <f t="shared" si="98"/>
        <v>70</v>
      </c>
      <c r="D1067" t="str" cm="1">
        <f t="array" ref="D1067">_xlfn.IFS(C1067&lt;36,"Young",C1067&lt;56,"Middle-aged",C1067&gt;=56,"Senior")</f>
        <v>Senior</v>
      </c>
      <c r="E1067" t="s">
        <v>29</v>
      </c>
      <c r="F1067" t="s">
        <v>41</v>
      </c>
      <c r="G1067">
        <v>22304</v>
      </c>
      <c r="H1067">
        <f t="shared" si="96"/>
        <v>22304</v>
      </c>
      <c r="I1067" t="str" cm="1">
        <f t="array" ref="I1067">_xlfn.IFS(H1067&lt;PERCENTILE(Income_Clean,0.33),"Low",H1067&lt;PERCENTILE(Income_Clean,0.67),"Medium",H1067&gt;PERCENTILE(Income_Clean,0.67),"High")</f>
        <v>Low</v>
      </c>
      <c r="J1067" t="str">
        <f t="shared" si="97"/>
        <v>Below Average Income</v>
      </c>
      <c r="K1067">
        <v>0</v>
      </c>
      <c r="L1067">
        <v>0</v>
      </c>
      <c r="M1067" t="str">
        <f t="shared" si="99"/>
        <v>No</v>
      </c>
      <c r="N1067" t="s">
        <v>371</v>
      </c>
      <c r="O1067">
        <v>91</v>
      </c>
      <c r="P1067">
        <v>3</v>
      </c>
      <c r="Q1067">
        <v>2</v>
      </c>
      <c r="R1067">
        <v>7</v>
      </c>
      <c r="S1067">
        <v>0</v>
      </c>
      <c r="T1067">
        <v>4</v>
      </c>
      <c r="U1067">
        <v>2</v>
      </c>
      <c r="V1067">
        <f t="shared" si="100"/>
        <v>18</v>
      </c>
      <c r="W1067">
        <v>1</v>
      </c>
      <c r="X1067">
        <v>1</v>
      </c>
      <c r="Y1067">
        <v>0</v>
      </c>
      <c r="Z1067">
        <v>2</v>
      </c>
      <c r="AA1067">
        <v>8</v>
      </c>
      <c r="AB1067">
        <v>0</v>
      </c>
      <c r="AC1067">
        <v>0</v>
      </c>
      <c r="AD1067">
        <v>0</v>
      </c>
      <c r="AE1067">
        <v>0</v>
      </c>
      <c r="AF1067">
        <v>0</v>
      </c>
      <c r="AG1067">
        <f t="shared" si="101"/>
        <v>0</v>
      </c>
      <c r="AH1067">
        <v>0</v>
      </c>
      <c r="AI1067">
        <v>0</v>
      </c>
    </row>
    <row r="1068" spans="1:35" x14ac:dyDescent="0.3">
      <c r="A1068" s="1">
        <v>2875</v>
      </c>
      <c r="B1068">
        <v>1978</v>
      </c>
      <c r="C1068">
        <f t="shared" si="98"/>
        <v>48</v>
      </c>
      <c r="D1068" t="str" cm="1">
        <f t="array" ref="D1068">_xlfn.IFS(C1068&lt;36,"Young",C1068&lt;56,"Middle-aged",C1068&gt;=56,"Senior")</f>
        <v>Middle-aged</v>
      </c>
      <c r="E1068" t="s">
        <v>29</v>
      </c>
      <c r="F1068" t="s">
        <v>37</v>
      </c>
      <c r="G1068">
        <v>67023</v>
      </c>
      <c r="H1068">
        <f t="shared" si="96"/>
        <v>67023</v>
      </c>
      <c r="I1068" t="str" cm="1">
        <f t="array" ref="I1068">_xlfn.IFS(H1068&lt;PERCENTILE(Income_Clean,0.33),"Low",H1068&lt;PERCENTILE(Income_Clean,0.67),"Medium",H1068&gt;PERCENTILE(Income_Clean,0.67),"High")</f>
        <v>High</v>
      </c>
      <c r="J1068" t="str">
        <f t="shared" si="97"/>
        <v>Above Average Income</v>
      </c>
      <c r="K1068">
        <v>0</v>
      </c>
      <c r="L1068">
        <v>0</v>
      </c>
      <c r="M1068" t="str">
        <f t="shared" si="99"/>
        <v>No</v>
      </c>
      <c r="N1068" t="s">
        <v>526</v>
      </c>
      <c r="O1068">
        <v>93</v>
      </c>
      <c r="P1068">
        <v>444</v>
      </c>
      <c r="Q1068">
        <v>44</v>
      </c>
      <c r="R1068">
        <v>382</v>
      </c>
      <c r="S1068">
        <v>11</v>
      </c>
      <c r="T1068">
        <v>8</v>
      </c>
      <c r="U1068">
        <v>17</v>
      </c>
      <c r="V1068">
        <f t="shared" si="100"/>
        <v>906</v>
      </c>
      <c r="W1068">
        <v>1</v>
      </c>
      <c r="X1068">
        <v>3</v>
      </c>
      <c r="Y1068">
        <v>7</v>
      </c>
      <c r="Z1068">
        <v>13</v>
      </c>
      <c r="AA1068">
        <v>2</v>
      </c>
      <c r="AB1068">
        <v>0</v>
      </c>
      <c r="AC1068">
        <v>0</v>
      </c>
      <c r="AD1068">
        <v>0</v>
      </c>
      <c r="AE1068">
        <v>0</v>
      </c>
      <c r="AF1068">
        <v>0</v>
      </c>
      <c r="AG1068">
        <f t="shared" si="101"/>
        <v>0</v>
      </c>
      <c r="AH1068">
        <v>1</v>
      </c>
      <c r="AI1068">
        <v>0</v>
      </c>
    </row>
    <row r="1069" spans="1:35" x14ac:dyDescent="0.3">
      <c r="A1069" s="1">
        <v>10536</v>
      </c>
      <c r="B1069">
        <v>1971</v>
      </c>
      <c r="C1069">
        <f t="shared" si="98"/>
        <v>55</v>
      </c>
      <c r="D1069" t="str" cm="1">
        <f t="array" ref="D1069">_xlfn.IFS(C1069&lt;36,"Young",C1069&lt;56,"Middle-aged",C1069&gt;=56,"Senior")</f>
        <v>Middle-aged</v>
      </c>
      <c r="E1069" t="s">
        <v>36</v>
      </c>
      <c r="F1069" t="s">
        <v>33</v>
      </c>
      <c r="G1069">
        <v>32892</v>
      </c>
      <c r="H1069">
        <f t="shared" si="96"/>
        <v>32892</v>
      </c>
      <c r="I1069" t="str" cm="1">
        <f t="array" ref="I1069">_xlfn.IFS(H1069&lt;PERCENTILE(Income_Clean,0.33),"Low",H1069&lt;PERCENTILE(Income_Clean,0.67),"Medium",H1069&gt;PERCENTILE(Income_Clean,0.67),"High")</f>
        <v>Low</v>
      </c>
      <c r="J1069" t="str">
        <f t="shared" si="97"/>
        <v>Below Average Income</v>
      </c>
      <c r="K1069">
        <v>1</v>
      </c>
      <c r="L1069">
        <v>0</v>
      </c>
      <c r="M1069" t="str">
        <f t="shared" si="99"/>
        <v>Yes</v>
      </c>
      <c r="N1069" t="s">
        <v>362</v>
      </c>
      <c r="O1069">
        <v>78</v>
      </c>
      <c r="P1069">
        <v>26</v>
      </c>
      <c r="Q1069">
        <v>0</v>
      </c>
      <c r="R1069">
        <v>15</v>
      </c>
      <c r="S1069">
        <v>2</v>
      </c>
      <c r="T1069">
        <v>1</v>
      </c>
      <c r="U1069">
        <v>2</v>
      </c>
      <c r="V1069">
        <f t="shared" si="100"/>
        <v>46</v>
      </c>
      <c r="W1069">
        <v>2</v>
      </c>
      <c r="X1069">
        <v>3</v>
      </c>
      <c r="Y1069">
        <v>0</v>
      </c>
      <c r="Z1069">
        <v>3</v>
      </c>
      <c r="AA1069">
        <v>8</v>
      </c>
      <c r="AB1069">
        <v>0</v>
      </c>
      <c r="AC1069">
        <v>0</v>
      </c>
      <c r="AD1069">
        <v>0</v>
      </c>
      <c r="AE1069">
        <v>0</v>
      </c>
      <c r="AF1069">
        <v>0</v>
      </c>
      <c r="AG1069">
        <f t="shared" si="101"/>
        <v>0</v>
      </c>
      <c r="AH1069">
        <v>0</v>
      </c>
      <c r="AI1069">
        <v>0</v>
      </c>
    </row>
    <row r="1070" spans="1:35" x14ac:dyDescent="0.3">
      <c r="A1070" s="1">
        <v>11112</v>
      </c>
      <c r="B1070">
        <v>1966</v>
      </c>
      <c r="C1070">
        <f t="shared" si="98"/>
        <v>60</v>
      </c>
      <c r="D1070" t="str" cm="1">
        <f t="array" ref="D1070">_xlfn.IFS(C1070&lt;36,"Young",C1070&lt;56,"Middle-aged",C1070&gt;=56,"Senior")</f>
        <v>Senior</v>
      </c>
      <c r="E1070" t="s">
        <v>29</v>
      </c>
      <c r="F1070" t="s">
        <v>33</v>
      </c>
      <c r="G1070">
        <v>70713</v>
      </c>
      <c r="H1070">
        <f t="shared" si="96"/>
        <v>70713</v>
      </c>
      <c r="I1070" t="str" cm="1">
        <f t="array" ref="I1070">_xlfn.IFS(H1070&lt;PERCENTILE(Income_Clean,0.33),"Low",H1070&lt;PERCENTILE(Income_Clean,0.67),"Medium",H1070&gt;PERCENTILE(Income_Clean,0.67),"High")</f>
        <v>High</v>
      </c>
      <c r="J1070" t="str">
        <f t="shared" si="97"/>
        <v>Above Average Income</v>
      </c>
      <c r="K1070">
        <v>0</v>
      </c>
      <c r="L1070">
        <v>1</v>
      </c>
      <c r="M1070" t="str">
        <f t="shared" si="99"/>
        <v>Yes</v>
      </c>
      <c r="N1070" t="s">
        <v>381</v>
      </c>
      <c r="O1070">
        <v>23</v>
      </c>
      <c r="P1070">
        <v>736</v>
      </c>
      <c r="Q1070">
        <v>114</v>
      </c>
      <c r="R1070">
        <v>279</v>
      </c>
      <c r="S1070">
        <v>82</v>
      </c>
      <c r="T1070">
        <v>76</v>
      </c>
      <c r="U1070">
        <v>190</v>
      </c>
      <c r="V1070">
        <f t="shared" si="100"/>
        <v>1477</v>
      </c>
      <c r="W1070">
        <v>6</v>
      </c>
      <c r="X1070">
        <v>5</v>
      </c>
      <c r="Y1070">
        <v>6</v>
      </c>
      <c r="Z1070">
        <v>8</v>
      </c>
      <c r="AA1070">
        <v>3</v>
      </c>
      <c r="AB1070">
        <v>0</v>
      </c>
      <c r="AC1070">
        <v>0</v>
      </c>
      <c r="AD1070">
        <v>0</v>
      </c>
      <c r="AE1070">
        <v>0</v>
      </c>
      <c r="AF1070">
        <v>0</v>
      </c>
      <c r="AG1070">
        <f t="shared" si="101"/>
        <v>0</v>
      </c>
      <c r="AH1070">
        <v>0</v>
      </c>
      <c r="AI1070">
        <v>0</v>
      </c>
    </row>
    <row r="1071" spans="1:35" x14ac:dyDescent="0.3">
      <c r="A1071" s="1">
        <v>3807</v>
      </c>
      <c r="B1071">
        <v>1955</v>
      </c>
      <c r="C1071">
        <f t="shared" si="98"/>
        <v>71</v>
      </c>
      <c r="D1071" t="str" cm="1">
        <f t="array" ref="D1071">_xlfn.IFS(C1071&lt;36,"Young",C1071&lt;56,"Middle-aged",C1071&gt;=56,"Senior")</f>
        <v>Senior</v>
      </c>
      <c r="E1071" t="s">
        <v>29</v>
      </c>
      <c r="F1071" t="s">
        <v>33</v>
      </c>
      <c r="G1071">
        <v>59925</v>
      </c>
      <c r="H1071">
        <f t="shared" si="96"/>
        <v>59925</v>
      </c>
      <c r="I1071" t="str" cm="1">
        <f t="array" ref="I1071">_xlfn.IFS(H1071&lt;PERCENTILE(Income_Clean,0.33),"Low",H1071&lt;PERCENTILE(Income_Clean,0.67),"Medium",H1071&gt;PERCENTILE(Income_Clean,0.67),"High")</f>
        <v>Medium</v>
      </c>
      <c r="J1071" t="str">
        <f t="shared" si="97"/>
        <v>Average Income</v>
      </c>
      <c r="K1071">
        <v>0</v>
      </c>
      <c r="L1071">
        <v>1</v>
      </c>
      <c r="M1071" t="str">
        <f t="shared" si="99"/>
        <v>Yes</v>
      </c>
      <c r="N1071" t="s">
        <v>567</v>
      </c>
      <c r="O1071">
        <v>83</v>
      </c>
      <c r="P1071">
        <v>473</v>
      </c>
      <c r="Q1071">
        <v>21</v>
      </c>
      <c r="R1071">
        <v>176</v>
      </c>
      <c r="S1071">
        <v>19</v>
      </c>
      <c r="T1071">
        <v>21</v>
      </c>
      <c r="U1071">
        <v>56</v>
      </c>
      <c r="V1071">
        <f t="shared" si="100"/>
        <v>766</v>
      </c>
      <c r="W1071">
        <v>3</v>
      </c>
      <c r="X1071">
        <v>9</v>
      </c>
      <c r="Y1071">
        <v>2</v>
      </c>
      <c r="Z1071">
        <v>9</v>
      </c>
      <c r="AA1071">
        <v>6</v>
      </c>
      <c r="AB1071">
        <v>0</v>
      </c>
      <c r="AC1071">
        <v>0</v>
      </c>
      <c r="AD1071">
        <v>0</v>
      </c>
      <c r="AE1071">
        <v>0</v>
      </c>
      <c r="AF1071">
        <v>0</v>
      </c>
      <c r="AG1071">
        <f t="shared" si="101"/>
        <v>0</v>
      </c>
      <c r="AH1071">
        <v>0</v>
      </c>
      <c r="AI1071">
        <v>0</v>
      </c>
    </row>
    <row r="1072" spans="1:35" x14ac:dyDescent="0.3">
      <c r="A1072" s="1">
        <v>9197</v>
      </c>
      <c r="B1072">
        <v>1953</v>
      </c>
      <c r="C1072">
        <f t="shared" si="98"/>
        <v>73</v>
      </c>
      <c r="D1072" t="str" cm="1">
        <f t="array" ref="D1072">_xlfn.IFS(C1072&lt;36,"Young",C1072&lt;56,"Middle-aged",C1072&gt;=56,"Senior")</f>
        <v>Senior</v>
      </c>
      <c r="E1072" t="s">
        <v>29</v>
      </c>
      <c r="F1072" t="s">
        <v>37</v>
      </c>
      <c r="G1072">
        <v>39722</v>
      </c>
      <c r="H1072">
        <f t="shared" si="96"/>
        <v>39722</v>
      </c>
      <c r="I1072" t="str" cm="1">
        <f t="array" ref="I1072">_xlfn.IFS(H1072&lt;PERCENTILE(Income_Clean,0.33),"Low",H1072&lt;PERCENTILE(Income_Clean,0.67),"Medium",H1072&gt;PERCENTILE(Income_Clean,0.67),"High")</f>
        <v>Low</v>
      </c>
      <c r="J1072" t="str">
        <f t="shared" si="97"/>
        <v>Below Average Income</v>
      </c>
      <c r="K1072">
        <v>0</v>
      </c>
      <c r="L1072">
        <v>1</v>
      </c>
      <c r="M1072" t="str">
        <f t="shared" si="99"/>
        <v>Yes</v>
      </c>
      <c r="N1072" t="s">
        <v>145</v>
      </c>
      <c r="O1072">
        <v>92</v>
      </c>
      <c r="P1072">
        <v>32</v>
      </c>
      <c r="Q1072">
        <v>0</v>
      </c>
      <c r="R1072">
        <v>5</v>
      </c>
      <c r="S1072">
        <v>2</v>
      </c>
      <c r="T1072">
        <v>0</v>
      </c>
      <c r="U1072">
        <v>8</v>
      </c>
      <c r="V1072">
        <f t="shared" si="100"/>
        <v>47</v>
      </c>
      <c r="W1072">
        <v>2</v>
      </c>
      <c r="X1072">
        <v>2</v>
      </c>
      <c r="Y1072">
        <v>0</v>
      </c>
      <c r="Z1072">
        <v>3</v>
      </c>
      <c r="AA1072">
        <v>5</v>
      </c>
      <c r="AB1072">
        <v>0</v>
      </c>
      <c r="AC1072">
        <v>0</v>
      </c>
      <c r="AD1072">
        <v>0</v>
      </c>
      <c r="AE1072">
        <v>0</v>
      </c>
      <c r="AF1072">
        <v>0</v>
      </c>
      <c r="AG1072">
        <f t="shared" si="101"/>
        <v>0</v>
      </c>
      <c r="AH1072">
        <v>0</v>
      </c>
      <c r="AI1072">
        <v>0</v>
      </c>
    </row>
    <row r="1073" spans="1:35" x14ac:dyDescent="0.3">
      <c r="A1073" s="1">
        <v>10832</v>
      </c>
      <c r="B1073">
        <v>1958</v>
      </c>
      <c r="C1073">
        <f t="shared" si="98"/>
        <v>68</v>
      </c>
      <c r="D1073" t="str" cm="1">
        <f t="array" ref="D1073">_xlfn.IFS(C1073&lt;36,"Young",C1073&lt;56,"Middle-aged",C1073&gt;=56,"Senior")</f>
        <v>Senior</v>
      </c>
      <c r="E1073" t="s">
        <v>29</v>
      </c>
      <c r="F1073" t="s">
        <v>33</v>
      </c>
      <c r="G1073">
        <v>46610</v>
      </c>
      <c r="H1073">
        <f t="shared" si="96"/>
        <v>46610</v>
      </c>
      <c r="I1073" t="str" cm="1">
        <f t="array" ref="I1073">_xlfn.IFS(H1073&lt;PERCENTILE(Income_Clean,0.33),"Low",H1073&lt;PERCENTILE(Income_Clean,0.67),"Medium",H1073&gt;PERCENTILE(Income_Clean,0.67),"High")</f>
        <v>Medium</v>
      </c>
      <c r="J1073" t="str">
        <f t="shared" si="97"/>
        <v>Average Income</v>
      </c>
      <c r="K1073">
        <v>0</v>
      </c>
      <c r="L1073">
        <v>0</v>
      </c>
      <c r="M1073" t="str">
        <f t="shared" si="99"/>
        <v>No</v>
      </c>
      <c r="N1073" t="s">
        <v>433</v>
      </c>
      <c r="O1073">
        <v>4</v>
      </c>
      <c r="P1073">
        <v>288</v>
      </c>
      <c r="Q1073">
        <v>10</v>
      </c>
      <c r="R1073">
        <v>30</v>
      </c>
      <c r="S1073">
        <v>4</v>
      </c>
      <c r="T1073">
        <v>10</v>
      </c>
      <c r="U1073">
        <v>125</v>
      </c>
      <c r="V1073">
        <f t="shared" si="100"/>
        <v>467</v>
      </c>
      <c r="W1073">
        <v>1</v>
      </c>
      <c r="X1073">
        <v>6</v>
      </c>
      <c r="Y1073">
        <v>1</v>
      </c>
      <c r="Z1073">
        <v>6</v>
      </c>
      <c r="AA1073">
        <v>6</v>
      </c>
      <c r="AB1073">
        <v>0</v>
      </c>
      <c r="AC1073">
        <v>0</v>
      </c>
      <c r="AD1073">
        <v>0</v>
      </c>
      <c r="AE1073">
        <v>0</v>
      </c>
      <c r="AF1073">
        <v>0</v>
      </c>
      <c r="AG1073">
        <f t="shared" si="101"/>
        <v>0</v>
      </c>
      <c r="AH1073">
        <v>0</v>
      </c>
      <c r="AI1073">
        <v>0</v>
      </c>
    </row>
    <row r="1074" spans="1:35" x14ac:dyDescent="0.3">
      <c r="A1074" s="1">
        <v>6421</v>
      </c>
      <c r="B1074">
        <v>1961</v>
      </c>
      <c r="C1074">
        <f t="shared" si="98"/>
        <v>65</v>
      </c>
      <c r="D1074" t="str" cm="1">
        <f t="array" ref="D1074">_xlfn.IFS(C1074&lt;36,"Young",C1074&lt;56,"Middle-aged",C1074&gt;=56,"Senior")</f>
        <v>Senior</v>
      </c>
      <c r="E1074" t="s">
        <v>29</v>
      </c>
      <c r="F1074" t="s">
        <v>33</v>
      </c>
      <c r="G1074">
        <v>88347</v>
      </c>
      <c r="H1074">
        <f t="shared" si="96"/>
        <v>88347</v>
      </c>
      <c r="I1074" t="str" cm="1">
        <f t="array" ref="I1074">_xlfn.IFS(H1074&lt;PERCENTILE(Income_Clean,0.33),"Low",H1074&lt;PERCENTILE(Income_Clean,0.67),"Medium",H1074&gt;PERCENTILE(Income_Clean,0.67),"High")</f>
        <v>High</v>
      </c>
      <c r="J1074" t="str">
        <f t="shared" si="97"/>
        <v>Above Average Income</v>
      </c>
      <c r="K1074">
        <v>0</v>
      </c>
      <c r="L1074">
        <v>0</v>
      </c>
      <c r="M1074" t="str">
        <f t="shared" si="99"/>
        <v>No</v>
      </c>
      <c r="N1074" t="s">
        <v>113</v>
      </c>
      <c r="O1074">
        <v>32</v>
      </c>
      <c r="P1074">
        <v>1050</v>
      </c>
      <c r="Q1074">
        <v>178</v>
      </c>
      <c r="R1074">
        <v>555</v>
      </c>
      <c r="S1074">
        <v>77</v>
      </c>
      <c r="T1074">
        <v>138</v>
      </c>
      <c r="U1074">
        <v>118</v>
      </c>
      <c r="V1074">
        <f t="shared" si="100"/>
        <v>2116</v>
      </c>
      <c r="W1074">
        <v>1</v>
      </c>
      <c r="X1074">
        <v>4</v>
      </c>
      <c r="Y1074">
        <v>7</v>
      </c>
      <c r="Z1074">
        <v>9</v>
      </c>
      <c r="AA1074">
        <v>1</v>
      </c>
      <c r="AB1074">
        <v>0</v>
      </c>
      <c r="AC1074">
        <v>0</v>
      </c>
      <c r="AD1074">
        <v>0</v>
      </c>
      <c r="AE1074">
        <v>1</v>
      </c>
      <c r="AF1074">
        <v>0</v>
      </c>
      <c r="AG1074">
        <f t="shared" si="101"/>
        <v>1</v>
      </c>
      <c r="AH1074">
        <v>0</v>
      </c>
      <c r="AI1074">
        <v>0</v>
      </c>
    </row>
    <row r="1075" spans="1:35" x14ac:dyDescent="0.3">
      <c r="A1075" s="1">
        <v>4207</v>
      </c>
      <c r="B1075">
        <v>1981</v>
      </c>
      <c r="C1075">
        <f t="shared" si="98"/>
        <v>45</v>
      </c>
      <c r="D1075" t="str" cm="1">
        <f t="array" ref="D1075">_xlfn.IFS(C1075&lt;36,"Young",C1075&lt;56,"Middle-aged",C1075&gt;=56,"Senior")</f>
        <v>Middle-aged</v>
      </c>
      <c r="E1075" t="s">
        <v>36</v>
      </c>
      <c r="F1075" t="s">
        <v>37</v>
      </c>
      <c r="G1075">
        <v>87171</v>
      </c>
      <c r="H1075">
        <f t="shared" si="96"/>
        <v>87171</v>
      </c>
      <c r="I1075" t="str" cm="1">
        <f t="array" ref="I1075">_xlfn.IFS(H1075&lt;PERCENTILE(Income_Clean,0.33),"Low",H1075&lt;PERCENTILE(Income_Clean,0.67),"Medium",H1075&gt;PERCENTILE(Income_Clean,0.67),"High")</f>
        <v>High</v>
      </c>
      <c r="J1075" t="str">
        <f t="shared" si="97"/>
        <v>Above Average Income</v>
      </c>
      <c r="K1075">
        <v>0</v>
      </c>
      <c r="L1075">
        <v>0</v>
      </c>
      <c r="M1075" t="str">
        <f t="shared" si="99"/>
        <v>No</v>
      </c>
      <c r="N1075" t="s">
        <v>175</v>
      </c>
      <c r="O1075">
        <v>27</v>
      </c>
      <c r="P1075">
        <v>1001</v>
      </c>
      <c r="Q1075">
        <v>44</v>
      </c>
      <c r="R1075">
        <v>107</v>
      </c>
      <c r="S1075">
        <v>58</v>
      </c>
      <c r="T1075">
        <v>44</v>
      </c>
      <c r="U1075">
        <v>44</v>
      </c>
      <c r="V1075">
        <f t="shared" si="100"/>
        <v>1298</v>
      </c>
      <c r="W1075">
        <v>1</v>
      </c>
      <c r="X1075">
        <v>6</v>
      </c>
      <c r="Y1075">
        <v>7</v>
      </c>
      <c r="Z1075">
        <v>11</v>
      </c>
      <c r="AA1075">
        <v>2</v>
      </c>
      <c r="AB1075">
        <v>1</v>
      </c>
      <c r="AC1075">
        <v>0</v>
      </c>
      <c r="AD1075">
        <v>1</v>
      </c>
      <c r="AE1075">
        <v>0</v>
      </c>
      <c r="AF1075">
        <v>0</v>
      </c>
      <c r="AG1075">
        <f t="shared" si="101"/>
        <v>2</v>
      </c>
      <c r="AH1075">
        <v>0</v>
      </c>
      <c r="AI1075">
        <v>0</v>
      </c>
    </row>
    <row r="1076" spans="1:35" x14ac:dyDescent="0.3">
      <c r="A1076" s="1">
        <v>577</v>
      </c>
      <c r="B1076">
        <v>1976</v>
      </c>
      <c r="C1076">
        <f t="shared" si="98"/>
        <v>50</v>
      </c>
      <c r="D1076" t="str" cm="1">
        <f t="array" ref="D1076">_xlfn.IFS(C1076&lt;36,"Young",C1076&lt;56,"Middle-aged",C1076&gt;=56,"Senior")</f>
        <v>Middle-aged</v>
      </c>
      <c r="E1076" t="s">
        <v>53</v>
      </c>
      <c r="F1076" t="s">
        <v>33</v>
      </c>
      <c r="G1076">
        <v>26907</v>
      </c>
      <c r="H1076">
        <f t="shared" si="96"/>
        <v>26907</v>
      </c>
      <c r="I1076" t="str" cm="1">
        <f t="array" ref="I1076">_xlfn.IFS(H1076&lt;PERCENTILE(Income_Clean,0.33),"Low",H1076&lt;PERCENTILE(Income_Clean,0.67),"Medium",H1076&gt;PERCENTILE(Income_Clean,0.67),"High")</f>
        <v>Low</v>
      </c>
      <c r="J1076" t="str">
        <f t="shared" si="97"/>
        <v>Below Average Income</v>
      </c>
      <c r="K1076">
        <v>1</v>
      </c>
      <c r="L1076">
        <v>1</v>
      </c>
      <c r="M1076" t="str">
        <f t="shared" si="99"/>
        <v>Yes</v>
      </c>
      <c r="N1076" t="s">
        <v>171</v>
      </c>
      <c r="O1076">
        <v>10</v>
      </c>
      <c r="P1076">
        <v>9</v>
      </c>
      <c r="Q1076">
        <v>1</v>
      </c>
      <c r="R1076">
        <v>7</v>
      </c>
      <c r="S1076">
        <v>0</v>
      </c>
      <c r="T1076">
        <v>3</v>
      </c>
      <c r="U1076">
        <v>2</v>
      </c>
      <c r="V1076">
        <f t="shared" si="100"/>
        <v>22</v>
      </c>
      <c r="W1076">
        <v>2</v>
      </c>
      <c r="X1076">
        <v>1</v>
      </c>
      <c r="Y1076">
        <v>0</v>
      </c>
      <c r="Z1076">
        <v>3</v>
      </c>
      <c r="AA1076">
        <v>7</v>
      </c>
      <c r="AB1076">
        <v>0</v>
      </c>
      <c r="AC1076">
        <v>0</v>
      </c>
      <c r="AD1076">
        <v>0</v>
      </c>
      <c r="AE1076">
        <v>0</v>
      </c>
      <c r="AF1076">
        <v>0</v>
      </c>
      <c r="AG1076">
        <f t="shared" si="101"/>
        <v>0</v>
      </c>
      <c r="AH1076">
        <v>0</v>
      </c>
      <c r="AI1076">
        <v>0</v>
      </c>
    </row>
    <row r="1077" spans="1:35" x14ac:dyDescent="0.3">
      <c r="A1077" s="1">
        <v>10855</v>
      </c>
      <c r="B1077">
        <v>1968</v>
      </c>
      <c r="C1077">
        <f t="shared" si="98"/>
        <v>58</v>
      </c>
      <c r="D1077" t="str" cm="1">
        <f t="array" ref="D1077">_xlfn.IFS(C1077&lt;36,"Young",C1077&lt;56,"Middle-aged",C1077&gt;=56,"Senior")</f>
        <v>Senior</v>
      </c>
      <c r="E1077" t="s">
        <v>39</v>
      </c>
      <c r="F1077" t="s">
        <v>30</v>
      </c>
      <c r="G1077">
        <v>50014</v>
      </c>
      <c r="H1077">
        <f t="shared" si="96"/>
        <v>50014</v>
      </c>
      <c r="I1077" t="str" cm="1">
        <f t="array" ref="I1077">_xlfn.IFS(H1077&lt;PERCENTILE(Income_Clean,0.33),"Low",H1077&lt;PERCENTILE(Income_Clean,0.67),"Medium",H1077&gt;PERCENTILE(Income_Clean,0.67),"High")</f>
        <v>Medium</v>
      </c>
      <c r="J1077" t="str">
        <f t="shared" si="97"/>
        <v>Average Income</v>
      </c>
      <c r="K1077">
        <v>1</v>
      </c>
      <c r="L1077">
        <v>0</v>
      </c>
      <c r="M1077" t="str">
        <f t="shared" si="99"/>
        <v>Yes</v>
      </c>
      <c r="N1077" t="s">
        <v>188</v>
      </c>
      <c r="O1077">
        <v>9</v>
      </c>
      <c r="P1077">
        <v>234</v>
      </c>
      <c r="Q1077">
        <v>14</v>
      </c>
      <c r="R1077">
        <v>77</v>
      </c>
      <c r="S1077">
        <v>19</v>
      </c>
      <c r="T1077">
        <v>10</v>
      </c>
      <c r="U1077">
        <v>42</v>
      </c>
      <c r="V1077">
        <f t="shared" si="100"/>
        <v>396</v>
      </c>
      <c r="W1077">
        <v>2</v>
      </c>
      <c r="X1077">
        <v>4</v>
      </c>
      <c r="Y1077">
        <v>1</v>
      </c>
      <c r="Z1077">
        <v>8</v>
      </c>
      <c r="AA1077">
        <v>5</v>
      </c>
      <c r="AB1077">
        <v>0</v>
      </c>
      <c r="AC1077">
        <v>0</v>
      </c>
      <c r="AD1077">
        <v>0</v>
      </c>
      <c r="AE1077">
        <v>0</v>
      </c>
      <c r="AF1077">
        <v>0</v>
      </c>
      <c r="AG1077">
        <f t="shared" si="101"/>
        <v>0</v>
      </c>
      <c r="AH1077">
        <v>0</v>
      </c>
      <c r="AI1077">
        <v>0</v>
      </c>
    </row>
    <row r="1078" spans="1:35" x14ac:dyDescent="0.3">
      <c r="A1078" s="1">
        <v>3081</v>
      </c>
      <c r="B1078">
        <v>1978</v>
      </c>
      <c r="C1078">
        <f t="shared" si="98"/>
        <v>48</v>
      </c>
      <c r="D1078" t="str" cm="1">
        <f t="array" ref="D1078">_xlfn.IFS(C1078&lt;36,"Young",C1078&lt;56,"Middle-aged",C1078&gt;=56,"Senior")</f>
        <v>Middle-aged</v>
      </c>
      <c r="E1078" t="s">
        <v>36</v>
      </c>
      <c r="F1078" t="s">
        <v>37</v>
      </c>
      <c r="G1078">
        <v>41014</v>
      </c>
      <c r="H1078">
        <f t="shared" si="96"/>
        <v>41014</v>
      </c>
      <c r="I1078" t="str" cm="1">
        <f t="array" ref="I1078">_xlfn.IFS(H1078&lt;PERCENTILE(Income_Clean,0.33),"Low",H1078&lt;PERCENTILE(Income_Clean,0.67),"Medium",H1078&gt;PERCENTILE(Income_Clean,0.67),"High")</f>
        <v>Medium</v>
      </c>
      <c r="J1078" t="str">
        <f t="shared" si="97"/>
        <v>Average Income</v>
      </c>
      <c r="K1078">
        <v>1</v>
      </c>
      <c r="L1078">
        <v>0</v>
      </c>
      <c r="M1078" t="str">
        <f t="shared" si="99"/>
        <v>Yes</v>
      </c>
      <c r="N1078" t="s">
        <v>146</v>
      </c>
      <c r="O1078">
        <v>65</v>
      </c>
      <c r="P1078">
        <v>7</v>
      </c>
      <c r="Q1078">
        <v>2</v>
      </c>
      <c r="R1078">
        <v>6</v>
      </c>
      <c r="S1078">
        <v>2</v>
      </c>
      <c r="T1078">
        <v>0</v>
      </c>
      <c r="U1078">
        <v>3</v>
      </c>
      <c r="V1078">
        <f t="shared" si="100"/>
        <v>20</v>
      </c>
      <c r="W1078">
        <v>1</v>
      </c>
      <c r="X1078">
        <v>1</v>
      </c>
      <c r="Y1078">
        <v>0</v>
      </c>
      <c r="Z1078">
        <v>2</v>
      </c>
      <c r="AA1078">
        <v>7</v>
      </c>
      <c r="AB1078">
        <v>0</v>
      </c>
      <c r="AC1078">
        <v>0</v>
      </c>
      <c r="AD1078">
        <v>0</v>
      </c>
      <c r="AE1078">
        <v>0</v>
      </c>
      <c r="AF1078">
        <v>0</v>
      </c>
      <c r="AG1078">
        <f t="shared" si="101"/>
        <v>0</v>
      </c>
      <c r="AH1078">
        <v>0</v>
      </c>
      <c r="AI1078">
        <v>0</v>
      </c>
    </row>
    <row r="1079" spans="1:35" x14ac:dyDescent="0.3">
      <c r="A1079" s="1">
        <v>3535</v>
      </c>
      <c r="B1079">
        <v>1965</v>
      </c>
      <c r="C1079">
        <f t="shared" si="98"/>
        <v>61</v>
      </c>
      <c r="D1079" t="str" cm="1">
        <f t="array" ref="D1079">_xlfn.IFS(C1079&lt;36,"Young",C1079&lt;56,"Middle-aged",C1079&gt;=56,"Senior")</f>
        <v>Senior</v>
      </c>
      <c r="E1079" t="s">
        <v>29</v>
      </c>
      <c r="F1079" t="s">
        <v>30</v>
      </c>
      <c r="G1079">
        <v>66294</v>
      </c>
      <c r="H1079">
        <f t="shared" si="96"/>
        <v>66294</v>
      </c>
      <c r="I1079" t="str" cm="1">
        <f t="array" ref="I1079">_xlfn.IFS(H1079&lt;PERCENTILE(Income_Clean,0.33),"Low",H1079&lt;PERCENTILE(Income_Clean,0.67),"Medium",H1079&gt;PERCENTILE(Income_Clean,0.67),"High")</f>
        <v>High</v>
      </c>
      <c r="J1079" t="str">
        <f t="shared" si="97"/>
        <v>Above Average Income</v>
      </c>
      <c r="K1079">
        <v>0</v>
      </c>
      <c r="L1079">
        <v>0</v>
      </c>
      <c r="M1079" t="str">
        <f t="shared" si="99"/>
        <v>No</v>
      </c>
      <c r="N1079" t="s">
        <v>272</v>
      </c>
      <c r="O1079">
        <v>68</v>
      </c>
      <c r="P1079">
        <v>251</v>
      </c>
      <c r="Q1079">
        <v>108</v>
      </c>
      <c r="R1079">
        <v>334</v>
      </c>
      <c r="S1079">
        <v>65</v>
      </c>
      <c r="T1079">
        <v>92</v>
      </c>
      <c r="U1079">
        <v>117</v>
      </c>
      <c r="V1079">
        <f t="shared" si="100"/>
        <v>967</v>
      </c>
      <c r="W1079">
        <v>1</v>
      </c>
      <c r="X1079">
        <v>4</v>
      </c>
      <c r="Y1079">
        <v>3</v>
      </c>
      <c r="Z1079">
        <v>5</v>
      </c>
      <c r="AA1079">
        <v>2</v>
      </c>
      <c r="AB1079">
        <v>0</v>
      </c>
      <c r="AC1079">
        <v>0</v>
      </c>
      <c r="AD1079">
        <v>0</v>
      </c>
      <c r="AE1079">
        <v>0</v>
      </c>
      <c r="AF1079">
        <v>0</v>
      </c>
      <c r="AG1079">
        <f t="shared" si="101"/>
        <v>0</v>
      </c>
      <c r="AH1079">
        <v>0</v>
      </c>
      <c r="AI1079">
        <v>0</v>
      </c>
    </row>
    <row r="1080" spans="1:35" x14ac:dyDescent="0.3">
      <c r="A1080" s="1">
        <v>247</v>
      </c>
      <c r="B1080">
        <v>1971</v>
      </c>
      <c r="C1080">
        <f t="shared" si="98"/>
        <v>55</v>
      </c>
      <c r="D1080" t="str" cm="1">
        <f t="array" ref="D1080">_xlfn.IFS(C1080&lt;36,"Young",C1080&lt;56,"Middle-aged",C1080&gt;=56,"Senior")</f>
        <v>Middle-aged</v>
      </c>
      <c r="E1080" t="s">
        <v>29</v>
      </c>
      <c r="F1080" t="s">
        <v>37</v>
      </c>
      <c r="G1080">
        <v>36715</v>
      </c>
      <c r="H1080">
        <f t="shared" si="96"/>
        <v>36715</v>
      </c>
      <c r="I1080" t="str" cm="1">
        <f t="array" ref="I1080">_xlfn.IFS(H1080&lt;PERCENTILE(Income_Clean,0.33),"Low",H1080&lt;PERCENTILE(Income_Clean,0.67),"Medium",H1080&gt;PERCENTILE(Income_Clean,0.67),"High")</f>
        <v>Low</v>
      </c>
      <c r="J1080" t="str">
        <f t="shared" si="97"/>
        <v>Below Average Income</v>
      </c>
      <c r="K1080">
        <v>1</v>
      </c>
      <c r="L1080">
        <v>0</v>
      </c>
      <c r="M1080" t="str">
        <f t="shared" si="99"/>
        <v>Yes</v>
      </c>
      <c r="N1080" t="s">
        <v>317</v>
      </c>
      <c r="O1080">
        <v>16</v>
      </c>
      <c r="P1080">
        <v>172</v>
      </c>
      <c r="Q1080">
        <v>10</v>
      </c>
      <c r="R1080">
        <v>125</v>
      </c>
      <c r="S1080">
        <v>21</v>
      </c>
      <c r="T1080">
        <v>13</v>
      </c>
      <c r="U1080">
        <v>16</v>
      </c>
      <c r="V1080">
        <f t="shared" si="100"/>
        <v>357</v>
      </c>
      <c r="W1080">
        <v>6</v>
      </c>
      <c r="X1080">
        <v>7</v>
      </c>
      <c r="Y1080">
        <v>2</v>
      </c>
      <c r="Z1080">
        <v>4</v>
      </c>
      <c r="AA1080">
        <v>9</v>
      </c>
      <c r="AB1080">
        <v>0</v>
      </c>
      <c r="AC1080">
        <v>0</v>
      </c>
      <c r="AD1080">
        <v>0</v>
      </c>
      <c r="AE1080">
        <v>0</v>
      </c>
      <c r="AF1080">
        <v>0</v>
      </c>
      <c r="AG1080">
        <f t="shared" si="101"/>
        <v>0</v>
      </c>
      <c r="AH1080">
        <v>0</v>
      </c>
      <c r="AI1080">
        <v>1</v>
      </c>
    </row>
    <row r="1081" spans="1:35" x14ac:dyDescent="0.3">
      <c r="A1081" s="1">
        <v>8707</v>
      </c>
      <c r="B1081">
        <v>1956</v>
      </c>
      <c r="C1081">
        <f t="shared" si="98"/>
        <v>70</v>
      </c>
      <c r="D1081" t="str" cm="1">
        <f t="array" ref="D1081">_xlfn.IFS(C1081&lt;36,"Young",C1081&lt;56,"Middle-aged",C1081&gt;=56,"Senior")</f>
        <v>Senior</v>
      </c>
      <c r="E1081" t="s">
        <v>29</v>
      </c>
      <c r="F1081" t="s">
        <v>37</v>
      </c>
      <c r="G1081">
        <v>79456</v>
      </c>
      <c r="H1081">
        <f t="shared" si="96"/>
        <v>79456</v>
      </c>
      <c r="I1081" t="str" cm="1">
        <f t="array" ref="I1081">_xlfn.IFS(H1081&lt;PERCENTILE(Income_Clean,0.33),"Low",H1081&lt;PERCENTILE(Income_Clean,0.67),"Medium",H1081&gt;PERCENTILE(Income_Clean,0.67),"High")</f>
        <v>High</v>
      </c>
      <c r="J1081" t="str">
        <f t="shared" si="97"/>
        <v>Above Average Income</v>
      </c>
      <c r="K1081">
        <v>0</v>
      </c>
      <c r="L1081">
        <v>0</v>
      </c>
      <c r="M1081" t="str">
        <f t="shared" si="99"/>
        <v>No</v>
      </c>
      <c r="N1081" t="s">
        <v>162</v>
      </c>
      <c r="O1081">
        <v>12</v>
      </c>
      <c r="P1081">
        <v>565</v>
      </c>
      <c r="Q1081">
        <v>42</v>
      </c>
      <c r="R1081">
        <v>548</v>
      </c>
      <c r="S1081">
        <v>64</v>
      </c>
      <c r="T1081">
        <v>83</v>
      </c>
      <c r="U1081">
        <v>99</v>
      </c>
      <c r="V1081">
        <f t="shared" si="100"/>
        <v>1401</v>
      </c>
      <c r="W1081">
        <v>1</v>
      </c>
      <c r="X1081">
        <v>5</v>
      </c>
      <c r="Y1081">
        <v>6</v>
      </c>
      <c r="Z1081">
        <v>4</v>
      </c>
      <c r="AA1081">
        <v>3</v>
      </c>
      <c r="AB1081">
        <v>0</v>
      </c>
      <c r="AC1081">
        <v>0</v>
      </c>
      <c r="AD1081">
        <v>0</v>
      </c>
      <c r="AE1081">
        <v>0</v>
      </c>
      <c r="AF1081">
        <v>0</v>
      </c>
      <c r="AG1081">
        <f t="shared" si="101"/>
        <v>0</v>
      </c>
      <c r="AH1081">
        <v>0</v>
      </c>
      <c r="AI1081">
        <v>1</v>
      </c>
    </row>
    <row r="1082" spans="1:35" x14ac:dyDescent="0.3">
      <c r="A1082" s="1">
        <v>9523</v>
      </c>
      <c r="B1082">
        <v>1982</v>
      </c>
      <c r="C1082">
        <f t="shared" si="98"/>
        <v>44</v>
      </c>
      <c r="D1082" t="str" cm="1">
        <f t="array" ref="D1082">_xlfn.IFS(C1082&lt;36,"Young",C1082&lt;56,"Middle-aged",C1082&gt;=56,"Senior")</f>
        <v>Middle-aged</v>
      </c>
      <c r="E1082" t="s">
        <v>29</v>
      </c>
      <c r="F1082" t="s">
        <v>33</v>
      </c>
      <c r="G1082">
        <v>40479</v>
      </c>
      <c r="H1082">
        <f t="shared" si="96"/>
        <v>40479</v>
      </c>
      <c r="I1082" t="str" cm="1">
        <f t="array" ref="I1082">_xlfn.IFS(H1082&lt;PERCENTILE(Income_Clean,0.33),"Low",H1082&lt;PERCENTILE(Income_Clean,0.67),"Medium",H1082&gt;PERCENTILE(Income_Clean,0.67),"High")</f>
        <v>Medium</v>
      </c>
      <c r="J1082" t="str">
        <f t="shared" si="97"/>
        <v>Average Income</v>
      </c>
      <c r="K1082">
        <v>1</v>
      </c>
      <c r="L1082">
        <v>0</v>
      </c>
      <c r="M1082" t="str">
        <f t="shared" si="99"/>
        <v>Yes</v>
      </c>
      <c r="N1082" t="s">
        <v>568</v>
      </c>
      <c r="O1082">
        <v>95</v>
      </c>
      <c r="P1082">
        <v>5</v>
      </c>
      <c r="Q1082">
        <v>0</v>
      </c>
      <c r="R1082">
        <v>8</v>
      </c>
      <c r="S1082">
        <v>2</v>
      </c>
      <c r="T1082">
        <v>0</v>
      </c>
      <c r="U1082">
        <v>0</v>
      </c>
      <c r="V1082">
        <f t="shared" si="100"/>
        <v>15</v>
      </c>
      <c r="W1082">
        <v>1</v>
      </c>
      <c r="X1082">
        <v>0</v>
      </c>
      <c r="Y1082">
        <v>0</v>
      </c>
      <c r="Z1082">
        <v>3</v>
      </c>
      <c r="AA1082">
        <v>4</v>
      </c>
      <c r="AB1082">
        <v>0</v>
      </c>
      <c r="AC1082">
        <v>0</v>
      </c>
      <c r="AD1082">
        <v>0</v>
      </c>
      <c r="AE1082">
        <v>0</v>
      </c>
      <c r="AF1082">
        <v>0</v>
      </c>
      <c r="AG1082">
        <f t="shared" si="101"/>
        <v>0</v>
      </c>
      <c r="AH1082">
        <v>0</v>
      </c>
      <c r="AI1082">
        <v>0</v>
      </c>
    </row>
    <row r="1083" spans="1:35" x14ac:dyDescent="0.3">
      <c r="A1083" s="1">
        <v>6072</v>
      </c>
      <c r="B1083">
        <v>1970</v>
      </c>
      <c r="C1083">
        <f t="shared" si="98"/>
        <v>56</v>
      </c>
      <c r="D1083" t="str" cm="1">
        <f t="array" ref="D1083">_xlfn.IFS(C1083&lt;36,"Young",C1083&lt;56,"Middle-aged",C1083&gt;=56,"Senior")</f>
        <v>Senior</v>
      </c>
      <c r="E1083" t="s">
        <v>39</v>
      </c>
      <c r="F1083" t="s">
        <v>30</v>
      </c>
      <c r="G1083">
        <v>75345</v>
      </c>
      <c r="H1083">
        <f t="shared" si="96"/>
        <v>75345</v>
      </c>
      <c r="I1083" t="str" cm="1">
        <f t="array" ref="I1083">_xlfn.IFS(H1083&lt;PERCENTILE(Income_Clean,0.33),"Low",H1083&lt;PERCENTILE(Income_Clean,0.67),"Medium",H1083&gt;PERCENTILE(Income_Clean,0.67),"High")</f>
        <v>High</v>
      </c>
      <c r="J1083" t="str">
        <f t="shared" si="97"/>
        <v>Above Average Income</v>
      </c>
      <c r="K1083">
        <v>0</v>
      </c>
      <c r="L1083">
        <v>0</v>
      </c>
      <c r="M1083" t="str">
        <f t="shared" si="99"/>
        <v>No</v>
      </c>
      <c r="N1083" t="s">
        <v>134</v>
      </c>
      <c r="O1083">
        <v>16</v>
      </c>
      <c r="P1083">
        <v>918</v>
      </c>
      <c r="Q1083">
        <v>57</v>
      </c>
      <c r="R1083">
        <v>842</v>
      </c>
      <c r="S1083">
        <v>99</v>
      </c>
      <c r="T1083">
        <v>38</v>
      </c>
      <c r="U1083">
        <v>133</v>
      </c>
      <c r="V1083">
        <f t="shared" si="100"/>
        <v>2087</v>
      </c>
      <c r="W1083">
        <v>1</v>
      </c>
      <c r="X1083">
        <v>5</v>
      </c>
      <c r="Y1083">
        <v>8</v>
      </c>
      <c r="Z1083">
        <v>6</v>
      </c>
      <c r="AA1083">
        <v>3</v>
      </c>
      <c r="AB1083">
        <v>0</v>
      </c>
      <c r="AC1083">
        <v>0</v>
      </c>
      <c r="AD1083">
        <v>0</v>
      </c>
      <c r="AE1083">
        <v>1</v>
      </c>
      <c r="AF1083">
        <v>0</v>
      </c>
      <c r="AG1083">
        <f t="shared" si="101"/>
        <v>1</v>
      </c>
      <c r="AH1083">
        <v>0</v>
      </c>
      <c r="AI1083">
        <v>1</v>
      </c>
    </row>
    <row r="1084" spans="1:35" x14ac:dyDescent="0.3">
      <c r="A1084" s="1">
        <v>6295</v>
      </c>
      <c r="B1084">
        <v>1977</v>
      </c>
      <c r="C1084">
        <f t="shared" si="98"/>
        <v>49</v>
      </c>
      <c r="D1084" t="str" cm="1">
        <f t="array" ref="D1084">_xlfn.IFS(C1084&lt;36,"Young",C1084&lt;56,"Middle-aged",C1084&gt;=56,"Senior")</f>
        <v>Middle-aged</v>
      </c>
      <c r="E1084" t="s">
        <v>29</v>
      </c>
      <c r="F1084" t="s">
        <v>37</v>
      </c>
      <c r="G1084">
        <v>54233</v>
      </c>
      <c r="H1084">
        <f t="shared" si="96"/>
        <v>54233</v>
      </c>
      <c r="I1084" t="str" cm="1">
        <f t="array" ref="I1084">_xlfn.IFS(H1084&lt;PERCENTILE(Income_Clean,0.33),"Low",H1084&lt;PERCENTILE(Income_Clean,0.67),"Medium",H1084&gt;PERCENTILE(Income_Clean,0.67),"High")</f>
        <v>Medium</v>
      </c>
      <c r="J1084" t="str">
        <f t="shared" si="97"/>
        <v>Average Income</v>
      </c>
      <c r="K1084">
        <v>0</v>
      </c>
      <c r="L1084">
        <v>1</v>
      </c>
      <c r="M1084" t="str">
        <f t="shared" si="99"/>
        <v>Yes</v>
      </c>
      <c r="N1084" t="s">
        <v>514</v>
      </c>
      <c r="O1084">
        <v>46</v>
      </c>
      <c r="P1084">
        <v>652</v>
      </c>
      <c r="Q1084">
        <v>8</v>
      </c>
      <c r="R1084">
        <v>158</v>
      </c>
      <c r="S1084">
        <v>21</v>
      </c>
      <c r="T1084">
        <v>0</v>
      </c>
      <c r="U1084">
        <v>142</v>
      </c>
      <c r="V1084">
        <f t="shared" si="100"/>
        <v>981</v>
      </c>
      <c r="W1084">
        <v>4</v>
      </c>
      <c r="X1084">
        <v>11</v>
      </c>
      <c r="Y1084">
        <v>6</v>
      </c>
      <c r="Z1084">
        <v>5</v>
      </c>
      <c r="AA1084">
        <v>8</v>
      </c>
      <c r="AB1084">
        <v>0</v>
      </c>
      <c r="AC1084">
        <v>0</v>
      </c>
      <c r="AD1084">
        <v>0</v>
      </c>
      <c r="AE1084">
        <v>0</v>
      </c>
      <c r="AF1084">
        <v>0</v>
      </c>
      <c r="AG1084">
        <f t="shared" si="101"/>
        <v>0</v>
      </c>
      <c r="AH1084">
        <v>0</v>
      </c>
      <c r="AI1084">
        <v>0</v>
      </c>
    </row>
    <row r="1085" spans="1:35" x14ac:dyDescent="0.3">
      <c r="A1085" s="1">
        <v>10914</v>
      </c>
      <c r="B1085">
        <v>1970</v>
      </c>
      <c r="C1085">
        <f t="shared" si="98"/>
        <v>56</v>
      </c>
      <c r="D1085" t="str" cm="1">
        <f t="array" ref="D1085">_xlfn.IFS(C1085&lt;36,"Young",C1085&lt;56,"Middle-aged",C1085&gt;=56,"Senior")</f>
        <v>Senior</v>
      </c>
      <c r="E1085" t="s">
        <v>29</v>
      </c>
      <c r="F1085" t="s">
        <v>30</v>
      </c>
      <c r="G1085">
        <v>24163</v>
      </c>
      <c r="H1085">
        <f t="shared" si="96"/>
        <v>24163</v>
      </c>
      <c r="I1085" t="str" cm="1">
        <f t="array" ref="I1085">_xlfn.IFS(H1085&lt;PERCENTILE(Income_Clean,0.33),"Low",H1085&lt;PERCENTILE(Income_Clean,0.67),"Medium",H1085&gt;PERCENTILE(Income_Clean,0.67),"High")</f>
        <v>Low</v>
      </c>
      <c r="J1085" t="str">
        <f t="shared" si="97"/>
        <v>Below Average Income</v>
      </c>
      <c r="K1085">
        <v>1</v>
      </c>
      <c r="L1085">
        <v>1</v>
      </c>
      <c r="M1085" t="str">
        <f t="shared" si="99"/>
        <v>Yes</v>
      </c>
      <c r="N1085" t="s">
        <v>273</v>
      </c>
      <c r="O1085">
        <v>3</v>
      </c>
      <c r="P1085">
        <v>4</v>
      </c>
      <c r="Q1085">
        <v>1</v>
      </c>
      <c r="R1085">
        <v>7</v>
      </c>
      <c r="S1085">
        <v>2</v>
      </c>
      <c r="T1085">
        <v>1</v>
      </c>
      <c r="U1085">
        <v>2</v>
      </c>
      <c r="V1085">
        <f t="shared" si="100"/>
        <v>17</v>
      </c>
      <c r="W1085">
        <v>2</v>
      </c>
      <c r="X1085">
        <v>1</v>
      </c>
      <c r="Y1085">
        <v>0</v>
      </c>
      <c r="Z1085">
        <v>3</v>
      </c>
      <c r="AA1085">
        <v>4</v>
      </c>
      <c r="AB1085">
        <v>0</v>
      </c>
      <c r="AC1085">
        <v>0</v>
      </c>
      <c r="AD1085">
        <v>0</v>
      </c>
      <c r="AE1085">
        <v>0</v>
      </c>
      <c r="AF1085">
        <v>0</v>
      </c>
      <c r="AG1085">
        <f t="shared" si="101"/>
        <v>0</v>
      </c>
      <c r="AH1085">
        <v>0</v>
      </c>
      <c r="AI1085">
        <v>0</v>
      </c>
    </row>
    <row r="1086" spans="1:35" x14ac:dyDescent="0.3">
      <c r="A1086" s="1">
        <v>1509</v>
      </c>
      <c r="B1086">
        <v>1958</v>
      </c>
      <c r="C1086">
        <f t="shared" si="98"/>
        <v>68</v>
      </c>
      <c r="D1086" t="str" cm="1">
        <f t="array" ref="D1086">_xlfn.IFS(C1086&lt;36,"Young",C1086&lt;56,"Middle-aged",C1086&gt;=56,"Senior")</f>
        <v>Senior</v>
      </c>
      <c r="E1086" t="s">
        <v>36</v>
      </c>
      <c r="F1086" t="s">
        <v>33</v>
      </c>
      <c r="G1086">
        <v>84460</v>
      </c>
      <c r="H1086">
        <f t="shared" si="96"/>
        <v>84460</v>
      </c>
      <c r="I1086" t="str" cm="1">
        <f t="array" ref="I1086">_xlfn.IFS(H1086&lt;PERCENTILE(Income_Clean,0.33),"Low",H1086&lt;PERCENTILE(Income_Clean,0.67),"Medium",H1086&gt;PERCENTILE(Income_Clean,0.67),"High")</f>
        <v>High</v>
      </c>
      <c r="J1086" t="str">
        <f t="shared" si="97"/>
        <v>Above Average Income</v>
      </c>
      <c r="K1086">
        <v>0</v>
      </c>
      <c r="L1086">
        <v>0</v>
      </c>
      <c r="M1086" t="str">
        <f t="shared" si="99"/>
        <v>No</v>
      </c>
      <c r="N1086" t="s">
        <v>569</v>
      </c>
      <c r="O1086">
        <v>80</v>
      </c>
      <c r="P1086">
        <v>152</v>
      </c>
      <c r="Q1086">
        <v>27</v>
      </c>
      <c r="R1086">
        <v>103</v>
      </c>
      <c r="S1086">
        <v>106</v>
      </c>
      <c r="T1086">
        <v>54</v>
      </c>
      <c r="U1086">
        <v>81</v>
      </c>
      <c r="V1086">
        <f t="shared" si="100"/>
        <v>523</v>
      </c>
      <c r="W1086">
        <v>0</v>
      </c>
      <c r="X1086">
        <v>9</v>
      </c>
      <c r="Y1086">
        <v>9</v>
      </c>
      <c r="Z1086">
        <v>4</v>
      </c>
      <c r="AA1086">
        <v>5</v>
      </c>
      <c r="AB1086">
        <v>0</v>
      </c>
      <c r="AC1086">
        <v>1</v>
      </c>
      <c r="AD1086">
        <v>1</v>
      </c>
      <c r="AE1086">
        <v>1</v>
      </c>
      <c r="AF1086">
        <v>1</v>
      </c>
      <c r="AG1086">
        <f t="shared" si="101"/>
        <v>4</v>
      </c>
      <c r="AH1086">
        <v>0</v>
      </c>
      <c r="AI1086">
        <v>1</v>
      </c>
    </row>
    <row r="1087" spans="1:35" x14ac:dyDescent="0.3">
      <c r="A1087" s="1">
        <v>5577</v>
      </c>
      <c r="B1087">
        <v>1983</v>
      </c>
      <c r="C1087">
        <f t="shared" si="98"/>
        <v>43</v>
      </c>
      <c r="D1087" t="str" cm="1">
        <f t="array" ref="D1087">_xlfn.IFS(C1087&lt;36,"Young",C1087&lt;56,"Middle-aged",C1087&gt;=56,"Senior")</f>
        <v>Middle-aged</v>
      </c>
      <c r="E1087" t="s">
        <v>29</v>
      </c>
      <c r="F1087" t="s">
        <v>33</v>
      </c>
      <c r="G1087">
        <v>43776</v>
      </c>
      <c r="H1087">
        <f t="shared" si="96"/>
        <v>43776</v>
      </c>
      <c r="I1087" t="str" cm="1">
        <f t="array" ref="I1087">_xlfn.IFS(H1087&lt;PERCENTILE(Income_Clean,0.33),"Low",H1087&lt;PERCENTILE(Income_Clean,0.67),"Medium",H1087&gt;PERCENTILE(Income_Clean,0.67),"High")</f>
        <v>Medium</v>
      </c>
      <c r="J1087" t="str">
        <f t="shared" si="97"/>
        <v>Average Income</v>
      </c>
      <c r="K1087">
        <v>1</v>
      </c>
      <c r="L1087">
        <v>0</v>
      </c>
      <c r="M1087" t="str">
        <f t="shared" si="99"/>
        <v>Yes</v>
      </c>
      <c r="N1087" t="s">
        <v>570</v>
      </c>
      <c r="O1087">
        <v>77</v>
      </c>
      <c r="P1087">
        <v>8</v>
      </c>
      <c r="Q1087">
        <v>0</v>
      </c>
      <c r="R1087">
        <v>9</v>
      </c>
      <c r="S1087">
        <v>2</v>
      </c>
      <c r="T1087">
        <v>1</v>
      </c>
      <c r="U1087">
        <v>3</v>
      </c>
      <c r="V1087">
        <f t="shared" si="100"/>
        <v>23</v>
      </c>
      <c r="W1087">
        <v>1</v>
      </c>
      <c r="X1087">
        <v>1</v>
      </c>
      <c r="Y1087">
        <v>0</v>
      </c>
      <c r="Z1087">
        <v>2</v>
      </c>
      <c r="AA1087">
        <v>6</v>
      </c>
      <c r="AB1087">
        <v>0</v>
      </c>
      <c r="AC1087">
        <v>0</v>
      </c>
      <c r="AD1087">
        <v>0</v>
      </c>
      <c r="AE1087">
        <v>0</v>
      </c>
      <c r="AF1087">
        <v>0</v>
      </c>
      <c r="AG1087">
        <f t="shared" si="101"/>
        <v>0</v>
      </c>
      <c r="AH1087">
        <v>0</v>
      </c>
      <c r="AI1087">
        <v>0</v>
      </c>
    </row>
    <row r="1088" spans="1:35" x14ac:dyDescent="0.3">
      <c r="A1088" s="1">
        <v>7348</v>
      </c>
      <c r="B1088">
        <v>1958</v>
      </c>
      <c r="C1088">
        <f t="shared" si="98"/>
        <v>68</v>
      </c>
      <c r="D1088" t="str" cm="1">
        <f t="array" ref="D1088">_xlfn.IFS(C1088&lt;36,"Young",C1088&lt;56,"Middle-aged",C1088&gt;=56,"Senior")</f>
        <v>Senior</v>
      </c>
      <c r="E1088" t="s">
        <v>36</v>
      </c>
      <c r="F1088" t="s">
        <v>30</v>
      </c>
      <c r="G1088">
        <v>71691</v>
      </c>
      <c r="H1088">
        <f t="shared" si="96"/>
        <v>71691</v>
      </c>
      <c r="I1088" t="str" cm="1">
        <f t="array" ref="I1088">_xlfn.IFS(H1088&lt;PERCENTILE(Income_Clean,0.33),"Low",H1088&lt;PERCENTILE(Income_Clean,0.67),"Medium",H1088&gt;PERCENTILE(Income_Clean,0.67),"High")</f>
        <v>High</v>
      </c>
      <c r="J1088" t="str">
        <f t="shared" si="97"/>
        <v>Above Average Income</v>
      </c>
      <c r="K1088">
        <v>0</v>
      </c>
      <c r="L1088">
        <v>0</v>
      </c>
      <c r="M1088" t="str">
        <f t="shared" si="99"/>
        <v>No</v>
      </c>
      <c r="N1088" t="s">
        <v>272</v>
      </c>
      <c r="O1088">
        <v>0</v>
      </c>
      <c r="P1088">
        <v>336</v>
      </c>
      <c r="Q1088">
        <v>130</v>
      </c>
      <c r="R1088">
        <v>411</v>
      </c>
      <c r="S1088">
        <v>240</v>
      </c>
      <c r="T1088">
        <v>32</v>
      </c>
      <c r="U1088">
        <v>43</v>
      </c>
      <c r="V1088">
        <f t="shared" si="100"/>
        <v>1192</v>
      </c>
      <c r="W1088">
        <v>1</v>
      </c>
      <c r="X1088">
        <v>4</v>
      </c>
      <c r="Y1088">
        <v>7</v>
      </c>
      <c r="Z1088">
        <v>5</v>
      </c>
      <c r="AA1088">
        <v>2</v>
      </c>
      <c r="AB1088">
        <v>0</v>
      </c>
      <c r="AC1088">
        <v>0</v>
      </c>
      <c r="AD1088">
        <v>0</v>
      </c>
      <c r="AE1088">
        <v>0</v>
      </c>
      <c r="AF1088">
        <v>0</v>
      </c>
      <c r="AG1088">
        <f t="shared" si="101"/>
        <v>0</v>
      </c>
      <c r="AH1088">
        <v>0</v>
      </c>
      <c r="AI1088">
        <v>1</v>
      </c>
    </row>
    <row r="1089" spans="1:35" x14ac:dyDescent="0.3">
      <c r="A1089" s="1">
        <v>1127</v>
      </c>
      <c r="B1089">
        <v>1973</v>
      </c>
      <c r="C1089">
        <f t="shared" si="98"/>
        <v>53</v>
      </c>
      <c r="D1089" t="str" cm="1">
        <f t="array" ref="D1089">_xlfn.IFS(C1089&lt;36,"Young",C1089&lt;56,"Middle-aged",C1089&gt;=56,"Senior")</f>
        <v>Middle-aged</v>
      </c>
      <c r="E1089" t="s">
        <v>36</v>
      </c>
      <c r="F1089" t="s">
        <v>37</v>
      </c>
      <c r="G1089">
        <v>85844</v>
      </c>
      <c r="H1089">
        <f t="shared" si="96"/>
        <v>85844</v>
      </c>
      <c r="I1089" t="str" cm="1">
        <f t="array" ref="I1089">_xlfn.IFS(H1089&lt;PERCENTILE(Income_Clean,0.33),"Low",H1089&lt;PERCENTILE(Income_Clean,0.67),"Medium",H1089&gt;PERCENTILE(Income_Clean,0.67),"High")</f>
        <v>High</v>
      </c>
      <c r="J1089" t="str">
        <f t="shared" si="97"/>
        <v>Above Average Income</v>
      </c>
      <c r="K1089">
        <v>0</v>
      </c>
      <c r="L1089">
        <v>0</v>
      </c>
      <c r="M1089" t="str">
        <f t="shared" si="99"/>
        <v>No</v>
      </c>
      <c r="N1089" t="s">
        <v>504</v>
      </c>
      <c r="O1089">
        <v>62</v>
      </c>
      <c r="P1089">
        <v>938</v>
      </c>
      <c r="Q1089">
        <v>19</v>
      </c>
      <c r="R1089">
        <v>843</v>
      </c>
      <c r="S1089">
        <v>25</v>
      </c>
      <c r="T1089">
        <v>95</v>
      </c>
      <c r="U1089">
        <v>38</v>
      </c>
      <c r="V1089">
        <f t="shared" si="100"/>
        <v>1958</v>
      </c>
      <c r="W1089">
        <v>1</v>
      </c>
      <c r="X1089">
        <v>6</v>
      </c>
      <c r="Y1089">
        <v>6</v>
      </c>
      <c r="Z1089">
        <v>7</v>
      </c>
      <c r="AA1089">
        <v>2</v>
      </c>
      <c r="AB1089">
        <v>0</v>
      </c>
      <c r="AC1089">
        <v>0</v>
      </c>
      <c r="AD1089">
        <v>1</v>
      </c>
      <c r="AE1089">
        <v>0</v>
      </c>
      <c r="AF1089">
        <v>0</v>
      </c>
      <c r="AG1089">
        <f t="shared" si="101"/>
        <v>1</v>
      </c>
      <c r="AH1089">
        <v>0</v>
      </c>
      <c r="AI1089">
        <v>0</v>
      </c>
    </row>
    <row r="1090" spans="1:35" x14ac:dyDescent="0.3">
      <c r="A1090" s="1">
        <v>1833</v>
      </c>
      <c r="B1090">
        <v>1974</v>
      </c>
      <c r="C1090">
        <f t="shared" si="98"/>
        <v>52</v>
      </c>
      <c r="D1090" t="str" cm="1">
        <f t="array" ref="D1090">_xlfn.IFS(C1090&lt;36,"Young",C1090&lt;56,"Middle-aged",C1090&gt;=56,"Senior")</f>
        <v>Middle-aged</v>
      </c>
      <c r="E1090" t="s">
        <v>36</v>
      </c>
      <c r="F1090" t="s">
        <v>30</v>
      </c>
      <c r="G1090">
        <v>39190</v>
      </c>
      <c r="H1090">
        <f t="shared" ref="H1090:H1153" si="102">IF(G1090=0,MEDIAN(Income),G1090)</f>
        <v>39190</v>
      </c>
      <c r="I1090" t="str" cm="1">
        <f t="array" ref="I1090">_xlfn.IFS(H1090&lt;PERCENTILE(Income_Clean,0.33),"Low",H1090&lt;PERCENTILE(Income_Clean,0.67),"Medium",H1090&gt;PERCENTILE(Income_Clean,0.67),"High")</f>
        <v>Low</v>
      </c>
      <c r="J1090" t="str">
        <f t="shared" ref="J1090:J1153" si="103">_xlfn.XLOOKUP(I1090,$AK$3:$AK$5,$AL$3:$AL$5)</f>
        <v>Below Average Income</v>
      </c>
      <c r="K1090">
        <v>1</v>
      </c>
      <c r="L1090">
        <v>0</v>
      </c>
      <c r="M1090" t="str">
        <f t="shared" si="99"/>
        <v>Yes</v>
      </c>
      <c r="N1090" t="s">
        <v>571</v>
      </c>
      <c r="O1090">
        <v>91</v>
      </c>
      <c r="P1090">
        <v>68</v>
      </c>
      <c r="Q1090">
        <v>8</v>
      </c>
      <c r="R1090">
        <v>18</v>
      </c>
      <c r="S1090">
        <v>19</v>
      </c>
      <c r="T1090">
        <v>8</v>
      </c>
      <c r="U1090">
        <v>12</v>
      </c>
      <c r="V1090">
        <f t="shared" si="100"/>
        <v>133</v>
      </c>
      <c r="W1090">
        <v>2</v>
      </c>
      <c r="X1090">
        <v>2</v>
      </c>
      <c r="Y1090">
        <v>1</v>
      </c>
      <c r="Z1090">
        <v>4</v>
      </c>
      <c r="AA1090">
        <v>5</v>
      </c>
      <c r="AB1090">
        <v>0</v>
      </c>
      <c r="AC1090">
        <v>0</v>
      </c>
      <c r="AD1090">
        <v>0</v>
      </c>
      <c r="AE1090">
        <v>0</v>
      </c>
      <c r="AF1090">
        <v>0</v>
      </c>
      <c r="AG1090">
        <f t="shared" si="101"/>
        <v>0</v>
      </c>
      <c r="AH1090">
        <v>0</v>
      </c>
      <c r="AI1090">
        <v>0</v>
      </c>
    </row>
    <row r="1091" spans="1:35" x14ac:dyDescent="0.3">
      <c r="A1091" s="1">
        <v>4944</v>
      </c>
      <c r="B1091">
        <v>1959</v>
      </c>
      <c r="C1091">
        <f t="shared" ref="C1091:C1154" si="104">2026-B1091</f>
        <v>67</v>
      </c>
      <c r="D1091" t="str" cm="1">
        <f t="array" ref="D1091">_xlfn.IFS(C1091&lt;36,"Young",C1091&lt;56,"Middle-aged",C1091&gt;=56,"Senior")</f>
        <v>Senior</v>
      </c>
      <c r="E1091" t="s">
        <v>29</v>
      </c>
      <c r="F1091" t="s">
        <v>33</v>
      </c>
      <c r="G1091">
        <v>71367</v>
      </c>
      <c r="H1091">
        <f t="shared" si="102"/>
        <v>71367</v>
      </c>
      <c r="I1091" t="str" cm="1">
        <f t="array" ref="I1091">_xlfn.IFS(H1091&lt;PERCENTILE(Income_Clean,0.33),"Low",H1091&lt;PERCENTILE(Income_Clean,0.67),"Medium",H1091&gt;PERCENTILE(Income_Clean,0.67),"High")</f>
        <v>High</v>
      </c>
      <c r="J1091" t="str">
        <f t="shared" si="103"/>
        <v>Above Average Income</v>
      </c>
      <c r="K1091">
        <v>0</v>
      </c>
      <c r="L1091">
        <v>0</v>
      </c>
      <c r="M1091" t="str">
        <f t="shared" ref="M1091:M1154" si="105">IF(K1091+L1091&gt;0,"Yes","No")</f>
        <v>No</v>
      </c>
      <c r="N1091" t="s">
        <v>284</v>
      </c>
      <c r="O1091">
        <v>24</v>
      </c>
      <c r="P1091">
        <v>227</v>
      </c>
      <c r="Q1091">
        <v>23</v>
      </c>
      <c r="R1091">
        <v>389</v>
      </c>
      <c r="S1091">
        <v>42</v>
      </c>
      <c r="T1091">
        <v>21</v>
      </c>
      <c r="U1091">
        <v>75</v>
      </c>
      <c r="V1091">
        <f t="shared" ref="V1091:V1154" si="106">SUM(P1091:U1091)</f>
        <v>777</v>
      </c>
      <c r="W1091">
        <v>1</v>
      </c>
      <c r="X1091">
        <v>4</v>
      </c>
      <c r="Y1091">
        <v>5</v>
      </c>
      <c r="Z1091">
        <v>7</v>
      </c>
      <c r="AA1091">
        <v>2</v>
      </c>
      <c r="AB1091">
        <v>0</v>
      </c>
      <c r="AC1091">
        <v>0</v>
      </c>
      <c r="AD1091">
        <v>0</v>
      </c>
      <c r="AE1091">
        <v>0</v>
      </c>
      <c r="AF1091">
        <v>0</v>
      </c>
      <c r="AG1091">
        <f t="shared" ref="AG1091:AG1154" si="107">SUM(AB1091:AF1091)</f>
        <v>0</v>
      </c>
      <c r="AH1091">
        <v>0</v>
      </c>
      <c r="AI1091">
        <v>0</v>
      </c>
    </row>
    <row r="1092" spans="1:35" x14ac:dyDescent="0.3">
      <c r="A1092" s="1">
        <v>9080</v>
      </c>
      <c r="B1092">
        <v>1972</v>
      </c>
      <c r="C1092">
        <f t="shared" si="104"/>
        <v>54</v>
      </c>
      <c r="D1092" t="str" cm="1">
        <f t="array" ref="D1092">_xlfn.IFS(C1092&lt;36,"Young",C1092&lt;56,"Middle-aged",C1092&gt;=56,"Senior")</f>
        <v>Middle-aged</v>
      </c>
      <c r="E1092" t="s">
        <v>36</v>
      </c>
      <c r="F1092" t="s">
        <v>30</v>
      </c>
      <c r="G1092">
        <v>38578</v>
      </c>
      <c r="H1092">
        <f t="shared" si="102"/>
        <v>38578</v>
      </c>
      <c r="I1092" t="str" cm="1">
        <f t="array" ref="I1092">_xlfn.IFS(H1092&lt;PERCENTILE(Income_Clean,0.33),"Low",H1092&lt;PERCENTILE(Income_Clean,0.67),"Medium",H1092&gt;PERCENTILE(Income_Clean,0.67),"High")</f>
        <v>Low</v>
      </c>
      <c r="J1092" t="str">
        <f t="shared" si="103"/>
        <v>Below Average Income</v>
      </c>
      <c r="K1092">
        <v>1</v>
      </c>
      <c r="L1092">
        <v>1</v>
      </c>
      <c r="M1092" t="str">
        <f t="shared" si="105"/>
        <v>Yes</v>
      </c>
      <c r="N1092" t="s">
        <v>321</v>
      </c>
      <c r="O1092">
        <v>2</v>
      </c>
      <c r="P1092">
        <v>38</v>
      </c>
      <c r="Q1092">
        <v>4</v>
      </c>
      <c r="R1092">
        <v>22</v>
      </c>
      <c r="S1092">
        <v>3</v>
      </c>
      <c r="T1092">
        <v>3</v>
      </c>
      <c r="U1092">
        <v>3</v>
      </c>
      <c r="V1092">
        <f t="shared" si="106"/>
        <v>73</v>
      </c>
      <c r="W1092">
        <v>3</v>
      </c>
      <c r="X1092">
        <v>3</v>
      </c>
      <c r="Y1092">
        <v>0</v>
      </c>
      <c r="Z1092">
        <v>3</v>
      </c>
      <c r="AA1092">
        <v>8</v>
      </c>
      <c r="AB1092">
        <v>0</v>
      </c>
      <c r="AC1092">
        <v>0</v>
      </c>
      <c r="AD1092">
        <v>0</v>
      </c>
      <c r="AE1092">
        <v>0</v>
      </c>
      <c r="AF1092">
        <v>0</v>
      </c>
      <c r="AG1092">
        <f t="shared" si="107"/>
        <v>0</v>
      </c>
      <c r="AH1092">
        <v>0</v>
      </c>
      <c r="AI1092">
        <v>0</v>
      </c>
    </row>
    <row r="1093" spans="1:35" x14ac:dyDescent="0.3">
      <c r="A1093" s="1">
        <v>6466</v>
      </c>
      <c r="B1093">
        <v>1965</v>
      </c>
      <c r="C1093">
        <f t="shared" si="104"/>
        <v>61</v>
      </c>
      <c r="D1093" t="str" cm="1">
        <f t="array" ref="D1093">_xlfn.IFS(C1093&lt;36,"Young",C1093&lt;56,"Middle-aged",C1093&gt;=56,"Senior")</f>
        <v>Senior</v>
      </c>
      <c r="E1093" t="s">
        <v>36</v>
      </c>
      <c r="F1093" t="s">
        <v>37</v>
      </c>
      <c r="G1093">
        <v>57236</v>
      </c>
      <c r="H1093">
        <f t="shared" si="102"/>
        <v>57236</v>
      </c>
      <c r="I1093" t="str" cm="1">
        <f t="array" ref="I1093">_xlfn.IFS(H1093&lt;PERCENTILE(Income_Clean,0.33),"Low",H1093&lt;PERCENTILE(Income_Clean,0.67),"Medium",H1093&gt;PERCENTILE(Income_Clean,0.67),"High")</f>
        <v>Medium</v>
      </c>
      <c r="J1093" t="str">
        <f t="shared" si="103"/>
        <v>Average Income</v>
      </c>
      <c r="K1093">
        <v>1</v>
      </c>
      <c r="L1093">
        <v>1</v>
      </c>
      <c r="M1093" t="str">
        <f t="shared" si="105"/>
        <v>Yes</v>
      </c>
      <c r="N1093" t="s">
        <v>471</v>
      </c>
      <c r="O1093">
        <v>22</v>
      </c>
      <c r="P1093">
        <v>105</v>
      </c>
      <c r="Q1093">
        <v>0</v>
      </c>
      <c r="R1093">
        <v>9</v>
      </c>
      <c r="S1093">
        <v>2</v>
      </c>
      <c r="T1093">
        <v>1</v>
      </c>
      <c r="U1093">
        <v>4</v>
      </c>
      <c r="V1093">
        <f t="shared" si="106"/>
        <v>121</v>
      </c>
      <c r="W1093">
        <v>3</v>
      </c>
      <c r="X1093">
        <v>2</v>
      </c>
      <c r="Y1093">
        <v>1</v>
      </c>
      <c r="Z1093">
        <v>4</v>
      </c>
      <c r="AA1093">
        <v>3</v>
      </c>
      <c r="AB1093">
        <v>0</v>
      </c>
      <c r="AC1093">
        <v>0</v>
      </c>
      <c r="AD1093">
        <v>0</v>
      </c>
      <c r="AE1093">
        <v>0</v>
      </c>
      <c r="AF1093">
        <v>0</v>
      </c>
      <c r="AG1093">
        <f t="shared" si="107"/>
        <v>0</v>
      </c>
      <c r="AH1093">
        <v>0</v>
      </c>
      <c r="AI1093">
        <v>0</v>
      </c>
    </row>
    <row r="1094" spans="1:35" x14ac:dyDescent="0.3">
      <c r="A1094" s="1">
        <v>9964</v>
      </c>
      <c r="B1094">
        <v>1979</v>
      </c>
      <c r="C1094">
        <f t="shared" si="104"/>
        <v>47</v>
      </c>
      <c r="D1094" t="str" cm="1">
        <f t="array" ref="D1094">_xlfn.IFS(C1094&lt;36,"Young",C1094&lt;56,"Middle-aged",C1094&gt;=56,"Senior")</f>
        <v>Middle-aged</v>
      </c>
      <c r="E1094" t="s">
        <v>29</v>
      </c>
      <c r="F1094" t="s">
        <v>30</v>
      </c>
      <c r="G1094">
        <v>61825</v>
      </c>
      <c r="H1094">
        <f t="shared" si="102"/>
        <v>61825</v>
      </c>
      <c r="I1094" t="str" cm="1">
        <f t="array" ref="I1094">_xlfn.IFS(H1094&lt;PERCENTILE(Income_Clean,0.33),"Low",H1094&lt;PERCENTILE(Income_Clean,0.67),"Medium",H1094&gt;PERCENTILE(Income_Clean,0.67),"High")</f>
        <v>Medium</v>
      </c>
      <c r="J1094" t="str">
        <f t="shared" si="103"/>
        <v>Average Income</v>
      </c>
      <c r="K1094">
        <v>0</v>
      </c>
      <c r="L1094">
        <v>1</v>
      </c>
      <c r="M1094" t="str">
        <f t="shared" si="105"/>
        <v>Yes</v>
      </c>
      <c r="N1094" t="s">
        <v>406</v>
      </c>
      <c r="O1094">
        <v>56</v>
      </c>
      <c r="P1094">
        <v>162</v>
      </c>
      <c r="Q1094">
        <v>50</v>
      </c>
      <c r="R1094">
        <v>100</v>
      </c>
      <c r="S1094">
        <v>55</v>
      </c>
      <c r="T1094">
        <v>30</v>
      </c>
      <c r="U1094">
        <v>27</v>
      </c>
      <c r="V1094">
        <f t="shared" si="106"/>
        <v>424</v>
      </c>
      <c r="W1094">
        <v>1</v>
      </c>
      <c r="X1094">
        <v>4</v>
      </c>
      <c r="Y1094">
        <v>2</v>
      </c>
      <c r="Z1094">
        <v>8</v>
      </c>
      <c r="AA1094">
        <v>4</v>
      </c>
      <c r="AB1094">
        <v>0</v>
      </c>
      <c r="AC1094">
        <v>0</v>
      </c>
      <c r="AD1094">
        <v>0</v>
      </c>
      <c r="AE1094">
        <v>0</v>
      </c>
      <c r="AF1094">
        <v>0</v>
      </c>
      <c r="AG1094">
        <f t="shared" si="107"/>
        <v>0</v>
      </c>
      <c r="AH1094">
        <v>0</v>
      </c>
      <c r="AI1094">
        <v>0</v>
      </c>
    </row>
    <row r="1095" spans="1:35" x14ac:dyDescent="0.3">
      <c r="A1095" s="1">
        <v>4790</v>
      </c>
      <c r="B1095">
        <v>1958</v>
      </c>
      <c r="C1095">
        <f t="shared" si="104"/>
        <v>68</v>
      </c>
      <c r="D1095" t="str" cm="1">
        <f t="array" ref="D1095">_xlfn.IFS(C1095&lt;36,"Young",C1095&lt;56,"Middle-aged",C1095&gt;=56,"Senior")</f>
        <v>Senior</v>
      </c>
      <c r="E1095" t="s">
        <v>29</v>
      </c>
      <c r="F1095" t="s">
        <v>41</v>
      </c>
      <c r="G1095">
        <v>79803</v>
      </c>
      <c r="H1095">
        <f t="shared" si="102"/>
        <v>79803</v>
      </c>
      <c r="I1095" t="str" cm="1">
        <f t="array" ref="I1095">_xlfn.IFS(H1095&lt;PERCENTILE(Income_Clean,0.33),"Low",H1095&lt;PERCENTILE(Income_Clean,0.67),"Medium",H1095&gt;PERCENTILE(Income_Clean,0.67),"High")</f>
        <v>High</v>
      </c>
      <c r="J1095" t="str">
        <f t="shared" si="103"/>
        <v>Above Average Income</v>
      </c>
      <c r="K1095">
        <v>0</v>
      </c>
      <c r="L1095">
        <v>1</v>
      </c>
      <c r="M1095" t="str">
        <f t="shared" si="105"/>
        <v>Yes</v>
      </c>
      <c r="N1095" t="s">
        <v>572</v>
      </c>
      <c r="O1095">
        <v>54</v>
      </c>
      <c r="P1095">
        <v>574</v>
      </c>
      <c r="Q1095">
        <v>8</v>
      </c>
      <c r="R1095">
        <v>216</v>
      </c>
      <c r="S1095">
        <v>21</v>
      </c>
      <c r="T1095">
        <v>16</v>
      </c>
      <c r="U1095">
        <v>33</v>
      </c>
      <c r="V1095">
        <f t="shared" si="106"/>
        <v>868</v>
      </c>
      <c r="W1095">
        <v>1</v>
      </c>
      <c r="X1095">
        <v>4</v>
      </c>
      <c r="Y1095">
        <v>3</v>
      </c>
      <c r="Z1095">
        <v>5</v>
      </c>
      <c r="AA1095">
        <v>1</v>
      </c>
      <c r="AB1095">
        <v>0</v>
      </c>
      <c r="AC1095">
        <v>0</v>
      </c>
      <c r="AD1095">
        <v>0</v>
      </c>
      <c r="AE1095">
        <v>0</v>
      </c>
      <c r="AF1095">
        <v>0</v>
      </c>
      <c r="AG1095">
        <f t="shared" si="107"/>
        <v>0</v>
      </c>
      <c r="AH1095">
        <v>0</v>
      </c>
      <c r="AI1095">
        <v>0</v>
      </c>
    </row>
    <row r="1096" spans="1:35" x14ac:dyDescent="0.3">
      <c r="A1096" s="1">
        <v>10245</v>
      </c>
      <c r="B1096">
        <v>1986</v>
      </c>
      <c r="C1096">
        <f t="shared" si="104"/>
        <v>40</v>
      </c>
      <c r="D1096" t="str" cm="1">
        <f t="array" ref="D1096">_xlfn.IFS(C1096&lt;36,"Young",C1096&lt;56,"Middle-aged",C1096&gt;=56,"Senior")</f>
        <v>Middle-aged</v>
      </c>
      <c r="E1096" t="s">
        <v>53</v>
      </c>
      <c r="F1096" t="s">
        <v>30</v>
      </c>
      <c r="G1096">
        <v>80910</v>
      </c>
      <c r="H1096">
        <f t="shared" si="102"/>
        <v>80910</v>
      </c>
      <c r="I1096" t="str" cm="1">
        <f t="array" ref="I1096">_xlfn.IFS(H1096&lt;PERCENTILE(Income_Clean,0.33),"Low",H1096&lt;PERCENTILE(Income_Clean,0.67),"Medium",H1096&gt;PERCENTILE(Income_Clean,0.67),"High")</f>
        <v>High</v>
      </c>
      <c r="J1096" t="str">
        <f t="shared" si="103"/>
        <v>Above Average Income</v>
      </c>
      <c r="K1096">
        <v>0</v>
      </c>
      <c r="L1096">
        <v>0</v>
      </c>
      <c r="M1096" t="str">
        <f t="shared" si="105"/>
        <v>No</v>
      </c>
      <c r="N1096" t="s">
        <v>266</v>
      </c>
      <c r="O1096">
        <v>71</v>
      </c>
      <c r="P1096">
        <v>160</v>
      </c>
      <c r="Q1096">
        <v>80</v>
      </c>
      <c r="R1096">
        <v>369</v>
      </c>
      <c r="S1096">
        <v>67</v>
      </c>
      <c r="T1096">
        <v>39</v>
      </c>
      <c r="U1096">
        <v>41</v>
      </c>
      <c r="V1096">
        <f t="shared" si="106"/>
        <v>756</v>
      </c>
      <c r="W1096">
        <v>1</v>
      </c>
      <c r="X1096">
        <v>3</v>
      </c>
      <c r="Y1096">
        <v>3</v>
      </c>
      <c r="Z1096">
        <v>8</v>
      </c>
      <c r="AA1096">
        <v>1</v>
      </c>
      <c r="AB1096">
        <v>0</v>
      </c>
      <c r="AC1096">
        <v>0</v>
      </c>
      <c r="AD1096">
        <v>0</v>
      </c>
      <c r="AE1096">
        <v>0</v>
      </c>
      <c r="AF1096">
        <v>0</v>
      </c>
      <c r="AG1096">
        <f t="shared" si="107"/>
        <v>0</v>
      </c>
      <c r="AH1096">
        <v>0</v>
      </c>
      <c r="AI1096">
        <v>0</v>
      </c>
    </row>
    <row r="1097" spans="1:35" x14ac:dyDescent="0.3">
      <c r="A1097" s="1">
        <v>1109</v>
      </c>
      <c r="B1097">
        <v>1982</v>
      </c>
      <c r="C1097">
        <f t="shared" si="104"/>
        <v>44</v>
      </c>
      <c r="D1097" t="str" cm="1">
        <f t="array" ref="D1097">_xlfn.IFS(C1097&lt;36,"Young",C1097&lt;56,"Middle-aged",C1097&gt;=56,"Senior")</f>
        <v>Middle-aged</v>
      </c>
      <c r="E1097" t="s">
        <v>39</v>
      </c>
      <c r="F1097" t="s">
        <v>33</v>
      </c>
      <c r="G1097">
        <v>27590</v>
      </c>
      <c r="H1097">
        <f t="shared" si="102"/>
        <v>27590</v>
      </c>
      <c r="I1097" t="str" cm="1">
        <f t="array" ref="I1097">_xlfn.IFS(H1097&lt;PERCENTILE(Income_Clean,0.33),"Low",H1097&lt;PERCENTILE(Income_Clean,0.67),"Medium",H1097&gt;PERCENTILE(Income_Clean,0.67),"High")</f>
        <v>Low</v>
      </c>
      <c r="J1097" t="str">
        <f t="shared" si="103"/>
        <v>Below Average Income</v>
      </c>
      <c r="K1097">
        <v>1</v>
      </c>
      <c r="L1097">
        <v>0</v>
      </c>
      <c r="M1097" t="str">
        <f t="shared" si="105"/>
        <v>Yes</v>
      </c>
      <c r="N1097" t="s">
        <v>366</v>
      </c>
      <c r="O1097">
        <v>38</v>
      </c>
      <c r="P1097">
        <v>6</v>
      </c>
      <c r="Q1097">
        <v>0</v>
      </c>
      <c r="R1097">
        <v>5</v>
      </c>
      <c r="S1097">
        <v>0</v>
      </c>
      <c r="T1097">
        <v>0</v>
      </c>
      <c r="U1097">
        <v>1</v>
      </c>
      <c r="V1097">
        <f t="shared" si="106"/>
        <v>12</v>
      </c>
      <c r="W1097">
        <v>1</v>
      </c>
      <c r="X1097">
        <v>1</v>
      </c>
      <c r="Y1097">
        <v>0</v>
      </c>
      <c r="Z1097">
        <v>2</v>
      </c>
      <c r="AA1097">
        <v>7</v>
      </c>
      <c r="AB1097">
        <v>0</v>
      </c>
      <c r="AC1097">
        <v>0</v>
      </c>
      <c r="AD1097">
        <v>0</v>
      </c>
      <c r="AE1097">
        <v>0</v>
      </c>
      <c r="AF1097">
        <v>0</v>
      </c>
      <c r="AG1097">
        <f t="shared" si="107"/>
        <v>0</v>
      </c>
      <c r="AH1097">
        <v>0</v>
      </c>
      <c r="AI1097">
        <v>0</v>
      </c>
    </row>
    <row r="1098" spans="1:35" x14ac:dyDescent="0.3">
      <c r="A1098" s="1">
        <v>6001</v>
      </c>
      <c r="B1098">
        <v>1979</v>
      </c>
      <c r="C1098">
        <f t="shared" si="104"/>
        <v>47</v>
      </c>
      <c r="D1098" t="str" cm="1">
        <f t="array" ref="D1098">_xlfn.IFS(C1098&lt;36,"Young",C1098&lt;56,"Middle-aged",C1098&gt;=56,"Senior")</f>
        <v>Middle-aged</v>
      </c>
      <c r="E1098" t="s">
        <v>29</v>
      </c>
      <c r="F1098" t="s">
        <v>37</v>
      </c>
      <c r="G1098">
        <v>56775</v>
      </c>
      <c r="H1098">
        <f t="shared" si="102"/>
        <v>56775</v>
      </c>
      <c r="I1098" t="str" cm="1">
        <f t="array" ref="I1098">_xlfn.IFS(H1098&lt;PERCENTILE(Income_Clean,0.33),"Low",H1098&lt;PERCENTILE(Income_Clean,0.67),"Medium",H1098&gt;PERCENTILE(Income_Clean,0.67),"High")</f>
        <v>Medium</v>
      </c>
      <c r="J1098" t="str">
        <f t="shared" si="103"/>
        <v>Average Income</v>
      </c>
      <c r="K1098">
        <v>0</v>
      </c>
      <c r="L1098">
        <v>1</v>
      </c>
      <c r="M1098" t="str">
        <f t="shared" si="105"/>
        <v>Yes</v>
      </c>
      <c r="N1098" t="s">
        <v>60</v>
      </c>
      <c r="O1098">
        <v>62</v>
      </c>
      <c r="P1098">
        <v>614</v>
      </c>
      <c r="Q1098">
        <v>35</v>
      </c>
      <c r="R1098">
        <v>160</v>
      </c>
      <c r="S1098">
        <v>58</v>
      </c>
      <c r="T1098">
        <v>35</v>
      </c>
      <c r="U1098">
        <v>35</v>
      </c>
      <c r="V1098">
        <f t="shared" si="106"/>
        <v>937</v>
      </c>
      <c r="W1098">
        <v>2</v>
      </c>
      <c r="X1098">
        <v>5</v>
      </c>
      <c r="Y1098">
        <v>8</v>
      </c>
      <c r="Z1098">
        <v>10</v>
      </c>
      <c r="AA1098">
        <v>5</v>
      </c>
      <c r="AB1098">
        <v>0</v>
      </c>
      <c r="AC1098">
        <v>0</v>
      </c>
      <c r="AD1098">
        <v>0</v>
      </c>
      <c r="AE1098">
        <v>0</v>
      </c>
      <c r="AF1098">
        <v>0</v>
      </c>
      <c r="AG1098">
        <f t="shared" si="107"/>
        <v>0</v>
      </c>
      <c r="AH1098">
        <v>0</v>
      </c>
      <c r="AI1098">
        <v>0</v>
      </c>
    </row>
    <row r="1099" spans="1:35" x14ac:dyDescent="0.3">
      <c r="A1099" s="1">
        <v>5538</v>
      </c>
      <c r="B1099">
        <v>1975</v>
      </c>
      <c r="C1099">
        <f t="shared" si="104"/>
        <v>51</v>
      </c>
      <c r="D1099" t="str" cm="1">
        <f t="array" ref="D1099">_xlfn.IFS(C1099&lt;36,"Young",C1099&lt;56,"Middle-aged",C1099&gt;=56,"Senior")</f>
        <v>Middle-aged</v>
      </c>
      <c r="E1099" t="s">
        <v>29</v>
      </c>
      <c r="F1099" t="s">
        <v>41</v>
      </c>
      <c r="G1099">
        <v>83829</v>
      </c>
      <c r="H1099">
        <f t="shared" si="102"/>
        <v>83829</v>
      </c>
      <c r="I1099" t="str" cm="1">
        <f t="array" ref="I1099">_xlfn.IFS(H1099&lt;PERCENTILE(Income_Clean,0.33),"Low",H1099&lt;PERCENTILE(Income_Clean,0.67),"Medium",H1099&gt;PERCENTILE(Income_Clean,0.67),"High")</f>
        <v>High</v>
      </c>
      <c r="J1099" t="str">
        <f t="shared" si="103"/>
        <v>Above Average Income</v>
      </c>
      <c r="K1099">
        <v>0</v>
      </c>
      <c r="L1099">
        <v>0</v>
      </c>
      <c r="M1099" t="str">
        <f t="shared" si="105"/>
        <v>No</v>
      </c>
      <c r="N1099" t="s">
        <v>311</v>
      </c>
      <c r="O1099">
        <v>78</v>
      </c>
      <c r="P1099">
        <v>897</v>
      </c>
      <c r="Q1099">
        <v>161</v>
      </c>
      <c r="R1099">
        <v>430</v>
      </c>
      <c r="S1099">
        <v>186</v>
      </c>
      <c r="T1099">
        <v>161</v>
      </c>
      <c r="U1099">
        <v>27</v>
      </c>
      <c r="V1099">
        <f t="shared" si="106"/>
        <v>1862</v>
      </c>
      <c r="W1099">
        <v>0</v>
      </c>
      <c r="X1099">
        <v>4</v>
      </c>
      <c r="Y1099">
        <v>7</v>
      </c>
      <c r="Z1099">
        <v>6</v>
      </c>
      <c r="AA1099">
        <v>1</v>
      </c>
      <c r="AB1099">
        <v>1</v>
      </c>
      <c r="AC1099">
        <v>0</v>
      </c>
      <c r="AD1099">
        <v>1</v>
      </c>
      <c r="AE1099">
        <v>1</v>
      </c>
      <c r="AF1099">
        <v>0</v>
      </c>
      <c r="AG1099">
        <f t="shared" si="107"/>
        <v>3</v>
      </c>
      <c r="AH1099">
        <v>0</v>
      </c>
      <c r="AI1099">
        <v>1</v>
      </c>
    </row>
    <row r="1100" spans="1:35" x14ac:dyDescent="0.3">
      <c r="A1100" s="1">
        <v>10552</v>
      </c>
      <c r="B1100">
        <v>1979</v>
      </c>
      <c r="C1100">
        <f t="shared" si="104"/>
        <v>47</v>
      </c>
      <c r="D1100" t="str" cm="1">
        <f t="array" ref="D1100">_xlfn.IFS(C1100&lt;36,"Young",C1100&lt;56,"Middle-aged",C1100&gt;=56,"Senior")</f>
        <v>Middle-aged</v>
      </c>
      <c r="E1100" t="s">
        <v>53</v>
      </c>
      <c r="F1100" t="s">
        <v>37</v>
      </c>
      <c r="G1100">
        <v>54210</v>
      </c>
      <c r="H1100">
        <f t="shared" si="102"/>
        <v>54210</v>
      </c>
      <c r="I1100" t="str" cm="1">
        <f t="array" ref="I1100">_xlfn.IFS(H1100&lt;PERCENTILE(Income_Clean,0.33),"Low",H1100&lt;PERCENTILE(Income_Clean,0.67),"Medium",H1100&gt;PERCENTILE(Income_Clean,0.67),"High")</f>
        <v>Medium</v>
      </c>
      <c r="J1100" t="str">
        <f t="shared" si="103"/>
        <v>Average Income</v>
      </c>
      <c r="K1100">
        <v>0</v>
      </c>
      <c r="L1100">
        <v>1</v>
      </c>
      <c r="M1100" t="str">
        <f t="shared" si="105"/>
        <v>Yes</v>
      </c>
      <c r="N1100" t="s">
        <v>238</v>
      </c>
      <c r="O1100">
        <v>18</v>
      </c>
      <c r="P1100">
        <v>70</v>
      </c>
      <c r="Q1100">
        <v>54</v>
      </c>
      <c r="R1100">
        <v>109</v>
      </c>
      <c r="S1100">
        <v>80</v>
      </c>
      <c r="T1100">
        <v>9</v>
      </c>
      <c r="U1100">
        <v>45</v>
      </c>
      <c r="V1100">
        <f t="shared" si="106"/>
        <v>367</v>
      </c>
      <c r="W1100">
        <v>2</v>
      </c>
      <c r="X1100">
        <v>4</v>
      </c>
      <c r="Y1100">
        <v>1</v>
      </c>
      <c r="Z1100">
        <v>7</v>
      </c>
      <c r="AA1100">
        <v>5</v>
      </c>
      <c r="AB1100">
        <v>0</v>
      </c>
      <c r="AC1100">
        <v>0</v>
      </c>
      <c r="AD1100">
        <v>0</v>
      </c>
      <c r="AE1100">
        <v>0</v>
      </c>
      <c r="AF1100">
        <v>0</v>
      </c>
      <c r="AG1100">
        <f t="shared" si="107"/>
        <v>0</v>
      </c>
      <c r="AH1100">
        <v>0</v>
      </c>
      <c r="AI1100">
        <v>0</v>
      </c>
    </row>
    <row r="1101" spans="1:35" x14ac:dyDescent="0.3">
      <c r="A1101" s="1">
        <v>1545</v>
      </c>
      <c r="B1101">
        <v>1986</v>
      </c>
      <c r="C1101">
        <f t="shared" si="104"/>
        <v>40</v>
      </c>
      <c r="D1101" t="str" cm="1">
        <f t="array" ref="D1101">_xlfn.IFS(C1101&lt;36,"Young",C1101&lt;56,"Middle-aged",C1101&gt;=56,"Senior")</f>
        <v>Middle-aged</v>
      </c>
      <c r="E1101" t="s">
        <v>29</v>
      </c>
      <c r="F1101" t="s">
        <v>37</v>
      </c>
      <c r="G1101">
        <v>38508</v>
      </c>
      <c r="H1101">
        <f t="shared" si="102"/>
        <v>38508</v>
      </c>
      <c r="I1101" t="str" cm="1">
        <f t="array" ref="I1101">_xlfn.IFS(H1101&lt;PERCENTILE(Income_Clean,0.33),"Low",H1101&lt;PERCENTILE(Income_Clean,0.67),"Medium",H1101&gt;PERCENTILE(Income_Clean,0.67),"High")</f>
        <v>Low</v>
      </c>
      <c r="J1101" t="str">
        <f t="shared" si="103"/>
        <v>Below Average Income</v>
      </c>
      <c r="K1101">
        <v>1</v>
      </c>
      <c r="L1101">
        <v>0</v>
      </c>
      <c r="M1101" t="str">
        <f t="shared" si="105"/>
        <v>Yes</v>
      </c>
      <c r="N1101" t="s">
        <v>191</v>
      </c>
      <c r="O1101">
        <v>95</v>
      </c>
      <c r="P1101">
        <v>120</v>
      </c>
      <c r="Q1101">
        <v>19</v>
      </c>
      <c r="R1101">
        <v>206</v>
      </c>
      <c r="S1101">
        <v>25</v>
      </c>
      <c r="T1101">
        <v>19</v>
      </c>
      <c r="U1101">
        <v>54</v>
      </c>
      <c r="V1101">
        <f t="shared" si="106"/>
        <v>443</v>
      </c>
      <c r="W1101">
        <v>6</v>
      </c>
      <c r="X1101">
        <v>7</v>
      </c>
      <c r="Y1101">
        <v>2</v>
      </c>
      <c r="Z1101">
        <v>5</v>
      </c>
      <c r="AA1101">
        <v>8</v>
      </c>
      <c r="AB1101">
        <v>0</v>
      </c>
      <c r="AC1101">
        <v>0</v>
      </c>
      <c r="AD1101">
        <v>0</v>
      </c>
      <c r="AE1101">
        <v>0</v>
      </c>
      <c r="AF1101">
        <v>0</v>
      </c>
      <c r="AG1101">
        <f t="shared" si="107"/>
        <v>0</v>
      </c>
      <c r="AH1101">
        <v>0</v>
      </c>
      <c r="AI1101">
        <v>0</v>
      </c>
    </row>
    <row r="1102" spans="1:35" x14ac:dyDescent="0.3">
      <c r="A1102" s="1">
        <v>7409</v>
      </c>
      <c r="B1102">
        <v>1970</v>
      </c>
      <c r="C1102">
        <f t="shared" si="104"/>
        <v>56</v>
      </c>
      <c r="D1102" t="str" cm="1">
        <f t="array" ref="D1102">_xlfn.IFS(C1102&lt;36,"Young",C1102&lt;56,"Middle-aged",C1102&gt;=56,"Senior")</f>
        <v>Senior</v>
      </c>
      <c r="E1102" t="s">
        <v>29</v>
      </c>
      <c r="F1102" t="s">
        <v>33</v>
      </c>
      <c r="G1102">
        <v>53187</v>
      </c>
      <c r="H1102">
        <f t="shared" si="102"/>
        <v>53187</v>
      </c>
      <c r="I1102" t="str" cm="1">
        <f t="array" ref="I1102">_xlfn.IFS(H1102&lt;PERCENTILE(Income_Clean,0.33),"Low",H1102&lt;PERCENTILE(Income_Clean,0.67),"Medium",H1102&gt;PERCENTILE(Income_Clean,0.67),"High")</f>
        <v>Medium</v>
      </c>
      <c r="J1102" t="str">
        <f t="shared" si="103"/>
        <v>Average Income</v>
      </c>
      <c r="K1102">
        <v>1</v>
      </c>
      <c r="L1102">
        <v>0</v>
      </c>
      <c r="M1102" t="str">
        <f t="shared" si="105"/>
        <v>Yes</v>
      </c>
      <c r="N1102" t="s">
        <v>573</v>
      </c>
      <c r="O1102">
        <v>66</v>
      </c>
      <c r="P1102">
        <v>211</v>
      </c>
      <c r="Q1102">
        <v>2</v>
      </c>
      <c r="R1102">
        <v>30</v>
      </c>
      <c r="S1102">
        <v>7</v>
      </c>
      <c r="T1102">
        <v>7</v>
      </c>
      <c r="U1102">
        <v>10</v>
      </c>
      <c r="V1102">
        <f t="shared" si="106"/>
        <v>267</v>
      </c>
      <c r="W1102">
        <v>2</v>
      </c>
      <c r="X1102">
        <v>4</v>
      </c>
      <c r="Y1102">
        <v>1</v>
      </c>
      <c r="Z1102">
        <v>6</v>
      </c>
      <c r="AA1102">
        <v>5</v>
      </c>
      <c r="AB1102">
        <v>0</v>
      </c>
      <c r="AC1102">
        <v>0</v>
      </c>
      <c r="AD1102">
        <v>0</v>
      </c>
      <c r="AE1102">
        <v>0</v>
      </c>
      <c r="AF1102">
        <v>0</v>
      </c>
      <c r="AG1102">
        <f t="shared" si="107"/>
        <v>0</v>
      </c>
      <c r="AH1102">
        <v>0</v>
      </c>
      <c r="AI1102">
        <v>0</v>
      </c>
    </row>
    <row r="1103" spans="1:35" x14ac:dyDescent="0.3">
      <c r="A1103" s="1">
        <v>4444</v>
      </c>
      <c r="B1103">
        <v>1972</v>
      </c>
      <c r="C1103">
        <f t="shared" si="104"/>
        <v>54</v>
      </c>
      <c r="D1103" t="str" cm="1">
        <f t="array" ref="D1103">_xlfn.IFS(C1103&lt;36,"Young",C1103&lt;56,"Middle-aged",C1103&gt;=56,"Senior")</f>
        <v>Middle-aged</v>
      </c>
      <c r="E1103" t="s">
        <v>29</v>
      </c>
      <c r="F1103" t="s">
        <v>37</v>
      </c>
      <c r="G1103">
        <v>30023</v>
      </c>
      <c r="H1103">
        <f t="shared" si="102"/>
        <v>30023</v>
      </c>
      <c r="I1103" t="str" cm="1">
        <f t="array" ref="I1103">_xlfn.IFS(H1103&lt;PERCENTILE(Income_Clean,0.33),"Low",H1103&lt;PERCENTILE(Income_Clean,0.67),"Medium",H1103&gt;PERCENTILE(Income_Clean,0.67),"High")</f>
        <v>Low</v>
      </c>
      <c r="J1103" t="str">
        <f t="shared" si="103"/>
        <v>Below Average Income</v>
      </c>
      <c r="K1103">
        <v>1</v>
      </c>
      <c r="L1103">
        <v>0</v>
      </c>
      <c r="M1103" t="str">
        <f t="shared" si="105"/>
        <v>Yes</v>
      </c>
      <c r="N1103" t="s">
        <v>574</v>
      </c>
      <c r="O1103">
        <v>28</v>
      </c>
      <c r="P1103">
        <v>11</v>
      </c>
      <c r="Q1103">
        <v>0</v>
      </c>
      <c r="R1103">
        <v>16</v>
      </c>
      <c r="S1103">
        <v>7</v>
      </c>
      <c r="T1103">
        <v>6</v>
      </c>
      <c r="U1103">
        <v>21</v>
      </c>
      <c r="V1103">
        <f t="shared" si="106"/>
        <v>61</v>
      </c>
      <c r="W1103">
        <v>1</v>
      </c>
      <c r="X1103">
        <v>2</v>
      </c>
      <c r="Y1103">
        <v>0</v>
      </c>
      <c r="Z1103">
        <v>3</v>
      </c>
      <c r="AA1103">
        <v>8</v>
      </c>
      <c r="AB1103">
        <v>0</v>
      </c>
      <c r="AC1103">
        <v>0</v>
      </c>
      <c r="AD1103">
        <v>0</v>
      </c>
      <c r="AE1103">
        <v>0</v>
      </c>
      <c r="AF1103">
        <v>0</v>
      </c>
      <c r="AG1103">
        <f t="shared" si="107"/>
        <v>0</v>
      </c>
      <c r="AH1103">
        <v>0</v>
      </c>
      <c r="AI1103">
        <v>0</v>
      </c>
    </row>
    <row r="1104" spans="1:35" x14ac:dyDescent="0.3">
      <c r="A1104" s="1">
        <v>146</v>
      </c>
      <c r="B1104">
        <v>1960</v>
      </c>
      <c r="C1104">
        <f t="shared" si="104"/>
        <v>66</v>
      </c>
      <c r="D1104" t="str" cm="1">
        <f t="array" ref="D1104">_xlfn.IFS(C1104&lt;36,"Young",C1104&lt;56,"Middle-aged",C1104&gt;=56,"Senior")</f>
        <v>Senior</v>
      </c>
      <c r="E1104" t="s">
        <v>36</v>
      </c>
      <c r="F1104" t="s">
        <v>30</v>
      </c>
      <c r="G1104">
        <v>76045</v>
      </c>
      <c r="H1104">
        <f t="shared" si="102"/>
        <v>76045</v>
      </c>
      <c r="I1104" t="str" cm="1">
        <f t="array" ref="I1104">_xlfn.IFS(H1104&lt;PERCENTILE(Income_Clean,0.33),"Low",H1104&lt;PERCENTILE(Income_Clean,0.67),"Medium",H1104&gt;PERCENTILE(Income_Clean,0.67),"High")</f>
        <v>High</v>
      </c>
      <c r="J1104" t="str">
        <f t="shared" si="103"/>
        <v>Above Average Income</v>
      </c>
      <c r="K1104">
        <v>0</v>
      </c>
      <c r="L1104">
        <v>0</v>
      </c>
      <c r="M1104" t="str">
        <f t="shared" si="105"/>
        <v>No</v>
      </c>
      <c r="N1104" t="s">
        <v>46</v>
      </c>
      <c r="O1104">
        <v>78</v>
      </c>
      <c r="P1104">
        <v>760</v>
      </c>
      <c r="Q1104">
        <v>53</v>
      </c>
      <c r="R1104">
        <v>400</v>
      </c>
      <c r="S1104">
        <v>17</v>
      </c>
      <c r="T1104">
        <v>93</v>
      </c>
      <c r="U1104">
        <v>0</v>
      </c>
      <c r="V1104">
        <f t="shared" si="106"/>
        <v>1323</v>
      </c>
      <c r="W1104">
        <v>1</v>
      </c>
      <c r="X1104">
        <v>4</v>
      </c>
      <c r="Y1104">
        <v>5</v>
      </c>
      <c r="Z1104">
        <v>11</v>
      </c>
      <c r="AA1104">
        <v>2</v>
      </c>
      <c r="AB1104">
        <v>0</v>
      </c>
      <c r="AC1104">
        <v>0</v>
      </c>
      <c r="AD1104">
        <v>0</v>
      </c>
      <c r="AE1104">
        <v>1</v>
      </c>
      <c r="AF1104">
        <v>0</v>
      </c>
      <c r="AG1104">
        <f t="shared" si="107"/>
        <v>1</v>
      </c>
      <c r="AH1104">
        <v>0</v>
      </c>
      <c r="AI1104">
        <v>0</v>
      </c>
    </row>
    <row r="1105" spans="1:35" x14ac:dyDescent="0.3">
      <c r="A1105" s="1">
        <v>6271</v>
      </c>
      <c r="B1105">
        <v>1952</v>
      </c>
      <c r="C1105">
        <f t="shared" si="104"/>
        <v>74</v>
      </c>
      <c r="D1105" t="str" cm="1">
        <f t="array" ref="D1105">_xlfn.IFS(C1105&lt;36,"Young",C1105&lt;56,"Middle-aged",C1105&gt;=56,"Senior")</f>
        <v>Senior</v>
      </c>
      <c r="E1105" t="s">
        <v>36</v>
      </c>
      <c r="F1105" t="s">
        <v>37</v>
      </c>
      <c r="G1105">
        <v>50870</v>
      </c>
      <c r="H1105">
        <f t="shared" si="102"/>
        <v>50870</v>
      </c>
      <c r="I1105" t="str" cm="1">
        <f t="array" ref="I1105">_xlfn.IFS(H1105&lt;PERCENTILE(Income_Clean,0.33),"Low",H1105&lt;PERCENTILE(Income_Clean,0.67),"Medium",H1105&gt;PERCENTILE(Income_Clean,0.67),"High")</f>
        <v>Medium</v>
      </c>
      <c r="J1105" t="str">
        <f t="shared" si="103"/>
        <v>Average Income</v>
      </c>
      <c r="K1105">
        <v>0</v>
      </c>
      <c r="L1105">
        <v>1</v>
      </c>
      <c r="M1105" t="str">
        <f t="shared" si="105"/>
        <v>Yes</v>
      </c>
      <c r="N1105" t="s">
        <v>529</v>
      </c>
      <c r="O1105">
        <v>13</v>
      </c>
      <c r="P1105">
        <v>53</v>
      </c>
      <c r="Q1105">
        <v>0</v>
      </c>
      <c r="R1105">
        <v>8</v>
      </c>
      <c r="S1105">
        <v>0</v>
      </c>
      <c r="T1105">
        <v>0</v>
      </c>
      <c r="U1105">
        <v>2</v>
      </c>
      <c r="V1105">
        <f t="shared" si="106"/>
        <v>63</v>
      </c>
      <c r="W1105">
        <v>1</v>
      </c>
      <c r="X1105">
        <v>2</v>
      </c>
      <c r="Y1105">
        <v>0</v>
      </c>
      <c r="Z1105">
        <v>3</v>
      </c>
      <c r="AA1105">
        <v>5</v>
      </c>
      <c r="AB1105">
        <v>0</v>
      </c>
      <c r="AC1105">
        <v>0</v>
      </c>
      <c r="AD1105">
        <v>0</v>
      </c>
      <c r="AE1105">
        <v>0</v>
      </c>
      <c r="AF1105">
        <v>0</v>
      </c>
      <c r="AG1105">
        <f t="shared" si="107"/>
        <v>0</v>
      </c>
      <c r="AH1105">
        <v>0</v>
      </c>
      <c r="AI1105">
        <v>0</v>
      </c>
    </row>
    <row r="1106" spans="1:35" x14ac:dyDescent="0.3">
      <c r="A1106" s="1">
        <v>10065</v>
      </c>
      <c r="B1106">
        <v>1970</v>
      </c>
      <c r="C1106">
        <f t="shared" si="104"/>
        <v>56</v>
      </c>
      <c r="D1106" t="str" cm="1">
        <f t="array" ref="D1106">_xlfn.IFS(C1106&lt;36,"Young",C1106&lt;56,"Middle-aged",C1106&gt;=56,"Senior")</f>
        <v>Senior</v>
      </c>
      <c r="E1106" t="s">
        <v>53</v>
      </c>
      <c r="F1106" t="s">
        <v>37</v>
      </c>
      <c r="G1106">
        <v>15315</v>
      </c>
      <c r="H1106">
        <f t="shared" si="102"/>
        <v>15315</v>
      </c>
      <c r="I1106" t="str" cm="1">
        <f t="array" ref="I1106">_xlfn.IFS(H1106&lt;PERCENTILE(Income_Clean,0.33),"Low",H1106&lt;PERCENTILE(Income_Clean,0.67),"Medium",H1106&gt;PERCENTILE(Income_Clean,0.67),"High")</f>
        <v>Low</v>
      </c>
      <c r="J1106" t="str">
        <f t="shared" si="103"/>
        <v>Below Average Income</v>
      </c>
      <c r="K1106">
        <v>0</v>
      </c>
      <c r="L1106">
        <v>0</v>
      </c>
      <c r="M1106" t="str">
        <f t="shared" si="105"/>
        <v>No</v>
      </c>
      <c r="N1106" t="s">
        <v>414</v>
      </c>
      <c r="O1106">
        <v>27</v>
      </c>
      <c r="P1106">
        <v>7</v>
      </c>
      <c r="Q1106">
        <v>4</v>
      </c>
      <c r="R1106">
        <v>13</v>
      </c>
      <c r="S1106">
        <v>15</v>
      </c>
      <c r="T1106">
        <v>8</v>
      </c>
      <c r="U1106">
        <v>17</v>
      </c>
      <c r="V1106">
        <f t="shared" si="106"/>
        <v>64</v>
      </c>
      <c r="W1106">
        <v>2</v>
      </c>
      <c r="X1106">
        <v>2</v>
      </c>
      <c r="Y1106">
        <v>0</v>
      </c>
      <c r="Z1106">
        <v>4</v>
      </c>
      <c r="AA1106">
        <v>5</v>
      </c>
      <c r="AB1106">
        <v>0</v>
      </c>
      <c r="AC1106">
        <v>0</v>
      </c>
      <c r="AD1106">
        <v>0</v>
      </c>
      <c r="AE1106">
        <v>0</v>
      </c>
      <c r="AF1106">
        <v>0</v>
      </c>
      <c r="AG1106">
        <f t="shared" si="107"/>
        <v>0</v>
      </c>
      <c r="AH1106">
        <v>0</v>
      </c>
      <c r="AI1106">
        <v>0</v>
      </c>
    </row>
    <row r="1107" spans="1:35" x14ac:dyDescent="0.3">
      <c r="A1107" s="1">
        <v>4741</v>
      </c>
      <c r="B1107">
        <v>1974</v>
      </c>
      <c r="C1107">
        <f t="shared" si="104"/>
        <v>52</v>
      </c>
      <c r="D1107" t="str" cm="1">
        <f t="array" ref="D1107">_xlfn.IFS(C1107&lt;36,"Young",C1107&lt;56,"Middle-aged",C1107&gt;=56,"Senior")</f>
        <v>Middle-aged</v>
      </c>
      <c r="E1107" t="s">
        <v>53</v>
      </c>
      <c r="F1107" t="s">
        <v>37</v>
      </c>
      <c r="G1107">
        <v>65463</v>
      </c>
      <c r="H1107">
        <f t="shared" si="102"/>
        <v>65463</v>
      </c>
      <c r="I1107" t="str" cm="1">
        <f t="array" ref="I1107">_xlfn.IFS(H1107&lt;PERCENTILE(Income_Clean,0.33),"Low",H1107&lt;PERCENTILE(Income_Clean,0.67),"Medium",H1107&gt;PERCENTILE(Income_Clean,0.67),"High")</f>
        <v>High</v>
      </c>
      <c r="J1107" t="str">
        <f t="shared" si="103"/>
        <v>Above Average Income</v>
      </c>
      <c r="K1107">
        <v>1</v>
      </c>
      <c r="L1107">
        <v>0</v>
      </c>
      <c r="M1107" t="str">
        <f t="shared" si="105"/>
        <v>Yes</v>
      </c>
      <c r="N1107" t="s">
        <v>181</v>
      </c>
      <c r="O1107">
        <v>17</v>
      </c>
      <c r="P1107">
        <v>391</v>
      </c>
      <c r="Q1107">
        <v>32</v>
      </c>
      <c r="R1107">
        <v>70</v>
      </c>
      <c r="S1107">
        <v>21</v>
      </c>
      <c r="T1107">
        <v>32</v>
      </c>
      <c r="U1107">
        <v>16</v>
      </c>
      <c r="V1107">
        <f t="shared" si="106"/>
        <v>562</v>
      </c>
      <c r="W1107">
        <v>2</v>
      </c>
      <c r="X1107">
        <v>6</v>
      </c>
      <c r="Y1107">
        <v>2</v>
      </c>
      <c r="Z1107">
        <v>9</v>
      </c>
      <c r="AA1107">
        <v>5</v>
      </c>
      <c r="AB1107">
        <v>0</v>
      </c>
      <c r="AC1107">
        <v>1</v>
      </c>
      <c r="AD1107">
        <v>0</v>
      </c>
      <c r="AE1107">
        <v>0</v>
      </c>
      <c r="AF1107">
        <v>0</v>
      </c>
      <c r="AG1107">
        <f t="shared" si="107"/>
        <v>1</v>
      </c>
      <c r="AH1107">
        <v>0</v>
      </c>
      <c r="AI1107">
        <v>0</v>
      </c>
    </row>
    <row r="1108" spans="1:35" x14ac:dyDescent="0.3">
      <c r="A1108" s="1">
        <v>246</v>
      </c>
      <c r="B1108">
        <v>1965</v>
      </c>
      <c r="C1108">
        <f t="shared" si="104"/>
        <v>61</v>
      </c>
      <c r="D1108" t="str" cm="1">
        <f t="array" ref="D1108">_xlfn.IFS(C1108&lt;36,"Young",C1108&lt;56,"Middle-aged",C1108&gt;=56,"Senior")</f>
        <v>Senior</v>
      </c>
      <c r="E1108" t="s">
        <v>29</v>
      </c>
      <c r="F1108" t="s">
        <v>37</v>
      </c>
      <c r="G1108">
        <v>66480</v>
      </c>
      <c r="H1108">
        <f t="shared" si="102"/>
        <v>66480</v>
      </c>
      <c r="I1108" t="str" cm="1">
        <f t="array" ref="I1108">_xlfn.IFS(H1108&lt;PERCENTILE(Income_Clean,0.33),"Low",H1108&lt;PERCENTILE(Income_Clean,0.67),"Medium",H1108&gt;PERCENTILE(Income_Clean,0.67),"High")</f>
        <v>High</v>
      </c>
      <c r="J1108" t="str">
        <f t="shared" si="103"/>
        <v>Above Average Income</v>
      </c>
      <c r="K1108">
        <v>1</v>
      </c>
      <c r="L1108">
        <v>1</v>
      </c>
      <c r="M1108" t="str">
        <f t="shared" si="105"/>
        <v>Yes</v>
      </c>
      <c r="N1108" t="s">
        <v>513</v>
      </c>
      <c r="O1108">
        <v>71</v>
      </c>
      <c r="P1108">
        <v>199</v>
      </c>
      <c r="Q1108">
        <v>9</v>
      </c>
      <c r="R1108">
        <v>57</v>
      </c>
      <c r="S1108">
        <v>20</v>
      </c>
      <c r="T1108">
        <v>21</v>
      </c>
      <c r="U1108">
        <v>6</v>
      </c>
      <c r="V1108">
        <f t="shared" si="106"/>
        <v>312</v>
      </c>
      <c r="W1108">
        <v>7</v>
      </c>
      <c r="X1108">
        <v>4</v>
      </c>
      <c r="Y1108">
        <v>1</v>
      </c>
      <c r="Z1108">
        <v>7</v>
      </c>
      <c r="AA1108">
        <v>4</v>
      </c>
      <c r="AB1108">
        <v>0</v>
      </c>
      <c r="AC1108">
        <v>0</v>
      </c>
      <c r="AD1108">
        <v>0</v>
      </c>
      <c r="AE1108">
        <v>0</v>
      </c>
      <c r="AF1108">
        <v>0</v>
      </c>
      <c r="AG1108">
        <f t="shared" si="107"/>
        <v>0</v>
      </c>
      <c r="AH1108">
        <v>0</v>
      </c>
      <c r="AI1108">
        <v>0</v>
      </c>
    </row>
    <row r="1109" spans="1:35" x14ac:dyDescent="0.3">
      <c r="A1109" s="1">
        <v>375</v>
      </c>
      <c r="B1109">
        <v>1954</v>
      </c>
      <c r="C1109">
        <f t="shared" si="104"/>
        <v>72</v>
      </c>
      <c r="D1109" t="str" cm="1">
        <f t="array" ref="D1109">_xlfn.IFS(C1109&lt;36,"Young",C1109&lt;56,"Middle-aged",C1109&gt;=56,"Senior")</f>
        <v>Senior</v>
      </c>
      <c r="E1109" t="s">
        <v>29</v>
      </c>
      <c r="F1109" t="s">
        <v>41</v>
      </c>
      <c r="G1109">
        <v>76773</v>
      </c>
      <c r="H1109">
        <f t="shared" si="102"/>
        <v>76773</v>
      </c>
      <c r="I1109" t="str" cm="1">
        <f t="array" ref="I1109">_xlfn.IFS(H1109&lt;PERCENTILE(Income_Clean,0.33),"Low",H1109&lt;PERCENTILE(Income_Clean,0.67),"Medium",H1109&gt;PERCENTILE(Income_Clean,0.67),"High")</f>
        <v>High</v>
      </c>
      <c r="J1109" t="str">
        <f t="shared" si="103"/>
        <v>Above Average Income</v>
      </c>
      <c r="K1109">
        <v>0</v>
      </c>
      <c r="L1109">
        <v>0</v>
      </c>
      <c r="M1109" t="str">
        <f t="shared" si="105"/>
        <v>No</v>
      </c>
      <c r="N1109" t="s">
        <v>575</v>
      </c>
      <c r="O1109">
        <v>79</v>
      </c>
      <c r="P1109">
        <v>516</v>
      </c>
      <c r="Q1109">
        <v>56</v>
      </c>
      <c r="R1109">
        <v>449</v>
      </c>
      <c r="S1109">
        <v>86</v>
      </c>
      <c r="T1109">
        <v>33</v>
      </c>
      <c r="U1109">
        <v>16</v>
      </c>
      <c r="V1109">
        <f t="shared" si="106"/>
        <v>1156</v>
      </c>
      <c r="W1109">
        <v>1</v>
      </c>
      <c r="X1109">
        <v>2</v>
      </c>
      <c r="Y1109">
        <v>2</v>
      </c>
      <c r="Z1109">
        <v>11</v>
      </c>
      <c r="AA1109">
        <v>1</v>
      </c>
      <c r="AB1109">
        <v>0</v>
      </c>
      <c r="AC1109">
        <v>0</v>
      </c>
      <c r="AD1109">
        <v>0</v>
      </c>
      <c r="AE1109">
        <v>0</v>
      </c>
      <c r="AF1109">
        <v>0</v>
      </c>
      <c r="AG1109">
        <f t="shared" si="107"/>
        <v>0</v>
      </c>
      <c r="AH1109">
        <v>0</v>
      </c>
      <c r="AI1109">
        <v>0</v>
      </c>
    </row>
    <row r="1110" spans="1:35" x14ac:dyDescent="0.3">
      <c r="A1110" s="1">
        <v>1524</v>
      </c>
      <c r="B1110">
        <v>1983</v>
      </c>
      <c r="C1110">
        <f t="shared" si="104"/>
        <v>43</v>
      </c>
      <c r="D1110" t="str" cm="1">
        <f t="array" ref="D1110">_xlfn.IFS(C1110&lt;36,"Young",C1110&lt;56,"Middle-aged",C1110&gt;=56,"Senior")</f>
        <v>Middle-aged</v>
      </c>
      <c r="E1110" t="s">
        <v>53</v>
      </c>
      <c r="F1110" t="s">
        <v>30</v>
      </c>
      <c r="G1110">
        <v>81698</v>
      </c>
      <c r="H1110">
        <f t="shared" si="102"/>
        <v>81698</v>
      </c>
      <c r="I1110" t="str" cm="1">
        <f t="array" ref="I1110">_xlfn.IFS(H1110&lt;PERCENTILE(Income_Clean,0.33),"Low",H1110&lt;PERCENTILE(Income_Clean,0.67),"Medium",H1110&gt;PERCENTILE(Income_Clean,0.67),"High")</f>
        <v>High</v>
      </c>
      <c r="J1110" t="str">
        <f t="shared" si="103"/>
        <v>Above Average Income</v>
      </c>
      <c r="K1110">
        <v>0</v>
      </c>
      <c r="L1110">
        <v>0</v>
      </c>
      <c r="M1110" t="str">
        <f t="shared" si="105"/>
        <v>No</v>
      </c>
      <c r="N1110" t="s">
        <v>413</v>
      </c>
      <c r="O1110">
        <v>1</v>
      </c>
      <c r="P1110">
        <v>709</v>
      </c>
      <c r="Q1110">
        <v>45</v>
      </c>
      <c r="R1110">
        <v>115</v>
      </c>
      <c r="S1110">
        <v>30</v>
      </c>
      <c r="T1110">
        <v>160</v>
      </c>
      <c r="U1110">
        <v>45</v>
      </c>
      <c r="V1110">
        <f t="shared" si="106"/>
        <v>1104</v>
      </c>
      <c r="W1110">
        <v>1</v>
      </c>
      <c r="X1110">
        <v>8</v>
      </c>
      <c r="Y1110">
        <v>2</v>
      </c>
      <c r="Z1110">
        <v>5</v>
      </c>
      <c r="AA1110">
        <v>5</v>
      </c>
      <c r="AB1110">
        <v>0</v>
      </c>
      <c r="AC1110">
        <v>0</v>
      </c>
      <c r="AD1110">
        <v>0</v>
      </c>
      <c r="AE1110">
        <v>1</v>
      </c>
      <c r="AF1110">
        <v>0</v>
      </c>
      <c r="AG1110">
        <f t="shared" si="107"/>
        <v>1</v>
      </c>
      <c r="AH1110">
        <v>0</v>
      </c>
      <c r="AI1110">
        <v>1</v>
      </c>
    </row>
    <row r="1111" spans="1:35" x14ac:dyDescent="0.3">
      <c r="A1111" s="1">
        <v>10022</v>
      </c>
      <c r="B1111">
        <v>1973</v>
      </c>
      <c r="C1111">
        <f t="shared" si="104"/>
        <v>53</v>
      </c>
      <c r="D1111" t="str" cm="1">
        <f t="array" ref="D1111">_xlfn.IFS(C1111&lt;36,"Young",C1111&lt;56,"Middle-aged",C1111&gt;=56,"Senior")</f>
        <v>Middle-aged</v>
      </c>
      <c r="E1111" t="s">
        <v>36</v>
      </c>
      <c r="F1111" t="s">
        <v>30</v>
      </c>
      <c r="G1111">
        <v>54466</v>
      </c>
      <c r="H1111">
        <f t="shared" si="102"/>
        <v>54466</v>
      </c>
      <c r="I1111" t="str" cm="1">
        <f t="array" ref="I1111">_xlfn.IFS(H1111&lt;PERCENTILE(Income_Clean,0.33),"Low",H1111&lt;PERCENTILE(Income_Clean,0.67),"Medium",H1111&gt;PERCENTILE(Income_Clean,0.67),"High")</f>
        <v>Medium</v>
      </c>
      <c r="J1111" t="str">
        <f t="shared" si="103"/>
        <v>Average Income</v>
      </c>
      <c r="K1111">
        <v>1</v>
      </c>
      <c r="L1111">
        <v>1</v>
      </c>
      <c r="M1111" t="str">
        <f t="shared" si="105"/>
        <v>Yes</v>
      </c>
      <c r="N1111" t="s">
        <v>285</v>
      </c>
      <c r="O1111">
        <v>78</v>
      </c>
      <c r="P1111">
        <v>12</v>
      </c>
      <c r="Q1111">
        <v>0</v>
      </c>
      <c r="R1111">
        <v>4</v>
      </c>
      <c r="S1111">
        <v>0</v>
      </c>
      <c r="T1111">
        <v>0</v>
      </c>
      <c r="U1111">
        <v>0</v>
      </c>
      <c r="V1111">
        <f t="shared" si="106"/>
        <v>16</v>
      </c>
      <c r="W1111">
        <v>1</v>
      </c>
      <c r="X1111">
        <v>1</v>
      </c>
      <c r="Y1111">
        <v>0</v>
      </c>
      <c r="Z1111">
        <v>2</v>
      </c>
      <c r="AA1111">
        <v>5</v>
      </c>
      <c r="AB1111">
        <v>0</v>
      </c>
      <c r="AC1111">
        <v>0</v>
      </c>
      <c r="AD1111">
        <v>0</v>
      </c>
      <c r="AE1111">
        <v>0</v>
      </c>
      <c r="AF1111">
        <v>0</v>
      </c>
      <c r="AG1111">
        <f t="shared" si="107"/>
        <v>0</v>
      </c>
      <c r="AH1111">
        <v>0</v>
      </c>
      <c r="AI1111">
        <v>0</v>
      </c>
    </row>
    <row r="1112" spans="1:35" x14ac:dyDescent="0.3">
      <c r="A1112" s="1">
        <v>7451</v>
      </c>
      <c r="B1112">
        <v>1960</v>
      </c>
      <c r="C1112">
        <f t="shared" si="104"/>
        <v>66</v>
      </c>
      <c r="D1112" t="str" cm="1">
        <f t="array" ref="D1112">_xlfn.IFS(C1112&lt;36,"Young",C1112&lt;56,"Middle-aged",C1112&gt;=56,"Senior")</f>
        <v>Senior</v>
      </c>
      <c r="E1112" t="s">
        <v>39</v>
      </c>
      <c r="F1112" t="s">
        <v>30</v>
      </c>
      <c r="G1112">
        <v>98777</v>
      </c>
      <c r="H1112">
        <f t="shared" si="102"/>
        <v>98777</v>
      </c>
      <c r="I1112" t="str" cm="1">
        <f t="array" ref="I1112">_xlfn.IFS(H1112&lt;PERCENTILE(Income_Clean,0.33),"Low",H1112&lt;PERCENTILE(Income_Clean,0.67),"Medium",H1112&gt;PERCENTILE(Income_Clean,0.67),"High")</f>
        <v>High</v>
      </c>
      <c r="J1112" t="str">
        <f t="shared" si="103"/>
        <v>Above Average Income</v>
      </c>
      <c r="K1112">
        <v>0</v>
      </c>
      <c r="L1112">
        <v>0</v>
      </c>
      <c r="M1112" t="str">
        <f t="shared" si="105"/>
        <v>No</v>
      </c>
      <c r="N1112" t="s">
        <v>449</v>
      </c>
      <c r="O1112">
        <v>23</v>
      </c>
      <c r="P1112">
        <v>1000</v>
      </c>
      <c r="Q1112">
        <v>19</v>
      </c>
      <c r="R1112">
        <v>711</v>
      </c>
      <c r="S1112">
        <v>125</v>
      </c>
      <c r="T1112">
        <v>115</v>
      </c>
      <c r="U1112">
        <v>38</v>
      </c>
      <c r="V1112">
        <f t="shared" si="106"/>
        <v>2008</v>
      </c>
      <c r="W1112">
        <v>0</v>
      </c>
      <c r="X1112">
        <v>4</v>
      </c>
      <c r="Y1112">
        <v>6</v>
      </c>
      <c r="Z1112">
        <v>9</v>
      </c>
      <c r="AA1112">
        <v>1</v>
      </c>
      <c r="AB1112">
        <v>0</v>
      </c>
      <c r="AC1112">
        <v>1</v>
      </c>
      <c r="AD1112">
        <v>0</v>
      </c>
      <c r="AE1112">
        <v>0</v>
      </c>
      <c r="AF1112">
        <v>0</v>
      </c>
      <c r="AG1112">
        <f t="shared" si="107"/>
        <v>1</v>
      </c>
      <c r="AH1112">
        <v>0</v>
      </c>
      <c r="AI1112">
        <v>0</v>
      </c>
    </row>
    <row r="1113" spans="1:35" x14ac:dyDescent="0.3">
      <c r="A1113" s="1">
        <v>11010</v>
      </c>
      <c r="B1113">
        <v>1984</v>
      </c>
      <c r="C1113">
        <f t="shared" si="104"/>
        <v>42</v>
      </c>
      <c r="D1113" t="str" cm="1">
        <f t="array" ref="D1113">_xlfn.IFS(C1113&lt;36,"Young",C1113&lt;56,"Middle-aged",C1113&gt;=56,"Senior")</f>
        <v>Middle-aged</v>
      </c>
      <c r="E1113" t="s">
        <v>36</v>
      </c>
      <c r="F1113" t="s">
        <v>30</v>
      </c>
      <c r="G1113">
        <v>16269</v>
      </c>
      <c r="H1113">
        <f t="shared" si="102"/>
        <v>16269</v>
      </c>
      <c r="I1113" t="str" cm="1">
        <f t="array" ref="I1113">_xlfn.IFS(H1113&lt;PERCENTILE(Income_Clean,0.33),"Low",H1113&lt;PERCENTILE(Income_Clean,0.67),"Medium",H1113&gt;PERCENTILE(Income_Clean,0.67),"High")</f>
        <v>Low</v>
      </c>
      <c r="J1113" t="str">
        <f t="shared" si="103"/>
        <v>Below Average Income</v>
      </c>
      <c r="K1113">
        <v>1</v>
      </c>
      <c r="L1113">
        <v>0</v>
      </c>
      <c r="M1113" t="str">
        <f t="shared" si="105"/>
        <v>Yes</v>
      </c>
      <c r="N1113" t="s">
        <v>501</v>
      </c>
      <c r="O1113">
        <v>75</v>
      </c>
      <c r="P1113">
        <v>19</v>
      </c>
      <c r="Q1113">
        <v>3</v>
      </c>
      <c r="R1113">
        <v>18</v>
      </c>
      <c r="S1113">
        <v>3</v>
      </c>
      <c r="T1113">
        <v>1</v>
      </c>
      <c r="U1113">
        <v>0</v>
      </c>
      <c r="V1113">
        <f t="shared" si="106"/>
        <v>44</v>
      </c>
      <c r="W1113">
        <v>3</v>
      </c>
      <c r="X1113">
        <v>3</v>
      </c>
      <c r="Y1113">
        <v>0</v>
      </c>
      <c r="Z1113">
        <v>3</v>
      </c>
      <c r="AA1113">
        <v>8</v>
      </c>
      <c r="AB1113">
        <v>0</v>
      </c>
      <c r="AC1113">
        <v>0</v>
      </c>
      <c r="AD1113">
        <v>0</v>
      </c>
      <c r="AE1113">
        <v>0</v>
      </c>
      <c r="AF1113">
        <v>0</v>
      </c>
      <c r="AG1113">
        <f t="shared" si="107"/>
        <v>0</v>
      </c>
      <c r="AH1113">
        <v>0</v>
      </c>
      <c r="AI1113">
        <v>0</v>
      </c>
    </row>
    <row r="1114" spans="1:35" x14ac:dyDescent="0.3">
      <c r="A1114" s="1">
        <v>4356</v>
      </c>
      <c r="B1114">
        <v>1971</v>
      </c>
      <c r="C1114">
        <f t="shared" si="104"/>
        <v>55</v>
      </c>
      <c r="D1114" t="str" cm="1">
        <f t="array" ref="D1114">_xlfn.IFS(C1114&lt;36,"Young",C1114&lt;56,"Middle-aged",C1114&gt;=56,"Senior")</f>
        <v>Middle-aged</v>
      </c>
      <c r="E1114" t="s">
        <v>29</v>
      </c>
      <c r="F1114" t="s">
        <v>33</v>
      </c>
      <c r="G1114">
        <v>71819</v>
      </c>
      <c r="H1114">
        <f t="shared" si="102"/>
        <v>71819</v>
      </c>
      <c r="I1114" t="str" cm="1">
        <f t="array" ref="I1114">_xlfn.IFS(H1114&lt;PERCENTILE(Income_Clean,0.33),"Low",H1114&lt;PERCENTILE(Income_Clean,0.67),"Medium",H1114&gt;PERCENTILE(Income_Clean,0.67),"High")</f>
        <v>High</v>
      </c>
      <c r="J1114" t="str">
        <f t="shared" si="103"/>
        <v>Above Average Income</v>
      </c>
      <c r="K1114">
        <v>0</v>
      </c>
      <c r="L1114">
        <v>1</v>
      </c>
      <c r="M1114" t="str">
        <f t="shared" si="105"/>
        <v>Yes</v>
      </c>
      <c r="N1114" t="s">
        <v>158</v>
      </c>
      <c r="O1114">
        <v>70</v>
      </c>
      <c r="P1114">
        <v>1224</v>
      </c>
      <c r="Q1114">
        <v>28</v>
      </c>
      <c r="R1114">
        <v>140</v>
      </c>
      <c r="S1114">
        <v>0</v>
      </c>
      <c r="T1114">
        <v>14</v>
      </c>
      <c r="U1114">
        <v>168</v>
      </c>
      <c r="V1114">
        <f t="shared" si="106"/>
        <v>1574</v>
      </c>
      <c r="W1114">
        <v>3</v>
      </c>
      <c r="X1114">
        <v>3</v>
      </c>
      <c r="Y1114">
        <v>3</v>
      </c>
      <c r="Z1114">
        <v>5</v>
      </c>
      <c r="AA1114">
        <v>6</v>
      </c>
      <c r="AB1114">
        <v>0</v>
      </c>
      <c r="AC1114">
        <v>1</v>
      </c>
      <c r="AD1114">
        <v>1</v>
      </c>
      <c r="AE1114">
        <v>0</v>
      </c>
      <c r="AF1114">
        <v>0</v>
      </c>
      <c r="AG1114">
        <f t="shared" si="107"/>
        <v>2</v>
      </c>
      <c r="AH1114">
        <v>0</v>
      </c>
      <c r="AI1114">
        <v>0</v>
      </c>
    </row>
    <row r="1115" spans="1:35" x14ac:dyDescent="0.3">
      <c r="A1115" s="1">
        <v>3885</v>
      </c>
      <c r="B1115">
        <v>1983</v>
      </c>
      <c r="C1115">
        <f t="shared" si="104"/>
        <v>43</v>
      </c>
      <c r="D1115" t="str" cm="1">
        <f t="array" ref="D1115">_xlfn.IFS(C1115&lt;36,"Young",C1115&lt;56,"Middle-aged",C1115&gt;=56,"Senior")</f>
        <v>Middle-aged</v>
      </c>
      <c r="E1115" t="s">
        <v>36</v>
      </c>
      <c r="F1115" t="s">
        <v>37</v>
      </c>
      <c r="G1115">
        <v>33569</v>
      </c>
      <c r="H1115">
        <f t="shared" si="102"/>
        <v>33569</v>
      </c>
      <c r="I1115" t="str" cm="1">
        <f t="array" ref="I1115">_xlfn.IFS(H1115&lt;PERCENTILE(Income_Clean,0.33),"Low",H1115&lt;PERCENTILE(Income_Clean,0.67),"Medium",H1115&gt;PERCENTILE(Income_Clean,0.67),"High")</f>
        <v>Low</v>
      </c>
      <c r="J1115" t="str">
        <f t="shared" si="103"/>
        <v>Below Average Income</v>
      </c>
      <c r="K1115">
        <v>1</v>
      </c>
      <c r="L1115">
        <v>0</v>
      </c>
      <c r="M1115" t="str">
        <f t="shared" si="105"/>
        <v>Yes</v>
      </c>
      <c r="N1115" t="s">
        <v>325</v>
      </c>
      <c r="O1115">
        <v>10</v>
      </c>
      <c r="P1115">
        <v>16</v>
      </c>
      <c r="Q1115">
        <v>2</v>
      </c>
      <c r="R1115">
        <v>18</v>
      </c>
      <c r="S1115">
        <v>3</v>
      </c>
      <c r="T1115">
        <v>0</v>
      </c>
      <c r="U1115">
        <v>24</v>
      </c>
      <c r="V1115">
        <f t="shared" si="106"/>
        <v>63</v>
      </c>
      <c r="W1115">
        <v>1</v>
      </c>
      <c r="X1115">
        <v>1</v>
      </c>
      <c r="Y1115">
        <v>1</v>
      </c>
      <c r="Z1115">
        <v>2</v>
      </c>
      <c r="AA1115">
        <v>8</v>
      </c>
      <c r="AB1115">
        <v>1</v>
      </c>
      <c r="AC1115">
        <v>0</v>
      </c>
      <c r="AD1115">
        <v>0</v>
      </c>
      <c r="AE1115">
        <v>0</v>
      </c>
      <c r="AF1115">
        <v>0</v>
      </c>
      <c r="AG1115">
        <f t="shared" si="107"/>
        <v>1</v>
      </c>
      <c r="AH1115">
        <v>0</v>
      </c>
      <c r="AI1115">
        <v>1</v>
      </c>
    </row>
    <row r="1116" spans="1:35" x14ac:dyDescent="0.3">
      <c r="A1116" s="1">
        <v>1175</v>
      </c>
      <c r="B1116">
        <v>1983</v>
      </c>
      <c r="C1116">
        <f t="shared" si="104"/>
        <v>43</v>
      </c>
      <c r="D1116" t="str" cm="1">
        <f t="array" ref="D1116">_xlfn.IFS(C1116&lt;36,"Young",C1116&lt;56,"Middle-aged",C1116&gt;=56,"Senior")</f>
        <v>Middle-aged</v>
      </c>
      <c r="E1116" t="s">
        <v>39</v>
      </c>
      <c r="F1116" t="s">
        <v>37</v>
      </c>
      <c r="G1116">
        <v>36262</v>
      </c>
      <c r="H1116">
        <f t="shared" si="102"/>
        <v>36262</v>
      </c>
      <c r="I1116" t="str" cm="1">
        <f t="array" ref="I1116">_xlfn.IFS(H1116&lt;PERCENTILE(Income_Clean,0.33),"Low",H1116&lt;PERCENTILE(Income_Clean,0.67),"Medium",H1116&gt;PERCENTILE(Income_Clean,0.67),"High")</f>
        <v>Low</v>
      </c>
      <c r="J1116" t="str">
        <f t="shared" si="103"/>
        <v>Below Average Income</v>
      </c>
      <c r="K1116">
        <v>0</v>
      </c>
      <c r="L1116">
        <v>0</v>
      </c>
      <c r="M1116" t="str">
        <f t="shared" si="105"/>
        <v>No</v>
      </c>
      <c r="N1116" t="s">
        <v>576</v>
      </c>
      <c r="O1116">
        <v>24</v>
      </c>
      <c r="P1116">
        <v>88</v>
      </c>
      <c r="Q1116">
        <v>39</v>
      </c>
      <c r="R1116">
        <v>54</v>
      </c>
      <c r="S1116">
        <v>64</v>
      </c>
      <c r="T1116">
        <v>28</v>
      </c>
      <c r="U1116">
        <v>153</v>
      </c>
      <c r="V1116">
        <f t="shared" si="106"/>
        <v>426</v>
      </c>
      <c r="W1116">
        <v>1</v>
      </c>
      <c r="X1116">
        <v>3</v>
      </c>
      <c r="Y1116">
        <v>5</v>
      </c>
      <c r="Z1116">
        <v>3</v>
      </c>
      <c r="AA1116">
        <v>6</v>
      </c>
      <c r="AB1116">
        <v>1</v>
      </c>
      <c r="AC1116">
        <v>0</v>
      </c>
      <c r="AD1116">
        <v>0</v>
      </c>
      <c r="AE1116">
        <v>0</v>
      </c>
      <c r="AF1116">
        <v>0</v>
      </c>
      <c r="AG1116">
        <f t="shared" si="107"/>
        <v>1</v>
      </c>
      <c r="AH1116">
        <v>0</v>
      </c>
      <c r="AI1116">
        <v>1</v>
      </c>
    </row>
    <row r="1117" spans="1:35" x14ac:dyDescent="0.3">
      <c r="A1117" s="1">
        <v>880</v>
      </c>
      <c r="B1117">
        <v>1966</v>
      </c>
      <c r="C1117">
        <f t="shared" si="104"/>
        <v>60</v>
      </c>
      <c r="D1117" t="str" cm="1">
        <f t="array" ref="D1117">_xlfn.IFS(C1117&lt;36,"Young",C1117&lt;56,"Middle-aged",C1117&gt;=56,"Senior")</f>
        <v>Senior</v>
      </c>
      <c r="E1117" t="s">
        <v>47</v>
      </c>
      <c r="F1117" t="s">
        <v>33</v>
      </c>
      <c r="G1117">
        <v>22634</v>
      </c>
      <c r="H1117">
        <f t="shared" si="102"/>
        <v>22634</v>
      </c>
      <c r="I1117" t="str" cm="1">
        <f t="array" ref="I1117">_xlfn.IFS(H1117&lt;PERCENTILE(Income_Clean,0.33),"Low",H1117&lt;PERCENTILE(Income_Clean,0.67),"Medium",H1117&gt;PERCENTILE(Income_Clean,0.67),"High")</f>
        <v>Low</v>
      </c>
      <c r="J1117" t="str">
        <f t="shared" si="103"/>
        <v>Below Average Income</v>
      </c>
      <c r="K1117">
        <v>0</v>
      </c>
      <c r="L1117">
        <v>0</v>
      </c>
      <c r="M1117" t="str">
        <f t="shared" si="105"/>
        <v>No</v>
      </c>
      <c r="N1117" t="s">
        <v>577</v>
      </c>
      <c r="O1117">
        <v>47</v>
      </c>
      <c r="P1117">
        <v>2</v>
      </c>
      <c r="Q1117">
        <v>23</v>
      </c>
      <c r="R1117">
        <v>11</v>
      </c>
      <c r="S1117">
        <v>8</v>
      </c>
      <c r="T1117">
        <v>6</v>
      </c>
      <c r="U1117">
        <v>46</v>
      </c>
      <c r="V1117">
        <f t="shared" si="106"/>
        <v>96</v>
      </c>
      <c r="W1117">
        <v>1</v>
      </c>
      <c r="X1117">
        <v>2</v>
      </c>
      <c r="Y1117">
        <v>1</v>
      </c>
      <c r="Z1117">
        <v>2</v>
      </c>
      <c r="AA1117">
        <v>8</v>
      </c>
      <c r="AB1117">
        <v>0</v>
      </c>
      <c r="AC1117">
        <v>0</v>
      </c>
      <c r="AD1117">
        <v>0</v>
      </c>
      <c r="AE1117">
        <v>0</v>
      </c>
      <c r="AF1117">
        <v>0</v>
      </c>
      <c r="AG1117">
        <f t="shared" si="107"/>
        <v>0</v>
      </c>
      <c r="AH1117">
        <v>0</v>
      </c>
      <c r="AI1117">
        <v>0</v>
      </c>
    </row>
    <row r="1118" spans="1:35" x14ac:dyDescent="0.3">
      <c r="A1118" s="1">
        <v>2320</v>
      </c>
      <c r="B1118">
        <v>1978</v>
      </c>
      <c r="C1118">
        <f t="shared" si="104"/>
        <v>48</v>
      </c>
      <c r="D1118" t="str" cm="1">
        <f t="array" ref="D1118">_xlfn.IFS(C1118&lt;36,"Young",C1118&lt;56,"Middle-aged",C1118&gt;=56,"Senior")</f>
        <v>Middle-aged</v>
      </c>
      <c r="E1118" t="s">
        <v>53</v>
      </c>
      <c r="F1118" t="s">
        <v>37</v>
      </c>
      <c r="G1118">
        <v>47025</v>
      </c>
      <c r="H1118">
        <f t="shared" si="102"/>
        <v>47025</v>
      </c>
      <c r="I1118" t="str" cm="1">
        <f t="array" ref="I1118">_xlfn.IFS(H1118&lt;PERCENTILE(Income_Clean,0.33),"Low",H1118&lt;PERCENTILE(Income_Clean,0.67),"Medium",H1118&gt;PERCENTILE(Income_Clean,0.67),"High")</f>
        <v>Medium</v>
      </c>
      <c r="J1118" t="str">
        <f t="shared" si="103"/>
        <v>Average Income</v>
      </c>
      <c r="K1118">
        <v>0</v>
      </c>
      <c r="L1118">
        <v>1</v>
      </c>
      <c r="M1118" t="str">
        <f t="shared" si="105"/>
        <v>Yes</v>
      </c>
      <c r="N1118" t="s">
        <v>169</v>
      </c>
      <c r="O1118">
        <v>98</v>
      </c>
      <c r="P1118">
        <v>508</v>
      </c>
      <c r="Q1118">
        <v>11</v>
      </c>
      <c r="R1118">
        <v>59</v>
      </c>
      <c r="S1118">
        <v>23</v>
      </c>
      <c r="T1118">
        <v>5</v>
      </c>
      <c r="U1118">
        <v>29</v>
      </c>
      <c r="V1118">
        <f t="shared" si="106"/>
        <v>635</v>
      </c>
      <c r="W1118">
        <v>5</v>
      </c>
      <c r="X1118">
        <v>11</v>
      </c>
      <c r="Y1118">
        <v>1</v>
      </c>
      <c r="Z1118">
        <v>6</v>
      </c>
      <c r="AA1118">
        <v>9</v>
      </c>
      <c r="AB1118">
        <v>0</v>
      </c>
      <c r="AC1118">
        <v>0</v>
      </c>
      <c r="AD1118">
        <v>0</v>
      </c>
      <c r="AE1118">
        <v>0</v>
      </c>
      <c r="AF1118">
        <v>0</v>
      </c>
      <c r="AG1118">
        <f t="shared" si="107"/>
        <v>0</v>
      </c>
      <c r="AH1118">
        <v>0</v>
      </c>
      <c r="AI1118">
        <v>0</v>
      </c>
    </row>
    <row r="1119" spans="1:35" x14ac:dyDescent="0.3">
      <c r="A1119" s="1">
        <v>850</v>
      </c>
      <c r="B1119">
        <v>1968</v>
      </c>
      <c r="C1119">
        <f t="shared" si="104"/>
        <v>58</v>
      </c>
      <c r="D1119" t="str" cm="1">
        <f t="array" ref="D1119">_xlfn.IFS(C1119&lt;36,"Young",C1119&lt;56,"Middle-aged",C1119&gt;=56,"Senior")</f>
        <v>Senior</v>
      </c>
      <c r="E1119" t="s">
        <v>29</v>
      </c>
      <c r="F1119" t="s">
        <v>30</v>
      </c>
      <c r="G1119">
        <v>70566</v>
      </c>
      <c r="H1119">
        <f t="shared" si="102"/>
        <v>70566</v>
      </c>
      <c r="I1119" t="str" cm="1">
        <f t="array" ref="I1119">_xlfn.IFS(H1119&lt;PERCENTILE(Income_Clean,0.33),"Low",H1119&lt;PERCENTILE(Income_Clean,0.67),"Medium",H1119&gt;PERCENTILE(Income_Clean,0.67),"High")</f>
        <v>High</v>
      </c>
      <c r="J1119" t="str">
        <f t="shared" si="103"/>
        <v>Above Average Income</v>
      </c>
      <c r="K1119">
        <v>0</v>
      </c>
      <c r="L1119">
        <v>1</v>
      </c>
      <c r="M1119" t="str">
        <f t="shared" si="105"/>
        <v>Yes</v>
      </c>
      <c r="N1119" t="s">
        <v>329</v>
      </c>
      <c r="O1119">
        <v>4</v>
      </c>
      <c r="P1119">
        <v>381</v>
      </c>
      <c r="Q1119">
        <v>28</v>
      </c>
      <c r="R1119">
        <v>215</v>
      </c>
      <c r="S1119">
        <v>84</v>
      </c>
      <c r="T1119">
        <v>28</v>
      </c>
      <c r="U1119">
        <v>21</v>
      </c>
      <c r="V1119">
        <f t="shared" si="106"/>
        <v>757</v>
      </c>
      <c r="W1119">
        <v>2</v>
      </c>
      <c r="X1119">
        <v>6</v>
      </c>
      <c r="Y1119">
        <v>5</v>
      </c>
      <c r="Z1119">
        <v>9</v>
      </c>
      <c r="AA1119">
        <v>3</v>
      </c>
      <c r="AB1119">
        <v>0</v>
      </c>
      <c r="AC1119">
        <v>0</v>
      </c>
      <c r="AD1119">
        <v>0</v>
      </c>
      <c r="AE1119">
        <v>0</v>
      </c>
      <c r="AF1119">
        <v>0</v>
      </c>
      <c r="AG1119">
        <f t="shared" si="107"/>
        <v>0</v>
      </c>
      <c r="AH1119">
        <v>0</v>
      </c>
      <c r="AI1119">
        <v>0</v>
      </c>
    </row>
    <row r="1120" spans="1:35" x14ac:dyDescent="0.3">
      <c r="A1120" s="1">
        <v>4713</v>
      </c>
      <c r="B1120">
        <v>1979</v>
      </c>
      <c r="C1120">
        <f t="shared" si="104"/>
        <v>47</v>
      </c>
      <c r="D1120" t="str" cm="1">
        <f t="array" ref="D1120">_xlfn.IFS(C1120&lt;36,"Young",C1120&lt;56,"Middle-aged",C1120&gt;=56,"Senior")</f>
        <v>Middle-aged</v>
      </c>
      <c r="E1120" t="s">
        <v>36</v>
      </c>
      <c r="F1120" t="s">
        <v>37</v>
      </c>
      <c r="G1120">
        <v>31605</v>
      </c>
      <c r="H1120">
        <f t="shared" si="102"/>
        <v>31605</v>
      </c>
      <c r="I1120" t="str" cm="1">
        <f t="array" ref="I1120">_xlfn.IFS(H1120&lt;PERCENTILE(Income_Clean,0.33),"Low",H1120&lt;PERCENTILE(Income_Clean,0.67),"Medium",H1120&gt;PERCENTILE(Income_Clean,0.67),"High")</f>
        <v>Low</v>
      </c>
      <c r="J1120" t="str">
        <f t="shared" si="103"/>
        <v>Below Average Income</v>
      </c>
      <c r="K1120">
        <v>1</v>
      </c>
      <c r="L1120">
        <v>0</v>
      </c>
      <c r="M1120" t="str">
        <f t="shared" si="105"/>
        <v>Yes</v>
      </c>
      <c r="N1120" t="s">
        <v>123</v>
      </c>
      <c r="O1120">
        <v>15</v>
      </c>
      <c r="P1120">
        <v>74</v>
      </c>
      <c r="Q1120">
        <v>0</v>
      </c>
      <c r="R1120">
        <v>42</v>
      </c>
      <c r="S1120">
        <v>2</v>
      </c>
      <c r="T1120">
        <v>1</v>
      </c>
      <c r="U1120">
        <v>6</v>
      </c>
      <c r="V1120">
        <f t="shared" si="106"/>
        <v>125</v>
      </c>
      <c r="W1120">
        <v>2</v>
      </c>
      <c r="X1120">
        <v>2</v>
      </c>
      <c r="Y1120">
        <v>1</v>
      </c>
      <c r="Z1120">
        <v>4</v>
      </c>
      <c r="AA1120">
        <v>7</v>
      </c>
      <c r="AB1120">
        <v>0</v>
      </c>
      <c r="AC1120">
        <v>0</v>
      </c>
      <c r="AD1120">
        <v>0</v>
      </c>
      <c r="AE1120">
        <v>0</v>
      </c>
      <c r="AF1120">
        <v>0</v>
      </c>
      <c r="AG1120">
        <f t="shared" si="107"/>
        <v>0</v>
      </c>
      <c r="AH1120">
        <v>0</v>
      </c>
      <c r="AI1120">
        <v>0</v>
      </c>
    </row>
    <row r="1121" spans="1:35" x14ac:dyDescent="0.3">
      <c r="A1121" s="1">
        <v>675</v>
      </c>
      <c r="B1121">
        <v>1973</v>
      </c>
      <c r="C1121">
        <f t="shared" si="104"/>
        <v>53</v>
      </c>
      <c r="D1121" t="str" cm="1">
        <f t="array" ref="D1121">_xlfn.IFS(C1121&lt;36,"Young",C1121&lt;56,"Middle-aged",C1121&gt;=56,"Senior")</f>
        <v>Middle-aged</v>
      </c>
      <c r="E1121" t="s">
        <v>39</v>
      </c>
      <c r="F1121" t="s">
        <v>41</v>
      </c>
      <c r="G1121">
        <v>52034</v>
      </c>
      <c r="H1121">
        <f t="shared" si="102"/>
        <v>52034</v>
      </c>
      <c r="I1121" t="str" cm="1">
        <f t="array" ref="I1121">_xlfn.IFS(H1121&lt;PERCENTILE(Income_Clean,0.33),"Low",H1121&lt;PERCENTILE(Income_Clean,0.67),"Medium",H1121&gt;PERCENTILE(Income_Clean,0.67),"High")</f>
        <v>Medium</v>
      </c>
      <c r="J1121" t="str">
        <f t="shared" si="103"/>
        <v>Average Income</v>
      </c>
      <c r="K1121">
        <v>1</v>
      </c>
      <c r="L1121">
        <v>1</v>
      </c>
      <c r="M1121" t="str">
        <f t="shared" si="105"/>
        <v>Yes</v>
      </c>
      <c r="N1121" t="s">
        <v>130</v>
      </c>
      <c r="O1121">
        <v>67</v>
      </c>
      <c r="P1121">
        <v>146</v>
      </c>
      <c r="Q1121">
        <v>0</v>
      </c>
      <c r="R1121">
        <v>93</v>
      </c>
      <c r="S1121">
        <v>7</v>
      </c>
      <c r="T1121">
        <v>13</v>
      </c>
      <c r="U1121">
        <v>73</v>
      </c>
      <c r="V1121">
        <f t="shared" si="106"/>
        <v>332</v>
      </c>
      <c r="W1121">
        <v>5</v>
      </c>
      <c r="X1121">
        <v>4</v>
      </c>
      <c r="Y1121">
        <v>2</v>
      </c>
      <c r="Z1121">
        <v>5</v>
      </c>
      <c r="AA1121">
        <v>7</v>
      </c>
      <c r="AB1121">
        <v>0</v>
      </c>
      <c r="AC1121">
        <v>0</v>
      </c>
      <c r="AD1121">
        <v>0</v>
      </c>
      <c r="AE1121">
        <v>0</v>
      </c>
      <c r="AF1121">
        <v>0</v>
      </c>
      <c r="AG1121">
        <f t="shared" si="107"/>
        <v>0</v>
      </c>
      <c r="AH1121">
        <v>0</v>
      </c>
      <c r="AI1121">
        <v>0</v>
      </c>
    </row>
    <row r="1122" spans="1:35" x14ac:dyDescent="0.3">
      <c r="A1122" s="1">
        <v>5025</v>
      </c>
      <c r="B1122">
        <v>1979</v>
      </c>
      <c r="C1122">
        <f t="shared" si="104"/>
        <v>47</v>
      </c>
      <c r="D1122" t="str" cm="1">
        <f t="array" ref="D1122">_xlfn.IFS(C1122&lt;36,"Young",C1122&lt;56,"Middle-aged",C1122&gt;=56,"Senior")</f>
        <v>Middle-aged</v>
      </c>
      <c r="E1122" t="s">
        <v>29</v>
      </c>
      <c r="F1122" t="s">
        <v>30</v>
      </c>
      <c r="G1122">
        <v>48526</v>
      </c>
      <c r="H1122">
        <f t="shared" si="102"/>
        <v>48526</v>
      </c>
      <c r="I1122" t="str" cm="1">
        <f t="array" ref="I1122">_xlfn.IFS(H1122&lt;PERCENTILE(Income_Clean,0.33),"Low",H1122&lt;PERCENTILE(Income_Clean,0.67),"Medium",H1122&gt;PERCENTILE(Income_Clean,0.67),"High")</f>
        <v>Medium</v>
      </c>
      <c r="J1122" t="str">
        <f t="shared" si="103"/>
        <v>Average Income</v>
      </c>
      <c r="K1122">
        <v>1</v>
      </c>
      <c r="L1122">
        <v>0</v>
      </c>
      <c r="M1122" t="str">
        <f t="shared" si="105"/>
        <v>Yes</v>
      </c>
      <c r="N1122" t="s">
        <v>578</v>
      </c>
      <c r="O1122">
        <v>32</v>
      </c>
      <c r="P1122">
        <v>23</v>
      </c>
      <c r="Q1122">
        <v>17</v>
      </c>
      <c r="R1122">
        <v>23</v>
      </c>
      <c r="S1122">
        <v>43</v>
      </c>
      <c r="T1122">
        <v>20</v>
      </c>
      <c r="U1122">
        <v>9</v>
      </c>
      <c r="V1122">
        <f t="shared" si="106"/>
        <v>135</v>
      </c>
      <c r="W1122">
        <v>1</v>
      </c>
      <c r="X1122">
        <v>2</v>
      </c>
      <c r="Y1122">
        <v>1</v>
      </c>
      <c r="Z1122">
        <v>4</v>
      </c>
      <c r="AA1122">
        <v>3</v>
      </c>
      <c r="AB1122">
        <v>0</v>
      </c>
      <c r="AC1122">
        <v>0</v>
      </c>
      <c r="AD1122">
        <v>0</v>
      </c>
      <c r="AE1122">
        <v>0</v>
      </c>
      <c r="AF1122">
        <v>0</v>
      </c>
      <c r="AG1122">
        <f t="shared" si="107"/>
        <v>0</v>
      </c>
      <c r="AH1122">
        <v>0</v>
      </c>
      <c r="AI1122">
        <v>0</v>
      </c>
    </row>
    <row r="1123" spans="1:35" x14ac:dyDescent="0.3">
      <c r="A1123" s="1">
        <v>2308</v>
      </c>
      <c r="B1123">
        <v>1954</v>
      </c>
      <c r="C1123">
        <f t="shared" si="104"/>
        <v>72</v>
      </c>
      <c r="D1123" t="str" cm="1">
        <f t="array" ref="D1123">_xlfn.IFS(C1123&lt;36,"Young",C1123&lt;56,"Middle-aged",C1123&gt;=56,"Senior")</f>
        <v>Senior</v>
      </c>
      <c r="E1123" t="s">
        <v>29</v>
      </c>
      <c r="F1123" t="s">
        <v>37</v>
      </c>
      <c r="G1123">
        <v>46734</v>
      </c>
      <c r="H1123">
        <f t="shared" si="102"/>
        <v>46734</v>
      </c>
      <c r="I1123" t="str" cm="1">
        <f t="array" ref="I1123">_xlfn.IFS(H1123&lt;PERCENTILE(Income_Clean,0.33),"Low",H1123&lt;PERCENTILE(Income_Clean,0.67),"Medium",H1123&gt;PERCENTILE(Income_Clean,0.67),"High")</f>
        <v>Medium</v>
      </c>
      <c r="J1123" t="str">
        <f t="shared" si="103"/>
        <v>Average Income</v>
      </c>
      <c r="K1123">
        <v>0</v>
      </c>
      <c r="L1123">
        <v>1</v>
      </c>
      <c r="M1123" t="str">
        <f t="shared" si="105"/>
        <v>Yes</v>
      </c>
      <c r="N1123" t="s">
        <v>579</v>
      </c>
      <c r="O1123">
        <v>40</v>
      </c>
      <c r="P1123">
        <v>110</v>
      </c>
      <c r="Q1123">
        <v>5</v>
      </c>
      <c r="R1123">
        <v>137</v>
      </c>
      <c r="S1123">
        <v>26</v>
      </c>
      <c r="T1123">
        <v>23</v>
      </c>
      <c r="U1123">
        <v>29</v>
      </c>
      <c r="V1123">
        <f t="shared" si="106"/>
        <v>330</v>
      </c>
      <c r="W1123">
        <v>2</v>
      </c>
      <c r="X1123">
        <v>6</v>
      </c>
      <c r="Y1123">
        <v>1</v>
      </c>
      <c r="Z1123">
        <v>5</v>
      </c>
      <c r="AA1123">
        <v>7</v>
      </c>
      <c r="AB1123">
        <v>0</v>
      </c>
      <c r="AC1123">
        <v>0</v>
      </c>
      <c r="AD1123">
        <v>0</v>
      </c>
      <c r="AE1123">
        <v>0</v>
      </c>
      <c r="AF1123">
        <v>0</v>
      </c>
      <c r="AG1123">
        <f t="shared" si="107"/>
        <v>0</v>
      </c>
      <c r="AH1123">
        <v>0</v>
      </c>
      <c r="AI1123">
        <v>0</v>
      </c>
    </row>
    <row r="1124" spans="1:35" x14ac:dyDescent="0.3">
      <c r="A1124" s="1">
        <v>5995</v>
      </c>
      <c r="B1124">
        <v>1962</v>
      </c>
      <c r="C1124">
        <f t="shared" si="104"/>
        <v>64</v>
      </c>
      <c r="D1124" t="str" cm="1">
        <f t="array" ref="D1124">_xlfn.IFS(C1124&lt;36,"Young",C1124&lt;56,"Middle-aged",C1124&gt;=56,"Senior")</f>
        <v>Senior</v>
      </c>
      <c r="E1124" t="s">
        <v>29</v>
      </c>
      <c r="F1124" t="s">
        <v>41</v>
      </c>
      <c r="G1124">
        <v>39552</v>
      </c>
      <c r="H1124">
        <f t="shared" si="102"/>
        <v>39552</v>
      </c>
      <c r="I1124" t="str" cm="1">
        <f t="array" ref="I1124">_xlfn.IFS(H1124&lt;PERCENTILE(Income_Clean,0.33),"Low",H1124&lt;PERCENTILE(Income_Clean,0.67),"Medium",H1124&gt;PERCENTILE(Income_Clean,0.67),"High")</f>
        <v>Low</v>
      </c>
      <c r="J1124" t="str">
        <f t="shared" si="103"/>
        <v>Below Average Income</v>
      </c>
      <c r="K1124">
        <v>1</v>
      </c>
      <c r="L1124">
        <v>1</v>
      </c>
      <c r="M1124" t="str">
        <f t="shared" si="105"/>
        <v>Yes</v>
      </c>
      <c r="N1124" t="s">
        <v>443</v>
      </c>
      <c r="O1124">
        <v>54</v>
      </c>
      <c r="P1124">
        <v>165</v>
      </c>
      <c r="Q1124">
        <v>3</v>
      </c>
      <c r="R1124">
        <v>147</v>
      </c>
      <c r="S1124">
        <v>4</v>
      </c>
      <c r="T1124">
        <v>24</v>
      </c>
      <c r="U1124">
        <v>41</v>
      </c>
      <c r="V1124">
        <f t="shared" si="106"/>
        <v>384</v>
      </c>
      <c r="W1124">
        <v>7</v>
      </c>
      <c r="X1124">
        <v>6</v>
      </c>
      <c r="Y1124">
        <v>2</v>
      </c>
      <c r="Z1124">
        <v>5</v>
      </c>
      <c r="AA1124">
        <v>8</v>
      </c>
      <c r="AB1124">
        <v>0</v>
      </c>
      <c r="AC1124">
        <v>0</v>
      </c>
      <c r="AD1124">
        <v>0</v>
      </c>
      <c r="AE1124">
        <v>0</v>
      </c>
      <c r="AF1124">
        <v>0</v>
      </c>
      <c r="AG1124">
        <f t="shared" si="107"/>
        <v>0</v>
      </c>
      <c r="AH1124">
        <v>0</v>
      </c>
      <c r="AI1124">
        <v>1</v>
      </c>
    </row>
    <row r="1125" spans="1:35" x14ac:dyDescent="0.3">
      <c r="A1125" s="1">
        <v>6749</v>
      </c>
      <c r="B1125">
        <v>1966</v>
      </c>
      <c r="C1125">
        <f t="shared" si="104"/>
        <v>60</v>
      </c>
      <c r="D1125" t="str" cm="1">
        <f t="array" ref="D1125">_xlfn.IFS(C1125&lt;36,"Young",C1125&lt;56,"Middle-aged",C1125&gt;=56,"Senior")</f>
        <v>Senior</v>
      </c>
      <c r="E1125" t="s">
        <v>29</v>
      </c>
      <c r="F1125" t="s">
        <v>30</v>
      </c>
      <c r="G1125">
        <v>86358</v>
      </c>
      <c r="H1125">
        <f t="shared" si="102"/>
        <v>86358</v>
      </c>
      <c r="I1125" t="str" cm="1">
        <f t="array" ref="I1125">_xlfn.IFS(H1125&lt;PERCENTILE(Income_Clean,0.33),"Low",H1125&lt;PERCENTILE(Income_Clean,0.67),"Medium",H1125&gt;PERCENTILE(Income_Clean,0.67),"High")</f>
        <v>High</v>
      </c>
      <c r="J1125" t="str">
        <f t="shared" si="103"/>
        <v>Above Average Income</v>
      </c>
      <c r="K1125">
        <v>1</v>
      </c>
      <c r="L1125">
        <v>1</v>
      </c>
      <c r="M1125" t="str">
        <f t="shared" si="105"/>
        <v>Yes</v>
      </c>
      <c r="N1125" t="s">
        <v>55</v>
      </c>
      <c r="O1125">
        <v>78</v>
      </c>
      <c r="P1125">
        <v>957</v>
      </c>
      <c r="Q1125">
        <v>47</v>
      </c>
      <c r="R1125">
        <v>494</v>
      </c>
      <c r="S1125">
        <v>82</v>
      </c>
      <c r="T1125">
        <v>47</v>
      </c>
      <c r="U1125">
        <v>95</v>
      </c>
      <c r="V1125">
        <f t="shared" si="106"/>
        <v>1722</v>
      </c>
      <c r="W1125">
        <v>4</v>
      </c>
      <c r="X1125">
        <v>5</v>
      </c>
      <c r="Y1125">
        <v>3</v>
      </c>
      <c r="Z1125">
        <v>6</v>
      </c>
      <c r="AA1125">
        <v>8</v>
      </c>
      <c r="AB1125">
        <v>0</v>
      </c>
      <c r="AC1125">
        <v>0</v>
      </c>
      <c r="AD1125">
        <v>0</v>
      </c>
      <c r="AE1125">
        <v>0</v>
      </c>
      <c r="AF1125">
        <v>0</v>
      </c>
      <c r="AG1125">
        <f t="shared" si="107"/>
        <v>0</v>
      </c>
      <c r="AH1125">
        <v>0</v>
      </c>
      <c r="AI1125">
        <v>0</v>
      </c>
    </row>
    <row r="1126" spans="1:35" x14ac:dyDescent="0.3">
      <c r="A1126" s="1">
        <v>1010</v>
      </c>
      <c r="B1126">
        <v>1977</v>
      </c>
      <c r="C1126">
        <f t="shared" si="104"/>
        <v>49</v>
      </c>
      <c r="D1126" t="str" cm="1">
        <f t="array" ref="D1126">_xlfn.IFS(C1126&lt;36,"Young",C1126&lt;56,"Middle-aged",C1126&gt;=56,"Senior")</f>
        <v>Middle-aged</v>
      </c>
      <c r="E1126" t="s">
        <v>29</v>
      </c>
      <c r="F1126" t="s">
        <v>33</v>
      </c>
      <c r="G1126">
        <v>46931</v>
      </c>
      <c r="H1126">
        <f t="shared" si="102"/>
        <v>46931</v>
      </c>
      <c r="I1126" t="str" cm="1">
        <f t="array" ref="I1126">_xlfn.IFS(H1126&lt;PERCENTILE(Income_Clean,0.33),"Low",H1126&lt;PERCENTILE(Income_Clean,0.67),"Medium",H1126&gt;PERCENTILE(Income_Clean,0.67),"High")</f>
        <v>Medium</v>
      </c>
      <c r="J1126" t="str">
        <f t="shared" si="103"/>
        <v>Average Income</v>
      </c>
      <c r="K1126">
        <v>2</v>
      </c>
      <c r="L1126">
        <v>1</v>
      </c>
      <c r="M1126" t="str">
        <f t="shared" si="105"/>
        <v>Yes</v>
      </c>
      <c r="N1126" t="s">
        <v>164</v>
      </c>
      <c r="O1126">
        <v>94</v>
      </c>
      <c r="P1126">
        <v>41</v>
      </c>
      <c r="Q1126">
        <v>0</v>
      </c>
      <c r="R1126">
        <v>17</v>
      </c>
      <c r="S1126">
        <v>3</v>
      </c>
      <c r="T1126">
        <v>1</v>
      </c>
      <c r="U1126">
        <v>16</v>
      </c>
      <c r="V1126">
        <f t="shared" si="106"/>
        <v>78</v>
      </c>
      <c r="W1126">
        <v>2</v>
      </c>
      <c r="X1126">
        <v>1</v>
      </c>
      <c r="Y1126">
        <v>1</v>
      </c>
      <c r="Z1126">
        <v>3</v>
      </c>
      <c r="AA1126">
        <v>3</v>
      </c>
      <c r="AB1126">
        <v>0</v>
      </c>
      <c r="AC1126">
        <v>0</v>
      </c>
      <c r="AD1126">
        <v>0</v>
      </c>
      <c r="AE1126">
        <v>0</v>
      </c>
      <c r="AF1126">
        <v>0</v>
      </c>
      <c r="AG1126">
        <f t="shared" si="107"/>
        <v>0</v>
      </c>
      <c r="AH1126">
        <v>0</v>
      </c>
      <c r="AI1126">
        <v>0</v>
      </c>
    </row>
    <row r="1127" spans="1:35" x14ac:dyDescent="0.3">
      <c r="A1127" s="1">
        <v>8977</v>
      </c>
      <c r="B1127">
        <v>1985</v>
      </c>
      <c r="C1127">
        <f t="shared" si="104"/>
        <v>41</v>
      </c>
      <c r="D1127" t="str" cm="1">
        <f t="array" ref="D1127">_xlfn.IFS(C1127&lt;36,"Young",C1127&lt;56,"Middle-aged",C1127&gt;=56,"Senior")</f>
        <v>Middle-aged</v>
      </c>
      <c r="E1127" t="s">
        <v>47</v>
      </c>
      <c r="F1127" t="s">
        <v>30</v>
      </c>
      <c r="G1127">
        <v>16581</v>
      </c>
      <c r="H1127">
        <f t="shared" si="102"/>
        <v>16581</v>
      </c>
      <c r="I1127" t="str" cm="1">
        <f t="array" ref="I1127">_xlfn.IFS(H1127&lt;PERCENTILE(Income_Clean,0.33),"Low",H1127&lt;PERCENTILE(Income_Clean,0.67),"Medium",H1127&gt;PERCENTILE(Income_Clean,0.67),"High")</f>
        <v>Low</v>
      </c>
      <c r="J1127" t="str">
        <f t="shared" si="103"/>
        <v>Below Average Income</v>
      </c>
      <c r="K1127">
        <v>0</v>
      </c>
      <c r="L1127">
        <v>0</v>
      </c>
      <c r="M1127" t="str">
        <f t="shared" si="105"/>
        <v>No</v>
      </c>
      <c r="N1127" t="s">
        <v>271</v>
      </c>
      <c r="O1127">
        <v>51</v>
      </c>
      <c r="P1127">
        <v>1</v>
      </c>
      <c r="Q1127">
        <v>3</v>
      </c>
      <c r="R1127">
        <v>4</v>
      </c>
      <c r="S1127">
        <v>2</v>
      </c>
      <c r="T1127">
        <v>3</v>
      </c>
      <c r="U1127">
        <v>11</v>
      </c>
      <c r="V1127">
        <f t="shared" si="106"/>
        <v>24</v>
      </c>
      <c r="W1127">
        <v>1</v>
      </c>
      <c r="X1127">
        <v>0</v>
      </c>
      <c r="Y1127">
        <v>0</v>
      </c>
      <c r="Z1127">
        <v>3</v>
      </c>
      <c r="AA1127">
        <v>4</v>
      </c>
      <c r="AB1127">
        <v>0</v>
      </c>
      <c r="AC1127">
        <v>0</v>
      </c>
      <c r="AD1127">
        <v>0</v>
      </c>
      <c r="AE1127">
        <v>0</v>
      </c>
      <c r="AF1127">
        <v>0</v>
      </c>
      <c r="AG1127">
        <f t="shared" si="107"/>
        <v>0</v>
      </c>
      <c r="AH1127">
        <v>0</v>
      </c>
      <c r="AI1127">
        <v>0</v>
      </c>
    </row>
    <row r="1128" spans="1:35" x14ac:dyDescent="0.3">
      <c r="A1128" s="1">
        <v>4756</v>
      </c>
      <c r="B1128">
        <v>1952</v>
      </c>
      <c r="C1128">
        <f t="shared" si="104"/>
        <v>74</v>
      </c>
      <c r="D1128" t="str" cm="1">
        <f t="array" ref="D1128">_xlfn.IFS(C1128&lt;36,"Young",C1128&lt;56,"Middle-aged",C1128&gt;=56,"Senior")</f>
        <v>Senior</v>
      </c>
      <c r="E1128" t="s">
        <v>53</v>
      </c>
      <c r="F1128" t="s">
        <v>41</v>
      </c>
      <c r="G1128">
        <v>63998</v>
      </c>
      <c r="H1128">
        <f t="shared" si="102"/>
        <v>63998</v>
      </c>
      <c r="I1128" t="str" cm="1">
        <f t="array" ref="I1128">_xlfn.IFS(H1128&lt;PERCENTILE(Income_Clean,0.33),"Low",H1128&lt;PERCENTILE(Income_Clean,0.67),"Medium",H1128&gt;PERCENTILE(Income_Clean,0.67),"High")</f>
        <v>High</v>
      </c>
      <c r="J1128" t="str">
        <f t="shared" si="103"/>
        <v>Above Average Income</v>
      </c>
      <c r="K1128">
        <v>0</v>
      </c>
      <c r="L1128">
        <v>0</v>
      </c>
      <c r="M1128" t="str">
        <f t="shared" si="105"/>
        <v>No</v>
      </c>
      <c r="N1128" t="s">
        <v>353</v>
      </c>
      <c r="O1128">
        <v>42</v>
      </c>
      <c r="P1128">
        <v>176</v>
      </c>
      <c r="Q1128">
        <v>29</v>
      </c>
      <c r="R1128">
        <v>818</v>
      </c>
      <c r="S1128">
        <v>0</v>
      </c>
      <c r="T1128">
        <v>33</v>
      </c>
      <c r="U1128">
        <v>112</v>
      </c>
      <c r="V1128">
        <f t="shared" si="106"/>
        <v>1168</v>
      </c>
      <c r="W1128">
        <v>1</v>
      </c>
      <c r="X1128">
        <v>7</v>
      </c>
      <c r="Y1128">
        <v>6</v>
      </c>
      <c r="Z1128">
        <v>11</v>
      </c>
      <c r="AA1128">
        <v>4</v>
      </c>
      <c r="AB1128">
        <v>0</v>
      </c>
      <c r="AC1128">
        <v>0</v>
      </c>
      <c r="AD1128">
        <v>0</v>
      </c>
      <c r="AE1128">
        <v>0</v>
      </c>
      <c r="AF1128">
        <v>0</v>
      </c>
      <c r="AG1128">
        <f t="shared" si="107"/>
        <v>0</v>
      </c>
      <c r="AH1128">
        <v>0</v>
      </c>
      <c r="AI1128">
        <v>1</v>
      </c>
    </row>
    <row r="1129" spans="1:35" x14ac:dyDescent="0.3">
      <c r="A1129" s="1">
        <v>3412</v>
      </c>
      <c r="B1129">
        <v>1951</v>
      </c>
      <c r="C1129">
        <f t="shared" si="104"/>
        <v>75</v>
      </c>
      <c r="D1129" t="str" cm="1">
        <f t="array" ref="D1129">_xlfn.IFS(C1129&lt;36,"Young",C1129&lt;56,"Middle-aged",C1129&gt;=56,"Senior")</f>
        <v>Senior</v>
      </c>
      <c r="E1129" t="s">
        <v>39</v>
      </c>
      <c r="F1129" t="s">
        <v>37</v>
      </c>
      <c r="G1129">
        <v>67381</v>
      </c>
      <c r="H1129">
        <f t="shared" si="102"/>
        <v>67381</v>
      </c>
      <c r="I1129" t="str" cm="1">
        <f t="array" ref="I1129">_xlfn.IFS(H1129&lt;PERCENTILE(Income_Clean,0.33),"Low",H1129&lt;PERCENTILE(Income_Clean,0.67),"Medium",H1129&gt;PERCENTILE(Income_Clean,0.67),"High")</f>
        <v>High</v>
      </c>
      <c r="J1129" t="str">
        <f t="shared" si="103"/>
        <v>Above Average Income</v>
      </c>
      <c r="K1129">
        <v>0</v>
      </c>
      <c r="L1129">
        <v>1</v>
      </c>
      <c r="M1129" t="str">
        <f t="shared" si="105"/>
        <v>Yes</v>
      </c>
      <c r="N1129" t="s">
        <v>505</v>
      </c>
      <c r="O1129">
        <v>67</v>
      </c>
      <c r="P1129">
        <v>815</v>
      </c>
      <c r="Q1129">
        <v>8</v>
      </c>
      <c r="R1129">
        <v>53</v>
      </c>
      <c r="S1129">
        <v>11</v>
      </c>
      <c r="T1129">
        <v>0</v>
      </c>
      <c r="U1129">
        <v>70</v>
      </c>
      <c r="V1129">
        <f t="shared" si="106"/>
        <v>957</v>
      </c>
      <c r="W1129">
        <v>4</v>
      </c>
      <c r="X1129">
        <v>2</v>
      </c>
      <c r="Y1129">
        <v>2</v>
      </c>
      <c r="Z1129">
        <v>9</v>
      </c>
      <c r="AA1129">
        <v>7</v>
      </c>
      <c r="AB1129">
        <v>0</v>
      </c>
      <c r="AC1129">
        <v>1</v>
      </c>
      <c r="AD1129">
        <v>0</v>
      </c>
      <c r="AE1129">
        <v>0</v>
      </c>
      <c r="AF1129">
        <v>0</v>
      </c>
      <c r="AG1129">
        <f t="shared" si="107"/>
        <v>1</v>
      </c>
      <c r="AH1129">
        <v>0</v>
      </c>
      <c r="AI1129">
        <v>0</v>
      </c>
    </row>
    <row r="1130" spans="1:35" x14ac:dyDescent="0.3">
      <c r="A1130" s="1">
        <v>606</v>
      </c>
      <c r="B1130">
        <v>1967</v>
      </c>
      <c r="C1130">
        <f t="shared" si="104"/>
        <v>59</v>
      </c>
      <c r="D1130" t="str" cm="1">
        <f t="array" ref="D1130">_xlfn.IFS(C1130&lt;36,"Young",C1130&lt;56,"Middle-aged",C1130&gt;=56,"Senior")</f>
        <v>Senior</v>
      </c>
      <c r="E1130" t="s">
        <v>29</v>
      </c>
      <c r="F1130" t="s">
        <v>30</v>
      </c>
      <c r="G1130">
        <v>25930</v>
      </c>
      <c r="H1130">
        <f t="shared" si="102"/>
        <v>25930</v>
      </c>
      <c r="I1130" t="str" cm="1">
        <f t="array" ref="I1130">_xlfn.IFS(H1130&lt;PERCENTILE(Income_Clean,0.33),"Low",H1130&lt;PERCENTILE(Income_Clean,0.67),"Medium",H1130&gt;PERCENTILE(Income_Clean,0.67),"High")</f>
        <v>Low</v>
      </c>
      <c r="J1130" t="str">
        <f t="shared" si="103"/>
        <v>Below Average Income</v>
      </c>
      <c r="K1130">
        <v>1</v>
      </c>
      <c r="L1130">
        <v>1</v>
      </c>
      <c r="M1130" t="str">
        <f t="shared" si="105"/>
        <v>Yes</v>
      </c>
      <c r="N1130" t="s">
        <v>370</v>
      </c>
      <c r="O1130">
        <v>87</v>
      </c>
      <c r="P1130">
        <v>6</v>
      </c>
      <c r="Q1130">
        <v>1</v>
      </c>
      <c r="R1130">
        <v>2</v>
      </c>
      <c r="S1130">
        <v>2</v>
      </c>
      <c r="T1130">
        <v>0</v>
      </c>
      <c r="U1130">
        <v>4</v>
      </c>
      <c r="V1130">
        <f t="shared" si="106"/>
        <v>15</v>
      </c>
      <c r="W1130">
        <v>1</v>
      </c>
      <c r="X1130">
        <v>1</v>
      </c>
      <c r="Y1130">
        <v>0</v>
      </c>
      <c r="Z1130">
        <v>2</v>
      </c>
      <c r="AA1130">
        <v>7</v>
      </c>
      <c r="AB1130">
        <v>0</v>
      </c>
      <c r="AC1130">
        <v>0</v>
      </c>
      <c r="AD1130">
        <v>0</v>
      </c>
      <c r="AE1130">
        <v>0</v>
      </c>
      <c r="AF1130">
        <v>0</v>
      </c>
      <c r="AG1130">
        <f t="shared" si="107"/>
        <v>0</v>
      </c>
      <c r="AH1130">
        <v>0</v>
      </c>
      <c r="AI1130">
        <v>0</v>
      </c>
    </row>
    <row r="1131" spans="1:35" x14ac:dyDescent="0.3">
      <c r="A1131" s="1">
        <v>5961</v>
      </c>
      <c r="B1131">
        <v>1978</v>
      </c>
      <c r="C1131">
        <f t="shared" si="104"/>
        <v>48</v>
      </c>
      <c r="D1131" t="str" cm="1">
        <f t="array" ref="D1131">_xlfn.IFS(C1131&lt;36,"Young",C1131&lt;56,"Middle-aged",C1131&gt;=56,"Senior")</f>
        <v>Middle-aged</v>
      </c>
      <c r="E1131" t="s">
        <v>29</v>
      </c>
      <c r="F1131" t="s">
        <v>37</v>
      </c>
      <c r="G1131">
        <v>42693</v>
      </c>
      <c r="H1131">
        <f t="shared" si="102"/>
        <v>42693</v>
      </c>
      <c r="I1131" t="str" cm="1">
        <f t="array" ref="I1131">_xlfn.IFS(H1131&lt;PERCENTILE(Income_Clean,0.33),"Low",H1131&lt;PERCENTILE(Income_Clean,0.67),"Medium",H1131&gt;PERCENTILE(Income_Clean,0.67),"High")</f>
        <v>Medium</v>
      </c>
      <c r="J1131" t="str">
        <f t="shared" si="103"/>
        <v>Average Income</v>
      </c>
      <c r="K1131">
        <v>1</v>
      </c>
      <c r="L1131">
        <v>0</v>
      </c>
      <c r="M1131" t="str">
        <f t="shared" si="105"/>
        <v>Yes</v>
      </c>
      <c r="N1131" t="s">
        <v>85</v>
      </c>
      <c r="O1131">
        <v>29</v>
      </c>
      <c r="P1131">
        <v>8</v>
      </c>
      <c r="Q1131">
        <v>4</v>
      </c>
      <c r="R1131">
        <v>20</v>
      </c>
      <c r="S1131">
        <v>6</v>
      </c>
      <c r="T1131">
        <v>3</v>
      </c>
      <c r="U1131">
        <v>16</v>
      </c>
      <c r="V1131">
        <f t="shared" si="106"/>
        <v>57</v>
      </c>
      <c r="W1131">
        <v>1</v>
      </c>
      <c r="X1131">
        <v>1</v>
      </c>
      <c r="Y1131">
        <v>0</v>
      </c>
      <c r="Z1131">
        <v>3</v>
      </c>
      <c r="AA1131">
        <v>5</v>
      </c>
      <c r="AB1131">
        <v>0</v>
      </c>
      <c r="AC1131">
        <v>0</v>
      </c>
      <c r="AD1131">
        <v>0</v>
      </c>
      <c r="AE1131">
        <v>0</v>
      </c>
      <c r="AF1131">
        <v>0</v>
      </c>
      <c r="AG1131">
        <f t="shared" si="107"/>
        <v>0</v>
      </c>
      <c r="AH1131">
        <v>0</v>
      </c>
      <c r="AI1131">
        <v>0</v>
      </c>
    </row>
    <row r="1132" spans="1:35" x14ac:dyDescent="0.3">
      <c r="A1132" s="1">
        <v>2975</v>
      </c>
      <c r="B1132">
        <v>1976</v>
      </c>
      <c r="C1132">
        <f t="shared" si="104"/>
        <v>50</v>
      </c>
      <c r="D1132" t="str" cm="1">
        <f t="array" ref="D1132">_xlfn.IFS(C1132&lt;36,"Young",C1132&lt;56,"Middle-aged",C1132&gt;=56,"Senior")</f>
        <v>Middle-aged</v>
      </c>
      <c r="E1132" t="s">
        <v>29</v>
      </c>
      <c r="F1132" t="s">
        <v>33</v>
      </c>
      <c r="G1132">
        <v>85606</v>
      </c>
      <c r="H1132">
        <f t="shared" si="102"/>
        <v>85606</v>
      </c>
      <c r="I1132" t="str" cm="1">
        <f t="array" ref="I1132">_xlfn.IFS(H1132&lt;PERCENTILE(Income_Clean,0.33),"Low",H1132&lt;PERCENTILE(Income_Clean,0.67),"Medium",H1132&gt;PERCENTILE(Income_Clean,0.67),"High")</f>
        <v>High</v>
      </c>
      <c r="J1132" t="str">
        <f t="shared" si="103"/>
        <v>Above Average Income</v>
      </c>
      <c r="K1132">
        <v>0</v>
      </c>
      <c r="L1132">
        <v>1</v>
      </c>
      <c r="M1132" t="str">
        <f t="shared" si="105"/>
        <v>Yes</v>
      </c>
      <c r="N1132" t="s">
        <v>299</v>
      </c>
      <c r="O1132">
        <v>89</v>
      </c>
      <c r="P1132">
        <v>717</v>
      </c>
      <c r="Q1132">
        <v>42</v>
      </c>
      <c r="R1132">
        <v>864</v>
      </c>
      <c r="S1132">
        <v>219</v>
      </c>
      <c r="T1132">
        <v>30</v>
      </c>
      <c r="U1132">
        <v>84</v>
      </c>
      <c r="V1132">
        <f t="shared" si="106"/>
        <v>1956</v>
      </c>
      <c r="W1132">
        <v>2</v>
      </c>
      <c r="X1132">
        <v>6</v>
      </c>
      <c r="Y1132">
        <v>7</v>
      </c>
      <c r="Z1132">
        <v>9</v>
      </c>
      <c r="AA1132">
        <v>3</v>
      </c>
      <c r="AB1132">
        <v>0</v>
      </c>
      <c r="AC1132">
        <v>0</v>
      </c>
      <c r="AD1132">
        <v>0</v>
      </c>
      <c r="AE1132">
        <v>1</v>
      </c>
      <c r="AF1132">
        <v>0</v>
      </c>
      <c r="AG1132">
        <f t="shared" si="107"/>
        <v>1</v>
      </c>
      <c r="AH1132">
        <v>0</v>
      </c>
      <c r="AI1132">
        <v>0</v>
      </c>
    </row>
    <row r="1133" spans="1:35" x14ac:dyDescent="0.3">
      <c r="A1133" s="1">
        <v>2894</v>
      </c>
      <c r="B1133">
        <v>1985</v>
      </c>
      <c r="C1133">
        <f t="shared" si="104"/>
        <v>41</v>
      </c>
      <c r="D1133" t="str" cm="1">
        <f t="array" ref="D1133">_xlfn.IFS(C1133&lt;36,"Young",C1133&lt;56,"Middle-aged",C1133&gt;=56,"Senior")</f>
        <v>Middle-aged</v>
      </c>
      <c r="E1133" t="s">
        <v>29</v>
      </c>
      <c r="F1133" t="s">
        <v>30</v>
      </c>
      <c r="G1133">
        <v>72903</v>
      </c>
      <c r="H1133">
        <f t="shared" si="102"/>
        <v>72903</v>
      </c>
      <c r="I1133" t="str" cm="1">
        <f t="array" ref="I1133">_xlfn.IFS(H1133&lt;PERCENTILE(Income_Clean,0.33),"Low",H1133&lt;PERCENTILE(Income_Clean,0.67),"Medium",H1133&gt;PERCENTILE(Income_Clean,0.67),"High")</f>
        <v>High</v>
      </c>
      <c r="J1133" t="str">
        <f t="shared" si="103"/>
        <v>Above Average Income</v>
      </c>
      <c r="K1133">
        <v>0</v>
      </c>
      <c r="L1133">
        <v>0</v>
      </c>
      <c r="M1133" t="str">
        <f t="shared" si="105"/>
        <v>No</v>
      </c>
      <c r="N1133" t="s">
        <v>506</v>
      </c>
      <c r="O1133">
        <v>74</v>
      </c>
      <c r="P1133">
        <v>1067</v>
      </c>
      <c r="Q1133">
        <v>138</v>
      </c>
      <c r="R1133">
        <v>750</v>
      </c>
      <c r="S1133">
        <v>0</v>
      </c>
      <c r="T1133">
        <v>19</v>
      </c>
      <c r="U1133">
        <v>39</v>
      </c>
      <c r="V1133">
        <f t="shared" si="106"/>
        <v>2013</v>
      </c>
      <c r="W1133">
        <v>1</v>
      </c>
      <c r="X1133">
        <v>7</v>
      </c>
      <c r="Y1133">
        <v>5</v>
      </c>
      <c r="Z1133">
        <v>8</v>
      </c>
      <c r="AA1133">
        <v>4</v>
      </c>
      <c r="AB1133">
        <v>0</v>
      </c>
      <c r="AC1133">
        <v>1</v>
      </c>
      <c r="AD1133">
        <v>1</v>
      </c>
      <c r="AE1133">
        <v>1</v>
      </c>
      <c r="AF1133">
        <v>0</v>
      </c>
      <c r="AG1133">
        <f t="shared" si="107"/>
        <v>3</v>
      </c>
      <c r="AH1133">
        <v>0</v>
      </c>
      <c r="AI1133">
        <v>1</v>
      </c>
    </row>
    <row r="1134" spans="1:35" x14ac:dyDescent="0.3">
      <c r="A1134" s="1">
        <v>7613</v>
      </c>
      <c r="B1134">
        <v>1974</v>
      </c>
      <c r="C1134">
        <f t="shared" si="104"/>
        <v>52</v>
      </c>
      <c r="D1134" t="str" cm="1">
        <f t="array" ref="D1134">_xlfn.IFS(C1134&lt;36,"Young",C1134&lt;56,"Middle-aged",C1134&gt;=56,"Senior")</f>
        <v>Middle-aged</v>
      </c>
      <c r="E1134" t="s">
        <v>53</v>
      </c>
      <c r="F1134" t="s">
        <v>33</v>
      </c>
      <c r="G1134">
        <v>49669</v>
      </c>
      <c r="H1134">
        <f t="shared" si="102"/>
        <v>49669</v>
      </c>
      <c r="I1134" t="str" cm="1">
        <f t="array" ref="I1134">_xlfn.IFS(H1134&lt;PERCENTILE(Income_Clean,0.33),"Low",H1134&lt;PERCENTILE(Income_Clean,0.67),"Medium",H1134&gt;PERCENTILE(Income_Clean,0.67),"High")</f>
        <v>Medium</v>
      </c>
      <c r="J1134" t="str">
        <f t="shared" si="103"/>
        <v>Average Income</v>
      </c>
      <c r="K1134">
        <v>1</v>
      </c>
      <c r="L1134">
        <v>0</v>
      </c>
      <c r="M1134" t="str">
        <f t="shared" si="105"/>
        <v>Yes</v>
      </c>
      <c r="N1134" t="s">
        <v>122</v>
      </c>
      <c r="O1134">
        <v>97</v>
      </c>
      <c r="P1134">
        <v>166</v>
      </c>
      <c r="Q1134">
        <v>5</v>
      </c>
      <c r="R1134">
        <v>107</v>
      </c>
      <c r="S1134">
        <v>11</v>
      </c>
      <c r="T1134">
        <v>8</v>
      </c>
      <c r="U1134">
        <v>29</v>
      </c>
      <c r="V1134">
        <f t="shared" si="106"/>
        <v>326</v>
      </c>
      <c r="W1134">
        <v>2</v>
      </c>
      <c r="X1134">
        <v>5</v>
      </c>
      <c r="Y1134">
        <v>1</v>
      </c>
      <c r="Z1134">
        <v>6</v>
      </c>
      <c r="AA1134">
        <v>6</v>
      </c>
      <c r="AB1134">
        <v>0</v>
      </c>
      <c r="AC1134">
        <v>0</v>
      </c>
      <c r="AD1134">
        <v>0</v>
      </c>
      <c r="AE1134">
        <v>0</v>
      </c>
      <c r="AF1134">
        <v>0</v>
      </c>
      <c r="AG1134">
        <f t="shared" si="107"/>
        <v>0</v>
      </c>
      <c r="AH1134">
        <v>0</v>
      </c>
      <c r="AI1134">
        <v>0</v>
      </c>
    </row>
    <row r="1135" spans="1:35" x14ac:dyDescent="0.3">
      <c r="A1135" s="1">
        <v>10542</v>
      </c>
      <c r="B1135">
        <v>1968</v>
      </c>
      <c r="C1135">
        <f t="shared" si="104"/>
        <v>58</v>
      </c>
      <c r="D1135" t="str" cm="1">
        <f t="array" ref="D1135">_xlfn.IFS(C1135&lt;36,"Young",C1135&lt;56,"Middle-aged",C1135&gt;=56,"Senior")</f>
        <v>Senior</v>
      </c>
      <c r="E1135" t="s">
        <v>36</v>
      </c>
      <c r="F1135" t="s">
        <v>37</v>
      </c>
      <c r="G1135">
        <v>36778</v>
      </c>
      <c r="H1135">
        <f t="shared" si="102"/>
        <v>36778</v>
      </c>
      <c r="I1135" t="str" cm="1">
        <f t="array" ref="I1135">_xlfn.IFS(H1135&lt;PERCENTILE(Income_Clean,0.33),"Low",H1135&lt;PERCENTILE(Income_Clean,0.67),"Medium",H1135&gt;PERCENTILE(Income_Clean,0.67),"High")</f>
        <v>Low</v>
      </c>
      <c r="J1135" t="str">
        <f t="shared" si="103"/>
        <v>Below Average Income</v>
      </c>
      <c r="K1135">
        <v>1</v>
      </c>
      <c r="L1135">
        <v>1</v>
      </c>
      <c r="M1135" t="str">
        <f t="shared" si="105"/>
        <v>Yes</v>
      </c>
      <c r="N1135" t="s">
        <v>580</v>
      </c>
      <c r="O1135">
        <v>63</v>
      </c>
      <c r="P1135">
        <v>29</v>
      </c>
      <c r="Q1135">
        <v>4</v>
      </c>
      <c r="R1135">
        <v>34</v>
      </c>
      <c r="S1135">
        <v>2</v>
      </c>
      <c r="T1135">
        <v>4</v>
      </c>
      <c r="U1135">
        <v>4</v>
      </c>
      <c r="V1135">
        <f t="shared" si="106"/>
        <v>77</v>
      </c>
      <c r="W1135">
        <v>3</v>
      </c>
      <c r="X1135">
        <v>3</v>
      </c>
      <c r="Y1135">
        <v>0</v>
      </c>
      <c r="Z1135">
        <v>3</v>
      </c>
      <c r="AA1135">
        <v>9</v>
      </c>
      <c r="AB1135">
        <v>0</v>
      </c>
      <c r="AC1135">
        <v>0</v>
      </c>
      <c r="AD1135">
        <v>0</v>
      </c>
      <c r="AE1135">
        <v>0</v>
      </c>
      <c r="AF1135">
        <v>0</v>
      </c>
      <c r="AG1135">
        <f t="shared" si="107"/>
        <v>0</v>
      </c>
      <c r="AH1135">
        <v>0</v>
      </c>
      <c r="AI1135">
        <v>0</v>
      </c>
    </row>
    <row r="1136" spans="1:35" x14ac:dyDescent="0.3">
      <c r="A1136" s="1">
        <v>8015</v>
      </c>
      <c r="B1136">
        <v>1962</v>
      </c>
      <c r="C1136">
        <f t="shared" si="104"/>
        <v>64</v>
      </c>
      <c r="D1136" t="str" cm="1">
        <f t="array" ref="D1136">_xlfn.IFS(C1136&lt;36,"Young",C1136&lt;56,"Middle-aged",C1136&gt;=56,"Senior")</f>
        <v>Senior</v>
      </c>
      <c r="E1136" t="s">
        <v>36</v>
      </c>
      <c r="F1136" t="s">
        <v>41</v>
      </c>
      <c r="G1136">
        <v>85696</v>
      </c>
      <c r="H1136">
        <f t="shared" si="102"/>
        <v>85696</v>
      </c>
      <c r="I1136" t="str" cm="1">
        <f t="array" ref="I1136">_xlfn.IFS(H1136&lt;PERCENTILE(Income_Clean,0.33),"Low",H1136&lt;PERCENTILE(Income_Clean,0.67),"Medium",H1136&gt;PERCENTILE(Income_Clean,0.67),"High")</f>
        <v>High</v>
      </c>
      <c r="J1136" t="str">
        <f t="shared" si="103"/>
        <v>Above Average Income</v>
      </c>
      <c r="K1136">
        <v>0</v>
      </c>
      <c r="L1136">
        <v>0</v>
      </c>
      <c r="M1136" t="str">
        <f t="shared" si="105"/>
        <v>No</v>
      </c>
      <c r="N1136" t="s">
        <v>581</v>
      </c>
      <c r="O1136">
        <v>88</v>
      </c>
      <c r="P1136">
        <v>714</v>
      </c>
      <c r="Q1136">
        <v>76</v>
      </c>
      <c r="R1136">
        <v>395</v>
      </c>
      <c r="S1136">
        <v>116</v>
      </c>
      <c r="T1136">
        <v>0</v>
      </c>
      <c r="U1136">
        <v>12</v>
      </c>
      <c r="V1136">
        <f t="shared" si="106"/>
        <v>1313</v>
      </c>
      <c r="W1136">
        <v>1</v>
      </c>
      <c r="X1136">
        <v>4</v>
      </c>
      <c r="Y1136">
        <v>6</v>
      </c>
      <c r="Z1136">
        <v>9</v>
      </c>
      <c r="AA1136">
        <v>1</v>
      </c>
      <c r="AB1136">
        <v>0</v>
      </c>
      <c r="AC1136">
        <v>0</v>
      </c>
      <c r="AD1136">
        <v>0</v>
      </c>
      <c r="AE1136">
        <v>0</v>
      </c>
      <c r="AF1136">
        <v>0</v>
      </c>
      <c r="AG1136">
        <f t="shared" si="107"/>
        <v>0</v>
      </c>
      <c r="AH1136">
        <v>0</v>
      </c>
      <c r="AI1136">
        <v>1</v>
      </c>
    </row>
    <row r="1137" spans="1:35" x14ac:dyDescent="0.3">
      <c r="A1137" s="1">
        <v>10617</v>
      </c>
      <c r="B1137">
        <v>1989</v>
      </c>
      <c r="C1137">
        <f t="shared" si="104"/>
        <v>37</v>
      </c>
      <c r="D1137" t="str" cm="1">
        <f t="array" ref="D1137">_xlfn.IFS(C1137&lt;36,"Young",C1137&lt;56,"Middle-aged",C1137&gt;=56,"Senior")</f>
        <v>Middle-aged</v>
      </c>
      <c r="E1137" t="s">
        <v>39</v>
      </c>
      <c r="F1137" t="s">
        <v>41</v>
      </c>
      <c r="G1137">
        <v>10979</v>
      </c>
      <c r="H1137">
        <f t="shared" si="102"/>
        <v>10979</v>
      </c>
      <c r="I1137" t="str" cm="1">
        <f t="array" ref="I1137">_xlfn.IFS(H1137&lt;PERCENTILE(Income_Clean,0.33),"Low",H1137&lt;PERCENTILE(Income_Clean,0.67),"Medium",H1137&gt;PERCENTILE(Income_Clean,0.67),"High")</f>
        <v>Low</v>
      </c>
      <c r="J1137" t="str">
        <f t="shared" si="103"/>
        <v>Below Average Income</v>
      </c>
      <c r="K1137">
        <v>0</v>
      </c>
      <c r="L1137">
        <v>0</v>
      </c>
      <c r="M1137" t="str">
        <f t="shared" si="105"/>
        <v>No</v>
      </c>
      <c r="N1137" t="s">
        <v>65</v>
      </c>
      <c r="O1137">
        <v>34</v>
      </c>
      <c r="P1137">
        <v>8</v>
      </c>
      <c r="Q1137">
        <v>4</v>
      </c>
      <c r="R1137">
        <v>10</v>
      </c>
      <c r="S1137">
        <v>2</v>
      </c>
      <c r="T1137">
        <v>2</v>
      </c>
      <c r="U1137">
        <v>4</v>
      </c>
      <c r="V1137">
        <f t="shared" si="106"/>
        <v>30</v>
      </c>
      <c r="W1137">
        <v>2</v>
      </c>
      <c r="X1137">
        <v>3</v>
      </c>
      <c r="Y1137">
        <v>0</v>
      </c>
      <c r="Z1137">
        <v>3</v>
      </c>
      <c r="AA1137">
        <v>5</v>
      </c>
      <c r="AB1137">
        <v>0</v>
      </c>
      <c r="AC1137">
        <v>0</v>
      </c>
      <c r="AD1137">
        <v>0</v>
      </c>
      <c r="AE1137">
        <v>0</v>
      </c>
      <c r="AF1137">
        <v>0</v>
      </c>
      <c r="AG1137">
        <f t="shared" si="107"/>
        <v>0</v>
      </c>
      <c r="AH1137">
        <v>0</v>
      </c>
      <c r="AI1137">
        <v>0</v>
      </c>
    </row>
    <row r="1138" spans="1:35" x14ac:dyDescent="0.3">
      <c r="A1138" s="1">
        <v>11166</v>
      </c>
      <c r="B1138">
        <v>1961</v>
      </c>
      <c r="C1138">
        <f t="shared" si="104"/>
        <v>65</v>
      </c>
      <c r="D1138" t="str" cm="1">
        <f t="array" ref="D1138">_xlfn.IFS(C1138&lt;36,"Young",C1138&lt;56,"Middle-aged",C1138&gt;=56,"Senior")</f>
        <v>Senior</v>
      </c>
      <c r="E1138" t="s">
        <v>29</v>
      </c>
      <c r="F1138" t="s">
        <v>37</v>
      </c>
      <c r="G1138">
        <v>49678</v>
      </c>
      <c r="H1138">
        <f t="shared" si="102"/>
        <v>49678</v>
      </c>
      <c r="I1138" t="str" cm="1">
        <f t="array" ref="I1138">_xlfn.IFS(H1138&lt;PERCENTILE(Income_Clean,0.33),"Low",H1138&lt;PERCENTILE(Income_Clean,0.67),"Medium",H1138&gt;PERCENTILE(Income_Clean,0.67),"High")</f>
        <v>Medium</v>
      </c>
      <c r="J1138" t="str">
        <f t="shared" si="103"/>
        <v>Average Income</v>
      </c>
      <c r="K1138">
        <v>0</v>
      </c>
      <c r="L1138">
        <v>1</v>
      </c>
      <c r="M1138" t="str">
        <f t="shared" si="105"/>
        <v>Yes</v>
      </c>
      <c r="N1138" t="s">
        <v>134</v>
      </c>
      <c r="O1138">
        <v>81</v>
      </c>
      <c r="P1138">
        <v>229</v>
      </c>
      <c r="Q1138">
        <v>5</v>
      </c>
      <c r="R1138">
        <v>56</v>
      </c>
      <c r="S1138">
        <v>3</v>
      </c>
      <c r="T1138">
        <v>2</v>
      </c>
      <c r="U1138">
        <v>20</v>
      </c>
      <c r="V1138">
        <f t="shared" si="106"/>
        <v>315</v>
      </c>
      <c r="W1138">
        <v>2</v>
      </c>
      <c r="X1138">
        <v>6</v>
      </c>
      <c r="Y1138">
        <v>2</v>
      </c>
      <c r="Z1138">
        <v>4</v>
      </c>
      <c r="AA1138">
        <v>7</v>
      </c>
      <c r="AB1138">
        <v>0</v>
      </c>
      <c r="AC1138">
        <v>0</v>
      </c>
      <c r="AD1138">
        <v>0</v>
      </c>
      <c r="AE1138">
        <v>0</v>
      </c>
      <c r="AF1138">
        <v>0</v>
      </c>
      <c r="AG1138">
        <f t="shared" si="107"/>
        <v>0</v>
      </c>
      <c r="AH1138">
        <v>0</v>
      </c>
      <c r="AI1138">
        <v>0</v>
      </c>
    </row>
    <row r="1139" spans="1:35" x14ac:dyDescent="0.3">
      <c r="A1139" s="1">
        <v>849</v>
      </c>
      <c r="B1139">
        <v>1953</v>
      </c>
      <c r="C1139">
        <f t="shared" si="104"/>
        <v>73</v>
      </c>
      <c r="D1139" t="str" cm="1">
        <f t="array" ref="D1139">_xlfn.IFS(C1139&lt;36,"Young",C1139&lt;56,"Middle-aged",C1139&gt;=56,"Senior")</f>
        <v>Senior</v>
      </c>
      <c r="E1139" t="s">
        <v>39</v>
      </c>
      <c r="F1139" t="s">
        <v>33</v>
      </c>
      <c r="G1139">
        <v>56129</v>
      </c>
      <c r="H1139">
        <f t="shared" si="102"/>
        <v>56129</v>
      </c>
      <c r="I1139" t="str" cm="1">
        <f t="array" ref="I1139">_xlfn.IFS(H1139&lt;PERCENTILE(Income_Clean,0.33),"Low",H1139&lt;PERCENTILE(Income_Clean,0.67),"Medium",H1139&gt;PERCENTILE(Income_Clean,0.67),"High")</f>
        <v>Medium</v>
      </c>
      <c r="J1139" t="str">
        <f t="shared" si="103"/>
        <v>Average Income</v>
      </c>
      <c r="K1139">
        <v>0</v>
      </c>
      <c r="L1139">
        <v>1</v>
      </c>
      <c r="M1139" t="str">
        <f t="shared" si="105"/>
        <v>Yes</v>
      </c>
      <c r="N1139" t="s">
        <v>126</v>
      </c>
      <c r="O1139">
        <v>65</v>
      </c>
      <c r="P1139">
        <v>320</v>
      </c>
      <c r="Q1139">
        <v>48</v>
      </c>
      <c r="R1139">
        <v>133</v>
      </c>
      <c r="S1139">
        <v>39</v>
      </c>
      <c r="T1139">
        <v>72</v>
      </c>
      <c r="U1139">
        <v>48</v>
      </c>
      <c r="V1139">
        <f t="shared" si="106"/>
        <v>660</v>
      </c>
      <c r="W1139">
        <v>4</v>
      </c>
      <c r="X1139">
        <v>6</v>
      </c>
      <c r="Y1139">
        <v>2</v>
      </c>
      <c r="Z1139">
        <v>10</v>
      </c>
      <c r="AA1139">
        <v>4</v>
      </c>
      <c r="AB1139">
        <v>0</v>
      </c>
      <c r="AC1139">
        <v>0</v>
      </c>
      <c r="AD1139">
        <v>0</v>
      </c>
      <c r="AE1139">
        <v>0</v>
      </c>
      <c r="AF1139">
        <v>0</v>
      </c>
      <c r="AG1139">
        <f t="shared" si="107"/>
        <v>0</v>
      </c>
      <c r="AH1139">
        <v>0</v>
      </c>
      <c r="AI1139">
        <v>0</v>
      </c>
    </row>
    <row r="1140" spans="1:35" x14ac:dyDescent="0.3">
      <c r="A1140" s="1">
        <v>523</v>
      </c>
      <c r="B1140">
        <v>1989</v>
      </c>
      <c r="C1140">
        <f t="shared" si="104"/>
        <v>37</v>
      </c>
      <c r="D1140" t="str" cm="1">
        <f t="array" ref="D1140">_xlfn.IFS(C1140&lt;36,"Young",C1140&lt;56,"Middle-aged",C1140&gt;=56,"Senior")</f>
        <v>Middle-aged</v>
      </c>
      <c r="E1140" t="s">
        <v>29</v>
      </c>
      <c r="F1140" t="s">
        <v>37</v>
      </c>
      <c r="G1140">
        <v>37155</v>
      </c>
      <c r="H1140">
        <f t="shared" si="102"/>
        <v>37155</v>
      </c>
      <c r="I1140" t="str" cm="1">
        <f t="array" ref="I1140">_xlfn.IFS(H1140&lt;PERCENTILE(Income_Clean,0.33),"Low",H1140&lt;PERCENTILE(Income_Clean,0.67),"Medium",H1140&gt;PERCENTILE(Income_Clean,0.67),"High")</f>
        <v>Low</v>
      </c>
      <c r="J1140" t="str">
        <f t="shared" si="103"/>
        <v>Below Average Income</v>
      </c>
      <c r="K1140">
        <v>1</v>
      </c>
      <c r="L1140">
        <v>0</v>
      </c>
      <c r="M1140" t="str">
        <f t="shared" si="105"/>
        <v>Yes</v>
      </c>
      <c r="N1140" t="s">
        <v>419</v>
      </c>
      <c r="O1140">
        <v>51</v>
      </c>
      <c r="P1140">
        <v>23</v>
      </c>
      <c r="Q1140">
        <v>0</v>
      </c>
      <c r="R1140">
        <v>26</v>
      </c>
      <c r="S1140">
        <v>7</v>
      </c>
      <c r="T1140">
        <v>15</v>
      </c>
      <c r="U1140">
        <v>3</v>
      </c>
      <c r="V1140">
        <f t="shared" si="106"/>
        <v>74</v>
      </c>
      <c r="W1140">
        <v>1</v>
      </c>
      <c r="X1140">
        <v>2</v>
      </c>
      <c r="Y1140">
        <v>0</v>
      </c>
      <c r="Z1140">
        <v>4</v>
      </c>
      <c r="AA1140">
        <v>5</v>
      </c>
      <c r="AB1140">
        <v>0</v>
      </c>
      <c r="AC1140">
        <v>0</v>
      </c>
      <c r="AD1140">
        <v>0</v>
      </c>
      <c r="AE1140">
        <v>0</v>
      </c>
      <c r="AF1140">
        <v>0</v>
      </c>
      <c r="AG1140">
        <f t="shared" si="107"/>
        <v>0</v>
      </c>
      <c r="AH1140">
        <v>0</v>
      </c>
      <c r="AI1140">
        <v>0</v>
      </c>
    </row>
    <row r="1141" spans="1:35" x14ac:dyDescent="0.3">
      <c r="A1141" s="1">
        <v>4066</v>
      </c>
      <c r="B1141">
        <v>1978</v>
      </c>
      <c r="C1141">
        <f t="shared" si="104"/>
        <v>48</v>
      </c>
      <c r="D1141" t="str" cm="1">
        <f t="array" ref="D1141">_xlfn.IFS(C1141&lt;36,"Young",C1141&lt;56,"Middle-aged",C1141&gt;=56,"Senior")</f>
        <v>Middle-aged</v>
      </c>
      <c r="E1141" t="s">
        <v>53</v>
      </c>
      <c r="F1141" t="s">
        <v>41</v>
      </c>
      <c r="G1141">
        <v>21282</v>
      </c>
      <c r="H1141">
        <f t="shared" si="102"/>
        <v>21282</v>
      </c>
      <c r="I1141" t="str" cm="1">
        <f t="array" ref="I1141">_xlfn.IFS(H1141&lt;PERCENTILE(Income_Clean,0.33),"Low",H1141&lt;PERCENTILE(Income_Clean,0.67),"Medium",H1141&gt;PERCENTILE(Income_Clean,0.67),"High")</f>
        <v>Low</v>
      </c>
      <c r="J1141" t="str">
        <f t="shared" si="103"/>
        <v>Below Average Income</v>
      </c>
      <c r="K1141">
        <v>1</v>
      </c>
      <c r="L1141">
        <v>0</v>
      </c>
      <c r="M1141" t="str">
        <f t="shared" si="105"/>
        <v>Yes</v>
      </c>
      <c r="N1141" t="s">
        <v>98</v>
      </c>
      <c r="O1141">
        <v>76</v>
      </c>
      <c r="P1141">
        <v>1</v>
      </c>
      <c r="Q1141">
        <v>5</v>
      </c>
      <c r="R1141">
        <v>8</v>
      </c>
      <c r="S1141">
        <v>4</v>
      </c>
      <c r="T1141">
        <v>8</v>
      </c>
      <c r="U1141">
        <v>20</v>
      </c>
      <c r="V1141">
        <f t="shared" si="106"/>
        <v>46</v>
      </c>
      <c r="W1141">
        <v>2</v>
      </c>
      <c r="X1141">
        <v>2</v>
      </c>
      <c r="Y1141">
        <v>1</v>
      </c>
      <c r="Z1141">
        <v>2</v>
      </c>
      <c r="AA1141">
        <v>6</v>
      </c>
      <c r="AB1141">
        <v>0</v>
      </c>
      <c r="AC1141">
        <v>0</v>
      </c>
      <c r="AD1141">
        <v>0</v>
      </c>
      <c r="AE1141">
        <v>0</v>
      </c>
      <c r="AF1141">
        <v>0</v>
      </c>
      <c r="AG1141">
        <f t="shared" si="107"/>
        <v>0</v>
      </c>
      <c r="AH1141">
        <v>0</v>
      </c>
      <c r="AI1141">
        <v>0</v>
      </c>
    </row>
    <row r="1142" spans="1:35" x14ac:dyDescent="0.3">
      <c r="A1142" s="1">
        <v>8414</v>
      </c>
      <c r="B1142">
        <v>1962</v>
      </c>
      <c r="C1142">
        <f t="shared" si="104"/>
        <v>64</v>
      </c>
      <c r="D1142" t="str" cm="1">
        <f t="array" ref="D1142">_xlfn.IFS(C1142&lt;36,"Young",C1142&lt;56,"Middle-aged",C1142&gt;=56,"Senior")</f>
        <v>Senior</v>
      </c>
      <c r="E1142" t="s">
        <v>36</v>
      </c>
      <c r="F1142" t="s">
        <v>30</v>
      </c>
      <c r="G1142">
        <v>33419</v>
      </c>
      <c r="H1142">
        <f t="shared" si="102"/>
        <v>33419</v>
      </c>
      <c r="I1142" t="str" cm="1">
        <f t="array" ref="I1142">_xlfn.IFS(H1142&lt;PERCENTILE(Income_Clean,0.33),"Low",H1142&lt;PERCENTILE(Income_Clean,0.67),"Medium",H1142&gt;PERCENTILE(Income_Clean,0.67),"High")</f>
        <v>Low</v>
      </c>
      <c r="J1142" t="str">
        <f t="shared" si="103"/>
        <v>Below Average Income</v>
      </c>
      <c r="K1142">
        <v>0</v>
      </c>
      <c r="L1142">
        <v>1</v>
      </c>
      <c r="M1142" t="str">
        <f t="shared" si="105"/>
        <v>Yes</v>
      </c>
      <c r="N1142" t="s">
        <v>568</v>
      </c>
      <c r="O1142">
        <v>76</v>
      </c>
      <c r="P1142">
        <v>56</v>
      </c>
      <c r="Q1142">
        <v>0</v>
      </c>
      <c r="R1142">
        <v>12</v>
      </c>
      <c r="S1142">
        <v>0</v>
      </c>
      <c r="T1142">
        <v>0</v>
      </c>
      <c r="U1142">
        <v>18</v>
      </c>
      <c r="V1142">
        <f t="shared" si="106"/>
        <v>86</v>
      </c>
      <c r="W1142">
        <v>2</v>
      </c>
      <c r="X1142">
        <v>2</v>
      </c>
      <c r="Y1142">
        <v>0</v>
      </c>
      <c r="Z1142">
        <v>4</v>
      </c>
      <c r="AA1142">
        <v>7</v>
      </c>
      <c r="AB1142">
        <v>0</v>
      </c>
      <c r="AC1142">
        <v>0</v>
      </c>
      <c r="AD1142">
        <v>0</v>
      </c>
      <c r="AE1142">
        <v>0</v>
      </c>
      <c r="AF1142">
        <v>0</v>
      </c>
      <c r="AG1142">
        <f t="shared" si="107"/>
        <v>0</v>
      </c>
      <c r="AH1142">
        <v>0</v>
      </c>
      <c r="AI1142">
        <v>0</v>
      </c>
    </row>
    <row r="1143" spans="1:35" x14ac:dyDescent="0.3">
      <c r="A1143" s="1">
        <v>819</v>
      </c>
      <c r="B1143">
        <v>1945</v>
      </c>
      <c r="C1143">
        <f t="shared" si="104"/>
        <v>81</v>
      </c>
      <c r="D1143" t="str" cm="1">
        <f t="array" ref="D1143">_xlfn.IFS(C1143&lt;36,"Young",C1143&lt;56,"Middle-aged",C1143&gt;=56,"Senior")</f>
        <v>Senior</v>
      </c>
      <c r="E1143" t="s">
        <v>29</v>
      </c>
      <c r="F1143" t="s">
        <v>71</v>
      </c>
      <c r="G1143">
        <v>63285</v>
      </c>
      <c r="H1143">
        <f t="shared" si="102"/>
        <v>63285</v>
      </c>
      <c r="I1143" t="str" cm="1">
        <f t="array" ref="I1143">_xlfn.IFS(H1143&lt;PERCENTILE(Income_Clean,0.33),"Low",H1143&lt;PERCENTILE(Income_Clean,0.67),"Medium",H1143&gt;PERCENTILE(Income_Clean,0.67),"High")</f>
        <v>High</v>
      </c>
      <c r="J1143" t="str">
        <f t="shared" si="103"/>
        <v>Above Average Income</v>
      </c>
      <c r="K1143">
        <v>0</v>
      </c>
      <c r="L1143">
        <v>0</v>
      </c>
      <c r="M1143" t="str">
        <f t="shared" si="105"/>
        <v>No</v>
      </c>
      <c r="N1143" t="s">
        <v>76</v>
      </c>
      <c r="O1143">
        <v>84</v>
      </c>
      <c r="P1143">
        <v>508</v>
      </c>
      <c r="Q1143">
        <v>124</v>
      </c>
      <c r="R1143">
        <v>249</v>
      </c>
      <c r="S1143">
        <v>50</v>
      </c>
      <c r="T1143">
        <v>38</v>
      </c>
      <c r="U1143">
        <v>134</v>
      </c>
      <c r="V1143">
        <f t="shared" si="106"/>
        <v>1103</v>
      </c>
      <c r="W1143">
        <v>1</v>
      </c>
      <c r="X1143">
        <v>6</v>
      </c>
      <c r="Y1143">
        <v>5</v>
      </c>
      <c r="Z1143">
        <v>13</v>
      </c>
      <c r="AA1143">
        <v>3</v>
      </c>
      <c r="AB1143">
        <v>0</v>
      </c>
      <c r="AC1143">
        <v>0</v>
      </c>
      <c r="AD1143">
        <v>0</v>
      </c>
      <c r="AE1143">
        <v>0</v>
      </c>
      <c r="AF1143">
        <v>0</v>
      </c>
      <c r="AG1143">
        <f t="shared" si="107"/>
        <v>0</v>
      </c>
      <c r="AH1143">
        <v>0</v>
      </c>
      <c r="AI1143">
        <v>0</v>
      </c>
    </row>
    <row r="1144" spans="1:35" x14ac:dyDescent="0.3">
      <c r="A1144" s="1">
        <v>4961</v>
      </c>
      <c r="B1144">
        <v>1974</v>
      </c>
      <c r="C1144">
        <f t="shared" si="104"/>
        <v>52</v>
      </c>
      <c r="D1144" t="str" cm="1">
        <f t="array" ref="D1144">_xlfn.IFS(C1144&lt;36,"Young",C1144&lt;56,"Middle-aged",C1144&gt;=56,"Senior")</f>
        <v>Middle-aged</v>
      </c>
      <c r="E1144" t="s">
        <v>39</v>
      </c>
      <c r="F1144" t="s">
        <v>33</v>
      </c>
      <c r="G1144">
        <v>21255</v>
      </c>
      <c r="H1144">
        <f t="shared" si="102"/>
        <v>21255</v>
      </c>
      <c r="I1144" t="str" cm="1">
        <f t="array" ref="I1144">_xlfn.IFS(H1144&lt;PERCENTILE(Income_Clean,0.33),"Low",H1144&lt;PERCENTILE(Income_Clean,0.67),"Medium",H1144&gt;PERCENTILE(Income_Clean,0.67),"High")</f>
        <v>Low</v>
      </c>
      <c r="J1144" t="str">
        <f t="shared" si="103"/>
        <v>Below Average Income</v>
      </c>
      <c r="K1144">
        <v>1</v>
      </c>
      <c r="L1144">
        <v>0</v>
      </c>
      <c r="M1144" t="str">
        <f t="shared" si="105"/>
        <v>Yes</v>
      </c>
      <c r="N1144" t="s">
        <v>118</v>
      </c>
      <c r="O1144">
        <v>56</v>
      </c>
      <c r="P1144">
        <v>29</v>
      </c>
      <c r="Q1144">
        <v>0</v>
      </c>
      <c r="R1144">
        <v>25</v>
      </c>
      <c r="S1144">
        <v>2</v>
      </c>
      <c r="T1144">
        <v>2</v>
      </c>
      <c r="U1144">
        <v>3</v>
      </c>
      <c r="V1144">
        <f t="shared" si="106"/>
        <v>61</v>
      </c>
      <c r="W1144">
        <v>4</v>
      </c>
      <c r="X1144">
        <v>2</v>
      </c>
      <c r="Y1144">
        <v>1</v>
      </c>
      <c r="Z1144">
        <v>4</v>
      </c>
      <c r="AA1144">
        <v>4</v>
      </c>
      <c r="AB1144">
        <v>0</v>
      </c>
      <c r="AC1144">
        <v>0</v>
      </c>
      <c r="AD1144">
        <v>0</v>
      </c>
      <c r="AE1144">
        <v>0</v>
      </c>
      <c r="AF1144">
        <v>0</v>
      </c>
      <c r="AG1144">
        <f t="shared" si="107"/>
        <v>0</v>
      </c>
      <c r="AH1144">
        <v>0</v>
      </c>
      <c r="AI1144">
        <v>0</v>
      </c>
    </row>
    <row r="1145" spans="1:35" x14ac:dyDescent="0.3">
      <c r="A1145" s="1">
        <v>749</v>
      </c>
      <c r="B1145">
        <v>1981</v>
      </c>
      <c r="C1145">
        <f t="shared" si="104"/>
        <v>45</v>
      </c>
      <c r="D1145" t="str" cm="1">
        <f t="array" ref="D1145">_xlfn.IFS(C1145&lt;36,"Young",C1145&lt;56,"Middle-aged",C1145&gt;=56,"Senior")</f>
        <v>Middle-aged</v>
      </c>
      <c r="E1145" t="s">
        <v>29</v>
      </c>
      <c r="F1145" t="s">
        <v>33</v>
      </c>
      <c r="G1145">
        <v>42162</v>
      </c>
      <c r="H1145">
        <f t="shared" si="102"/>
        <v>42162</v>
      </c>
      <c r="I1145" t="str" cm="1">
        <f t="array" ref="I1145">_xlfn.IFS(H1145&lt;PERCENTILE(Income_Clean,0.33),"Low",H1145&lt;PERCENTILE(Income_Clean,0.67),"Medium",H1145&gt;PERCENTILE(Income_Clean,0.67),"High")</f>
        <v>Medium</v>
      </c>
      <c r="J1145" t="str">
        <f t="shared" si="103"/>
        <v>Average Income</v>
      </c>
      <c r="K1145">
        <v>1</v>
      </c>
      <c r="L1145">
        <v>0</v>
      </c>
      <c r="M1145" t="str">
        <f t="shared" si="105"/>
        <v>Yes</v>
      </c>
      <c r="N1145" t="s">
        <v>444</v>
      </c>
      <c r="O1145">
        <v>31</v>
      </c>
      <c r="P1145">
        <v>46</v>
      </c>
      <c r="Q1145">
        <v>7</v>
      </c>
      <c r="R1145">
        <v>59</v>
      </c>
      <c r="S1145">
        <v>2</v>
      </c>
      <c r="T1145">
        <v>4</v>
      </c>
      <c r="U1145">
        <v>27</v>
      </c>
      <c r="V1145">
        <f t="shared" si="106"/>
        <v>145</v>
      </c>
      <c r="W1145">
        <v>2</v>
      </c>
      <c r="X1145">
        <v>3</v>
      </c>
      <c r="Y1145">
        <v>1</v>
      </c>
      <c r="Z1145">
        <v>3</v>
      </c>
      <c r="AA1145">
        <v>6</v>
      </c>
      <c r="AB1145">
        <v>1</v>
      </c>
      <c r="AC1145">
        <v>0</v>
      </c>
      <c r="AD1145">
        <v>0</v>
      </c>
      <c r="AE1145">
        <v>0</v>
      </c>
      <c r="AF1145">
        <v>0</v>
      </c>
      <c r="AG1145">
        <f t="shared" si="107"/>
        <v>1</v>
      </c>
      <c r="AH1145">
        <v>0</v>
      </c>
      <c r="AI1145">
        <v>1</v>
      </c>
    </row>
    <row r="1146" spans="1:35" x14ac:dyDescent="0.3">
      <c r="A1146" s="1">
        <v>5430</v>
      </c>
      <c r="B1146">
        <v>1956</v>
      </c>
      <c r="C1146">
        <f t="shared" si="104"/>
        <v>70</v>
      </c>
      <c r="D1146" t="str" cm="1">
        <f t="array" ref="D1146">_xlfn.IFS(C1146&lt;36,"Young",C1146&lt;56,"Middle-aged",C1146&gt;=56,"Senior")</f>
        <v>Senior</v>
      </c>
      <c r="E1146" t="s">
        <v>29</v>
      </c>
      <c r="F1146" t="s">
        <v>33</v>
      </c>
      <c r="G1146">
        <v>54450</v>
      </c>
      <c r="H1146">
        <f t="shared" si="102"/>
        <v>54450</v>
      </c>
      <c r="I1146" t="str" cm="1">
        <f t="array" ref="I1146">_xlfn.IFS(H1146&lt;PERCENTILE(Income_Clean,0.33),"Low",H1146&lt;PERCENTILE(Income_Clean,0.67),"Medium",H1146&gt;PERCENTILE(Income_Clean,0.67),"High")</f>
        <v>Medium</v>
      </c>
      <c r="J1146" t="str">
        <f t="shared" si="103"/>
        <v>Average Income</v>
      </c>
      <c r="K1146">
        <v>1</v>
      </c>
      <c r="L1146">
        <v>1</v>
      </c>
      <c r="M1146" t="str">
        <f t="shared" si="105"/>
        <v>Yes</v>
      </c>
      <c r="N1146" t="s">
        <v>103</v>
      </c>
      <c r="O1146">
        <v>0</v>
      </c>
      <c r="P1146">
        <v>454</v>
      </c>
      <c r="Q1146">
        <v>0</v>
      </c>
      <c r="R1146">
        <v>171</v>
      </c>
      <c r="S1146">
        <v>8</v>
      </c>
      <c r="T1146">
        <v>19</v>
      </c>
      <c r="U1146">
        <v>32</v>
      </c>
      <c r="V1146">
        <f t="shared" si="106"/>
        <v>684</v>
      </c>
      <c r="W1146">
        <v>12</v>
      </c>
      <c r="X1146">
        <v>9</v>
      </c>
      <c r="Y1146">
        <v>2</v>
      </c>
      <c r="Z1146">
        <v>8</v>
      </c>
      <c r="AA1146">
        <v>8</v>
      </c>
      <c r="AB1146">
        <v>0</v>
      </c>
      <c r="AC1146">
        <v>0</v>
      </c>
      <c r="AD1146">
        <v>0</v>
      </c>
      <c r="AE1146">
        <v>0</v>
      </c>
      <c r="AF1146">
        <v>0</v>
      </c>
      <c r="AG1146">
        <f t="shared" si="107"/>
        <v>0</v>
      </c>
      <c r="AH1146">
        <v>0</v>
      </c>
      <c r="AI1146">
        <v>0</v>
      </c>
    </row>
    <row r="1147" spans="1:35" x14ac:dyDescent="0.3">
      <c r="A1147" s="1">
        <v>7755</v>
      </c>
      <c r="B1147">
        <v>1954</v>
      </c>
      <c r="C1147">
        <f t="shared" si="104"/>
        <v>72</v>
      </c>
      <c r="D1147" t="str" cm="1">
        <f t="array" ref="D1147">_xlfn.IFS(C1147&lt;36,"Young",C1147&lt;56,"Middle-aged",C1147&gt;=56,"Senior")</f>
        <v>Senior</v>
      </c>
      <c r="E1147" t="s">
        <v>36</v>
      </c>
      <c r="F1147" t="s">
        <v>37</v>
      </c>
      <c r="G1147">
        <v>57744</v>
      </c>
      <c r="H1147">
        <f t="shared" si="102"/>
        <v>57744</v>
      </c>
      <c r="I1147" t="str" cm="1">
        <f t="array" ref="I1147">_xlfn.IFS(H1147&lt;PERCENTILE(Income_Clean,0.33),"Low",H1147&lt;PERCENTILE(Income_Clean,0.67),"Medium",H1147&gt;PERCENTILE(Income_Clean,0.67),"High")</f>
        <v>Medium</v>
      </c>
      <c r="J1147" t="str">
        <f t="shared" si="103"/>
        <v>Average Income</v>
      </c>
      <c r="K1147">
        <v>0</v>
      </c>
      <c r="L1147">
        <v>1</v>
      </c>
      <c r="M1147" t="str">
        <f t="shared" si="105"/>
        <v>Yes</v>
      </c>
      <c r="N1147" t="s">
        <v>582</v>
      </c>
      <c r="O1147">
        <v>91</v>
      </c>
      <c r="P1147">
        <v>350</v>
      </c>
      <c r="Q1147">
        <v>3</v>
      </c>
      <c r="R1147">
        <v>39</v>
      </c>
      <c r="S1147">
        <v>0</v>
      </c>
      <c r="T1147">
        <v>0</v>
      </c>
      <c r="U1147">
        <v>19</v>
      </c>
      <c r="V1147">
        <f t="shared" si="106"/>
        <v>411</v>
      </c>
      <c r="W1147">
        <v>2</v>
      </c>
      <c r="X1147">
        <v>9</v>
      </c>
      <c r="Y1147">
        <v>1</v>
      </c>
      <c r="Z1147">
        <v>4</v>
      </c>
      <c r="AA1147">
        <v>8</v>
      </c>
      <c r="AB1147">
        <v>0</v>
      </c>
      <c r="AC1147">
        <v>0</v>
      </c>
      <c r="AD1147">
        <v>0</v>
      </c>
      <c r="AE1147">
        <v>0</v>
      </c>
      <c r="AF1147">
        <v>0</v>
      </c>
      <c r="AG1147">
        <f t="shared" si="107"/>
        <v>0</v>
      </c>
      <c r="AH1147">
        <v>0</v>
      </c>
      <c r="AI1147">
        <v>0</v>
      </c>
    </row>
    <row r="1148" spans="1:35" x14ac:dyDescent="0.3">
      <c r="A1148" s="1">
        <v>10525</v>
      </c>
      <c r="B1148">
        <v>1986</v>
      </c>
      <c r="C1148">
        <f t="shared" si="104"/>
        <v>40</v>
      </c>
      <c r="D1148" t="str" cm="1">
        <f t="array" ref="D1148">_xlfn.IFS(C1148&lt;36,"Young",C1148&lt;56,"Middle-aged",C1148&gt;=56,"Senior")</f>
        <v>Middle-aged</v>
      </c>
      <c r="E1148" t="s">
        <v>29</v>
      </c>
      <c r="F1148" t="s">
        <v>30</v>
      </c>
      <c r="G1148">
        <v>26576</v>
      </c>
      <c r="H1148">
        <f t="shared" si="102"/>
        <v>26576</v>
      </c>
      <c r="I1148" t="str" cm="1">
        <f t="array" ref="I1148">_xlfn.IFS(H1148&lt;PERCENTILE(Income_Clean,0.33),"Low",H1148&lt;PERCENTILE(Income_Clean,0.67),"Medium",H1148&gt;PERCENTILE(Income_Clean,0.67),"High")</f>
        <v>Low</v>
      </c>
      <c r="J1148" t="str">
        <f t="shared" si="103"/>
        <v>Below Average Income</v>
      </c>
      <c r="K1148">
        <v>1</v>
      </c>
      <c r="L1148">
        <v>0</v>
      </c>
      <c r="M1148" t="str">
        <f t="shared" si="105"/>
        <v>Yes</v>
      </c>
      <c r="N1148" t="s">
        <v>243</v>
      </c>
      <c r="O1148">
        <v>40</v>
      </c>
      <c r="P1148">
        <v>10</v>
      </c>
      <c r="Q1148">
        <v>0</v>
      </c>
      <c r="R1148">
        <v>8</v>
      </c>
      <c r="S1148">
        <v>0</v>
      </c>
      <c r="T1148">
        <v>0</v>
      </c>
      <c r="U1148">
        <v>9</v>
      </c>
      <c r="V1148">
        <f t="shared" si="106"/>
        <v>27</v>
      </c>
      <c r="W1148">
        <v>1</v>
      </c>
      <c r="X1148">
        <v>1</v>
      </c>
      <c r="Y1148">
        <v>0</v>
      </c>
      <c r="Z1148">
        <v>2</v>
      </c>
      <c r="AA1148">
        <v>9</v>
      </c>
      <c r="AB1148">
        <v>1</v>
      </c>
      <c r="AC1148">
        <v>0</v>
      </c>
      <c r="AD1148">
        <v>0</v>
      </c>
      <c r="AE1148">
        <v>0</v>
      </c>
      <c r="AF1148">
        <v>0</v>
      </c>
      <c r="AG1148">
        <f t="shared" si="107"/>
        <v>1</v>
      </c>
      <c r="AH1148">
        <v>0</v>
      </c>
      <c r="AI1148">
        <v>1</v>
      </c>
    </row>
    <row r="1149" spans="1:35" x14ac:dyDescent="0.3">
      <c r="A1149" s="1">
        <v>1453</v>
      </c>
      <c r="B1149">
        <v>1943</v>
      </c>
      <c r="C1149">
        <f t="shared" si="104"/>
        <v>83</v>
      </c>
      <c r="D1149" t="str" cm="1">
        <f t="array" ref="D1149">_xlfn.IFS(C1149&lt;36,"Young",C1149&lt;56,"Middle-aged",C1149&gt;=56,"Senior")</f>
        <v>Senior</v>
      </c>
      <c r="E1149" t="s">
        <v>36</v>
      </c>
      <c r="F1149" t="s">
        <v>71</v>
      </c>
      <c r="G1149">
        <v>57513</v>
      </c>
      <c r="H1149">
        <f t="shared" si="102"/>
        <v>57513</v>
      </c>
      <c r="I1149" t="str" cm="1">
        <f t="array" ref="I1149">_xlfn.IFS(H1149&lt;PERCENTILE(Income_Clean,0.33),"Low",H1149&lt;PERCENTILE(Income_Clean,0.67),"Medium",H1149&gt;PERCENTILE(Income_Clean,0.67),"High")</f>
        <v>Medium</v>
      </c>
      <c r="J1149" t="str">
        <f t="shared" si="103"/>
        <v>Average Income</v>
      </c>
      <c r="K1149">
        <v>0</v>
      </c>
      <c r="L1149">
        <v>0</v>
      </c>
      <c r="M1149" t="str">
        <f t="shared" si="105"/>
        <v>No</v>
      </c>
      <c r="N1149" t="s">
        <v>583</v>
      </c>
      <c r="O1149">
        <v>59</v>
      </c>
      <c r="P1149">
        <v>735</v>
      </c>
      <c r="Q1149">
        <v>40</v>
      </c>
      <c r="R1149">
        <v>183</v>
      </c>
      <c r="S1149">
        <v>52</v>
      </c>
      <c r="T1149">
        <v>20</v>
      </c>
      <c r="U1149">
        <v>30</v>
      </c>
      <c r="V1149">
        <f t="shared" si="106"/>
        <v>1060</v>
      </c>
      <c r="W1149">
        <v>2</v>
      </c>
      <c r="X1149">
        <v>9</v>
      </c>
      <c r="Y1149">
        <v>3</v>
      </c>
      <c r="Z1149">
        <v>13</v>
      </c>
      <c r="AA1149">
        <v>6</v>
      </c>
      <c r="AB1149">
        <v>0</v>
      </c>
      <c r="AC1149">
        <v>0</v>
      </c>
      <c r="AD1149">
        <v>0</v>
      </c>
      <c r="AE1149">
        <v>0</v>
      </c>
      <c r="AF1149">
        <v>0</v>
      </c>
      <c r="AG1149">
        <f t="shared" si="107"/>
        <v>0</v>
      </c>
      <c r="AH1149">
        <v>0</v>
      </c>
      <c r="AI1149">
        <v>0</v>
      </c>
    </row>
    <row r="1150" spans="1:35" x14ac:dyDescent="0.3">
      <c r="A1150" s="1">
        <v>8310</v>
      </c>
      <c r="B1150">
        <v>1964</v>
      </c>
      <c r="C1150">
        <f t="shared" si="104"/>
        <v>62</v>
      </c>
      <c r="D1150" t="str" cm="1">
        <f t="array" ref="D1150">_xlfn.IFS(C1150&lt;36,"Young",C1150&lt;56,"Middle-aged",C1150&gt;=56,"Senior")</f>
        <v>Senior</v>
      </c>
      <c r="E1150" t="s">
        <v>29</v>
      </c>
      <c r="F1150" t="s">
        <v>33</v>
      </c>
      <c r="G1150">
        <v>68142</v>
      </c>
      <c r="H1150">
        <f t="shared" si="102"/>
        <v>68142</v>
      </c>
      <c r="I1150" t="str" cm="1">
        <f t="array" ref="I1150">_xlfn.IFS(H1150&lt;PERCENTILE(Income_Clean,0.33),"Low",H1150&lt;PERCENTILE(Income_Clean,0.67),"Medium",H1150&gt;PERCENTILE(Income_Clean,0.67),"High")</f>
        <v>High</v>
      </c>
      <c r="J1150" t="str">
        <f t="shared" si="103"/>
        <v>Above Average Income</v>
      </c>
      <c r="K1150">
        <v>0</v>
      </c>
      <c r="L1150">
        <v>1</v>
      </c>
      <c r="M1150" t="str">
        <f t="shared" si="105"/>
        <v>Yes</v>
      </c>
      <c r="N1150" t="s">
        <v>111</v>
      </c>
      <c r="O1150">
        <v>96</v>
      </c>
      <c r="P1150">
        <v>897</v>
      </c>
      <c r="Q1150">
        <v>126</v>
      </c>
      <c r="R1150">
        <v>196</v>
      </c>
      <c r="S1150">
        <v>91</v>
      </c>
      <c r="T1150">
        <v>112</v>
      </c>
      <c r="U1150">
        <v>37</v>
      </c>
      <c r="V1150">
        <f t="shared" si="106"/>
        <v>1459</v>
      </c>
      <c r="W1150">
        <v>3</v>
      </c>
      <c r="X1150">
        <v>10</v>
      </c>
      <c r="Y1150">
        <v>4</v>
      </c>
      <c r="Z1150">
        <v>7</v>
      </c>
      <c r="AA1150">
        <v>6</v>
      </c>
      <c r="AB1150">
        <v>0</v>
      </c>
      <c r="AC1150">
        <v>0</v>
      </c>
      <c r="AD1150">
        <v>0</v>
      </c>
      <c r="AE1150">
        <v>0</v>
      </c>
      <c r="AF1150">
        <v>0</v>
      </c>
      <c r="AG1150">
        <f t="shared" si="107"/>
        <v>0</v>
      </c>
      <c r="AH1150">
        <v>0</v>
      </c>
      <c r="AI1150">
        <v>0</v>
      </c>
    </row>
    <row r="1151" spans="1:35" x14ac:dyDescent="0.3">
      <c r="A1151" s="1">
        <v>10710</v>
      </c>
      <c r="B1151">
        <v>1979</v>
      </c>
      <c r="C1151">
        <f t="shared" si="104"/>
        <v>47</v>
      </c>
      <c r="D1151" t="str" cm="1">
        <f t="array" ref="D1151">_xlfn.IFS(C1151&lt;36,"Young",C1151&lt;56,"Middle-aged",C1151&gt;=56,"Senior")</f>
        <v>Middle-aged</v>
      </c>
      <c r="E1151" t="s">
        <v>29</v>
      </c>
      <c r="F1151" t="s">
        <v>37</v>
      </c>
      <c r="G1151">
        <v>7500</v>
      </c>
      <c r="H1151">
        <f t="shared" si="102"/>
        <v>7500</v>
      </c>
      <c r="I1151" t="str" cm="1">
        <f t="array" ref="I1151">_xlfn.IFS(H1151&lt;PERCENTILE(Income_Clean,0.33),"Low",H1151&lt;PERCENTILE(Income_Clean,0.67),"Medium",H1151&gt;PERCENTILE(Income_Clean,0.67),"High")</f>
        <v>Low</v>
      </c>
      <c r="J1151" t="str">
        <f t="shared" si="103"/>
        <v>Below Average Income</v>
      </c>
      <c r="K1151">
        <v>0</v>
      </c>
      <c r="L1151">
        <v>1</v>
      </c>
      <c r="M1151" t="str">
        <f t="shared" si="105"/>
        <v>Yes</v>
      </c>
      <c r="N1151" t="s">
        <v>111</v>
      </c>
      <c r="O1151">
        <v>61</v>
      </c>
      <c r="P1151">
        <v>5</v>
      </c>
      <c r="Q1151">
        <v>2</v>
      </c>
      <c r="R1151">
        <v>3</v>
      </c>
      <c r="S1151">
        <v>3</v>
      </c>
      <c r="T1151">
        <v>0</v>
      </c>
      <c r="U1151">
        <v>5</v>
      </c>
      <c r="V1151">
        <f t="shared" si="106"/>
        <v>18</v>
      </c>
      <c r="W1151">
        <v>1</v>
      </c>
      <c r="X1151">
        <v>1</v>
      </c>
      <c r="Y1151">
        <v>0</v>
      </c>
      <c r="Z1151">
        <v>2</v>
      </c>
      <c r="AA1151">
        <v>8</v>
      </c>
      <c r="AB1151">
        <v>0</v>
      </c>
      <c r="AC1151">
        <v>0</v>
      </c>
      <c r="AD1151">
        <v>0</v>
      </c>
      <c r="AE1151">
        <v>0</v>
      </c>
      <c r="AF1151">
        <v>0</v>
      </c>
      <c r="AG1151">
        <f t="shared" si="107"/>
        <v>0</v>
      </c>
      <c r="AH1151">
        <v>0</v>
      </c>
      <c r="AI1151">
        <v>0</v>
      </c>
    </row>
    <row r="1152" spans="1:35" x14ac:dyDescent="0.3">
      <c r="A1152" s="1">
        <v>5031</v>
      </c>
      <c r="B1152">
        <v>1974</v>
      </c>
      <c r="C1152">
        <f t="shared" si="104"/>
        <v>52</v>
      </c>
      <c r="D1152" t="str" cm="1">
        <f t="array" ref="D1152">_xlfn.IFS(C1152&lt;36,"Young",C1152&lt;56,"Middle-aged",C1152&gt;=56,"Senior")</f>
        <v>Middle-aged</v>
      </c>
      <c r="E1152" t="s">
        <v>29</v>
      </c>
      <c r="F1152" t="s">
        <v>33</v>
      </c>
      <c r="G1152">
        <v>83145</v>
      </c>
      <c r="H1152">
        <f t="shared" si="102"/>
        <v>83145</v>
      </c>
      <c r="I1152" t="str" cm="1">
        <f t="array" ref="I1152">_xlfn.IFS(H1152&lt;PERCENTILE(Income_Clean,0.33),"Low",H1152&lt;PERCENTILE(Income_Clean,0.67),"Medium",H1152&gt;PERCENTILE(Income_Clean,0.67),"High")</f>
        <v>High</v>
      </c>
      <c r="J1152" t="str">
        <f t="shared" si="103"/>
        <v>Above Average Income</v>
      </c>
      <c r="K1152">
        <v>0</v>
      </c>
      <c r="L1152">
        <v>0</v>
      </c>
      <c r="M1152" t="str">
        <f t="shared" si="105"/>
        <v>No</v>
      </c>
      <c r="N1152" t="s">
        <v>242</v>
      </c>
      <c r="O1152">
        <v>14</v>
      </c>
      <c r="P1152">
        <v>777</v>
      </c>
      <c r="Q1152">
        <v>35</v>
      </c>
      <c r="R1152">
        <v>731</v>
      </c>
      <c r="S1152">
        <v>39</v>
      </c>
      <c r="T1152">
        <v>137</v>
      </c>
      <c r="U1152">
        <v>114</v>
      </c>
      <c r="V1152">
        <f t="shared" si="106"/>
        <v>1833</v>
      </c>
      <c r="W1152">
        <v>1</v>
      </c>
      <c r="X1152">
        <v>5</v>
      </c>
      <c r="Y1152">
        <v>9</v>
      </c>
      <c r="Z1152">
        <v>11</v>
      </c>
      <c r="AA1152">
        <v>2</v>
      </c>
      <c r="AB1152">
        <v>0</v>
      </c>
      <c r="AC1152">
        <v>0</v>
      </c>
      <c r="AD1152">
        <v>1</v>
      </c>
      <c r="AE1152">
        <v>0</v>
      </c>
      <c r="AF1152">
        <v>0</v>
      </c>
      <c r="AG1152">
        <f t="shared" si="107"/>
        <v>1</v>
      </c>
      <c r="AH1152">
        <v>0</v>
      </c>
      <c r="AI1152">
        <v>1</v>
      </c>
    </row>
    <row r="1153" spans="1:35" x14ac:dyDescent="0.3">
      <c r="A1153" s="1">
        <v>2613</v>
      </c>
      <c r="B1153">
        <v>1960</v>
      </c>
      <c r="C1153">
        <f t="shared" si="104"/>
        <v>66</v>
      </c>
      <c r="D1153" t="str" cm="1">
        <f t="array" ref="D1153">_xlfn.IFS(C1153&lt;36,"Young",C1153&lt;56,"Middle-aged",C1153&gt;=56,"Senior")</f>
        <v>Senior</v>
      </c>
      <c r="E1153" t="s">
        <v>39</v>
      </c>
      <c r="F1153" t="s">
        <v>37</v>
      </c>
      <c r="G1153">
        <v>54197</v>
      </c>
      <c r="H1153">
        <f t="shared" si="102"/>
        <v>54197</v>
      </c>
      <c r="I1153" t="str" cm="1">
        <f t="array" ref="I1153">_xlfn.IFS(H1153&lt;PERCENTILE(Income_Clean,0.33),"Low",H1153&lt;PERCENTILE(Income_Clean,0.67),"Medium",H1153&gt;PERCENTILE(Income_Clean,0.67),"High")</f>
        <v>Medium</v>
      </c>
      <c r="J1153" t="str">
        <f t="shared" si="103"/>
        <v>Average Income</v>
      </c>
      <c r="K1153">
        <v>0</v>
      </c>
      <c r="L1153">
        <v>1</v>
      </c>
      <c r="M1153" t="str">
        <f t="shared" si="105"/>
        <v>Yes</v>
      </c>
      <c r="N1153" t="s">
        <v>422</v>
      </c>
      <c r="O1153">
        <v>16</v>
      </c>
      <c r="P1153">
        <v>162</v>
      </c>
      <c r="Q1153">
        <v>6</v>
      </c>
      <c r="R1153">
        <v>37</v>
      </c>
      <c r="S1153">
        <v>6</v>
      </c>
      <c r="T1153">
        <v>13</v>
      </c>
      <c r="U1153">
        <v>13</v>
      </c>
      <c r="V1153">
        <f t="shared" si="106"/>
        <v>237</v>
      </c>
      <c r="W1153">
        <v>2</v>
      </c>
      <c r="X1153">
        <v>1</v>
      </c>
      <c r="Y1153">
        <v>3</v>
      </c>
      <c r="Z1153">
        <v>6</v>
      </c>
      <c r="AA1153">
        <v>1</v>
      </c>
      <c r="AB1153">
        <v>0</v>
      </c>
      <c r="AC1153">
        <v>0</v>
      </c>
      <c r="AD1153">
        <v>0</v>
      </c>
      <c r="AE1153">
        <v>0</v>
      </c>
      <c r="AF1153">
        <v>0</v>
      </c>
      <c r="AG1153">
        <f t="shared" si="107"/>
        <v>0</v>
      </c>
      <c r="AH1153">
        <v>0</v>
      </c>
      <c r="AI1153">
        <v>0</v>
      </c>
    </row>
    <row r="1154" spans="1:35" x14ac:dyDescent="0.3">
      <c r="A1154" s="1">
        <v>213</v>
      </c>
      <c r="B1154">
        <v>1963</v>
      </c>
      <c r="C1154">
        <f t="shared" si="104"/>
        <v>63</v>
      </c>
      <c r="D1154" t="str" cm="1">
        <f t="array" ref="D1154">_xlfn.IFS(C1154&lt;36,"Young",C1154&lt;56,"Middle-aged",C1154&gt;=56,"Senior")</f>
        <v>Senior</v>
      </c>
      <c r="E1154" t="s">
        <v>36</v>
      </c>
      <c r="F1154" t="s">
        <v>30</v>
      </c>
      <c r="G1154">
        <v>23091</v>
      </c>
      <c r="H1154">
        <f t="shared" ref="H1154:H1217" si="108">IF(G1154=0,MEDIAN(Income),G1154)</f>
        <v>23091</v>
      </c>
      <c r="I1154" t="str" cm="1">
        <f t="array" ref="I1154">_xlfn.IFS(H1154&lt;PERCENTILE(Income_Clean,0.33),"Low",H1154&lt;PERCENTILE(Income_Clean,0.67),"Medium",H1154&gt;PERCENTILE(Income_Clean,0.67),"High")</f>
        <v>Low</v>
      </c>
      <c r="J1154" t="str">
        <f t="shared" ref="J1154:J1217" si="109">_xlfn.XLOOKUP(I1154,$AK$3:$AK$5,$AL$3:$AL$5)</f>
        <v>Below Average Income</v>
      </c>
      <c r="K1154">
        <v>1</v>
      </c>
      <c r="L1154">
        <v>1</v>
      </c>
      <c r="M1154" t="str">
        <f t="shared" si="105"/>
        <v>Yes</v>
      </c>
      <c r="N1154" t="s">
        <v>117</v>
      </c>
      <c r="O1154">
        <v>98</v>
      </c>
      <c r="P1154">
        <v>35</v>
      </c>
      <c r="Q1154">
        <v>0</v>
      </c>
      <c r="R1154">
        <v>11</v>
      </c>
      <c r="S1154">
        <v>0</v>
      </c>
      <c r="T1154">
        <v>0</v>
      </c>
      <c r="U1154">
        <v>2</v>
      </c>
      <c r="V1154">
        <f t="shared" si="106"/>
        <v>48</v>
      </c>
      <c r="W1154">
        <v>4</v>
      </c>
      <c r="X1154">
        <v>2</v>
      </c>
      <c r="Y1154">
        <v>1</v>
      </c>
      <c r="Z1154">
        <v>3</v>
      </c>
      <c r="AA1154">
        <v>7</v>
      </c>
      <c r="AB1154">
        <v>0</v>
      </c>
      <c r="AC1154">
        <v>0</v>
      </c>
      <c r="AD1154">
        <v>0</v>
      </c>
      <c r="AE1154">
        <v>0</v>
      </c>
      <c r="AF1154">
        <v>0</v>
      </c>
      <c r="AG1154">
        <f t="shared" si="107"/>
        <v>0</v>
      </c>
      <c r="AH1154">
        <v>0</v>
      </c>
      <c r="AI1154">
        <v>0</v>
      </c>
    </row>
    <row r="1155" spans="1:35" x14ac:dyDescent="0.3">
      <c r="A1155" s="1">
        <v>967</v>
      </c>
      <c r="B1155">
        <v>1976</v>
      </c>
      <c r="C1155">
        <f t="shared" ref="C1155:C1218" si="110">2026-B1155</f>
        <v>50</v>
      </c>
      <c r="D1155" t="str" cm="1">
        <f t="array" ref="D1155">_xlfn.IFS(C1155&lt;36,"Young",C1155&lt;56,"Middle-aged",C1155&gt;=56,"Senior")</f>
        <v>Middle-aged</v>
      </c>
      <c r="E1155" t="s">
        <v>29</v>
      </c>
      <c r="F1155" t="s">
        <v>37</v>
      </c>
      <c r="G1155">
        <v>46049</v>
      </c>
      <c r="H1155">
        <f t="shared" si="108"/>
        <v>46049</v>
      </c>
      <c r="I1155" t="str" cm="1">
        <f t="array" ref="I1155">_xlfn.IFS(H1155&lt;PERCENTILE(Income_Clean,0.33),"Low",H1155&lt;PERCENTILE(Income_Clean,0.67),"Medium",H1155&gt;PERCENTILE(Income_Clean,0.67),"High")</f>
        <v>Medium</v>
      </c>
      <c r="J1155" t="str">
        <f t="shared" si="109"/>
        <v>Average Income</v>
      </c>
      <c r="K1155">
        <v>1</v>
      </c>
      <c r="L1155">
        <v>1</v>
      </c>
      <c r="M1155" t="str">
        <f t="shared" ref="M1155:M1218" si="111">IF(K1155+L1155&gt;0,"Yes","No")</f>
        <v>Yes</v>
      </c>
      <c r="N1155" t="s">
        <v>584</v>
      </c>
      <c r="O1155">
        <v>11</v>
      </c>
      <c r="P1155">
        <v>342</v>
      </c>
      <c r="Q1155">
        <v>9</v>
      </c>
      <c r="R1155">
        <v>112</v>
      </c>
      <c r="S1155">
        <v>19</v>
      </c>
      <c r="T1155">
        <v>14</v>
      </c>
      <c r="U1155">
        <v>19</v>
      </c>
      <c r="V1155">
        <f t="shared" ref="V1155:V1218" si="112">SUM(P1155:U1155)</f>
        <v>515</v>
      </c>
      <c r="W1155">
        <v>10</v>
      </c>
      <c r="X1155">
        <v>5</v>
      </c>
      <c r="Y1155">
        <v>2</v>
      </c>
      <c r="Z1155">
        <v>9</v>
      </c>
      <c r="AA1155">
        <v>7</v>
      </c>
      <c r="AB1155">
        <v>0</v>
      </c>
      <c r="AC1155">
        <v>0</v>
      </c>
      <c r="AD1155">
        <v>0</v>
      </c>
      <c r="AE1155">
        <v>0</v>
      </c>
      <c r="AF1155">
        <v>0</v>
      </c>
      <c r="AG1155">
        <f t="shared" ref="AG1155:AG1218" si="113">SUM(AB1155:AF1155)</f>
        <v>0</v>
      </c>
      <c r="AH1155">
        <v>0</v>
      </c>
      <c r="AI1155">
        <v>1</v>
      </c>
    </row>
    <row r="1156" spans="1:35" x14ac:dyDescent="0.3">
      <c r="A1156" s="1">
        <v>1077</v>
      </c>
      <c r="B1156">
        <v>1974</v>
      </c>
      <c r="C1156">
        <f t="shared" si="110"/>
        <v>52</v>
      </c>
      <c r="D1156" t="str" cm="1">
        <f t="array" ref="D1156">_xlfn.IFS(C1156&lt;36,"Young",C1156&lt;56,"Middle-aged",C1156&gt;=56,"Senior")</f>
        <v>Middle-aged</v>
      </c>
      <c r="E1156" t="s">
        <v>29</v>
      </c>
      <c r="F1156" t="s">
        <v>33</v>
      </c>
      <c r="G1156">
        <v>56715</v>
      </c>
      <c r="H1156">
        <f t="shared" si="108"/>
        <v>56715</v>
      </c>
      <c r="I1156" t="str" cm="1">
        <f t="array" ref="I1156">_xlfn.IFS(H1156&lt;PERCENTILE(Income_Clean,0.33),"Low",H1156&lt;PERCENTILE(Income_Clean,0.67),"Medium",H1156&gt;PERCENTILE(Income_Clean,0.67),"High")</f>
        <v>Medium</v>
      </c>
      <c r="J1156" t="str">
        <f t="shared" si="109"/>
        <v>Average Income</v>
      </c>
      <c r="K1156">
        <v>0</v>
      </c>
      <c r="L1156">
        <v>0</v>
      </c>
      <c r="M1156" t="str">
        <f t="shared" si="111"/>
        <v>No</v>
      </c>
      <c r="N1156" t="s">
        <v>190</v>
      </c>
      <c r="O1156">
        <v>52</v>
      </c>
      <c r="P1156">
        <v>258</v>
      </c>
      <c r="Q1156">
        <v>105</v>
      </c>
      <c r="R1156">
        <v>239</v>
      </c>
      <c r="S1156">
        <v>237</v>
      </c>
      <c r="T1156">
        <v>172</v>
      </c>
      <c r="U1156">
        <v>9</v>
      </c>
      <c r="V1156">
        <f t="shared" si="112"/>
        <v>1020</v>
      </c>
      <c r="W1156">
        <v>1</v>
      </c>
      <c r="X1156">
        <v>7</v>
      </c>
      <c r="Y1156">
        <v>3</v>
      </c>
      <c r="Z1156">
        <v>4</v>
      </c>
      <c r="AA1156">
        <v>4</v>
      </c>
      <c r="AB1156">
        <v>0</v>
      </c>
      <c r="AC1156">
        <v>0</v>
      </c>
      <c r="AD1156">
        <v>0</v>
      </c>
      <c r="AE1156">
        <v>0</v>
      </c>
      <c r="AF1156">
        <v>0</v>
      </c>
      <c r="AG1156">
        <f t="shared" si="113"/>
        <v>0</v>
      </c>
      <c r="AH1156">
        <v>0</v>
      </c>
      <c r="AI1156">
        <v>0</v>
      </c>
    </row>
    <row r="1157" spans="1:35" x14ac:dyDescent="0.3">
      <c r="A1157" s="1">
        <v>7959</v>
      </c>
      <c r="B1157">
        <v>1961</v>
      </c>
      <c r="C1157">
        <f t="shared" si="110"/>
        <v>65</v>
      </c>
      <c r="D1157" t="str" cm="1">
        <f t="array" ref="D1157">_xlfn.IFS(C1157&lt;36,"Young",C1157&lt;56,"Middle-aged",C1157&gt;=56,"Senior")</f>
        <v>Senior</v>
      </c>
      <c r="E1157" t="s">
        <v>29</v>
      </c>
      <c r="F1157" t="s">
        <v>37</v>
      </c>
      <c r="G1157">
        <v>79410</v>
      </c>
      <c r="H1157">
        <f t="shared" si="108"/>
        <v>79410</v>
      </c>
      <c r="I1157" t="str" cm="1">
        <f t="array" ref="I1157">_xlfn.IFS(H1157&lt;PERCENTILE(Income_Clean,0.33),"Low",H1157&lt;PERCENTILE(Income_Clean,0.67),"Medium",H1157&gt;PERCENTILE(Income_Clean,0.67),"High")</f>
        <v>High</v>
      </c>
      <c r="J1157" t="str">
        <f t="shared" si="109"/>
        <v>Above Average Income</v>
      </c>
      <c r="K1157">
        <v>0</v>
      </c>
      <c r="L1157">
        <v>0</v>
      </c>
      <c r="M1157" t="str">
        <f t="shared" si="111"/>
        <v>No</v>
      </c>
      <c r="N1157" t="s">
        <v>504</v>
      </c>
      <c r="O1157">
        <v>19</v>
      </c>
      <c r="P1157">
        <v>658</v>
      </c>
      <c r="Q1157">
        <v>80</v>
      </c>
      <c r="R1157">
        <v>483</v>
      </c>
      <c r="S1157">
        <v>123</v>
      </c>
      <c r="T1157">
        <v>13</v>
      </c>
      <c r="U1157">
        <v>13</v>
      </c>
      <c r="V1157">
        <f t="shared" si="112"/>
        <v>1370</v>
      </c>
      <c r="W1157">
        <v>1</v>
      </c>
      <c r="X1157">
        <v>3</v>
      </c>
      <c r="Y1157">
        <v>2</v>
      </c>
      <c r="Z1157">
        <v>5</v>
      </c>
      <c r="AA1157">
        <v>1</v>
      </c>
      <c r="AB1157">
        <v>0</v>
      </c>
      <c r="AC1157">
        <v>0</v>
      </c>
      <c r="AD1157">
        <v>0</v>
      </c>
      <c r="AE1157">
        <v>0</v>
      </c>
      <c r="AF1157">
        <v>0</v>
      </c>
      <c r="AG1157">
        <f t="shared" si="113"/>
        <v>0</v>
      </c>
      <c r="AH1157">
        <v>0</v>
      </c>
      <c r="AI1157">
        <v>0</v>
      </c>
    </row>
    <row r="1158" spans="1:35" x14ac:dyDescent="0.3">
      <c r="A1158" s="1">
        <v>640</v>
      </c>
      <c r="B1158">
        <v>1951</v>
      </c>
      <c r="C1158">
        <f t="shared" si="110"/>
        <v>75</v>
      </c>
      <c r="D1158" t="str" cm="1">
        <f t="array" ref="D1158">_xlfn.IFS(C1158&lt;36,"Young",C1158&lt;56,"Middle-aged",C1158&gt;=56,"Senior")</f>
        <v>Senior</v>
      </c>
      <c r="E1158" t="s">
        <v>29</v>
      </c>
      <c r="F1158" t="s">
        <v>37</v>
      </c>
      <c r="G1158">
        <v>57304</v>
      </c>
      <c r="H1158">
        <f t="shared" si="108"/>
        <v>57304</v>
      </c>
      <c r="I1158" t="str" cm="1">
        <f t="array" ref="I1158">_xlfn.IFS(H1158&lt;PERCENTILE(Income_Clean,0.33),"Low",H1158&lt;PERCENTILE(Income_Clean,0.67),"Medium",H1158&gt;PERCENTILE(Income_Clean,0.67),"High")</f>
        <v>Medium</v>
      </c>
      <c r="J1158" t="str">
        <f t="shared" si="109"/>
        <v>Average Income</v>
      </c>
      <c r="K1158">
        <v>0</v>
      </c>
      <c r="L1158">
        <v>1</v>
      </c>
      <c r="M1158" t="str">
        <f t="shared" si="111"/>
        <v>Yes</v>
      </c>
      <c r="N1158" t="s">
        <v>332</v>
      </c>
      <c r="O1158">
        <v>61</v>
      </c>
      <c r="P1158">
        <v>356</v>
      </c>
      <c r="Q1158">
        <v>80</v>
      </c>
      <c r="R1158">
        <v>329</v>
      </c>
      <c r="S1158">
        <v>138</v>
      </c>
      <c r="T1158">
        <v>17</v>
      </c>
      <c r="U1158">
        <v>106</v>
      </c>
      <c r="V1158">
        <f t="shared" si="112"/>
        <v>1026</v>
      </c>
      <c r="W1158">
        <v>2</v>
      </c>
      <c r="X1158">
        <v>7</v>
      </c>
      <c r="Y1158">
        <v>6</v>
      </c>
      <c r="Z1158">
        <v>10</v>
      </c>
      <c r="AA1158">
        <v>5</v>
      </c>
      <c r="AB1158">
        <v>0</v>
      </c>
      <c r="AC1158">
        <v>0</v>
      </c>
      <c r="AD1158">
        <v>0</v>
      </c>
      <c r="AE1158">
        <v>0</v>
      </c>
      <c r="AF1158">
        <v>0</v>
      </c>
      <c r="AG1158">
        <f t="shared" si="113"/>
        <v>0</v>
      </c>
      <c r="AH1158">
        <v>0</v>
      </c>
      <c r="AI1158">
        <v>0</v>
      </c>
    </row>
    <row r="1159" spans="1:35" x14ac:dyDescent="0.3">
      <c r="A1159" s="1">
        <v>4252</v>
      </c>
      <c r="B1159">
        <v>1965</v>
      </c>
      <c r="C1159">
        <f t="shared" si="110"/>
        <v>61</v>
      </c>
      <c r="D1159" t="str" cm="1">
        <f t="array" ref="D1159">_xlfn.IFS(C1159&lt;36,"Young",C1159&lt;56,"Middle-aged",C1159&gt;=56,"Senior")</f>
        <v>Senior</v>
      </c>
      <c r="E1159" t="s">
        <v>29</v>
      </c>
      <c r="F1159" t="s">
        <v>37</v>
      </c>
      <c r="G1159">
        <v>44375</v>
      </c>
      <c r="H1159">
        <f t="shared" si="108"/>
        <v>44375</v>
      </c>
      <c r="I1159" t="str" cm="1">
        <f t="array" ref="I1159">_xlfn.IFS(H1159&lt;PERCENTILE(Income_Clean,0.33),"Low",H1159&lt;PERCENTILE(Income_Clean,0.67),"Medium",H1159&gt;PERCENTILE(Income_Clean,0.67),"High")</f>
        <v>Medium</v>
      </c>
      <c r="J1159" t="str">
        <f t="shared" si="109"/>
        <v>Average Income</v>
      </c>
      <c r="K1159">
        <v>0</v>
      </c>
      <c r="L1159">
        <v>1</v>
      </c>
      <c r="M1159" t="str">
        <f t="shared" si="111"/>
        <v>Yes</v>
      </c>
      <c r="N1159" t="s">
        <v>121</v>
      </c>
      <c r="O1159">
        <v>73</v>
      </c>
      <c r="P1159">
        <v>213</v>
      </c>
      <c r="Q1159">
        <v>5</v>
      </c>
      <c r="R1159">
        <v>28</v>
      </c>
      <c r="S1159">
        <v>7</v>
      </c>
      <c r="T1159">
        <v>7</v>
      </c>
      <c r="U1159">
        <v>41</v>
      </c>
      <c r="V1159">
        <f t="shared" si="112"/>
        <v>301</v>
      </c>
      <c r="W1159">
        <v>1</v>
      </c>
      <c r="X1159">
        <v>4</v>
      </c>
      <c r="Y1159">
        <v>1</v>
      </c>
      <c r="Z1159">
        <v>6</v>
      </c>
      <c r="AA1159">
        <v>5</v>
      </c>
      <c r="AB1159">
        <v>0</v>
      </c>
      <c r="AC1159">
        <v>0</v>
      </c>
      <c r="AD1159">
        <v>0</v>
      </c>
      <c r="AE1159">
        <v>0</v>
      </c>
      <c r="AF1159">
        <v>0</v>
      </c>
      <c r="AG1159">
        <f t="shared" si="113"/>
        <v>0</v>
      </c>
      <c r="AH1159">
        <v>0</v>
      </c>
      <c r="AI1159">
        <v>0</v>
      </c>
    </row>
    <row r="1160" spans="1:35" x14ac:dyDescent="0.3">
      <c r="A1160" s="1">
        <v>8432</v>
      </c>
      <c r="B1160">
        <v>1956</v>
      </c>
      <c r="C1160">
        <f t="shared" si="110"/>
        <v>70</v>
      </c>
      <c r="D1160" t="str" cm="1">
        <f t="array" ref="D1160">_xlfn.IFS(C1160&lt;36,"Young",C1160&lt;56,"Middle-aged",C1160&gt;=56,"Senior")</f>
        <v>Senior</v>
      </c>
      <c r="E1160" t="s">
        <v>29</v>
      </c>
      <c r="F1160" t="s">
        <v>33</v>
      </c>
      <c r="G1160">
        <v>54450</v>
      </c>
      <c r="H1160">
        <f t="shared" si="108"/>
        <v>54450</v>
      </c>
      <c r="I1160" t="str" cm="1">
        <f t="array" ref="I1160">_xlfn.IFS(H1160&lt;PERCENTILE(Income_Clean,0.33),"Low",H1160&lt;PERCENTILE(Income_Clean,0.67),"Medium",H1160&gt;PERCENTILE(Income_Clean,0.67),"High")</f>
        <v>Medium</v>
      </c>
      <c r="J1160" t="str">
        <f t="shared" si="109"/>
        <v>Average Income</v>
      </c>
      <c r="K1160">
        <v>1</v>
      </c>
      <c r="L1160">
        <v>1</v>
      </c>
      <c r="M1160" t="str">
        <f t="shared" si="111"/>
        <v>Yes</v>
      </c>
      <c r="N1160" t="s">
        <v>103</v>
      </c>
      <c r="O1160">
        <v>0</v>
      </c>
      <c r="P1160">
        <v>454</v>
      </c>
      <c r="Q1160">
        <v>0</v>
      </c>
      <c r="R1160">
        <v>171</v>
      </c>
      <c r="S1160">
        <v>8</v>
      </c>
      <c r="T1160">
        <v>19</v>
      </c>
      <c r="U1160">
        <v>32</v>
      </c>
      <c r="V1160">
        <f t="shared" si="112"/>
        <v>684</v>
      </c>
      <c r="W1160">
        <v>12</v>
      </c>
      <c r="X1160">
        <v>9</v>
      </c>
      <c r="Y1160">
        <v>2</v>
      </c>
      <c r="Z1160">
        <v>8</v>
      </c>
      <c r="AA1160">
        <v>8</v>
      </c>
      <c r="AB1160">
        <v>0</v>
      </c>
      <c r="AC1160">
        <v>0</v>
      </c>
      <c r="AD1160">
        <v>0</v>
      </c>
      <c r="AE1160">
        <v>0</v>
      </c>
      <c r="AF1160">
        <v>0</v>
      </c>
      <c r="AG1160">
        <f t="shared" si="113"/>
        <v>0</v>
      </c>
      <c r="AH1160">
        <v>0</v>
      </c>
      <c r="AI1160">
        <v>0</v>
      </c>
    </row>
    <row r="1161" spans="1:35" x14ac:dyDescent="0.3">
      <c r="A1161" s="1">
        <v>6218</v>
      </c>
      <c r="B1161">
        <v>1965</v>
      </c>
      <c r="C1161">
        <f t="shared" si="110"/>
        <v>61</v>
      </c>
      <c r="D1161" t="str" cm="1">
        <f t="array" ref="D1161">_xlfn.IFS(C1161&lt;36,"Young",C1161&lt;56,"Middle-aged",C1161&gt;=56,"Senior")</f>
        <v>Senior</v>
      </c>
      <c r="E1161" t="s">
        <v>29</v>
      </c>
      <c r="F1161" t="s">
        <v>37</v>
      </c>
      <c r="G1161">
        <v>59594</v>
      </c>
      <c r="H1161">
        <f t="shared" si="108"/>
        <v>59594</v>
      </c>
      <c r="I1161" t="str" cm="1">
        <f t="array" ref="I1161">_xlfn.IFS(H1161&lt;PERCENTILE(Income_Clean,0.33),"Low",H1161&lt;PERCENTILE(Income_Clean,0.67),"Medium",H1161&gt;PERCENTILE(Income_Clean,0.67),"High")</f>
        <v>Medium</v>
      </c>
      <c r="J1161" t="str">
        <f t="shared" si="109"/>
        <v>Average Income</v>
      </c>
      <c r="K1161">
        <v>0</v>
      </c>
      <c r="L1161">
        <v>1</v>
      </c>
      <c r="M1161" t="str">
        <f t="shared" si="111"/>
        <v>Yes</v>
      </c>
      <c r="N1161" t="s">
        <v>585</v>
      </c>
      <c r="O1161">
        <v>74</v>
      </c>
      <c r="P1161">
        <v>457</v>
      </c>
      <c r="Q1161">
        <v>4</v>
      </c>
      <c r="R1161">
        <v>29</v>
      </c>
      <c r="S1161">
        <v>0</v>
      </c>
      <c r="T1161">
        <v>0</v>
      </c>
      <c r="U1161">
        <v>9</v>
      </c>
      <c r="V1161">
        <f t="shared" si="112"/>
        <v>499</v>
      </c>
      <c r="W1161">
        <v>1</v>
      </c>
      <c r="X1161">
        <v>8</v>
      </c>
      <c r="Y1161">
        <v>1</v>
      </c>
      <c r="Z1161">
        <v>7</v>
      </c>
      <c r="AA1161">
        <v>7</v>
      </c>
      <c r="AB1161">
        <v>0</v>
      </c>
      <c r="AC1161">
        <v>1</v>
      </c>
      <c r="AD1161">
        <v>0</v>
      </c>
      <c r="AE1161">
        <v>0</v>
      </c>
      <c r="AF1161">
        <v>0</v>
      </c>
      <c r="AG1161">
        <f t="shared" si="113"/>
        <v>1</v>
      </c>
      <c r="AH1161">
        <v>0</v>
      </c>
      <c r="AI1161">
        <v>0</v>
      </c>
    </row>
    <row r="1162" spans="1:35" x14ac:dyDescent="0.3">
      <c r="A1162" s="1">
        <v>6905</v>
      </c>
      <c r="B1162">
        <v>1994</v>
      </c>
      <c r="C1162">
        <f t="shared" si="110"/>
        <v>32</v>
      </c>
      <c r="D1162" t="str" cm="1">
        <f t="array" ref="D1162">_xlfn.IFS(C1162&lt;36,"Young",C1162&lt;56,"Middle-aged",C1162&gt;=56,"Senior")</f>
        <v>Young</v>
      </c>
      <c r="E1162" t="s">
        <v>29</v>
      </c>
      <c r="F1162" t="s">
        <v>33</v>
      </c>
      <c r="G1162">
        <v>80685</v>
      </c>
      <c r="H1162">
        <f t="shared" si="108"/>
        <v>80685</v>
      </c>
      <c r="I1162" t="str" cm="1">
        <f t="array" ref="I1162">_xlfn.IFS(H1162&lt;PERCENTILE(Income_Clean,0.33),"Low",H1162&lt;PERCENTILE(Income_Clean,0.67),"Medium",H1162&gt;PERCENTILE(Income_Clean,0.67),"High")</f>
        <v>High</v>
      </c>
      <c r="J1162" t="str">
        <f t="shared" si="109"/>
        <v>Above Average Income</v>
      </c>
      <c r="K1162">
        <v>0</v>
      </c>
      <c r="L1162">
        <v>0</v>
      </c>
      <c r="M1162" t="str">
        <f t="shared" si="111"/>
        <v>No</v>
      </c>
      <c r="N1162" t="s">
        <v>162</v>
      </c>
      <c r="O1162">
        <v>55</v>
      </c>
      <c r="P1162">
        <v>241</v>
      </c>
      <c r="Q1162">
        <v>45</v>
      </c>
      <c r="R1162">
        <v>604</v>
      </c>
      <c r="S1162">
        <v>34</v>
      </c>
      <c r="T1162">
        <v>26</v>
      </c>
      <c r="U1162">
        <v>54</v>
      </c>
      <c r="V1162">
        <f t="shared" si="112"/>
        <v>1004</v>
      </c>
      <c r="W1162">
        <v>1</v>
      </c>
      <c r="X1162">
        <v>6</v>
      </c>
      <c r="Y1162">
        <v>4</v>
      </c>
      <c r="Z1162">
        <v>10</v>
      </c>
      <c r="AA1162">
        <v>2</v>
      </c>
      <c r="AB1162">
        <v>0</v>
      </c>
      <c r="AC1162">
        <v>0</v>
      </c>
      <c r="AD1162">
        <v>0</v>
      </c>
      <c r="AE1162">
        <v>0</v>
      </c>
      <c r="AF1162">
        <v>0</v>
      </c>
      <c r="AG1162">
        <f t="shared" si="113"/>
        <v>0</v>
      </c>
      <c r="AH1162">
        <v>0</v>
      </c>
      <c r="AI1162">
        <v>0</v>
      </c>
    </row>
    <row r="1163" spans="1:35" x14ac:dyDescent="0.3">
      <c r="A1163" s="1">
        <v>5922</v>
      </c>
      <c r="B1163">
        <v>1974</v>
      </c>
      <c r="C1163">
        <f t="shared" si="110"/>
        <v>52</v>
      </c>
      <c r="D1163" t="str" cm="1">
        <f t="array" ref="D1163">_xlfn.IFS(C1163&lt;36,"Young",C1163&lt;56,"Middle-aged",C1163&gt;=56,"Senior")</f>
        <v>Middle-aged</v>
      </c>
      <c r="E1163" t="s">
        <v>36</v>
      </c>
      <c r="F1163" t="s">
        <v>37</v>
      </c>
      <c r="G1163">
        <v>40344</v>
      </c>
      <c r="H1163">
        <f t="shared" si="108"/>
        <v>40344</v>
      </c>
      <c r="I1163" t="str" cm="1">
        <f t="array" ref="I1163">_xlfn.IFS(H1163&lt;PERCENTILE(Income_Clean,0.33),"Low",H1163&lt;PERCENTILE(Income_Clean,0.67),"Medium",H1163&gt;PERCENTILE(Income_Clean,0.67),"High")</f>
        <v>Medium</v>
      </c>
      <c r="J1163" t="str">
        <f t="shared" si="109"/>
        <v>Average Income</v>
      </c>
      <c r="K1163">
        <v>0</v>
      </c>
      <c r="L1163">
        <v>1</v>
      </c>
      <c r="M1163" t="str">
        <f t="shared" si="111"/>
        <v>Yes</v>
      </c>
      <c r="N1163" t="s">
        <v>564</v>
      </c>
      <c r="O1163">
        <v>48</v>
      </c>
      <c r="P1163">
        <v>210</v>
      </c>
      <c r="Q1163">
        <v>0</v>
      </c>
      <c r="R1163">
        <v>6</v>
      </c>
      <c r="S1163">
        <v>0</v>
      </c>
      <c r="T1163">
        <v>0</v>
      </c>
      <c r="U1163">
        <v>2</v>
      </c>
      <c r="V1163">
        <f t="shared" si="112"/>
        <v>218</v>
      </c>
      <c r="W1163">
        <v>2</v>
      </c>
      <c r="X1163">
        <v>4</v>
      </c>
      <c r="Y1163">
        <v>1</v>
      </c>
      <c r="Z1163">
        <v>5</v>
      </c>
      <c r="AA1163">
        <v>7</v>
      </c>
      <c r="AB1163">
        <v>0</v>
      </c>
      <c r="AC1163">
        <v>0</v>
      </c>
      <c r="AD1163">
        <v>0</v>
      </c>
      <c r="AE1163">
        <v>0</v>
      </c>
      <c r="AF1163">
        <v>0</v>
      </c>
      <c r="AG1163">
        <f t="shared" si="113"/>
        <v>0</v>
      </c>
      <c r="AH1163">
        <v>0</v>
      </c>
      <c r="AI1163">
        <v>0</v>
      </c>
    </row>
    <row r="1164" spans="1:35" x14ac:dyDescent="0.3">
      <c r="A1164" s="1">
        <v>3598</v>
      </c>
      <c r="B1164">
        <v>1972</v>
      </c>
      <c r="C1164">
        <f t="shared" si="110"/>
        <v>54</v>
      </c>
      <c r="D1164" t="str" cm="1">
        <f t="array" ref="D1164">_xlfn.IFS(C1164&lt;36,"Young",C1164&lt;56,"Middle-aged",C1164&gt;=56,"Senior")</f>
        <v>Middle-aged</v>
      </c>
      <c r="E1164" t="s">
        <v>29</v>
      </c>
      <c r="F1164" t="s">
        <v>37</v>
      </c>
      <c r="G1164">
        <v>62710</v>
      </c>
      <c r="H1164">
        <f t="shared" si="108"/>
        <v>62710</v>
      </c>
      <c r="I1164" t="str" cm="1">
        <f t="array" ref="I1164">_xlfn.IFS(H1164&lt;PERCENTILE(Income_Clean,0.33),"Low",H1164&lt;PERCENTILE(Income_Clean,0.67),"Medium",H1164&gt;PERCENTILE(Income_Clean,0.67),"High")</f>
        <v>Medium</v>
      </c>
      <c r="J1164" t="str">
        <f t="shared" si="109"/>
        <v>Average Income</v>
      </c>
      <c r="K1164">
        <v>0</v>
      </c>
      <c r="L1164">
        <v>1</v>
      </c>
      <c r="M1164" t="str">
        <f t="shared" si="111"/>
        <v>Yes</v>
      </c>
      <c r="N1164" t="s">
        <v>586</v>
      </c>
      <c r="O1164">
        <v>53</v>
      </c>
      <c r="P1164">
        <v>441</v>
      </c>
      <c r="Q1164">
        <v>35</v>
      </c>
      <c r="R1164">
        <v>83</v>
      </c>
      <c r="S1164">
        <v>7</v>
      </c>
      <c r="T1164">
        <v>29</v>
      </c>
      <c r="U1164">
        <v>11</v>
      </c>
      <c r="V1164">
        <f t="shared" si="112"/>
        <v>606</v>
      </c>
      <c r="W1164">
        <v>4</v>
      </c>
      <c r="X1164">
        <v>4</v>
      </c>
      <c r="Y1164">
        <v>2</v>
      </c>
      <c r="Z1164">
        <v>12</v>
      </c>
      <c r="AA1164">
        <v>4</v>
      </c>
      <c r="AB1164">
        <v>0</v>
      </c>
      <c r="AC1164">
        <v>0</v>
      </c>
      <c r="AD1164">
        <v>0</v>
      </c>
      <c r="AE1164">
        <v>0</v>
      </c>
      <c r="AF1164">
        <v>0</v>
      </c>
      <c r="AG1164">
        <f t="shared" si="113"/>
        <v>0</v>
      </c>
      <c r="AH1164">
        <v>0</v>
      </c>
      <c r="AI1164">
        <v>0</v>
      </c>
    </row>
    <row r="1165" spans="1:35" x14ac:dyDescent="0.3">
      <c r="A1165" s="1">
        <v>6116</v>
      </c>
      <c r="B1165">
        <v>1968</v>
      </c>
      <c r="C1165">
        <f t="shared" si="110"/>
        <v>58</v>
      </c>
      <c r="D1165" t="str" cm="1">
        <f t="array" ref="D1165">_xlfn.IFS(C1165&lt;36,"Young",C1165&lt;56,"Middle-aged",C1165&gt;=56,"Senior")</f>
        <v>Senior</v>
      </c>
      <c r="E1165" t="s">
        <v>53</v>
      </c>
      <c r="F1165" t="s">
        <v>37</v>
      </c>
      <c r="G1165">
        <v>48985</v>
      </c>
      <c r="H1165">
        <f t="shared" si="108"/>
        <v>48985</v>
      </c>
      <c r="I1165" t="str" cm="1">
        <f t="array" ref="I1165">_xlfn.IFS(H1165&lt;PERCENTILE(Income_Clean,0.33),"Low",H1165&lt;PERCENTILE(Income_Clean,0.67),"Medium",H1165&gt;PERCENTILE(Income_Clean,0.67),"High")</f>
        <v>Medium</v>
      </c>
      <c r="J1165" t="str">
        <f t="shared" si="109"/>
        <v>Average Income</v>
      </c>
      <c r="K1165">
        <v>0</v>
      </c>
      <c r="L1165">
        <v>1</v>
      </c>
      <c r="M1165" t="str">
        <f t="shared" si="111"/>
        <v>Yes</v>
      </c>
      <c r="N1165" t="s">
        <v>288</v>
      </c>
      <c r="O1165">
        <v>13</v>
      </c>
      <c r="P1165">
        <v>19</v>
      </c>
      <c r="Q1165">
        <v>13</v>
      </c>
      <c r="R1165">
        <v>18</v>
      </c>
      <c r="S1165">
        <v>10</v>
      </c>
      <c r="T1165">
        <v>7</v>
      </c>
      <c r="U1165">
        <v>8</v>
      </c>
      <c r="V1165">
        <f t="shared" si="112"/>
        <v>75</v>
      </c>
      <c r="W1165">
        <v>1</v>
      </c>
      <c r="X1165">
        <v>1</v>
      </c>
      <c r="Y1165">
        <v>1</v>
      </c>
      <c r="Z1165">
        <v>3</v>
      </c>
      <c r="AA1165">
        <v>3</v>
      </c>
      <c r="AB1165">
        <v>0</v>
      </c>
      <c r="AC1165">
        <v>0</v>
      </c>
      <c r="AD1165">
        <v>0</v>
      </c>
      <c r="AE1165">
        <v>0</v>
      </c>
      <c r="AF1165">
        <v>0</v>
      </c>
      <c r="AG1165">
        <f t="shared" si="113"/>
        <v>0</v>
      </c>
      <c r="AH1165">
        <v>0</v>
      </c>
      <c r="AI1165">
        <v>0</v>
      </c>
    </row>
    <row r="1166" spans="1:35" x14ac:dyDescent="0.3">
      <c r="A1166" s="1">
        <v>6263</v>
      </c>
      <c r="B1166">
        <v>1968</v>
      </c>
      <c r="C1166">
        <f t="shared" si="110"/>
        <v>58</v>
      </c>
      <c r="D1166" t="str" cm="1">
        <f t="array" ref="D1166">_xlfn.IFS(C1166&lt;36,"Young",C1166&lt;56,"Middle-aged",C1166&gt;=56,"Senior")</f>
        <v>Senior</v>
      </c>
      <c r="E1166" t="s">
        <v>29</v>
      </c>
      <c r="F1166" t="s">
        <v>33</v>
      </c>
      <c r="G1166">
        <v>35322</v>
      </c>
      <c r="H1166">
        <f t="shared" si="108"/>
        <v>35322</v>
      </c>
      <c r="I1166" t="str" cm="1">
        <f t="array" ref="I1166">_xlfn.IFS(H1166&lt;PERCENTILE(Income_Clean,0.33),"Low",H1166&lt;PERCENTILE(Income_Clean,0.67),"Medium",H1166&gt;PERCENTILE(Income_Clean,0.67),"High")</f>
        <v>Low</v>
      </c>
      <c r="J1166" t="str">
        <f t="shared" si="109"/>
        <v>Below Average Income</v>
      </c>
      <c r="K1166">
        <v>1</v>
      </c>
      <c r="L1166">
        <v>2</v>
      </c>
      <c r="M1166" t="str">
        <f t="shared" si="111"/>
        <v>Yes</v>
      </c>
      <c r="N1166" t="s">
        <v>162</v>
      </c>
      <c r="O1166">
        <v>34</v>
      </c>
      <c r="P1166">
        <v>28</v>
      </c>
      <c r="Q1166">
        <v>9</v>
      </c>
      <c r="R1166">
        <v>37</v>
      </c>
      <c r="S1166">
        <v>12</v>
      </c>
      <c r="T1166">
        <v>7</v>
      </c>
      <c r="U1166">
        <v>13</v>
      </c>
      <c r="V1166">
        <f t="shared" si="112"/>
        <v>106</v>
      </c>
      <c r="W1166">
        <v>3</v>
      </c>
      <c r="X1166">
        <v>2</v>
      </c>
      <c r="Y1166">
        <v>0</v>
      </c>
      <c r="Z1166">
        <v>4</v>
      </c>
      <c r="AA1166">
        <v>8</v>
      </c>
      <c r="AB1166">
        <v>0</v>
      </c>
      <c r="AC1166">
        <v>0</v>
      </c>
      <c r="AD1166">
        <v>0</v>
      </c>
      <c r="AE1166">
        <v>0</v>
      </c>
      <c r="AF1166">
        <v>0</v>
      </c>
      <c r="AG1166">
        <f t="shared" si="113"/>
        <v>0</v>
      </c>
      <c r="AH1166">
        <v>0</v>
      </c>
      <c r="AI1166">
        <v>0</v>
      </c>
    </row>
    <row r="1167" spans="1:35" x14ac:dyDescent="0.3">
      <c r="A1167" s="1">
        <v>10486</v>
      </c>
      <c r="B1167">
        <v>1948</v>
      </c>
      <c r="C1167">
        <f t="shared" si="110"/>
        <v>78</v>
      </c>
      <c r="D1167" t="str" cm="1">
        <f t="array" ref="D1167">_xlfn.IFS(C1167&lt;36,"Young",C1167&lt;56,"Middle-aged",C1167&gt;=56,"Senior")</f>
        <v>Senior</v>
      </c>
      <c r="E1167" t="s">
        <v>29</v>
      </c>
      <c r="F1167" t="s">
        <v>37</v>
      </c>
      <c r="G1167">
        <v>77142</v>
      </c>
      <c r="H1167">
        <f t="shared" si="108"/>
        <v>77142</v>
      </c>
      <c r="I1167" t="str" cm="1">
        <f t="array" ref="I1167">_xlfn.IFS(H1167&lt;PERCENTILE(Income_Clean,0.33),"Low",H1167&lt;PERCENTILE(Income_Clean,0.67),"Medium",H1167&gt;PERCENTILE(Income_Clean,0.67),"High")</f>
        <v>High</v>
      </c>
      <c r="J1167" t="str">
        <f t="shared" si="109"/>
        <v>Above Average Income</v>
      </c>
      <c r="K1167">
        <v>0</v>
      </c>
      <c r="L1167">
        <v>0</v>
      </c>
      <c r="M1167" t="str">
        <f t="shared" si="111"/>
        <v>No</v>
      </c>
      <c r="N1167" t="s">
        <v>468</v>
      </c>
      <c r="O1167">
        <v>54</v>
      </c>
      <c r="P1167">
        <v>476</v>
      </c>
      <c r="Q1167">
        <v>75</v>
      </c>
      <c r="R1167">
        <v>162</v>
      </c>
      <c r="S1167">
        <v>29</v>
      </c>
      <c r="T1167">
        <v>151</v>
      </c>
      <c r="U1167">
        <v>97</v>
      </c>
      <c r="V1167">
        <f t="shared" si="112"/>
        <v>990</v>
      </c>
      <c r="W1167">
        <v>1</v>
      </c>
      <c r="X1167">
        <v>4</v>
      </c>
      <c r="Y1167">
        <v>4</v>
      </c>
      <c r="Z1167">
        <v>8</v>
      </c>
      <c r="AA1167">
        <v>2</v>
      </c>
      <c r="AB1167">
        <v>0</v>
      </c>
      <c r="AC1167">
        <v>0</v>
      </c>
      <c r="AD1167">
        <v>0</v>
      </c>
      <c r="AE1167">
        <v>0</v>
      </c>
      <c r="AF1167">
        <v>0</v>
      </c>
      <c r="AG1167">
        <f t="shared" si="113"/>
        <v>0</v>
      </c>
      <c r="AH1167">
        <v>0</v>
      </c>
      <c r="AI1167">
        <v>0</v>
      </c>
    </row>
    <row r="1168" spans="1:35" x14ac:dyDescent="0.3">
      <c r="A1168" s="1">
        <v>2410</v>
      </c>
      <c r="B1168">
        <v>1969</v>
      </c>
      <c r="C1168">
        <f t="shared" si="110"/>
        <v>57</v>
      </c>
      <c r="D1168" t="str" cm="1">
        <f t="array" ref="D1168">_xlfn.IFS(C1168&lt;36,"Young",C1168&lt;56,"Middle-aged",C1168&gt;=56,"Senior")</f>
        <v>Senior</v>
      </c>
      <c r="E1168" t="s">
        <v>29</v>
      </c>
      <c r="F1168" t="s">
        <v>30</v>
      </c>
      <c r="G1168">
        <v>81657</v>
      </c>
      <c r="H1168">
        <f t="shared" si="108"/>
        <v>81657</v>
      </c>
      <c r="I1168" t="str" cm="1">
        <f t="array" ref="I1168">_xlfn.IFS(H1168&lt;PERCENTILE(Income_Clean,0.33),"Low",H1168&lt;PERCENTILE(Income_Clean,0.67),"Medium",H1168&gt;PERCENTILE(Income_Clean,0.67),"High")</f>
        <v>High</v>
      </c>
      <c r="J1168" t="str">
        <f t="shared" si="109"/>
        <v>Above Average Income</v>
      </c>
      <c r="K1168">
        <v>0</v>
      </c>
      <c r="L1168">
        <v>0</v>
      </c>
      <c r="M1168" t="str">
        <f t="shared" si="111"/>
        <v>No</v>
      </c>
      <c r="N1168" t="s">
        <v>188</v>
      </c>
      <c r="O1168">
        <v>69</v>
      </c>
      <c r="P1168">
        <v>364</v>
      </c>
      <c r="Q1168">
        <v>40</v>
      </c>
      <c r="R1168">
        <v>425</v>
      </c>
      <c r="S1168">
        <v>158</v>
      </c>
      <c r="T1168">
        <v>60</v>
      </c>
      <c r="U1168">
        <v>50</v>
      </c>
      <c r="V1168">
        <f t="shared" si="112"/>
        <v>1097</v>
      </c>
      <c r="W1168">
        <v>1</v>
      </c>
      <c r="X1168">
        <v>3</v>
      </c>
      <c r="Y1168">
        <v>4</v>
      </c>
      <c r="Z1168">
        <v>8</v>
      </c>
      <c r="AA1168">
        <v>1</v>
      </c>
      <c r="AB1168">
        <v>0</v>
      </c>
      <c r="AC1168">
        <v>0</v>
      </c>
      <c r="AD1168">
        <v>0</v>
      </c>
      <c r="AE1168">
        <v>0</v>
      </c>
      <c r="AF1168">
        <v>0</v>
      </c>
      <c r="AG1168">
        <f t="shared" si="113"/>
        <v>0</v>
      </c>
      <c r="AH1168">
        <v>0</v>
      </c>
      <c r="AI1168">
        <v>0</v>
      </c>
    </row>
    <row r="1169" spans="1:35" x14ac:dyDescent="0.3">
      <c r="A1169" s="1">
        <v>193</v>
      </c>
      <c r="B1169">
        <v>1996</v>
      </c>
      <c r="C1169">
        <f t="shared" si="110"/>
        <v>30</v>
      </c>
      <c r="D1169" t="str" cm="1">
        <f t="array" ref="D1169">_xlfn.IFS(C1169&lt;36,"Young",C1169&lt;56,"Middle-aged",C1169&gt;=56,"Senior")</f>
        <v>Young</v>
      </c>
      <c r="E1169" t="s">
        <v>47</v>
      </c>
      <c r="F1169" t="s">
        <v>37</v>
      </c>
      <c r="G1169">
        <v>14421</v>
      </c>
      <c r="H1169">
        <f t="shared" si="108"/>
        <v>14421</v>
      </c>
      <c r="I1169" t="str" cm="1">
        <f t="array" ref="I1169">_xlfn.IFS(H1169&lt;PERCENTILE(Income_Clean,0.33),"Low",H1169&lt;PERCENTILE(Income_Clean,0.67),"Medium",H1169&gt;PERCENTILE(Income_Clean,0.67),"High")</f>
        <v>Low</v>
      </c>
      <c r="J1169" t="str">
        <f t="shared" si="109"/>
        <v>Below Average Income</v>
      </c>
      <c r="K1169">
        <v>0</v>
      </c>
      <c r="L1169">
        <v>0</v>
      </c>
      <c r="M1169" t="str">
        <f t="shared" si="111"/>
        <v>No</v>
      </c>
      <c r="N1169" t="s">
        <v>449</v>
      </c>
      <c r="O1169">
        <v>81</v>
      </c>
      <c r="P1169">
        <v>0</v>
      </c>
      <c r="Q1169">
        <v>0</v>
      </c>
      <c r="R1169">
        <v>2</v>
      </c>
      <c r="S1169">
        <v>3</v>
      </c>
      <c r="T1169">
        <v>3</v>
      </c>
      <c r="U1169">
        <v>8</v>
      </c>
      <c r="V1169">
        <f t="shared" si="112"/>
        <v>16</v>
      </c>
      <c r="W1169">
        <v>1</v>
      </c>
      <c r="X1169">
        <v>1</v>
      </c>
      <c r="Y1169">
        <v>0</v>
      </c>
      <c r="Z1169">
        <v>2</v>
      </c>
      <c r="AA1169">
        <v>5</v>
      </c>
      <c r="AB1169">
        <v>1</v>
      </c>
      <c r="AC1169">
        <v>0</v>
      </c>
      <c r="AD1169">
        <v>0</v>
      </c>
      <c r="AE1169">
        <v>0</v>
      </c>
      <c r="AF1169">
        <v>0</v>
      </c>
      <c r="AG1169">
        <f t="shared" si="113"/>
        <v>1</v>
      </c>
      <c r="AH1169">
        <v>0</v>
      </c>
      <c r="AI1169">
        <v>0</v>
      </c>
    </row>
    <row r="1170" spans="1:35" x14ac:dyDescent="0.3">
      <c r="A1170" s="1">
        <v>3363</v>
      </c>
      <c r="B1170">
        <v>1974</v>
      </c>
      <c r="C1170">
        <f t="shared" si="110"/>
        <v>52</v>
      </c>
      <c r="D1170" t="str" cm="1">
        <f t="array" ref="D1170">_xlfn.IFS(C1170&lt;36,"Young",C1170&lt;56,"Middle-aged",C1170&gt;=56,"Senior")</f>
        <v>Middle-aged</v>
      </c>
      <c r="E1170" t="s">
        <v>53</v>
      </c>
      <c r="F1170" t="s">
        <v>37</v>
      </c>
      <c r="G1170">
        <v>20130</v>
      </c>
      <c r="H1170">
        <f t="shared" si="108"/>
        <v>20130</v>
      </c>
      <c r="I1170" t="str" cm="1">
        <f t="array" ref="I1170">_xlfn.IFS(H1170&lt;PERCENTILE(Income_Clean,0.33),"Low",H1170&lt;PERCENTILE(Income_Clean,0.67),"Medium",H1170&gt;PERCENTILE(Income_Clean,0.67),"High")</f>
        <v>Low</v>
      </c>
      <c r="J1170" t="str">
        <f t="shared" si="109"/>
        <v>Below Average Income</v>
      </c>
      <c r="K1170">
        <v>0</v>
      </c>
      <c r="L1170">
        <v>0</v>
      </c>
      <c r="M1170" t="str">
        <f t="shared" si="111"/>
        <v>No</v>
      </c>
      <c r="N1170" t="s">
        <v>272</v>
      </c>
      <c r="O1170">
        <v>99</v>
      </c>
      <c r="P1170">
        <v>0</v>
      </c>
      <c r="Q1170">
        <v>6</v>
      </c>
      <c r="R1170">
        <v>3</v>
      </c>
      <c r="S1170">
        <v>7</v>
      </c>
      <c r="T1170">
        <v>6</v>
      </c>
      <c r="U1170">
        <v>12</v>
      </c>
      <c r="V1170">
        <f t="shared" si="112"/>
        <v>34</v>
      </c>
      <c r="W1170">
        <v>1</v>
      </c>
      <c r="X1170">
        <v>1</v>
      </c>
      <c r="Y1170">
        <v>0</v>
      </c>
      <c r="Z1170">
        <v>3</v>
      </c>
      <c r="AA1170">
        <v>8</v>
      </c>
      <c r="AB1170">
        <v>0</v>
      </c>
      <c r="AC1170">
        <v>0</v>
      </c>
      <c r="AD1170">
        <v>0</v>
      </c>
      <c r="AE1170">
        <v>0</v>
      </c>
      <c r="AF1170">
        <v>0</v>
      </c>
      <c r="AG1170">
        <f t="shared" si="113"/>
        <v>0</v>
      </c>
      <c r="AH1170">
        <v>0</v>
      </c>
      <c r="AI1170">
        <v>0</v>
      </c>
    </row>
    <row r="1171" spans="1:35" x14ac:dyDescent="0.3">
      <c r="A1171" s="1">
        <v>8278</v>
      </c>
      <c r="B1171">
        <v>1990</v>
      </c>
      <c r="C1171">
        <f t="shared" si="110"/>
        <v>36</v>
      </c>
      <c r="D1171" t="str" cm="1">
        <f t="array" ref="D1171">_xlfn.IFS(C1171&lt;36,"Young",C1171&lt;56,"Middle-aged",C1171&gt;=56,"Senior")</f>
        <v>Middle-aged</v>
      </c>
      <c r="E1171" t="s">
        <v>36</v>
      </c>
      <c r="F1171" t="s">
        <v>37</v>
      </c>
      <c r="G1171">
        <v>74214</v>
      </c>
      <c r="H1171">
        <f t="shared" si="108"/>
        <v>74214</v>
      </c>
      <c r="I1171" t="str" cm="1">
        <f t="array" ref="I1171">_xlfn.IFS(H1171&lt;PERCENTILE(Income_Clean,0.33),"Low",H1171&lt;PERCENTILE(Income_Clean,0.67),"Medium",H1171&gt;PERCENTILE(Income_Clean,0.67),"High")</f>
        <v>High</v>
      </c>
      <c r="J1171" t="str">
        <f t="shared" si="109"/>
        <v>Above Average Income</v>
      </c>
      <c r="K1171">
        <v>0</v>
      </c>
      <c r="L1171">
        <v>0</v>
      </c>
      <c r="M1171" t="str">
        <f t="shared" si="111"/>
        <v>No</v>
      </c>
      <c r="N1171" t="s">
        <v>587</v>
      </c>
      <c r="O1171">
        <v>3</v>
      </c>
      <c r="P1171">
        <v>863</v>
      </c>
      <c r="Q1171">
        <v>83</v>
      </c>
      <c r="R1171">
        <v>547</v>
      </c>
      <c r="S1171">
        <v>86</v>
      </c>
      <c r="T1171">
        <v>99</v>
      </c>
      <c r="U1171">
        <v>33</v>
      </c>
      <c r="V1171">
        <f t="shared" si="112"/>
        <v>1711</v>
      </c>
      <c r="W1171">
        <v>1</v>
      </c>
      <c r="X1171">
        <v>8</v>
      </c>
      <c r="Y1171">
        <v>2</v>
      </c>
      <c r="Z1171">
        <v>5</v>
      </c>
      <c r="AA1171">
        <v>5</v>
      </c>
      <c r="AB1171">
        <v>0</v>
      </c>
      <c r="AC1171">
        <v>0</v>
      </c>
      <c r="AD1171">
        <v>0</v>
      </c>
      <c r="AE1171">
        <v>0</v>
      </c>
      <c r="AF1171">
        <v>0</v>
      </c>
      <c r="AG1171">
        <f t="shared" si="113"/>
        <v>0</v>
      </c>
      <c r="AH1171">
        <v>0</v>
      </c>
      <c r="AI1171">
        <v>0</v>
      </c>
    </row>
    <row r="1172" spans="1:35" x14ac:dyDescent="0.3">
      <c r="A1172" s="1">
        <v>10660</v>
      </c>
      <c r="B1172">
        <v>1957</v>
      </c>
      <c r="C1172">
        <f t="shared" si="110"/>
        <v>69</v>
      </c>
      <c r="D1172" t="str" cm="1">
        <f t="array" ref="D1172">_xlfn.IFS(C1172&lt;36,"Young",C1172&lt;56,"Middle-aged",C1172&gt;=56,"Senior")</f>
        <v>Senior</v>
      </c>
      <c r="E1172" t="s">
        <v>39</v>
      </c>
      <c r="F1172" t="s">
        <v>37</v>
      </c>
      <c r="G1172">
        <v>66726</v>
      </c>
      <c r="H1172">
        <f t="shared" si="108"/>
        <v>66726</v>
      </c>
      <c r="I1172" t="str" cm="1">
        <f t="array" ref="I1172">_xlfn.IFS(H1172&lt;PERCENTILE(Income_Clean,0.33),"Low",H1172&lt;PERCENTILE(Income_Clean,0.67),"Medium",H1172&gt;PERCENTILE(Income_Clean,0.67),"High")</f>
        <v>High</v>
      </c>
      <c r="J1172" t="str">
        <f t="shared" si="109"/>
        <v>Above Average Income</v>
      </c>
      <c r="K1172">
        <v>1</v>
      </c>
      <c r="L1172">
        <v>1</v>
      </c>
      <c r="M1172" t="str">
        <f t="shared" si="111"/>
        <v>Yes</v>
      </c>
      <c r="N1172" t="s">
        <v>588</v>
      </c>
      <c r="O1172">
        <v>61</v>
      </c>
      <c r="P1172">
        <v>349</v>
      </c>
      <c r="Q1172">
        <v>7</v>
      </c>
      <c r="R1172">
        <v>35</v>
      </c>
      <c r="S1172">
        <v>0</v>
      </c>
      <c r="T1172">
        <v>0</v>
      </c>
      <c r="U1172">
        <v>47</v>
      </c>
      <c r="V1172">
        <f t="shared" si="112"/>
        <v>438</v>
      </c>
      <c r="W1172">
        <v>3</v>
      </c>
      <c r="X1172">
        <v>8</v>
      </c>
      <c r="Y1172">
        <v>2</v>
      </c>
      <c r="Z1172">
        <v>4</v>
      </c>
      <c r="AA1172">
        <v>7</v>
      </c>
      <c r="AB1172">
        <v>0</v>
      </c>
      <c r="AC1172">
        <v>1</v>
      </c>
      <c r="AD1172">
        <v>0</v>
      </c>
      <c r="AE1172">
        <v>0</v>
      </c>
      <c r="AF1172">
        <v>0</v>
      </c>
      <c r="AG1172">
        <f t="shared" si="113"/>
        <v>1</v>
      </c>
      <c r="AH1172">
        <v>0</v>
      </c>
      <c r="AI1172">
        <v>0</v>
      </c>
    </row>
    <row r="1173" spans="1:35" x14ac:dyDescent="0.3">
      <c r="A1173" s="1">
        <v>8686</v>
      </c>
      <c r="B1173">
        <v>1979</v>
      </c>
      <c r="C1173">
        <f t="shared" si="110"/>
        <v>47</v>
      </c>
      <c r="D1173" t="str" cm="1">
        <f t="array" ref="D1173">_xlfn.IFS(C1173&lt;36,"Young",C1173&lt;56,"Middle-aged",C1173&gt;=56,"Senior")</f>
        <v>Middle-aged</v>
      </c>
      <c r="E1173" t="s">
        <v>47</v>
      </c>
      <c r="F1173" t="s">
        <v>33</v>
      </c>
      <c r="G1173">
        <v>23724</v>
      </c>
      <c r="H1173">
        <f t="shared" si="108"/>
        <v>23724</v>
      </c>
      <c r="I1173" t="str" cm="1">
        <f t="array" ref="I1173">_xlfn.IFS(H1173&lt;PERCENTILE(Income_Clean,0.33),"Low",H1173&lt;PERCENTILE(Income_Clean,0.67),"Medium",H1173&gt;PERCENTILE(Income_Clean,0.67),"High")</f>
        <v>Low</v>
      </c>
      <c r="J1173" t="str">
        <f t="shared" si="109"/>
        <v>Below Average Income</v>
      </c>
      <c r="K1173">
        <v>1</v>
      </c>
      <c r="L1173">
        <v>0</v>
      </c>
      <c r="M1173" t="str">
        <f t="shared" si="111"/>
        <v>Yes</v>
      </c>
      <c r="N1173" t="s">
        <v>263</v>
      </c>
      <c r="O1173">
        <v>65</v>
      </c>
      <c r="P1173">
        <v>5</v>
      </c>
      <c r="Q1173">
        <v>23</v>
      </c>
      <c r="R1173">
        <v>15</v>
      </c>
      <c r="S1173">
        <v>0</v>
      </c>
      <c r="T1173">
        <v>18</v>
      </c>
      <c r="U1173">
        <v>14</v>
      </c>
      <c r="V1173">
        <f t="shared" si="112"/>
        <v>75</v>
      </c>
      <c r="W1173">
        <v>2</v>
      </c>
      <c r="X1173">
        <v>2</v>
      </c>
      <c r="Y1173">
        <v>0</v>
      </c>
      <c r="Z1173">
        <v>3</v>
      </c>
      <c r="AA1173">
        <v>8</v>
      </c>
      <c r="AB1173">
        <v>0</v>
      </c>
      <c r="AC1173">
        <v>0</v>
      </c>
      <c r="AD1173">
        <v>0</v>
      </c>
      <c r="AE1173">
        <v>0</v>
      </c>
      <c r="AF1173">
        <v>0</v>
      </c>
      <c r="AG1173">
        <f t="shared" si="113"/>
        <v>0</v>
      </c>
      <c r="AH1173">
        <v>0</v>
      </c>
      <c r="AI1173">
        <v>0</v>
      </c>
    </row>
    <row r="1174" spans="1:35" x14ac:dyDescent="0.3">
      <c r="A1174" s="1">
        <v>1604</v>
      </c>
      <c r="B1174">
        <v>1960</v>
      </c>
      <c r="C1174">
        <f t="shared" si="110"/>
        <v>66</v>
      </c>
      <c r="D1174" t="str" cm="1">
        <f t="array" ref="D1174">_xlfn.IFS(C1174&lt;36,"Young",C1174&lt;56,"Middle-aged",C1174&gt;=56,"Senior")</f>
        <v>Senior</v>
      </c>
      <c r="E1174" t="s">
        <v>39</v>
      </c>
      <c r="F1174" t="s">
        <v>37</v>
      </c>
      <c r="G1174">
        <v>47353</v>
      </c>
      <c r="H1174">
        <f t="shared" si="108"/>
        <v>47353</v>
      </c>
      <c r="I1174" t="str" cm="1">
        <f t="array" ref="I1174">_xlfn.IFS(H1174&lt;PERCENTILE(Income_Clean,0.33),"Low",H1174&lt;PERCENTILE(Income_Clean,0.67),"Medium",H1174&gt;PERCENTILE(Income_Clean,0.67),"High")</f>
        <v>Medium</v>
      </c>
      <c r="J1174" t="str">
        <f t="shared" si="109"/>
        <v>Average Income</v>
      </c>
      <c r="K1174">
        <v>0</v>
      </c>
      <c r="L1174">
        <v>1</v>
      </c>
      <c r="M1174" t="str">
        <f t="shared" si="111"/>
        <v>Yes</v>
      </c>
      <c r="N1174" t="s">
        <v>177</v>
      </c>
      <c r="O1174">
        <v>93</v>
      </c>
      <c r="P1174">
        <v>184</v>
      </c>
      <c r="Q1174">
        <v>2</v>
      </c>
      <c r="R1174">
        <v>19</v>
      </c>
      <c r="S1174">
        <v>8</v>
      </c>
      <c r="T1174">
        <v>8</v>
      </c>
      <c r="U1174">
        <v>4</v>
      </c>
      <c r="V1174">
        <f t="shared" si="112"/>
        <v>225</v>
      </c>
      <c r="W1174">
        <v>3</v>
      </c>
      <c r="X1174">
        <v>2</v>
      </c>
      <c r="Y1174">
        <v>2</v>
      </c>
      <c r="Z1174">
        <v>6</v>
      </c>
      <c r="AA1174">
        <v>5</v>
      </c>
      <c r="AB1174">
        <v>0</v>
      </c>
      <c r="AC1174">
        <v>0</v>
      </c>
      <c r="AD1174">
        <v>0</v>
      </c>
      <c r="AE1174">
        <v>0</v>
      </c>
      <c r="AF1174">
        <v>0</v>
      </c>
      <c r="AG1174">
        <f t="shared" si="113"/>
        <v>0</v>
      </c>
      <c r="AH1174">
        <v>0</v>
      </c>
      <c r="AI1174">
        <v>0</v>
      </c>
    </row>
    <row r="1175" spans="1:35" x14ac:dyDescent="0.3">
      <c r="A1175" s="1">
        <v>5907</v>
      </c>
      <c r="B1175">
        <v>1952</v>
      </c>
      <c r="C1175">
        <f t="shared" si="110"/>
        <v>74</v>
      </c>
      <c r="D1175" t="str" cm="1">
        <f t="array" ref="D1175">_xlfn.IFS(C1175&lt;36,"Young",C1175&lt;56,"Middle-aged",C1175&gt;=56,"Senior")</f>
        <v>Senior</v>
      </c>
      <c r="E1175" t="s">
        <v>39</v>
      </c>
      <c r="F1175" t="s">
        <v>37</v>
      </c>
      <c r="G1175">
        <v>33444</v>
      </c>
      <c r="H1175">
        <f t="shared" si="108"/>
        <v>33444</v>
      </c>
      <c r="I1175" t="str" cm="1">
        <f t="array" ref="I1175">_xlfn.IFS(H1175&lt;PERCENTILE(Income_Clean,0.33),"Low",H1175&lt;PERCENTILE(Income_Clean,0.67),"Medium",H1175&gt;PERCENTILE(Income_Clean,0.67),"High")</f>
        <v>Low</v>
      </c>
      <c r="J1175" t="str">
        <f t="shared" si="109"/>
        <v>Below Average Income</v>
      </c>
      <c r="K1175">
        <v>1</v>
      </c>
      <c r="L1175">
        <v>1</v>
      </c>
      <c r="M1175" t="str">
        <f t="shared" si="111"/>
        <v>Yes</v>
      </c>
      <c r="N1175" t="s">
        <v>54</v>
      </c>
      <c r="O1175">
        <v>24</v>
      </c>
      <c r="P1175">
        <v>8</v>
      </c>
      <c r="Q1175">
        <v>0</v>
      </c>
      <c r="R1175">
        <v>8</v>
      </c>
      <c r="S1175">
        <v>0</v>
      </c>
      <c r="T1175">
        <v>0</v>
      </c>
      <c r="U1175">
        <v>2</v>
      </c>
      <c r="V1175">
        <f t="shared" si="112"/>
        <v>18</v>
      </c>
      <c r="W1175">
        <v>1</v>
      </c>
      <c r="X1175">
        <v>1</v>
      </c>
      <c r="Y1175">
        <v>0</v>
      </c>
      <c r="Z1175">
        <v>2</v>
      </c>
      <c r="AA1175">
        <v>8</v>
      </c>
      <c r="AB1175">
        <v>0</v>
      </c>
      <c r="AC1175">
        <v>0</v>
      </c>
      <c r="AD1175">
        <v>0</v>
      </c>
      <c r="AE1175">
        <v>0</v>
      </c>
      <c r="AF1175">
        <v>0</v>
      </c>
      <c r="AG1175">
        <f t="shared" si="113"/>
        <v>0</v>
      </c>
      <c r="AH1175">
        <v>0</v>
      </c>
      <c r="AI1175">
        <v>0</v>
      </c>
    </row>
    <row r="1176" spans="1:35" x14ac:dyDescent="0.3">
      <c r="A1176" s="1">
        <v>10669</v>
      </c>
      <c r="B1176">
        <v>1981</v>
      </c>
      <c r="C1176">
        <f t="shared" si="110"/>
        <v>45</v>
      </c>
      <c r="D1176" t="str" cm="1">
        <f t="array" ref="D1176">_xlfn.IFS(C1176&lt;36,"Young",C1176&lt;56,"Middle-aged",C1176&gt;=56,"Senior")</f>
        <v>Middle-aged</v>
      </c>
      <c r="E1176" t="s">
        <v>29</v>
      </c>
      <c r="F1176" t="s">
        <v>37</v>
      </c>
      <c r="G1176">
        <v>54386</v>
      </c>
      <c r="H1176">
        <f t="shared" si="108"/>
        <v>54386</v>
      </c>
      <c r="I1176" t="str" cm="1">
        <f t="array" ref="I1176">_xlfn.IFS(H1176&lt;PERCENTILE(Income_Clean,0.33),"Low",H1176&lt;PERCENTILE(Income_Clean,0.67),"Medium",H1176&gt;PERCENTILE(Income_Clean,0.67),"High")</f>
        <v>Medium</v>
      </c>
      <c r="J1176" t="str">
        <f t="shared" si="109"/>
        <v>Average Income</v>
      </c>
      <c r="K1176">
        <v>0</v>
      </c>
      <c r="L1176">
        <v>1</v>
      </c>
      <c r="M1176" t="str">
        <f t="shared" si="111"/>
        <v>Yes</v>
      </c>
      <c r="N1176" t="s">
        <v>130</v>
      </c>
      <c r="O1176">
        <v>8</v>
      </c>
      <c r="P1176">
        <v>277</v>
      </c>
      <c r="Q1176">
        <v>21</v>
      </c>
      <c r="R1176">
        <v>64</v>
      </c>
      <c r="S1176">
        <v>62</v>
      </c>
      <c r="T1176">
        <v>21</v>
      </c>
      <c r="U1176">
        <v>25</v>
      </c>
      <c r="V1176">
        <f t="shared" si="112"/>
        <v>470</v>
      </c>
      <c r="W1176">
        <v>2</v>
      </c>
      <c r="X1176">
        <v>3</v>
      </c>
      <c r="Y1176">
        <v>2</v>
      </c>
      <c r="Z1176">
        <v>10</v>
      </c>
      <c r="AA1176">
        <v>3</v>
      </c>
      <c r="AB1176">
        <v>0</v>
      </c>
      <c r="AC1176">
        <v>0</v>
      </c>
      <c r="AD1176">
        <v>0</v>
      </c>
      <c r="AE1176">
        <v>0</v>
      </c>
      <c r="AF1176">
        <v>0</v>
      </c>
      <c r="AG1176">
        <f t="shared" si="113"/>
        <v>0</v>
      </c>
      <c r="AH1176">
        <v>0</v>
      </c>
      <c r="AI1176">
        <v>0</v>
      </c>
    </row>
    <row r="1177" spans="1:35" x14ac:dyDescent="0.3">
      <c r="A1177" s="1">
        <v>2918</v>
      </c>
      <c r="B1177">
        <v>1981</v>
      </c>
      <c r="C1177">
        <f t="shared" si="110"/>
        <v>45</v>
      </c>
      <c r="D1177" t="str" cm="1">
        <f t="array" ref="D1177">_xlfn.IFS(C1177&lt;36,"Young",C1177&lt;56,"Middle-aged",C1177&gt;=56,"Senior")</f>
        <v>Middle-aged</v>
      </c>
      <c r="E1177" t="s">
        <v>29</v>
      </c>
      <c r="F1177" t="s">
        <v>41</v>
      </c>
      <c r="G1177">
        <v>28510</v>
      </c>
      <c r="H1177">
        <f t="shared" si="108"/>
        <v>28510</v>
      </c>
      <c r="I1177" t="str" cm="1">
        <f t="array" ref="I1177">_xlfn.IFS(H1177&lt;PERCENTILE(Income_Clean,0.33),"Low",H1177&lt;PERCENTILE(Income_Clean,0.67),"Medium",H1177&gt;PERCENTILE(Income_Clean,0.67),"High")</f>
        <v>Low</v>
      </c>
      <c r="J1177" t="str">
        <f t="shared" si="109"/>
        <v>Below Average Income</v>
      </c>
      <c r="K1177">
        <v>1</v>
      </c>
      <c r="L1177">
        <v>1</v>
      </c>
      <c r="M1177" t="str">
        <f t="shared" si="111"/>
        <v>Yes</v>
      </c>
      <c r="N1177" t="s">
        <v>344</v>
      </c>
      <c r="O1177">
        <v>72</v>
      </c>
      <c r="P1177">
        <v>44</v>
      </c>
      <c r="Q1177">
        <v>5</v>
      </c>
      <c r="R1177">
        <v>19</v>
      </c>
      <c r="S1177">
        <v>0</v>
      </c>
      <c r="T1177">
        <v>4</v>
      </c>
      <c r="U1177">
        <v>19</v>
      </c>
      <c r="V1177">
        <f t="shared" si="112"/>
        <v>91</v>
      </c>
      <c r="W1177">
        <v>3</v>
      </c>
      <c r="X1177">
        <v>2</v>
      </c>
      <c r="Y1177">
        <v>0</v>
      </c>
      <c r="Z1177">
        <v>4</v>
      </c>
      <c r="AA1177">
        <v>5</v>
      </c>
      <c r="AB1177">
        <v>0</v>
      </c>
      <c r="AC1177">
        <v>0</v>
      </c>
      <c r="AD1177">
        <v>0</v>
      </c>
      <c r="AE1177">
        <v>0</v>
      </c>
      <c r="AF1177">
        <v>0</v>
      </c>
      <c r="AG1177">
        <f t="shared" si="113"/>
        <v>0</v>
      </c>
      <c r="AH1177">
        <v>0</v>
      </c>
      <c r="AI1177">
        <v>0</v>
      </c>
    </row>
    <row r="1178" spans="1:35" x14ac:dyDescent="0.3">
      <c r="A1178" s="1">
        <v>5735</v>
      </c>
      <c r="B1178">
        <v>1991</v>
      </c>
      <c r="C1178">
        <f t="shared" si="110"/>
        <v>35</v>
      </c>
      <c r="D1178" t="str" cm="1">
        <f t="array" ref="D1178">_xlfn.IFS(C1178&lt;36,"Young",C1178&lt;56,"Middle-aged",C1178&gt;=56,"Senior")</f>
        <v>Young</v>
      </c>
      <c r="E1178" t="s">
        <v>39</v>
      </c>
      <c r="F1178" t="s">
        <v>30</v>
      </c>
      <c r="G1178">
        <v>90638</v>
      </c>
      <c r="H1178">
        <f t="shared" si="108"/>
        <v>90638</v>
      </c>
      <c r="I1178" t="str" cm="1">
        <f t="array" ref="I1178">_xlfn.IFS(H1178&lt;PERCENTILE(Income_Clean,0.33),"Low",H1178&lt;PERCENTILE(Income_Clean,0.67),"Medium",H1178&gt;PERCENTILE(Income_Clean,0.67),"High")</f>
        <v>High</v>
      </c>
      <c r="J1178" t="str">
        <f t="shared" si="109"/>
        <v>Above Average Income</v>
      </c>
      <c r="K1178">
        <v>0</v>
      </c>
      <c r="L1178">
        <v>0</v>
      </c>
      <c r="M1178" t="str">
        <f t="shared" si="111"/>
        <v>No</v>
      </c>
      <c r="N1178" t="s">
        <v>589</v>
      </c>
      <c r="O1178">
        <v>29</v>
      </c>
      <c r="P1178">
        <v>1156</v>
      </c>
      <c r="Q1178">
        <v>120</v>
      </c>
      <c r="R1178">
        <v>915</v>
      </c>
      <c r="S1178">
        <v>94</v>
      </c>
      <c r="T1178">
        <v>144</v>
      </c>
      <c r="U1178">
        <v>96</v>
      </c>
      <c r="V1178">
        <f t="shared" si="112"/>
        <v>2525</v>
      </c>
      <c r="W1178">
        <v>1</v>
      </c>
      <c r="X1178">
        <v>3</v>
      </c>
      <c r="Y1178">
        <v>4</v>
      </c>
      <c r="Z1178">
        <v>10</v>
      </c>
      <c r="AA1178">
        <v>1</v>
      </c>
      <c r="AB1178">
        <v>0</v>
      </c>
      <c r="AC1178">
        <v>0</v>
      </c>
      <c r="AD1178">
        <v>1</v>
      </c>
      <c r="AE1178">
        <v>0</v>
      </c>
      <c r="AF1178">
        <v>0</v>
      </c>
      <c r="AG1178">
        <f t="shared" si="113"/>
        <v>1</v>
      </c>
      <c r="AH1178">
        <v>0</v>
      </c>
      <c r="AI1178">
        <v>0</v>
      </c>
    </row>
    <row r="1179" spans="1:35" x14ac:dyDescent="0.3">
      <c r="A1179" s="1">
        <v>359</v>
      </c>
      <c r="B1179">
        <v>1950</v>
      </c>
      <c r="C1179">
        <f t="shared" si="110"/>
        <v>76</v>
      </c>
      <c r="D1179" t="str" cm="1">
        <f t="array" ref="D1179">_xlfn.IFS(C1179&lt;36,"Young",C1179&lt;56,"Middle-aged",C1179&gt;=56,"Senior")</f>
        <v>Senior</v>
      </c>
      <c r="E1179" t="s">
        <v>29</v>
      </c>
      <c r="F1179" t="s">
        <v>33</v>
      </c>
      <c r="G1179">
        <v>48070</v>
      </c>
      <c r="H1179">
        <f t="shared" si="108"/>
        <v>48070</v>
      </c>
      <c r="I1179" t="str" cm="1">
        <f t="array" ref="I1179">_xlfn.IFS(H1179&lt;PERCENTILE(Income_Clean,0.33),"Low",H1179&lt;PERCENTILE(Income_Clean,0.67),"Medium",H1179&gt;PERCENTILE(Income_Clean,0.67),"High")</f>
        <v>Medium</v>
      </c>
      <c r="J1179" t="str">
        <f t="shared" si="109"/>
        <v>Average Income</v>
      </c>
      <c r="K1179">
        <v>0</v>
      </c>
      <c r="L1179">
        <v>1</v>
      </c>
      <c r="M1179" t="str">
        <f t="shared" si="111"/>
        <v>Yes</v>
      </c>
      <c r="N1179" t="s">
        <v>270</v>
      </c>
      <c r="O1179">
        <v>33</v>
      </c>
      <c r="P1179">
        <v>373</v>
      </c>
      <c r="Q1179">
        <v>14</v>
      </c>
      <c r="R1179">
        <v>83</v>
      </c>
      <c r="S1179">
        <v>6</v>
      </c>
      <c r="T1179">
        <v>9</v>
      </c>
      <c r="U1179">
        <v>19</v>
      </c>
      <c r="V1179">
        <f t="shared" si="112"/>
        <v>504</v>
      </c>
      <c r="W1179">
        <v>3</v>
      </c>
      <c r="X1179">
        <v>8</v>
      </c>
      <c r="Y1179">
        <v>2</v>
      </c>
      <c r="Z1179">
        <v>6</v>
      </c>
      <c r="AA1179">
        <v>7</v>
      </c>
      <c r="AB1179">
        <v>0</v>
      </c>
      <c r="AC1179">
        <v>0</v>
      </c>
      <c r="AD1179">
        <v>0</v>
      </c>
      <c r="AE1179">
        <v>0</v>
      </c>
      <c r="AF1179">
        <v>0</v>
      </c>
      <c r="AG1179">
        <f t="shared" si="113"/>
        <v>0</v>
      </c>
      <c r="AH1179">
        <v>1</v>
      </c>
      <c r="AI1179">
        <v>0</v>
      </c>
    </row>
    <row r="1180" spans="1:35" x14ac:dyDescent="0.3">
      <c r="A1180" s="1">
        <v>8387</v>
      </c>
      <c r="B1180">
        <v>1957</v>
      </c>
      <c r="C1180">
        <f t="shared" si="110"/>
        <v>69</v>
      </c>
      <c r="D1180" t="str" cm="1">
        <f t="array" ref="D1180">_xlfn.IFS(C1180&lt;36,"Young",C1180&lt;56,"Middle-aged",C1180&gt;=56,"Senior")</f>
        <v>Senior</v>
      </c>
      <c r="E1180" t="s">
        <v>29</v>
      </c>
      <c r="F1180" t="s">
        <v>37</v>
      </c>
      <c r="G1180">
        <v>43140</v>
      </c>
      <c r="H1180">
        <f t="shared" si="108"/>
        <v>43140</v>
      </c>
      <c r="I1180" t="str" cm="1">
        <f t="array" ref="I1180">_xlfn.IFS(H1180&lt;PERCENTILE(Income_Clean,0.33),"Low",H1180&lt;PERCENTILE(Income_Clean,0.67),"Medium",H1180&gt;PERCENTILE(Income_Clean,0.67),"High")</f>
        <v>Medium</v>
      </c>
      <c r="J1180" t="str">
        <f t="shared" si="109"/>
        <v>Average Income</v>
      </c>
      <c r="K1180">
        <v>0</v>
      </c>
      <c r="L1180">
        <v>1</v>
      </c>
      <c r="M1180" t="str">
        <f t="shared" si="111"/>
        <v>Yes</v>
      </c>
      <c r="N1180" t="s">
        <v>219</v>
      </c>
      <c r="O1180">
        <v>68</v>
      </c>
      <c r="P1180">
        <v>134</v>
      </c>
      <c r="Q1180">
        <v>8</v>
      </c>
      <c r="R1180">
        <v>76</v>
      </c>
      <c r="S1180">
        <v>6</v>
      </c>
      <c r="T1180">
        <v>0</v>
      </c>
      <c r="U1180">
        <v>11</v>
      </c>
      <c r="V1180">
        <f t="shared" si="112"/>
        <v>235</v>
      </c>
      <c r="W1180">
        <v>1</v>
      </c>
      <c r="X1180">
        <v>4</v>
      </c>
      <c r="Y1180">
        <v>1</v>
      </c>
      <c r="Z1180">
        <v>5</v>
      </c>
      <c r="AA1180">
        <v>6</v>
      </c>
      <c r="AB1180">
        <v>0</v>
      </c>
      <c r="AC1180">
        <v>0</v>
      </c>
      <c r="AD1180">
        <v>0</v>
      </c>
      <c r="AE1180">
        <v>0</v>
      </c>
      <c r="AF1180">
        <v>0</v>
      </c>
      <c r="AG1180">
        <f t="shared" si="113"/>
        <v>0</v>
      </c>
      <c r="AH1180">
        <v>0</v>
      </c>
      <c r="AI1180">
        <v>0</v>
      </c>
    </row>
    <row r="1181" spans="1:35" x14ac:dyDescent="0.3">
      <c r="A1181" s="1">
        <v>1829</v>
      </c>
      <c r="B1181">
        <v>1961</v>
      </c>
      <c r="C1181">
        <f t="shared" si="110"/>
        <v>65</v>
      </c>
      <c r="D1181" t="str" cm="1">
        <f t="array" ref="D1181">_xlfn.IFS(C1181&lt;36,"Young",C1181&lt;56,"Middle-aged",C1181&gt;=56,"Senior")</f>
        <v>Senior</v>
      </c>
      <c r="E1181" t="s">
        <v>36</v>
      </c>
      <c r="F1181" t="s">
        <v>41</v>
      </c>
      <c r="G1181">
        <v>54959</v>
      </c>
      <c r="H1181">
        <f t="shared" si="108"/>
        <v>54959</v>
      </c>
      <c r="I1181" t="str" cm="1">
        <f t="array" ref="I1181">_xlfn.IFS(H1181&lt;PERCENTILE(Income_Clean,0.33),"Low",H1181&lt;PERCENTILE(Income_Clean,0.67),"Medium",H1181&gt;PERCENTILE(Income_Clean,0.67),"High")</f>
        <v>Medium</v>
      </c>
      <c r="J1181" t="str">
        <f t="shared" si="109"/>
        <v>Average Income</v>
      </c>
      <c r="K1181">
        <v>0</v>
      </c>
      <c r="L1181">
        <v>1</v>
      </c>
      <c r="M1181" t="str">
        <f t="shared" si="111"/>
        <v>Yes</v>
      </c>
      <c r="N1181" t="s">
        <v>509</v>
      </c>
      <c r="O1181">
        <v>55</v>
      </c>
      <c r="P1181">
        <v>1148</v>
      </c>
      <c r="Q1181">
        <v>0</v>
      </c>
      <c r="R1181">
        <v>60</v>
      </c>
      <c r="S1181">
        <v>0</v>
      </c>
      <c r="T1181">
        <v>0</v>
      </c>
      <c r="U1181">
        <v>24</v>
      </c>
      <c r="V1181">
        <f t="shared" si="112"/>
        <v>1232</v>
      </c>
      <c r="W1181">
        <v>3</v>
      </c>
      <c r="X1181">
        <v>9</v>
      </c>
      <c r="Y1181">
        <v>5</v>
      </c>
      <c r="Z1181">
        <v>4</v>
      </c>
      <c r="AA1181">
        <v>7</v>
      </c>
      <c r="AB1181">
        <v>0</v>
      </c>
      <c r="AC1181">
        <v>1</v>
      </c>
      <c r="AD1181">
        <v>0</v>
      </c>
      <c r="AE1181">
        <v>0</v>
      </c>
      <c r="AF1181">
        <v>0</v>
      </c>
      <c r="AG1181">
        <f t="shared" si="113"/>
        <v>1</v>
      </c>
      <c r="AH1181">
        <v>0</v>
      </c>
      <c r="AI1181">
        <v>1</v>
      </c>
    </row>
    <row r="1182" spans="1:35" x14ac:dyDescent="0.3">
      <c r="A1182" s="1">
        <v>3839</v>
      </c>
      <c r="B1182">
        <v>1958</v>
      </c>
      <c r="C1182">
        <f t="shared" si="110"/>
        <v>68</v>
      </c>
      <c r="D1182" t="str" cm="1">
        <f t="array" ref="D1182">_xlfn.IFS(C1182&lt;36,"Young",C1182&lt;56,"Middle-aged",C1182&gt;=56,"Senior")</f>
        <v>Senior</v>
      </c>
      <c r="E1182" t="s">
        <v>47</v>
      </c>
      <c r="F1182" t="s">
        <v>30</v>
      </c>
      <c r="G1182">
        <v>15056</v>
      </c>
      <c r="H1182">
        <f t="shared" si="108"/>
        <v>15056</v>
      </c>
      <c r="I1182" t="str" cm="1">
        <f t="array" ref="I1182">_xlfn.IFS(H1182&lt;PERCENTILE(Income_Clean,0.33),"Low",H1182&lt;PERCENTILE(Income_Clean,0.67),"Medium",H1182&gt;PERCENTILE(Income_Clean,0.67),"High")</f>
        <v>Low</v>
      </c>
      <c r="J1182" t="str">
        <f t="shared" si="109"/>
        <v>Below Average Income</v>
      </c>
      <c r="K1182">
        <v>1</v>
      </c>
      <c r="L1182">
        <v>1</v>
      </c>
      <c r="M1182" t="str">
        <f t="shared" si="111"/>
        <v>Yes</v>
      </c>
      <c r="N1182" t="s">
        <v>581</v>
      </c>
      <c r="O1182">
        <v>76</v>
      </c>
      <c r="P1182">
        <v>6</v>
      </c>
      <c r="Q1182">
        <v>12</v>
      </c>
      <c r="R1182">
        <v>3</v>
      </c>
      <c r="S1182">
        <v>21</v>
      </c>
      <c r="T1182">
        <v>6</v>
      </c>
      <c r="U1182">
        <v>40</v>
      </c>
      <c r="V1182">
        <f t="shared" si="112"/>
        <v>88</v>
      </c>
      <c r="W1182">
        <v>5</v>
      </c>
      <c r="X1182">
        <v>2</v>
      </c>
      <c r="Y1182">
        <v>2</v>
      </c>
      <c r="Z1182">
        <v>3</v>
      </c>
      <c r="AA1182">
        <v>5</v>
      </c>
      <c r="AB1182">
        <v>0</v>
      </c>
      <c r="AC1182">
        <v>0</v>
      </c>
      <c r="AD1182">
        <v>0</v>
      </c>
      <c r="AE1182">
        <v>0</v>
      </c>
      <c r="AF1182">
        <v>0</v>
      </c>
      <c r="AG1182">
        <f t="shared" si="113"/>
        <v>0</v>
      </c>
      <c r="AH1182">
        <v>0</v>
      </c>
      <c r="AI1182">
        <v>0</v>
      </c>
    </row>
    <row r="1183" spans="1:35" x14ac:dyDescent="0.3">
      <c r="A1183" s="1">
        <v>9392</v>
      </c>
      <c r="B1183">
        <v>1971</v>
      </c>
      <c r="C1183">
        <f t="shared" si="110"/>
        <v>55</v>
      </c>
      <c r="D1183" t="str" cm="1">
        <f t="array" ref="D1183">_xlfn.IFS(C1183&lt;36,"Young",C1183&lt;56,"Middle-aged",C1183&gt;=56,"Senior")</f>
        <v>Middle-aged</v>
      </c>
      <c r="E1183" t="s">
        <v>29</v>
      </c>
      <c r="F1183" t="s">
        <v>30</v>
      </c>
      <c r="G1183">
        <v>26954</v>
      </c>
      <c r="H1183">
        <f t="shared" si="108"/>
        <v>26954</v>
      </c>
      <c r="I1183" t="str" cm="1">
        <f t="array" ref="I1183">_xlfn.IFS(H1183&lt;PERCENTILE(Income_Clean,0.33),"Low",H1183&lt;PERCENTILE(Income_Clean,0.67),"Medium",H1183&gt;PERCENTILE(Income_Clean,0.67),"High")</f>
        <v>Low</v>
      </c>
      <c r="J1183" t="str">
        <f t="shared" si="109"/>
        <v>Below Average Income</v>
      </c>
      <c r="K1183">
        <v>1</v>
      </c>
      <c r="L1183">
        <v>0</v>
      </c>
      <c r="M1183" t="str">
        <f t="shared" si="111"/>
        <v>Yes</v>
      </c>
      <c r="N1183" t="s">
        <v>131</v>
      </c>
      <c r="O1183">
        <v>17</v>
      </c>
      <c r="P1183">
        <v>4</v>
      </c>
      <c r="Q1183">
        <v>1</v>
      </c>
      <c r="R1183">
        <v>11</v>
      </c>
      <c r="S1183">
        <v>0</v>
      </c>
      <c r="T1183">
        <v>0</v>
      </c>
      <c r="U1183">
        <v>1</v>
      </c>
      <c r="V1183">
        <f t="shared" si="112"/>
        <v>17</v>
      </c>
      <c r="W1183">
        <v>1</v>
      </c>
      <c r="X1183">
        <v>1</v>
      </c>
      <c r="Y1183">
        <v>0</v>
      </c>
      <c r="Z1183">
        <v>2</v>
      </c>
      <c r="AA1183">
        <v>7</v>
      </c>
      <c r="AB1183">
        <v>0</v>
      </c>
      <c r="AC1183">
        <v>0</v>
      </c>
      <c r="AD1183">
        <v>0</v>
      </c>
      <c r="AE1183">
        <v>0</v>
      </c>
      <c r="AF1183">
        <v>0</v>
      </c>
      <c r="AG1183">
        <f t="shared" si="113"/>
        <v>0</v>
      </c>
      <c r="AH1183">
        <v>0</v>
      </c>
      <c r="AI1183">
        <v>0</v>
      </c>
    </row>
    <row r="1184" spans="1:35" x14ac:dyDescent="0.3">
      <c r="A1184" s="1">
        <v>2292</v>
      </c>
      <c r="B1184">
        <v>1985</v>
      </c>
      <c r="C1184">
        <f t="shared" si="110"/>
        <v>41</v>
      </c>
      <c r="D1184" t="str" cm="1">
        <f t="array" ref="D1184">_xlfn.IFS(C1184&lt;36,"Young",C1184&lt;56,"Middle-aged",C1184&gt;=56,"Senior")</f>
        <v>Middle-aged</v>
      </c>
      <c r="E1184" t="s">
        <v>29</v>
      </c>
      <c r="F1184" t="s">
        <v>30</v>
      </c>
      <c r="G1184">
        <v>22327</v>
      </c>
      <c r="H1184">
        <f t="shared" si="108"/>
        <v>22327</v>
      </c>
      <c r="I1184" t="str" cm="1">
        <f t="array" ref="I1184">_xlfn.IFS(H1184&lt;PERCENTILE(Income_Clean,0.33),"Low",H1184&lt;PERCENTILE(Income_Clean,0.67),"Medium",H1184&gt;PERCENTILE(Income_Clean,0.67),"High")</f>
        <v>Low</v>
      </c>
      <c r="J1184" t="str">
        <f t="shared" si="109"/>
        <v>Below Average Income</v>
      </c>
      <c r="K1184">
        <v>1</v>
      </c>
      <c r="L1184">
        <v>0</v>
      </c>
      <c r="M1184" t="str">
        <f t="shared" si="111"/>
        <v>Yes</v>
      </c>
      <c r="N1184" t="s">
        <v>191</v>
      </c>
      <c r="O1184">
        <v>94</v>
      </c>
      <c r="P1184">
        <v>5</v>
      </c>
      <c r="Q1184">
        <v>4</v>
      </c>
      <c r="R1184">
        <v>8</v>
      </c>
      <c r="S1184">
        <v>2</v>
      </c>
      <c r="T1184">
        <v>0</v>
      </c>
      <c r="U1184">
        <v>5</v>
      </c>
      <c r="V1184">
        <f t="shared" si="112"/>
        <v>24</v>
      </c>
      <c r="W1184">
        <v>1</v>
      </c>
      <c r="X1184">
        <v>1</v>
      </c>
      <c r="Y1184">
        <v>0</v>
      </c>
      <c r="Z1184">
        <v>3</v>
      </c>
      <c r="AA1184">
        <v>5</v>
      </c>
      <c r="AB1184">
        <v>0</v>
      </c>
      <c r="AC1184">
        <v>0</v>
      </c>
      <c r="AD1184">
        <v>0</v>
      </c>
      <c r="AE1184">
        <v>0</v>
      </c>
      <c r="AF1184">
        <v>0</v>
      </c>
      <c r="AG1184">
        <f t="shared" si="113"/>
        <v>0</v>
      </c>
      <c r="AH1184">
        <v>0</v>
      </c>
      <c r="AI1184">
        <v>0</v>
      </c>
    </row>
    <row r="1185" spans="1:35" x14ac:dyDescent="0.3">
      <c r="A1185" s="1">
        <v>10466</v>
      </c>
      <c r="B1185">
        <v>1965</v>
      </c>
      <c r="C1185">
        <f t="shared" si="110"/>
        <v>61</v>
      </c>
      <c r="D1185" t="str" cm="1">
        <f t="array" ref="D1185">_xlfn.IFS(C1185&lt;36,"Young",C1185&lt;56,"Middle-aged",C1185&gt;=56,"Senior")</f>
        <v>Senior</v>
      </c>
      <c r="E1185" t="s">
        <v>29</v>
      </c>
      <c r="F1185" t="s">
        <v>37</v>
      </c>
      <c r="G1185">
        <v>44393</v>
      </c>
      <c r="H1185">
        <f t="shared" si="108"/>
        <v>44393</v>
      </c>
      <c r="I1185" t="str" cm="1">
        <f t="array" ref="I1185">_xlfn.IFS(H1185&lt;PERCENTILE(Income_Clean,0.33),"Low",H1185&lt;PERCENTILE(Income_Clean,0.67),"Medium",H1185&gt;PERCENTILE(Income_Clean,0.67),"High")</f>
        <v>Medium</v>
      </c>
      <c r="J1185" t="str">
        <f t="shared" si="109"/>
        <v>Average Income</v>
      </c>
      <c r="K1185">
        <v>1</v>
      </c>
      <c r="L1185">
        <v>1</v>
      </c>
      <c r="M1185" t="str">
        <f t="shared" si="111"/>
        <v>Yes</v>
      </c>
      <c r="N1185" t="s">
        <v>352</v>
      </c>
      <c r="O1185">
        <v>86</v>
      </c>
      <c r="P1185">
        <v>24</v>
      </c>
      <c r="Q1185">
        <v>2</v>
      </c>
      <c r="R1185">
        <v>20</v>
      </c>
      <c r="S1185">
        <v>2</v>
      </c>
      <c r="T1185">
        <v>2</v>
      </c>
      <c r="U1185">
        <v>10</v>
      </c>
      <c r="V1185">
        <f t="shared" si="112"/>
        <v>60</v>
      </c>
      <c r="W1185">
        <v>2</v>
      </c>
      <c r="X1185">
        <v>1</v>
      </c>
      <c r="Y1185">
        <v>0</v>
      </c>
      <c r="Z1185">
        <v>4</v>
      </c>
      <c r="AA1185">
        <v>4</v>
      </c>
      <c r="AB1185">
        <v>0</v>
      </c>
      <c r="AC1185">
        <v>0</v>
      </c>
      <c r="AD1185">
        <v>0</v>
      </c>
      <c r="AE1185">
        <v>0</v>
      </c>
      <c r="AF1185">
        <v>0</v>
      </c>
      <c r="AG1185">
        <f t="shared" si="113"/>
        <v>0</v>
      </c>
      <c r="AH1185">
        <v>0</v>
      </c>
      <c r="AI1185">
        <v>0</v>
      </c>
    </row>
    <row r="1186" spans="1:35" x14ac:dyDescent="0.3">
      <c r="A1186" s="1">
        <v>9855</v>
      </c>
      <c r="B1186">
        <v>1952</v>
      </c>
      <c r="C1186">
        <f t="shared" si="110"/>
        <v>74</v>
      </c>
      <c r="D1186" t="str" cm="1">
        <f t="array" ref="D1186">_xlfn.IFS(C1186&lt;36,"Young",C1186&lt;56,"Middle-aged",C1186&gt;=56,"Senior")</f>
        <v>Senior</v>
      </c>
      <c r="E1186" t="s">
        <v>36</v>
      </c>
      <c r="F1186" t="s">
        <v>30</v>
      </c>
      <c r="G1186">
        <v>62000</v>
      </c>
      <c r="H1186">
        <f t="shared" si="108"/>
        <v>62000</v>
      </c>
      <c r="I1186" t="str" cm="1">
        <f t="array" ref="I1186">_xlfn.IFS(H1186&lt;PERCENTILE(Income_Clean,0.33),"Low",H1186&lt;PERCENTILE(Income_Clean,0.67),"Medium",H1186&gt;PERCENTILE(Income_Clean,0.67),"High")</f>
        <v>Medium</v>
      </c>
      <c r="J1186" t="str">
        <f t="shared" si="109"/>
        <v>Average Income</v>
      </c>
      <c r="K1186">
        <v>0</v>
      </c>
      <c r="L1186">
        <v>1</v>
      </c>
      <c r="M1186" t="str">
        <f t="shared" si="111"/>
        <v>Yes</v>
      </c>
      <c r="N1186" t="s">
        <v>467</v>
      </c>
      <c r="O1186">
        <v>25</v>
      </c>
      <c r="P1186">
        <v>899</v>
      </c>
      <c r="Q1186">
        <v>0</v>
      </c>
      <c r="R1186">
        <v>101</v>
      </c>
      <c r="S1186">
        <v>0</v>
      </c>
      <c r="T1186">
        <v>0</v>
      </c>
      <c r="U1186">
        <v>20</v>
      </c>
      <c r="V1186">
        <f t="shared" si="112"/>
        <v>1020</v>
      </c>
      <c r="W1186">
        <v>1</v>
      </c>
      <c r="X1186">
        <v>6</v>
      </c>
      <c r="Y1186">
        <v>6</v>
      </c>
      <c r="Z1186">
        <v>13</v>
      </c>
      <c r="AA1186">
        <v>4</v>
      </c>
      <c r="AB1186">
        <v>0</v>
      </c>
      <c r="AC1186">
        <v>0</v>
      </c>
      <c r="AD1186">
        <v>0</v>
      </c>
      <c r="AE1186">
        <v>1</v>
      </c>
      <c r="AF1186">
        <v>0</v>
      </c>
      <c r="AG1186">
        <f t="shared" si="113"/>
        <v>1</v>
      </c>
      <c r="AH1186">
        <v>0</v>
      </c>
      <c r="AI1186">
        <v>0</v>
      </c>
    </row>
    <row r="1187" spans="1:35" x14ac:dyDescent="0.3">
      <c r="A1187" s="1">
        <v>4088</v>
      </c>
      <c r="B1187">
        <v>1962</v>
      </c>
      <c r="C1187">
        <f t="shared" si="110"/>
        <v>64</v>
      </c>
      <c r="D1187" t="str" cm="1">
        <f t="array" ref="D1187">_xlfn.IFS(C1187&lt;36,"Young",C1187&lt;56,"Middle-aged",C1187&gt;=56,"Senior")</f>
        <v>Senior</v>
      </c>
      <c r="E1187" t="s">
        <v>36</v>
      </c>
      <c r="F1187" t="s">
        <v>33</v>
      </c>
      <c r="G1187">
        <v>31497</v>
      </c>
      <c r="H1187">
        <f t="shared" si="108"/>
        <v>31497</v>
      </c>
      <c r="I1187" t="str" cm="1">
        <f t="array" ref="I1187">_xlfn.IFS(H1187&lt;PERCENTILE(Income_Clean,0.33),"Low",H1187&lt;PERCENTILE(Income_Clean,0.67),"Medium",H1187&gt;PERCENTILE(Income_Clean,0.67),"High")</f>
        <v>Low</v>
      </c>
      <c r="J1187" t="str">
        <f t="shared" si="109"/>
        <v>Below Average Income</v>
      </c>
      <c r="K1187">
        <v>0</v>
      </c>
      <c r="L1187">
        <v>1</v>
      </c>
      <c r="M1187" t="str">
        <f t="shared" si="111"/>
        <v>Yes</v>
      </c>
      <c r="N1187" t="s">
        <v>298</v>
      </c>
      <c r="O1187">
        <v>22</v>
      </c>
      <c r="P1187">
        <v>108</v>
      </c>
      <c r="Q1187">
        <v>1</v>
      </c>
      <c r="R1187">
        <v>28</v>
      </c>
      <c r="S1187">
        <v>13</v>
      </c>
      <c r="T1187">
        <v>1</v>
      </c>
      <c r="U1187">
        <v>4</v>
      </c>
      <c r="V1187">
        <f t="shared" si="112"/>
        <v>155</v>
      </c>
      <c r="W1187">
        <v>2</v>
      </c>
      <c r="X1187">
        <v>3</v>
      </c>
      <c r="Y1187">
        <v>1</v>
      </c>
      <c r="Z1187">
        <v>4</v>
      </c>
      <c r="AA1187">
        <v>8</v>
      </c>
      <c r="AB1187">
        <v>0</v>
      </c>
      <c r="AC1187">
        <v>0</v>
      </c>
      <c r="AD1187">
        <v>0</v>
      </c>
      <c r="AE1187">
        <v>0</v>
      </c>
      <c r="AF1187">
        <v>0</v>
      </c>
      <c r="AG1187">
        <f t="shared" si="113"/>
        <v>0</v>
      </c>
      <c r="AH1187">
        <v>0</v>
      </c>
      <c r="AI1187">
        <v>0</v>
      </c>
    </row>
    <row r="1188" spans="1:35" x14ac:dyDescent="0.3">
      <c r="A1188" s="1">
        <v>5231</v>
      </c>
      <c r="B1188">
        <v>1974</v>
      </c>
      <c r="C1188">
        <f t="shared" si="110"/>
        <v>52</v>
      </c>
      <c r="D1188" t="str" cm="1">
        <f t="array" ref="D1188">_xlfn.IFS(C1188&lt;36,"Young",C1188&lt;56,"Middle-aged",C1188&gt;=56,"Senior")</f>
        <v>Middle-aged</v>
      </c>
      <c r="E1188" t="s">
        <v>53</v>
      </c>
      <c r="F1188" t="s">
        <v>37</v>
      </c>
      <c r="G1188">
        <v>45894</v>
      </c>
      <c r="H1188">
        <f t="shared" si="108"/>
        <v>45894</v>
      </c>
      <c r="I1188" t="str" cm="1">
        <f t="array" ref="I1188">_xlfn.IFS(H1188&lt;PERCENTILE(Income_Clean,0.33),"Low",H1188&lt;PERCENTILE(Income_Clean,0.67),"Medium",H1188&gt;PERCENTILE(Income_Clean,0.67),"High")</f>
        <v>Medium</v>
      </c>
      <c r="J1188" t="str">
        <f t="shared" si="109"/>
        <v>Average Income</v>
      </c>
      <c r="K1188">
        <v>0</v>
      </c>
      <c r="L1188">
        <v>2</v>
      </c>
      <c r="M1188" t="str">
        <f t="shared" si="111"/>
        <v>Yes</v>
      </c>
      <c r="N1188" t="s">
        <v>590</v>
      </c>
      <c r="O1188">
        <v>15</v>
      </c>
      <c r="P1188">
        <v>27</v>
      </c>
      <c r="Q1188">
        <v>2</v>
      </c>
      <c r="R1188">
        <v>7</v>
      </c>
      <c r="S1188">
        <v>0</v>
      </c>
      <c r="T1188">
        <v>2</v>
      </c>
      <c r="U1188">
        <v>13</v>
      </c>
      <c r="V1188">
        <f t="shared" si="112"/>
        <v>51</v>
      </c>
      <c r="W1188">
        <v>1</v>
      </c>
      <c r="X1188">
        <v>1</v>
      </c>
      <c r="Y1188">
        <v>0</v>
      </c>
      <c r="Z1188">
        <v>3</v>
      </c>
      <c r="AA1188">
        <v>5</v>
      </c>
      <c r="AB1188">
        <v>0</v>
      </c>
      <c r="AC1188">
        <v>0</v>
      </c>
      <c r="AD1188">
        <v>0</v>
      </c>
      <c r="AE1188">
        <v>0</v>
      </c>
      <c r="AF1188">
        <v>0</v>
      </c>
      <c r="AG1188">
        <f t="shared" si="113"/>
        <v>0</v>
      </c>
      <c r="AH1188">
        <v>0</v>
      </c>
      <c r="AI1188">
        <v>0</v>
      </c>
    </row>
    <row r="1189" spans="1:35" x14ac:dyDescent="0.3">
      <c r="A1189" s="1">
        <v>590</v>
      </c>
      <c r="B1189">
        <v>1970</v>
      </c>
      <c r="C1189">
        <f t="shared" si="110"/>
        <v>56</v>
      </c>
      <c r="D1189" t="str" cm="1">
        <f t="array" ref="D1189">_xlfn.IFS(C1189&lt;36,"Young",C1189&lt;56,"Middle-aged",C1189&gt;=56,"Senior")</f>
        <v>Senior</v>
      </c>
      <c r="E1189" t="s">
        <v>39</v>
      </c>
      <c r="F1189" t="s">
        <v>41</v>
      </c>
      <c r="G1189">
        <v>78579</v>
      </c>
      <c r="H1189">
        <f t="shared" si="108"/>
        <v>78579</v>
      </c>
      <c r="I1189" t="str" cm="1">
        <f t="array" ref="I1189">_xlfn.IFS(H1189&lt;PERCENTILE(Income_Clean,0.33),"Low",H1189&lt;PERCENTILE(Income_Clean,0.67),"Medium",H1189&gt;PERCENTILE(Income_Clean,0.67),"High")</f>
        <v>High</v>
      </c>
      <c r="J1189" t="str">
        <f t="shared" si="109"/>
        <v>Above Average Income</v>
      </c>
      <c r="K1189">
        <v>0</v>
      </c>
      <c r="L1189">
        <v>0</v>
      </c>
      <c r="M1189" t="str">
        <f t="shared" si="111"/>
        <v>No</v>
      </c>
      <c r="N1189" t="s">
        <v>309</v>
      </c>
      <c r="O1189">
        <v>35</v>
      </c>
      <c r="P1189">
        <v>816</v>
      </c>
      <c r="Q1189">
        <v>66</v>
      </c>
      <c r="R1189">
        <v>549</v>
      </c>
      <c r="S1189">
        <v>216</v>
      </c>
      <c r="T1189">
        <v>66</v>
      </c>
      <c r="U1189">
        <v>99</v>
      </c>
      <c r="V1189">
        <f t="shared" si="112"/>
        <v>1812</v>
      </c>
      <c r="W1189">
        <v>1</v>
      </c>
      <c r="X1189">
        <v>5</v>
      </c>
      <c r="Y1189">
        <v>6</v>
      </c>
      <c r="Z1189">
        <v>4</v>
      </c>
      <c r="AA1189">
        <v>3</v>
      </c>
      <c r="AB1189">
        <v>0</v>
      </c>
      <c r="AC1189">
        <v>0</v>
      </c>
      <c r="AD1189">
        <v>0</v>
      </c>
      <c r="AE1189">
        <v>0</v>
      </c>
      <c r="AF1189">
        <v>0</v>
      </c>
      <c r="AG1189">
        <f t="shared" si="113"/>
        <v>0</v>
      </c>
      <c r="AH1189">
        <v>0</v>
      </c>
      <c r="AI1189">
        <v>1</v>
      </c>
    </row>
    <row r="1190" spans="1:35" x14ac:dyDescent="0.3">
      <c r="A1190" s="1">
        <v>8732</v>
      </c>
      <c r="B1190">
        <v>1969</v>
      </c>
      <c r="C1190">
        <f t="shared" si="110"/>
        <v>57</v>
      </c>
      <c r="D1190" t="str" cm="1">
        <f t="array" ref="D1190">_xlfn.IFS(C1190&lt;36,"Young",C1190&lt;56,"Middle-aged",C1190&gt;=56,"Senior")</f>
        <v>Senior</v>
      </c>
      <c r="E1190" t="s">
        <v>39</v>
      </c>
      <c r="F1190" t="s">
        <v>71</v>
      </c>
      <c r="G1190">
        <v>67369</v>
      </c>
      <c r="H1190">
        <f t="shared" si="108"/>
        <v>67369</v>
      </c>
      <c r="I1190" t="str" cm="1">
        <f t="array" ref="I1190">_xlfn.IFS(H1190&lt;PERCENTILE(Income_Clean,0.33),"Low",H1190&lt;PERCENTILE(Income_Clean,0.67),"Medium",H1190&gt;PERCENTILE(Income_Clean,0.67),"High")</f>
        <v>High</v>
      </c>
      <c r="J1190" t="str">
        <f t="shared" si="109"/>
        <v>Above Average Income</v>
      </c>
      <c r="K1190">
        <v>0</v>
      </c>
      <c r="L1190">
        <v>1</v>
      </c>
      <c r="M1190" t="str">
        <f t="shared" si="111"/>
        <v>Yes</v>
      </c>
      <c r="N1190" t="s">
        <v>317</v>
      </c>
      <c r="O1190">
        <v>81</v>
      </c>
      <c r="P1190">
        <v>1298</v>
      </c>
      <c r="Q1190">
        <v>0</v>
      </c>
      <c r="R1190">
        <v>70</v>
      </c>
      <c r="S1190">
        <v>37</v>
      </c>
      <c r="T1190">
        <v>14</v>
      </c>
      <c r="U1190">
        <v>42</v>
      </c>
      <c r="V1190">
        <f t="shared" si="112"/>
        <v>1461</v>
      </c>
      <c r="W1190">
        <v>4</v>
      </c>
      <c r="X1190">
        <v>7</v>
      </c>
      <c r="Y1190">
        <v>4</v>
      </c>
      <c r="Z1190">
        <v>10</v>
      </c>
      <c r="AA1190">
        <v>4</v>
      </c>
      <c r="AB1190">
        <v>0</v>
      </c>
      <c r="AC1190">
        <v>1</v>
      </c>
      <c r="AD1190">
        <v>1</v>
      </c>
      <c r="AE1190">
        <v>0</v>
      </c>
      <c r="AF1190">
        <v>0</v>
      </c>
      <c r="AG1190">
        <f t="shared" si="113"/>
        <v>2</v>
      </c>
      <c r="AH1190">
        <v>0</v>
      </c>
      <c r="AI1190">
        <v>1</v>
      </c>
    </row>
    <row r="1191" spans="1:35" x14ac:dyDescent="0.3">
      <c r="A1191" s="1">
        <v>2315</v>
      </c>
      <c r="B1191">
        <v>1960</v>
      </c>
      <c r="C1191">
        <f t="shared" si="110"/>
        <v>66</v>
      </c>
      <c r="D1191" t="str" cm="1">
        <f t="array" ref="D1191">_xlfn.IFS(C1191&lt;36,"Young",C1191&lt;56,"Middle-aged",C1191&gt;=56,"Senior")</f>
        <v>Senior</v>
      </c>
      <c r="E1191" t="s">
        <v>29</v>
      </c>
      <c r="F1191" t="s">
        <v>41</v>
      </c>
      <c r="G1191">
        <v>58401</v>
      </c>
      <c r="H1191">
        <f t="shared" si="108"/>
        <v>58401</v>
      </c>
      <c r="I1191" t="str" cm="1">
        <f t="array" ref="I1191">_xlfn.IFS(H1191&lt;PERCENTILE(Income_Clean,0.33),"Low",H1191&lt;PERCENTILE(Income_Clean,0.67),"Medium",H1191&gt;PERCENTILE(Income_Clean,0.67),"High")</f>
        <v>Medium</v>
      </c>
      <c r="J1191" t="str">
        <f t="shared" si="109"/>
        <v>Average Income</v>
      </c>
      <c r="K1191">
        <v>0</v>
      </c>
      <c r="L1191">
        <v>1</v>
      </c>
      <c r="M1191" t="str">
        <f t="shared" si="111"/>
        <v>Yes</v>
      </c>
      <c r="N1191" t="s">
        <v>591</v>
      </c>
      <c r="O1191">
        <v>55</v>
      </c>
      <c r="P1191">
        <v>10</v>
      </c>
      <c r="Q1191">
        <v>0</v>
      </c>
      <c r="R1191">
        <v>11</v>
      </c>
      <c r="S1191">
        <v>17</v>
      </c>
      <c r="T1191">
        <v>29</v>
      </c>
      <c r="U1191">
        <v>29</v>
      </c>
      <c r="V1191">
        <f t="shared" si="112"/>
        <v>96</v>
      </c>
      <c r="W1191">
        <v>1</v>
      </c>
      <c r="X1191">
        <v>1</v>
      </c>
      <c r="Y1191">
        <v>2</v>
      </c>
      <c r="Z1191">
        <v>2</v>
      </c>
      <c r="AA1191">
        <v>4</v>
      </c>
      <c r="AB1191">
        <v>0</v>
      </c>
      <c r="AC1191">
        <v>0</v>
      </c>
      <c r="AD1191">
        <v>0</v>
      </c>
      <c r="AE1191">
        <v>0</v>
      </c>
      <c r="AF1191">
        <v>0</v>
      </c>
      <c r="AG1191">
        <f t="shared" si="113"/>
        <v>0</v>
      </c>
      <c r="AH1191">
        <v>0</v>
      </c>
      <c r="AI1191">
        <v>0</v>
      </c>
    </row>
    <row r="1192" spans="1:35" x14ac:dyDescent="0.3">
      <c r="A1192" s="1">
        <v>3515</v>
      </c>
      <c r="B1192">
        <v>1952</v>
      </c>
      <c r="C1192">
        <f t="shared" si="110"/>
        <v>74</v>
      </c>
      <c r="D1192" t="str" cm="1">
        <f t="array" ref="D1192">_xlfn.IFS(C1192&lt;36,"Young",C1192&lt;56,"Middle-aged",C1192&gt;=56,"Senior")</f>
        <v>Senior</v>
      </c>
      <c r="E1192" t="s">
        <v>29</v>
      </c>
      <c r="F1192" t="s">
        <v>30</v>
      </c>
      <c r="G1192">
        <v>62307</v>
      </c>
      <c r="H1192">
        <f t="shared" si="108"/>
        <v>62307</v>
      </c>
      <c r="I1192" t="str" cm="1">
        <f t="array" ref="I1192">_xlfn.IFS(H1192&lt;PERCENTILE(Income_Clean,0.33),"Low",H1192&lt;PERCENTILE(Income_Clean,0.67),"Medium",H1192&gt;PERCENTILE(Income_Clean,0.67),"High")</f>
        <v>Medium</v>
      </c>
      <c r="J1192" t="str">
        <f t="shared" si="109"/>
        <v>Average Income</v>
      </c>
      <c r="K1192">
        <v>0</v>
      </c>
      <c r="L1192">
        <v>1</v>
      </c>
      <c r="M1192" t="str">
        <f t="shared" si="111"/>
        <v>Yes</v>
      </c>
      <c r="N1192" t="s">
        <v>449</v>
      </c>
      <c r="O1192">
        <v>94</v>
      </c>
      <c r="P1192">
        <v>87</v>
      </c>
      <c r="Q1192">
        <v>13</v>
      </c>
      <c r="R1192">
        <v>34</v>
      </c>
      <c r="S1192">
        <v>10</v>
      </c>
      <c r="T1192">
        <v>6</v>
      </c>
      <c r="U1192">
        <v>10</v>
      </c>
      <c r="V1192">
        <f t="shared" si="112"/>
        <v>160</v>
      </c>
      <c r="W1192">
        <v>1</v>
      </c>
      <c r="X1192">
        <v>4</v>
      </c>
      <c r="Y1192">
        <v>0</v>
      </c>
      <c r="Z1192">
        <v>4</v>
      </c>
      <c r="AA1192">
        <v>5</v>
      </c>
      <c r="AB1192">
        <v>0</v>
      </c>
      <c r="AC1192">
        <v>0</v>
      </c>
      <c r="AD1192">
        <v>0</v>
      </c>
      <c r="AE1192">
        <v>0</v>
      </c>
      <c r="AF1192">
        <v>0</v>
      </c>
      <c r="AG1192">
        <f t="shared" si="113"/>
        <v>0</v>
      </c>
      <c r="AH1192">
        <v>0</v>
      </c>
      <c r="AI1192">
        <v>0</v>
      </c>
    </row>
    <row r="1193" spans="1:35" x14ac:dyDescent="0.3">
      <c r="A1193" s="1">
        <v>2245</v>
      </c>
      <c r="B1193">
        <v>1969</v>
      </c>
      <c r="C1193">
        <f t="shared" si="110"/>
        <v>57</v>
      </c>
      <c r="D1193" t="str" cm="1">
        <f t="array" ref="D1193">_xlfn.IFS(C1193&lt;36,"Young",C1193&lt;56,"Middle-aged",C1193&gt;=56,"Senior")</f>
        <v>Senior</v>
      </c>
      <c r="E1193" t="s">
        <v>39</v>
      </c>
      <c r="F1193" t="s">
        <v>37</v>
      </c>
      <c r="G1193">
        <v>43641</v>
      </c>
      <c r="H1193">
        <f t="shared" si="108"/>
        <v>43641</v>
      </c>
      <c r="I1193" t="str" cm="1">
        <f t="array" ref="I1193">_xlfn.IFS(H1193&lt;PERCENTILE(Income_Clean,0.33),"Low",H1193&lt;PERCENTILE(Income_Clean,0.67),"Medium",H1193&gt;PERCENTILE(Income_Clean,0.67),"High")</f>
        <v>Medium</v>
      </c>
      <c r="J1193" t="str">
        <f t="shared" si="109"/>
        <v>Average Income</v>
      </c>
      <c r="K1193">
        <v>1</v>
      </c>
      <c r="L1193">
        <v>1</v>
      </c>
      <c r="M1193" t="str">
        <f t="shared" si="111"/>
        <v>Yes</v>
      </c>
      <c r="N1193" t="s">
        <v>146</v>
      </c>
      <c r="O1193">
        <v>50</v>
      </c>
      <c r="P1193">
        <v>57</v>
      </c>
      <c r="Q1193">
        <v>2</v>
      </c>
      <c r="R1193">
        <v>51</v>
      </c>
      <c r="S1193">
        <v>4</v>
      </c>
      <c r="T1193">
        <v>2</v>
      </c>
      <c r="U1193">
        <v>23</v>
      </c>
      <c r="V1193">
        <f t="shared" si="112"/>
        <v>139</v>
      </c>
      <c r="W1193">
        <v>3</v>
      </c>
      <c r="X1193">
        <v>2</v>
      </c>
      <c r="Y1193">
        <v>1</v>
      </c>
      <c r="Z1193">
        <v>4</v>
      </c>
      <c r="AA1193">
        <v>6</v>
      </c>
      <c r="AB1193">
        <v>0</v>
      </c>
      <c r="AC1193">
        <v>0</v>
      </c>
      <c r="AD1193">
        <v>0</v>
      </c>
      <c r="AE1193">
        <v>0</v>
      </c>
      <c r="AF1193">
        <v>0</v>
      </c>
      <c r="AG1193">
        <f t="shared" si="113"/>
        <v>0</v>
      </c>
      <c r="AH1193">
        <v>0</v>
      </c>
      <c r="AI1193">
        <v>0</v>
      </c>
    </row>
    <row r="1194" spans="1:35" x14ac:dyDescent="0.3">
      <c r="A1194" s="1">
        <v>6283</v>
      </c>
      <c r="B1194">
        <v>1968</v>
      </c>
      <c r="C1194">
        <f t="shared" si="110"/>
        <v>58</v>
      </c>
      <c r="D1194" t="str" cm="1">
        <f t="array" ref="D1194">_xlfn.IFS(C1194&lt;36,"Young",C1194&lt;56,"Middle-aged",C1194&gt;=56,"Senior")</f>
        <v>Senior</v>
      </c>
      <c r="E1194" t="s">
        <v>39</v>
      </c>
      <c r="F1194" t="s">
        <v>41</v>
      </c>
      <c r="G1194">
        <v>63841</v>
      </c>
      <c r="H1194">
        <f t="shared" si="108"/>
        <v>63841</v>
      </c>
      <c r="I1194" t="str" cm="1">
        <f t="array" ref="I1194">_xlfn.IFS(H1194&lt;PERCENTILE(Income_Clean,0.33),"Low",H1194&lt;PERCENTILE(Income_Clean,0.67),"Medium",H1194&gt;PERCENTILE(Income_Clean,0.67),"High")</f>
        <v>High</v>
      </c>
      <c r="J1194" t="str">
        <f t="shared" si="109"/>
        <v>Above Average Income</v>
      </c>
      <c r="K1194">
        <v>0</v>
      </c>
      <c r="L1194">
        <v>1</v>
      </c>
      <c r="M1194" t="str">
        <f t="shared" si="111"/>
        <v>Yes</v>
      </c>
      <c r="N1194" t="s">
        <v>147</v>
      </c>
      <c r="O1194">
        <v>64</v>
      </c>
      <c r="P1194">
        <v>635</v>
      </c>
      <c r="Q1194">
        <v>15</v>
      </c>
      <c r="R1194">
        <v>100</v>
      </c>
      <c r="S1194">
        <v>20</v>
      </c>
      <c r="T1194">
        <v>7</v>
      </c>
      <c r="U1194">
        <v>131</v>
      </c>
      <c r="V1194">
        <f t="shared" si="112"/>
        <v>908</v>
      </c>
      <c r="W1194">
        <v>1</v>
      </c>
      <c r="X1194">
        <v>9</v>
      </c>
      <c r="Y1194">
        <v>3</v>
      </c>
      <c r="Z1194">
        <v>9</v>
      </c>
      <c r="AA1194">
        <v>6</v>
      </c>
      <c r="AB1194">
        <v>0</v>
      </c>
      <c r="AC1194">
        <v>0</v>
      </c>
      <c r="AD1194">
        <v>0</v>
      </c>
      <c r="AE1194">
        <v>0</v>
      </c>
      <c r="AF1194">
        <v>0</v>
      </c>
      <c r="AG1194">
        <f t="shared" si="113"/>
        <v>0</v>
      </c>
      <c r="AH1194">
        <v>0</v>
      </c>
      <c r="AI1194">
        <v>0</v>
      </c>
    </row>
    <row r="1195" spans="1:35" x14ac:dyDescent="0.3">
      <c r="A1195" s="1">
        <v>2246</v>
      </c>
      <c r="B1195">
        <v>1965</v>
      </c>
      <c r="C1195">
        <f t="shared" si="110"/>
        <v>61</v>
      </c>
      <c r="D1195" t="str" cm="1">
        <f t="array" ref="D1195">_xlfn.IFS(C1195&lt;36,"Young",C1195&lt;56,"Middle-aged",C1195&gt;=56,"Senior")</f>
        <v>Senior</v>
      </c>
      <c r="E1195" t="s">
        <v>53</v>
      </c>
      <c r="F1195" t="s">
        <v>37</v>
      </c>
      <c r="G1195">
        <v>46891</v>
      </c>
      <c r="H1195">
        <f t="shared" si="108"/>
        <v>46891</v>
      </c>
      <c r="I1195" t="str" cm="1">
        <f t="array" ref="I1195">_xlfn.IFS(H1195&lt;PERCENTILE(Income_Clean,0.33),"Low",H1195&lt;PERCENTILE(Income_Clean,0.67),"Medium",H1195&gt;PERCENTILE(Income_Clean,0.67),"High")</f>
        <v>Medium</v>
      </c>
      <c r="J1195" t="str">
        <f t="shared" si="109"/>
        <v>Average Income</v>
      </c>
      <c r="K1195">
        <v>0</v>
      </c>
      <c r="L1195">
        <v>1</v>
      </c>
      <c r="M1195" t="str">
        <f t="shared" si="111"/>
        <v>Yes</v>
      </c>
      <c r="N1195" t="s">
        <v>497</v>
      </c>
      <c r="O1195">
        <v>91</v>
      </c>
      <c r="P1195">
        <v>43</v>
      </c>
      <c r="Q1195">
        <v>12</v>
      </c>
      <c r="R1195">
        <v>23</v>
      </c>
      <c r="S1195">
        <v>29</v>
      </c>
      <c r="T1195">
        <v>15</v>
      </c>
      <c r="U1195">
        <v>61</v>
      </c>
      <c r="V1195">
        <f t="shared" si="112"/>
        <v>183</v>
      </c>
      <c r="W1195">
        <v>1</v>
      </c>
      <c r="X1195">
        <v>2</v>
      </c>
      <c r="Y1195">
        <v>1</v>
      </c>
      <c r="Z1195">
        <v>4</v>
      </c>
      <c r="AA1195">
        <v>4</v>
      </c>
      <c r="AB1195">
        <v>0</v>
      </c>
      <c r="AC1195">
        <v>0</v>
      </c>
      <c r="AD1195">
        <v>0</v>
      </c>
      <c r="AE1195">
        <v>0</v>
      </c>
      <c r="AF1195">
        <v>0</v>
      </c>
      <c r="AG1195">
        <f t="shared" si="113"/>
        <v>0</v>
      </c>
      <c r="AH1195">
        <v>0</v>
      </c>
      <c r="AI1195">
        <v>0</v>
      </c>
    </row>
    <row r="1196" spans="1:35" x14ac:dyDescent="0.3">
      <c r="A1196" s="1">
        <v>6606</v>
      </c>
      <c r="B1196">
        <v>1969</v>
      </c>
      <c r="C1196">
        <f t="shared" si="110"/>
        <v>57</v>
      </c>
      <c r="D1196" t="str" cm="1">
        <f t="array" ref="D1196">_xlfn.IFS(C1196&lt;36,"Young",C1196&lt;56,"Middle-aged",C1196&gt;=56,"Senior")</f>
        <v>Senior</v>
      </c>
      <c r="E1196" t="s">
        <v>39</v>
      </c>
      <c r="F1196" t="s">
        <v>37</v>
      </c>
      <c r="G1196">
        <v>70091</v>
      </c>
      <c r="H1196">
        <f t="shared" si="108"/>
        <v>70091</v>
      </c>
      <c r="I1196" t="str" cm="1">
        <f t="array" ref="I1196">_xlfn.IFS(H1196&lt;PERCENTILE(Income_Clean,0.33),"Low",H1196&lt;PERCENTILE(Income_Clean,0.67),"Medium",H1196&gt;PERCENTILE(Income_Clean,0.67),"High")</f>
        <v>High</v>
      </c>
      <c r="J1196" t="str">
        <f t="shared" si="109"/>
        <v>Above Average Income</v>
      </c>
      <c r="K1196">
        <v>1</v>
      </c>
      <c r="L1196">
        <v>0</v>
      </c>
      <c r="M1196" t="str">
        <f t="shared" si="111"/>
        <v>Yes</v>
      </c>
      <c r="N1196" t="s">
        <v>209</v>
      </c>
      <c r="O1196">
        <v>11</v>
      </c>
      <c r="P1196">
        <v>964</v>
      </c>
      <c r="Q1196">
        <v>34</v>
      </c>
      <c r="R1196">
        <v>137</v>
      </c>
      <c r="S1196">
        <v>15</v>
      </c>
      <c r="T1196">
        <v>0</v>
      </c>
      <c r="U1196">
        <v>11</v>
      </c>
      <c r="V1196">
        <f t="shared" si="112"/>
        <v>1161</v>
      </c>
      <c r="W1196">
        <v>2</v>
      </c>
      <c r="X1196">
        <v>5</v>
      </c>
      <c r="Y1196">
        <v>2</v>
      </c>
      <c r="Z1196">
        <v>10</v>
      </c>
      <c r="AA1196">
        <v>8</v>
      </c>
      <c r="AB1196">
        <v>0</v>
      </c>
      <c r="AC1196">
        <v>1</v>
      </c>
      <c r="AD1196">
        <v>0</v>
      </c>
      <c r="AE1196">
        <v>0</v>
      </c>
      <c r="AF1196">
        <v>0</v>
      </c>
      <c r="AG1196">
        <f t="shared" si="113"/>
        <v>1</v>
      </c>
      <c r="AH1196">
        <v>0</v>
      </c>
      <c r="AI1196">
        <v>0</v>
      </c>
    </row>
    <row r="1197" spans="1:35" x14ac:dyDescent="0.3">
      <c r="A1197" s="1">
        <v>5545</v>
      </c>
      <c r="B1197">
        <v>1972</v>
      </c>
      <c r="C1197">
        <f t="shared" si="110"/>
        <v>54</v>
      </c>
      <c r="D1197" t="str" cm="1">
        <f t="array" ref="D1197">_xlfn.IFS(C1197&lt;36,"Young",C1197&lt;56,"Middle-aged",C1197&gt;=56,"Senior")</f>
        <v>Middle-aged</v>
      </c>
      <c r="E1197" t="s">
        <v>36</v>
      </c>
      <c r="F1197" t="s">
        <v>37</v>
      </c>
      <c r="G1197">
        <v>78075</v>
      </c>
      <c r="H1197">
        <f t="shared" si="108"/>
        <v>78075</v>
      </c>
      <c r="I1197" t="str" cm="1">
        <f t="array" ref="I1197">_xlfn.IFS(H1197&lt;PERCENTILE(Income_Clean,0.33),"Low",H1197&lt;PERCENTILE(Income_Clean,0.67),"Medium",H1197&gt;PERCENTILE(Income_Clean,0.67),"High")</f>
        <v>High</v>
      </c>
      <c r="J1197" t="str">
        <f t="shared" si="109"/>
        <v>Above Average Income</v>
      </c>
      <c r="K1197">
        <v>0</v>
      </c>
      <c r="L1197">
        <v>0</v>
      </c>
      <c r="M1197" t="str">
        <f t="shared" si="111"/>
        <v>No</v>
      </c>
      <c r="N1197" t="s">
        <v>345</v>
      </c>
      <c r="O1197">
        <v>72</v>
      </c>
      <c r="P1197">
        <v>572</v>
      </c>
      <c r="Q1197">
        <v>8</v>
      </c>
      <c r="R1197">
        <v>259</v>
      </c>
      <c r="S1197">
        <v>34</v>
      </c>
      <c r="T1197">
        <v>35</v>
      </c>
      <c r="U1197">
        <v>80</v>
      </c>
      <c r="V1197">
        <f t="shared" si="112"/>
        <v>988</v>
      </c>
      <c r="W1197">
        <v>1</v>
      </c>
      <c r="X1197">
        <v>3</v>
      </c>
      <c r="Y1197">
        <v>5</v>
      </c>
      <c r="Z1197">
        <v>5</v>
      </c>
      <c r="AA1197">
        <v>1</v>
      </c>
      <c r="AB1197">
        <v>0</v>
      </c>
      <c r="AC1197">
        <v>0</v>
      </c>
      <c r="AD1197">
        <v>0</v>
      </c>
      <c r="AE1197">
        <v>0</v>
      </c>
      <c r="AF1197">
        <v>0</v>
      </c>
      <c r="AG1197">
        <f t="shared" si="113"/>
        <v>0</v>
      </c>
      <c r="AH1197">
        <v>0</v>
      </c>
      <c r="AI1197">
        <v>0</v>
      </c>
    </row>
    <row r="1198" spans="1:35" x14ac:dyDescent="0.3">
      <c r="A1198" s="1">
        <v>7342</v>
      </c>
      <c r="B1198">
        <v>1961</v>
      </c>
      <c r="C1198">
        <f t="shared" si="110"/>
        <v>65</v>
      </c>
      <c r="D1198" t="str" cm="1">
        <f t="array" ref="D1198">_xlfn.IFS(C1198&lt;36,"Young",C1198&lt;56,"Middle-aged",C1198&gt;=56,"Senior")</f>
        <v>Senior</v>
      </c>
      <c r="E1198" t="s">
        <v>53</v>
      </c>
      <c r="F1198" t="s">
        <v>71</v>
      </c>
      <c r="G1198">
        <v>59184</v>
      </c>
      <c r="H1198">
        <f t="shared" si="108"/>
        <v>59184</v>
      </c>
      <c r="I1198" t="str" cm="1">
        <f t="array" ref="I1198">_xlfn.IFS(H1198&lt;PERCENTILE(Income_Clean,0.33),"Low",H1198&lt;PERCENTILE(Income_Clean,0.67),"Medium",H1198&gt;PERCENTILE(Income_Clean,0.67),"High")</f>
        <v>Medium</v>
      </c>
      <c r="J1198" t="str">
        <f t="shared" si="109"/>
        <v>Average Income</v>
      </c>
      <c r="K1198">
        <v>0</v>
      </c>
      <c r="L1198">
        <v>1</v>
      </c>
      <c r="M1198" t="str">
        <f t="shared" si="111"/>
        <v>Yes</v>
      </c>
      <c r="N1198" t="s">
        <v>193</v>
      </c>
      <c r="O1198">
        <v>6</v>
      </c>
      <c r="P1198">
        <v>341</v>
      </c>
      <c r="Q1198">
        <v>142</v>
      </c>
      <c r="R1198">
        <v>113</v>
      </c>
      <c r="S1198">
        <v>259</v>
      </c>
      <c r="T1198">
        <v>151</v>
      </c>
      <c r="U1198">
        <v>66</v>
      </c>
      <c r="V1198">
        <f t="shared" si="112"/>
        <v>1072</v>
      </c>
      <c r="W1198">
        <v>3</v>
      </c>
      <c r="X1198">
        <v>6</v>
      </c>
      <c r="Y1198">
        <v>6</v>
      </c>
      <c r="Z1198">
        <v>12</v>
      </c>
      <c r="AA1198">
        <v>5</v>
      </c>
      <c r="AB1198">
        <v>0</v>
      </c>
      <c r="AC1198">
        <v>0</v>
      </c>
      <c r="AD1198">
        <v>0</v>
      </c>
      <c r="AE1198">
        <v>0</v>
      </c>
      <c r="AF1198">
        <v>0</v>
      </c>
      <c r="AG1198">
        <f t="shared" si="113"/>
        <v>0</v>
      </c>
      <c r="AH1198">
        <v>0</v>
      </c>
      <c r="AI1198">
        <v>0</v>
      </c>
    </row>
    <row r="1199" spans="1:35" x14ac:dyDescent="0.3">
      <c r="A1199" s="1">
        <v>837</v>
      </c>
      <c r="B1199">
        <v>1977</v>
      </c>
      <c r="C1199">
        <f t="shared" si="110"/>
        <v>49</v>
      </c>
      <c r="D1199" t="str" cm="1">
        <f t="array" ref="D1199">_xlfn.IFS(C1199&lt;36,"Young",C1199&lt;56,"Middle-aged",C1199&gt;=56,"Senior")</f>
        <v>Middle-aged</v>
      </c>
      <c r="E1199" t="s">
        <v>29</v>
      </c>
      <c r="F1199" t="s">
        <v>37</v>
      </c>
      <c r="G1199">
        <v>54809</v>
      </c>
      <c r="H1199">
        <f t="shared" si="108"/>
        <v>54809</v>
      </c>
      <c r="I1199" t="str" cm="1">
        <f t="array" ref="I1199">_xlfn.IFS(H1199&lt;PERCENTILE(Income_Clean,0.33),"Low",H1199&lt;PERCENTILE(Income_Clean,0.67),"Medium",H1199&gt;PERCENTILE(Income_Clean,0.67),"High")</f>
        <v>Medium</v>
      </c>
      <c r="J1199" t="str">
        <f t="shared" si="109"/>
        <v>Average Income</v>
      </c>
      <c r="K1199">
        <v>1</v>
      </c>
      <c r="L1199">
        <v>1</v>
      </c>
      <c r="M1199" t="str">
        <f t="shared" si="111"/>
        <v>Yes</v>
      </c>
      <c r="N1199" t="s">
        <v>294</v>
      </c>
      <c r="O1199">
        <v>0</v>
      </c>
      <c r="P1199">
        <v>63</v>
      </c>
      <c r="Q1199">
        <v>6</v>
      </c>
      <c r="R1199">
        <v>57</v>
      </c>
      <c r="S1199">
        <v>13</v>
      </c>
      <c r="T1199">
        <v>13</v>
      </c>
      <c r="U1199">
        <v>22</v>
      </c>
      <c r="V1199">
        <f t="shared" si="112"/>
        <v>174</v>
      </c>
      <c r="W1199">
        <v>4</v>
      </c>
      <c r="X1199">
        <v>2</v>
      </c>
      <c r="Y1199">
        <v>1</v>
      </c>
      <c r="Z1199">
        <v>5</v>
      </c>
      <c r="AA1199">
        <v>4</v>
      </c>
      <c r="AB1199">
        <v>0</v>
      </c>
      <c r="AC1199">
        <v>0</v>
      </c>
      <c r="AD1199">
        <v>0</v>
      </c>
      <c r="AE1199">
        <v>0</v>
      </c>
      <c r="AF1199">
        <v>0</v>
      </c>
      <c r="AG1199">
        <f t="shared" si="113"/>
        <v>0</v>
      </c>
      <c r="AH1199">
        <v>0</v>
      </c>
      <c r="AI1199">
        <v>0</v>
      </c>
    </row>
    <row r="1200" spans="1:35" x14ac:dyDescent="0.3">
      <c r="A1200" s="1">
        <v>9500</v>
      </c>
      <c r="B1200">
        <v>1959</v>
      </c>
      <c r="C1200">
        <f t="shared" si="110"/>
        <v>67</v>
      </c>
      <c r="D1200" t="str" cm="1">
        <f t="array" ref="D1200">_xlfn.IFS(C1200&lt;36,"Young",C1200&lt;56,"Middle-aged",C1200&gt;=56,"Senior")</f>
        <v>Senior</v>
      </c>
      <c r="E1200" t="s">
        <v>29</v>
      </c>
      <c r="F1200" t="s">
        <v>37</v>
      </c>
      <c r="G1200">
        <v>58113</v>
      </c>
      <c r="H1200">
        <f t="shared" si="108"/>
        <v>58113</v>
      </c>
      <c r="I1200" t="str" cm="1">
        <f t="array" ref="I1200">_xlfn.IFS(H1200&lt;PERCENTILE(Income_Clean,0.33),"Low",H1200&lt;PERCENTILE(Income_Clean,0.67),"Medium",H1200&gt;PERCENTILE(Income_Clean,0.67),"High")</f>
        <v>Medium</v>
      </c>
      <c r="J1200" t="str">
        <f t="shared" si="109"/>
        <v>Average Income</v>
      </c>
      <c r="K1200">
        <v>0</v>
      </c>
      <c r="L1200">
        <v>1</v>
      </c>
      <c r="M1200" t="str">
        <f t="shared" si="111"/>
        <v>Yes</v>
      </c>
      <c r="N1200" t="s">
        <v>536</v>
      </c>
      <c r="O1200">
        <v>66</v>
      </c>
      <c r="P1200">
        <v>221</v>
      </c>
      <c r="Q1200">
        <v>104</v>
      </c>
      <c r="R1200">
        <v>169</v>
      </c>
      <c r="S1200">
        <v>102</v>
      </c>
      <c r="T1200">
        <v>78</v>
      </c>
      <c r="U1200">
        <v>84</v>
      </c>
      <c r="V1200">
        <f t="shared" si="112"/>
        <v>758</v>
      </c>
      <c r="W1200">
        <v>3</v>
      </c>
      <c r="X1200">
        <v>9</v>
      </c>
      <c r="Y1200">
        <v>2</v>
      </c>
      <c r="Z1200">
        <v>8</v>
      </c>
      <c r="AA1200">
        <v>7</v>
      </c>
      <c r="AB1200">
        <v>0</v>
      </c>
      <c r="AC1200">
        <v>0</v>
      </c>
      <c r="AD1200">
        <v>0</v>
      </c>
      <c r="AE1200">
        <v>0</v>
      </c>
      <c r="AF1200">
        <v>0</v>
      </c>
      <c r="AG1200">
        <f t="shared" si="113"/>
        <v>0</v>
      </c>
      <c r="AH1200">
        <v>1</v>
      </c>
      <c r="AI1200">
        <v>0</v>
      </c>
    </row>
    <row r="1201" spans="1:35" x14ac:dyDescent="0.3">
      <c r="A1201" s="1">
        <v>3602</v>
      </c>
      <c r="B1201">
        <v>1958</v>
      </c>
      <c r="C1201">
        <f t="shared" si="110"/>
        <v>68</v>
      </c>
      <c r="D1201" t="str" cm="1">
        <f t="array" ref="D1201">_xlfn.IFS(C1201&lt;36,"Young",C1201&lt;56,"Middle-aged",C1201&gt;=56,"Senior")</f>
        <v>Senior</v>
      </c>
      <c r="E1201" t="s">
        <v>39</v>
      </c>
      <c r="F1201" t="s">
        <v>37</v>
      </c>
      <c r="G1201">
        <v>51412</v>
      </c>
      <c r="H1201">
        <f t="shared" si="108"/>
        <v>51412</v>
      </c>
      <c r="I1201" t="str" cm="1">
        <f t="array" ref="I1201">_xlfn.IFS(H1201&lt;PERCENTILE(Income_Clean,0.33),"Low",H1201&lt;PERCENTILE(Income_Clean,0.67),"Medium",H1201&gt;PERCENTILE(Income_Clean,0.67),"High")</f>
        <v>Medium</v>
      </c>
      <c r="J1201" t="str">
        <f t="shared" si="109"/>
        <v>Average Income</v>
      </c>
      <c r="K1201">
        <v>0</v>
      </c>
      <c r="L1201">
        <v>1</v>
      </c>
      <c r="M1201" t="str">
        <f t="shared" si="111"/>
        <v>Yes</v>
      </c>
      <c r="N1201" t="s">
        <v>69</v>
      </c>
      <c r="O1201">
        <v>42</v>
      </c>
      <c r="P1201">
        <v>140</v>
      </c>
      <c r="Q1201">
        <v>3</v>
      </c>
      <c r="R1201">
        <v>29</v>
      </c>
      <c r="S1201">
        <v>4</v>
      </c>
      <c r="T1201">
        <v>5</v>
      </c>
      <c r="U1201">
        <v>14</v>
      </c>
      <c r="V1201">
        <f t="shared" si="112"/>
        <v>195</v>
      </c>
      <c r="W1201">
        <v>2</v>
      </c>
      <c r="X1201">
        <v>3</v>
      </c>
      <c r="Y1201">
        <v>2</v>
      </c>
      <c r="Z1201">
        <v>4</v>
      </c>
      <c r="AA1201">
        <v>4</v>
      </c>
      <c r="AB1201">
        <v>0</v>
      </c>
      <c r="AC1201">
        <v>0</v>
      </c>
      <c r="AD1201">
        <v>0</v>
      </c>
      <c r="AE1201">
        <v>0</v>
      </c>
      <c r="AF1201">
        <v>0</v>
      </c>
      <c r="AG1201">
        <f t="shared" si="113"/>
        <v>0</v>
      </c>
      <c r="AH1201">
        <v>0</v>
      </c>
      <c r="AI1201">
        <v>0</v>
      </c>
    </row>
    <row r="1202" spans="1:35" x14ac:dyDescent="0.3">
      <c r="A1202" s="1">
        <v>234</v>
      </c>
      <c r="B1202">
        <v>1979</v>
      </c>
      <c r="C1202">
        <f t="shared" si="110"/>
        <v>47</v>
      </c>
      <c r="D1202" t="str" cm="1">
        <f t="array" ref="D1202">_xlfn.IFS(C1202&lt;36,"Young",C1202&lt;56,"Middle-aged",C1202&gt;=56,"Senior")</f>
        <v>Middle-aged</v>
      </c>
      <c r="E1202" t="s">
        <v>29</v>
      </c>
      <c r="F1202" t="s">
        <v>41</v>
      </c>
      <c r="G1202">
        <v>15287</v>
      </c>
      <c r="H1202">
        <f t="shared" si="108"/>
        <v>15287</v>
      </c>
      <c r="I1202" t="str" cm="1">
        <f t="array" ref="I1202">_xlfn.IFS(H1202&lt;PERCENTILE(Income_Clean,0.33),"Low",H1202&lt;PERCENTILE(Income_Clean,0.67),"Medium",H1202&gt;PERCENTILE(Income_Clean,0.67),"High")</f>
        <v>Low</v>
      </c>
      <c r="J1202" t="str">
        <f t="shared" si="109"/>
        <v>Below Average Income</v>
      </c>
      <c r="K1202">
        <v>1</v>
      </c>
      <c r="L1202">
        <v>0</v>
      </c>
      <c r="M1202" t="str">
        <f t="shared" si="111"/>
        <v>Yes</v>
      </c>
      <c r="N1202" t="s">
        <v>48</v>
      </c>
      <c r="O1202">
        <v>60</v>
      </c>
      <c r="P1202">
        <v>1</v>
      </c>
      <c r="Q1202">
        <v>2</v>
      </c>
      <c r="R1202">
        <v>8</v>
      </c>
      <c r="S1202">
        <v>4</v>
      </c>
      <c r="T1202">
        <v>3</v>
      </c>
      <c r="U1202">
        <v>13</v>
      </c>
      <c r="V1202">
        <f t="shared" si="112"/>
        <v>31</v>
      </c>
      <c r="W1202">
        <v>2</v>
      </c>
      <c r="X1202">
        <v>1</v>
      </c>
      <c r="Y1202">
        <v>1</v>
      </c>
      <c r="Z1202">
        <v>2</v>
      </c>
      <c r="AA1202">
        <v>7</v>
      </c>
      <c r="AB1202">
        <v>1</v>
      </c>
      <c r="AC1202">
        <v>0</v>
      </c>
      <c r="AD1202">
        <v>0</v>
      </c>
      <c r="AE1202">
        <v>0</v>
      </c>
      <c r="AF1202">
        <v>0</v>
      </c>
      <c r="AG1202">
        <f t="shared" si="113"/>
        <v>1</v>
      </c>
      <c r="AH1202">
        <v>0</v>
      </c>
      <c r="AI1202">
        <v>1</v>
      </c>
    </row>
    <row r="1203" spans="1:35" x14ac:dyDescent="0.3">
      <c r="A1203" s="1">
        <v>2995</v>
      </c>
      <c r="B1203">
        <v>1957</v>
      </c>
      <c r="C1203">
        <f t="shared" si="110"/>
        <v>69</v>
      </c>
      <c r="D1203" t="str" cm="1">
        <f t="array" ref="D1203">_xlfn.IFS(C1203&lt;36,"Young",C1203&lt;56,"Middle-aged",C1203&gt;=56,"Senior")</f>
        <v>Senior</v>
      </c>
      <c r="E1203" t="s">
        <v>39</v>
      </c>
      <c r="F1203" t="s">
        <v>33</v>
      </c>
      <c r="G1203">
        <v>66636</v>
      </c>
      <c r="H1203">
        <f t="shared" si="108"/>
        <v>66636</v>
      </c>
      <c r="I1203" t="str" cm="1">
        <f t="array" ref="I1203">_xlfn.IFS(H1203&lt;PERCENTILE(Income_Clean,0.33),"Low",H1203&lt;PERCENTILE(Income_Clean,0.67),"Medium",H1203&gt;PERCENTILE(Income_Clean,0.67),"High")</f>
        <v>High</v>
      </c>
      <c r="J1203" t="str">
        <f t="shared" si="109"/>
        <v>Above Average Income</v>
      </c>
      <c r="K1203">
        <v>0</v>
      </c>
      <c r="L1203">
        <v>0</v>
      </c>
      <c r="M1203" t="str">
        <f t="shared" si="111"/>
        <v>No</v>
      </c>
      <c r="N1203" t="s">
        <v>568</v>
      </c>
      <c r="O1203">
        <v>64</v>
      </c>
      <c r="P1203">
        <v>291</v>
      </c>
      <c r="Q1203">
        <v>10</v>
      </c>
      <c r="R1203">
        <v>689</v>
      </c>
      <c r="S1203">
        <v>84</v>
      </c>
      <c r="T1203">
        <v>10</v>
      </c>
      <c r="U1203">
        <v>0</v>
      </c>
      <c r="V1203">
        <f t="shared" si="112"/>
        <v>1084</v>
      </c>
      <c r="W1203">
        <v>1</v>
      </c>
      <c r="X1203">
        <v>3</v>
      </c>
      <c r="Y1203">
        <v>4</v>
      </c>
      <c r="Z1203">
        <v>9</v>
      </c>
      <c r="AA1203">
        <v>1</v>
      </c>
      <c r="AB1203">
        <v>0</v>
      </c>
      <c r="AC1203">
        <v>0</v>
      </c>
      <c r="AD1203">
        <v>0</v>
      </c>
      <c r="AE1203">
        <v>0</v>
      </c>
      <c r="AF1203">
        <v>0</v>
      </c>
      <c r="AG1203">
        <f t="shared" si="113"/>
        <v>0</v>
      </c>
      <c r="AH1203">
        <v>0</v>
      </c>
      <c r="AI1203">
        <v>0</v>
      </c>
    </row>
    <row r="1204" spans="1:35" x14ac:dyDescent="0.3">
      <c r="A1204" s="1">
        <v>1118</v>
      </c>
      <c r="B1204">
        <v>1956</v>
      </c>
      <c r="C1204">
        <f t="shared" si="110"/>
        <v>70</v>
      </c>
      <c r="D1204" t="str" cm="1">
        <f t="array" ref="D1204">_xlfn.IFS(C1204&lt;36,"Young",C1204&lt;56,"Middle-aged",C1204&gt;=56,"Senior")</f>
        <v>Senior</v>
      </c>
      <c r="E1204" t="s">
        <v>39</v>
      </c>
      <c r="F1204" t="s">
        <v>37</v>
      </c>
      <c r="G1204">
        <v>50965</v>
      </c>
      <c r="H1204">
        <f t="shared" si="108"/>
        <v>50965</v>
      </c>
      <c r="I1204" t="str" cm="1">
        <f t="array" ref="I1204">_xlfn.IFS(H1204&lt;PERCENTILE(Income_Clean,0.33),"Low",H1204&lt;PERCENTILE(Income_Clean,0.67),"Medium",H1204&gt;PERCENTILE(Income_Clean,0.67),"High")</f>
        <v>Medium</v>
      </c>
      <c r="J1204" t="str">
        <f t="shared" si="109"/>
        <v>Average Income</v>
      </c>
      <c r="K1204">
        <v>0</v>
      </c>
      <c r="L1204">
        <v>1</v>
      </c>
      <c r="M1204" t="str">
        <f t="shared" si="111"/>
        <v>Yes</v>
      </c>
      <c r="N1204" t="s">
        <v>62</v>
      </c>
      <c r="O1204">
        <v>87</v>
      </c>
      <c r="P1204">
        <v>544</v>
      </c>
      <c r="Q1204">
        <v>13</v>
      </c>
      <c r="R1204">
        <v>85</v>
      </c>
      <c r="S1204">
        <v>8</v>
      </c>
      <c r="T1204">
        <v>6</v>
      </c>
      <c r="U1204">
        <v>29</v>
      </c>
      <c r="V1204">
        <f t="shared" si="112"/>
        <v>685</v>
      </c>
      <c r="W1204">
        <v>3</v>
      </c>
      <c r="X1204">
        <v>10</v>
      </c>
      <c r="Y1204">
        <v>4</v>
      </c>
      <c r="Z1204">
        <v>5</v>
      </c>
      <c r="AA1204">
        <v>8</v>
      </c>
      <c r="AB1204">
        <v>1</v>
      </c>
      <c r="AC1204">
        <v>0</v>
      </c>
      <c r="AD1204">
        <v>0</v>
      </c>
      <c r="AE1204">
        <v>0</v>
      </c>
      <c r="AF1204">
        <v>0</v>
      </c>
      <c r="AG1204">
        <f t="shared" si="113"/>
        <v>1</v>
      </c>
      <c r="AH1204">
        <v>0</v>
      </c>
      <c r="AI1204">
        <v>0</v>
      </c>
    </row>
    <row r="1205" spans="1:35" x14ac:dyDescent="0.3">
      <c r="A1205" s="1">
        <v>7789</v>
      </c>
      <c r="B1205">
        <v>1965</v>
      </c>
      <c r="C1205">
        <f t="shared" si="110"/>
        <v>61</v>
      </c>
      <c r="D1205" t="str" cm="1">
        <f t="array" ref="D1205">_xlfn.IFS(C1205&lt;36,"Young",C1205&lt;56,"Middle-aged",C1205&gt;=56,"Senior")</f>
        <v>Senior</v>
      </c>
      <c r="E1205" t="s">
        <v>36</v>
      </c>
      <c r="F1205" t="s">
        <v>37</v>
      </c>
      <c r="G1205">
        <v>84618</v>
      </c>
      <c r="H1205">
        <f t="shared" si="108"/>
        <v>84618</v>
      </c>
      <c r="I1205" t="str" cm="1">
        <f t="array" ref="I1205">_xlfn.IFS(H1205&lt;PERCENTILE(Income_Clean,0.33),"Low",H1205&lt;PERCENTILE(Income_Clean,0.67),"Medium",H1205&gt;PERCENTILE(Income_Clean,0.67),"High")</f>
        <v>High</v>
      </c>
      <c r="J1205" t="str">
        <f t="shared" si="109"/>
        <v>Above Average Income</v>
      </c>
      <c r="K1205">
        <v>0</v>
      </c>
      <c r="L1205">
        <v>0</v>
      </c>
      <c r="M1205" t="str">
        <f t="shared" si="111"/>
        <v>No</v>
      </c>
      <c r="N1205" t="s">
        <v>64</v>
      </c>
      <c r="O1205">
        <v>96</v>
      </c>
      <c r="P1205">
        <v>684</v>
      </c>
      <c r="Q1205">
        <v>100</v>
      </c>
      <c r="R1205">
        <v>801</v>
      </c>
      <c r="S1205">
        <v>21</v>
      </c>
      <c r="T1205">
        <v>66</v>
      </c>
      <c r="U1205">
        <v>0</v>
      </c>
      <c r="V1205">
        <f t="shared" si="112"/>
        <v>1672</v>
      </c>
      <c r="W1205">
        <v>1</v>
      </c>
      <c r="X1205">
        <v>6</v>
      </c>
      <c r="Y1205">
        <v>9</v>
      </c>
      <c r="Z1205">
        <v>10</v>
      </c>
      <c r="AA1205">
        <v>2</v>
      </c>
      <c r="AB1205">
        <v>0</v>
      </c>
      <c r="AC1205">
        <v>0</v>
      </c>
      <c r="AD1205">
        <v>1</v>
      </c>
      <c r="AE1205">
        <v>0</v>
      </c>
      <c r="AF1205">
        <v>0</v>
      </c>
      <c r="AG1205">
        <f t="shared" si="113"/>
        <v>1</v>
      </c>
      <c r="AH1205">
        <v>0</v>
      </c>
      <c r="AI1205">
        <v>0</v>
      </c>
    </row>
    <row r="1206" spans="1:35" x14ac:dyDescent="0.3">
      <c r="A1206" s="1">
        <v>3068</v>
      </c>
      <c r="B1206">
        <v>1990</v>
      </c>
      <c r="C1206">
        <f t="shared" si="110"/>
        <v>36</v>
      </c>
      <c r="D1206" t="str" cm="1">
        <f t="array" ref="D1206">_xlfn.IFS(C1206&lt;36,"Young",C1206&lt;56,"Middle-aged",C1206&gt;=56,"Senior")</f>
        <v>Middle-aged</v>
      </c>
      <c r="E1206" t="s">
        <v>29</v>
      </c>
      <c r="F1206" t="s">
        <v>37</v>
      </c>
      <c r="G1206">
        <v>18351</v>
      </c>
      <c r="H1206">
        <f t="shared" si="108"/>
        <v>18351</v>
      </c>
      <c r="I1206" t="str" cm="1">
        <f t="array" ref="I1206">_xlfn.IFS(H1206&lt;PERCENTILE(Income_Clean,0.33),"Low",H1206&lt;PERCENTILE(Income_Clean,0.67),"Medium",H1206&gt;PERCENTILE(Income_Clean,0.67),"High")</f>
        <v>Low</v>
      </c>
      <c r="J1206" t="str">
        <f t="shared" si="109"/>
        <v>Below Average Income</v>
      </c>
      <c r="K1206">
        <v>0</v>
      </c>
      <c r="L1206">
        <v>0</v>
      </c>
      <c r="M1206" t="str">
        <f t="shared" si="111"/>
        <v>No</v>
      </c>
      <c r="N1206" t="s">
        <v>506</v>
      </c>
      <c r="O1206">
        <v>1</v>
      </c>
      <c r="P1206">
        <v>1</v>
      </c>
      <c r="Q1206">
        <v>12</v>
      </c>
      <c r="R1206">
        <v>9</v>
      </c>
      <c r="S1206">
        <v>0</v>
      </c>
      <c r="T1206">
        <v>14</v>
      </c>
      <c r="U1206">
        <v>7</v>
      </c>
      <c r="V1206">
        <f t="shared" si="112"/>
        <v>43</v>
      </c>
      <c r="W1206">
        <v>1</v>
      </c>
      <c r="X1206">
        <v>2</v>
      </c>
      <c r="Y1206">
        <v>0</v>
      </c>
      <c r="Z1206">
        <v>3</v>
      </c>
      <c r="AA1206">
        <v>7</v>
      </c>
      <c r="AB1206">
        <v>0</v>
      </c>
      <c r="AC1206">
        <v>0</v>
      </c>
      <c r="AD1206">
        <v>0</v>
      </c>
      <c r="AE1206">
        <v>0</v>
      </c>
      <c r="AF1206">
        <v>0</v>
      </c>
      <c r="AG1206">
        <f t="shared" si="113"/>
        <v>0</v>
      </c>
      <c r="AH1206">
        <v>0</v>
      </c>
      <c r="AI1206">
        <v>0</v>
      </c>
    </row>
    <row r="1207" spans="1:35" x14ac:dyDescent="0.3">
      <c r="A1207" s="1">
        <v>8955</v>
      </c>
      <c r="B1207">
        <v>1957</v>
      </c>
      <c r="C1207">
        <f t="shared" si="110"/>
        <v>69</v>
      </c>
      <c r="D1207" t="str" cm="1">
        <f t="array" ref="D1207">_xlfn.IFS(C1207&lt;36,"Young",C1207&lt;56,"Middle-aged",C1207&gt;=56,"Senior")</f>
        <v>Senior</v>
      </c>
      <c r="E1207" t="s">
        <v>36</v>
      </c>
      <c r="F1207" t="s">
        <v>33</v>
      </c>
      <c r="G1207">
        <v>40451</v>
      </c>
      <c r="H1207">
        <f t="shared" si="108"/>
        <v>40451</v>
      </c>
      <c r="I1207" t="str" cm="1">
        <f t="array" ref="I1207">_xlfn.IFS(H1207&lt;PERCENTILE(Income_Clean,0.33),"Low",H1207&lt;PERCENTILE(Income_Clean,0.67),"Medium",H1207&gt;PERCENTILE(Income_Clean,0.67),"High")</f>
        <v>Medium</v>
      </c>
      <c r="J1207" t="str">
        <f t="shared" si="109"/>
        <v>Average Income</v>
      </c>
      <c r="K1207">
        <v>0</v>
      </c>
      <c r="L1207">
        <v>2</v>
      </c>
      <c r="M1207" t="str">
        <f t="shared" si="111"/>
        <v>Yes</v>
      </c>
      <c r="N1207" t="s">
        <v>224</v>
      </c>
      <c r="O1207">
        <v>54</v>
      </c>
      <c r="P1207">
        <v>35</v>
      </c>
      <c r="Q1207">
        <v>0</v>
      </c>
      <c r="R1207">
        <v>4</v>
      </c>
      <c r="S1207">
        <v>0</v>
      </c>
      <c r="T1207">
        <v>0</v>
      </c>
      <c r="U1207">
        <v>10</v>
      </c>
      <c r="V1207">
        <f t="shared" si="112"/>
        <v>49</v>
      </c>
      <c r="W1207">
        <v>1</v>
      </c>
      <c r="X1207">
        <v>1</v>
      </c>
      <c r="Y1207">
        <v>1</v>
      </c>
      <c r="Z1207">
        <v>2</v>
      </c>
      <c r="AA1207">
        <v>5</v>
      </c>
      <c r="AB1207">
        <v>1</v>
      </c>
      <c r="AC1207">
        <v>0</v>
      </c>
      <c r="AD1207">
        <v>0</v>
      </c>
      <c r="AE1207">
        <v>0</v>
      </c>
      <c r="AF1207">
        <v>0</v>
      </c>
      <c r="AG1207">
        <f t="shared" si="113"/>
        <v>1</v>
      </c>
      <c r="AH1207">
        <v>0</v>
      </c>
      <c r="AI1207">
        <v>0</v>
      </c>
    </row>
    <row r="1208" spans="1:35" x14ac:dyDescent="0.3">
      <c r="A1208" s="1">
        <v>945</v>
      </c>
      <c r="B1208">
        <v>1965</v>
      </c>
      <c r="C1208">
        <f t="shared" si="110"/>
        <v>61</v>
      </c>
      <c r="D1208" t="str" cm="1">
        <f t="array" ref="D1208">_xlfn.IFS(C1208&lt;36,"Young",C1208&lt;56,"Middle-aged",C1208&gt;=56,"Senior")</f>
        <v>Senior</v>
      </c>
      <c r="E1208" t="s">
        <v>29</v>
      </c>
      <c r="F1208" t="s">
        <v>33</v>
      </c>
      <c r="G1208">
        <v>36317</v>
      </c>
      <c r="H1208">
        <f t="shared" si="108"/>
        <v>36317</v>
      </c>
      <c r="I1208" t="str" cm="1">
        <f t="array" ref="I1208">_xlfn.IFS(H1208&lt;PERCENTILE(Income_Clean,0.33),"Low",H1208&lt;PERCENTILE(Income_Clean,0.67),"Medium",H1208&gt;PERCENTILE(Income_Clean,0.67),"High")</f>
        <v>Low</v>
      </c>
      <c r="J1208" t="str">
        <f t="shared" si="109"/>
        <v>Below Average Income</v>
      </c>
      <c r="K1208">
        <v>0</v>
      </c>
      <c r="L1208">
        <v>1</v>
      </c>
      <c r="M1208" t="str">
        <f t="shared" si="111"/>
        <v>Yes</v>
      </c>
      <c r="N1208" t="s">
        <v>247</v>
      </c>
      <c r="O1208">
        <v>53</v>
      </c>
      <c r="P1208">
        <v>87</v>
      </c>
      <c r="Q1208">
        <v>3</v>
      </c>
      <c r="R1208">
        <v>25</v>
      </c>
      <c r="S1208">
        <v>3</v>
      </c>
      <c r="T1208">
        <v>2</v>
      </c>
      <c r="U1208">
        <v>13</v>
      </c>
      <c r="V1208">
        <f t="shared" si="112"/>
        <v>133</v>
      </c>
      <c r="W1208">
        <v>2</v>
      </c>
      <c r="X1208">
        <v>3</v>
      </c>
      <c r="Y1208">
        <v>0</v>
      </c>
      <c r="Z1208">
        <v>4</v>
      </c>
      <c r="AA1208">
        <v>7</v>
      </c>
      <c r="AB1208">
        <v>0</v>
      </c>
      <c r="AC1208">
        <v>0</v>
      </c>
      <c r="AD1208">
        <v>0</v>
      </c>
      <c r="AE1208">
        <v>0</v>
      </c>
      <c r="AF1208">
        <v>0</v>
      </c>
      <c r="AG1208">
        <f t="shared" si="113"/>
        <v>0</v>
      </c>
      <c r="AH1208">
        <v>0</v>
      </c>
      <c r="AI1208">
        <v>0</v>
      </c>
    </row>
    <row r="1209" spans="1:35" x14ac:dyDescent="0.3">
      <c r="A1209" s="1">
        <v>5644</v>
      </c>
      <c r="B1209">
        <v>1957</v>
      </c>
      <c r="C1209">
        <f t="shared" si="110"/>
        <v>69</v>
      </c>
      <c r="D1209" t="str" cm="1">
        <f t="array" ref="D1209">_xlfn.IFS(C1209&lt;36,"Young",C1209&lt;56,"Middle-aged",C1209&gt;=56,"Senior")</f>
        <v>Senior</v>
      </c>
      <c r="E1209" t="s">
        <v>29</v>
      </c>
      <c r="F1209" t="s">
        <v>33</v>
      </c>
      <c r="G1209">
        <v>42213</v>
      </c>
      <c r="H1209">
        <f t="shared" si="108"/>
        <v>42213</v>
      </c>
      <c r="I1209" t="str" cm="1">
        <f t="array" ref="I1209">_xlfn.IFS(H1209&lt;PERCENTILE(Income_Clean,0.33),"Low",H1209&lt;PERCENTILE(Income_Clean,0.67),"Medium",H1209&gt;PERCENTILE(Income_Clean,0.67),"High")</f>
        <v>Medium</v>
      </c>
      <c r="J1209" t="str">
        <f t="shared" si="109"/>
        <v>Average Income</v>
      </c>
      <c r="K1209">
        <v>0</v>
      </c>
      <c r="L1209">
        <v>1</v>
      </c>
      <c r="M1209" t="str">
        <f t="shared" si="111"/>
        <v>Yes</v>
      </c>
      <c r="N1209" t="s">
        <v>273</v>
      </c>
      <c r="O1209">
        <v>96</v>
      </c>
      <c r="P1209">
        <v>309</v>
      </c>
      <c r="Q1209">
        <v>3</v>
      </c>
      <c r="R1209">
        <v>24</v>
      </c>
      <c r="S1209">
        <v>4</v>
      </c>
      <c r="T1209">
        <v>3</v>
      </c>
      <c r="U1209">
        <v>20</v>
      </c>
      <c r="V1209">
        <f t="shared" si="112"/>
        <v>363</v>
      </c>
      <c r="W1209">
        <v>2</v>
      </c>
      <c r="X1209">
        <v>5</v>
      </c>
      <c r="Y1209">
        <v>1</v>
      </c>
      <c r="Z1209">
        <v>7</v>
      </c>
      <c r="AA1209">
        <v>7</v>
      </c>
      <c r="AB1209">
        <v>0</v>
      </c>
      <c r="AC1209">
        <v>1</v>
      </c>
      <c r="AD1209">
        <v>0</v>
      </c>
      <c r="AE1209">
        <v>0</v>
      </c>
      <c r="AF1209">
        <v>0</v>
      </c>
      <c r="AG1209">
        <f t="shared" si="113"/>
        <v>1</v>
      </c>
      <c r="AH1209">
        <v>0</v>
      </c>
      <c r="AI1209">
        <v>0</v>
      </c>
    </row>
    <row r="1210" spans="1:35" x14ac:dyDescent="0.3">
      <c r="A1210" s="1">
        <v>7192</v>
      </c>
      <c r="B1210">
        <v>1955</v>
      </c>
      <c r="C1210">
        <f t="shared" si="110"/>
        <v>71</v>
      </c>
      <c r="D1210" t="str" cm="1">
        <f t="array" ref="D1210">_xlfn.IFS(C1210&lt;36,"Young",C1210&lt;56,"Middle-aged",C1210&gt;=56,"Senior")</f>
        <v>Senior</v>
      </c>
      <c r="E1210" t="s">
        <v>29</v>
      </c>
      <c r="F1210" t="s">
        <v>33</v>
      </c>
      <c r="G1210">
        <v>65748</v>
      </c>
      <c r="H1210">
        <f t="shared" si="108"/>
        <v>65748</v>
      </c>
      <c r="I1210" t="str" cm="1">
        <f t="array" ref="I1210">_xlfn.IFS(H1210&lt;PERCENTILE(Income_Clean,0.33),"Low",H1210&lt;PERCENTILE(Income_Clean,0.67),"Medium",H1210&gt;PERCENTILE(Income_Clean,0.67),"High")</f>
        <v>High</v>
      </c>
      <c r="J1210" t="str">
        <f t="shared" si="109"/>
        <v>Above Average Income</v>
      </c>
      <c r="K1210">
        <v>0</v>
      </c>
      <c r="L1210">
        <v>1</v>
      </c>
      <c r="M1210" t="str">
        <f t="shared" si="111"/>
        <v>Yes</v>
      </c>
      <c r="N1210" t="s">
        <v>421</v>
      </c>
      <c r="O1210">
        <v>58</v>
      </c>
      <c r="P1210">
        <v>172</v>
      </c>
      <c r="Q1210">
        <v>73</v>
      </c>
      <c r="R1210">
        <v>93</v>
      </c>
      <c r="S1210">
        <v>95</v>
      </c>
      <c r="T1210">
        <v>78</v>
      </c>
      <c r="U1210">
        <v>34</v>
      </c>
      <c r="V1210">
        <f t="shared" si="112"/>
        <v>545</v>
      </c>
      <c r="W1210">
        <v>2</v>
      </c>
      <c r="X1210">
        <v>2</v>
      </c>
      <c r="Y1210">
        <v>4</v>
      </c>
      <c r="Z1210">
        <v>10</v>
      </c>
      <c r="AA1210">
        <v>1</v>
      </c>
      <c r="AB1210">
        <v>0</v>
      </c>
      <c r="AC1210">
        <v>0</v>
      </c>
      <c r="AD1210">
        <v>0</v>
      </c>
      <c r="AE1210">
        <v>0</v>
      </c>
      <c r="AF1210">
        <v>0</v>
      </c>
      <c r="AG1210">
        <f t="shared" si="113"/>
        <v>0</v>
      </c>
      <c r="AH1210">
        <v>1</v>
      </c>
      <c r="AI1210">
        <v>0</v>
      </c>
    </row>
    <row r="1211" spans="1:35" x14ac:dyDescent="0.3">
      <c r="A1211" s="1">
        <v>2324</v>
      </c>
      <c r="B1211">
        <v>1972</v>
      </c>
      <c r="C1211">
        <f t="shared" si="110"/>
        <v>54</v>
      </c>
      <c r="D1211" t="str" cm="1">
        <f t="array" ref="D1211">_xlfn.IFS(C1211&lt;36,"Young",C1211&lt;56,"Middle-aged",C1211&gt;=56,"Senior")</f>
        <v>Middle-aged</v>
      </c>
      <c r="E1211" t="s">
        <v>29</v>
      </c>
      <c r="F1211" t="s">
        <v>33</v>
      </c>
      <c r="G1211">
        <v>77044</v>
      </c>
      <c r="H1211">
        <f t="shared" si="108"/>
        <v>77044</v>
      </c>
      <c r="I1211" t="str" cm="1">
        <f t="array" ref="I1211">_xlfn.IFS(H1211&lt;PERCENTILE(Income_Clean,0.33),"Low",H1211&lt;PERCENTILE(Income_Clean,0.67),"Medium",H1211&gt;PERCENTILE(Income_Clean,0.67),"High")</f>
        <v>High</v>
      </c>
      <c r="J1211" t="str">
        <f t="shared" si="109"/>
        <v>Above Average Income</v>
      </c>
      <c r="K1211">
        <v>0</v>
      </c>
      <c r="L1211">
        <v>1</v>
      </c>
      <c r="M1211" t="str">
        <f t="shared" si="111"/>
        <v>Yes</v>
      </c>
      <c r="N1211" t="s">
        <v>241</v>
      </c>
      <c r="O1211">
        <v>12</v>
      </c>
      <c r="P1211">
        <v>625</v>
      </c>
      <c r="Q1211">
        <v>38</v>
      </c>
      <c r="R1211">
        <v>242</v>
      </c>
      <c r="S1211">
        <v>50</v>
      </c>
      <c r="T1211">
        <v>34</v>
      </c>
      <c r="U1211">
        <v>76</v>
      </c>
      <c r="V1211">
        <f t="shared" si="112"/>
        <v>1065</v>
      </c>
      <c r="W1211">
        <v>2</v>
      </c>
      <c r="X1211">
        <v>7</v>
      </c>
      <c r="Y1211">
        <v>11</v>
      </c>
      <c r="Z1211">
        <v>11</v>
      </c>
      <c r="AA1211">
        <v>4</v>
      </c>
      <c r="AB1211">
        <v>1</v>
      </c>
      <c r="AC1211">
        <v>0</v>
      </c>
      <c r="AD1211">
        <v>0</v>
      </c>
      <c r="AE1211">
        <v>0</v>
      </c>
      <c r="AF1211">
        <v>0</v>
      </c>
      <c r="AG1211">
        <f t="shared" si="113"/>
        <v>1</v>
      </c>
      <c r="AH1211">
        <v>0</v>
      </c>
      <c r="AI1211">
        <v>0</v>
      </c>
    </row>
    <row r="1212" spans="1:35" x14ac:dyDescent="0.3">
      <c r="A1212" s="1">
        <v>697</v>
      </c>
      <c r="B1212">
        <v>1969</v>
      </c>
      <c r="C1212">
        <f t="shared" si="110"/>
        <v>57</v>
      </c>
      <c r="D1212" t="str" cm="1">
        <f t="array" ref="D1212">_xlfn.IFS(C1212&lt;36,"Young",C1212&lt;56,"Middle-aged",C1212&gt;=56,"Senior")</f>
        <v>Senior</v>
      </c>
      <c r="E1212" t="s">
        <v>29</v>
      </c>
      <c r="F1212" t="s">
        <v>33</v>
      </c>
      <c r="G1212">
        <v>74918</v>
      </c>
      <c r="H1212">
        <f t="shared" si="108"/>
        <v>74918</v>
      </c>
      <c r="I1212" t="str" cm="1">
        <f t="array" ref="I1212">_xlfn.IFS(H1212&lt;PERCENTILE(Income_Clean,0.33),"Low",H1212&lt;PERCENTILE(Income_Clean,0.67),"Medium",H1212&gt;PERCENTILE(Income_Clean,0.67),"High")</f>
        <v>High</v>
      </c>
      <c r="J1212" t="str">
        <f t="shared" si="109"/>
        <v>Above Average Income</v>
      </c>
      <c r="K1212">
        <v>0</v>
      </c>
      <c r="L1212">
        <v>0</v>
      </c>
      <c r="M1212" t="str">
        <f t="shared" si="111"/>
        <v>No</v>
      </c>
      <c r="N1212" t="s">
        <v>75</v>
      </c>
      <c r="O1212">
        <v>78</v>
      </c>
      <c r="P1212">
        <v>972</v>
      </c>
      <c r="Q1212">
        <v>59</v>
      </c>
      <c r="R1212">
        <v>913</v>
      </c>
      <c r="S1212">
        <v>25</v>
      </c>
      <c r="T1212">
        <v>19</v>
      </c>
      <c r="U1212">
        <v>59</v>
      </c>
      <c r="V1212">
        <f t="shared" si="112"/>
        <v>2047</v>
      </c>
      <c r="W1212">
        <v>1</v>
      </c>
      <c r="X1212">
        <v>5</v>
      </c>
      <c r="Y1212">
        <v>9</v>
      </c>
      <c r="Z1212">
        <v>6</v>
      </c>
      <c r="AA1212">
        <v>3</v>
      </c>
      <c r="AB1212">
        <v>0</v>
      </c>
      <c r="AC1212">
        <v>0</v>
      </c>
      <c r="AD1212">
        <v>1</v>
      </c>
      <c r="AE1212">
        <v>0</v>
      </c>
      <c r="AF1212">
        <v>0</v>
      </c>
      <c r="AG1212">
        <f t="shared" si="113"/>
        <v>1</v>
      </c>
      <c r="AH1212">
        <v>0</v>
      </c>
      <c r="AI1212">
        <v>0</v>
      </c>
    </row>
    <row r="1213" spans="1:35" x14ac:dyDescent="0.3">
      <c r="A1213" s="1">
        <v>3439</v>
      </c>
      <c r="B1213">
        <v>1972</v>
      </c>
      <c r="C1213">
        <f t="shared" si="110"/>
        <v>54</v>
      </c>
      <c r="D1213" t="str" cm="1">
        <f t="array" ref="D1213">_xlfn.IFS(C1213&lt;36,"Young",C1213&lt;56,"Middle-aged",C1213&gt;=56,"Senior")</f>
        <v>Middle-aged</v>
      </c>
      <c r="E1213" t="s">
        <v>29</v>
      </c>
      <c r="F1213" t="s">
        <v>37</v>
      </c>
      <c r="G1213">
        <v>56721</v>
      </c>
      <c r="H1213">
        <f t="shared" si="108"/>
        <v>56721</v>
      </c>
      <c r="I1213" t="str" cm="1">
        <f t="array" ref="I1213">_xlfn.IFS(H1213&lt;PERCENTILE(Income_Clean,0.33),"Low",H1213&lt;PERCENTILE(Income_Clean,0.67),"Medium",H1213&gt;PERCENTILE(Income_Clean,0.67),"High")</f>
        <v>Medium</v>
      </c>
      <c r="J1213" t="str">
        <f t="shared" si="109"/>
        <v>Average Income</v>
      </c>
      <c r="K1213">
        <v>1</v>
      </c>
      <c r="L1213">
        <v>1</v>
      </c>
      <c r="M1213" t="str">
        <f t="shared" si="111"/>
        <v>Yes</v>
      </c>
      <c r="N1213" t="s">
        <v>266</v>
      </c>
      <c r="O1213">
        <v>64</v>
      </c>
      <c r="P1213">
        <v>157</v>
      </c>
      <c r="Q1213">
        <v>6</v>
      </c>
      <c r="R1213">
        <v>39</v>
      </c>
      <c r="S1213">
        <v>6</v>
      </c>
      <c r="T1213">
        <v>13</v>
      </c>
      <c r="U1213">
        <v>75</v>
      </c>
      <c r="V1213">
        <f t="shared" si="112"/>
        <v>296</v>
      </c>
      <c r="W1213">
        <v>5</v>
      </c>
      <c r="X1213">
        <v>4</v>
      </c>
      <c r="Y1213">
        <v>1</v>
      </c>
      <c r="Z1213">
        <v>5</v>
      </c>
      <c r="AA1213">
        <v>6</v>
      </c>
      <c r="AB1213">
        <v>0</v>
      </c>
      <c r="AC1213">
        <v>0</v>
      </c>
      <c r="AD1213">
        <v>0</v>
      </c>
      <c r="AE1213">
        <v>0</v>
      </c>
      <c r="AF1213">
        <v>0</v>
      </c>
      <c r="AG1213">
        <f t="shared" si="113"/>
        <v>0</v>
      </c>
      <c r="AH1213">
        <v>0</v>
      </c>
      <c r="AI1213">
        <v>0</v>
      </c>
    </row>
    <row r="1214" spans="1:35" x14ac:dyDescent="0.3">
      <c r="A1214" s="1">
        <v>1506</v>
      </c>
      <c r="B1214">
        <v>1975</v>
      </c>
      <c r="C1214">
        <f t="shared" si="110"/>
        <v>51</v>
      </c>
      <c r="D1214" t="str" cm="1">
        <f t="array" ref="D1214">_xlfn.IFS(C1214&lt;36,"Young",C1214&lt;56,"Middle-aged",C1214&gt;=56,"Senior")</f>
        <v>Middle-aged</v>
      </c>
      <c r="E1214" t="s">
        <v>29</v>
      </c>
      <c r="F1214" t="s">
        <v>30</v>
      </c>
      <c r="G1214">
        <v>42160</v>
      </c>
      <c r="H1214">
        <f t="shared" si="108"/>
        <v>42160</v>
      </c>
      <c r="I1214" t="str" cm="1">
        <f t="array" ref="I1214">_xlfn.IFS(H1214&lt;PERCENTILE(Income_Clean,0.33),"Low",H1214&lt;PERCENTILE(Income_Clean,0.67),"Medium",H1214&gt;PERCENTILE(Income_Clean,0.67),"High")</f>
        <v>Medium</v>
      </c>
      <c r="J1214" t="str">
        <f t="shared" si="109"/>
        <v>Average Income</v>
      </c>
      <c r="K1214">
        <v>1</v>
      </c>
      <c r="L1214">
        <v>1</v>
      </c>
      <c r="M1214" t="str">
        <f t="shared" si="111"/>
        <v>Yes</v>
      </c>
      <c r="N1214" t="s">
        <v>592</v>
      </c>
      <c r="O1214">
        <v>26</v>
      </c>
      <c r="P1214">
        <v>48</v>
      </c>
      <c r="Q1214">
        <v>9</v>
      </c>
      <c r="R1214">
        <v>45</v>
      </c>
      <c r="S1214">
        <v>3</v>
      </c>
      <c r="T1214">
        <v>15</v>
      </c>
      <c r="U1214">
        <v>20</v>
      </c>
      <c r="V1214">
        <f t="shared" si="112"/>
        <v>140</v>
      </c>
      <c r="W1214">
        <v>4</v>
      </c>
      <c r="X1214">
        <v>2</v>
      </c>
      <c r="Y1214">
        <v>1</v>
      </c>
      <c r="Z1214">
        <v>4</v>
      </c>
      <c r="AA1214">
        <v>6</v>
      </c>
      <c r="AB1214">
        <v>0</v>
      </c>
      <c r="AC1214">
        <v>0</v>
      </c>
      <c r="AD1214">
        <v>0</v>
      </c>
      <c r="AE1214">
        <v>0</v>
      </c>
      <c r="AF1214">
        <v>0</v>
      </c>
      <c r="AG1214">
        <f t="shared" si="113"/>
        <v>0</v>
      </c>
      <c r="AH1214">
        <v>0</v>
      </c>
      <c r="AI1214">
        <v>1</v>
      </c>
    </row>
    <row r="1215" spans="1:35" x14ac:dyDescent="0.3">
      <c r="A1215" s="1">
        <v>232</v>
      </c>
      <c r="B1215">
        <v>1965</v>
      </c>
      <c r="C1215">
        <f t="shared" si="110"/>
        <v>61</v>
      </c>
      <c r="D1215" t="str" cm="1">
        <f t="array" ref="D1215">_xlfn.IFS(C1215&lt;36,"Young",C1215&lt;56,"Middle-aged",C1215&gt;=56,"Senior")</f>
        <v>Senior</v>
      </c>
      <c r="E1215" t="s">
        <v>29</v>
      </c>
      <c r="F1215" t="s">
        <v>30</v>
      </c>
      <c r="G1215">
        <v>61559</v>
      </c>
      <c r="H1215">
        <f t="shared" si="108"/>
        <v>61559</v>
      </c>
      <c r="I1215" t="str" cm="1">
        <f t="array" ref="I1215">_xlfn.IFS(H1215&lt;PERCENTILE(Income_Clean,0.33),"Low",H1215&lt;PERCENTILE(Income_Clean,0.67),"Medium",H1215&gt;PERCENTILE(Income_Clean,0.67),"High")</f>
        <v>Medium</v>
      </c>
      <c r="J1215" t="str">
        <f t="shared" si="109"/>
        <v>Average Income</v>
      </c>
      <c r="K1215">
        <v>0</v>
      </c>
      <c r="L1215">
        <v>1</v>
      </c>
      <c r="M1215" t="str">
        <f t="shared" si="111"/>
        <v>Yes</v>
      </c>
      <c r="N1215" t="s">
        <v>205</v>
      </c>
      <c r="O1215">
        <v>8</v>
      </c>
      <c r="P1215">
        <v>279</v>
      </c>
      <c r="Q1215">
        <v>83</v>
      </c>
      <c r="R1215">
        <v>88</v>
      </c>
      <c r="S1215">
        <v>32</v>
      </c>
      <c r="T1215">
        <v>14</v>
      </c>
      <c r="U1215">
        <v>34</v>
      </c>
      <c r="V1215">
        <f t="shared" si="112"/>
        <v>530</v>
      </c>
      <c r="W1215">
        <v>1</v>
      </c>
      <c r="X1215">
        <v>4</v>
      </c>
      <c r="Y1215">
        <v>2</v>
      </c>
      <c r="Z1215">
        <v>10</v>
      </c>
      <c r="AA1215">
        <v>3</v>
      </c>
      <c r="AB1215">
        <v>0</v>
      </c>
      <c r="AC1215">
        <v>0</v>
      </c>
      <c r="AD1215">
        <v>0</v>
      </c>
      <c r="AE1215">
        <v>0</v>
      </c>
      <c r="AF1215">
        <v>0</v>
      </c>
      <c r="AG1215">
        <f t="shared" si="113"/>
        <v>0</v>
      </c>
      <c r="AH1215">
        <v>0</v>
      </c>
      <c r="AI1215">
        <v>0</v>
      </c>
    </row>
    <row r="1216" spans="1:35" x14ac:dyDescent="0.3">
      <c r="A1216" s="1">
        <v>8876</v>
      </c>
      <c r="B1216">
        <v>1963</v>
      </c>
      <c r="C1216">
        <f t="shared" si="110"/>
        <v>63</v>
      </c>
      <c r="D1216" t="str" cm="1">
        <f t="array" ref="D1216">_xlfn.IFS(C1216&lt;36,"Young",C1216&lt;56,"Middle-aged",C1216&gt;=56,"Senior")</f>
        <v>Senior</v>
      </c>
      <c r="E1216" t="s">
        <v>36</v>
      </c>
      <c r="F1216" t="s">
        <v>33</v>
      </c>
      <c r="G1216">
        <v>33629</v>
      </c>
      <c r="H1216">
        <f t="shared" si="108"/>
        <v>33629</v>
      </c>
      <c r="I1216" t="str" cm="1">
        <f t="array" ref="I1216">_xlfn.IFS(H1216&lt;PERCENTILE(Income_Clean,0.33),"Low",H1216&lt;PERCENTILE(Income_Clean,0.67),"Medium",H1216&gt;PERCENTILE(Income_Clean,0.67),"High")</f>
        <v>Low</v>
      </c>
      <c r="J1216" t="str">
        <f t="shared" si="109"/>
        <v>Below Average Income</v>
      </c>
      <c r="K1216">
        <v>1</v>
      </c>
      <c r="L1216">
        <v>1</v>
      </c>
      <c r="M1216" t="str">
        <f t="shared" si="111"/>
        <v>Yes</v>
      </c>
      <c r="N1216" t="s">
        <v>55</v>
      </c>
      <c r="O1216">
        <v>49</v>
      </c>
      <c r="P1216">
        <v>132</v>
      </c>
      <c r="Q1216">
        <v>0</v>
      </c>
      <c r="R1216">
        <v>16</v>
      </c>
      <c r="S1216">
        <v>0</v>
      </c>
      <c r="T1216">
        <v>0</v>
      </c>
      <c r="U1216">
        <v>4</v>
      </c>
      <c r="V1216">
        <f t="shared" si="112"/>
        <v>152</v>
      </c>
      <c r="W1216">
        <v>5</v>
      </c>
      <c r="X1216">
        <v>3</v>
      </c>
      <c r="Y1216">
        <v>1</v>
      </c>
      <c r="Z1216">
        <v>4</v>
      </c>
      <c r="AA1216">
        <v>9</v>
      </c>
      <c r="AB1216">
        <v>0</v>
      </c>
      <c r="AC1216">
        <v>0</v>
      </c>
      <c r="AD1216">
        <v>0</v>
      </c>
      <c r="AE1216">
        <v>0</v>
      </c>
      <c r="AF1216">
        <v>0</v>
      </c>
      <c r="AG1216">
        <f t="shared" si="113"/>
        <v>0</v>
      </c>
      <c r="AH1216">
        <v>0</v>
      </c>
      <c r="AI1216">
        <v>0</v>
      </c>
    </row>
    <row r="1217" spans="1:35" x14ac:dyDescent="0.3">
      <c r="A1217" s="1">
        <v>4500</v>
      </c>
      <c r="B1217">
        <v>1991</v>
      </c>
      <c r="C1217">
        <f t="shared" si="110"/>
        <v>35</v>
      </c>
      <c r="D1217" t="str" cm="1">
        <f t="array" ref="D1217">_xlfn.IFS(C1217&lt;36,"Young",C1217&lt;56,"Middle-aged",C1217&gt;=56,"Senior")</f>
        <v>Young</v>
      </c>
      <c r="E1217" t="s">
        <v>36</v>
      </c>
      <c r="F1217" t="s">
        <v>33</v>
      </c>
      <c r="G1217">
        <v>68682</v>
      </c>
      <c r="H1217">
        <f t="shared" si="108"/>
        <v>68682</v>
      </c>
      <c r="I1217" t="str" cm="1">
        <f t="array" ref="I1217">_xlfn.IFS(H1217&lt;PERCENTILE(Income_Clean,0.33),"Low",H1217&lt;PERCENTILE(Income_Clean,0.67),"Medium",H1217&gt;PERCENTILE(Income_Clean,0.67),"High")</f>
        <v>High</v>
      </c>
      <c r="J1217" t="str">
        <f t="shared" si="109"/>
        <v>Above Average Income</v>
      </c>
      <c r="K1217">
        <v>0</v>
      </c>
      <c r="L1217">
        <v>0</v>
      </c>
      <c r="M1217" t="str">
        <f t="shared" si="111"/>
        <v>No</v>
      </c>
      <c r="N1217" t="s">
        <v>329</v>
      </c>
      <c r="O1217">
        <v>56</v>
      </c>
      <c r="P1217">
        <v>919</v>
      </c>
      <c r="Q1217">
        <v>0</v>
      </c>
      <c r="R1217">
        <v>505</v>
      </c>
      <c r="S1217">
        <v>99</v>
      </c>
      <c r="T1217">
        <v>30</v>
      </c>
      <c r="U1217">
        <v>45</v>
      </c>
      <c r="V1217">
        <f t="shared" si="112"/>
        <v>1598</v>
      </c>
      <c r="W1217">
        <v>1</v>
      </c>
      <c r="X1217">
        <v>4</v>
      </c>
      <c r="Y1217">
        <v>9</v>
      </c>
      <c r="Z1217">
        <v>10</v>
      </c>
      <c r="AA1217">
        <v>2</v>
      </c>
      <c r="AB1217">
        <v>0</v>
      </c>
      <c r="AC1217">
        <v>0</v>
      </c>
      <c r="AD1217">
        <v>0</v>
      </c>
      <c r="AE1217">
        <v>0</v>
      </c>
      <c r="AF1217">
        <v>0</v>
      </c>
      <c r="AG1217">
        <f t="shared" si="113"/>
        <v>0</v>
      </c>
      <c r="AH1217">
        <v>0</v>
      </c>
      <c r="AI1217">
        <v>0</v>
      </c>
    </row>
    <row r="1218" spans="1:35" x14ac:dyDescent="0.3">
      <c r="A1218" s="1">
        <v>9739</v>
      </c>
      <c r="B1218">
        <v>1963</v>
      </c>
      <c r="C1218">
        <f t="shared" si="110"/>
        <v>63</v>
      </c>
      <c r="D1218" t="str" cm="1">
        <f t="array" ref="D1218">_xlfn.IFS(C1218&lt;36,"Young",C1218&lt;56,"Middle-aged",C1218&gt;=56,"Senior")</f>
        <v>Senior</v>
      </c>
      <c r="E1218" t="s">
        <v>29</v>
      </c>
      <c r="F1218" t="s">
        <v>30</v>
      </c>
      <c r="G1218">
        <v>34377</v>
      </c>
      <c r="H1218">
        <f t="shared" ref="H1218:H1281" si="114">IF(G1218=0,MEDIAN(Income),G1218)</f>
        <v>34377</v>
      </c>
      <c r="I1218" t="str" cm="1">
        <f t="array" ref="I1218">_xlfn.IFS(H1218&lt;PERCENTILE(Income_Clean,0.33),"Low",H1218&lt;PERCENTILE(Income_Clean,0.67),"Medium",H1218&gt;PERCENTILE(Income_Clean,0.67),"High")</f>
        <v>Low</v>
      </c>
      <c r="J1218" t="str">
        <f t="shared" ref="J1218:J1281" si="115">_xlfn.XLOOKUP(I1218,$AK$3:$AK$5,$AL$3:$AL$5)</f>
        <v>Below Average Income</v>
      </c>
      <c r="K1218">
        <v>0</v>
      </c>
      <c r="L1218">
        <v>1</v>
      </c>
      <c r="M1218" t="str">
        <f t="shared" si="111"/>
        <v>Yes</v>
      </c>
      <c r="N1218" t="s">
        <v>509</v>
      </c>
      <c r="O1218">
        <v>55</v>
      </c>
      <c r="P1218">
        <v>62</v>
      </c>
      <c r="Q1218">
        <v>0</v>
      </c>
      <c r="R1218">
        <v>22</v>
      </c>
      <c r="S1218">
        <v>3</v>
      </c>
      <c r="T1218">
        <v>1</v>
      </c>
      <c r="U1218">
        <v>26</v>
      </c>
      <c r="V1218">
        <f t="shared" si="112"/>
        <v>114</v>
      </c>
      <c r="W1218">
        <v>2</v>
      </c>
      <c r="X1218">
        <v>2</v>
      </c>
      <c r="Y1218">
        <v>2</v>
      </c>
      <c r="Z1218">
        <v>2</v>
      </c>
      <c r="AA1218">
        <v>7</v>
      </c>
      <c r="AB1218">
        <v>0</v>
      </c>
      <c r="AC1218">
        <v>0</v>
      </c>
      <c r="AD1218">
        <v>0</v>
      </c>
      <c r="AE1218">
        <v>0</v>
      </c>
      <c r="AF1218">
        <v>0</v>
      </c>
      <c r="AG1218">
        <f t="shared" si="113"/>
        <v>0</v>
      </c>
      <c r="AH1218">
        <v>0</v>
      </c>
      <c r="AI1218">
        <v>0</v>
      </c>
    </row>
    <row r="1219" spans="1:35" x14ac:dyDescent="0.3">
      <c r="A1219" s="1">
        <v>10395</v>
      </c>
      <c r="B1219">
        <v>1986</v>
      </c>
      <c r="C1219">
        <f t="shared" ref="C1219:C1282" si="116">2026-B1219</f>
        <v>40</v>
      </c>
      <c r="D1219" t="str" cm="1">
        <f t="array" ref="D1219">_xlfn.IFS(C1219&lt;36,"Young",C1219&lt;56,"Middle-aged",C1219&gt;=56,"Senior")</f>
        <v>Middle-aged</v>
      </c>
      <c r="E1219" t="s">
        <v>47</v>
      </c>
      <c r="F1219" t="s">
        <v>30</v>
      </c>
      <c r="G1219">
        <v>8940</v>
      </c>
      <c r="H1219">
        <f t="shared" si="114"/>
        <v>8940</v>
      </c>
      <c r="I1219" t="str" cm="1">
        <f t="array" ref="I1219">_xlfn.IFS(H1219&lt;PERCENTILE(Income_Clean,0.33),"Low",H1219&lt;PERCENTILE(Income_Clean,0.67),"Medium",H1219&gt;PERCENTILE(Income_Clean,0.67),"High")</f>
        <v>Low</v>
      </c>
      <c r="J1219" t="str">
        <f t="shared" si="115"/>
        <v>Below Average Income</v>
      </c>
      <c r="K1219">
        <v>1</v>
      </c>
      <c r="L1219">
        <v>0</v>
      </c>
      <c r="M1219" t="str">
        <f t="shared" ref="M1219:M1282" si="117">IF(K1219+L1219&gt;0,"Yes","No")</f>
        <v>Yes</v>
      </c>
      <c r="N1219" t="s">
        <v>162</v>
      </c>
      <c r="O1219">
        <v>25</v>
      </c>
      <c r="P1219">
        <v>1</v>
      </c>
      <c r="Q1219">
        <v>45</v>
      </c>
      <c r="R1219">
        <v>3</v>
      </c>
      <c r="S1219">
        <v>4</v>
      </c>
      <c r="T1219">
        <v>6</v>
      </c>
      <c r="U1219">
        <v>42</v>
      </c>
      <c r="V1219">
        <f t="shared" ref="V1219:V1282" si="118">SUM(P1219:U1219)</f>
        <v>101</v>
      </c>
      <c r="W1219">
        <v>3</v>
      </c>
      <c r="X1219">
        <v>3</v>
      </c>
      <c r="Y1219">
        <v>1</v>
      </c>
      <c r="Z1219">
        <v>3</v>
      </c>
      <c r="AA1219">
        <v>8</v>
      </c>
      <c r="AB1219">
        <v>0</v>
      </c>
      <c r="AC1219">
        <v>0</v>
      </c>
      <c r="AD1219">
        <v>0</v>
      </c>
      <c r="AE1219">
        <v>0</v>
      </c>
      <c r="AF1219">
        <v>0</v>
      </c>
      <c r="AG1219">
        <f t="shared" ref="AG1219:AG1282" si="119">SUM(AB1219:AF1219)</f>
        <v>0</v>
      </c>
      <c r="AH1219">
        <v>0</v>
      </c>
      <c r="AI1219">
        <v>0</v>
      </c>
    </row>
    <row r="1220" spans="1:35" x14ac:dyDescent="0.3">
      <c r="A1220" s="1">
        <v>1176</v>
      </c>
      <c r="B1220">
        <v>1973</v>
      </c>
      <c r="C1220">
        <f t="shared" si="116"/>
        <v>53</v>
      </c>
      <c r="D1220" t="str" cm="1">
        <f t="array" ref="D1220">_xlfn.IFS(C1220&lt;36,"Young",C1220&lt;56,"Middle-aged",C1220&gt;=56,"Senior")</f>
        <v>Middle-aged</v>
      </c>
      <c r="E1220" t="s">
        <v>29</v>
      </c>
      <c r="F1220" t="s">
        <v>37</v>
      </c>
      <c r="G1220">
        <v>26228</v>
      </c>
      <c r="H1220">
        <f t="shared" si="114"/>
        <v>26228</v>
      </c>
      <c r="I1220" t="str" cm="1">
        <f t="array" ref="I1220">_xlfn.IFS(H1220&lt;PERCENTILE(Income_Clean,0.33),"Low",H1220&lt;PERCENTILE(Income_Clean,0.67),"Medium",H1220&gt;PERCENTILE(Income_Clean,0.67),"High")</f>
        <v>Low</v>
      </c>
      <c r="J1220" t="str">
        <f t="shared" si="115"/>
        <v>Below Average Income</v>
      </c>
      <c r="K1220">
        <v>1</v>
      </c>
      <c r="L1220">
        <v>0</v>
      </c>
      <c r="M1220" t="str">
        <f t="shared" si="117"/>
        <v>Yes</v>
      </c>
      <c r="N1220" t="s">
        <v>364</v>
      </c>
      <c r="O1220">
        <v>50</v>
      </c>
      <c r="P1220">
        <v>2</v>
      </c>
      <c r="Q1220">
        <v>6</v>
      </c>
      <c r="R1220">
        <v>4</v>
      </c>
      <c r="S1220">
        <v>3</v>
      </c>
      <c r="T1220">
        <v>1</v>
      </c>
      <c r="U1220">
        <v>9</v>
      </c>
      <c r="V1220">
        <f t="shared" si="118"/>
        <v>25</v>
      </c>
      <c r="W1220">
        <v>1</v>
      </c>
      <c r="X1220">
        <v>1</v>
      </c>
      <c r="Y1220">
        <v>0</v>
      </c>
      <c r="Z1220">
        <v>2</v>
      </c>
      <c r="AA1220">
        <v>8</v>
      </c>
      <c r="AB1220">
        <v>0</v>
      </c>
      <c r="AC1220">
        <v>0</v>
      </c>
      <c r="AD1220">
        <v>0</v>
      </c>
      <c r="AE1220">
        <v>0</v>
      </c>
      <c r="AF1220">
        <v>0</v>
      </c>
      <c r="AG1220">
        <f t="shared" si="119"/>
        <v>0</v>
      </c>
      <c r="AH1220">
        <v>0</v>
      </c>
      <c r="AI1220">
        <v>0</v>
      </c>
    </row>
    <row r="1221" spans="1:35" x14ac:dyDescent="0.3">
      <c r="A1221" s="1">
        <v>1627</v>
      </c>
      <c r="B1221">
        <v>1957</v>
      </c>
      <c r="C1221">
        <f t="shared" si="116"/>
        <v>69</v>
      </c>
      <c r="D1221" t="str" cm="1">
        <f t="array" ref="D1221">_xlfn.IFS(C1221&lt;36,"Young",C1221&lt;56,"Middle-aged",C1221&gt;=56,"Senior")</f>
        <v>Senior</v>
      </c>
      <c r="E1221" t="s">
        <v>53</v>
      </c>
      <c r="F1221" t="s">
        <v>41</v>
      </c>
      <c r="G1221">
        <v>77297</v>
      </c>
      <c r="H1221">
        <f t="shared" si="114"/>
        <v>77297</v>
      </c>
      <c r="I1221" t="str" cm="1">
        <f t="array" ref="I1221">_xlfn.IFS(H1221&lt;PERCENTILE(Income_Clean,0.33),"Low",H1221&lt;PERCENTILE(Income_Clean,0.67),"Medium",H1221&gt;PERCENTILE(Income_Clean,0.67),"High")</f>
        <v>High</v>
      </c>
      <c r="J1221" t="str">
        <f t="shared" si="115"/>
        <v>Above Average Income</v>
      </c>
      <c r="K1221">
        <v>0</v>
      </c>
      <c r="L1221">
        <v>0</v>
      </c>
      <c r="M1221" t="str">
        <f t="shared" si="117"/>
        <v>No</v>
      </c>
      <c r="N1221" t="s">
        <v>430</v>
      </c>
      <c r="O1221">
        <v>84</v>
      </c>
      <c r="P1221">
        <v>408</v>
      </c>
      <c r="Q1221">
        <v>61</v>
      </c>
      <c r="R1221">
        <v>109</v>
      </c>
      <c r="S1221">
        <v>48</v>
      </c>
      <c r="T1221">
        <v>122</v>
      </c>
      <c r="U1221">
        <v>41</v>
      </c>
      <c r="V1221">
        <f t="shared" si="118"/>
        <v>789</v>
      </c>
      <c r="W1221">
        <v>1</v>
      </c>
      <c r="X1221">
        <v>5</v>
      </c>
      <c r="Y1221">
        <v>7</v>
      </c>
      <c r="Z1221">
        <v>9</v>
      </c>
      <c r="AA1221">
        <v>4</v>
      </c>
      <c r="AB1221">
        <v>0</v>
      </c>
      <c r="AC1221">
        <v>0</v>
      </c>
      <c r="AD1221">
        <v>0</v>
      </c>
      <c r="AE1221">
        <v>1</v>
      </c>
      <c r="AF1221">
        <v>0</v>
      </c>
      <c r="AG1221">
        <f t="shared" si="119"/>
        <v>1</v>
      </c>
      <c r="AH1221">
        <v>0</v>
      </c>
      <c r="AI1221">
        <v>0</v>
      </c>
    </row>
    <row r="1222" spans="1:35" x14ac:dyDescent="0.3">
      <c r="A1222" s="1">
        <v>938</v>
      </c>
      <c r="B1222">
        <v>1981</v>
      </c>
      <c r="C1222">
        <f t="shared" si="116"/>
        <v>45</v>
      </c>
      <c r="D1222" t="str" cm="1">
        <f t="array" ref="D1222">_xlfn.IFS(C1222&lt;36,"Young",C1222&lt;56,"Middle-aged",C1222&gt;=56,"Senior")</f>
        <v>Middle-aged</v>
      </c>
      <c r="E1222" t="s">
        <v>29</v>
      </c>
      <c r="F1222" t="s">
        <v>37</v>
      </c>
      <c r="G1222">
        <v>40211</v>
      </c>
      <c r="H1222">
        <f t="shared" si="114"/>
        <v>40211</v>
      </c>
      <c r="I1222" t="str" cm="1">
        <f t="array" ref="I1222">_xlfn.IFS(H1222&lt;PERCENTILE(Income_Clean,0.33),"Low",H1222&lt;PERCENTILE(Income_Clean,0.67),"Medium",H1222&gt;PERCENTILE(Income_Clean,0.67),"High")</f>
        <v>Low</v>
      </c>
      <c r="J1222" t="str">
        <f t="shared" si="115"/>
        <v>Below Average Income</v>
      </c>
      <c r="K1222">
        <v>1</v>
      </c>
      <c r="L1222">
        <v>1</v>
      </c>
      <c r="M1222" t="str">
        <f t="shared" si="117"/>
        <v>Yes</v>
      </c>
      <c r="N1222" t="s">
        <v>563</v>
      </c>
      <c r="O1222">
        <v>30</v>
      </c>
      <c r="P1222">
        <v>51</v>
      </c>
      <c r="Q1222">
        <v>1</v>
      </c>
      <c r="R1222">
        <v>7</v>
      </c>
      <c r="S1222">
        <v>2</v>
      </c>
      <c r="T1222">
        <v>1</v>
      </c>
      <c r="U1222">
        <v>25</v>
      </c>
      <c r="V1222">
        <f t="shared" si="118"/>
        <v>87</v>
      </c>
      <c r="W1222">
        <v>2</v>
      </c>
      <c r="X1222">
        <v>2</v>
      </c>
      <c r="Y1222">
        <v>1</v>
      </c>
      <c r="Z1222">
        <v>2</v>
      </c>
      <c r="AA1222">
        <v>8</v>
      </c>
      <c r="AB1222">
        <v>1</v>
      </c>
      <c r="AC1222">
        <v>0</v>
      </c>
      <c r="AD1222">
        <v>0</v>
      </c>
      <c r="AE1222">
        <v>0</v>
      </c>
      <c r="AF1222">
        <v>0</v>
      </c>
      <c r="AG1222">
        <f t="shared" si="119"/>
        <v>1</v>
      </c>
      <c r="AH1222">
        <v>0</v>
      </c>
      <c r="AI1222">
        <v>0</v>
      </c>
    </row>
    <row r="1223" spans="1:35" x14ac:dyDescent="0.3">
      <c r="A1223" s="1">
        <v>2740</v>
      </c>
      <c r="B1223">
        <v>1958</v>
      </c>
      <c r="C1223">
        <f t="shared" si="116"/>
        <v>68</v>
      </c>
      <c r="D1223" t="str" cm="1">
        <f t="array" ref="D1223">_xlfn.IFS(C1223&lt;36,"Young",C1223&lt;56,"Middle-aged",C1223&gt;=56,"Senior")</f>
        <v>Senior</v>
      </c>
      <c r="E1223" t="s">
        <v>36</v>
      </c>
      <c r="F1223" t="s">
        <v>71</v>
      </c>
      <c r="G1223">
        <v>33438</v>
      </c>
      <c r="H1223">
        <f t="shared" si="114"/>
        <v>33438</v>
      </c>
      <c r="I1223" t="str" cm="1">
        <f t="array" ref="I1223">_xlfn.IFS(H1223&lt;PERCENTILE(Income_Clean,0.33),"Low",H1223&lt;PERCENTILE(Income_Clean,0.67),"Medium",H1223&gt;PERCENTILE(Income_Clean,0.67),"High")</f>
        <v>Low</v>
      </c>
      <c r="J1223" t="str">
        <f t="shared" si="115"/>
        <v>Below Average Income</v>
      </c>
      <c r="K1223">
        <v>1</v>
      </c>
      <c r="L1223">
        <v>1</v>
      </c>
      <c r="M1223" t="str">
        <f t="shared" si="117"/>
        <v>Yes</v>
      </c>
      <c r="N1223" t="s">
        <v>364</v>
      </c>
      <c r="O1223">
        <v>81</v>
      </c>
      <c r="P1223">
        <v>62</v>
      </c>
      <c r="Q1223">
        <v>1</v>
      </c>
      <c r="R1223">
        <v>16</v>
      </c>
      <c r="S1223">
        <v>3</v>
      </c>
      <c r="T1223">
        <v>2</v>
      </c>
      <c r="U1223">
        <v>6</v>
      </c>
      <c r="V1223">
        <f t="shared" si="118"/>
        <v>90</v>
      </c>
      <c r="W1223">
        <v>4</v>
      </c>
      <c r="X1223">
        <v>2</v>
      </c>
      <c r="Y1223">
        <v>1</v>
      </c>
      <c r="Z1223">
        <v>4</v>
      </c>
      <c r="AA1223">
        <v>5</v>
      </c>
      <c r="AB1223">
        <v>0</v>
      </c>
      <c r="AC1223">
        <v>0</v>
      </c>
      <c r="AD1223">
        <v>0</v>
      </c>
      <c r="AE1223">
        <v>0</v>
      </c>
      <c r="AF1223">
        <v>0</v>
      </c>
      <c r="AG1223">
        <f t="shared" si="119"/>
        <v>0</v>
      </c>
      <c r="AH1223">
        <v>0</v>
      </c>
      <c r="AI1223">
        <v>0</v>
      </c>
    </row>
    <row r="1224" spans="1:35" x14ac:dyDescent="0.3">
      <c r="A1224" s="1">
        <v>257</v>
      </c>
      <c r="B1224">
        <v>1959</v>
      </c>
      <c r="C1224">
        <f t="shared" si="116"/>
        <v>67</v>
      </c>
      <c r="D1224" t="str" cm="1">
        <f t="array" ref="D1224">_xlfn.IFS(C1224&lt;36,"Young",C1224&lt;56,"Middle-aged",C1224&gt;=56,"Senior")</f>
        <v>Senior</v>
      </c>
      <c r="E1224" t="s">
        <v>36</v>
      </c>
      <c r="F1224" t="s">
        <v>37</v>
      </c>
      <c r="G1224">
        <v>75032</v>
      </c>
      <c r="H1224">
        <f t="shared" si="114"/>
        <v>75032</v>
      </c>
      <c r="I1224" t="str" cm="1">
        <f t="array" ref="I1224">_xlfn.IFS(H1224&lt;PERCENTILE(Income_Clean,0.33),"Low",H1224&lt;PERCENTILE(Income_Clean,0.67),"Medium",H1224&gt;PERCENTILE(Income_Clean,0.67),"High")</f>
        <v>High</v>
      </c>
      <c r="J1224" t="str">
        <f t="shared" si="115"/>
        <v>Above Average Income</v>
      </c>
      <c r="K1224">
        <v>0</v>
      </c>
      <c r="L1224">
        <v>1</v>
      </c>
      <c r="M1224" t="str">
        <f t="shared" si="117"/>
        <v>Yes</v>
      </c>
      <c r="N1224" t="s">
        <v>593</v>
      </c>
      <c r="O1224">
        <v>74</v>
      </c>
      <c r="P1224">
        <v>952</v>
      </c>
      <c r="Q1224">
        <v>12</v>
      </c>
      <c r="R1224">
        <v>180</v>
      </c>
      <c r="S1224">
        <v>47</v>
      </c>
      <c r="T1224">
        <v>12</v>
      </c>
      <c r="U1224">
        <v>12</v>
      </c>
      <c r="V1224">
        <f t="shared" si="118"/>
        <v>1215</v>
      </c>
      <c r="W1224">
        <v>2</v>
      </c>
      <c r="X1224">
        <v>5</v>
      </c>
      <c r="Y1224">
        <v>4</v>
      </c>
      <c r="Z1224">
        <v>9</v>
      </c>
      <c r="AA1224">
        <v>3</v>
      </c>
      <c r="AB1224">
        <v>0</v>
      </c>
      <c r="AC1224">
        <v>0</v>
      </c>
      <c r="AD1224">
        <v>0</v>
      </c>
      <c r="AE1224">
        <v>0</v>
      </c>
      <c r="AF1224">
        <v>0</v>
      </c>
      <c r="AG1224">
        <f t="shared" si="119"/>
        <v>0</v>
      </c>
      <c r="AH1224">
        <v>0</v>
      </c>
      <c r="AI1224">
        <v>0</v>
      </c>
    </row>
    <row r="1225" spans="1:35" x14ac:dyDescent="0.3">
      <c r="A1225" s="1">
        <v>4058</v>
      </c>
      <c r="B1225">
        <v>1955</v>
      </c>
      <c r="C1225">
        <f t="shared" si="116"/>
        <v>71</v>
      </c>
      <c r="D1225" t="str" cm="1">
        <f t="array" ref="D1225">_xlfn.IFS(C1225&lt;36,"Young",C1225&lt;56,"Middle-aged",C1225&gt;=56,"Senior")</f>
        <v>Senior</v>
      </c>
      <c r="E1225" t="s">
        <v>36</v>
      </c>
      <c r="F1225" t="s">
        <v>30</v>
      </c>
      <c r="G1225">
        <v>61284</v>
      </c>
      <c r="H1225">
        <f t="shared" si="114"/>
        <v>61284</v>
      </c>
      <c r="I1225" t="str" cm="1">
        <f t="array" ref="I1225">_xlfn.IFS(H1225&lt;PERCENTILE(Income_Clean,0.33),"Low",H1225&lt;PERCENTILE(Income_Clean,0.67),"Medium",H1225&gt;PERCENTILE(Income_Clean,0.67),"High")</f>
        <v>Medium</v>
      </c>
      <c r="J1225" t="str">
        <f t="shared" si="115"/>
        <v>Average Income</v>
      </c>
      <c r="K1225">
        <v>0</v>
      </c>
      <c r="L1225">
        <v>0</v>
      </c>
      <c r="M1225" t="str">
        <f t="shared" si="117"/>
        <v>No</v>
      </c>
      <c r="N1225" t="s">
        <v>273</v>
      </c>
      <c r="O1225">
        <v>76</v>
      </c>
      <c r="P1225">
        <v>618</v>
      </c>
      <c r="Q1225">
        <v>15</v>
      </c>
      <c r="R1225">
        <v>106</v>
      </c>
      <c r="S1225">
        <v>20</v>
      </c>
      <c r="T1225">
        <v>7</v>
      </c>
      <c r="U1225">
        <v>45</v>
      </c>
      <c r="V1225">
        <f t="shared" si="118"/>
        <v>811</v>
      </c>
      <c r="W1225">
        <v>1</v>
      </c>
      <c r="X1225">
        <v>11</v>
      </c>
      <c r="Y1225">
        <v>2</v>
      </c>
      <c r="Z1225">
        <v>8</v>
      </c>
      <c r="AA1225">
        <v>6</v>
      </c>
      <c r="AB1225">
        <v>0</v>
      </c>
      <c r="AC1225">
        <v>1</v>
      </c>
      <c r="AD1225">
        <v>0</v>
      </c>
      <c r="AE1225">
        <v>0</v>
      </c>
      <c r="AF1225">
        <v>0</v>
      </c>
      <c r="AG1225">
        <f t="shared" si="119"/>
        <v>1</v>
      </c>
      <c r="AH1225">
        <v>0</v>
      </c>
      <c r="AI1225">
        <v>0</v>
      </c>
    </row>
    <row r="1226" spans="1:35" x14ac:dyDescent="0.3">
      <c r="A1226" s="1">
        <v>7736</v>
      </c>
      <c r="B1226">
        <v>1986</v>
      </c>
      <c r="C1226">
        <f t="shared" si="116"/>
        <v>40</v>
      </c>
      <c r="D1226" t="str" cm="1">
        <f t="array" ref="D1226">_xlfn.IFS(C1226&lt;36,"Young",C1226&lt;56,"Middle-aged",C1226&gt;=56,"Senior")</f>
        <v>Middle-aged</v>
      </c>
      <c r="E1226" t="s">
        <v>29</v>
      </c>
      <c r="F1226" t="s">
        <v>37</v>
      </c>
      <c r="G1226">
        <v>22518</v>
      </c>
      <c r="H1226">
        <f t="shared" si="114"/>
        <v>22518</v>
      </c>
      <c r="I1226" t="str" cm="1">
        <f t="array" ref="I1226">_xlfn.IFS(H1226&lt;PERCENTILE(Income_Clean,0.33),"Low",H1226&lt;PERCENTILE(Income_Clean,0.67),"Medium",H1226&gt;PERCENTILE(Income_Clean,0.67),"High")</f>
        <v>Low</v>
      </c>
      <c r="J1226" t="str">
        <f t="shared" si="115"/>
        <v>Below Average Income</v>
      </c>
      <c r="K1226">
        <v>1</v>
      </c>
      <c r="L1226">
        <v>0</v>
      </c>
      <c r="M1226" t="str">
        <f t="shared" si="117"/>
        <v>Yes</v>
      </c>
      <c r="N1226" t="s">
        <v>245</v>
      </c>
      <c r="O1226">
        <v>36</v>
      </c>
      <c r="P1226">
        <v>11</v>
      </c>
      <c r="Q1226">
        <v>7</v>
      </c>
      <c r="R1226">
        <v>12</v>
      </c>
      <c r="S1226">
        <v>2</v>
      </c>
      <c r="T1226">
        <v>2</v>
      </c>
      <c r="U1226">
        <v>27</v>
      </c>
      <c r="V1226">
        <f t="shared" si="118"/>
        <v>61</v>
      </c>
      <c r="W1226">
        <v>2</v>
      </c>
      <c r="X1226">
        <v>2</v>
      </c>
      <c r="Y1226">
        <v>1</v>
      </c>
      <c r="Z1226">
        <v>2</v>
      </c>
      <c r="AA1226">
        <v>5</v>
      </c>
      <c r="AB1226">
        <v>1</v>
      </c>
      <c r="AC1226">
        <v>0</v>
      </c>
      <c r="AD1226">
        <v>0</v>
      </c>
      <c r="AE1226">
        <v>0</v>
      </c>
      <c r="AF1226">
        <v>0</v>
      </c>
      <c r="AG1226">
        <f t="shared" si="119"/>
        <v>1</v>
      </c>
      <c r="AH1226">
        <v>0</v>
      </c>
      <c r="AI1226">
        <v>1</v>
      </c>
    </row>
    <row r="1227" spans="1:35" x14ac:dyDescent="0.3">
      <c r="A1227" s="1">
        <v>8210</v>
      </c>
      <c r="B1227">
        <v>1975</v>
      </c>
      <c r="C1227">
        <f t="shared" si="116"/>
        <v>51</v>
      </c>
      <c r="D1227" t="str" cm="1">
        <f t="array" ref="D1227">_xlfn.IFS(C1227&lt;36,"Young",C1227&lt;56,"Middle-aged",C1227&gt;=56,"Senior")</f>
        <v>Middle-aged</v>
      </c>
      <c r="E1227" t="s">
        <v>39</v>
      </c>
      <c r="F1227" t="s">
        <v>37</v>
      </c>
      <c r="G1227">
        <v>54730</v>
      </c>
      <c r="H1227">
        <f t="shared" si="114"/>
        <v>54730</v>
      </c>
      <c r="I1227" t="str" cm="1">
        <f t="array" ref="I1227">_xlfn.IFS(H1227&lt;PERCENTILE(Income_Clean,0.33),"Low",H1227&lt;PERCENTILE(Income_Clean,0.67),"Medium",H1227&gt;PERCENTILE(Income_Clean,0.67),"High")</f>
        <v>Medium</v>
      </c>
      <c r="J1227" t="str">
        <f t="shared" si="115"/>
        <v>Average Income</v>
      </c>
      <c r="K1227">
        <v>0</v>
      </c>
      <c r="L1227">
        <v>1</v>
      </c>
      <c r="M1227" t="str">
        <f t="shared" si="117"/>
        <v>Yes</v>
      </c>
      <c r="N1227" t="s">
        <v>303</v>
      </c>
      <c r="O1227">
        <v>64</v>
      </c>
      <c r="P1227">
        <v>318</v>
      </c>
      <c r="Q1227">
        <v>3</v>
      </c>
      <c r="R1227">
        <v>17</v>
      </c>
      <c r="S1227">
        <v>4</v>
      </c>
      <c r="T1227">
        <v>7</v>
      </c>
      <c r="U1227">
        <v>56</v>
      </c>
      <c r="V1227">
        <f t="shared" si="118"/>
        <v>405</v>
      </c>
      <c r="W1227">
        <v>5</v>
      </c>
      <c r="X1227">
        <v>4</v>
      </c>
      <c r="Y1227">
        <v>1</v>
      </c>
      <c r="Z1227">
        <v>8</v>
      </c>
      <c r="AA1227">
        <v>4</v>
      </c>
      <c r="AB1227">
        <v>0</v>
      </c>
      <c r="AC1227">
        <v>0</v>
      </c>
      <c r="AD1227">
        <v>0</v>
      </c>
      <c r="AE1227">
        <v>0</v>
      </c>
      <c r="AF1227">
        <v>0</v>
      </c>
      <c r="AG1227">
        <f t="shared" si="119"/>
        <v>0</v>
      </c>
      <c r="AH1227">
        <v>0</v>
      </c>
      <c r="AI1227">
        <v>0</v>
      </c>
    </row>
    <row r="1228" spans="1:35" x14ac:dyDescent="0.3">
      <c r="A1228" s="1">
        <v>833</v>
      </c>
      <c r="B1228">
        <v>1955</v>
      </c>
      <c r="C1228">
        <f t="shared" si="116"/>
        <v>71</v>
      </c>
      <c r="D1228" t="str" cm="1">
        <f t="array" ref="D1228">_xlfn.IFS(C1228&lt;36,"Young",C1228&lt;56,"Middle-aged",C1228&gt;=56,"Senior")</f>
        <v>Senior</v>
      </c>
      <c r="E1228" t="s">
        <v>39</v>
      </c>
      <c r="F1228" t="s">
        <v>37</v>
      </c>
      <c r="G1228">
        <v>38452</v>
      </c>
      <c r="H1228">
        <f t="shared" si="114"/>
        <v>38452</v>
      </c>
      <c r="I1228" t="str" cm="1">
        <f t="array" ref="I1228">_xlfn.IFS(H1228&lt;PERCENTILE(Income_Clean,0.33),"Low",H1228&lt;PERCENTILE(Income_Clean,0.67),"Medium",H1228&gt;PERCENTILE(Income_Clean,0.67),"High")</f>
        <v>Low</v>
      </c>
      <c r="J1228" t="str">
        <f t="shared" si="115"/>
        <v>Below Average Income</v>
      </c>
      <c r="K1228">
        <v>1</v>
      </c>
      <c r="L1228">
        <v>1</v>
      </c>
      <c r="M1228" t="str">
        <f t="shared" si="117"/>
        <v>Yes</v>
      </c>
      <c r="N1228" t="s">
        <v>128</v>
      </c>
      <c r="O1228">
        <v>62</v>
      </c>
      <c r="P1228">
        <v>56</v>
      </c>
      <c r="Q1228">
        <v>0</v>
      </c>
      <c r="R1228">
        <v>14</v>
      </c>
      <c r="S1228">
        <v>0</v>
      </c>
      <c r="T1228">
        <v>0</v>
      </c>
      <c r="U1228">
        <v>2</v>
      </c>
      <c r="V1228">
        <f t="shared" si="118"/>
        <v>72</v>
      </c>
      <c r="W1228">
        <v>3</v>
      </c>
      <c r="X1228">
        <v>3</v>
      </c>
      <c r="Y1228">
        <v>0</v>
      </c>
      <c r="Z1228">
        <v>3</v>
      </c>
      <c r="AA1228">
        <v>7</v>
      </c>
      <c r="AB1228">
        <v>0</v>
      </c>
      <c r="AC1228">
        <v>0</v>
      </c>
      <c r="AD1228">
        <v>0</v>
      </c>
      <c r="AE1228">
        <v>0</v>
      </c>
      <c r="AF1228">
        <v>0</v>
      </c>
      <c r="AG1228">
        <f t="shared" si="119"/>
        <v>0</v>
      </c>
      <c r="AH1228">
        <v>0</v>
      </c>
      <c r="AI1228">
        <v>0</v>
      </c>
    </row>
    <row r="1229" spans="1:35" x14ac:dyDescent="0.3">
      <c r="A1229" s="1">
        <v>6230</v>
      </c>
      <c r="B1229">
        <v>1971</v>
      </c>
      <c r="C1229">
        <f t="shared" si="116"/>
        <v>55</v>
      </c>
      <c r="D1229" t="str" cm="1">
        <f t="array" ref="D1229">_xlfn.IFS(C1229&lt;36,"Young",C1229&lt;56,"Middle-aged",C1229&gt;=56,"Senior")</f>
        <v>Middle-aged</v>
      </c>
      <c r="E1229" t="s">
        <v>29</v>
      </c>
      <c r="F1229" t="s">
        <v>41</v>
      </c>
      <c r="G1229">
        <v>44421</v>
      </c>
      <c r="H1229">
        <f t="shared" si="114"/>
        <v>44421</v>
      </c>
      <c r="I1229" t="str" cm="1">
        <f t="array" ref="I1229">_xlfn.IFS(H1229&lt;PERCENTILE(Income_Clean,0.33),"Low",H1229&lt;PERCENTILE(Income_Clean,0.67),"Medium",H1229&gt;PERCENTILE(Income_Clean,0.67),"High")</f>
        <v>Medium</v>
      </c>
      <c r="J1229" t="str">
        <f t="shared" si="115"/>
        <v>Average Income</v>
      </c>
      <c r="K1229">
        <v>1</v>
      </c>
      <c r="L1229">
        <v>1</v>
      </c>
      <c r="M1229" t="str">
        <f t="shared" si="117"/>
        <v>Yes</v>
      </c>
      <c r="N1229" t="s">
        <v>398</v>
      </c>
      <c r="O1229">
        <v>53</v>
      </c>
      <c r="P1229">
        <v>110</v>
      </c>
      <c r="Q1229">
        <v>5</v>
      </c>
      <c r="R1229">
        <v>59</v>
      </c>
      <c r="S1229">
        <v>7</v>
      </c>
      <c r="T1229">
        <v>1</v>
      </c>
      <c r="U1229">
        <v>7</v>
      </c>
      <c r="V1229">
        <f t="shared" si="118"/>
        <v>189</v>
      </c>
      <c r="W1229">
        <v>5</v>
      </c>
      <c r="X1229">
        <v>5</v>
      </c>
      <c r="Y1229">
        <v>0</v>
      </c>
      <c r="Z1229">
        <v>4</v>
      </c>
      <c r="AA1229">
        <v>8</v>
      </c>
      <c r="AB1229">
        <v>0</v>
      </c>
      <c r="AC1229">
        <v>0</v>
      </c>
      <c r="AD1229">
        <v>0</v>
      </c>
      <c r="AE1229">
        <v>0</v>
      </c>
      <c r="AF1229">
        <v>0</v>
      </c>
      <c r="AG1229">
        <f t="shared" si="119"/>
        <v>0</v>
      </c>
      <c r="AH1229">
        <v>0</v>
      </c>
      <c r="AI1229">
        <v>0</v>
      </c>
    </row>
    <row r="1230" spans="1:35" x14ac:dyDescent="0.3">
      <c r="A1230" s="1">
        <v>7325</v>
      </c>
      <c r="B1230">
        <v>1986</v>
      </c>
      <c r="C1230">
        <f t="shared" si="116"/>
        <v>40</v>
      </c>
      <c r="D1230" t="str" cm="1">
        <f t="array" ref="D1230">_xlfn.IFS(C1230&lt;36,"Young",C1230&lt;56,"Middle-aged",C1230&gt;=56,"Senior")</f>
        <v>Middle-aged</v>
      </c>
      <c r="E1230" t="s">
        <v>36</v>
      </c>
      <c r="F1230" t="s">
        <v>33</v>
      </c>
      <c r="G1230">
        <v>38197</v>
      </c>
      <c r="H1230">
        <f t="shared" si="114"/>
        <v>38197</v>
      </c>
      <c r="I1230" t="str" cm="1">
        <f t="array" ref="I1230">_xlfn.IFS(H1230&lt;PERCENTILE(Income_Clean,0.33),"Low",H1230&lt;PERCENTILE(Income_Clean,0.67),"Medium",H1230&gt;PERCENTILE(Income_Clean,0.67),"High")</f>
        <v>Low</v>
      </c>
      <c r="J1230" t="str">
        <f t="shared" si="115"/>
        <v>Below Average Income</v>
      </c>
      <c r="K1230">
        <v>1</v>
      </c>
      <c r="L1230">
        <v>0</v>
      </c>
      <c r="M1230" t="str">
        <f t="shared" si="117"/>
        <v>Yes</v>
      </c>
      <c r="N1230" t="s">
        <v>535</v>
      </c>
      <c r="O1230">
        <v>86</v>
      </c>
      <c r="P1230">
        <v>23</v>
      </c>
      <c r="Q1230">
        <v>0</v>
      </c>
      <c r="R1230">
        <v>11</v>
      </c>
      <c r="S1230">
        <v>2</v>
      </c>
      <c r="T1230">
        <v>1</v>
      </c>
      <c r="U1230">
        <v>3</v>
      </c>
      <c r="V1230">
        <f t="shared" si="118"/>
        <v>40</v>
      </c>
      <c r="W1230">
        <v>1</v>
      </c>
      <c r="X1230">
        <v>1</v>
      </c>
      <c r="Y1230">
        <v>0</v>
      </c>
      <c r="Z1230">
        <v>3</v>
      </c>
      <c r="AA1230">
        <v>5</v>
      </c>
      <c r="AB1230">
        <v>0</v>
      </c>
      <c r="AC1230">
        <v>0</v>
      </c>
      <c r="AD1230">
        <v>0</v>
      </c>
      <c r="AE1230">
        <v>0</v>
      </c>
      <c r="AF1230">
        <v>0</v>
      </c>
      <c r="AG1230">
        <f t="shared" si="119"/>
        <v>0</v>
      </c>
      <c r="AH1230">
        <v>0</v>
      </c>
      <c r="AI1230">
        <v>0</v>
      </c>
    </row>
    <row r="1231" spans="1:35" x14ac:dyDescent="0.3">
      <c r="A1231" s="1">
        <v>1307</v>
      </c>
      <c r="B1231">
        <v>1978</v>
      </c>
      <c r="C1231">
        <f t="shared" si="116"/>
        <v>48</v>
      </c>
      <c r="D1231" t="str" cm="1">
        <f t="array" ref="D1231">_xlfn.IFS(C1231&lt;36,"Young",C1231&lt;56,"Middle-aged",C1231&gt;=56,"Senior")</f>
        <v>Middle-aged</v>
      </c>
      <c r="E1231" t="s">
        <v>29</v>
      </c>
      <c r="F1231" t="s">
        <v>41</v>
      </c>
      <c r="G1231">
        <v>41986</v>
      </c>
      <c r="H1231">
        <f t="shared" si="114"/>
        <v>41986</v>
      </c>
      <c r="I1231" t="str" cm="1">
        <f t="array" ref="I1231">_xlfn.IFS(H1231&lt;PERCENTILE(Income_Clean,0.33),"Low",H1231&lt;PERCENTILE(Income_Clean,0.67),"Medium",H1231&gt;PERCENTILE(Income_Clean,0.67),"High")</f>
        <v>Medium</v>
      </c>
      <c r="J1231" t="str">
        <f t="shared" si="115"/>
        <v>Average Income</v>
      </c>
      <c r="K1231">
        <v>0</v>
      </c>
      <c r="L1231">
        <v>1</v>
      </c>
      <c r="M1231" t="str">
        <f t="shared" si="117"/>
        <v>Yes</v>
      </c>
      <c r="N1231" t="s">
        <v>285</v>
      </c>
      <c r="O1231">
        <v>15</v>
      </c>
      <c r="P1231">
        <v>27</v>
      </c>
      <c r="Q1231">
        <v>5</v>
      </c>
      <c r="R1231">
        <v>8</v>
      </c>
      <c r="S1231">
        <v>8</v>
      </c>
      <c r="T1231">
        <v>3</v>
      </c>
      <c r="U1231">
        <v>12</v>
      </c>
      <c r="V1231">
        <f t="shared" si="118"/>
        <v>63</v>
      </c>
      <c r="W1231">
        <v>3</v>
      </c>
      <c r="X1231">
        <v>3</v>
      </c>
      <c r="Y1231">
        <v>0</v>
      </c>
      <c r="Z1231">
        <v>4</v>
      </c>
      <c r="AA1231">
        <v>4</v>
      </c>
      <c r="AB1231">
        <v>0</v>
      </c>
      <c r="AC1231">
        <v>0</v>
      </c>
      <c r="AD1231">
        <v>0</v>
      </c>
      <c r="AE1231">
        <v>0</v>
      </c>
      <c r="AF1231">
        <v>0</v>
      </c>
      <c r="AG1231">
        <f t="shared" si="119"/>
        <v>0</v>
      </c>
      <c r="AH1231">
        <v>0</v>
      </c>
      <c r="AI1231">
        <v>0</v>
      </c>
    </row>
    <row r="1232" spans="1:35" x14ac:dyDescent="0.3">
      <c r="A1232" s="1">
        <v>1502</v>
      </c>
      <c r="B1232">
        <v>1983</v>
      </c>
      <c r="C1232">
        <f t="shared" si="116"/>
        <v>43</v>
      </c>
      <c r="D1232" t="str" cm="1">
        <f t="array" ref="D1232">_xlfn.IFS(C1232&lt;36,"Young",C1232&lt;56,"Middle-aged",C1232&gt;=56,"Senior")</f>
        <v>Middle-aged</v>
      </c>
      <c r="E1232" t="s">
        <v>29</v>
      </c>
      <c r="F1232" t="s">
        <v>33</v>
      </c>
      <c r="G1232">
        <v>28427</v>
      </c>
      <c r="H1232">
        <f t="shared" si="114"/>
        <v>28427</v>
      </c>
      <c r="I1232" t="str" cm="1">
        <f t="array" ref="I1232">_xlfn.IFS(H1232&lt;PERCENTILE(Income_Clean,0.33),"Low",H1232&lt;PERCENTILE(Income_Clean,0.67),"Medium",H1232&gt;PERCENTILE(Income_Clean,0.67),"High")</f>
        <v>Low</v>
      </c>
      <c r="J1232" t="str">
        <f t="shared" si="115"/>
        <v>Below Average Income</v>
      </c>
      <c r="K1232">
        <v>1</v>
      </c>
      <c r="L1232">
        <v>0</v>
      </c>
      <c r="M1232" t="str">
        <f t="shared" si="117"/>
        <v>Yes</v>
      </c>
      <c r="N1232" t="s">
        <v>594</v>
      </c>
      <c r="O1232">
        <v>67</v>
      </c>
      <c r="P1232">
        <v>18</v>
      </c>
      <c r="Q1232">
        <v>3</v>
      </c>
      <c r="R1232">
        <v>19</v>
      </c>
      <c r="S1232">
        <v>3</v>
      </c>
      <c r="T1232">
        <v>3</v>
      </c>
      <c r="U1232">
        <v>6</v>
      </c>
      <c r="V1232">
        <f t="shared" si="118"/>
        <v>52</v>
      </c>
      <c r="W1232">
        <v>2</v>
      </c>
      <c r="X1232">
        <v>2</v>
      </c>
      <c r="Y1232">
        <v>0</v>
      </c>
      <c r="Z1232">
        <v>3</v>
      </c>
      <c r="AA1232">
        <v>8</v>
      </c>
      <c r="AB1232">
        <v>0</v>
      </c>
      <c r="AC1232">
        <v>0</v>
      </c>
      <c r="AD1232">
        <v>0</v>
      </c>
      <c r="AE1232">
        <v>0</v>
      </c>
      <c r="AF1232">
        <v>0</v>
      </c>
      <c r="AG1232">
        <f t="shared" si="119"/>
        <v>0</v>
      </c>
      <c r="AH1232">
        <v>0</v>
      </c>
      <c r="AI1232">
        <v>0</v>
      </c>
    </row>
    <row r="1233" spans="1:35" x14ac:dyDescent="0.3">
      <c r="A1233" s="1">
        <v>6211</v>
      </c>
      <c r="B1233">
        <v>1976</v>
      </c>
      <c r="C1233">
        <f t="shared" si="116"/>
        <v>50</v>
      </c>
      <c r="D1233" t="str" cm="1">
        <f t="array" ref="D1233">_xlfn.IFS(C1233&lt;36,"Young",C1233&lt;56,"Middle-aged",C1233&gt;=56,"Senior")</f>
        <v>Middle-aged</v>
      </c>
      <c r="E1233" t="s">
        <v>36</v>
      </c>
      <c r="F1233" t="s">
        <v>33</v>
      </c>
      <c r="G1233">
        <v>37395</v>
      </c>
      <c r="H1233">
        <f t="shared" si="114"/>
        <v>37395</v>
      </c>
      <c r="I1233" t="str" cm="1">
        <f t="array" ref="I1233">_xlfn.IFS(H1233&lt;PERCENTILE(Income_Clean,0.33),"Low",H1233&lt;PERCENTILE(Income_Clean,0.67),"Medium",H1233&gt;PERCENTILE(Income_Clean,0.67),"High")</f>
        <v>Low</v>
      </c>
      <c r="J1233" t="str">
        <f t="shared" si="115"/>
        <v>Below Average Income</v>
      </c>
      <c r="K1233">
        <v>1</v>
      </c>
      <c r="L1233">
        <v>0</v>
      </c>
      <c r="M1233" t="str">
        <f t="shared" si="117"/>
        <v>Yes</v>
      </c>
      <c r="N1233" t="s">
        <v>492</v>
      </c>
      <c r="O1233">
        <v>47</v>
      </c>
      <c r="P1233">
        <v>18</v>
      </c>
      <c r="Q1233">
        <v>0</v>
      </c>
      <c r="R1233">
        <v>9</v>
      </c>
      <c r="S1233">
        <v>0</v>
      </c>
      <c r="T1233">
        <v>1</v>
      </c>
      <c r="U1233">
        <v>11</v>
      </c>
      <c r="V1233">
        <f t="shared" si="118"/>
        <v>39</v>
      </c>
      <c r="W1233">
        <v>1</v>
      </c>
      <c r="X1233">
        <v>1</v>
      </c>
      <c r="Y1233">
        <v>0</v>
      </c>
      <c r="Z1233">
        <v>3</v>
      </c>
      <c r="AA1233">
        <v>6</v>
      </c>
      <c r="AB1233">
        <v>0</v>
      </c>
      <c r="AC1233">
        <v>0</v>
      </c>
      <c r="AD1233">
        <v>0</v>
      </c>
      <c r="AE1233">
        <v>0</v>
      </c>
      <c r="AF1233">
        <v>0</v>
      </c>
      <c r="AG1233">
        <f t="shared" si="119"/>
        <v>0</v>
      </c>
      <c r="AH1233">
        <v>0</v>
      </c>
      <c r="AI1233">
        <v>0</v>
      </c>
    </row>
    <row r="1234" spans="1:35" x14ac:dyDescent="0.3">
      <c r="A1234" s="1">
        <v>843</v>
      </c>
      <c r="B1234">
        <v>1971</v>
      </c>
      <c r="C1234">
        <f t="shared" si="116"/>
        <v>55</v>
      </c>
      <c r="D1234" t="str" cm="1">
        <f t="array" ref="D1234">_xlfn.IFS(C1234&lt;36,"Young",C1234&lt;56,"Middle-aged",C1234&gt;=56,"Senior")</f>
        <v>Middle-aged</v>
      </c>
      <c r="E1234" t="s">
        <v>29</v>
      </c>
      <c r="F1234" t="s">
        <v>37</v>
      </c>
      <c r="G1234">
        <v>64722</v>
      </c>
      <c r="H1234">
        <f t="shared" si="114"/>
        <v>64722</v>
      </c>
      <c r="I1234" t="str" cm="1">
        <f t="array" ref="I1234">_xlfn.IFS(H1234&lt;PERCENTILE(Income_Clean,0.33),"Low",H1234&lt;PERCENTILE(Income_Clean,0.67),"Medium",H1234&gt;PERCENTILE(Income_Clean,0.67),"High")</f>
        <v>High</v>
      </c>
      <c r="J1234" t="str">
        <f t="shared" si="115"/>
        <v>Above Average Income</v>
      </c>
      <c r="K1234">
        <v>1</v>
      </c>
      <c r="L1234">
        <v>0</v>
      </c>
      <c r="M1234" t="str">
        <f t="shared" si="117"/>
        <v>Yes</v>
      </c>
      <c r="N1234" t="s">
        <v>525</v>
      </c>
      <c r="O1234">
        <v>47</v>
      </c>
      <c r="P1234">
        <v>303</v>
      </c>
      <c r="Q1234">
        <v>0</v>
      </c>
      <c r="R1234">
        <v>280</v>
      </c>
      <c r="S1234">
        <v>60</v>
      </c>
      <c r="T1234">
        <v>147</v>
      </c>
      <c r="U1234">
        <v>15</v>
      </c>
      <c r="V1234">
        <f t="shared" si="118"/>
        <v>805</v>
      </c>
      <c r="W1234">
        <v>4</v>
      </c>
      <c r="X1234">
        <v>8</v>
      </c>
      <c r="Y1234">
        <v>2</v>
      </c>
      <c r="Z1234">
        <v>11</v>
      </c>
      <c r="AA1234">
        <v>6</v>
      </c>
      <c r="AB1234">
        <v>0</v>
      </c>
      <c r="AC1234">
        <v>0</v>
      </c>
      <c r="AD1234">
        <v>0</v>
      </c>
      <c r="AE1234">
        <v>0</v>
      </c>
      <c r="AF1234">
        <v>0</v>
      </c>
      <c r="AG1234">
        <f t="shared" si="119"/>
        <v>0</v>
      </c>
      <c r="AH1234">
        <v>0</v>
      </c>
      <c r="AI1234">
        <v>0</v>
      </c>
    </row>
    <row r="1235" spans="1:35" x14ac:dyDescent="0.3">
      <c r="A1235" s="1">
        <v>4174</v>
      </c>
      <c r="B1235">
        <v>1956</v>
      </c>
      <c r="C1235">
        <f t="shared" si="116"/>
        <v>70</v>
      </c>
      <c r="D1235" t="str" cm="1">
        <f t="array" ref="D1235">_xlfn.IFS(C1235&lt;36,"Young",C1235&lt;56,"Middle-aged",C1235&gt;=56,"Senior")</f>
        <v>Senior</v>
      </c>
      <c r="E1235" t="s">
        <v>39</v>
      </c>
      <c r="F1235" t="s">
        <v>33</v>
      </c>
      <c r="G1235">
        <v>55249</v>
      </c>
      <c r="H1235">
        <f t="shared" si="114"/>
        <v>55249</v>
      </c>
      <c r="I1235" t="str" cm="1">
        <f t="array" ref="I1235">_xlfn.IFS(H1235&lt;PERCENTILE(Income_Clean,0.33),"Low",H1235&lt;PERCENTILE(Income_Clean,0.67),"Medium",H1235&gt;PERCENTILE(Income_Clean,0.67),"High")</f>
        <v>Medium</v>
      </c>
      <c r="J1235" t="str">
        <f t="shared" si="115"/>
        <v>Average Income</v>
      </c>
      <c r="K1235">
        <v>0</v>
      </c>
      <c r="L1235">
        <v>1</v>
      </c>
      <c r="M1235" t="str">
        <f t="shared" si="117"/>
        <v>Yes</v>
      </c>
      <c r="N1235" t="s">
        <v>260</v>
      </c>
      <c r="O1235">
        <v>81</v>
      </c>
      <c r="P1235">
        <v>97</v>
      </c>
      <c r="Q1235">
        <v>1</v>
      </c>
      <c r="R1235">
        <v>19</v>
      </c>
      <c r="S1235">
        <v>2</v>
      </c>
      <c r="T1235">
        <v>0</v>
      </c>
      <c r="U1235">
        <v>11</v>
      </c>
      <c r="V1235">
        <f t="shared" si="118"/>
        <v>130</v>
      </c>
      <c r="W1235">
        <v>1</v>
      </c>
      <c r="X1235">
        <v>2</v>
      </c>
      <c r="Y1235">
        <v>1</v>
      </c>
      <c r="Z1235">
        <v>4</v>
      </c>
      <c r="AA1235">
        <v>3</v>
      </c>
      <c r="AB1235">
        <v>0</v>
      </c>
      <c r="AC1235">
        <v>0</v>
      </c>
      <c r="AD1235">
        <v>0</v>
      </c>
      <c r="AE1235">
        <v>0</v>
      </c>
      <c r="AF1235">
        <v>0</v>
      </c>
      <c r="AG1235">
        <f t="shared" si="119"/>
        <v>0</v>
      </c>
      <c r="AH1235">
        <v>0</v>
      </c>
      <c r="AI1235">
        <v>0</v>
      </c>
    </row>
    <row r="1236" spans="1:35" x14ac:dyDescent="0.3">
      <c r="A1236" s="1">
        <v>9757</v>
      </c>
      <c r="B1236">
        <v>1972</v>
      </c>
      <c r="C1236">
        <f t="shared" si="116"/>
        <v>54</v>
      </c>
      <c r="D1236" t="str" cm="1">
        <f t="array" ref="D1236">_xlfn.IFS(C1236&lt;36,"Young",C1236&lt;56,"Middle-aged",C1236&gt;=56,"Senior")</f>
        <v>Middle-aged</v>
      </c>
      <c r="E1236" t="s">
        <v>29</v>
      </c>
      <c r="F1236" t="s">
        <v>33</v>
      </c>
      <c r="G1236">
        <v>84906</v>
      </c>
      <c r="H1236">
        <f t="shared" si="114"/>
        <v>84906</v>
      </c>
      <c r="I1236" t="str" cm="1">
        <f t="array" ref="I1236">_xlfn.IFS(H1236&lt;PERCENTILE(Income_Clean,0.33),"Low",H1236&lt;PERCENTILE(Income_Clean,0.67),"Medium",H1236&gt;PERCENTILE(Income_Clean,0.67),"High")</f>
        <v>High</v>
      </c>
      <c r="J1236" t="str">
        <f t="shared" si="115"/>
        <v>Above Average Income</v>
      </c>
      <c r="K1236">
        <v>0</v>
      </c>
      <c r="L1236">
        <v>0</v>
      </c>
      <c r="M1236" t="str">
        <f t="shared" si="117"/>
        <v>No</v>
      </c>
      <c r="N1236" t="s">
        <v>230</v>
      </c>
      <c r="O1236">
        <v>98</v>
      </c>
      <c r="P1236">
        <v>997</v>
      </c>
      <c r="Q1236">
        <v>15</v>
      </c>
      <c r="R1236">
        <v>414</v>
      </c>
      <c r="S1236">
        <v>99</v>
      </c>
      <c r="T1236">
        <v>30</v>
      </c>
      <c r="U1236">
        <v>76</v>
      </c>
      <c r="V1236">
        <f t="shared" si="118"/>
        <v>1631</v>
      </c>
      <c r="W1236">
        <v>1</v>
      </c>
      <c r="X1236">
        <v>5</v>
      </c>
      <c r="Y1236">
        <v>6</v>
      </c>
      <c r="Z1236">
        <v>12</v>
      </c>
      <c r="AA1236">
        <v>2</v>
      </c>
      <c r="AB1236">
        <v>0</v>
      </c>
      <c r="AC1236">
        <v>1</v>
      </c>
      <c r="AD1236">
        <v>1</v>
      </c>
      <c r="AE1236">
        <v>0</v>
      </c>
      <c r="AF1236">
        <v>1</v>
      </c>
      <c r="AG1236">
        <f t="shared" si="119"/>
        <v>3</v>
      </c>
      <c r="AH1236">
        <v>0</v>
      </c>
      <c r="AI1236">
        <v>0</v>
      </c>
    </row>
    <row r="1237" spans="1:35" x14ac:dyDescent="0.3">
      <c r="A1237" s="1">
        <v>6918</v>
      </c>
      <c r="B1237">
        <v>1989</v>
      </c>
      <c r="C1237">
        <f t="shared" si="116"/>
        <v>37</v>
      </c>
      <c r="D1237" t="str" cm="1">
        <f t="array" ref="D1237">_xlfn.IFS(C1237&lt;36,"Young",C1237&lt;56,"Middle-aged",C1237&gt;=56,"Senior")</f>
        <v>Middle-aged</v>
      </c>
      <c r="E1237" t="s">
        <v>29</v>
      </c>
      <c r="F1237" t="s">
        <v>37</v>
      </c>
      <c r="G1237">
        <v>28691</v>
      </c>
      <c r="H1237">
        <f t="shared" si="114"/>
        <v>28691</v>
      </c>
      <c r="I1237" t="str" cm="1">
        <f t="array" ref="I1237">_xlfn.IFS(H1237&lt;PERCENTILE(Income_Clean,0.33),"Low",H1237&lt;PERCENTILE(Income_Clean,0.67),"Medium",H1237&gt;PERCENTILE(Income_Clean,0.67),"High")</f>
        <v>Low</v>
      </c>
      <c r="J1237" t="str">
        <f t="shared" si="115"/>
        <v>Below Average Income</v>
      </c>
      <c r="K1237">
        <v>1</v>
      </c>
      <c r="L1237">
        <v>0</v>
      </c>
      <c r="M1237" t="str">
        <f t="shared" si="117"/>
        <v>Yes</v>
      </c>
      <c r="N1237" t="s">
        <v>92</v>
      </c>
      <c r="O1237">
        <v>56</v>
      </c>
      <c r="P1237">
        <v>5</v>
      </c>
      <c r="Q1237">
        <v>4</v>
      </c>
      <c r="R1237">
        <v>13</v>
      </c>
      <c r="S1237">
        <v>8</v>
      </c>
      <c r="T1237">
        <v>0</v>
      </c>
      <c r="U1237">
        <v>4</v>
      </c>
      <c r="V1237">
        <f t="shared" si="118"/>
        <v>34</v>
      </c>
      <c r="W1237">
        <v>1</v>
      </c>
      <c r="X1237">
        <v>1</v>
      </c>
      <c r="Y1237">
        <v>0</v>
      </c>
      <c r="Z1237">
        <v>3</v>
      </c>
      <c r="AA1237">
        <v>8</v>
      </c>
      <c r="AB1237">
        <v>0</v>
      </c>
      <c r="AC1237">
        <v>0</v>
      </c>
      <c r="AD1237">
        <v>0</v>
      </c>
      <c r="AE1237">
        <v>0</v>
      </c>
      <c r="AF1237">
        <v>0</v>
      </c>
      <c r="AG1237">
        <f t="shared" si="119"/>
        <v>0</v>
      </c>
      <c r="AH1237">
        <v>0</v>
      </c>
      <c r="AI1237">
        <v>0</v>
      </c>
    </row>
    <row r="1238" spans="1:35" x14ac:dyDescent="0.3">
      <c r="A1238" s="1">
        <v>286</v>
      </c>
      <c r="B1238">
        <v>1952</v>
      </c>
      <c r="C1238">
        <f t="shared" si="116"/>
        <v>74</v>
      </c>
      <c r="D1238" t="str" cm="1">
        <f t="array" ref="D1238">_xlfn.IFS(C1238&lt;36,"Young",C1238&lt;56,"Middle-aged",C1238&gt;=56,"Senior")</f>
        <v>Senior</v>
      </c>
      <c r="E1238" t="s">
        <v>29</v>
      </c>
      <c r="F1238" t="s">
        <v>30</v>
      </c>
      <c r="G1238">
        <v>44213</v>
      </c>
      <c r="H1238">
        <f t="shared" si="114"/>
        <v>44213</v>
      </c>
      <c r="I1238" t="str" cm="1">
        <f t="array" ref="I1238">_xlfn.IFS(H1238&lt;PERCENTILE(Income_Clean,0.33),"Low",H1238&lt;PERCENTILE(Income_Clean,0.67),"Medium",H1238&gt;PERCENTILE(Income_Clean,0.67),"High")</f>
        <v>Medium</v>
      </c>
      <c r="J1238" t="str">
        <f t="shared" si="115"/>
        <v>Average Income</v>
      </c>
      <c r="K1238">
        <v>1</v>
      </c>
      <c r="L1238">
        <v>1</v>
      </c>
      <c r="M1238" t="str">
        <f t="shared" si="117"/>
        <v>Yes</v>
      </c>
      <c r="N1238" t="s">
        <v>310</v>
      </c>
      <c r="O1238">
        <v>48</v>
      </c>
      <c r="P1238">
        <v>95</v>
      </c>
      <c r="Q1238">
        <v>11</v>
      </c>
      <c r="R1238">
        <v>35</v>
      </c>
      <c r="S1238">
        <v>0</v>
      </c>
      <c r="T1238">
        <v>4</v>
      </c>
      <c r="U1238">
        <v>7</v>
      </c>
      <c r="V1238">
        <f t="shared" si="118"/>
        <v>152</v>
      </c>
      <c r="W1238">
        <v>4</v>
      </c>
      <c r="X1238">
        <v>2</v>
      </c>
      <c r="Y1238">
        <v>1</v>
      </c>
      <c r="Z1238">
        <v>5</v>
      </c>
      <c r="AA1238">
        <v>6</v>
      </c>
      <c r="AB1238">
        <v>0</v>
      </c>
      <c r="AC1238">
        <v>0</v>
      </c>
      <c r="AD1238">
        <v>0</v>
      </c>
      <c r="AE1238">
        <v>0</v>
      </c>
      <c r="AF1238">
        <v>0</v>
      </c>
      <c r="AG1238">
        <f t="shared" si="119"/>
        <v>0</v>
      </c>
      <c r="AH1238">
        <v>0</v>
      </c>
      <c r="AI1238">
        <v>0</v>
      </c>
    </row>
    <row r="1239" spans="1:35" x14ac:dyDescent="0.3">
      <c r="A1239" s="1">
        <v>11086</v>
      </c>
      <c r="B1239">
        <v>1984</v>
      </c>
      <c r="C1239">
        <f t="shared" si="116"/>
        <v>42</v>
      </c>
      <c r="D1239" t="str" cm="1">
        <f t="array" ref="D1239">_xlfn.IFS(C1239&lt;36,"Young",C1239&lt;56,"Middle-aged",C1239&gt;=56,"Senior")</f>
        <v>Middle-aged</v>
      </c>
      <c r="E1239" t="s">
        <v>47</v>
      </c>
      <c r="F1239" t="s">
        <v>30</v>
      </c>
      <c r="G1239">
        <v>25707</v>
      </c>
      <c r="H1239">
        <f t="shared" si="114"/>
        <v>25707</v>
      </c>
      <c r="I1239" t="str" cm="1">
        <f t="array" ref="I1239">_xlfn.IFS(H1239&lt;PERCENTILE(Income_Clean,0.33),"Low",H1239&lt;PERCENTILE(Income_Clean,0.67),"Medium",H1239&gt;PERCENTILE(Income_Clean,0.67),"High")</f>
        <v>Low</v>
      </c>
      <c r="J1239" t="str">
        <f t="shared" si="115"/>
        <v>Below Average Income</v>
      </c>
      <c r="K1239">
        <v>1</v>
      </c>
      <c r="L1239">
        <v>0</v>
      </c>
      <c r="M1239" t="str">
        <f t="shared" si="117"/>
        <v>Yes</v>
      </c>
      <c r="N1239" t="s">
        <v>278</v>
      </c>
      <c r="O1239">
        <v>18</v>
      </c>
      <c r="P1239">
        <v>1</v>
      </c>
      <c r="Q1239">
        <v>6</v>
      </c>
      <c r="R1239">
        <v>2</v>
      </c>
      <c r="S1239">
        <v>3</v>
      </c>
      <c r="T1239">
        <v>6</v>
      </c>
      <c r="U1239">
        <v>3</v>
      </c>
      <c r="V1239">
        <f t="shared" si="118"/>
        <v>21</v>
      </c>
      <c r="W1239">
        <v>1</v>
      </c>
      <c r="X1239">
        <v>1</v>
      </c>
      <c r="Y1239">
        <v>0</v>
      </c>
      <c r="Z1239">
        <v>3</v>
      </c>
      <c r="AA1239">
        <v>7</v>
      </c>
      <c r="AB1239">
        <v>0</v>
      </c>
      <c r="AC1239">
        <v>0</v>
      </c>
      <c r="AD1239">
        <v>0</v>
      </c>
      <c r="AE1239">
        <v>0</v>
      </c>
      <c r="AF1239">
        <v>0</v>
      </c>
      <c r="AG1239">
        <f t="shared" si="119"/>
        <v>0</v>
      </c>
      <c r="AH1239">
        <v>0</v>
      </c>
      <c r="AI1239">
        <v>0</v>
      </c>
    </row>
    <row r="1240" spans="1:35" x14ac:dyDescent="0.3">
      <c r="A1240" s="1">
        <v>1921</v>
      </c>
      <c r="B1240">
        <v>1967</v>
      </c>
      <c r="C1240">
        <f t="shared" si="116"/>
        <v>59</v>
      </c>
      <c r="D1240" t="str" cm="1">
        <f t="array" ref="D1240">_xlfn.IFS(C1240&lt;36,"Young",C1240&lt;56,"Middle-aged",C1240&gt;=56,"Senior")</f>
        <v>Senior</v>
      </c>
      <c r="E1240" t="s">
        <v>36</v>
      </c>
      <c r="F1240" t="s">
        <v>37</v>
      </c>
      <c r="G1240">
        <v>59062</v>
      </c>
      <c r="H1240">
        <f t="shared" si="114"/>
        <v>59062</v>
      </c>
      <c r="I1240" t="str" cm="1">
        <f t="array" ref="I1240">_xlfn.IFS(H1240&lt;PERCENTILE(Income_Clean,0.33),"Low",H1240&lt;PERCENTILE(Income_Clean,0.67),"Medium",H1240&gt;PERCENTILE(Income_Clean,0.67),"High")</f>
        <v>Medium</v>
      </c>
      <c r="J1240" t="str">
        <f t="shared" si="115"/>
        <v>Average Income</v>
      </c>
      <c r="K1240">
        <v>2</v>
      </c>
      <c r="L1240">
        <v>1</v>
      </c>
      <c r="M1240" t="str">
        <f t="shared" si="117"/>
        <v>Yes</v>
      </c>
      <c r="N1240" t="s">
        <v>490</v>
      </c>
      <c r="O1240">
        <v>74</v>
      </c>
      <c r="P1240">
        <v>46</v>
      </c>
      <c r="Q1240">
        <v>1</v>
      </c>
      <c r="R1240">
        <v>12</v>
      </c>
      <c r="S1240">
        <v>3</v>
      </c>
      <c r="T1240">
        <v>0</v>
      </c>
      <c r="U1240">
        <v>9</v>
      </c>
      <c r="V1240">
        <f t="shared" si="118"/>
        <v>71</v>
      </c>
      <c r="W1240">
        <v>2</v>
      </c>
      <c r="X1240">
        <v>2</v>
      </c>
      <c r="Y1240">
        <v>0</v>
      </c>
      <c r="Z1240">
        <v>3</v>
      </c>
      <c r="AA1240">
        <v>4</v>
      </c>
      <c r="AB1240">
        <v>0</v>
      </c>
      <c r="AC1240">
        <v>0</v>
      </c>
      <c r="AD1240">
        <v>0</v>
      </c>
      <c r="AE1240">
        <v>0</v>
      </c>
      <c r="AF1240">
        <v>0</v>
      </c>
      <c r="AG1240">
        <f t="shared" si="119"/>
        <v>0</v>
      </c>
      <c r="AH1240">
        <v>0</v>
      </c>
      <c r="AI1240">
        <v>0</v>
      </c>
    </row>
    <row r="1241" spans="1:35" x14ac:dyDescent="0.3">
      <c r="A1241" s="1">
        <v>4138</v>
      </c>
      <c r="B1241">
        <v>1962</v>
      </c>
      <c r="C1241">
        <f t="shared" si="116"/>
        <v>64</v>
      </c>
      <c r="D1241" t="str" cm="1">
        <f t="array" ref="D1241">_xlfn.IFS(C1241&lt;36,"Young",C1241&lt;56,"Middle-aged",C1241&gt;=56,"Senior")</f>
        <v>Senior</v>
      </c>
      <c r="E1241" t="s">
        <v>29</v>
      </c>
      <c r="F1241" t="s">
        <v>30</v>
      </c>
      <c r="G1241">
        <v>76624</v>
      </c>
      <c r="H1241">
        <f t="shared" si="114"/>
        <v>76624</v>
      </c>
      <c r="I1241" t="str" cm="1">
        <f t="array" ref="I1241">_xlfn.IFS(H1241&lt;PERCENTILE(Income_Clean,0.33),"Low",H1241&lt;PERCENTILE(Income_Clean,0.67),"Medium",H1241&gt;PERCENTILE(Income_Clean,0.67),"High")</f>
        <v>High</v>
      </c>
      <c r="J1241" t="str">
        <f t="shared" si="115"/>
        <v>Above Average Income</v>
      </c>
      <c r="K1241">
        <v>0</v>
      </c>
      <c r="L1241">
        <v>1</v>
      </c>
      <c r="M1241" t="str">
        <f t="shared" si="117"/>
        <v>Yes</v>
      </c>
      <c r="N1241" t="s">
        <v>122</v>
      </c>
      <c r="O1241">
        <v>68</v>
      </c>
      <c r="P1241">
        <v>411</v>
      </c>
      <c r="Q1241">
        <v>106</v>
      </c>
      <c r="R1241">
        <v>147</v>
      </c>
      <c r="S1241">
        <v>54</v>
      </c>
      <c r="T1241">
        <v>115</v>
      </c>
      <c r="U1241">
        <v>66</v>
      </c>
      <c r="V1241">
        <f t="shared" si="118"/>
        <v>899</v>
      </c>
      <c r="W1241">
        <v>1</v>
      </c>
      <c r="X1241">
        <v>5</v>
      </c>
      <c r="Y1241">
        <v>10</v>
      </c>
      <c r="Z1241">
        <v>7</v>
      </c>
      <c r="AA1241">
        <v>1</v>
      </c>
      <c r="AB1241">
        <v>1</v>
      </c>
      <c r="AC1241">
        <v>0</v>
      </c>
      <c r="AD1241">
        <v>0</v>
      </c>
      <c r="AE1241">
        <v>0</v>
      </c>
      <c r="AF1241">
        <v>0</v>
      </c>
      <c r="AG1241">
        <f t="shared" si="119"/>
        <v>1</v>
      </c>
      <c r="AH1241">
        <v>0</v>
      </c>
      <c r="AI1241">
        <v>0</v>
      </c>
    </row>
    <row r="1242" spans="1:35" x14ac:dyDescent="0.3">
      <c r="A1242" s="1">
        <v>7718</v>
      </c>
      <c r="B1242">
        <v>1947</v>
      </c>
      <c r="C1242">
        <f t="shared" si="116"/>
        <v>79</v>
      </c>
      <c r="D1242" t="str" cm="1">
        <f t="array" ref="D1242">_xlfn.IFS(C1242&lt;36,"Young",C1242&lt;56,"Middle-aged",C1242&gt;=56,"Senior")</f>
        <v>Senior</v>
      </c>
      <c r="E1242" t="s">
        <v>39</v>
      </c>
      <c r="F1242" t="s">
        <v>33</v>
      </c>
      <c r="G1242">
        <v>66000</v>
      </c>
      <c r="H1242">
        <f t="shared" si="114"/>
        <v>66000</v>
      </c>
      <c r="I1242" t="str" cm="1">
        <f t="array" ref="I1242">_xlfn.IFS(H1242&lt;PERCENTILE(Income_Clean,0.33),"Low",H1242&lt;PERCENTILE(Income_Clean,0.67),"Medium",H1242&gt;PERCENTILE(Income_Clean,0.67),"High")</f>
        <v>High</v>
      </c>
      <c r="J1242" t="str">
        <f t="shared" si="115"/>
        <v>Above Average Income</v>
      </c>
      <c r="K1242">
        <v>0</v>
      </c>
      <c r="L1242">
        <v>0</v>
      </c>
      <c r="M1242" t="str">
        <f t="shared" si="117"/>
        <v>No</v>
      </c>
      <c r="N1242" t="s">
        <v>591</v>
      </c>
      <c r="O1242">
        <v>36</v>
      </c>
      <c r="P1242">
        <v>244</v>
      </c>
      <c r="Q1242">
        <v>51</v>
      </c>
      <c r="R1242">
        <v>270</v>
      </c>
      <c r="S1242">
        <v>101</v>
      </c>
      <c r="T1242">
        <v>0</v>
      </c>
      <c r="U1242">
        <v>45</v>
      </c>
      <c r="V1242">
        <f t="shared" si="118"/>
        <v>711</v>
      </c>
      <c r="W1242">
        <v>1</v>
      </c>
      <c r="X1242">
        <v>1</v>
      </c>
      <c r="Y1242">
        <v>3</v>
      </c>
      <c r="Z1242">
        <v>5</v>
      </c>
      <c r="AA1242">
        <v>1</v>
      </c>
      <c r="AB1242">
        <v>0</v>
      </c>
      <c r="AC1242">
        <v>0</v>
      </c>
      <c r="AD1242">
        <v>0</v>
      </c>
      <c r="AE1242">
        <v>0</v>
      </c>
      <c r="AF1242">
        <v>0</v>
      </c>
      <c r="AG1242">
        <f t="shared" si="119"/>
        <v>0</v>
      </c>
      <c r="AH1242">
        <v>0</v>
      </c>
      <c r="AI1242">
        <v>0</v>
      </c>
    </row>
    <row r="1243" spans="1:35" x14ac:dyDescent="0.3">
      <c r="A1243" s="1">
        <v>1291</v>
      </c>
      <c r="B1243">
        <v>1978</v>
      </c>
      <c r="C1243">
        <f t="shared" si="116"/>
        <v>48</v>
      </c>
      <c r="D1243" t="str" cm="1">
        <f t="array" ref="D1243">_xlfn.IFS(C1243&lt;36,"Young",C1243&lt;56,"Middle-aged",C1243&gt;=56,"Senior")</f>
        <v>Middle-aged</v>
      </c>
      <c r="E1243" t="s">
        <v>36</v>
      </c>
      <c r="F1243" t="s">
        <v>33</v>
      </c>
      <c r="G1243">
        <v>27683</v>
      </c>
      <c r="H1243">
        <f t="shared" si="114"/>
        <v>27683</v>
      </c>
      <c r="I1243" t="str" cm="1">
        <f t="array" ref="I1243">_xlfn.IFS(H1243&lt;PERCENTILE(Income_Clean,0.33),"Low",H1243&lt;PERCENTILE(Income_Clean,0.67),"Medium",H1243&gt;PERCENTILE(Income_Clean,0.67),"High")</f>
        <v>Low</v>
      </c>
      <c r="J1243" t="str">
        <f t="shared" si="115"/>
        <v>Below Average Income</v>
      </c>
      <c r="K1243">
        <v>1</v>
      </c>
      <c r="L1243">
        <v>0</v>
      </c>
      <c r="M1243" t="str">
        <f t="shared" si="117"/>
        <v>Yes</v>
      </c>
      <c r="N1243" t="s">
        <v>371</v>
      </c>
      <c r="O1243">
        <v>90</v>
      </c>
      <c r="P1243">
        <v>152</v>
      </c>
      <c r="Q1243">
        <v>9</v>
      </c>
      <c r="R1243">
        <v>121</v>
      </c>
      <c r="S1243">
        <v>12</v>
      </c>
      <c r="T1243">
        <v>12</v>
      </c>
      <c r="U1243">
        <v>45</v>
      </c>
      <c r="V1243">
        <f t="shared" si="118"/>
        <v>351</v>
      </c>
      <c r="W1243">
        <v>4</v>
      </c>
      <c r="X1243">
        <v>6</v>
      </c>
      <c r="Y1243">
        <v>2</v>
      </c>
      <c r="Z1243">
        <v>4</v>
      </c>
      <c r="AA1243">
        <v>8</v>
      </c>
      <c r="AB1243">
        <v>0</v>
      </c>
      <c r="AC1243">
        <v>0</v>
      </c>
      <c r="AD1243">
        <v>0</v>
      </c>
      <c r="AE1243">
        <v>0</v>
      </c>
      <c r="AF1243">
        <v>0</v>
      </c>
      <c r="AG1243">
        <f t="shared" si="119"/>
        <v>0</v>
      </c>
      <c r="AH1243">
        <v>0</v>
      </c>
      <c r="AI1243">
        <v>0</v>
      </c>
    </row>
    <row r="1244" spans="1:35" x14ac:dyDescent="0.3">
      <c r="A1244" s="1">
        <v>6862</v>
      </c>
      <c r="B1244">
        <v>1971</v>
      </c>
      <c r="C1244">
        <f t="shared" si="116"/>
        <v>55</v>
      </c>
      <c r="D1244" t="str" cm="1">
        <f t="array" ref="D1244">_xlfn.IFS(C1244&lt;36,"Young",C1244&lt;56,"Middle-aged",C1244&gt;=56,"Senior")</f>
        <v>Middle-aged</v>
      </c>
      <c r="E1244" t="s">
        <v>29</v>
      </c>
      <c r="F1244" t="s">
        <v>41</v>
      </c>
      <c r="G1244">
        <v>1730</v>
      </c>
      <c r="H1244">
        <f t="shared" si="114"/>
        <v>1730</v>
      </c>
      <c r="I1244" t="str" cm="1">
        <f t="array" ref="I1244">_xlfn.IFS(H1244&lt;PERCENTILE(Income_Clean,0.33),"Low",H1244&lt;PERCENTILE(Income_Clean,0.67),"Medium",H1244&gt;PERCENTILE(Income_Clean,0.67),"High")</f>
        <v>Low</v>
      </c>
      <c r="J1244" t="str">
        <f t="shared" si="115"/>
        <v>Below Average Income</v>
      </c>
      <c r="K1244">
        <v>0</v>
      </c>
      <c r="L1244">
        <v>0</v>
      </c>
      <c r="M1244" t="str">
        <f t="shared" si="117"/>
        <v>No</v>
      </c>
      <c r="N1244" t="s">
        <v>372</v>
      </c>
      <c r="O1244">
        <v>65</v>
      </c>
      <c r="P1244">
        <v>1</v>
      </c>
      <c r="Q1244">
        <v>1</v>
      </c>
      <c r="R1244">
        <v>3</v>
      </c>
      <c r="S1244">
        <v>1</v>
      </c>
      <c r="T1244">
        <v>1</v>
      </c>
      <c r="U1244">
        <v>1</v>
      </c>
      <c r="V1244">
        <f t="shared" si="118"/>
        <v>8</v>
      </c>
      <c r="W1244">
        <v>15</v>
      </c>
      <c r="X1244">
        <v>0</v>
      </c>
      <c r="Y1244">
        <v>0</v>
      </c>
      <c r="Z1244">
        <v>0</v>
      </c>
      <c r="AA1244">
        <v>20</v>
      </c>
      <c r="AB1244">
        <v>0</v>
      </c>
      <c r="AC1244">
        <v>0</v>
      </c>
      <c r="AD1244">
        <v>0</v>
      </c>
      <c r="AE1244">
        <v>0</v>
      </c>
      <c r="AF1244">
        <v>0</v>
      </c>
      <c r="AG1244">
        <f t="shared" si="119"/>
        <v>0</v>
      </c>
      <c r="AH1244">
        <v>0</v>
      </c>
      <c r="AI1244">
        <v>0</v>
      </c>
    </row>
    <row r="1245" spans="1:35" x14ac:dyDescent="0.3">
      <c r="A1245" s="1">
        <v>4136</v>
      </c>
      <c r="B1245">
        <v>1992</v>
      </c>
      <c r="C1245">
        <f t="shared" si="116"/>
        <v>34</v>
      </c>
      <c r="D1245" t="str" cm="1">
        <f t="array" ref="D1245">_xlfn.IFS(C1245&lt;36,"Young",C1245&lt;56,"Middle-aged",C1245&gt;=56,"Senior")</f>
        <v>Young</v>
      </c>
      <c r="E1245" t="s">
        <v>47</v>
      </c>
      <c r="F1245" t="s">
        <v>30</v>
      </c>
      <c r="G1245">
        <v>7500</v>
      </c>
      <c r="H1245">
        <f t="shared" si="114"/>
        <v>7500</v>
      </c>
      <c r="I1245" t="str" cm="1">
        <f t="array" ref="I1245">_xlfn.IFS(H1245&lt;PERCENTILE(Income_Clean,0.33),"Low",H1245&lt;PERCENTILE(Income_Clean,0.67),"Medium",H1245&gt;PERCENTILE(Income_Clean,0.67),"High")</f>
        <v>Low</v>
      </c>
      <c r="J1245" t="str">
        <f t="shared" si="115"/>
        <v>Below Average Income</v>
      </c>
      <c r="K1245">
        <v>1</v>
      </c>
      <c r="L1245">
        <v>0</v>
      </c>
      <c r="M1245" t="str">
        <f t="shared" si="117"/>
        <v>Yes</v>
      </c>
      <c r="N1245" t="s">
        <v>381</v>
      </c>
      <c r="O1245">
        <v>63</v>
      </c>
      <c r="P1245">
        <v>10</v>
      </c>
      <c r="Q1245">
        <v>17</v>
      </c>
      <c r="R1245">
        <v>18</v>
      </c>
      <c r="S1245">
        <v>8</v>
      </c>
      <c r="T1245">
        <v>26</v>
      </c>
      <c r="U1245">
        <v>40</v>
      </c>
      <c r="V1245">
        <f t="shared" si="118"/>
        <v>119</v>
      </c>
      <c r="W1245">
        <v>4</v>
      </c>
      <c r="X1245">
        <v>3</v>
      </c>
      <c r="Y1245">
        <v>2</v>
      </c>
      <c r="Z1245">
        <v>2</v>
      </c>
      <c r="AA1245">
        <v>9</v>
      </c>
      <c r="AB1245">
        <v>0</v>
      </c>
      <c r="AC1245">
        <v>0</v>
      </c>
      <c r="AD1245">
        <v>0</v>
      </c>
      <c r="AE1245">
        <v>0</v>
      </c>
      <c r="AF1245">
        <v>0</v>
      </c>
      <c r="AG1245">
        <f t="shared" si="119"/>
        <v>0</v>
      </c>
      <c r="AH1245">
        <v>0</v>
      </c>
      <c r="AI1245">
        <v>0</v>
      </c>
    </row>
    <row r="1246" spans="1:35" x14ac:dyDescent="0.3">
      <c r="A1246" s="1">
        <v>803</v>
      </c>
      <c r="B1246">
        <v>1968</v>
      </c>
      <c r="C1246">
        <f t="shared" si="116"/>
        <v>58</v>
      </c>
      <c r="D1246" t="str" cm="1">
        <f t="array" ref="D1246">_xlfn.IFS(C1246&lt;36,"Young",C1246&lt;56,"Middle-aged",C1246&gt;=56,"Senior")</f>
        <v>Senior</v>
      </c>
      <c r="E1246" t="s">
        <v>29</v>
      </c>
      <c r="F1246" t="s">
        <v>33</v>
      </c>
      <c r="G1246">
        <v>40521</v>
      </c>
      <c r="H1246">
        <f t="shared" si="114"/>
        <v>40521</v>
      </c>
      <c r="I1246" t="str" cm="1">
        <f t="array" ref="I1246">_xlfn.IFS(H1246&lt;PERCENTILE(Income_Clean,0.33),"Low",H1246&lt;PERCENTILE(Income_Clean,0.67),"Medium",H1246&gt;PERCENTILE(Income_Clean,0.67),"High")</f>
        <v>Medium</v>
      </c>
      <c r="J1246" t="str">
        <f t="shared" si="115"/>
        <v>Average Income</v>
      </c>
      <c r="K1246">
        <v>1</v>
      </c>
      <c r="L1246">
        <v>1</v>
      </c>
      <c r="M1246" t="str">
        <f t="shared" si="117"/>
        <v>Yes</v>
      </c>
      <c r="N1246" t="s">
        <v>105</v>
      </c>
      <c r="O1246">
        <v>82</v>
      </c>
      <c r="P1246">
        <v>12</v>
      </c>
      <c r="Q1246">
        <v>0</v>
      </c>
      <c r="R1246">
        <v>5</v>
      </c>
      <c r="S1246">
        <v>0</v>
      </c>
      <c r="T1246">
        <v>0</v>
      </c>
      <c r="U1246">
        <v>4</v>
      </c>
      <c r="V1246">
        <f t="shared" si="118"/>
        <v>21</v>
      </c>
      <c r="W1246">
        <v>1</v>
      </c>
      <c r="X1246">
        <v>0</v>
      </c>
      <c r="Y1246">
        <v>1</v>
      </c>
      <c r="Z1246">
        <v>2</v>
      </c>
      <c r="AA1246">
        <v>5</v>
      </c>
      <c r="AB1246">
        <v>0</v>
      </c>
      <c r="AC1246">
        <v>0</v>
      </c>
      <c r="AD1246">
        <v>0</v>
      </c>
      <c r="AE1246">
        <v>0</v>
      </c>
      <c r="AF1246">
        <v>0</v>
      </c>
      <c r="AG1246">
        <f t="shared" si="119"/>
        <v>0</v>
      </c>
      <c r="AH1246">
        <v>0</v>
      </c>
      <c r="AI1246">
        <v>0</v>
      </c>
    </row>
    <row r="1247" spans="1:35" x14ac:dyDescent="0.3">
      <c r="A1247" s="1">
        <v>4298</v>
      </c>
      <c r="B1247">
        <v>1973</v>
      </c>
      <c r="C1247">
        <f t="shared" si="116"/>
        <v>53</v>
      </c>
      <c r="D1247" t="str" cm="1">
        <f t="array" ref="D1247">_xlfn.IFS(C1247&lt;36,"Young",C1247&lt;56,"Middle-aged",C1247&gt;=56,"Senior")</f>
        <v>Middle-aged</v>
      </c>
      <c r="E1247" t="s">
        <v>36</v>
      </c>
      <c r="F1247" t="s">
        <v>33</v>
      </c>
      <c r="G1247">
        <v>20427</v>
      </c>
      <c r="H1247">
        <f t="shared" si="114"/>
        <v>20427</v>
      </c>
      <c r="I1247" t="str" cm="1">
        <f t="array" ref="I1247">_xlfn.IFS(H1247&lt;PERCENTILE(Income_Clean,0.33),"Low",H1247&lt;PERCENTILE(Income_Clean,0.67),"Medium",H1247&gt;PERCENTILE(Income_Clean,0.67),"High")</f>
        <v>Low</v>
      </c>
      <c r="J1247" t="str">
        <f t="shared" si="115"/>
        <v>Below Average Income</v>
      </c>
      <c r="K1247">
        <v>1</v>
      </c>
      <c r="L1247">
        <v>0</v>
      </c>
      <c r="M1247" t="str">
        <f t="shared" si="117"/>
        <v>Yes</v>
      </c>
      <c r="N1247" t="s">
        <v>574</v>
      </c>
      <c r="O1247">
        <v>63</v>
      </c>
      <c r="P1247">
        <v>5</v>
      </c>
      <c r="Q1247">
        <v>0</v>
      </c>
      <c r="R1247">
        <v>4</v>
      </c>
      <c r="S1247">
        <v>0</v>
      </c>
      <c r="T1247">
        <v>0</v>
      </c>
      <c r="U1247">
        <v>1</v>
      </c>
      <c r="V1247">
        <f t="shared" si="118"/>
        <v>10</v>
      </c>
      <c r="W1247">
        <v>1</v>
      </c>
      <c r="X1247">
        <v>1</v>
      </c>
      <c r="Y1247">
        <v>0</v>
      </c>
      <c r="Z1247">
        <v>2</v>
      </c>
      <c r="AA1247">
        <v>8</v>
      </c>
      <c r="AB1247">
        <v>0</v>
      </c>
      <c r="AC1247">
        <v>0</v>
      </c>
      <c r="AD1247">
        <v>0</v>
      </c>
      <c r="AE1247">
        <v>0</v>
      </c>
      <c r="AF1247">
        <v>0</v>
      </c>
      <c r="AG1247">
        <f t="shared" si="119"/>
        <v>0</v>
      </c>
      <c r="AH1247">
        <v>0</v>
      </c>
      <c r="AI1247">
        <v>0</v>
      </c>
    </row>
    <row r="1248" spans="1:35" x14ac:dyDescent="0.3">
      <c r="A1248" s="1">
        <v>10833</v>
      </c>
      <c r="B1248">
        <v>1975</v>
      </c>
      <c r="C1248">
        <f t="shared" si="116"/>
        <v>51</v>
      </c>
      <c r="D1248" t="str" cm="1">
        <f t="array" ref="D1248">_xlfn.IFS(C1248&lt;36,"Young",C1248&lt;56,"Middle-aged",C1248&gt;=56,"Senior")</f>
        <v>Middle-aged</v>
      </c>
      <c r="E1248" t="s">
        <v>29</v>
      </c>
      <c r="F1248" t="s">
        <v>37</v>
      </c>
      <c r="G1248">
        <v>65106</v>
      </c>
      <c r="H1248">
        <f t="shared" si="114"/>
        <v>65106</v>
      </c>
      <c r="I1248" t="str" cm="1">
        <f t="array" ref="I1248">_xlfn.IFS(H1248&lt;PERCENTILE(Income_Clean,0.33),"Low",H1248&lt;PERCENTILE(Income_Clean,0.67),"Medium",H1248&gt;PERCENTILE(Income_Clean,0.67),"High")</f>
        <v>High</v>
      </c>
      <c r="J1248" t="str">
        <f t="shared" si="115"/>
        <v>Above Average Income</v>
      </c>
      <c r="K1248">
        <v>0</v>
      </c>
      <c r="L1248">
        <v>1</v>
      </c>
      <c r="M1248" t="str">
        <f t="shared" si="117"/>
        <v>Yes</v>
      </c>
      <c r="N1248" t="s">
        <v>122</v>
      </c>
      <c r="O1248">
        <v>55</v>
      </c>
      <c r="P1248">
        <v>790</v>
      </c>
      <c r="Q1248">
        <v>19</v>
      </c>
      <c r="R1248">
        <v>133</v>
      </c>
      <c r="S1248">
        <v>12</v>
      </c>
      <c r="T1248">
        <v>0</v>
      </c>
      <c r="U1248">
        <v>19</v>
      </c>
      <c r="V1248">
        <f t="shared" si="118"/>
        <v>973</v>
      </c>
      <c r="W1248">
        <v>3</v>
      </c>
      <c r="X1248">
        <v>8</v>
      </c>
      <c r="Y1248">
        <v>3</v>
      </c>
      <c r="Z1248">
        <v>13</v>
      </c>
      <c r="AA1248">
        <v>6</v>
      </c>
      <c r="AB1248">
        <v>0</v>
      </c>
      <c r="AC1248">
        <v>1</v>
      </c>
      <c r="AD1248">
        <v>0</v>
      </c>
      <c r="AE1248">
        <v>0</v>
      </c>
      <c r="AF1248">
        <v>0</v>
      </c>
      <c r="AG1248">
        <f t="shared" si="119"/>
        <v>1</v>
      </c>
      <c r="AH1248">
        <v>0</v>
      </c>
      <c r="AI1248">
        <v>0</v>
      </c>
    </row>
    <row r="1249" spans="1:35" x14ac:dyDescent="0.3">
      <c r="A1249" s="1">
        <v>9606</v>
      </c>
      <c r="B1249">
        <v>1965</v>
      </c>
      <c r="C1249">
        <f t="shared" si="116"/>
        <v>61</v>
      </c>
      <c r="D1249" t="str" cm="1">
        <f t="array" ref="D1249">_xlfn.IFS(C1249&lt;36,"Young",C1249&lt;56,"Middle-aged",C1249&gt;=56,"Senior")</f>
        <v>Senior</v>
      </c>
      <c r="E1249" t="s">
        <v>36</v>
      </c>
      <c r="F1249" t="s">
        <v>37</v>
      </c>
      <c r="G1249">
        <v>69969</v>
      </c>
      <c r="H1249">
        <f t="shared" si="114"/>
        <v>69969</v>
      </c>
      <c r="I1249" t="str" cm="1">
        <f t="array" ref="I1249">_xlfn.IFS(H1249&lt;PERCENTILE(Income_Clean,0.33),"Low",H1249&lt;PERCENTILE(Income_Clean,0.67),"Medium",H1249&gt;PERCENTILE(Income_Clean,0.67),"High")</f>
        <v>High</v>
      </c>
      <c r="J1249" t="str">
        <f t="shared" si="115"/>
        <v>Above Average Income</v>
      </c>
      <c r="K1249">
        <v>0</v>
      </c>
      <c r="L1249">
        <v>0</v>
      </c>
      <c r="M1249" t="str">
        <f t="shared" si="117"/>
        <v>No</v>
      </c>
      <c r="N1249" t="s">
        <v>595</v>
      </c>
      <c r="O1249">
        <v>64</v>
      </c>
      <c r="P1249">
        <v>882</v>
      </c>
      <c r="Q1249">
        <v>29</v>
      </c>
      <c r="R1249">
        <v>514</v>
      </c>
      <c r="S1249">
        <v>38</v>
      </c>
      <c r="T1249">
        <v>29</v>
      </c>
      <c r="U1249">
        <v>44</v>
      </c>
      <c r="V1249">
        <f t="shared" si="118"/>
        <v>1536</v>
      </c>
      <c r="W1249">
        <v>1</v>
      </c>
      <c r="X1249">
        <v>4</v>
      </c>
      <c r="Y1249">
        <v>2</v>
      </c>
      <c r="Z1249">
        <v>6</v>
      </c>
      <c r="AA1249">
        <v>3</v>
      </c>
      <c r="AB1249">
        <v>0</v>
      </c>
      <c r="AC1249">
        <v>0</v>
      </c>
      <c r="AD1249">
        <v>1</v>
      </c>
      <c r="AE1249">
        <v>1</v>
      </c>
      <c r="AF1249">
        <v>0</v>
      </c>
      <c r="AG1249">
        <f t="shared" si="119"/>
        <v>2</v>
      </c>
      <c r="AH1249">
        <v>0</v>
      </c>
      <c r="AI1249">
        <v>1</v>
      </c>
    </row>
    <row r="1250" spans="1:35" x14ac:dyDescent="0.3">
      <c r="A1250" s="1">
        <v>8534</v>
      </c>
      <c r="B1250">
        <v>1952</v>
      </c>
      <c r="C1250">
        <f t="shared" si="116"/>
        <v>74</v>
      </c>
      <c r="D1250" t="str" cm="1">
        <f t="array" ref="D1250">_xlfn.IFS(C1250&lt;36,"Young",C1250&lt;56,"Middle-aged",C1250&gt;=56,"Senior")</f>
        <v>Senior</v>
      </c>
      <c r="E1250" t="s">
        <v>29</v>
      </c>
      <c r="F1250" t="s">
        <v>37</v>
      </c>
      <c r="G1250">
        <v>67433</v>
      </c>
      <c r="H1250">
        <f t="shared" si="114"/>
        <v>67433</v>
      </c>
      <c r="I1250" t="str" cm="1">
        <f t="array" ref="I1250">_xlfn.IFS(H1250&lt;PERCENTILE(Income_Clean,0.33),"Low",H1250&lt;PERCENTILE(Income_Clean,0.67),"Medium",H1250&gt;PERCENTILE(Income_Clean,0.67),"High")</f>
        <v>High</v>
      </c>
      <c r="J1250" t="str">
        <f t="shared" si="115"/>
        <v>Above Average Income</v>
      </c>
      <c r="K1250">
        <v>0</v>
      </c>
      <c r="L1250">
        <v>2</v>
      </c>
      <c r="M1250" t="str">
        <f t="shared" si="117"/>
        <v>Yes</v>
      </c>
      <c r="N1250" t="s">
        <v>116</v>
      </c>
      <c r="O1250">
        <v>51</v>
      </c>
      <c r="P1250">
        <v>615</v>
      </c>
      <c r="Q1250">
        <v>28</v>
      </c>
      <c r="R1250">
        <v>259</v>
      </c>
      <c r="S1250">
        <v>12</v>
      </c>
      <c r="T1250">
        <v>48</v>
      </c>
      <c r="U1250">
        <v>30</v>
      </c>
      <c r="V1250">
        <f t="shared" si="118"/>
        <v>992</v>
      </c>
      <c r="W1250">
        <v>4</v>
      </c>
      <c r="X1250">
        <v>6</v>
      </c>
      <c r="Y1250">
        <v>5</v>
      </c>
      <c r="Z1250">
        <v>13</v>
      </c>
      <c r="AA1250">
        <v>4</v>
      </c>
      <c r="AB1250">
        <v>0</v>
      </c>
      <c r="AC1250">
        <v>1</v>
      </c>
      <c r="AD1250">
        <v>0</v>
      </c>
      <c r="AE1250">
        <v>0</v>
      </c>
      <c r="AF1250">
        <v>0</v>
      </c>
      <c r="AG1250">
        <f t="shared" si="119"/>
        <v>1</v>
      </c>
      <c r="AH1250">
        <v>0</v>
      </c>
      <c r="AI1250">
        <v>0</v>
      </c>
    </row>
    <row r="1251" spans="1:35" x14ac:dyDescent="0.3">
      <c r="A1251" s="1">
        <v>5153</v>
      </c>
      <c r="B1251">
        <v>1967</v>
      </c>
      <c r="C1251">
        <f t="shared" si="116"/>
        <v>59</v>
      </c>
      <c r="D1251" t="str" cm="1">
        <f t="array" ref="D1251">_xlfn.IFS(C1251&lt;36,"Young",C1251&lt;56,"Middle-aged",C1251&gt;=56,"Senior")</f>
        <v>Senior</v>
      </c>
      <c r="E1251" t="s">
        <v>36</v>
      </c>
      <c r="F1251" t="s">
        <v>37</v>
      </c>
      <c r="G1251">
        <v>77766</v>
      </c>
      <c r="H1251">
        <f t="shared" si="114"/>
        <v>77766</v>
      </c>
      <c r="I1251" t="str" cm="1">
        <f t="array" ref="I1251">_xlfn.IFS(H1251&lt;PERCENTILE(Income_Clean,0.33),"Low",H1251&lt;PERCENTILE(Income_Clean,0.67),"Medium",H1251&gt;PERCENTILE(Income_Clean,0.67),"High")</f>
        <v>High</v>
      </c>
      <c r="J1251" t="str">
        <f t="shared" si="115"/>
        <v>Above Average Income</v>
      </c>
      <c r="K1251">
        <v>0</v>
      </c>
      <c r="L1251">
        <v>1</v>
      </c>
      <c r="M1251" t="str">
        <f t="shared" si="117"/>
        <v>Yes</v>
      </c>
      <c r="N1251" t="s">
        <v>341</v>
      </c>
      <c r="O1251">
        <v>97</v>
      </c>
      <c r="P1251">
        <v>1004</v>
      </c>
      <c r="Q1251">
        <v>59</v>
      </c>
      <c r="R1251">
        <v>265</v>
      </c>
      <c r="S1251">
        <v>115</v>
      </c>
      <c r="T1251">
        <v>59</v>
      </c>
      <c r="U1251">
        <v>27</v>
      </c>
      <c r="V1251">
        <f t="shared" si="118"/>
        <v>1529</v>
      </c>
      <c r="W1251">
        <v>2</v>
      </c>
      <c r="X1251">
        <v>11</v>
      </c>
      <c r="Y1251">
        <v>10</v>
      </c>
      <c r="Z1251">
        <v>11</v>
      </c>
      <c r="AA1251">
        <v>6</v>
      </c>
      <c r="AB1251">
        <v>1</v>
      </c>
      <c r="AC1251">
        <v>0</v>
      </c>
      <c r="AD1251">
        <v>0</v>
      </c>
      <c r="AE1251">
        <v>0</v>
      </c>
      <c r="AF1251">
        <v>0</v>
      </c>
      <c r="AG1251">
        <f t="shared" si="119"/>
        <v>1</v>
      </c>
      <c r="AH1251">
        <v>0</v>
      </c>
      <c r="AI1251">
        <v>1</v>
      </c>
    </row>
    <row r="1252" spans="1:35" x14ac:dyDescent="0.3">
      <c r="A1252" s="1">
        <v>961</v>
      </c>
      <c r="B1252">
        <v>1972</v>
      </c>
      <c r="C1252">
        <f t="shared" si="116"/>
        <v>54</v>
      </c>
      <c r="D1252" t="str" cm="1">
        <f t="array" ref="D1252">_xlfn.IFS(C1252&lt;36,"Young",C1252&lt;56,"Middle-aged",C1252&gt;=56,"Senior")</f>
        <v>Middle-aged</v>
      </c>
      <c r="E1252" t="s">
        <v>29</v>
      </c>
      <c r="F1252" t="s">
        <v>37</v>
      </c>
      <c r="G1252">
        <v>74716</v>
      </c>
      <c r="H1252">
        <f t="shared" si="114"/>
        <v>74716</v>
      </c>
      <c r="I1252" t="str" cm="1">
        <f t="array" ref="I1252">_xlfn.IFS(H1252&lt;PERCENTILE(Income_Clean,0.33),"Low",H1252&lt;PERCENTILE(Income_Clean,0.67),"Medium",H1252&gt;PERCENTILE(Income_Clean,0.67),"High")</f>
        <v>High</v>
      </c>
      <c r="J1252" t="str">
        <f t="shared" si="115"/>
        <v>Above Average Income</v>
      </c>
      <c r="K1252">
        <v>0</v>
      </c>
      <c r="L1252">
        <v>1</v>
      </c>
      <c r="M1252" t="str">
        <f t="shared" si="117"/>
        <v>Yes</v>
      </c>
      <c r="N1252" t="s">
        <v>169</v>
      </c>
      <c r="O1252">
        <v>92</v>
      </c>
      <c r="P1252">
        <v>133</v>
      </c>
      <c r="Q1252">
        <v>27</v>
      </c>
      <c r="R1252">
        <v>421</v>
      </c>
      <c r="S1252">
        <v>13</v>
      </c>
      <c r="T1252">
        <v>195</v>
      </c>
      <c r="U1252">
        <v>71</v>
      </c>
      <c r="V1252">
        <f t="shared" si="118"/>
        <v>860</v>
      </c>
      <c r="W1252">
        <v>2</v>
      </c>
      <c r="X1252">
        <v>7</v>
      </c>
      <c r="Y1252">
        <v>3</v>
      </c>
      <c r="Z1252">
        <v>5</v>
      </c>
      <c r="AA1252">
        <v>4</v>
      </c>
      <c r="AB1252">
        <v>0</v>
      </c>
      <c r="AC1252">
        <v>0</v>
      </c>
      <c r="AD1252">
        <v>0</v>
      </c>
      <c r="AE1252">
        <v>0</v>
      </c>
      <c r="AF1252">
        <v>0</v>
      </c>
      <c r="AG1252">
        <f t="shared" si="119"/>
        <v>0</v>
      </c>
      <c r="AH1252">
        <v>0</v>
      </c>
      <c r="AI1252">
        <v>0</v>
      </c>
    </row>
    <row r="1253" spans="1:35" x14ac:dyDescent="0.3">
      <c r="A1253" s="1">
        <v>5011</v>
      </c>
      <c r="B1253">
        <v>1963</v>
      </c>
      <c r="C1253">
        <f t="shared" si="116"/>
        <v>63</v>
      </c>
      <c r="D1253" t="str" cm="1">
        <f t="array" ref="D1253">_xlfn.IFS(C1253&lt;36,"Young",C1253&lt;56,"Middle-aged",C1253&gt;=56,"Senior")</f>
        <v>Senior</v>
      </c>
      <c r="E1253" t="s">
        <v>29</v>
      </c>
      <c r="F1253" t="s">
        <v>41</v>
      </c>
      <c r="G1253">
        <v>68118</v>
      </c>
      <c r="H1253">
        <f t="shared" si="114"/>
        <v>68118</v>
      </c>
      <c r="I1253" t="str" cm="1">
        <f t="array" ref="I1253">_xlfn.IFS(H1253&lt;PERCENTILE(Income_Clean,0.33),"Low",H1253&lt;PERCENTILE(Income_Clean,0.67),"Medium",H1253&gt;PERCENTILE(Income_Clean,0.67),"High")</f>
        <v>High</v>
      </c>
      <c r="J1253" t="str">
        <f t="shared" si="115"/>
        <v>Above Average Income</v>
      </c>
      <c r="K1253">
        <v>0</v>
      </c>
      <c r="L1253">
        <v>1</v>
      </c>
      <c r="M1253" t="str">
        <f t="shared" si="117"/>
        <v>Yes</v>
      </c>
      <c r="N1253" t="s">
        <v>461</v>
      </c>
      <c r="O1253">
        <v>51</v>
      </c>
      <c r="P1253">
        <v>595</v>
      </c>
      <c r="Q1253">
        <v>23</v>
      </c>
      <c r="R1253">
        <v>123</v>
      </c>
      <c r="S1253">
        <v>10</v>
      </c>
      <c r="T1253">
        <v>23</v>
      </c>
      <c r="U1253">
        <v>154</v>
      </c>
      <c r="V1253">
        <f t="shared" si="118"/>
        <v>928</v>
      </c>
      <c r="W1253">
        <v>2</v>
      </c>
      <c r="X1253">
        <v>8</v>
      </c>
      <c r="Y1253">
        <v>9</v>
      </c>
      <c r="Z1253">
        <v>4</v>
      </c>
      <c r="AA1253">
        <v>6</v>
      </c>
      <c r="AB1253">
        <v>0</v>
      </c>
      <c r="AC1253">
        <v>0</v>
      </c>
      <c r="AD1253">
        <v>0</v>
      </c>
      <c r="AE1253">
        <v>0</v>
      </c>
      <c r="AF1253">
        <v>0</v>
      </c>
      <c r="AG1253">
        <f t="shared" si="119"/>
        <v>0</v>
      </c>
      <c r="AH1253">
        <v>0</v>
      </c>
      <c r="AI1253">
        <v>0</v>
      </c>
    </row>
    <row r="1254" spans="1:35" x14ac:dyDescent="0.3">
      <c r="A1254" s="1">
        <v>6653</v>
      </c>
      <c r="B1254">
        <v>1970</v>
      </c>
      <c r="C1254">
        <f t="shared" si="116"/>
        <v>56</v>
      </c>
      <c r="D1254" t="str" cm="1">
        <f t="array" ref="D1254">_xlfn.IFS(C1254&lt;36,"Young",C1254&lt;56,"Middle-aged",C1254&gt;=56,"Senior")</f>
        <v>Senior</v>
      </c>
      <c r="E1254" t="s">
        <v>36</v>
      </c>
      <c r="F1254" t="s">
        <v>37</v>
      </c>
      <c r="G1254">
        <v>55158</v>
      </c>
      <c r="H1254">
        <f t="shared" si="114"/>
        <v>55158</v>
      </c>
      <c r="I1254" t="str" cm="1">
        <f t="array" ref="I1254">_xlfn.IFS(H1254&lt;PERCENTILE(Income_Clean,0.33),"Low",H1254&lt;PERCENTILE(Income_Clean,0.67),"Medium",H1254&gt;PERCENTILE(Income_Clean,0.67),"High")</f>
        <v>Medium</v>
      </c>
      <c r="J1254" t="str">
        <f t="shared" si="115"/>
        <v>Average Income</v>
      </c>
      <c r="K1254">
        <v>1</v>
      </c>
      <c r="L1254">
        <v>1</v>
      </c>
      <c r="M1254" t="str">
        <f t="shared" si="117"/>
        <v>Yes</v>
      </c>
      <c r="N1254" t="s">
        <v>596</v>
      </c>
      <c r="O1254">
        <v>72</v>
      </c>
      <c r="P1254">
        <v>293</v>
      </c>
      <c r="Q1254">
        <v>0</v>
      </c>
      <c r="R1254">
        <v>87</v>
      </c>
      <c r="S1254">
        <v>4</v>
      </c>
      <c r="T1254">
        <v>11</v>
      </c>
      <c r="U1254">
        <v>23</v>
      </c>
      <c r="V1254">
        <f t="shared" si="118"/>
        <v>418</v>
      </c>
      <c r="W1254">
        <v>4</v>
      </c>
      <c r="X1254">
        <v>7</v>
      </c>
      <c r="Y1254">
        <v>2</v>
      </c>
      <c r="Z1254">
        <v>5</v>
      </c>
      <c r="AA1254">
        <v>7</v>
      </c>
      <c r="AB1254">
        <v>0</v>
      </c>
      <c r="AC1254">
        <v>0</v>
      </c>
      <c r="AD1254">
        <v>0</v>
      </c>
      <c r="AE1254">
        <v>0</v>
      </c>
      <c r="AF1254">
        <v>0</v>
      </c>
      <c r="AG1254">
        <f t="shared" si="119"/>
        <v>0</v>
      </c>
      <c r="AH1254">
        <v>0</v>
      </c>
      <c r="AI1254">
        <v>1</v>
      </c>
    </row>
    <row r="1255" spans="1:35" x14ac:dyDescent="0.3">
      <c r="A1255" s="1">
        <v>9094</v>
      </c>
      <c r="B1255">
        <v>1955</v>
      </c>
      <c r="C1255">
        <f t="shared" si="116"/>
        <v>71</v>
      </c>
      <c r="D1255" t="str" cm="1">
        <f t="array" ref="D1255">_xlfn.IFS(C1255&lt;36,"Young",C1255&lt;56,"Middle-aged",C1255&gt;=56,"Senior")</f>
        <v>Senior</v>
      </c>
      <c r="E1255" t="s">
        <v>53</v>
      </c>
      <c r="F1255" t="s">
        <v>37</v>
      </c>
      <c r="G1255">
        <v>62972</v>
      </c>
      <c r="H1255">
        <f t="shared" si="114"/>
        <v>62972</v>
      </c>
      <c r="I1255" t="str" cm="1">
        <f t="array" ref="I1255">_xlfn.IFS(H1255&lt;PERCENTILE(Income_Clean,0.33),"Low",H1255&lt;PERCENTILE(Income_Clean,0.67),"Medium",H1255&gt;PERCENTILE(Income_Clean,0.67),"High")</f>
        <v>Medium</v>
      </c>
      <c r="J1255" t="str">
        <f t="shared" si="115"/>
        <v>Average Income</v>
      </c>
      <c r="K1255">
        <v>0</v>
      </c>
      <c r="L1255">
        <v>1</v>
      </c>
      <c r="M1255" t="str">
        <f t="shared" si="117"/>
        <v>Yes</v>
      </c>
      <c r="N1255" t="s">
        <v>450</v>
      </c>
      <c r="O1255">
        <v>39</v>
      </c>
      <c r="P1255">
        <v>313</v>
      </c>
      <c r="Q1255">
        <v>15</v>
      </c>
      <c r="R1255">
        <v>47</v>
      </c>
      <c r="S1255">
        <v>20</v>
      </c>
      <c r="T1255">
        <v>0</v>
      </c>
      <c r="U1255">
        <v>192</v>
      </c>
      <c r="V1255">
        <f t="shared" si="118"/>
        <v>587</v>
      </c>
      <c r="W1255">
        <v>2</v>
      </c>
      <c r="X1255">
        <v>7</v>
      </c>
      <c r="Y1255">
        <v>4</v>
      </c>
      <c r="Z1255">
        <v>3</v>
      </c>
      <c r="AA1255">
        <v>6</v>
      </c>
      <c r="AB1255">
        <v>0</v>
      </c>
      <c r="AC1255">
        <v>0</v>
      </c>
      <c r="AD1255">
        <v>0</v>
      </c>
      <c r="AE1255">
        <v>0</v>
      </c>
      <c r="AF1255">
        <v>0</v>
      </c>
      <c r="AG1255">
        <f t="shared" si="119"/>
        <v>0</v>
      </c>
      <c r="AH1255">
        <v>0</v>
      </c>
      <c r="AI1255">
        <v>1</v>
      </c>
    </row>
    <row r="1256" spans="1:35" x14ac:dyDescent="0.3">
      <c r="A1256" s="1">
        <v>810</v>
      </c>
      <c r="B1256">
        <v>1975</v>
      </c>
      <c r="C1256">
        <f t="shared" si="116"/>
        <v>51</v>
      </c>
      <c r="D1256" t="str" cm="1">
        <f t="array" ref="D1256">_xlfn.IFS(C1256&lt;36,"Young",C1256&lt;56,"Middle-aged",C1256&gt;=56,"Senior")</f>
        <v>Middle-aged</v>
      </c>
      <c r="E1256" t="s">
        <v>29</v>
      </c>
      <c r="F1256" t="s">
        <v>37</v>
      </c>
      <c r="G1256">
        <v>74190</v>
      </c>
      <c r="H1256">
        <f t="shared" si="114"/>
        <v>74190</v>
      </c>
      <c r="I1256" t="str" cm="1">
        <f t="array" ref="I1256">_xlfn.IFS(H1256&lt;PERCENTILE(Income_Clean,0.33),"Low",H1256&lt;PERCENTILE(Income_Clean,0.67),"Medium",H1256&gt;PERCENTILE(Income_Clean,0.67),"High")</f>
        <v>High</v>
      </c>
      <c r="J1256" t="str">
        <f t="shared" si="115"/>
        <v>Above Average Income</v>
      </c>
      <c r="K1256">
        <v>0</v>
      </c>
      <c r="L1256">
        <v>1</v>
      </c>
      <c r="M1256" t="str">
        <f t="shared" si="117"/>
        <v>Yes</v>
      </c>
      <c r="N1256" t="s">
        <v>83</v>
      </c>
      <c r="O1256">
        <v>49</v>
      </c>
      <c r="P1256">
        <v>151</v>
      </c>
      <c r="Q1256">
        <v>81</v>
      </c>
      <c r="R1256">
        <v>86</v>
      </c>
      <c r="S1256">
        <v>168</v>
      </c>
      <c r="T1256">
        <v>91</v>
      </c>
      <c r="U1256">
        <v>64</v>
      </c>
      <c r="V1256">
        <f t="shared" si="118"/>
        <v>641</v>
      </c>
      <c r="W1256">
        <v>2</v>
      </c>
      <c r="X1256">
        <v>4</v>
      </c>
      <c r="Y1256">
        <v>2</v>
      </c>
      <c r="Z1256">
        <v>11</v>
      </c>
      <c r="AA1256">
        <v>2</v>
      </c>
      <c r="AB1256">
        <v>0</v>
      </c>
      <c r="AC1256">
        <v>0</v>
      </c>
      <c r="AD1256">
        <v>0</v>
      </c>
      <c r="AE1256">
        <v>0</v>
      </c>
      <c r="AF1256">
        <v>0</v>
      </c>
      <c r="AG1256">
        <f t="shared" si="119"/>
        <v>0</v>
      </c>
      <c r="AH1256">
        <v>0</v>
      </c>
      <c r="AI1256">
        <v>0</v>
      </c>
    </row>
    <row r="1257" spans="1:35" x14ac:dyDescent="0.3">
      <c r="A1257" s="1">
        <v>5493</v>
      </c>
      <c r="B1257">
        <v>1976</v>
      </c>
      <c r="C1257">
        <f t="shared" si="116"/>
        <v>50</v>
      </c>
      <c r="D1257" t="str" cm="1">
        <f t="array" ref="D1257">_xlfn.IFS(C1257&lt;36,"Young",C1257&lt;56,"Middle-aged",C1257&gt;=56,"Senior")</f>
        <v>Middle-aged</v>
      </c>
      <c r="E1257" t="s">
        <v>29</v>
      </c>
      <c r="F1257" t="s">
        <v>37</v>
      </c>
      <c r="G1257">
        <v>39356</v>
      </c>
      <c r="H1257">
        <f t="shared" si="114"/>
        <v>39356</v>
      </c>
      <c r="I1257" t="str" cm="1">
        <f t="array" ref="I1257">_xlfn.IFS(H1257&lt;PERCENTILE(Income_Clean,0.33),"Low",H1257&lt;PERCENTILE(Income_Clean,0.67),"Medium",H1257&gt;PERCENTILE(Income_Clean,0.67),"High")</f>
        <v>Low</v>
      </c>
      <c r="J1257" t="str">
        <f t="shared" si="115"/>
        <v>Below Average Income</v>
      </c>
      <c r="K1257">
        <v>1</v>
      </c>
      <c r="L1257">
        <v>1</v>
      </c>
      <c r="M1257" t="str">
        <f t="shared" si="117"/>
        <v>Yes</v>
      </c>
      <c r="N1257" t="s">
        <v>99</v>
      </c>
      <c r="O1257">
        <v>21</v>
      </c>
      <c r="P1257">
        <v>15</v>
      </c>
      <c r="Q1257">
        <v>0</v>
      </c>
      <c r="R1257">
        <v>2</v>
      </c>
      <c r="S1257">
        <v>0</v>
      </c>
      <c r="T1257">
        <v>0</v>
      </c>
      <c r="U1257">
        <v>6</v>
      </c>
      <c r="V1257">
        <f t="shared" si="118"/>
        <v>23</v>
      </c>
      <c r="W1257">
        <v>1</v>
      </c>
      <c r="X1257">
        <v>1</v>
      </c>
      <c r="Y1257">
        <v>0</v>
      </c>
      <c r="Z1257">
        <v>2</v>
      </c>
      <c r="AA1257">
        <v>6</v>
      </c>
      <c r="AB1257">
        <v>1</v>
      </c>
      <c r="AC1257">
        <v>0</v>
      </c>
      <c r="AD1257">
        <v>0</v>
      </c>
      <c r="AE1257">
        <v>0</v>
      </c>
      <c r="AF1257">
        <v>0</v>
      </c>
      <c r="AG1257">
        <f t="shared" si="119"/>
        <v>1</v>
      </c>
      <c r="AH1257">
        <v>0</v>
      </c>
      <c r="AI1257">
        <v>0</v>
      </c>
    </row>
    <row r="1258" spans="1:35" x14ac:dyDescent="0.3">
      <c r="A1258" s="1">
        <v>2147</v>
      </c>
      <c r="B1258">
        <v>1969</v>
      </c>
      <c r="C1258">
        <f t="shared" si="116"/>
        <v>57</v>
      </c>
      <c r="D1258" t="str" cm="1">
        <f t="array" ref="D1258">_xlfn.IFS(C1258&lt;36,"Young",C1258&lt;56,"Middle-aged",C1258&gt;=56,"Senior")</f>
        <v>Senior</v>
      </c>
      <c r="E1258" t="s">
        <v>29</v>
      </c>
      <c r="F1258" t="s">
        <v>33</v>
      </c>
      <c r="G1258">
        <v>76653</v>
      </c>
      <c r="H1258">
        <f t="shared" si="114"/>
        <v>76653</v>
      </c>
      <c r="I1258" t="str" cm="1">
        <f t="array" ref="I1258">_xlfn.IFS(H1258&lt;PERCENTILE(Income_Clean,0.33),"Low",H1258&lt;PERCENTILE(Income_Clean,0.67),"Medium",H1258&gt;PERCENTILE(Income_Clean,0.67),"High")</f>
        <v>High</v>
      </c>
      <c r="J1258" t="str">
        <f t="shared" si="115"/>
        <v>Above Average Income</v>
      </c>
      <c r="K1258">
        <v>0</v>
      </c>
      <c r="L1258">
        <v>0</v>
      </c>
      <c r="M1258" t="str">
        <f t="shared" si="117"/>
        <v>No</v>
      </c>
      <c r="N1258" t="s">
        <v>393</v>
      </c>
      <c r="O1258">
        <v>91</v>
      </c>
      <c r="P1258">
        <v>736</v>
      </c>
      <c r="Q1258">
        <v>63</v>
      </c>
      <c r="R1258">
        <v>946</v>
      </c>
      <c r="S1258">
        <v>219</v>
      </c>
      <c r="T1258">
        <v>189</v>
      </c>
      <c r="U1258">
        <v>126</v>
      </c>
      <c r="V1258">
        <f t="shared" si="118"/>
        <v>2279</v>
      </c>
      <c r="W1258">
        <v>1</v>
      </c>
      <c r="X1258">
        <v>4</v>
      </c>
      <c r="Y1258">
        <v>7</v>
      </c>
      <c r="Z1258">
        <v>11</v>
      </c>
      <c r="AA1258">
        <v>2</v>
      </c>
      <c r="AB1258">
        <v>0</v>
      </c>
      <c r="AC1258">
        <v>0</v>
      </c>
      <c r="AD1258">
        <v>1</v>
      </c>
      <c r="AE1258">
        <v>1</v>
      </c>
      <c r="AF1258">
        <v>0</v>
      </c>
      <c r="AG1258">
        <f t="shared" si="119"/>
        <v>2</v>
      </c>
      <c r="AH1258">
        <v>0</v>
      </c>
      <c r="AI1258">
        <v>0</v>
      </c>
    </row>
    <row r="1259" spans="1:35" x14ac:dyDescent="0.3">
      <c r="A1259" s="1">
        <v>5107</v>
      </c>
      <c r="B1259">
        <v>1973</v>
      </c>
      <c r="C1259">
        <f t="shared" si="116"/>
        <v>53</v>
      </c>
      <c r="D1259" t="str" cm="1">
        <f t="array" ref="D1259">_xlfn.IFS(C1259&lt;36,"Young",C1259&lt;56,"Middle-aged",C1259&gt;=56,"Senior")</f>
        <v>Middle-aged</v>
      </c>
      <c r="E1259" t="s">
        <v>36</v>
      </c>
      <c r="F1259" t="s">
        <v>41</v>
      </c>
      <c r="G1259">
        <v>35860</v>
      </c>
      <c r="H1259">
        <f t="shared" si="114"/>
        <v>35860</v>
      </c>
      <c r="I1259" t="str" cm="1">
        <f t="array" ref="I1259">_xlfn.IFS(H1259&lt;PERCENTILE(Income_Clean,0.33),"Low",H1259&lt;PERCENTILE(Income_Clean,0.67),"Medium",H1259&gt;PERCENTILE(Income_Clean,0.67),"High")</f>
        <v>Low</v>
      </c>
      <c r="J1259" t="str">
        <f t="shared" si="115"/>
        <v>Below Average Income</v>
      </c>
      <c r="K1259">
        <v>1</v>
      </c>
      <c r="L1259">
        <v>1</v>
      </c>
      <c r="M1259" t="str">
        <f t="shared" si="117"/>
        <v>Yes</v>
      </c>
      <c r="N1259" t="s">
        <v>154</v>
      </c>
      <c r="O1259">
        <v>37</v>
      </c>
      <c r="P1259">
        <v>15</v>
      </c>
      <c r="Q1259">
        <v>0</v>
      </c>
      <c r="R1259">
        <v>8</v>
      </c>
      <c r="S1259">
        <v>4</v>
      </c>
      <c r="T1259">
        <v>2</v>
      </c>
      <c r="U1259">
        <v>20</v>
      </c>
      <c r="V1259">
        <f t="shared" si="118"/>
        <v>49</v>
      </c>
      <c r="W1259">
        <v>2</v>
      </c>
      <c r="X1259">
        <v>1</v>
      </c>
      <c r="Y1259">
        <v>1</v>
      </c>
      <c r="Z1259">
        <v>2</v>
      </c>
      <c r="AA1259">
        <v>5</v>
      </c>
      <c r="AB1259">
        <v>1</v>
      </c>
      <c r="AC1259">
        <v>0</v>
      </c>
      <c r="AD1259">
        <v>0</v>
      </c>
      <c r="AE1259">
        <v>0</v>
      </c>
      <c r="AF1259">
        <v>0</v>
      </c>
      <c r="AG1259">
        <f t="shared" si="119"/>
        <v>1</v>
      </c>
      <c r="AH1259">
        <v>0</v>
      </c>
      <c r="AI1259">
        <v>0</v>
      </c>
    </row>
    <row r="1260" spans="1:35" x14ac:dyDescent="0.3">
      <c r="A1260" s="1">
        <v>3979</v>
      </c>
      <c r="B1260">
        <v>1983</v>
      </c>
      <c r="C1260">
        <f t="shared" si="116"/>
        <v>43</v>
      </c>
      <c r="D1260" t="str" cm="1">
        <f t="array" ref="D1260">_xlfn.IFS(C1260&lt;36,"Young",C1260&lt;56,"Middle-aged",C1260&gt;=56,"Senior")</f>
        <v>Middle-aged</v>
      </c>
      <c r="E1260" t="s">
        <v>36</v>
      </c>
      <c r="F1260" t="s">
        <v>41</v>
      </c>
      <c r="G1260">
        <v>90687</v>
      </c>
      <c r="H1260">
        <f t="shared" si="114"/>
        <v>90687</v>
      </c>
      <c r="I1260" t="str" cm="1">
        <f t="array" ref="I1260">_xlfn.IFS(H1260&lt;PERCENTILE(Income_Clean,0.33),"Low",H1260&lt;PERCENTILE(Income_Clean,0.67),"Medium",H1260&gt;PERCENTILE(Income_Clean,0.67),"High")</f>
        <v>High</v>
      </c>
      <c r="J1260" t="str">
        <f t="shared" si="115"/>
        <v>Above Average Income</v>
      </c>
      <c r="K1260">
        <v>0</v>
      </c>
      <c r="L1260">
        <v>0</v>
      </c>
      <c r="M1260" t="str">
        <f t="shared" si="117"/>
        <v>No</v>
      </c>
      <c r="N1260" t="s">
        <v>247</v>
      </c>
      <c r="O1260">
        <v>98</v>
      </c>
      <c r="P1260">
        <v>982</v>
      </c>
      <c r="Q1260">
        <v>17</v>
      </c>
      <c r="R1260">
        <v>672</v>
      </c>
      <c r="S1260">
        <v>23</v>
      </c>
      <c r="T1260">
        <v>34</v>
      </c>
      <c r="U1260">
        <v>51</v>
      </c>
      <c r="V1260">
        <f t="shared" si="118"/>
        <v>1779</v>
      </c>
      <c r="W1260">
        <v>1</v>
      </c>
      <c r="X1260">
        <v>6</v>
      </c>
      <c r="Y1260">
        <v>2</v>
      </c>
      <c r="Z1260">
        <v>8</v>
      </c>
      <c r="AA1260">
        <v>2</v>
      </c>
      <c r="AB1260">
        <v>0</v>
      </c>
      <c r="AC1260">
        <v>0</v>
      </c>
      <c r="AD1260">
        <v>1</v>
      </c>
      <c r="AE1260">
        <v>0</v>
      </c>
      <c r="AF1260">
        <v>0</v>
      </c>
      <c r="AG1260">
        <f t="shared" si="119"/>
        <v>1</v>
      </c>
      <c r="AH1260">
        <v>0</v>
      </c>
      <c r="AI1260">
        <v>1</v>
      </c>
    </row>
    <row r="1261" spans="1:35" x14ac:dyDescent="0.3">
      <c r="A1261" s="1">
        <v>6049</v>
      </c>
      <c r="B1261">
        <v>1982</v>
      </c>
      <c r="C1261">
        <f t="shared" si="116"/>
        <v>44</v>
      </c>
      <c r="D1261" t="str" cm="1">
        <f t="array" ref="D1261">_xlfn.IFS(C1261&lt;36,"Young",C1261&lt;56,"Middle-aged",C1261&gt;=56,"Senior")</f>
        <v>Middle-aged</v>
      </c>
      <c r="E1261" t="s">
        <v>39</v>
      </c>
      <c r="F1261" t="s">
        <v>33</v>
      </c>
      <c r="G1261">
        <v>73450</v>
      </c>
      <c r="H1261">
        <f t="shared" si="114"/>
        <v>73450</v>
      </c>
      <c r="I1261" t="str" cm="1">
        <f t="array" ref="I1261">_xlfn.IFS(H1261&lt;PERCENTILE(Income_Clean,0.33),"Low",H1261&lt;PERCENTILE(Income_Clean,0.67),"Medium",H1261&gt;PERCENTILE(Income_Clean,0.67),"High")</f>
        <v>High</v>
      </c>
      <c r="J1261" t="str">
        <f t="shared" si="115"/>
        <v>Above Average Income</v>
      </c>
      <c r="K1261">
        <v>0</v>
      </c>
      <c r="L1261">
        <v>0</v>
      </c>
      <c r="M1261" t="str">
        <f t="shared" si="117"/>
        <v>No</v>
      </c>
      <c r="N1261" t="s">
        <v>597</v>
      </c>
      <c r="O1261">
        <v>85</v>
      </c>
      <c r="P1261">
        <v>1142</v>
      </c>
      <c r="Q1261">
        <v>51</v>
      </c>
      <c r="R1261">
        <v>415</v>
      </c>
      <c r="S1261">
        <v>90</v>
      </c>
      <c r="T1261">
        <v>69</v>
      </c>
      <c r="U1261">
        <v>37</v>
      </c>
      <c r="V1261">
        <f t="shared" si="118"/>
        <v>1804</v>
      </c>
      <c r="W1261">
        <v>1</v>
      </c>
      <c r="X1261">
        <v>7</v>
      </c>
      <c r="Y1261">
        <v>8</v>
      </c>
      <c r="Z1261">
        <v>11</v>
      </c>
      <c r="AA1261">
        <v>3</v>
      </c>
      <c r="AB1261">
        <v>1</v>
      </c>
      <c r="AC1261">
        <v>0</v>
      </c>
      <c r="AD1261">
        <v>0</v>
      </c>
      <c r="AE1261">
        <v>1</v>
      </c>
      <c r="AF1261">
        <v>0</v>
      </c>
      <c r="AG1261">
        <f t="shared" si="119"/>
        <v>2</v>
      </c>
      <c r="AH1261">
        <v>0</v>
      </c>
      <c r="AI1261">
        <v>0</v>
      </c>
    </row>
    <row r="1262" spans="1:35" x14ac:dyDescent="0.3">
      <c r="A1262" s="1">
        <v>8147</v>
      </c>
      <c r="B1262">
        <v>1960</v>
      </c>
      <c r="C1262">
        <f t="shared" si="116"/>
        <v>66</v>
      </c>
      <c r="D1262" t="str" cm="1">
        <f t="array" ref="D1262">_xlfn.IFS(C1262&lt;36,"Young",C1262&lt;56,"Middle-aged",C1262&gt;=56,"Senior")</f>
        <v>Senior</v>
      </c>
      <c r="E1262" t="s">
        <v>29</v>
      </c>
      <c r="F1262" t="s">
        <v>37</v>
      </c>
      <c r="G1262">
        <v>31454</v>
      </c>
      <c r="H1262">
        <f t="shared" si="114"/>
        <v>31454</v>
      </c>
      <c r="I1262" t="str" cm="1">
        <f t="array" ref="I1262">_xlfn.IFS(H1262&lt;PERCENTILE(Income_Clean,0.33),"Low",H1262&lt;PERCENTILE(Income_Clean,0.67),"Medium",H1262&gt;PERCENTILE(Income_Clean,0.67),"High")</f>
        <v>Low</v>
      </c>
      <c r="J1262" t="str">
        <f t="shared" si="115"/>
        <v>Below Average Income</v>
      </c>
      <c r="K1262">
        <v>1</v>
      </c>
      <c r="L1262">
        <v>1</v>
      </c>
      <c r="M1262" t="str">
        <f t="shared" si="117"/>
        <v>Yes</v>
      </c>
      <c r="N1262" t="s">
        <v>583</v>
      </c>
      <c r="O1262">
        <v>40</v>
      </c>
      <c r="P1262">
        <v>28</v>
      </c>
      <c r="Q1262">
        <v>0</v>
      </c>
      <c r="R1262">
        <v>11</v>
      </c>
      <c r="S1262">
        <v>0</v>
      </c>
      <c r="T1262">
        <v>0</v>
      </c>
      <c r="U1262">
        <v>9</v>
      </c>
      <c r="V1262">
        <f t="shared" si="118"/>
        <v>48</v>
      </c>
      <c r="W1262">
        <v>3</v>
      </c>
      <c r="X1262">
        <v>2</v>
      </c>
      <c r="Y1262">
        <v>0</v>
      </c>
      <c r="Z1262">
        <v>3</v>
      </c>
      <c r="AA1262">
        <v>8</v>
      </c>
      <c r="AB1262">
        <v>0</v>
      </c>
      <c r="AC1262">
        <v>0</v>
      </c>
      <c r="AD1262">
        <v>0</v>
      </c>
      <c r="AE1262">
        <v>0</v>
      </c>
      <c r="AF1262">
        <v>0</v>
      </c>
      <c r="AG1262">
        <f t="shared" si="119"/>
        <v>0</v>
      </c>
      <c r="AH1262">
        <v>0</v>
      </c>
      <c r="AI1262">
        <v>0</v>
      </c>
    </row>
    <row r="1263" spans="1:35" x14ac:dyDescent="0.3">
      <c r="A1263" s="1">
        <v>1857</v>
      </c>
      <c r="B1263">
        <v>1952</v>
      </c>
      <c r="C1263">
        <f t="shared" si="116"/>
        <v>74</v>
      </c>
      <c r="D1263" t="str" cm="1">
        <f t="array" ref="D1263">_xlfn.IFS(C1263&lt;36,"Young",C1263&lt;56,"Middle-aged",C1263&gt;=56,"Senior")</f>
        <v>Senior</v>
      </c>
      <c r="E1263" t="s">
        <v>29</v>
      </c>
      <c r="F1263" t="s">
        <v>30</v>
      </c>
      <c r="G1263">
        <v>47139</v>
      </c>
      <c r="H1263">
        <f t="shared" si="114"/>
        <v>47139</v>
      </c>
      <c r="I1263" t="str" cm="1">
        <f t="array" ref="I1263">_xlfn.IFS(H1263&lt;PERCENTILE(Income_Clean,0.33),"Low",H1263&lt;PERCENTILE(Income_Clean,0.67),"Medium",H1263&gt;PERCENTILE(Income_Clean,0.67),"High")</f>
        <v>Medium</v>
      </c>
      <c r="J1263" t="str">
        <f t="shared" si="115"/>
        <v>Average Income</v>
      </c>
      <c r="K1263">
        <v>1</v>
      </c>
      <c r="L1263">
        <v>1</v>
      </c>
      <c r="M1263" t="str">
        <f t="shared" si="117"/>
        <v>Yes</v>
      </c>
      <c r="N1263" t="s">
        <v>367</v>
      </c>
      <c r="O1263">
        <v>2</v>
      </c>
      <c r="P1263">
        <v>46</v>
      </c>
      <c r="Q1263">
        <v>0</v>
      </c>
      <c r="R1263">
        <v>12</v>
      </c>
      <c r="S1263">
        <v>0</v>
      </c>
      <c r="T1263">
        <v>2</v>
      </c>
      <c r="U1263">
        <v>23</v>
      </c>
      <c r="V1263">
        <f t="shared" si="118"/>
        <v>83</v>
      </c>
      <c r="W1263">
        <v>2</v>
      </c>
      <c r="X1263">
        <v>2</v>
      </c>
      <c r="Y1263">
        <v>1</v>
      </c>
      <c r="Z1263">
        <v>2</v>
      </c>
      <c r="AA1263">
        <v>7</v>
      </c>
      <c r="AB1263">
        <v>0</v>
      </c>
      <c r="AC1263">
        <v>0</v>
      </c>
      <c r="AD1263">
        <v>0</v>
      </c>
      <c r="AE1263">
        <v>0</v>
      </c>
      <c r="AF1263">
        <v>0</v>
      </c>
      <c r="AG1263">
        <f t="shared" si="119"/>
        <v>0</v>
      </c>
      <c r="AH1263">
        <v>0</v>
      </c>
      <c r="AI1263">
        <v>1</v>
      </c>
    </row>
    <row r="1264" spans="1:35" x14ac:dyDescent="0.3">
      <c r="A1264" s="1">
        <v>3910</v>
      </c>
      <c r="B1264">
        <v>1975</v>
      </c>
      <c r="C1264">
        <f t="shared" si="116"/>
        <v>51</v>
      </c>
      <c r="D1264" t="str" cm="1">
        <f t="array" ref="D1264">_xlfn.IFS(C1264&lt;36,"Young",C1264&lt;56,"Middle-aged",C1264&gt;=56,"Senior")</f>
        <v>Middle-aged</v>
      </c>
      <c r="E1264" t="s">
        <v>29</v>
      </c>
      <c r="F1264" t="s">
        <v>41</v>
      </c>
      <c r="G1264">
        <v>83829</v>
      </c>
      <c r="H1264">
        <f t="shared" si="114"/>
        <v>83829</v>
      </c>
      <c r="I1264" t="str" cm="1">
        <f t="array" ref="I1264">_xlfn.IFS(H1264&lt;PERCENTILE(Income_Clean,0.33),"Low",H1264&lt;PERCENTILE(Income_Clean,0.67),"Medium",H1264&gt;PERCENTILE(Income_Clean,0.67),"High")</f>
        <v>High</v>
      </c>
      <c r="J1264" t="str">
        <f t="shared" si="115"/>
        <v>Above Average Income</v>
      </c>
      <c r="K1264">
        <v>0</v>
      </c>
      <c r="L1264">
        <v>0</v>
      </c>
      <c r="M1264" t="str">
        <f t="shared" si="117"/>
        <v>No</v>
      </c>
      <c r="N1264" t="s">
        <v>311</v>
      </c>
      <c r="O1264">
        <v>78</v>
      </c>
      <c r="P1264">
        <v>897</v>
      </c>
      <c r="Q1264">
        <v>161</v>
      </c>
      <c r="R1264">
        <v>430</v>
      </c>
      <c r="S1264">
        <v>186</v>
      </c>
      <c r="T1264">
        <v>161</v>
      </c>
      <c r="U1264">
        <v>27</v>
      </c>
      <c r="V1264">
        <f t="shared" si="118"/>
        <v>1862</v>
      </c>
      <c r="W1264">
        <v>0</v>
      </c>
      <c r="X1264">
        <v>4</v>
      </c>
      <c r="Y1264">
        <v>7</v>
      </c>
      <c r="Z1264">
        <v>6</v>
      </c>
      <c r="AA1264">
        <v>1</v>
      </c>
      <c r="AB1264">
        <v>1</v>
      </c>
      <c r="AC1264">
        <v>0</v>
      </c>
      <c r="AD1264">
        <v>1</v>
      </c>
      <c r="AE1264">
        <v>1</v>
      </c>
      <c r="AF1264">
        <v>0</v>
      </c>
      <c r="AG1264">
        <f t="shared" si="119"/>
        <v>3</v>
      </c>
      <c r="AH1264">
        <v>0</v>
      </c>
      <c r="AI1264">
        <v>1</v>
      </c>
    </row>
    <row r="1265" spans="1:35" x14ac:dyDescent="0.3">
      <c r="A1265" s="1">
        <v>5207</v>
      </c>
      <c r="B1265">
        <v>1963</v>
      </c>
      <c r="C1265">
        <f t="shared" si="116"/>
        <v>63</v>
      </c>
      <c r="D1265" t="str" cm="1">
        <f t="array" ref="D1265">_xlfn.IFS(C1265&lt;36,"Young",C1265&lt;56,"Middle-aged",C1265&gt;=56,"Senior")</f>
        <v>Senior</v>
      </c>
      <c r="E1265" t="s">
        <v>36</v>
      </c>
      <c r="F1265" t="s">
        <v>37</v>
      </c>
      <c r="G1265">
        <v>53378</v>
      </c>
      <c r="H1265">
        <f t="shared" si="114"/>
        <v>53378</v>
      </c>
      <c r="I1265" t="str" cm="1">
        <f t="array" ref="I1265">_xlfn.IFS(H1265&lt;PERCENTILE(Income_Clean,0.33),"Low",H1265&lt;PERCENTILE(Income_Clean,0.67),"Medium",H1265&gt;PERCENTILE(Income_Clean,0.67),"High")</f>
        <v>Medium</v>
      </c>
      <c r="J1265" t="str">
        <f t="shared" si="115"/>
        <v>Average Income</v>
      </c>
      <c r="K1265">
        <v>1</v>
      </c>
      <c r="L1265">
        <v>1</v>
      </c>
      <c r="M1265" t="str">
        <f t="shared" si="117"/>
        <v>Yes</v>
      </c>
      <c r="N1265" t="s">
        <v>380</v>
      </c>
      <c r="O1265">
        <v>41</v>
      </c>
      <c r="P1265">
        <v>489</v>
      </c>
      <c r="Q1265">
        <v>6</v>
      </c>
      <c r="R1265">
        <v>152</v>
      </c>
      <c r="S1265">
        <v>8</v>
      </c>
      <c r="T1265">
        <v>6</v>
      </c>
      <c r="U1265">
        <v>132</v>
      </c>
      <c r="V1265">
        <f t="shared" si="118"/>
        <v>793</v>
      </c>
      <c r="W1265">
        <v>10</v>
      </c>
      <c r="X1265">
        <v>9</v>
      </c>
      <c r="Y1265">
        <v>4</v>
      </c>
      <c r="Z1265">
        <v>6</v>
      </c>
      <c r="AA1265">
        <v>8</v>
      </c>
      <c r="AB1265">
        <v>0</v>
      </c>
      <c r="AC1265">
        <v>0</v>
      </c>
      <c r="AD1265">
        <v>0</v>
      </c>
      <c r="AE1265">
        <v>0</v>
      </c>
      <c r="AF1265">
        <v>0</v>
      </c>
      <c r="AG1265">
        <f t="shared" si="119"/>
        <v>0</v>
      </c>
      <c r="AH1265">
        <v>0</v>
      </c>
      <c r="AI1265">
        <v>1</v>
      </c>
    </row>
    <row r="1266" spans="1:35" x14ac:dyDescent="0.3">
      <c r="A1266" s="1">
        <v>11114</v>
      </c>
      <c r="B1266">
        <v>1970</v>
      </c>
      <c r="C1266">
        <f t="shared" si="116"/>
        <v>56</v>
      </c>
      <c r="D1266" t="str" cm="1">
        <f t="array" ref="D1266">_xlfn.IFS(C1266&lt;36,"Young",C1266&lt;56,"Middle-aged",C1266&gt;=56,"Senior")</f>
        <v>Senior</v>
      </c>
      <c r="E1266" t="s">
        <v>29</v>
      </c>
      <c r="F1266" t="s">
        <v>33</v>
      </c>
      <c r="G1266">
        <v>19656</v>
      </c>
      <c r="H1266">
        <f t="shared" si="114"/>
        <v>19656</v>
      </c>
      <c r="I1266" t="str" cm="1">
        <f t="array" ref="I1266">_xlfn.IFS(H1266&lt;PERCENTILE(Income_Clean,0.33),"Low",H1266&lt;PERCENTILE(Income_Clean,0.67),"Medium",H1266&gt;PERCENTILE(Income_Clean,0.67),"High")</f>
        <v>Low</v>
      </c>
      <c r="J1266" t="str">
        <f t="shared" si="115"/>
        <v>Below Average Income</v>
      </c>
      <c r="K1266">
        <v>1</v>
      </c>
      <c r="L1266">
        <v>0</v>
      </c>
      <c r="M1266" t="str">
        <f t="shared" si="117"/>
        <v>Yes</v>
      </c>
      <c r="N1266" t="s">
        <v>598</v>
      </c>
      <c r="O1266">
        <v>94</v>
      </c>
      <c r="P1266">
        <v>25</v>
      </c>
      <c r="Q1266">
        <v>4</v>
      </c>
      <c r="R1266">
        <v>9</v>
      </c>
      <c r="S1266">
        <v>6</v>
      </c>
      <c r="T1266">
        <v>8</v>
      </c>
      <c r="U1266">
        <v>32</v>
      </c>
      <c r="V1266">
        <f t="shared" si="118"/>
        <v>84</v>
      </c>
      <c r="W1266">
        <v>3</v>
      </c>
      <c r="X1266">
        <v>2</v>
      </c>
      <c r="Y1266">
        <v>1</v>
      </c>
      <c r="Z1266">
        <v>3</v>
      </c>
      <c r="AA1266">
        <v>7</v>
      </c>
      <c r="AB1266">
        <v>0</v>
      </c>
      <c r="AC1266">
        <v>0</v>
      </c>
      <c r="AD1266">
        <v>0</v>
      </c>
      <c r="AE1266">
        <v>0</v>
      </c>
      <c r="AF1266">
        <v>0</v>
      </c>
      <c r="AG1266">
        <f t="shared" si="119"/>
        <v>0</v>
      </c>
      <c r="AH1266">
        <v>0</v>
      </c>
      <c r="AI1266">
        <v>0</v>
      </c>
    </row>
    <row r="1267" spans="1:35" x14ac:dyDescent="0.3">
      <c r="A1267" s="1">
        <v>5429</v>
      </c>
      <c r="B1267">
        <v>1948</v>
      </c>
      <c r="C1267">
        <f t="shared" si="116"/>
        <v>78</v>
      </c>
      <c r="D1267" t="str" cm="1">
        <f t="array" ref="D1267">_xlfn.IFS(C1267&lt;36,"Young",C1267&lt;56,"Middle-aged",C1267&gt;=56,"Senior")</f>
        <v>Senior</v>
      </c>
      <c r="E1267" t="s">
        <v>36</v>
      </c>
      <c r="F1267" t="s">
        <v>37</v>
      </c>
      <c r="G1267">
        <v>45579</v>
      </c>
      <c r="H1267">
        <f t="shared" si="114"/>
        <v>45579</v>
      </c>
      <c r="I1267" t="str" cm="1">
        <f t="array" ref="I1267">_xlfn.IFS(H1267&lt;PERCENTILE(Income_Clean,0.33),"Low",H1267&lt;PERCENTILE(Income_Clean,0.67),"Medium",H1267&gt;PERCENTILE(Income_Clean,0.67),"High")</f>
        <v>Medium</v>
      </c>
      <c r="J1267" t="str">
        <f t="shared" si="115"/>
        <v>Average Income</v>
      </c>
      <c r="K1267">
        <v>0</v>
      </c>
      <c r="L1267">
        <v>1</v>
      </c>
      <c r="M1267" t="str">
        <f t="shared" si="117"/>
        <v>Yes</v>
      </c>
      <c r="N1267" t="s">
        <v>171</v>
      </c>
      <c r="O1267">
        <v>10</v>
      </c>
      <c r="P1267">
        <v>145</v>
      </c>
      <c r="Q1267">
        <v>1</v>
      </c>
      <c r="R1267">
        <v>33</v>
      </c>
      <c r="S1267">
        <v>2</v>
      </c>
      <c r="T1267">
        <v>1</v>
      </c>
      <c r="U1267">
        <v>1</v>
      </c>
      <c r="V1267">
        <f t="shared" si="118"/>
        <v>183</v>
      </c>
      <c r="W1267">
        <v>1</v>
      </c>
      <c r="X1267">
        <v>4</v>
      </c>
      <c r="Y1267">
        <v>1</v>
      </c>
      <c r="Z1267">
        <v>4</v>
      </c>
      <c r="AA1267">
        <v>6</v>
      </c>
      <c r="AB1267">
        <v>0</v>
      </c>
      <c r="AC1267">
        <v>0</v>
      </c>
      <c r="AD1267">
        <v>0</v>
      </c>
      <c r="AE1267">
        <v>0</v>
      </c>
      <c r="AF1267">
        <v>0</v>
      </c>
      <c r="AG1267">
        <f t="shared" si="119"/>
        <v>0</v>
      </c>
      <c r="AH1267">
        <v>0</v>
      </c>
      <c r="AI1267">
        <v>0</v>
      </c>
    </row>
    <row r="1268" spans="1:35" x14ac:dyDescent="0.3">
      <c r="A1268" s="1">
        <v>9400</v>
      </c>
      <c r="B1268">
        <v>1958</v>
      </c>
      <c r="C1268">
        <f t="shared" si="116"/>
        <v>68</v>
      </c>
      <c r="D1268" t="str" cm="1">
        <f t="array" ref="D1268">_xlfn.IFS(C1268&lt;36,"Young",C1268&lt;56,"Middle-aged",C1268&gt;=56,"Senior")</f>
        <v>Senior</v>
      </c>
      <c r="E1268" t="s">
        <v>53</v>
      </c>
      <c r="F1268" t="s">
        <v>30</v>
      </c>
      <c r="G1268">
        <v>85485</v>
      </c>
      <c r="H1268">
        <f t="shared" si="114"/>
        <v>85485</v>
      </c>
      <c r="I1268" t="str" cm="1">
        <f t="array" ref="I1268">_xlfn.IFS(H1268&lt;PERCENTILE(Income_Clean,0.33),"Low",H1268&lt;PERCENTILE(Income_Clean,0.67),"Medium",H1268&gt;PERCENTILE(Income_Clean,0.67),"High")</f>
        <v>High</v>
      </c>
      <c r="J1268" t="str">
        <f t="shared" si="115"/>
        <v>Above Average Income</v>
      </c>
      <c r="K1268">
        <v>0</v>
      </c>
      <c r="L1268">
        <v>0</v>
      </c>
      <c r="M1268" t="str">
        <f t="shared" si="117"/>
        <v>No</v>
      </c>
      <c r="N1268" t="s">
        <v>163</v>
      </c>
      <c r="O1268">
        <v>73</v>
      </c>
      <c r="P1268">
        <v>630</v>
      </c>
      <c r="Q1268">
        <v>26</v>
      </c>
      <c r="R1268">
        <v>611</v>
      </c>
      <c r="S1268">
        <v>44</v>
      </c>
      <c r="T1268">
        <v>18</v>
      </c>
      <c r="U1268">
        <v>54</v>
      </c>
      <c r="V1268">
        <f t="shared" si="118"/>
        <v>1383</v>
      </c>
      <c r="W1268">
        <v>1</v>
      </c>
      <c r="X1268">
        <v>6</v>
      </c>
      <c r="Y1268">
        <v>6</v>
      </c>
      <c r="Z1268">
        <v>6</v>
      </c>
      <c r="AA1268">
        <v>2</v>
      </c>
      <c r="AB1268">
        <v>0</v>
      </c>
      <c r="AC1268">
        <v>0</v>
      </c>
      <c r="AD1268">
        <v>0</v>
      </c>
      <c r="AE1268">
        <v>0</v>
      </c>
      <c r="AF1268">
        <v>0</v>
      </c>
      <c r="AG1268">
        <f t="shared" si="119"/>
        <v>0</v>
      </c>
      <c r="AH1268">
        <v>0</v>
      </c>
      <c r="AI1268">
        <v>0</v>
      </c>
    </row>
    <row r="1269" spans="1:35" x14ac:dyDescent="0.3">
      <c r="A1269" s="1">
        <v>1740</v>
      </c>
      <c r="B1269">
        <v>1944</v>
      </c>
      <c r="C1269">
        <f t="shared" si="116"/>
        <v>82</v>
      </c>
      <c r="D1269" t="str" cm="1">
        <f t="array" ref="D1269">_xlfn.IFS(C1269&lt;36,"Young",C1269&lt;56,"Middle-aged",C1269&gt;=56,"Senior")</f>
        <v>Senior</v>
      </c>
      <c r="E1269" t="s">
        <v>29</v>
      </c>
      <c r="F1269" t="s">
        <v>37</v>
      </c>
      <c r="G1269">
        <v>55956</v>
      </c>
      <c r="H1269">
        <f t="shared" si="114"/>
        <v>55956</v>
      </c>
      <c r="I1269" t="str" cm="1">
        <f t="array" ref="I1269">_xlfn.IFS(H1269&lt;PERCENTILE(Income_Clean,0.33),"Low",H1269&lt;PERCENTILE(Income_Clean,0.67),"Medium",H1269&gt;PERCENTILE(Income_Clean,0.67),"High")</f>
        <v>Medium</v>
      </c>
      <c r="J1269" t="str">
        <f t="shared" si="115"/>
        <v>Average Income</v>
      </c>
      <c r="K1269">
        <v>0</v>
      </c>
      <c r="L1269">
        <v>0</v>
      </c>
      <c r="M1269" t="str">
        <f t="shared" si="117"/>
        <v>No</v>
      </c>
      <c r="N1269" t="s">
        <v>557</v>
      </c>
      <c r="O1269">
        <v>22</v>
      </c>
      <c r="P1269">
        <v>760</v>
      </c>
      <c r="Q1269">
        <v>38</v>
      </c>
      <c r="R1269">
        <v>104</v>
      </c>
      <c r="S1269">
        <v>50</v>
      </c>
      <c r="T1269">
        <v>9</v>
      </c>
      <c r="U1269">
        <v>38</v>
      </c>
      <c r="V1269">
        <f t="shared" si="118"/>
        <v>999</v>
      </c>
      <c r="W1269">
        <v>2</v>
      </c>
      <c r="X1269">
        <v>7</v>
      </c>
      <c r="Y1269">
        <v>3</v>
      </c>
      <c r="Z1269">
        <v>4</v>
      </c>
      <c r="AA1269">
        <v>4</v>
      </c>
      <c r="AB1269">
        <v>0</v>
      </c>
      <c r="AC1269">
        <v>1</v>
      </c>
      <c r="AD1269">
        <v>0</v>
      </c>
      <c r="AE1269">
        <v>0</v>
      </c>
      <c r="AF1269">
        <v>0</v>
      </c>
      <c r="AG1269">
        <f t="shared" si="119"/>
        <v>1</v>
      </c>
      <c r="AH1269">
        <v>0</v>
      </c>
      <c r="AI1269">
        <v>0</v>
      </c>
    </row>
    <row r="1270" spans="1:35" x14ac:dyDescent="0.3">
      <c r="A1270" s="1">
        <v>7488</v>
      </c>
      <c r="B1270">
        <v>1963</v>
      </c>
      <c r="C1270">
        <f t="shared" si="116"/>
        <v>63</v>
      </c>
      <c r="D1270" t="str" cm="1">
        <f t="array" ref="D1270">_xlfn.IFS(C1270&lt;36,"Young",C1270&lt;56,"Middle-aged",C1270&gt;=56,"Senior")</f>
        <v>Senior</v>
      </c>
      <c r="E1270" t="s">
        <v>39</v>
      </c>
      <c r="F1270" t="s">
        <v>30</v>
      </c>
      <c r="G1270">
        <v>64191</v>
      </c>
      <c r="H1270">
        <f t="shared" si="114"/>
        <v>64191</v>
      </c>
      <c r="I1270" t="str" cm="1">
        <f t="array" ref="I1270">_xlfn.IFS(H1270&lt;PERCENTILE(Income_Clean,0.33),"Low",H1270&lt;PERCENTILE(Income_Clean,0.67),"Medium",H1270&gt;PERCENTILE(Income_Clean,0.67),"High")</f>
        <v>High</v>
      </c>
      <c r="J1270" t="str">
        <f t="shared" si="115"/>
        <v>Above Average Income</v>
      </c>
      <c r="K1270">
        <v>0</v>
      </c>
      <c r="L1270">
        <v>1</v>
      </c>
      <c r="M1270" t="str">
        <f t="shared" si="117"/>
        <v>Yes</v>
      </c>
      <c r="N1270" t="s">
        <v>560</v>
      </c>
      <c r="O1270">
        <v>30</v>
      </c>
      <c r="P1270">
        <v>420</v>
      </c>
      <c r="Q1270">
        <v>15</v>
      </c>
      <c r="R1270">
        <v>186</v>
      </c>
      <c r="S1270">
        <v>151</v>
      </c>
      <c r="T1270">
        <v>38</v>
      </c>
      <c r="U1270">
        <v>15</v>
      </c>
      <c r="V1270">
        <f t="shared" si="118"/>
        <v>825</v>
      </c>
      <c r="W1270">
        <v>3</v>
      </c>
      <c r="X1270">
        <v>5</v>
      </c>
      <c r="Y1270">
        <v>3</v>
      </c>
      <c r="Z1270">
        <v>13</v>
      </c>
      <c r="AA1270">
        <v>3</v>
      </c>
      <c r="AB1270">
        <v>0</v>
      </c>
      <c r="AC1270">
        <v>0</v>
      </c>
      <c r="AD1270">
        <v>0</v>
      </c>
      <c r="AE1270">
        <v>0</v>
      </c>
      <c r="AF1270">
        <v>0</v>
      </c>
      <c r="AG1270">
        <f t="shared" si="119"/>
        <v>0</v>
      </c>
      <c r="AH1270">
        <v>0</v>
      </c>
      <c r="AI1270">
        <v>0</v>
      </c>
    </row>
    <row r="1271" spans="1:35" x14ac:dyDescent="0.3">
      <c r="A1271" s="1">
        <v>195</v>
      </c>
      <c r="B1271">
        <v>1972</v>
      </c>
      <c r="C1271">
        <f t="shared" si="116"/>
        <v>54</v>
      </c>
      <c r="D1271" t="str" cm="1">
        <f t="array" ref="D1271">_xlfn.IFS(C1271&lt;36,"Young",C1271&lt;56,"Middle-aged",C1271&gt;=56,"Senior")</f>
        <v>Middle-aged</v>
      </c>
      <c r="E1271" t="s">
        <v>29</v>
      </c>
      <c r="F1271" t="s">
        <v>30</v>
      </c>
      <c r="G1271">
        <v>38808</v>
      </c>
      <c r="H1271">
        <f t="shared" si="114"/>
        <v>38808</v>
      </c>
      <c r="I1271" t="str" cm="1">
        <f t="array" ref="I1271">_xlfn.IFS(H1271&lt;PERCENTILE(Income_Clean,0.33),"Low",H1271&lt;PERCENTILE(Income_Clean,0.67),"Medium",H1271&gt;PERCENTILE(Income_Clean,0.67),"High")</f>
        <v>Low</v>
      </c>
      <c r="J1271" t="str">
        <f t="shared" si="115"/>
        <v>Below Average Income</v>
      </c>
      <c r="K1271">
        <v>1</v>
      </c>
      <c r="L1271">
        <v>0</v>
      </c>
      <c r="M1271" t="str">
        <f t="shared" si="117"/>
        <v>Yes</v>
      </c>
      <c r="N1271" t="s">
        <v>587</v>
      </c>
      <c r="O1271">
        <v>21</v>
      </c>
      <c r="P1271">
        <v>125</v>
      </c>
      <c r="Q1271">
        <v>17</v>
      </c>
      <c r="R1271">
        <v>52</v>
      </c>
      <c r="S1271">
        <v>3</v>
      </c>
      <c r="T1271">
        <v>19</v>
      </c>
      <c r="U1271">
        <v>30</v>
      </c>
      <c r="V1271">
        <f t="shared" si="118"/>
        <v>246</v>
      </c>
      <c r="W1271">
        <v>4</v>
      </c>
      <c r="X1271">
        <v>5</v>
      </c>
      <c r="Y1271">
        <v>1</v>
      </c>
      <c r="Z1271">
        <v>4</v>
      </c>
      <c r="AA1271">
        <v>8</v>
      </c>
      <c r="AB1271">
        <v>1</v>
      </c>
      <c r="AC1271">
        <v>0</v>
      </c>
      <c r="AD1271">
        <v>0</v>
      </c>
      <c r="AE1271">
        <v>0</v>
      </c>
      <c r="AF1271">
        <v>0</v>
      </c>
      <c r="AG1271">
        <f t="shared" si="119"/>
        <v>1</v>
      </c>
      <c r="AH1271">
        <v>0</v>
      </c>
      <c r="AI1271">
        <v>1</v>
      </c>
    </row>
    <row r="1272" spans="1:35" x14ac:dyDescent="0.3">
      <c r="A1272" s="1">
        <v>635</v>
      </c>
      <c r="B1272">
        <v>1966</v>
      </c>
      <c r="C1272">
        <f t="shared" si="116"/>
        <v>60</v>
      </c>
      <c r="D1272" t="str" cm="1">
        <f t="array" ref="D1272">_xlfn.IFS(C1272&lt;36,"Young",C1272&lt;56,"Middle-aged",C1272&gt;=56,"Senior")</f>
        <v>Senior</v>
      </c>
      <c r="E1272" t="s">
        <v>39</v>
      </c>
      <c r="F1272" t="s">
        <v>37</v>
      </c>
      <c r="G1272">
        <v>57183</v>
      </c>
      <c r="H1272">
        <f t="shared" si="114"/>
        <v>57183</v>
      </c>
      <c r="I1272" t="str" cm="1">
        <f t="array" ref="I1272">_xlfn.IFS(H1272&lt;PERCENTILE(Income_Clean,0.33),"Low",H1272&lt;PERCENTILE(Income_Clean,0.67),"Medium",H1272&gt;PERCENTILE(Income_Clean,0.67),"High")</f>
        <v>Medium</v>
      </c>
      <c r="J1272" t="str">
        <f t="shared" si="115"/>
        <v>Average Income</v>
      </c>
      <c r="K1272">
        <v>1</v>
      </c>
      <c r="L1272">
        <v>1</v>
      </c>
      <c r="M1272" t="str">
        <f t="shared" si="117"/>
        <v>Yes</v>
      </c>
      <c r="N1272" t="s">
        <v>159</v>
      </c>
      <c r="O1272">
        <v>51</v>
      </c>
      <c r="P1272">
        <v>464</v>
      </c>
      <c r="Q1272">
        <v>5</v>
      </c>
      <c r="R1272">
        <v>64</v>
      </c>
      <c r="S1272">
        <v>7</v>
      </c>
      <c r="T1272">
        <v>0</v>
      </c>
      <c r="U1272">
        <v>70</v>
      </c>
      <c r="V1272">
        <f t="shared" si="118"/>
        <v>610</v>
      </c>
      <c r="W1272">
        <v>8</v>
      </c>
      <c r="X1272">
        <v>9</v>
      </c>
      <c r="Y1272">
        <v>1</v>
      </c>
      <c r="Z1272">
        <v>7</v>
      </c>
      <c r="AA1272">
        <v>8</v>
      </c>
      <c r="AB1272">
        <v>0</v>
      </c>
      <c r="AC1272">
        <v>0</v>
      </c>
      <c r="AD1272">
        <v>0</v>
      </c>
      <c r="AE1272">
        <v>0</v>
      </c>
      <c r="AF1272">
        <v>0</v>
      </c>
      <c r="AG1272">
        <f t="shared" si="119"/>
        <v>0</v>
      </c>
      <c r="AH1272">
        <v>0</v>
      </c>
      <c r="AI1272">
        <v>0</v>
      </c>
    </row>
    <row r="1273" spans="1:35" x14ac:dyDescent="0.3">
      <c r="A1273" s="1">
        <v>7527</v>
      </c>
      <c r="B1273">
        <v>1968</v>
      </c>
      <c r="C1273">
        <f t="shared" si="116"/>
        <v>58</v>
      </c>
      <c r="D1273" t="str" cm="1">
        <f t="array" ref="D1273">_xlfn.IFS(C1273&lt;36,"Young",C1273&lt;56,"Middle-aged",C1273&gt;=56,"Senior")</f>
        <v>Senior</v>
      </c>
      <c r="E1273" t="s">
        <v>39</v>
      </c>
      <c r="F1273" t="s">
        <v>41</v>
      </c>
      <c r="G1273">
        <v>23748</v>
      </c>
      <c r="H1273">
        <f t="shared" si="114"/>
        <v>23748</v>
      </c>
      <c r="I1273" t="str" cm="1">
        <f t="array" ref="I1273">_xlfn.IFS(H1273&lt;PERCENTILE(Income_Clean,0.33),"Low",H1273&lt;PERCENTILE(Income_Clean,0.67),"Medium",H1273&gt;PERCENTILE(Income_Clean,0.67),"High")</f>
        <v>Low</v>
      </c>
      <c r="J1273" t="str">
        <f t="shared" si="115"/>
        <v>Below Average Income</v>
      </c>
      <c r="K1273">
        <v>1</v>
      </c>
      <c r="L1273">
        <v>0</v>
      </c>
      <c r="M1273" t="str">
        <f t="shared" si="117"/>
        <v>Yes</v>
      </c>
      <c r="N1273" t="s">
        <v>599</v>
      </c>
      <c r="O1273">
        <v>97</v>
      </c>
      <c r="P1273">
        <v>6</v>
      </c>
      <c r="Q1273">
        <v>6</v>
      </c>
      <c r="R1273">
        <v>29</v>
      </c>
      <c r="S1273">
        <v>12</v>
      </c>
      <c r="T1273">
        <v>15</v>
      </c>
      <c r="U1273">
        <v>8</v>
      </c>
      <c r="V1273">
        <f t="shared" si="118"/>
        <v>76</v>
      </c>
      <c r="W1273">
        <v>3</v>
      </c>
      <c r="X1273">
        <v>2</v>
      </c>
      <c r="Y1273">
        <v>1</v>
      </c>
      <c r="Z1273">
        <v>3</v>
      </c>
      <c r="AA1273">
        <v>8</v>
      </c>
      <c r="AB1273">
        <v>0</v>
      </c>
      <c r="AC1273">
        <v>0</v>
      </c>
      <c r="AD1273">
        <v>0</v>
      </c>
      <c r="AE1273">
        <v>0</v>
      </c>
      <c r="AF1273">
        <v>0</v>
      </c>
      <c r="AG1273">
        <f t="shared" si="119"/>
        <v>0</v>
      </c>
      <c r="AH1273">
        <v>0</v>
      </c>
      <c r="AI1273">
        <v>0</v>
      </c>
    </row>
    <row r="1274" spans="1:35" x14ac:dyDescent="0.3">
      <c r="A1274" s="1">
        <v>10319</v>
      </c>
      <c r="B1274">
        <v>1971</v>
      </c>
      <c r="C1274">
        <f t="shared" si="116"/>
        <v>55</v>
      </c>
      <c r="D1274" t="str" cm="1">
        <f t="array" ref="D1274">_xlfn.IFS(C1274&lt;36,"Young",C1274&lt;56,"Middle-aged",C1274&gt;=56,"Senior")</f>
        <v>Middle-aged</v>
      </c>
      <c r="E1274" t="s">
        <v>29</v>
      </c>
      <c r="F1274" t="s">
        <v>37</v>
      </c>
      <c r="G1274">
        <v>66303</v>
      </c>
      <c r="H1274">
        <f t="shared" si="114"/>
        <v>66303</v>
      </c>
      <c r="I1274" t="str" cm="1">
        <f t="array" ref="I1274">_xlfn.IFS(H1274&lt;PERCENTILE(Income_Clean,0.33),"Low",H1274&lt;PERCENTILE(Income_Clean,0.67),"Medium",H1274&gt;PERCENTILE(Income_Clean,0.67),"High")</f>
        <v>High</v>
      </c>
      <c r="J1274" t="str">
        <f t="shared" si="115"/>
        <v>Above Average Income</v>
      </c>
      <c r="K1274">
        <v>0</v>
      </c>
      <c r="L1274">
        <v>1</v>
      </c>
      <c r="M1274" t="str">
        <f t="shared" si="117"/>
        <v>Yes</v>
      </c>
      <c r="N1274" t="s">
        <v>600</v>
      </c>
      <c r="O1274">
        <v>56</v>
      </c>
      <c r="P1274">
        <v>1090</v>
      </c>
      <c r="Q1274">
        <v>12</v>
      </c>
      <c r="R1274">
        <v>96</v>
      </c>
      <c r="S1274">
        <v>16</v>
      </c>
      <c r="T1274">
        <v>12</v>
      </c>
      <c r="U1274">
        <v>60</v>
      </c>
      <c r="V1274">
        <f t="shared" si="118"/>
        <v>1286</v>
      </c>
      <c r="W1274">
        <v>4</v>
      </c>
      <c r="X1274">
        <v>3</v>
      </c>
      <c r="Y1274">
        <v>4</v>
      </c>
      <c r="Z1274">
        <v>11</v>
      </c>
      <c r="AA1274">
        <v>8</v>
      </c>
      <c r="AB1274">
        <v>0</v>
      </c>
      <c r="AC1274">
        <v>1</v>
      </c>
      <c r="AD1274">
        <v>0</v>
      </c>
      <c r="AE1274">
        <v>0</v>
      </c>
      <c r="AF1274">
        <v>0</v>
      </c>
      <c r="AG1274">
        <f t="shared" si="119"/>
        <v>1</v>
      </c>
      <c r="AH1274">
        <v>0</v>
      </c>
      <c r="AI1274">
        <v>0</v>
      </c>
    </row>
    <row r="1275" spans="1:35" x14ac:dyDescent="0.3">
      <c r="A1275" s="1">
        <v>2296</v>
      </c>
      <c r="B1275">
        <v>1975</v>
      </c>
      <c r="C1275">
        <f t="shared" si="116"/>
        <v>51</v>
      </c>
      <c r="D1275" t="str" cm="1">
        <f t="array" ref="D1275">_xlfn.IFS(C1275&lt;36,"Young",C1275&lt;56,"Middle-aged",C1275&gt;=56,"Senior")</f>
        <v>Middle-aged</v>
      </c>
      <c r="E1275" t="s">
        <v>39</v>
      </c>
      <c r="F1275" t="s">
        <v>37</v>
      </c>
      <c r="G1275">
        <v>37368</v>
      </c>
      <c r="H1275">
        <f t="shared" si="114"/>
        <v>37368</v>
      </c>
      <c r="I1275" t="str" cm="1">
        <f t="array" ref="I1275">_xlfn.IFS(H1275&lt;PERCENTILE(Income_Clean,0.33),"Low",H1275&lt;PERCENTILE(Income_Clean,0.67),"Medium",H1275&gt;PERCENTILE(Income_Clean,0.67),"High")</f>
        <v>Low</v>
      </c>
      <c r="J1275" t="str">
        <f t="shared" si="115"/>
        <v>Below Average Income</v>
      </c>
      <c r="K1275">
        <v>1</v>
      </c>
      <c r="L1275">
        <v>0</v>
      </c>
      <c r="M1275" t="str">
        <f t="shared" si="117"/>
        <v>Yes</v>
      </c>
      <c r="N1275" t="s">
        <v>458</v>
      </c>
      <c r="O1275">
        <v>4</v>
      </c>
      <c r="P1275">
        <v>3</v>
      </c>
      <c r="Q1275">
        <v>2</v>
      </c>
      <c r="R1275">
        <v>11</v>
      </c>
      <c r="S1275">
        <v>2</v>
      </c>
      <c r="T1275">
        <v>2</v>
      </c>
      <c r="U1275">
        <v>10</v>
      </c>
      <c r="V1275">
        <f t="shared" si="118"/>
        <v>30</v>
      </c>
      <c r="W1275">
        <v>1</v>
      </c>
      <c r="X1275">
        <v>1</v>
      </c>
      <c r="Y1275">
        <v>0</v>
      </c>
      <c r="Z1275">
        <v>2</v>
      </c>
      <c r="AA1275">
        <v>6</v>
      </c>
      <c r="AB1275">
        <v>1</v>
      </c>
      <c r="AC1275">
        <v>0</v>
      </c>
      <c r="AD1275">
        <v>0</v>
      </c>
      <c r="AE1275">
        <v>0</v>
      </c>
      <c r="AF1275">
        <v>0</v>
      </c>
      <c r="AG1275">
        <f t="shared" si="119"/>
        <v>1</v>
      </c>
      <c r="AH1275">
        <v>0</v>
      </c>
      <c r="AI1275">
        <v>0</v>
      </c>
    </row>
    <row r="1276" spans="1:35" x14ac:dyDescent="0.3">
      <c r="A1276" s="1">
        <v>10637</v>
      </c>
      <c r="B1276">
        <v>1964</v>
      </c>
      <c r="C1276">
        <f t="shared" si="116"/>
        <v>62</v>
      </c>
      <c r="D1276" t="str" cm="1">
        <f t="array" ref="D1276">_xlfn.IFS(C1276&lt;36,"Young",C1276&lt;56,"Middle-aged",C1276&gt;=56,"Senior")</f>
        <v>Senior</v>
      </c>
      <c r="E1276" t="s">
        <v>29</v>
      </c>
      <c r="F1276" t="s">
        <v>37</v>
      </c>
      <c r="G1276">
        <v>40800</v>
      </c>
      <c r="H1276">
        <f t="shared" si="114"/>
        <v>40800</v>
      </c>
      <c r="I1276" t="str" cm="1">
        <f t="array" ref="I1276">_xlfn.IFS(H1276&lt;PERCENTILE(Income_Clean,0.33),"Low",H1276&lt;PERCENTILE(Income_Clean,0.67),"Medium",H1276&gt;PERCENTILE(Income_Clean,0.67),"High")</f>
        <v>Medium</v>
      </c>
      <c r="J1276" t="str">
        <f t="shared" si="115"/>
        <v>Average Income</v>
      </c>
      <c r="K1276">
        <v>1</v>
      </c>
      <c r="L1276">
        <v>2</v>
      </c>
      <c r="M1276" t="str">
        <f t="shared" si="117"/>
        <v>Yes</v>
      </c>
      <c r="N1276" t="s">
        <v>454</v>
      </c>
      <c r="O1276">
        <v>77</v>
      </c>
      <c r="P1276">
        <v>24</v>
      </c>
      <c r="Q1276">
        <v>0</v>
      </c>
      <c r="R1276">
        <v>27</v>
      </c>
      <c r="S1276">
        <v>8</v>
      </c>
      <c r="T1276">
        <v>30</v>
      </c>
      <c r="U1276">
        <v>10</v>
      </c>
      <c r="V1276">
        <f t="shared" si="118"/>
        <v>99</v>
      </c>
      <c r="W1276">
        <v>2</v>
      </c>
      <c r="X1276">
        <v>3</v>
      </c>
      <c r="Y1276">
        <v>0</v>
      </c>
      <c r="Z1276">
        <v>3</v>
      </c>
      <c r="AA1276">
        <v>7</v>
      </c>
      <c r="AB1276">
        <v>0</v>
      </c>
      <c r="AC1276">
        <v>0</v>
      </c>
      <c r="AD1276">
        <v>0</v>
      </c>
      <c r="AE1276">
        <v>0</v>
      </c>
      <c r="AF1276">
        <v>0</v>
      </c>
      <c r="AG1276">
        <f t="shared" si="119"/>
        <v>0</v>
      </c>
      <c r="AH1276">
        <v>1</v>
      </c>
      <c r="AI1276">
        <v>0</v>
      </c>
    </row>
    <row r="1277" spans="1:35" x14ac:dyDescent="0.3">
      <c r="A1277" s="1">
        <v>2931</v>
      </c>
      <c r="B1277">
        <v>1978</v>
      </c>
      <c r="C1277">
        <f t="shared" si="116"/>
        <v>48</v>
      </c>
      <c r="D1277" t="str" cm="1">
        <f t="array" ref="D1277">_xlfn.IFS(C1277&lt;36,"Young",C1277&lt;56,"Middle-aged",C1277&gt;=56,"Senior")</f>
        <v>Middle-aged</v>
      </c>
      <c r="E1277" t="s">
        <v>29</v>
      </c>
      <c r="F1277" t="s">
        <v>41</v>
      </c>
      <c r="G1277">
        <v>71847</v>
      </c>
      <c r="H1277">
        <f t="shared" si="114"/>
        <v>71847</v>
      </c>
      <c r="I1277" t="str" cm="1">
        <f t="array" ref="I1277">_xlfn.IFS(H1277&lt;PERCENTILE(Income_Clean,0.33),"Low",H1277&lt;PERCENTILE(Income_Clean,0.67),"Medium",H1277&gt;PERCENTILE(Income_Clean,0.67),"High")</f>
        <v>High</v>
      </c>
      <c r="J1277" t="str">
        <f t="shared" si="115"/>
        <v>Above Average Income</v>
      </c>
      <c r="K1277">
        <v>0</v>
      </c>
      <c r="L1277">
        <v>0</v>
      </c>
      <c r="M1277" t="str">
        <f t="shared" si="117"/>
        <v>No</v>
      </c>
      <c r="N1277" t="s">
        <v>441</v>
      </c>
      <c r="O1277">
        <v>95</v>
      </c>
      <c r="P1277">
        <v>737</v>
      </c>
      <c r="Q1277">
        <v>21</v>
      </c>
      <c r="R1277">
        <v>106</v>
      </c>
      <c r="S1277">
        <v>55</v>
      </c>
      <c r="T1277">
        <v>63</v>
      </c>
      <c r="U1277">
        <v>210</v>
      </c>
      <c r="V1277">
        <f t="shared" si="118"/>
        <v>1192</v>
      </c>
      <c r="W1277">
        <v>0</v>
      </c>
      <c r="X1277">
        <v>6</v>
      </c>
      <c r="Y1277">
        <v>7</v>
      </c>
      <c r="Z1277">
        <v>9</v>
      </c>
      <c r="AA1277">
        <v>3</v>
      </c>
      <c r="AB1277">
        <v>0</v>
      </c>
      <c r="AC1277">
        <v>0</v>
      </c>
      <c r="AD1277">
        <v>0</v>
      </c>
      <c r="AE1277">
        <v>1</v>
      </c>
      <c r="AF1277">
        <v>0</v>
      </c>
      <c r="AG1277">
        <f t="shared" si="119"/>
        <v>1</v>
      </c>
      <c r="AH1277">
        <v>0</v>
      </c>
      <c r="AI1277">
        <v>0</v>
      </c>
    </row>
    <row r="1278" spans="1:35" x14ac:dyDescent="0.3">
      <c r="A1278" s="1">
        <v>907</v>
      </c>
      <c r="B1278">
        <v>1975</v>
      </c>
      <c r="C1278">
        <f t="shared" si="116"/>
        <v>51</v>
      </c>
      <c r="D1278" t="str" cm="1">
        <f t="array" ref="D1278">_xlfn.IFS(C1278&lt;36,"Young",C1278&lt;56,"Middle-aged",C1278&gt;=56,"Senior")</f>
        <v>Middle-aged</v>
      </c>
      <c r="E1278" t="s">
        <v>29</v>
      </c>
      <c r="F1278" t="s">
        <v>37</v>
      </c>
      <c r="G1278">
        <v>46149</v>
      </c>
      <c r="H1278">
        <f t="shared" si="114"/>
        <v>46149</v>
      </c>
      <c r="I1278" t="str" cm="1">
        <f t="array" ref="I1278">_xlfn.IFS(H1278&lt;PERCENTILE(Income_Clean,0.33),"Low",H1278&lt;PERCENTILE(Income_Clean,0.67),"Medium",H1278&gt;PERCENTILE(Income_Clean,0.67),"High")</f>
        <v>Medium</v>
      </c>
      <c r="J1278" t="str">
        <f t="shared" si="115"/>
        <v>Average Income</v>
      </c>
      <c r="K1278">
        <v>0</v>
      </c>
      <c r="L1278">
        <v>1</v>
      </c>
      <c r="M1278" t="str">
        <f t="shared" si="117"/>
        <v>Yes</v>
      </c>
      <c r="N1278" t="s">
        <v>310</v>
      </c>
      <c r="O1278">
        <v>36</v>
      </c>
      <c r="P1278">
        <v>254</v>
      </c>
      <c r="Q1278">
        <v>6</v>
      </c>
      <c r="R1278">
        <v>71</v>
      </c>
      <c r="S1278">
        <v>4</v>
      </c>
      <c r="T1278">
        <v>0</v>
      </c>
      <c r="U1278">
        <v>27</v>
      </c>
      <c r="V1278">
        <f t="shared" si="118"/>
        <v>362</v>
      </c>
      <c r="W1278">
        <v>5</v>
      </c>
      <c r="X1278">
        <v>5</v>
      </c>
      <c r="Y1278">
        <v>1</v>
      </c>
      <c r="Z1278">
        <v>7</v>
      </c>
      <c r="AA1278">
        <v>5</v>
      </c>
      <c r="AB1278">
        <v>0</v>
      </c>
      <c r="AC1278">
        <v>0</v>
      </c>
      <c r="AD1278">
        <v>0</v>
      </c>
      <c r="AE1278">
        <v>0</v>
      </c>
      <c r="AF1278">
        <v>0</v>
      </c>
      <c r="AG1278">
        <f t="shared" si="119"/>
        <v>0</v>
      </c>
      <c r="AH1278">
        <v>0</v>
      </c>
      <c r="AI1278">
        <v>0</v>
      </c>
    </row>
    <row r="1279" spans="1:35" x14ac:dyDescent="0.3">
      <c r="A1279" s="1">
        <v>3698</v>
      </c>
      <c r="B1279">
        <v>1983</v>
      </c>
      <c r="C1279">
        <f t="shared" si="116"/>
        <v>43</v>
      </c>
      <c r="D1279" t="str" cm="1">
        <f t="array" ref="D1279">_xlfn.IFS(C1279&lt;36,"Young",C1279&lt;56,"Middle-aged",C1279&gt;=56,"Senior")</f>
        <v>Middle-aged</v>
      </c>
      <c r="E1279" t="s">
        <v>29</v>
      </c>
      <c r="F1279" t="s">
        <v>33</v>
      </c>
      <c r="G1279">
        <v>78687</v>
      </c>
      <c r="H1279">
        <f t="shared" si="114"/>
        <v>78687</v>
      </c>
      <c r="I1279" t="str" cm="1">
        <f t="array" ref="I1279">_xlfn.IFS(H1279&lt;PERCENTILE(Income_Clean,0.33),"Low",H1279&lt;PERCENTILE(Income_Clean,0.67),"Medium",H1279&gt;PERCENTILE(Income_Clean,0.67),"High")</f>
        <v>High</v>
      </c>
      <c r="J1279" t="str">
        <f t="shared" si="115"/>
        <v>Above Average Income</v>
      </c>
      <c r="K1279">
        <v>0</v>
      </c>
      <c r="L1279">
        <v>0</v>
      </c>
      <c r="M1279" t="str">
        <f t="shared" si="117"/>
        <v>No</v>
      </c>
      <c r="N1279" t="s">
        <v>484</v>
      </c>
      <c r="O1279">
        <v>13</v>
      </c>
      <c r="P1279">
        <v>817</v>
      </c>
      <c r="Q1279">
        <v>185</v>
      </c>
      <c r="R1279">
        <v>687</v>
      </c>
      <c r="S1279">
        <v>145</v>
      </c>
      <c r="T1279">
        <v>55</v>
      </c>
      <c r="U1279">
        <v>241</v>
      </c>
      <c r="V1279">
        <f t="shared" si="118"/>
        <v>2130</v>
      </c>
      <c r="W1279">
        <v>1</v>
      </c>
      <c r="X1279">
        <v>4</v>
      </c>
      <c r="Y1279">
        <v>6</v>
      </c>
      <c r="Z1279">
        <v>8</v>
      </c>
      <c r="AA1279">
        <v>2</v>
      </c>
      <c r="AB1279">
        <v>0</v>
      </c>
      <c r="AC1279">
        <v>0</v>
      </c>
      <c r="AD1279">
        <v>1</v>
      </c>
      <c r="AE1279">
        <v>0</v>
      </c>
      <c r="AF1279">
        <v>0</v>
      </c>
      <c r="AG1279">
        <f t="shared" si="119"/>
        <v>1</v>
      </c>
      <c r="AH1279">
        <v>0</v>
      </c>
      <c r="AI1279">
        <v>1</v>
      </c>
    </row>
    <row r="1280" spans="1:35" x14ac:dyDescent="0.3">
      <c r="A1280" s="1">
        <v>9516</v>
      </c>
      <c r="B1280">
        <v>1971</v>
      </c>
      <c r="C1280">
        <f t="shared" si="116"/>
        <v>55</v>
      </c>
      <c r="D1280" t="str" cm="1">
        <f t="array" ref="D1280">_xlfn.IFS(C1280&lt;36,"Young",C1280&lt;56,"Middle-aged",C1280&gt;=56,"Senior")</f>
        <v>Middle-aged</v>
      </c>
      <c r="E1280" t="s">
        <v>53</v>
      </c>
      <c r="F1280" t="s">
        <v>41</v>
      </c>
      <c r="G1280">
        <v>49118</v>
      </c>
      <c r="H1280">
        <f t="shared" si="114"/>
        <v>49118</v>
      </c>
      <c r="I1280" t="str" cm="1">
        <f t="array" ref="I1280">_xlfn.IFS(H1280&lt;PERCENTILE(Income_Clean,0.33),"Low",H1280&lt;PERCENTILE(Income_Clean,0.67),"Medium",H1280&gt;PERCENTILE(Income_Clean,0.67),"High")</f>
        <v>Medium</v>
      </c>
      <c r="J1280" t="str">
        <f t="shared" si="115"/>
        <v>Average Income</v>
      </c>
      <c r="K1280">
        <v>0</v>
      </c>
      <c r="L1280">
        <v>0</v>
      </c>
      <c r="M1280" t="str">
        <f t="shared" si="117"/>
        <v>No</v>
      </c>
      <c r="N1280" t="s">
        <v>322</v>
      </c>
      <c r="O1280">
        <v>90</v>
      </c>
      <c r="P1280">
        <v>620</v>
      </c>
      <c r="Q1280">
        <v>54</v>
      </c>
      <c r="R1280">
        <v>239</v>
      </c>
      <c r="S1280">
        <v>99</v>
      </c>
      <c r="T1280">
        <v>98</v>
      </c>
      <c r="U1280">
        <v>119</v>
      </c>
      <c r="V1280">
        <f t="shared" si="118"/>
        <v>1229</v>
      </c>
      <c r="W1280">
        <v>2</v>
      </c>
      <c r="X1280">
        <v>9</v>
      </c>
      <c r="Y1280">
        <v>7</v>
      </c>
      <c r="Z1280">
        <v>10</v>
      </c>
      <c r="AA1280">
        <v>7</v>
      </c>
      <c r="AB1280">
        <v>0</v>
      </c>
      <c r="AC1280">
        <v>1</v>
      </c>
      <c r="AD1280">
        <v>0</v>
      </c>
      <c r="AE1280">
        <v>0</v>
      </c>
      <c r="AF1280">
        <v>1</v>
      </c>
      <c r="AG1280">
        <f t="shared" si="119"/>
        <v>2</v>
      </c>
      <c r="AH1280">
        <v>0</v>
      </c>
      <c r="AI1280">
        <v>1</v>
      </c>
    </row>
    <row r="1281" spans="1:35" x14ac:dyDescent="0.3">
      <c r="A1281" s="1">
        <v>679</v>
      </c>
      <c r="B1281">
        <v>1957</v>
      </c>
      <c r="C1281">
        <f t="shared" si="116"/>
        <v>69</v>
      </c>
      <c r="D1281" t="str" cm="1">
        <f t="array" ref="D1281">_xlfn.IFS(C1281&lt;36,"Young",C1281&lt;56,"Middle-aged",C1281&gt;=56,"Senior")</f>
        <v>Senior</v>
      </c>
      <c r="E1281" t="s">
        <v>36</v>
      </c>
      <c r="F1281" t="s">
        <v>37</v>
      </c>
      <c r="G1281">
        <v>37633</v>
      </c>
      <c r="H1281">
        <f t="shared" si="114"/>
        <v>37633</v>
      </c>
      <c r="I1281" t="str" cm="1">
        <f t="array" ref="I1281">_xlfn.IFS(H1281&lt;PERCENTILE(Income_Clean,0.33),"Low",H1281&lt;PERCENTILE(Income_Clean,0.67),"Medium",H1281&gt;PERCENTILE(Income_Clean,0.67),"High")</f>
        <v>Low</v>
      </c>
      <c r="J1281" t="str">
        <f t="shared" si="115"/>
        <v>Below Average Income</v>
      </c>
      <c r="K1281">
        <v>1</v>
      </c>
      <c r="L1281">
        <v>1</v>
      </c>
      <c r="M1281" t="str">
        <f t="shared" si="117"/>
        <v>Yes</v>
      </c>
      <c r="N1281" t="s">
        <v>601</v>
      </c>
      <c r="O1281">
        <v>49</v>
      </c>
      <c r="P1281">
        <v>13</v>
      </c>
      <c r="Q1281">
        <v>4</v>
      </c>
      <c r="R1281">
        <v>20</v>
      </c>
      <c r="S1281">
        <v>0</v>
      </c>
      <c r="T1281">
        <v>0</v>
      </c>
      <c r="U1281">
        <v>1</v>
      </c>
      <c r="V1281">
        <f t="shared" si="118"/>
        <v>38</v>
      </c>
      <c r="W1281">
        <v>2</v>
      </c>
      <c r="X1281">
        <v>1</v>
      </c>
      <c r="Y1281">
        <v>0</v>
      </c>
      <c r="Z1281">
        <v>3</v>
      </c>
      <c r="AA1281">
        <v>9</v>
      </c>
      <c r="AB1281">
        <v>0</v>
      </c>
      <c r="AC1281">
        <v>0</v>
      </c>
      <c r="AD1281">
        <v>0</v>
      </c>
      <c r="AE1281">
        <v>0</v>
      </c>
      <c r="AF1281">
        <v>0</v>
      </c>
      <c r="AG1281">
        <f t="shared" si="119"/>
        <v>0</v>
      </c>
      <c r="AH1281">
        <v>0</v>
      </c>
      <c r="AI1281">
        <v>0</v>
      </c>
    </row>
    <row r="1282" spans="1:35" x14ac:dyDescent="0.3">
      <c r="A1282" s="1">
        <v>7384</v>
      </c>
      <c r="B1282">
        <v>1951</v>
      </c>
      <c r="C1282">
        <f t="shared" si="116"/>
        <v>75</v>
      </c>
      <c r="D1282" t="str" cm="1">
        <f t="array" ref="D1282">_xlfn.IFS(C1282&lt;36,"Young",C1282&lt;56,"Middle-aged",C1282&gt;=56,"Senior")</f>
        <v>Senior</v>
      </c>
      <c r="E1282" t="s">
        <v>39</v>
      </c>
      <c r="F1282" t="s">
        <v>33</v>
      </c>
      <c r="G1282">
        <v>39767</v>
      </c>
      <c r="H1282">
        <f t="shared" ref="H1282:H1345" si="120">IF(G1282=0,MEDIAN(Income),G1282)</f>
        <v>39767</v>
      </c>
      <c r="I1282" t="str" cm="1">
        <f t="array" ref="I1282">_xlfn.IFS(H1282&lt;PERCENTILE(Income_Clean,0.33),"Low",H1282&lt;PERCENTILE(Income_Clean,0.67),"Medium",H1282&gt;PERCENTILE(Income_Clean,0.67),"High")</f>
        <v>Low</v>
      </c>
      <c r="J1282" t="str">
        <f t="shared" ref="J1282:J1345" si="121">_xlfn.XLOOKUP(I1282,$AK$3:$AK$5,$AL$3:$AL$5)</f>
        <v>Below Average Income</v>
      </c>
      <c r="K1282">
        <v>0</v>
      </c>
      <c r="L1282">
        <v>0</v>
      </c>
      <c r="M1282" t="str">
        <f t="shared" si="117"/>
        <v>No</v>
      </c>
      <c r="N1282" t="s">
        <v>584</v>
      </c>
      <c r="O1282">
        <v>18</v>
      </c>
      <c r="P1282">
        <v>113</v>
      </c>
      <c r="Q1282">
        <v>61</v>
      </c>
      <c r="R1282">
        <v>204</v>
      </c>
      <c r="S1282">
        <v>34</v>
      </c>
      <c r="T1282">
        <v>26</v>
      </c>
      <c r="U1282">
        <v>47</v>
      </c>
      <c r="V1282">
        <f t="shared" si="118"/>
        <v>485</v>
      </c>
      <c r="W1282">
        <v>2</v>
      </c>
      <c r="X1282">
        <v>7</v>
      </c>
      <c r="Y1282">
        <v>1</v>
      </c>
      <c r="Z1282">
        <v>7</v>
      </c>
      <c r="AA1282">
        <v>8</v>
      </c>
      <c r="AB1282">
        <v>0</v>
      </c>
      <c r="AC1282">
        <v>0</v>
      </c>
      <c r="AD1282">
        <v>0</v>
      </c>
      <c r="AE1282">
        <v>0</v>
      </c>
      <c r="AF1282">
        <v>0</v>
      </c>
      <c r="AG1282">
        <f t="shared" si="119"/>
        <v>0</v>
      </c>
      <c r="AH1282">
        <v>0</v>
      </c>
      <c r="AI1282">
        <v>0</v>
      </c>
    </row>
    <row r="1283" spans="1:35" x14ac:dyDescent="0.3">
      <c r="A1283" s="1">
        <v>5043</v>
      </c>
      <c r="B1283">
        <v>1951</v>
      </c>
      <c r="C1283">
        <f t="shared" ref="C1283:C1346" si="122">2026-B1283</f>
        <v>75</v>
      </c>
      <c r="D1283" t="str" cm="1">
        <f t="array" ref="D1283">_xlfn.IFS(C1283&lt;36,"Young",C1283&lt;56,"Middle-aged",C1283&gt;=56,"Senior")</f>
        <v>Senior</v>
      </c>
      <c r="E1283" t="s">
        <v>47</v>
      </c>
      <c r="F1283" t="s">
        <v>37</v>
      </c>
      <c r="G1283">
        <v>26997</v>
      </c>
      <c r="H1283">
        <f t="shared" si="120"/>
        <v>26997</v>
      </c>
      <c r="I1283" t="str" cm="1">
        <f t="array" ref="I1283">_xlfn.IFS(H1283&lt;PERCENTILE(Income_Clean,0.33),"Low",H1283&lt;PERCENTILE(Income_Clean,0.67),"Medium",H1283&gt;PERCENTILE(Income_Clean,0.67),"High")</f>
        <v>Low</v>
      </c>
      <c r="J1283" t="str">
        <f t="shared" si="121"/>
        <v>Below Average Income</v>
      </c>
      <c r="K1283">
        <v>0</v>
      </c>
      <c r="L1283">
        <v>0</v>
      </c>
      <c r="M1283" t="str">
        <f t="shared" ref="M1283:M1346" si="123">IF(K1283+L1283&gt;0,"Yes","No")</f>
        <v>No</v>
      </c>
      <c r="N1283" t="s">
        <v>173</v>
      </c>
      <c r="O1283">
        <v>89</v>
      </c>
      <c r="P1283">
        <v>7</v>
      </c>
      <c r="Q1283">
        <v>23</v>
      </c>
      <c r="R1283">
        <v>78</v>
      </c>
      <c r="S1283">
        <v>133</v>
      </c>
      <c r="T1283">
        <v>49</v>
      </c>
      <c r="U1283">
        <v>144</v>
      </c>
      <c r="V1283">
        <f t="shared" ref="V1283:V1346" si="124">SUM(P1283:U1283)</f>
        <v>434</v>
      </c>
      <c r="W1283">
        <v>2</v>
      </c>
      <c r="X1283">
        <v>4</v>
      </c>
      <c r="Y1283">
        <v>2</v>
      </c>
      <c r="Z1283">
        <v>5</v>
      </c>
      <c r="AA1283">
        <v>7</v>
      </c>
      <c r="AB1283">
        <v>0</v>
      </c>
      <c r="AC1283">
        <v>0</v>
      </c>
      <c r="AD1283">
        <v>0</v>
      </c>
      <c r="AE1283">
        <v>0</v>
      </c>
      <c r="AF1283">
        <v>0</v>
      </c>
      <c r="AG1283">
        <f t="shared" ref="AG1283:AG1346" si="125">SUM(AB1283:AF1283)</f>
        <v>0</v>
      </c>
      <c r="AH1283">
        <v>0</v>
      </c>
      <c r="AI1283">
        <v>0</v>
      </c>
    </row>
    <row r="1284" spans="1:35" x14ac:dyDescent="0.3">
      <c r="A1284" s="1">
        <v>5267</v>
      </c>
      <c r="B1284">
        <v>1970</v>
      </c>
      <c r="C1284">
        <f t="shared" si="122"/>
        <v>56</v>
      </c>
      <c r="D1284" t="str" cm="1">
        <f t="array" ref="D1284">_xlfn.IFS(C1284&lt;36,"Young",C1284&lt;56,"Middle-aged",C1284&gt;=56,"Senior")</f>
        <v>Senior</v>
      </c>
      <c r="E1284" t="s">
        <v>29</v>
      </c>
      <c r="F1284" t="s">
        <v>41</v>
      </c>
      <c r="G1284">
        <v>33986</v>
      </c>
      <c r="H1284">
        <f t="shared" si="120"/>
        <v>33986</v>
      </c>
      <c r="I1284" t="str" cm="1">
        <f t="array" ref="I1284">_xlfn.IFS(H1284&lt;PERCENTILE(Income_Clean,0.33),"Low",H1284&lt;PERCENTILE(Income_Clean,0.67),"Medium",H1284&gt;PERCENTILE(Income_Clean,0.67),"High")</f>
        <v>Low</v>
      </c>
      <c r="J1284" t="str">
        <f t="shared" si="121"/>
        <v>Below Average Income</v>
      </c>
      <c r="K1284">
        <v>1</v>
      </c>
      <c r="L1284">
        <v>0</v>
      </c>
      <c r="M1284" t="str">
        <f t="shared" si="123"/>
        <v>Yes</v>
      </c>
      <c r="N1284" t="s">
        <v>251</v>
      </c>
      <c r="O1284">
        <v>43</v>
      </c>
      <c r="P1284">
        <v>16</v>
      </c>
      <c r="Q1284">
        <v>2</v>
      </c>
      <c r="R1284">
        <v>18</v>
      </c>
      <c r="S1284">
        <v>2</v>
      </c>
      <c r="T1284">
        <v>1</v>
      </c>
      <c r="U1284">
        <v>5</v>
      </c>
      <c r="V1284">
        <f t="shared" si="124"/>
        <v>44</v>
      </c>
      <c r="W1284">
        <v>1</v>
      </c>
      <c r="X1284">
        <v>1</v>
      </c>
      <c r="Y1284">
        <v>0</v>
      </c>
      <c r="Z1284">
        <v>3</v>
      </c>
      <c r="AA1284">
        <v>7</v>
      </c>
      <c r="AB1284">
        <v>0</v>
      </c>
      <c r="AC1284">
        <v>0</v>
      </c>
      <c r="AD1284">
        <v>0</v>
      </c>
      <c r="AE1284">
        <v>0</v>
      </c>
      <c r="AF1284">
        <v>0</v>
      </c>
      <c r="AG1284">
        <f t="shared" si="125"/>
        <v>0</v>
      </c>
      <c r="AH1284">
        <v>0</v>
      </c>
      <c r="AI1284">
        <v>0</v>
      </c>
    </row>
    <row r="1285" spans="1:35" x14ac:dyDescent="0.3">
      <c r="A1285" s="1">
        <v>339</v>
      </c>
      <c r="B1285">
        <v>1972</v>
      </c>
      <c r="C1285">
        <f t="shared" si="122"/>
        <v>54</v>
      </c>
      <c r="D1285" t="str" cm="1">
        <f t="array" ref="D1285">_xlfn.IFS(C1285&lt;36,"Young",C1285&lt;56,"Middle-aged",C1285&gt;=56,"Senior")</f>
        <v>Middle-aged</v>
      </c>
      <c r="E1285" t="s">
        <v>36</v>
      </c>
      <c r="F1285" t="s">
        <v>37</v>
      </c>
      <c r="G1285">
        <v>57091</v>
      </c>
      <c r="H1285">
        <f t="shared" si="120"/>
        <v>57091</v>
      </c>
      <c r="I1285" t="str" cm="1">
        <f t="array" ref="I1285">_xlfn.IFS(H1285&lt;PERCENTILE(Income_Clean,0.33),"Low",H1285&lt;PERCENTILE(Income_Clean,0.67),"Medium",H1285&gt;PERCENTILE(Income_Clean,0.67),"High")</f>
        <v>Medium</v>
      </c>
      <c r="J1285" t="str">
        <f t="shared" si="121"/>
        <v>Average Income</v>
      </c>
      <c r="K1285">
        <v>0</v>
      </c>
      <c r="L1285">
        <v>1</v>
      </c>
      <c r="M1285" t="str">
        <f t="shared" si="123"/>
        <v>Yes</v>
      </c>
      <c r="N1285" t="s">
        <v>249</v>
      </c>
      <c r="O1285">
        <v>82</v>
      </c>
      <c r="P1285">
        <v>462</v>
      </c>
      <c r="Q1285">
        <v>0</v>
      </c>
      <c r="R1285">
        <v>24</v>
      </c>
      <c r="S1285">
        <v>6</v>
      </c>
      <c r="T1285">
        <v>0</v>
      </c>
      <c r="U1285">
        <v>4</v>
      </c>
      <c r="V1285">
        <f t="shared" si="124"/>
        <v>496</v>
      </c>
      <c r="W1285">
        <v>2</v>
      </c>
      <c r="X1285">
        <v>9</v>
      </c>
      <c r="Y1285">
        <v>2</v>
      </c>
      <c r="Z1285">
        <v>5</v>
      </c>
      <c r="AA1285">
        <v>7</v>
      </c>
      <c r="AB1285">
        <v>0</v>
      </c>
      <c r="AC1285">
        <v>1</v>
      </c>
      <c r="AD1285">
        <v>0</v>
      </c>
      <c r="AE1285">
        <v>0</v>
      </c>
      <c r="AF1285">
        <v>0</v>
      </c>
      <c r="AG1285">
        <f t="shared" si="125"/>
        <v>1</v>
      </c>
      <c r="AH1285">
        <v>0</v>
      </c>
      <c r="AI1285">
        <v>1</v>
      </c>
    </row>
    <row r="1286" spans="1:35" x14ac:dyDescent="0.3">
      <c r="A1286" s="1">
        <v>2516</v>
      </c>
      <c r="B1286">
        <v>1969</v>
      </c>
      <c r="C1286">
        <f t="shared" si="122"/>
        <v>57</v>
      </c>
      <c r="D1286" t="str" cm="1">
        <f t="array" ref="D1286">_xlfn.IFS(C1286&lt;36,"Young",C1286&lt;56,"Middle-aged",C1286&gt;=56,"Senior")</f>
        <v>Senior</v>
      </c>
      <c r="E1286" t="s">
        <v>53</v>
      </c>
      <c r="F1286" t="s">
        <v>37</v>
      </c>
      <c r="G1286">
        <v>46831</v>
      </c>
      <c r="H1286">
        <f t="shared" si="120"/>
        <v>46831</v>
      </c>
      <c r="I1286" t="str" cm="1">
        <f t="array" ref="I1286">_xlfn.IFS(H1286&lt;PERCENTILE(Income_Clean,0.33),"Low",H1286&lt;PERCENTILE(Income_Clean,0.67),"Medium",H1286&gt;PERCENTILE(Income_Clean,0.67),"High")</f>
        <v>Medium</v>
      </c>
      <c r="J1286" t="str">
        <f t="shared" si="121"/>
        <v>Average Income</v>
      </c>
      <c r="K1286">
        <v>1</v>
      </c>
      <c r="L1286">
        <v>1</v>
      </c>
      <c r="M1286" t="str">
        <f t="shared" si="123"/>
        <v>Yes</v>
      </c>
      <c r="N1286" t="s">
        <v>602</v>
      </c>
      <c r="O1286">
        <v>84</v>
      </c>
      <c r="P1286">
        <v>22</v>
      </c>
      <c r="Q1286">
        <v>2</v>
      </c>
      <c r="R1286">
        <v>10</v>
      </c>
      <c r="S1286">
        <v>6</v>
      </c>
      <c r="T1286">
        <v>4</v>
      </c>
      <c r="U1286">
        <v>34</v>
      </c>
      <c r="V1286">
        <f t="shared" si="124"/>
        <v>78</v>
      </c>
      <c r="W1286">
        <v>2</v>
      </c>
      <c r="X1286">
        <v>1</v>
      </c>
      <c r="Y1286">
        <v>2</v>
      </c>
      <c r="Z1286">
        <v>2</v>
      </c>
      <c r="AA1286">
        <v>4</v>
      </c>
      <c r="AB1286">
        <v>0</v>
      </c>
      <c r="AC1286">
        <v>0</v>
      </c>
      <c r="AD1286">
        <v>0</v>
      </c>
      <c r="AE1286">
        <v>0</v>
      </c>
      <c r="AF1286">
        <v>0</v>
      </c>
      <c r="AG1286">
        <f t="shared" si="125"/>
        <v>0</v>
      </c>
      <c r="AH1286">
        <v>0</v>
      </c>
      <c r="AI1286">
        <v>0</v>
      </c>
    </row>
    <row r="1287" spans="1:35" x14ac:dyDescent="0.3">
      <c r="A1287" s="1">
        <v>9010</v>
      </c>
      <c r="B1287">
        <v>1972</v>
      </c>
      <c r="C1287">
        <f t="shared" si="122"/>
        <v>54</v>
      </c>
      <c r="D1287" t="str" cm="1">
        <f t="array" ref="D1287">_xlfn.IFS(C1287&lt;36,"Young",C1287&lt;56,"Middle-aged",C1287&gt;=56,"Senior")</f>
        <v>Middle-aged</v>
      </c>
      <c r="E1287" t="s">
        <v>39</v>
      </c>
      <c r="F1287" t="s">
        <v>37</v>
      </c>
      <c r="G1287">
        <v>83151</v>
      </c>
      <c r="H1287">
        <f t="shared" si="120"/>
        <v>83151</v>
      </c>
      <c r="I1287" t="str" cm="1">
        <f t="array" ref="I1287">_xlfn.IFS(H1287&lt;PERCENTILE(Income_Clean,0.33),"Low",H1287&lt;PERCENTILE(Income_Clean,0.67),"Medium",H1287&gt;PERCENTILE(Income_Clean,0.67),"High")</f>
        <v>High</v>
      </c>
      <c r="J1287" t="str">
        <f t="shared" si="121"/>
        <v>Above Average Income</v>
      </c>
      <c r="K1287">
        <v>0</v>
      </c>
      <c r="L1287">
        <v>0</v>
      </c>
      <c r="M1287" t="str">
        <f t="shared" si="123"/>
        <v>No</v>
      </c>
      <c r="N1287" t="s">
        <v>547</v>
      </c>
      <c r="O1287">
        <v>80</v>
      </c>
      <c r="P1287">
        <v>968</v>
      </c>
      <c r="Q1287">
        <v>147</v>
      </c>
      <c r="R1287">
        <v>842</v>
      </c>
      <c r="S1287">
        <v>137</v>
      </c>
      <c r="T1287">
        <v>42</v>
      </c>
      <c r="U1287">
        <v>210</v>
      </c>
      <c r="V1287">
        <f t="shared" si="124"/>
        <v>2346</v>
      </c>
      <c r="W1287">
        <v>1</v>
      </c>
      <c r="X1287">
        <v>5</v>
      </c>
      <c r="Y1287">
        <v>7</v>
      </c>
      <c r="Z1287">
        <v>10</v>
      </c>
      <c r="AA1287">
        <v>2</v>
      </c>
      <c r="AB1287">
        <v>1</v>
      </c>
      <c r="AC1287">
        <v>0</v>
      </c>
      <c r="AD1287">
        <v>1</v>
      </c>
      <c r="AE1287">
        <v>1</v>
      </c>
      <c r="AF1287">
        <v>0</v>
      </c>
      <c r="AG1287">
        <f t="shared" si="125"/>
        <v>3</v>
      </c>
      <c r="AH1287">
        <v>0</v>
      </c>
      <c r="AI1287">
        <v>1</v>
      </c>
    </row>
    <row r="1288" spans="1:35" x14ac:dyDescent="0.3">
      <c r="A1288" s="1">
        <v>378</v>
      </c>
      <c r="B1288">
        <v>1971</v>
      </c>
      <c r="C1288">
        <f t="shared" si="122"/>
        <v>55</v>
      </c>
      <c r="D1288" t="str" cm="1">
        <f t="array" ref="D1288">_xlfn.IFS(C1288&lt;36,"Young",C1288&lt;56,"Middle-aged",C1288&gt;=56,"Senior")</f>
        <v>Middle-aged</v>
      </c>
      <c r="E1288" t="s">
        <v>29</v>
      </c>
      <c r="F1288" t="s">
        <v>37</v>
      </c>
      <c r="G1288">
        <v>52531</v>
      </c>
      <c r="H1288">
        <f t="shared" si="120"/>
        <v>52531</v>
      </c>
      <c r="I1288" t="str" cm="1">
        <f t="array" ref="I1288">_xlfn.IFS(H1288&lt;PERCENTILE(Income_Clean,0.33),"Low",H1288&lt;PERCENTILE(Income_Clean,0.67),"Medium",H1288&gt;PERCENTILE(Income_Clean,0.67),"High")</f>
        <v>Medium</v>
      </c>
      <c r="J1288" t="str">
        <f t="shared" si="121"/>
        <v>Average Income</v>
      </c>
      <c r="K1288">
        <v>0</v>
      </c>
      <c r="L1288">
        <v>0</v>
      </c>
      <c r="M1288" t="str">
        <f t="shared" si="123"/>
        <v>No</v>
      </c>
      <c r="N1288" t="s">
        <v>323</v>
      </c>
      <c r="O1288">
        <v>68</v>
      </c>
      <c r="P1288">
        <v>283</v>
      </c>
      <c r="Q1288">
        <v>112</v>
      </c>
      <c r="R1288">
        <v>151</v>
      </c>
      <c r="S1288">
        <v>51</v>
      </c>
      <c r="T1288">
        <v>72</v>
      </c>
      <c r="U1288">
        <v>125</v>
      </c>
      <c r="V1288">
        <f t="shared" si="124"/>
        <v>794</v>
      </c>
      <c r="W1288">
        <v>2</v>
      </c>
      <c r="X1288">
        <v>7</v>
      </c>
      <c r="Y1288">
        <v>2</v>
      </c>
      <c r="Z1288">
        <v>10</v>
      </c>
      <c r="AA1288">
        <v>6</v>
      </c>
      <c r="AB1288">
        <v>0</v>
      </c>
      <c r="AC1288">
        <v>0</v>
      </c>
      <c r="AD1288">
        <v>0</v>
      </c>
      <c r="AE1288">
        <v>0</v>
      </c>
      <c r="AF1288">
        <v>0</v>
      </c>
      <c r="AG1288">
        <f t="shared" si="125"/>
        <v>0</v>
      </c>
      <c r="AH1288">
        <v>0</v>
      </c>
      <c r="AI1288">
        <v>0</v>
      </c>
    </row>
    <row r="1289" spans="1:35" x14ac:dyDescent="0.3">
      <c r="A1289" s="1">
        <v>4808</v>
      </c>
      <c r="B1289">
        <v>1956</v>
      </c>
      <c r="C1289">
        <f t="shared" si="122"/>
        <v>70</v>
      </c>
      <c r="D1289" t="str" cm="1">
        <f t="array" ref="D1289">_xlfn.IFS(C1289&lt;36,"Young",C1289&lt;56,"Middle-aged",C1289&gt;=56,"Senior")</f>
        <v>Senior</v>
      </c>
      <c r="E1289" t="s">
        <v>29</v>
      </c>
      <c r="F1289" t="s">
        <v>37</v>
      </c>
      <c r="G1289">
        <v>15759</v>
      </c>
      <c r="H1289">
        <f t="shared" si="120"/>
        <v>15759</v>
      </c>
      <c r="I1289" t="str" cm="1">
        <f t="array" ref="I1289">_xlfn.IFS(H1289&lt;PERCENTILE(Income_Clean,0.33),"Low",H1289&lt;PERCENTILE(Income_Clean,0.67),"Medium",H1289&gt;PERCENTILE(Income_Clean,0.67),"High")</f>
        <v>Low</v>
      </c>
      <c r="J1289" t="str">
        <f t="shared" si="121"/>
        <v>Below Average Income</v>
      </c>
      <c r="K1289">
        <v>0</v>
      </c>
      <c r="L1289">
        <v>0</v>
      </c>
      <c r="M1289" t="str">
        <f t="shared" si="123"/>
        <v>No</v>
      </c>
      <c r="N1289" t="s">
        <v>603</v>
      </c>
      <c r="O1289">
        <v>12</v>
      </c>
      <c r="P1289">
        <v>1</v>
      </c>
      <c r="Q1289">
        <v>2</v>
      </c>
      <c r="R1289">
        <v>5</v>
      </c>
      <c r="S1289">
        <v>6</v>
      </c>
      <c r="T1289">
        <v>0</v>
      </c>
      <c r="U1289">
        <v>3</v>
      </c>
      <c r="V1289">
        <f t="shared" si="124"/>
        <v>17</v>
      </c>
      <c r="W1289">
        <v>1</v>
      </c>
      <c r="X1289">
        <v>1</v>
      </c>
      <c r="Y1289">
        <v>0</v>
      </c>
      <c r="Z1289">
        <v>2</v>
      </c>
      <c r="AA1289">
        <v>7</v>
      </c>
      <c r="AB1289">
        <v>0</v>
      </c>
      <c r="AC1289">
        <v>0</v>
      </c>
      <c r="AD1289">
        <v>0</v>
      </c>
      <c r="AE1289">
        <v>0</v>
      </c>
      <c r="AF1289">
        <v>0</v>
      </c>
      <c r="AG1289">
        <f t="shared" si="125"/>
        <v>0</v>
      </c>
      <c r="AH1289">
        <v>0</v>
      </c>
      <c r="AI1289">
        <v>0</v>
      </c>
    </row>
    <row r="1290" spans="1:35" x14ac:dyDescent="0.3">
      <c r="A1290" s="1">
        <v>5068</v>
      </c>
      <c r="B1290">
        <v>1971</v>
      </c>
      <c r="C1290">
        <f t="shared" si="122"/>
        <v>55</v>
      </c>
      <c r="D1290" t="str" cm="1">
        <f t="array" ref="D1290">_xlfn.IFS(C1290&lt;36,"Young",C1290&lt;56,"Middle-aged",C1290&gt;=56,"Senior")</f>
        <v>Middle-aged</v>
      </c>
      <c r="E1290" t="s">
        <v>29</v>
      </c>
      <c r="F1290" t="s">
        <v>30</v>
      </c>
      <c r="G1290">
        <v>22804</v>
      </c>
      <c r="H1290">
        <f t="shared" si="120"/>
        <v>22804</v>
      </c>
      <c r="I1290" t="str" cm="1">
        <f t="array" ref="I1290">_xlfn.IFS(H1290&lt;PERCENTILE(Income_Clean,0.33),"Low",H1290&lt;PERCENTILE(Income_Clean,0.67),"Medium",H1290&gt;PERCENTILE(Income_Clean,0.67),"High")</f>
        <v>Low</v>
      </c>
      <c r="J1290" t="str">
        <f t="shared" si="121"/>
        <v>Below Average Income</v>
      </c>
      <c r="K1290">
        <v>1</v>
      </c>
      <c r="L1290">
        <v>0</v>
      </c>
      <c r="M1290" t="str">
        <f t="shared" si="123"/>
        <v>Yes</v>
      </c>
      <c r="N1290" t="s">
        <v>234</v>
      </c>
      <c r="O1290">
        <v>75</v>
      </c>
      <c r="P1290">
        <v>14</v>
      </c>
      <c r="Q1290">
        <v>1</v>
      </c>
      <c r="R1290">
        <v>7</v>
      </c>
      <c r="S1290">
        <v>2</v>
      </c>
      <c r="T1290">
        <v>1</v>
      </c>
      <c r="U1290">
        <v>1</v>
      </c>
      <c r="V1290">
        <f t="shared" si="124"/>
        <v>26</v>
      </c>
      <c r="W1290">
        <v>1</v>
      </c>
      <c r="X1290">
        <v>2</v>
      </c>
      <c r="Y1290">
        <v>0</v>
      </c>
      <c r="Z1290">
        <v>2</v>
      </c>
      <c r="AA1290">
        <v>9</v>
      </c>
      <c r="AB1290">
        <v>0</v>
      </c>
      <c r="AC1290">
        <v>0</v>
      </c>
      <c r="AD1290">
        <v>0</v>
      </c>
      <c r="AE1290">
        <v>0</v>
      </c>
      <c r="AF1290">
        <v>0</v>
      </c>
      <c r="AG1290">
        <f t="shared" si="125"/>
        <v>0</v>
      </c>
      <c r="AH1290">
        <v>0</v>
      </c>
      <c r="AI1290">
        <v>0</v>
      </c>
    </row>
    <row r="1291" spans="1:35" x14ac:dyDescent="0.3">
      <c r="A1291" s="1">
        <v>7628</v>
      </c>
      <c r="B1291">
        <v>1973</v>
      </c>
      <c r="C1291">
        <f t="shared" si="122"/>
        <v>53</v>
      </c>
      <c r="D1291" t="str" cm="1">
        <f t="array" ref="D1291">_xlfn.IFS(C1291&lt;36,"Young",C1291&lt;56,"Middle-aged",C1291&gt;=56,"Senior")</f>
        <v>Middle-aged</v>
      </c>
      <c r="E1291" t="s">
        <v>53</v>
      </c>
      <c r="F1291" t="s">
        <v>37</v>
      </c>
      <c r="G1291">
        <v>43050</v>
      </c>
      <c r="H1291">
        <f t="shared" si="120"/>
        <v>43050</v>
      </c>
      <c r="I1291" t="str" cm="1">
        <f t="array" ref="I1291">_xlfn.IFS(H1291&lt;PERCENTILE(Income_Clean,0.33),"Low",H1291&lt;PERCENTILE(Income_Clean,0.67),"Medium",H1291&gt;PERCENTILE(Income_Clean,0.67),"High")</f>
        <v>Medium</v>
      </c>
      <c r="J1291" t="str">
        <f t="shared" si="121"/>
        <v>Average Income</v>
      </c>
      <c r="K1291">
        <v>1</v>
      </c>
      <c r="L1291">
        <v>0</v>
      </c>
      <c r="M1291" t="str">
        <f t="shared" si="123"/>
        <v>Yes</v>
      </c>
      <c r="N1291" t="s">
        <v>210</v>
      </c>
      <c r="O1291">
        <v>10</v>
      </c>
      <c r="P1291">
        <v>30</v>
      </c>
      <c r="Q1291">
        <v>5</v>
      </c>
      <c r="R1291">
        <v>24</v>
      </c>
      <c r="S1291">
        <v>6</v>
      </c>
      <c r="T1291">
        <v>3</v>
      </c>
      <c r="U1291">
        <v>8</v>
      </c>
      <c r="V1291">
        <f t="shared" si="124"/>
        <v>76</v>
      </c>
      <c r="W1291">
        <v>2</v>
      </c>
      <c r="X1291">
        <v>2</v>
      </c>
      <c r="Y1291">
        <v>0</v>
      </c>
      <c r="Z1291">
        <v>4</v>
      </c>
      <c r="AA1291">
        <v>5</v>
      </c>
      <c r="AB1291">
        <v>0</v>
      </c>
      <c r="AC1291">
        <v>0</v>
      </c>
      <c r="AD1291">
        <v>0</v>
      </c>
      <c r="AE1291">
        <v>0</v>
      </c>
      <c r="AF1291">
        <v>0</v>
      </c>
      <c r="AG1291">
        <f t="shared" si="125"/>
        <v>0</v>
      </c>
      <c r="AH1291">
        <v>0</v>
      </c>
      <c r="AI1291">
        <v>0</v>
      </c>
    </row>
    <row r="1292" spans="1:35" x14ac:dyDescent="0.3">
      <c r="A1292" s="1">
        <v>7128</v>
      </c>
      <c r="B1292">
        <v>1977</v>
      </c>
      <c r="C1292">
        <f t="shared" si="122"/>
        <v>49</v>
      </c>
      <c r="D1292" t="str" cm="1">
        <f t="array" ref="D1292">_xlfn.IFS(C1292&lt;36,"Young",C1292&lt;56,"Middle-aged",C1292&gt;=56,"Senior")</f>
        <v>Middle-aged</v>
      </c>
      <c r="E1292" t="s">
        <v>36</v>
      </c>
      <c r="F1292" t="s">
        <v>30</v>
      </c>
      <c r="G1292">
        <v>42997</v>
      </c>
      <c r="H1292">
        <f t="shared" si="120"/>
        <v>42997</v>
      </c>
      <c r="I1292" t="str" cm="1">
        <f t="array" ref="I1292">_xlfn.IFS(H1292&lt;PERCENTILE(Income_Clean,0.33),"Low",H1292&lt;PERCENTILE(Income_Clean,0.67),"Medium",H1292&gt;PERCENTILE(Income_Clean,0.67),"High")</f>
        <v>Medium</v>
      </c>
      <c r="J1292" t="str">
        <f t="shared" si="121"/>
        <v>Average Income</v>
      </c>
      <c r="K1292">
        <v>1</v>
      </c>
      <c r="L1292">
        <v>1</v>
      </c>
      <c r="M1292" t="str">
        <f t="shared" si="123"/>
        <v>Yes</v>
      </c>
      <c r="N1292" t="s">
        <v>302</v>
      </c>
      <c r="O1292">
        <v>91</v>
      </c>
      <c r="P1292">
        <v>4</v>
      </c>
      <c r="Q1292">
        <v>0</v>
      </c>
      <c r="R1292">
        <v>5</v>
      </c>
      <c r="S1292">
        <v>0</v>
      </c>
      <c r="T1292">
        <v>1</v>
      </c>
      <c r="U1292">
        <v>5</v>
      </c>
      <c r="V1292">
        <f t="shared" si="124"/>
        <v>15</v>
      </c>
      <c r="W1292">
        <v>1</v>
      </c>
      <c r="X1292">
        <v>1</v>
      </c>
      <c r="Y1292">
        <v>0</v>
      </c>
      <c r="Z1292">
        <v>2</v>
      </c>
      <c r="AA1292">
        <v>7</v>
      </c>
      <c r="AB1292">
        <v>0</v>
      </c>
      <c r="AC1292">
        <v>0</v>
      </c>
      <c r="AD1292">
        <v>0</v>
      </c>
      <c r="AE1292">
        <v>0</v>
      </c>
      <c r="AF1292">
        <v>0</v>
      </c>
      <c r="AG1292">
        <f t="shared" si="125"/>
        <v>0</v>
      </c>
      <c r="AH1292">
        <v>0</v>
      </c>
      <c r="AI1292">
        <v>0</v>
      </c>
    </row>
    <row r="1293" spans="1:35" x14ac:dyDescent="0.3">
      <c r="A1293" s="1">
        <v>2811</v>
      </c>
      <c r="B1293">
        <v>1963</v>
      </c>
      <c r="C1293">
        <f t="shared" si="122"/>
        <v>63</v>
      </c>
      <c r="D1293" t="str" cm="1">
        <f t="array" ref="D1293">_xlfn.IFS(C1293&lt;36,"Young",C1293&lt;56,"Middle-aged",C1293&gt;=56,"Senior")</f>
        <v>Senior</v>
      </c>
      <c r="E1293" t="s">
        <v>36</v>
      </c>
      <c r="F1293" t="s">
        <v>30</v>
      </c>
      <c r="G1293">
        <v>48918</v>
      </c>
      <c r="H1293">
        <f t="shared" si="120"/>
        <v>48918</v>
      </c>
      <c r="I1293" t="str" cm="1">
        <f t="array" ref="I1293">_xlfn.IFS(H1293&lt;PERCENTILE(Income_Clean,0.33),"Low",H1293&lt;PERCENTILE(Income_Clean,0.67),"Medium",H1293&gt;PERCENTILE(Income_Clean,0.67),"High")</f>
        <v>Medium</v>
      </c>
      <c r="J1293" t="str">
        <f t="shared" si="121"/>
        <v>Average Income</v>
      </c>
      <c r="K1293">
        <v>1</v>
      </c>
      <c r="L1293">
        <v>1</v>
      </c>
      <c r="M1293" t="str">
        <f t="shared" si="123"/>
        <v>Yes</v>
      </c>
      <c r="N1293" t="s">
        <v>604</v>
      </c>
      <c r="O1293">
        <v>21</v>
      </c>
      <c r="P1293">
        <v>52</v>
      </c>
      <c r="Q1293">
        <v>0</v>
      </c>
      <c r="R1293">
        <v>9</v>
      </c>
      <c r="S1293">
        <v>0</v>
      </c>
      <c r="T1293">
        <v>0</v>
      </c>
      <c r="U1293">
        <v>1</v>
      </c>
      <c r="V1293">
        <f t="shared" si="124"/>
        <v>62</v>
      </c>
      <c r="W1293">
        <v>2</v>
      </c>
      <c r="X1293">
        <v>1</v>
      </c>
      <c r="Y1293">
        <v>0</v>
      </c>
      <c r="Z1293">
        <v>4</v>
      </c>
      <c r="AA1293">
        <v>4</v>
      </c>
      <c r="AB1293">
        <v>0</v>
      </c>
      <c r="AC1293">
        <v>0</v>
      </c>
      <c r="AD1293">
        <v>0</v>
      </c>
      <c r="AE1293">
        <v>0</v>
      </c>
      <c r="AF1293">
        <v>0</v>
      </c>
      <c r="AG1293">
        <f t="shared" si="125"/>
        <v>0</v>
      </c>
      <c r="AH1293">
        <v>0</v>
      </c>
      <c r="AI1293">
        <v>0</v>
      </c>
    </row>
    <row r="1294" spans="1:35" x14ac:dyDescent="0.3">
      <c r="A1294" s="1">
        <v>3551</v>
      </c>
      <c r="B1294">
        <v>1954</v>
      </c>
      <c r="C1294">
        <f t="shared" si="122"/>
        <v>72</v>
      </c>
      <c r="D1294" t="str" cm="1">
        <f t="array" ref="D1294">_xlfn.IFS(C1294&lt;36,"Young",C1294&lt;56,"Middle-aged",C1294&gt;=56,"Senior")</f>
        <v>Senior</v>
      </c>
      <c r="E1294" t="s">
        <v>39</v>
      </c>
      <c r="F1294" t="s">
        <v>33</v>
      </c>
      <c r="G1294">
        <v>60033</v>
      </c>
      <c r="H1294">
        <f t="shared" si="120"/>
        <v>60033</v>
      </c>
      <c r="I1294" t="str" cm="1">
        <f t="array" ref="I1294">_xlfn.IFS(H1294&lt;PERCENTILE(Income_Clean,0.33),"Low",H1294&lt;PERCENTILE(Income_Clean,0.67),"Medium",H1294&gt;PERCENTILE(Income_Clean,0.67),"High")</f>
        <v>Medium</v>
      </c>
      <c r="J1294" t="str">
        <f t="shared" si="121"/>
        <v>Average Income</v>
      </c>
      <c r="K1294">
        <v>0</v>
      </c>
      <c r="L1294">
        <v>1</v>
      </c>
      <c r="M1294" t="str">
        <f t="shared" si="123"/>
        <v>Yes</v>
      </c>
      <c r="N1294" t="s">
        <v>409</v>
      </c>
      <c r="O1294">
        <v>28</v>
      </c>
      <c r="P1294">
        <v>62</v>
      </c>
      <c r="Q1294">
        <v>1</v>
      </c>
      <c r="R1294">
        <v>57</v>
      </c>
      <c r="S1294">
        <v>19</v>
      </c>
      <c r="T1294">
        <v>11</v>
      </c>
      <c r="U1294">
        <v>48</v>
      </c>
      <c r="V1294">
        <f t="shared" si="124"/>
        <v>198</v>
      </c>
      <c r="W1294">
        <v>2</v>
      </c>
      <c r="X1294">
        <v>2</v>
      </c>
      <c r="Y1294">
        <v>1</v>
      </c>
      <c r="Z1294">
        <v>5</v>
      </c>
      <c r="AA1294">
        <v>2</v>
      </c>
      <c r="AB1294">
        <v>0</v>
      </c>
      <c r="AC1294">
        <v>0</v>
      </c>
      <c r="AD1294">
        <v>0</v>
      </c>
      <c r="AE1294">
        <v>0</v>
      </c>
      <c r="AF1294">
        <v>0</v>
      </c>
      <c r="AG1294">
        <f t="shared" si="125"/>
        <v>0</v>
      </c>
      <c r="AH1294">
        <v>0</v>
      </c>
      <c r="AI1294">
        <v>0</v>
      </c>
    </row>
    <row r="1295" spans="1:35" x14ac:dyDescent="0.3">
      <c r="A1295" s="1">
        <v>1663</v>
      </c>
      <c r="B1295">
        <v>1978</v>
      </c>
      <c r="C1295">
        <f t="shared" si="122"/>
        <v>48</v>
      </c>
      <c r="D1295" t="str" cm="1">
        <f t="array" ref="D1295">_xlfn.IFS(C1295&lt;36,"Young",C1295&lt;56,"Middle-aged",C1295&gt;=56,"Senior")</f>
        <v>Middle-aged</v>
      </c>
      <c r="E1295" t="s">
        <v>36</v>
      </c>
      <c r="F1295" t="s">
        <v>33</v>
      </c>
      <c r="G1295">
        <v>34043</v>
      </c>
      <c r="H1295">
        <f t="shared" si="120"/>
        <v>34043</v>
      </c>
      <c r="I1295" t="str" cm="1">
        <f t="array" ref="I1295">_xlfn.IFS(H1295&lt;PERCENTILE(Income_Clean,0.33),"Low",H1295&lt;PERCENTILE(Income_Clean,0.67),"Medium",H1295&gt;PERCENTILE(Income_Clean,0.67),"High")</f>
        <v>Low</v>
      </c>
      <c r="J1295" t="str">
        <f t="shared" si="121"/>
        <v>Below Average Income</v>
      </c>
      <c r="K1295">
        <v>1</v>
      </c>
      <c r="L1295">
        <v>0</v>
      </c>
      <c r="M1295" t="str">
        <f t="shared" si="123"/>
        <v>Yes</v>
      </c>
      <c r="N1295" t="s">
        <v>551</v>
      </c>
      <c r="O1295">
        <v>97</v>
      </c>
      <c r="P1295">
        <v>20</v>
      </c>
      <c r="Q1295">
        <v>2</v>
      </c>
      <c r="R1295">
        <v>14</v>
      </c>
      <c r="S1295">
        <v>3</v>
      </c>
      <c r="T1295">
        <v>0</v>
      </c>
      <c r="U1295">
        <v>10</v>
      </c>
      <c r="V1295">
        <f t="shared" si="124"/>
        <v>49</v>
      </c>
      <c r="W1295">
        <v>1</v>
      </c>
      <c r="X1295">
        <v>2</v>
      </c>
      <c r="Y1295">
        <v>0</v>
      </c>
      <c r="Z1295">
        <v>2</v>
      </c>
      <c r="AA1295">
        <v>9</v>
      </c>
      <c r="AB1295">
        <v>0</v>
      </c>
      <c r="AC1295">
        <v>0</v>
      </c>
      <c r="AD1295">
        <v>0</v>
      </c>
      <c r="AE1295">
        <v>0</v>
      </c>
      <c r="AF1295">
        <v>0</v>
      </c>
      <c r="AG1295">
        <f t="shared" si="125"/>
        <v>0</v>
      </c>
      <c r="AH1295">
        <v>0</v>
      </c>
      <c r="AI1295">
        <v>0</v>
      </c>
    </row>
    <row r="1296" spans="1:35" x14ac:dyDescent="0.3">
      <c r="A1296" s="1">
        <v>5543</v>
      </c>
      <c r="B1296">
        <v>1966</v>
      </c>
      <c r="C1296">
        <f t="shared" si="122"/>
        <v>60</v>
      </c>
      <c r="D1296" t="str" cm="1">
        <f t="array" ref="D1296">_xlfn.IFS(C1296&lt;36,"Young",C1296&lt;56,"Middle-aged",C1296&gt;=56,"Senior")</f>
        <v>Senior</v>
      </c>
      <c r="E1296" t="s">
        <v>29</v>
      </c>
      <c r="F1296" t="s">
        <v>33</v>
      </c>
      <c r="G1296">
        <v>57811</v>
      </c>
      <c r="H1296">
        <f t="shared" si="120"/>
        <v>57811</v>
      </c>
      <c r="I1296" t="str" cm="1">
        <f t="array" ref="I1296">_xlfn.IFS(H1296&lt;PERCENTILE(Income_Clean,0.33),"Low",H1296&lt;PERCENTILE(Income_Clean,0.67),"Medium",H1296&gt;PERCENTILE(Income_Clean,0.67),"High")</f>
        <v>Medium</v>
      </c>
      <c r="J1296" t="str">
        <f t="shared" si="121"/>
        <v>Average Income</v>
      </c>
      <c r="K1296">
        <v>0</v>
      </c>
      <c r="L1296">
        <v>1</v>
      </c>
      <c r="M1296" t="str">
        <f t="shared" si="123"/>
        <v>Yes</v>
      </c>
      <c r="N1296" t="s">
        <v>605</v>
      </c>
      <c r="O1296">
        <v>49</v>
      </c>
      <c r="P1296">
        <v>545</v>
      </c>
      <c r="Q1296">
        <v>7</v>
      </c>
      <c r="R1296">
        <v>114</v>
      </c>
      <c r="S1296">
        <v>37</v>
      </c>
      <c r="T1296">
        <v>21</v>
      </c>
      <c r="U1296">
        <v>78</v>
      </c>
      <c r="V1296">
        <f t="shared" si="124"/>
        <v>802</v>
      </c>
      <c r="W1296">
        <v>5</v>
      </c>
      <c r="X1296">
        <v>7</v>
      </c>
      <c r="Y1296">
        <v>2</v>
      </c>
      <c r="Z1296">
        <v>11</v>
      </c>
      <c r="AA1296">
        <v>5</v>
      </c>
      <c r="AB1296">
        <v>0</v>
      </c>
      <c r="AC1296">
        <v>1</v>
      </c>
      <c r="AD1296">
        <v>0</v>
      </c>
      <c r="AE1296">
        <v>0</v>
      </c>
      <c r="AF1296">
        <v>0</v>
      </c>
      <c r="AG1296">
        <f t="shared" si="125"/>
        <v>1</v>
      </c>
      <c r="AH1296">
        <v>0</v>
      </c>
      <c r="AI1296">
        <v>0</v>
      </c>
    </row>
    <row r="1297" spans="1:35" x14ac:dyDescent="0.3">
      <c r="A1297" s="1">
        <v>1577</v>
      </c>
      <c r="B1297">
        <v>1946</v>
      </c>
      <c r="C1297">
        <f t="shared" si="122"/>
        <v>80</v>
      </c>
      <c r="D1297" t="str" cm="1">
        <f t="array" ref="D1297">_xlfn.IFS(C1297&lt;36,"Young",C1297&lt;56,"Middle-aged",C1297&gt;=56,"Senior")</f>
        <v>Senior</v>
      </c>
      <c r="E1297" t="s">
        <v>29</v>
      </c>
      <c r="F1297" t="s">
        <v>37</v>
      </c>
      <c r="G1297">
        <v>78569</v>
      </c>
      <c r="H1297">
        <f t="shared" si="120"/>
        <v>78569</v>
      </c>
      <c r="I1297" t="str" cm="1">
        <f t="array" ref="I1297">_xlfn.IFS(H1297&lt;PERCENTILE(Income_Clean,0.33),"Low",H1297&lt;PERCENTILE(Income_Clean,0.67),"Medium",H1297&gt;PERCENTILE(Income_Clean,0.67),"High")</f>
        <v>High</v>
      </c>
      <c r="J1297" t="str">
        <f t="shared" si="121"/>
        <v>Above Average Income</v>
      </c>
      <c r="K1297">
        <v>0</v>
      </c>
      <c r="L1297">
        <v>0</v>
      </c>
      <c r="M1297" t="str">
        <f t="shared" si="123"/>
        <v>No</v>
      </c>
      <c r="N1297" t="s">
        <v>606</v>
      </c>
      <c r="O1297">
        <v>14</v>
      </c>
      <c r="P1297">
        <v>558</v>
      </c>
      <c r="Q1297">
        <v>79</v>
      </c>
      <c r="R1297">
        <v>622</v>
      </c>
      <c r="S1297">
        <v>207</v>
      </c>
      <c r="T1297">
        <v>175</v>
      </c>
      <c r="U1297">
        <v>95</v>
      </c>
      <c r="V1297">
        <f t="shared" si="124"/>
        <v>1736</v>
      </c>
      <c r="W1297">
        <v>1</v>
      </c>
      <c r="X1297">
        <v>4</v>
      </c>
      <c r="Y1297">
        <v>6</v>
      </c>
      <c r="Z1297">
        <v>4</v>
      </c>
      <c r="AA1297">
        <v>1</v>
      </c>
      <c r="AB1297">
        <v>0</v>
      </c>
      <c r="AC1297">
        <v>0</v>
      </c>
      <c r="AD1297">
        <v>1</v>
      </c>
      <c r="AE1297">
        <v>0</v>
      </c>
      <c r="AF1297">
        <v>0</v>
      </c>
      <c r="AG1297">
        <f t="shared" si="125"/>
        <v>1</v>
      </c>
      <c r="AH1297">
        <v>0</v>
      </c>
      <c r="AI1297">
        <v>1</v>
      </c>
    </row>
    <row r="1298" spans="1:35" x14ac:dyDescent="0.3">
      <c r="A1298" s="1">
        <v>10641</v>
      </c>
      <c r="B1298">
        <v>1978</v>
      </c>
      <c r="C1298">
        <f t="shared" si="122"/>
        <v>48</v>
      </c>
      <c r="D1298" t="str" cm="1">
        <f t="array" ref="D1298">_xlfn.IFS(C1298&lt;36,"Young",C1298&lt;56,"Middle-aged",C1298&gt;=56,"Senior")</f>
        <v>Middle-aged</v>
      </c>
      <c r="E1298" t="s">
        <v>29</v>
      </c>
      <c r="F1298" t="s">
        <v>30</v>
      </c>
      <c r="G1298">
        <v>7500</v>
      </c>
      <c r="H1298">
        <f t="shared" si="120"/>
        <v>7500</v>
      </c>
      <c r="I1298" t="str" cm="1">
        <f t="array" ref="I1298">_xlfn.IFS(H1298&lt;PERCENTILE(Income_Clean,0.33),"Low",H1298&lt;PERCENTILE(Income_Clean,0.67),"Medium",H1298&gt;PERCENTILE(Income_Clean,0.67),"High")</f>
        <v>Low</v>
      </c>
      <c r="J1298" t="str">
        <f t="shared" si="121"/>
        <v>Below Average Income</v>
      </c>
      <c r="K1298">
        <v>1</v>
      </c>
      <c r="L1298">
        <v>1</v>
      </c>
      <c r="M1298" t="str">
        <f t="shared" si="123"/>
        <v>Yes</v>
      </c>
      <c r="N1298" t="s">
        <v>607</v>
      </c>
      <c r="O1298">
        <v>5</v>
      </c>
      <c r="P1298">
        <v>6</v>
      </c>
      <c r="Q1298">
        <v>5</v>
      </c>
      <c r="R1298">
        <v>4</v>
      </c>
      <c r="S1298">
        <v>13</v>
      </c>
      <c r="T1298">
        <v>4</v>
      </c>
      <c r="U1298">
        <v>25</v>
      </c>
      <c r="V1298">
        <f t="shared" si="124"/>
        <v>57</v>
      </c>
      <c r="W1298">
        <v>4</v>
      </c>
      <c r="X1298">
        <v>2</v>
      </c>
      <c r="Y1298">
        <v>1</v>
      </c>
      <c r="Z1298">
        <v>3</v>
      </c>
      <c r="AA1298">
        <v>6</v>
      </c>
      <c r="AB1298">
        <v>0</v>
      </c>
      <c r="AC1298">
        <v>0</v>
      </c>
      <c r="AD1298">
        <v>0</v>
      </c>
      <c r="AE1298">
        <v>0</v>
      </c>
      <c r="AF1298">
        <v>0</v>
      </c>
      <c r="AG1298">
        <f t="shared" si="125"/>
        <v>0</v>
      </c>
      <c r="AH1298">
        <v>0</v>
      </c>
      <c r="AI1298">
        <v>0</v>
      </c>
    </row>
    <row r="1299" spans="1:35" x14ac:dyDescent="0.3">
      <c r="A1299" s="1">
        <v>5336</v>
      </c>
      <c r="B1299">
        <v>1971</v>
      </c>
      <c r="C1299">
        <f t="shared" si="122"/>
        <v>55</v>
      </c>
      <c r="D1299" t="str" cm="1">
        <f t="array" ref="D1299">_xlfn.IFS(C1299&lt;36,"Young",C1299&lt;56,"Middle-aged",C1299&gt;=56,"Senior")</f>
        <v>Middle-aged</v>
      </c>
      <c r="E1299" t="s">
        <v>39</v>
      </c>
      <c r="F1299" t="s">
        <v>33</v>
      </c>
      <c r="G1299">
        <v>157733</v>
      </c>
      <c r="H1299">
        <f t="shared" si="120"/>
        <v>157733</v>
      </c>
      <c r="I1299" t="str" cm="1">
        <f t="array" ref="I1299">_xlfn.IFS(H1299&lt;PERCENTILE(Income_Clean,0.33),"Low",H1299&lt;PERCENTILE(Income_Clean,0.67),"Medium",H1299&gt;PERCENTILE(Income_Clean,0.67),"High")</f>
        <v>High</v>
      </c>
      <c r="J1299" t="str">
        <f t="shared" si="121"/>
        <v>Above Average Income</v>
      </c>
      <c r="K1299">
        <v>1</v>
      </c>
      <c r="L1299">
        <v>0</v>
      </c>
      <c r="M1299" t="str">
        <f t="shared" si="123"/>
        <v>Yes</v>
      </c>
      <c r="N1299" t="s">
        <v>246</v>
      </c>
      <c r="O1299">
        <v>37</v>
      </c>
      <c r="P1299">
        <v>39</v>
      </c>
      <c r="Q1299">
        <v>1</v>
      </c>
      <c r="R1299">
        <v>9</v>
      </c>
      <c r="S1299">
        <v>2</v>
      </c>
      <c r="T1299">
        <v>0</v>
      </c>
      <c r="U1299">
        <v>8</v>
      </c>
      <c r="V1299">
        <f t="shared" si="124"/>
        <v>59</v>
      </c>
      <c r="W1299">
        <v>0</v>
      </c>
      <c r="X1299">
        <v>1</v>
      </c>
      <c r="Y1299">
        <v>0</v>
      </c>
      <c r="Z1299">
        <v>1</v>
      </c>
      <c r="AA1299">
        <v>1</v>
      </c>
      <c r="AB1299">
        <v>0</v>
      </c>
      <c r="AC1299">
        <v>0</v>
      </c>
      <c r="AD1299">
        <v>0</v>
      </c>
      <c r="AE1299">
        <v>0</v>
      </c>
      <c r="AF1299">
        <v>0</v>
      </c>
      <c r="AG1299">
        <f t="shared" si="125"/>
        <v>0</v>
      </c>
      <c r="AH1299">
        <v>0</v>
      </c>
      <c r="AI1299">
        <v>0</v>
      </c>
    </row>
    <row r="1300" spans="1:35" x14ac:dyDescent="0.3">
      <c r="A1300" s="1">
        <v>6024</v>
      </c>
      <c r="B1300">
        <v>1953</v>
      </c>
      <c r="C1300">
        <f t="shared" si="122"/>
        <v>73</v>
      </c>
      <c r="D1300" t="str" cm="1">
        <f t="array" ref="D1300">_xlfn.IFS(C1300&lt;36,"Young",C1300&lt;56,"Middle-aged",C1300&gt;=56,"Senior")</f>
        <v>Senior</v>
      </c>
      <c r="E1300" t="s">
        <v>29</v>
      </c>
      <c r="F1300" t="s">
        <v>33</v>
      </c>
      <c r="G1300">
        <v>94384</v>
      </c>
      <c r="H1300">
        <f t="shared" si="120"/>
        <v>94384</v>
      </c>
      <c r="I1300" t="str" cm="1">
        <f t="array" ref="I1300">_xlfn.IFS(H1300&lt;PERCENTILE(Income_Clean,0.33),"Low",H1300&lt;PERCENTILE(Income_Clean,0.67),"Medium",H1300&gt;PERCENTILE(Income_Clean,0.67),"High")</f>
        <v>High</v>
      </c>
      <c r="J1300" t="str">
        <f t="shared" si="121"/>
        <v>Above Average Income</v>
      </c>
      <c r="K1300">
        <v>0</v>
      </c>
      <c r="L1300">
        <v>0</v>
      </c>
      <c r="M1300" t="str">
        <f t="shared" si="123"/>
        <v>No</v>
      </c>
      <c r="N1300" t="s">
        <v>545</v>
      </c>
      <c r="O1300">
        <v>62</v>
      </c>
      <c r="P1300">
        <v>1111</v>
      </c>
      <c r="Q1300">
        <v>24</v>
      </c>
      <c r="R1300">
        <v>790</v>
      </c>
      <c r="S1300">
        <v>160</v>
      </c>
      <c r="T1300">
        <v>45</v>
      </c>
      <c r="U1300">
        <v>172</v>
      </c>
      <c r="V1300">
        <f t="shared" si="124"/>
        <v>2302</v>
      </c>
      <c r="W1300">
        <v>0</v>
      </c>
      <c r="X1300">
        <v>5</v>
      </c>
      <c r="Y1300">
        <v>8</v>
      </c>
      <c r="Z1300">
        <v>5</v>
      </c>
      <c r="AA1300">
        <v>2</v>
      </c>
      <c r="AB1300">
        <v>0</v>
      </c>
      <c r="AC1300">
        <v>1</v>
      </c>
      <c r="AD1300">
        <v>1</v>
      </c>
      <c r="AE1300">
        <v>1</v>
      </c>
      <c r="AF1300">
        <v>0</v>
      </c>
      <c r="AG1300">
        <f t="shared" si="125"/>
        <v>3</v>
      </c>
      <c r="AH1300">
        <v>0</v>
      </c>
      <c r="AI1300">
        <v>1</v>
      </c>
    </row>
    <row r="1301" spans="1:35" x14ac:dyDescent="0.3">
      <c r="A1301" s="1">
        <v>1878</v>
      </c>
      <c r="B1301">
        <v>1985</v>
      </c>
      <c r="C1301">
        <f t="shared" si="122"/>
        <v>41</v>
      </c>
      <c r="D1301" t="str" cm="1">
        <f t="array" ref="D1301">_xlfn.IFS(C1301&lt;36,"Young",C1301&lt;56,"Middle-aged",C1301&gt;=56,"Senior")</f>
        <v>Middle-aged</v>
      </c>
      <c r="E1301" t="s">
        <v>53</v>
      </c>
      <c r="F1301" t="s">
        <v>37</v>
      </c>
      <c r="G1301">
        <v>23148</v>
      </c>
      <c r="H1301">
        <f t="shared" si="120"/>
        <v>23148</v>
      </c>
      <c r="I1301" t="str" cm="1">
        <f t="array" ref="I1301">_xlfn.IFS(H1301&lt;PERCENTILE(Income_Clean,0.33),"Low",H1301&lt;PERCENTILE(Income_Clean,0.67),"Medium",H1301&gt;PERCENTILE(Income_Clean,0.67),"High")</f>
        <v>Low</v>
      </c>
      <c r="J1301" t="str">
        <f t="shared" si="121"/>
        <v>Below Average Income</v>
      </c>
      <c r="K1301">
        <v>0</v>
      </c>
      <c r="L1301">
        <v>0</v>
      </c>
      <c r="M1301" t="str">
        <f t="shared" si="123"/>
        <v>No</v>
      </c>
      <c r="N1301" t="s">
        <v>552</v>
      </c>
      <c r="O1301">
        <v>83</v>
      </c>
      <c r="P1301">
        <v>4</v>
      </c>
      <c r="Q1301">
        <v>6</v>
      </c>
      <c r="R1301">
        <v>8</v>
      </c>
      <c r="S1301">
        <v>6</v>
      </c>
      <c r="T1301">
        <v>3</v>
      </c>
      <c r="U1301">
        <v>10</v>
      </c>
      <c r="V1301">
        <f t="shared" si="124"/>
        <v>37</v>
      </c>
      <c r="W1301">
        <v>1</v>
      </c>
      <c r="X1301">
        <v>2</v>
      </c>
      <c r="Y1301">
        <v>0</v>
      </c>
      <c r="Z1301">
        <v>3</v>
      </c>
      <c r="AA1301">
        <v>7</v>
      </c>
      <c r="AB1301">
        <v>0</v>
      </c>
      <c r="AC1301">
        <v>0</v>
      </c>
      <c r="AD1301">
        <v>0</v>
      </c>
      <c r="AE1301">
        <v>0</v>
      </c>
      <c r="AF1301">
        <v>0</v>
      </c>
      <c r="AG1301">
        <f t="shared" si="125"/>
        <v>0</v>
      </c>
      <c r="AH1301">
        <v>0</v>
      </c>
      <c r="AI1301">
        <v>0</v>
      </c>
    </row>
    <row r="1302" spans="1:35" x14ac:dyDescent="0.3">
      <c r="A1302" s="1">
        <v>3099</v>
      </c>
      <c r="B1302">
        <v>1970</v>
      </c>
      <c r="C1302">
        <f t="shared" si="122"/>
        <v>56</v>
      </c>
      <c r="D1302" t="str" cm="1">
        <f t="array" ref="D1302">_xlfn.IFS(C1302&lt;36,"Young",C1302&lt;56,"Middle-aged",C1302&gt;=56,"Senior")</f>
        <v>Senior</v>
      </c>
      <c r="E1302" t="s">
        <v>29</v>
      </c>
      <c r="F1302" t="s">
        <v>41</v>
      </c>
      <c r="G1302">
        <v>44267</v>
      </c>
      <c r="H1302">
        <f t="shared" si="120"/>
        <v>44267</v>
      </c>
      <c r="I1302" t="str" cm="1">
        <f t="array" ref="I1302">_xlfn.IFS(H1302&lt;PERCENTILE(Income_Clean,0.33),"Low",H1302&lt;PERCENTILE(Income_Clean,0.67),"Medium",H1302&gt;PERCENTILE(Income_Clean,0.67),"High")</f>
        <v>Medium</v>
      </c>
      <c r="J1302" t="str">
        <f t="shared" si="121"/>
        <v>Average Income</v>
      </c>
      <c r="K1302">
        <v>1</v>
      </c>
      <c r="L1302">
        <v>1</v>
      </c>
      <c r="M1302" t="str">
        <f t="shared" si="123"/>
        <v>Yes</v>
      </c>
      <c r="N1302" t="s">
        <v>575</v>
      </c>
      <c r="O1302">
        <v>48</v>
      </c>
      <c r="P1302">
        <v>183</v>
      </c>
      <c r="Q1302">
        <v>5</v>
      </c>
      <c r="R1302">
        <v>65</v>
      </c>
      <c r="S1302">
        <v>3</v>
      </c>
      <c r="T1302">
        <v>5</v>
      </c>
      <c r="U1302">
        <v>49</v>
      </c>
      <c r="V1302">
        <f t="shared" si="124"/>
        <v>310</v>
      </c>
      <c r="W1302">
        <v>5</v>
      </c>
      <c r="X1302">
        <v>5</v>
      </c>
      <c r="Y1302">
        <v>2</v>
      </c>
      <c r="Z1302">
        <v>4</v>
      </c>
      <c r="AA1302">
        <v>9</v>
      </c>
      <c r="AB1302">
        <v>0</v>
      </c>
      <c r="AC1302">
        <v>0</v>
      </c>
      <c r="AD1302">
        <v>0</v>
      </c>
      <c r="AE1302">
        <v>0</v>
      </c>
      <c r="AF1302">
        <v>0</v>
      </c>
      <c r="AG1302">
        <f t="shared" si="125"/>
        <v>0</v>
      </c>
      <c r="AH1302">
        <v>0</v>
      </c>
      <c r="AI1302">
        <v>0</v>
      </c>
    </row>
    <row r="1303" spans="1:35" x14ac:dyDescent="0.3">
      <c r="A1303" s="1">
        <v>6055</v>
      </c>
      <c r="B1303">
        <v>1979</v>
      </c>
      <c r="C1303">
        <f t="shared" si="122"/>
        <v>47</v>
      </c>
      <c r="D1303" t="str" cm="1">
        <f t="array" ref="D1303">_xlfn.IFS(C1303&lt;36,"Young",C1303&lt;56,"Middle-aged",C1303&gt;=56,"Senior")</f>
        <v>Middle-aged</v>
      </c>
      <c r="E1303" t="s">
        <v>29</v>
      </c>
      <c r="F1303" t="s">
        <v>37</v>
      </c>
      <c r="G1303">
        <v>71626</v>
      </c>
      <c r="H1303">
        <f t="shared" si="120"/>
        <v>71626</v>
      </c>
      <c r="I1303" t="str" cm="1">
        <f t="array" ref="I1303">_xlfn.IFS(H1303&lt;PERCENTILE(Income_Clean,0.33),"Low",H1303&lt;PERCENTILE(Income_Clean,0.67),"Medium",H1303&gt;PERCENTILE(Income_Clean,0.67),"High")</f>
        <v>High</v>
      </c>
      <c r="J1303" t="str">
        <f t="shared" si="121"/>
        <v>Above Average Income</v>
      </c>
      <c r="K1303">
        <v>0</v>
      </c>
      <c r="L1303">
        <v>0</v>
      </c>
      <c r="M1303" t="str">
        <f t="shared" si="123"/>
        <v>No</v>
      </c>
      <c r="N1303" t="s">
        <v>608</v>
      </c>
      <c r="O1303">
        <v>94</v>
      </c>
      <c r="P1303">
        <v>546</v>
      </c>
      <c r="Q1303">
        <v>72</v>
      </c>
      <c r="R1303">
        <v>376</v>
      </c>
      <c r="S1303">
        <v>94</v>
      </c>
      <c r="T1303">
        <v>145</v>
      </c>
      <c r="U1303">
        <v>72</v>
      </c>
      <c r="V1303">
        <f t="shared" si="124"/>
        <v>1305</v>
      </c>
      <c r="W1303">
        <v>1</v>
      </c>
      <c r="X1303">
        <v>5</v>
      </c>
      <c r="Y1303">
        <v>5</v>
      </c>
      <c r="Z1303">
        <v>8</v>
      </c>
      <c r="AA1303">
        <v>3</v>
      </c>
      <c r="AB1303">
        <v>0</v>
      </c>
      <c r="AC1303">
        <v>1</v>
      </c>
      <c r="AD1303">
        <v>0</v>
      </c>
      <c r="AE1303">
        <v>0</v>
      </c>
      <c r="AF1303">
        <v>0</v>
      </c>
      <c r="AG1303">
        <f t="shared" si="125"/>
        <v>1</v>
      </c>
      <c r="AH1303">
        <v>0</v>
      </c>
      <c r="AI1303">
        <v>0</v>
      </c>
    </row>
    <row r="1304" spans="1:35" x14ac:dyDescent="0.3">
      <c r="A1304" s="1">
        <v>5841</v>
      </c>
      <c r="B1304">
        <v>1966</v>
      </c>
      <c r="C1304">
        <f t="shared" si="122"/>
        <v>60</v>
      </c>
      <c r="D1304" t="str" cm="1">
        <f t="array" ref="D1304">_xlfn.IFS(C1304&lt;36,"Young",C1304&lt;56,"Middle-aged",C1304&gt;=56,"Senior")</f>
        <v>Senior</v>
      </c>
      <c r="E1304" t="s">
        <v>29</v>
      </c>
      <c r="F1304" t="s">
        <v>33</v>
      </c>
      <c r="G1304">
        <v>60894</v>
      </c>
      <c r="H1304">
        <f t="shared" si="120"/>
        <v>60894</v>
      </c>
      <c r="I1304" t="str" cm="1">
        <f t="array" ref="I1304">_xlfn.IFS(H1304&lt;PERCENTILE(Income_Clean,0.33),"Low",H1304&lt;PERCENTILE(Income_Clean,0.67),"Medium",H1304&gt;PERCENTILE(Income_Clean,0.67),"High")</f>
        <v>Medium</v>
      </c>
      <c r="J1304" t="str">
        <f t="shared" si="121"/>
        <v>Average Income</v>
      </c>
      <c r="K1304">
        <v>0</v>
      </c>
      <c r="L1304">
        <v>1</v>
      </c>
      <c r="M1304" t="str">
        <f t="shared" si="123"/>
        <v>Yes</v>
      </c>
      <c r="N1304" t="s">
        <v>592</v>
      </c>
      <c r="O1304">
        <v>61</v>
      </c>
      <c r="P1304">
        <v>606</v>
      </c>
      <c r="Q1304">
        <v>7</v>
      </c>
      <c r="R1304">
        <v>155</v>
      </c>
      <c r="S1304">
        <v>10</v>
      </c>
      <c r="T1304">
        <v>0</v>
      </c>
      <c r="U1304">
        <v>54</v>
      </c>
      <c r="V1304">
        <f t="shared" si="124"/>
        <v>832</v>
      </c>
      <c r="W1304">
        <v>5</v>
      </c>
      <c r="X1304">
        <v>10</v>
      </c>
      <c r="Y1304">
        <v>3</v>
      </c>
      <c r="Z1304">
        <v>8</v>
      </c>
      <c r="AA1304">
        <v>7</v>
      </c>
      <c r="AB1304">
        <v>0</v>
      </c>
      <c r="AC1304">
        <v>0</v>
      </c>
      <c r="AD1304">
        <v>0</v>
      </c>
      <c r="AE1304">
        <v>0</v>
      </c>
      <c r="AF1304">
        <v>0</v>
      </c>
      <c r="AG1304">
        <f t="shared" si="125"/>
        <v>0</v>
      </c>
      <c r="AH1304">
        <v>0</v>
      </c>
      <c r="AI1304">
        <v>0</v>
      </c>
    </row>
    <row r="1305" spans="1:35" x14ac:dyDescent="0.3">
      <c r="A1305" s="1">
        <v>3972</v>
      </c>
      <c r="B1305">
        <v>1976</v>
      </c>
      <c r="C1305">
        <f t="shared" si="122"/>
        <v>50</v>
      </c>
      <c r="D1305" t="str" cm="1">
        <f t="array" ref="D1305">_xlfn.IFS(C1305&lt;36,"Young",C1305&lt;56,"Middle-aged",C1305&gt;=56,"Senior")</f>
        <v>Middle-aged</v>
      </c>
      <c r="E1305" t="s">
        <v>29</v>
      </c>
      <c r="F1305" t="s">
        <v>33</v>
      </c>
      <c r="G1305">
        <v>50200</v>
      </c>
      <c r="H1305">
        <f t="shared" si="120"/>
        <v>50200</v>
      </c>
      <c r="I1305" t="str" cm="1">
        <f t="array" ref="I1305">_xlfn.IFS(H1305&lt;PERCENTILE(Income_Clean,0.33),"Low",H1305&lt;PERCENTILE(Income_Clean,0.67),"Medium",H1305&gt;PERCENTILE(Income_Clean,0.67),"High")</f>
        <v>Medium</v>
      </c>
      <c r="J1305" t="str">
        <f t="shared" si="121"/>
        <v>Average Income</v>
      </c>
      <c r="K1305">
        <v>1</v>
      </c>
      <c r="L1305">
        <v>1</v>
      </c>
      <c r="M1305" t="str">
        <f t="shared" si="123"/>
        <v>Yes</v>
      </c>
      <c r="N1305" t="s">
        <v>295</v>
      </c>
      <c r="O1305">
        <v>70</v>
      </c>
      <c r="P1305">
        <v>266</v>
      </c>
      <c r="Q1305">
        <v>6</v>
      </c>
      <c r="R1305">
        <v>51</v>
      </c>
      <c r="S1305">
        <v>8</v>
      </c>
      <c r="T1305">
        <v>6</v>
      </c>
      <c r="U1305">
        <v>64</v>
      </c>
      <c r="V1305">
        <f t="shared" si="124"/>
        <v>401</v>
      </c>
      <c r="W1305">
        <v>6</v>
      </c>
      <c r="X1305">
        <v>7</v>
      </c>
      <c r="Y1305">
        <v>1</v>
      </c>
      <c r="Z1305">
        <v>5</v>
      </c>
      <c r="AA1305">
        <v>8</v>
      </c>
      <c r="AB1305">
        <v>0</v>
      </c>
      <c r="AC1305">
        <v>0</v>
      </c>
      <c r="AD1305">
        <v>0</v>
      </c>
      <c r="AE1305">
        <v>0</v>
      </c>
      <c r="AF1305">
        <v>0</v>
      </c>
      <c r="AG1305">
        <f t="shared" si="125"/>
        <v>0</v>
      </c>
      <c r="AH1305">
        <v>0</v>
      </c>
      <c r="AI1305">
        <v>0</v>
      </c>
    </row>
    <row r="1306" spans="1:35" x14ac:dyDescent="0.3">
      <c r="A1306" s="1">
        <v>4394</v>
      </c>
      <c r="B1306">
        <v>1965</v>
      </c>
      <c r="C1306">
        <f t="shared" si="122"/>
        <v>61</v>
      </c>
      <c r="D1306" t="str" cm="1">
        <f t="array" ref="D1306">_xlfn.IFS(C1306&lt;36,"Young",C1306&lt;56,"Middle-aged",C1306&gt;=56,"Senior")</f>
        <v>Senior</v>
      </c>
      <c r="E1306" t="s">
        <v>36</v>
      </c>
      <c r="F1306" t="s">
        <v>37</v>
      </c>
      <c r="G1306">
        <v>81051</v>
      </c>
      <c r="H1306">
        <f t="shared" si="120"/>
        <v>81051</v>
      </c>
      <c r="I1306" t="str" cm="1">
        <f t="array" ref="I1306">_xlfn.IFS(H1306&lt;PERCENTILE(Income_Clean,0.33),"Low",H1306&lt;PERCENTILE(Income_Clean,0.67),"Medium",H1306&gt;PERCENTILE(Income_Clean,0.67),"High")</f>
        <v>High</v>
      </c>
      <c r="J1306" t="str">
        <f t="shared" si="121"/>
        <v>Above Average Income</v>
      </c>
      <c r="K1306">
        <v>0</v>
      </c>
      <c r="L1306">
        <v>0</v>
      </c>
      <c r="M1306" t="str">
        <f t="shared" si="123"/>
        <v>No</v>
      </c>
      <c r="N1306" t="s">
        <v>185</v>
      </c>
      <c r="O1306">
        <v>43</v>
      </c>
      <c r="P1306">
        <v>1142</v>
      </c>
      <c r="Q1306">
        <v>29</v>
      </c>
      <c r="R1306">
        <v>249</v>
      </c>
      <c r="S1306">
        <v>38</v>
      </c>
      <c r="T1306">
        <v>29</v>
      </c>
      <c r="U1306">
        <v>14</v>
      </c>
      <c r="V1306">
        <f t="shared" si="124"/>
        <v>1501</v>
      </c>
      <c r="W1306">
        <v>1</v>
      </c>
      <c r="X1306">
        <v>5</v>
      </c>
      <c r="Y1306">
        <v>5</v>
      </c>
      <c r="Z1306">
        <v>12</v>
      </c>
      <c r="AA1306">
        <v>2</v>
      </c>
      <c r="AB1306">
        <v>0</v>
      </c>
      <c r="AC1306">
        <v>1</v>
      </c>
      <c r="AD1306">
        <v>1</v>
      </c>
      <c r="AE1306">
        <v>0</v>
      </c>
      <c r="AF1306">
        <v>0</v>
      </c>
      <c r="AG1306">
        <f t="shared" si="125"/>
        <v>2</v>
      </c>
      <c r="AH1306">
        <v>0</v>
      </c>
      <c r="AI1306">
        <v>0</v>
      </c>
    </row>
    <row r="1307" spans="1:35" x14ac:dyDescent="0.3">
      <c r="A1307" s="1">
        <v>5758</v>
      </c>
      <c r="B1307">
        <v>1982</v>
      </c>
      <c r="C1307">
        <f t="shared" si="122"/>
        <v>44</v>
      </c>
      <c r="D1307" t="str" cm="1">
        <f t="array" ref="D1307">_xlfn.IFS(C1307&lt;36,"Young",C1307&lt;56,"Middle-aged",C1307&gt;=56,"Senior")</f>
        <v>Middle-aged</v>
      </c>
      <c r="E1307" t="s">
        <v>29</v>
      </c>
      <c r="F1307" t="s">
        <v>37</v>
      </c>
      <c r="G1307">
        <v>65169</v>
      </c>
      <c r="H1307">
        <f t="shared" si="120"/>
        <v>65169</v>
      </c>
      <c r="I1307" t="str" cm="1">
        <f t="array" ref="I1307">_xlfn.IFS(H1307&lt;PERCENTILE(Income_Clean,0.33),"Low",H1307&lt;PERCENTILE(Income_Clean,0.67),"Medium",H1307&gt;PERCENTILE(Income_Clean,0.67),"High")</f>
        <v>High</v>
      </c>
      <c r="J1307" t="str">
        <f t="shared" si="121"/>
        <v>Above Average Income</v>
      </c>
      <c r="K1307">
        <v>0</v>
      </c>
      <c r="L1307">
        <v>0</v>
      </c>
      <c r="M1307" t="str">
        <f t="shared" si="123"/>
        <v>No</v>
      </c>
      <c r="N1307" t="s">
        <v>532</v>
      </c>
      <c r="O1307">
        <v>23</v>
      </c>
      <c r="P1307">
        <v>1074</v>
      </c>
      <c r="Q1307">
        <v>0</v>
      </c>
      <c r="R1307">
        <v>69</v>
      </c>
      <c r="S1307">
        <v>0</v>
      </c>
      <c r="T1307">
        <v>0</v>
      </c>
      <c r="U1307">
        <v>46</v>
      </c>
      <c r="V1307">
        <f t="shared" si="124"/>
        <v>1189</v>
      </c>
      <c r="W1307">
        <v>1</v>
      </c>
      <c r="X1307">
        <v>10</v>
      </c>
      <c r="Y1307">
        <v>4</v>
      </c>
      <c r="Z1307">
        <v>13</v>
      </c>
      <c r="AA1307">
        <v>6</v>
      </c>
      <c r="AB1307">
        <v>1</v>
      </c>
      <c r="AC1307">
        <v>0</v>
      </c>
      <c r="AD1307">
        <v>1</v>
      </c>
      <c r="AE1307">
        <v>1</v>
      </c>
      <c r="AF1307">
        <v>1</v>
      </c>
      <c r="AG1307">
        <f t="shared" si="125"/>
        <v>4</v>
      </c>
      <c r="AH1307">
        <v>0</v>
      </c>
      <c r="AI1307">
        <v>1</v>
      </c>
    </row>
    <row r="1308" spans="1:35" x14ac:dyDescent="0.3">
      <c r="A1308" s="1">
        <v>6658</v>
      </c>
      <c r="B1308">
        <v>1972</v>
      </c>
      <c r="C1308">
        <f t="shared" si="122"/>
        <v>54</v>
      </c>
      <c r="D1308" t="str" cm="1">
        <f t="array" ref="D1308">_xlfn.IFS(C1308&lt;36,"Young",C1308&lt;56,"Middle-aged",C1308&gt;=56,"Senior")</f>
        <v>Middle-aged</v>
      </c>
      <c r="E1308" t="s">
        <v>29</v>
      </c>
      <c r="F1308" t="s">
        <v>33</v>
      </c>
      <c r="G1308">
        <v>59868</v>
      </c>
      <c r="H1308">
        <f t="shared" si="120"/>
        <v>59868</v>
      </c>
      <c r="I1308" t="str" cm="1">
        <f t="array" ref="I1308">_xlfn.IFS(H1308&lt;PERCENTILE(Income_Clean,0.33),"Low",H1308&lt;PERCENTILE(Income_Clean,0.67),"Medium",H1308&gt;PERCENTILE(Income_Clean,0.67),"High")</f>
        <v>Medium</v>
      </c>
      <c r="J1308" t="str">
        <f t="shared" si="121"/>
        <v>Average Income</v>
      </c>
      <c r="K1308">
        <v>0</v>
      </c>
      <c r="L1308">
        <v>1</v>
      </c>
      <c r="M1308" t="str">
        <f t="shared" si="123"/>
        <v>Yes</v>
      </c>
      <c r="N1308" t="s">
        <v>609</v>
      </c>
      <c r="O1308">
        <v>37</v>
      </c>
      <c r="P1308">
        <v>771</v>
      </c>
      <c r="Q1308">
        <v>51</v>
      </c>
      <c r="R1308">
        <v>154</v>
      </c>
      <c r="S1308">
        <v>54</v>
      </c>
      <c r="T1308">
        <v>10</v>
      </c>
      <c r="U1308">
        <v>154</v>
      </c>
      <c r="V1308">
        <f t="shared" si="124"/>
        <v>1194</v>
      </c>
      <c r="W1308">
        <v>7</v>
      </c>
      <c r="X1308">
        <v>11</v>
      </c>
      <c r="Y1308">
        <v>2</v>
      </c>
      <c r="Z1308">
        <v>12</v>
      </c>
      <c r="AA1308">
        <v>6</v>
      </c>
      <c r="AB1308">
        <v>0</v>
      </c>
      <c r="AC1308">
        <v>0</v>
      </c>
      <c r="AD1308">
        <v>0</v>
      </c>
      <c r="AE1308">
        <v>0</v>
      </c>
      <c r="AF1308">
        <v>0</v>
      </c>
      <c r="AG1308">
        <f t="shared" si="125"/>
        <v>0</v>
      </c>
      <c r="AH1308">
        <v>0</v>
      </c>
      <c r="AI1308">
        <v>0</v>
      </c>
    </row>
    <row r="1309" spans="1:35" x14ac:dyDescent="0.3">
      <c r="A1309" s="1">
        <v>4603</v>
      </c>
      <c r="B1309">
        <v>1960</v>
      </c>
      <c r="C1309">
        <f t="shared" si="122"/>
        <v>66</v>
      </c>
      <c r="D1309" t="str" cm="1">
        <f t="array" ref="D1309">_xlfn.IFS(C1309&lt;36,"Young",C1309&lt;56,"Middle-aged",C1309&gt;=56,"Senior")</f>
        <v>Senior</v>
      </c>
      <c r="E1309" t="s">
        <v>36</v>
      </c>
      <c r="F1309" t="s">
        <v>37</v>
      </c>
      <c r="G1309">
        <v>65695</v>
      </c>
      <c r="H1309">
        <f t="shared" si="120"/>
        <v>65695</v>
      </c>
      <c r="I1309" t="str" cm="1">
        <f t="array" ref="I1309">_xlfn.IFS(H1309&lt;PERCENTILE(Income_Clean,0.33),"Low",H1309&lt;PERCENTILE(Income_Clean,0.67),"Medium",H1309&gt;PERCENTILE(Income_Clean,0.67),"High")</f>
        <v>High</v>
      </c>
      <c r="J1309" t="str">
        <f t="shared" si="121"/>
        <v>Above Average Income</v>
      </c>
      <c r="K1309">
        <v>0</v>
      </c>
      <c r="L1309">
        <v>1</v>
      </c>
      <c r="M1309" t="str">
        <f t="shared" si="123"/>
        <v>Yes</v>
      </c>
      <c r="N1309" t="s">
        <v>610</v>
      </c>
      <c r="O1309">
        <v>50</v>
      </c>
      <c r="P1309">
        <v>371</v>
      </c>
      <c r="Q1309">
        <v>32</v>
      </c>
      <c r="R1309">
        <v>189</v>
      </c>
      <c r="S1309">
        <v>0</v>
      </c>
      <c r="T1309">
        <v>58</v>
      </c>
      <c r="U1309">
        <v>6</v>
      </c>
      <c r="V1309">
        <f t="shared" si="124"/>
        <v>656</v>
      </c>
      <c r="W1309">
        <v>2</v>
      </c>
      <c r="X1309">
        <v>5</v>
      </c>
      <c r="Y1309">
        <v>4</v>
      </c>
      <c r="Z1309">
        <v>10</v>
      </c>
      <c r="AA1309">
        <v>4</v>
      </c>
      <c r="AB1309">
        <v>0</v>
      </c>
      <c r="AC1309">
        <v>0</v>
      </c>
      <c r="AD1309">
        <v>0</v>
      </c>
      <c r="AE1309">
        <v>0</v>
      </c>
      <c r="AF1309">
        <v>0</v>
      </c>
      <c r="AG1309">
        <f t="shared" si="125"/>
        <v>0</v>
      </c>
      <c r="AH1309">
        <v>0</v>
      </c>
      <c r="AI1309">
        <v>0</v>
      </c>
    </row>
    <row r="1310" spans="1:35" x14ac:dyDescent="0.3">
      <c r="A1310" s="1">
        <v>8427</v>
      </c>
      <c r="B1310">
        <v>1956</v>
      </c>
      <c r="C1310">
        <f t="shared" si="122"/>
        <v>70</v>
      </c>
      <c r="D1310" t="str" cm="1">
        <f t="array" ref="D1310">_xlfn.IFS(C1310&lt;36,"Young",C1310&lt;56,"Middle-aged",C1310&gt;=56,"Senior")</f>
        <v>Senior</v>
      </c>
      <c r="E1310" t="s">
        <v>39</v>
      </c>
      <c r="F1310" t="s">
        <v>30</v>
      </c>
      <c r="G1310">
        <v>64857</v>
      </c>
      <c r="H1310">
        <f t="shared" si="120"/>
        <v>64857</v>
      </c>
      <c r="I1310" t="str" cm="1">
        <f t="array" ref="I1310">_xlfn.IFS(H1310&lt;PERCENTILE(Income_Clean,0.33),"Low",H1310&lt;PERCENTILE(Income_Clean,0.67),"Medium",H1310&gt;PERCENTILE(Income_Clean,0.67),"High")</f>
        <v>High</v>
      </c>
      <c r="J1310" t="str">
        <f t="shared" si="121"/>
        <v>Above Average Income</v>
      </c>
      <c r="K1310">
        <v>0</v>
      </c>
      <c r="L1310">
        <v>0</v>
      </c>
      <c r="M1310" t="str">
        <f t="shared" si="123"/>
        <v>No</v>
      </c>
      <c r="N1310" t="s">
        <v>249</v>
      </c>
      <c r="O1310">
        <v>78</v>
      </c>
      <c r="P1310">
        <v>556</v>
      </c>
      <c r="Q1310">
        <v>14</v>
      </c>
      <c r="R1310">
        <v>717</v>
      </c>
      <c r="S1310">
        <v>210</v>
      </c>
      <c r="T1310">
        <v>0</v>
      </c>
      <c r="U1310">
        <v>43</v>
      </c>
      <c r="V1310">
        <f t="shared" si="124"/>
        <v>1540</v>
      </c>
      <c r="W1310">
        <v>1</v>
      </c>
      <c r="X1310">
        <v>7</v>
      </c>
      <c r="Y1310">
        <v>5</v>
      </c>
      <c r="Z1310">
        <v>10</v>
      </c>
      <c r="AA1310">
        <v>4</v>
      </c>
      <c r="AB1310">
        <v>0</v>
      </c>
      <c r="AC1310">
        <v>0</v>
      </c>
      <c r="AD1310">
        <v>0</v>
      </c>
      <c r="AE1310">
        <v>0</v>
      </c>
      <c r="AF1310">
        <v>0</v>
      </c>
      <c r="AG1310">
        <f t="shared" si="125"/>
        <v>0</v>
      </c>
      <c r="AH1310">
        <v>0</v>
      </c>
      <c r="AI1310">
        <v>0</v>
      </c>
    </row>
    <row r="1311" spans="1:35" x14ac:dyDescent="0.3">
      <c r="A1311" s="1">
        <v>10260</v>
      </c>
      <c r="B1311">
        <v>1965</v>
      </c>
      <c r="C1311">
        <f t="shared" si="122"/>
        <v>61</v>
      </c>
      <c r="D1311" t="str" cm="1">
        <f t="array" ref="D1311">_xlfn.IFS(C1311&lt;36,"Young",C1311&lt;56,"Middle-aged",C1311&gt;=56,"Senior")</f>
        <v>Senior</v>
      </c>
      <c r="E1311" t="s">
        <v>39</v>
      </c>
      <c r="F1311" t="s">
        <v>33</v>
      </c>
      <c r="G1311">
        <v>45143</v>
      </c>
      <c r="H1311">
        <f t="shared" si="120"/>
        <v>45143</v>
      </c>
      <c r="I1311" t="str" cm="1">
        <f t="array" ref="I1311">_xlfn.IFS(H1311&lt;PERCENTILE(Income_Clean,0.33),"Low",H1311&lt;PERCENTILE(Income_Clean,0.67),"Medium",H1311&gt;PERCENTILE(Income_Clean,0.67),"High")</f>
        <v>Medium</v>
      </c>
      <c r="J1311" t="str">
        <f t="shared" si="121"/>
        <v>Average Income</v>
      </c>
      <c r="K1311">
        <v>0</v>
      </c>
      <c r="L1311">
        <v>1</v>
      </c>
      <c r="M1311" t="str">
        <f t="shared" si="123"/>
        <v>Yes</v>
      </c>
      <c r="N1311" t="s">
        <v>611</v>
      </c>
      <c r="O1311">
        <v>74</v>
      </c>
      <c r="P1311">
        <v>202</v>
      </c>
      <c r="Q1311">
        <v>5</v>
      </c>
      <c r="R1311">
        <v>74</v>
      </c>
      <c r="S1311">
        <v>11</v>
      </c>
      <c r="T1311">
        <v>5</v>
      </c>
      <c r="U1311">
        <v>14</v>
      </c>
      <c r="V1311">
        <f t="shared" si="124"/>
        <v>311</v>
      </c>
      <c r="W1311">
        <v>3</v>
      </c>
      <c r="X1311">
        <v>6</v>
      </c>
      <c r="Y1311">
        <v>1</v>
      </c>
      <c r="Z1311">
        <v>5</v>
      </c>
      <c r="AA1311">
        <v>7</v>
      </c>
      <c r="AB1311">
        <v>0</v>
      </c>
      <c r="AC1311">
        <v>0</v>
      </c>
      <c r="AD1311">
        <v>0</v>
      </c>
      <c r="AE1311">
        <v>0</v>
      </c>
      <c r="AF1311">
        <v>0</v>
      </c>
      <c r="AG1311">
        <f t="shared" si="125"/>
        <v>0</v>
      </c>
      <c r="AH1311">
        <v>0</v>
      </c>
      <c r="AI1311">
        <v>0</v>
      </c>
    </row>
    <row r="1312" spans="1:35" x14ac:dyDescent="0.3">
      <c r="A1312" s="1">
        <v>7143</v>
      </c>
      <c r="B1312">
        <v>1955</v>
      </c>
      <c r="C1312">
        <f t="shared" si="122"/>
        <v>71</v>
      </c>
      <c r="D1312" t="str" cm="1">
        <f t="array" ref="D1312">_xlfn.IFS(C1312&lt;36,"Young",C1312&lt;56,"Middle-aged",C1312&gt;=56,"Senior")</f>
        <v>Senior</v>
      </c>
      <c r="E1312" t="s">
        <v>53</v>
      </c>
      <c r="F1312" t="s">
        <v>33</v>
      </c>
      <c r="G1312">
        <v>74805</v>
      </c>
      <c r="H1312">
        <f t="shared" si="120"/>
        <v>74805</v>
      </c>
      <c r="I1312" t="str" cm="1">
        <f t="array" ref="I1312">_xlfn.IFS(H1312&lt;PERCENTILE(Income_Clean,0.33),"Low",H1312&lt;PERCENTILE(Income_Clean,0.67),"Medium",H1312&gt;PERCENTILE(Income_Clean,0.67),"High")</f>
        <v>High</v>
      </c>
      <c r="J1312" t="str">
        <f t="shared" si="121"/>
        <v>Above Average Income</v>
      </c>
      <c r="K1312">
        <v>0</v>
      </c>
      <c r="L1312">
        <v>1</v>
      </c>
      <c r="M1312" t="str">
        <f t="shared" si="123"/>
        <v>Yes</v>
      </c>
      <c r="N1312" t="s">
        <v>412</v>
      </c>
      <c r="O1312">
        <v>14</v>
      </c>
      <c r="P1312">
        <v>209</v>
      </c>
      <c r="Q1312">
        <v>162</v>
      </c>
      <c r="R1312">
        <v>209</v>
      </c>
      <c r="S1312">
        <v>41</v>
      </c>
      <c r="T1312">
        <v>162</v>
      </c>
      <c r="U1312">
        <v>37</v>
      </c>
      <c r="V1312">
        <f t="shared" si="124"/>
        <v>820</v>
      </c>
      <c r="W1312">
        <v>5</v>
      </c>
      <c r="X1312">
        <v>4</v>
      </c>
      <c r="Y1312">
        <v>7</v>
      </c>
      <c r="Z1312">
        <v>10</v>
      </c>
      <c r="AA1312">
        <v>2</v>
      </c>
      <c r="AB1312">
        <v>0</v>
      </c>
      <c r="AC1312">
        <v>0</v>
      </c>
      <c r="AD1312">
        <v>0</v>
      </c>
      <c r="AE1312">
        <v>0</v>
      </c>
      <c r="AF1312">
        <v>0</v>
      </c>
      <c r="AG1312">
        <f t="shared" si="125"/>
        <v>0</v>
      </c>
      <c r="AH1312">
        <v>0</v>
      </c>
      <c r="AI1312">
        <v>0</v>
      </c>
    </row>
    <row r="1313" spans="1:35" x14ac:dyDescent="0.3">
      <c r="A1313" s="1">
        <v>8789</v>
      </c>
      <c r="B1313">
        <v>1989</v>
      </c>
      <c r="C1313">
        <f t="shared" si="122"/>
        <v>37</v>
      </c>
      <c r="D1313" t="str" cm="1">
        <f t="array" ref="D1313">_xlfn.IFS(C1313&lt;36,"Young",C1313&lt;56,"Middle-aged",C1313&gt;=56,"Senior")</f>
        <v>Middle-aged</v>
      </c>
      <c r="E1313" t="s">
        <v>53</v>
      </c>
      <c r="F1313" t="s">
        <v>37</v>
      </c>
      <c r="G1313">
        <v>59060</v>
      </c>
      <c r="H1313">
        <f t="shared" si="120"/>
        <v>59060</v>
      </c>
      <c r="I1313" t="str" cm="1">
        <f t="array" ref="I1313">_xlfn.IFS(H1313&lt;PERCENTILE(Income_Clean,0.33),"Low",H1313&lt;PERCENTILE(Income_Clean,0.67),"Medium",H1313&gt;PERCENTILE(Income_Clean,0.67),"High")</f>
        <v>Medium</v>
      </c>
      <c r="J1313" t="str">
        <f t="shared" si="121"/>
        <v>Average Income</v>
      </c>
      <c r="K1313">
        <v>1</v>
      </c>
      <c r="L1313">
        <v>0</v>
      </c>
      <c r="M1313" t="str">
        <f t="shared" si="123"/>
        <v>Yes</v>
      </c>
      <c r="N1313" t="s">
        <v>58</v>
      </c>
      <c r="O1313">
        <v>77</v>
      </c>
      <c r="P1313">
        <v>35</v>
      </c>
      <c r="Q1313">
        <v>40</v>
      </c>
      <c r="R1313">
        <v>111</v>
      </c>
      <c r="S1313">
        <v>36</v>
      </c>
      <c r="T1313">
        <v>40</v>
      </c>
      <c r="U1313">
        <v>12</v>
      </c>
      <c r="V1313">
        <f t="shared" si="124"/>
        <v>274</v>
      </c>
      <c r="W1313">
        <v>3</v>
      </c>
      <c r="X1313">
        <v>3</v>
      </c>
      <c r="Y1313">
        <v>1</v>
      </c>
      <c r="Z1313">
        <v>7</v>
      </c>
      <c r="AA1313">
        <v>4</v>
      </c>
      <c r="AB1313">
        <v>0</v>
      </c>
      <c r="AC1313">
        <v>0</v>
      </c>
      <c r="AD1313">
        <v>0</v>
      </c>
      <c r="AE1313">
        <v>0</v>
      </c>
      <c r="AF1313">
        <v>0</v>
      </c>
      <c r="AG1313">
        <f t="shared" si="125"/>
        <v>0</v>
      </c>
      <c r="AH1313">
        <v>0</v>
      </c>
      <c r="AI1313">
        <v>0</v>
      </c>
    </row>
    <row r="1314" spans="1:35" x14ac:dyDescent="0.3">
      <c r="A1314" s="1">
        <v>6197</v>
      </c>
      <c r="B1314">
        <v>1962</v>
      </c>
      <c r="C1314">
        <f t="shared" si="122"/>
        <v>64</v>
      </c>
      <c r="D1314" t="str" cm="1">
        <f t="array" ref="D1314">_xlfn.IFS(C1314&lt;36,"Young",C1314&lt;56,"Middle-aged",C1314&gt;=56,"Senior")</f>
        <v>Senior</v>
      </c>
      <c r="E1314" t="s">
        <v>36</v>
      </c>
      <c r="F1314" t="s">
        <v>30</v>
      </c>
      <c r="G1314">
        <v>27238</v>
      </c>
      <c r="H1314">
        <f t="shared" si="120"/>
        <v>27238</v>
      </c>
      <c r="I1314" t="str" cm="1">
        <f t="array" ref="I1314">_xlfn.IFS(H1314&lt;PERCENTILE(Income_Clean,0.33),"Low",H1314&lt;PERCENTILE(Income_Clean,0.67),"Medium",H1314&gt;PERCENTILE(Income_Clean,0.67),"High")</f>
        <v>Low</v>
      </c>
      <c r="J1314" t="str">
        <f t="shared" si="121"/>
        <v>Below Average Income</v>
      </c>
      <c r="K1314">
        <v>1</v>
      </c>
      <c r="L1314">
        <v>1</v>
      </c>
      <c r="M1314" t="str">
        <f t="shared" si="123"/>
        <v>Yes</v>
      </c>
      <c r="N1314" t="s">
        <v>129</v>
      </c>
      <c r="O1314">
        <v>39</v>
      </c>
      <c r="P1314">
        <v>37</v>
      </c>
      <c r="Q1314">
        <v>0</v>
      </c>
      <c r="R1314">
        <v>17</v>
      </c>
      <c r="S1314">
        <v>0</v>
      </c>
      <c r="T1314">
        <v>0</v>
      </c>
      <c r="U1314">
        <v>3</v>
      </c>
      <c r="V1314">
        <f t="shared" si="124"/>
        <v>57</v>
      </c>
      <c r="W1314">
        <v>3</v>
      </c>
      <c r="X1314">
        <v>3</v>
      </c>
      <c r="Y1314">
        <v>0</v>
      </c>
      <c r="Z1314">
        <v>3</v>
      </c>
      <c r="AA1314">
        <v>9</v>
      </c>
      <c r="AB1314">
        <v>0</v>
      </c>
      <c r="AC1314">
        <v>0</v>
      </c>
      <c r="AD1314">
        <v>0</v>
      </c>
      <c r="AE1314">
        <v>0</v>
      </c>
      <c r="AF1314">
        <v>0</v>
      </c>
      <c r="AG1314">
        <f t="shared" si="125"/>
        <v>0</v>
      </c>
      <c r="AH1314">
        <v>0</v>
      </c>
      <c r="AI1314">
        <v>0</v>
      </c>
    </row>
    <row r="1315" spans="1:35" x14ac:dyDescent="0.3">
      <c r="A1315" s="1">
        <v>4554</v>
      </c>
      <c r="B1315">
        <v>1965</v>
      </c>
      <c r="C1315">
        <f t="shared" si="122"/>
        <v>61</v>
      </c>
      <c r="D1315" t="str" cm="1">
        <f t="array" ref="D1315">_xlfn.IFS(C1315&lt;36,"Young",C1315&lt;56,"Middle-aged",C1315&gt;=56,"Senior")</f>
        <v>Senior</v>
      </c>
      <c r="E1315" t="s">
        <v>29</v>
      </c>
      <c r="F1315" t="s">
        <v>33</v>
      </c>
      <c r="G1315">
        <v>47009</v>
      </c>
      <c r="H1315">
        <f t="shared" si="120"/>
        <v>47009</v>
      </c>
      <c r="I1315" t="str" cm="1">
        <f t="array" ref="I1315">_xlfn.IFS(H1315&lt;PERCENTILE(Income_Clean,0.33),"Low",H1315&lt;PERCENTILE(Income_Clean,0.67),"Medium",H1315&gt;PERCENTILE(Income_Clean,0.67),"High")</f>
        <v>Medium</v>
      </c>
      <c r="J1315" t="str">
        <f t="shared" si="121"/>
        <v>Average Income</v>
      </c>
      <c r="K1315">
        <v>0</v>
      </c>
      <c r="L1315">
        <v>1</v>
      </c>
      <c r="M1315" t="str">
        <f t="shared" si="123"/>
        <v>Yes</v>
      </c>
      <c r="N1315" t="s">
        <v>612</v>
      </c>
      <c r="O1315">
        <v>89</v>
      </c>
      <c r="P1315">
        <v>171</v>
      </c>
      <c r="Q1315">
        <v>45</v>
      </c>
      <c r="R1315">
        <v>73</v>
      </c>
      <c r="S1315">
        <v>59</v>
      </c>
      <c r="T1315">
        <v>10</v>
      </c>
      <c r="U1315">
        <v>90</v>
      </c>
      <c r="V1315">
        <f t="shared" si="124"/>
        <v>448</v>
      </c>
      <c r="W1315">
        <v>4</v>
      </c>
      <c r="X1315">
        <v>3</v>
      </c>
      <c r="Y1315">
        <v>2</v>
      </c>
      <c r="Z1315">
        <v>8</v>
      </c>
      <c r="AA1315">
        <v>4</v>
      </c>
      <c r="AB1315">
        <v>0</v>
      </c>
      <c r="AC1315">
        <v>0</v>
      </c>
      <c r="AD1315">
        <v>0</v>
      </c>
      <c r="AE1315">
        <v>0</v>
      </c>
      <c r="AF1315">
        <v>0</v>
      </c>
      <c r="AG1315">
        <f t="shared" si="125"/>
        <v>0</v>
      </c>
      <c r="AH1315">
        <v>0</v>
      </c>
      <c r="AI1315">
        <v>0</v>
      </c>
    </row>
    <row r="1316" spans="1:35" x14ac:dyDescent="0.3">
      <c r="A1316" s="1">
        <v>4937</v>
      </c>
      <c r="B1316">
        <v>1973</v>
      </c>
      <c r="C1316">
        <f t="shared" si="122"/>
        <v>53</v>
      </c>
      <c r="D1316" t="str" cm="1">
        <f t="array" ref="D1316">_xlfn.IFS(C1316&lt;36,"Young",C1316&lt;56,"Middle-aged",C1316&gt;=56,"Senior")</f>
        <v>Middle-aged</v>
      </c>
      <c r="E1316" t="s">
        <v>53</v>
      </c>
      <c r="F1316" t="s">
        <v>37</v>
      </c>
      <c r="G1316">
        <v>46094</v>
      </c>
      <c r="H1316">
        <f t="shared" si="120"/>
        <v>46094</v>
      </c>
      <c r="I1316" t="str" cm="1">
        <f t="array" ref="I1316">_xlfn.IFS(H1316&lt;PERCENTILE(Income_Clean,0.33),"Low",H1316&lt;PERCENTILE(Income_Clean,0.67),"Medium",H1316&gt;PERCENTILE(Income_Clean,0.67),"High")</f>
        <v>Medium</v>
      </c>
      <c r="J1316" t="str">
        <f t="shared" si="121"/>
        <v>Average Income</v>
      </c>
      <c r="K1316">
        <v>1</v>
      </c>
      <c r="L1316">
        <v>1</v>
      </c>
      <c r="M1316" t="str">
        <f t="shared" si="123"/>
        <v>Yes</v>
      </c>
      <c r="N1316" t="s">
        <v>613</v>
      </c>
      <c r="O1316">
        <v>62</v>
      </c>
      <c r="P1316">
        <v>12</v>
      </c>
      <c r="Q1316">
        <v>2</v>
      </c>
      <c r="R1316">
        <v>20</v>
      </c>
      <c r="S1316">
        <v>3</v>
      </c>
      <c r="T1316">
        <v>2</v>
      </c>
      <c r="U1316">
        <v>5</v>
      </c>
      <c r="V1316">
        <f t="shared" si="124"/>
        <v>44</v>
      </c>
      <c r="W1316">
        <v>1</v>
      </c>
      <c r="X1316">
        <v>1</v>
      </c>
      <c r="Y1316">
        <v>0</v>
      </c>
      <c r="Z1316">
        <v>3</v>
      </c>
      <c r="AA1316">
        <v>7</v>
      </c>
      <c r="AB1316">
        <v>0</v>
      </c>
      <c r="AC1316">
        <v>0</v>
      </c>
      <c r="AD1316">
        <v>0</v>
      </c>
      <c r="AE1316">
        <v>0</v>
      </c>
      <c r="AF1316">
        <v>0</v>
      </c>
      <c r="AG1316">
        <f t="shared" si="125"/>
        <v>0</v>
      </c>
      <c r="AH1316">
        <v>0</v>
      </c>
      <c r="AI1316">
        <v>0</v>
      </c>
    </row>
    <row r="1317" spans="1:35" x14ac:dyDescent="0.3">
      <c r="A1317" s="1">
        <v>1920</v>
      </c>
      <c r="B1317">
        <v>1972</v>
      </c>
      <c r="C1317">
        <f t="shared" si="122"/>
        <v>54</v>
      </c>
      <c r="D1317" t="str" cm="1">
        <f t="array" ref="D1317">_xlfn.IFS(C1317&lt;36,"Young",C1317&lt;56,"Middle-aged",C1317&gt;=56,"Senior")</f>
        <v>Middle-aged</v>
      </c>
      <c r="E1317" t="s">
        <v>29</v>
      </c>
      <c r="F1317" t="s">
        <v>37</v>
      </c>
      <c r="G1317">
        <v>40321</v>
      </c>
      <c r="H1317">
        <f t="shared" si="120"/>
        <v>40321</v>
      </c>
      <c r="I1317" t="str" cm="1">
        <f t="array" ref="I1317">_xlfn.IFS(H1317&lt;PERCENTILE(Income_Clean,0.33),"Low",H1317&lt;PERCENTILE(Income_Clean,0.67),"Medium",H1317&gt;PERCENTILE(Income_Clean,0.67),"High")</f>
        <v>Medium</v>
      </c>
      <c r="J1317" t="str">
        <f t="shared" si="121"/>
        <v>Average Income</v>
      </c>
      <c r="K1317">
        <v>1</v>
      </c>
      <c r="L1317">
        <v>1</v>
      </c>
      <c r="M1317" t="str">
        <f t="shared" si="123"/>
        <v>Yes</v>
      </c>
      <c r="N1317" t="s">
        <v>282</v>
      </c>
      <c r="O1317">
        <v>59</v>
      </c>
      <c r="P1317">
        <v>44</v>
      </c>
      <c r="Q1317">
        <v>4</v>
      </c>
      <c r="R1317">
        <v>21</v>
      </c>
      <c r="S1317">
        <v>6</v>
      </c>
      <c r="T1317">
        <v>0</v>
      </c>
      <c r="U1317">
        <v>27</v>
      </c>
      <c r="V1317">
        <f t="shared" si="124"/>
        <v>102</v>
      </c>
      <c r="W1317">
        <v>2</v>
      </c>
      <c r="X1317">
        <v>3</v>
      </c>
      <c r="Y1317">
        <v>0</v>
      </c>
      <c r="Z1317">
        <v>3</v>
      </c>
      <c r="AA1317">
        <v>7</v>
      </c>
      <c r="AB1317">
        <v>0</v>
      </c>
      <c r="AC1317">
        <v>0</v>
      </c>
      <c r="AD1317">
        <v>0</v>
      </c>
      <c r="AE1317">
        <v>0</v>
      </c>
      <c r="AF1317">
        <v>0</v>
      </c>
      <c r="AG1317">
        <f t="shared" si="125"/>
        <v>0</v>
      </c>
      <c r="AH1317">
        <v>0</v>
      </c>
      <c r="AI1317">
        <v>0</v>
      </c>
    </row>
    <row r="1318" spans="1:35" x14ac:dyDescent="0.3">
      <c r="A1318" s="1">
        <v>8749</v>
      </c>
      <c r="B1318">
        <v>1984</v>
      </c>
      <c r="C1318">
        <f t="shared" si="122"/>
        <v>42</v>
      </c>
      <c r="D1318" t="str" cm="1">
        <f t="array" ref="D1318">_xlfn.IFS(C1318&lt;36,"Young",C1318&lt;56,"Middle-aged",C1318&gt;=56,"Senior")</f>
        <v>Middle-aged</v>
      </c>
      <c r="E1318" t="s">
        <v>29</v>
      </c>
      <c r="F1318" t="s">
        <v>33</v>
      </c>
      <c r="G1318">
        <v>37235</v>
      </c>
      <c r="H1318">
        <f t="shared" si="120"/>
        <v>37235</v>
      </c>
      <c r="I1318" t="str" cm="1">
        <f t="array" ref="I1318">_xlfn.IFS(H1318&lt;PERCENTILE(Income_Clean,0.33),"Low",H1318&lt;PERCENTILE(Income_Clean,0.67),"Medium",H1318&gt;PERCENTILE(Income_Clean,0.67),"High")</f>
        <v>Low</v>
      </c>
      <c r="J1318" t="str">
        <f t="shared" si="121"/>
        <v>Below Average Income</v>
      </c>
      <c r="K1318">
        <v>1</v>
      </c>
      <c r="L1318">
        <v>0</v>
      </c>
      <c r="M1318" t="str">
        <f t="shared" si="123"/>
        <v>Yes</v>
      </c>
      <c r="N1318" t="s">
        <v>614</v>
      </c>
      <c r="O1318">
        <v>68</v>
      </c>
      <c r="P1318">
        <v>20</v>
      </c>
      <c r="Q1318">
        <v>2</v>
      </c>
      <c r="R1318">
        <v>9</v>
      </c>
      <c r="S1318">
        <v>4</v>
      </c>
      <c r="T1318">
        <v>6</v>
      </c>
      <c r="U1318">
        <v>20</v>
      </c>
      <c r="V1318">
        <f t="shared" si="124"/>
        <v>61</v>
      </c>
      <c r="W1318">
        <v>1</v>
      </c>
      <c r="X1318">
        <v>1</v>
      </c>
      <c r="Y1318">
        <v>1</v>
      </c>
      <c r="Z1318">
        <v>2</v>
      </c>
      <c r="AA1318">
        <v>4</v>
      </c>
      <c r="AB1318">
        <v>0</v>
      </c>
      <c r="AC1318">
        <v>0</v>
      </c>
      <c r="AD1318">
        <v>0</v>
      </c>
      <c r="AE1318">
        <v>0</v>
      </c>
      <c r="AF1318">
        <v>0</v>
      </c>
      <c r="AG1318">
        <f t="shared" si="125"/>
        <v>0</v>
      </c>
      <c r="AH1318">
        <v>0</v>
      </c>
      <c r="AI1318">
        <v>0</v>
      </c>
    </row>
    <row r="1319" spans="1:35" x14ac:dyDescent="0.3">
      <c r="A1319" s="1">
        <v>1650</v>
      </c>
      <c r="B1319">
        <v>1960</v>
      </c>
      <c r="C1319">
        <f t="shared" si="122"/>
        <v>66</v>
      </c>
      <c r="D1319" t="str" cm="1">
        <f t="array" ref="D1319">_xlfn.IFS(C1319&lt;36,"Young",C1319&lt;56,"Middle-aged",C1319&gt;=56,"Senior")</f>
        <v>Senior</v>
      </c>
      <c r="E1319" t="s">
        <v>39</v>
      </c>
      <c r="F1319" t="s">
        <v>37</v>
      </c>
      <c r="G1319">
        <v>81843</v>
      </c>
      <c r="H1319">
        <f t="shared" si="120"/>
        <v>81843</v>
      </c>
      <c r="I1319" t="str" cm="1">
        <f t="array" ref="I1319">_xlfn.IFS(H1319&lt;PERCENTILE(Income_Clean,0.33),"Low",H1319&lt;PERCENTILE(Income_Clean,0.67),"Medium",H1319&gt;PERCENTILE(Income_Clean,0.67),"High")</f>
        <v>High</v>
      </c>
      <c r="J1319" t="str">
        <f t="shared" si="121"/>
        <v>Above Average Income</v>
      </c>
      <c r="K1319">
        <v>0</v>
      </c>
      <c r="L1319">
        <v>0</v>
      </c>
      <c r="M1319" t="str">
        <f t="shared" si="123"/>
        <v>No</v>
      </c>
      <c r="N1319" t="s">
        <v>146</v>
      </c>
      <c r="O1319">
        <v>13</v>
      </c>
      <c r="P1319">
        <v>779</v>
      </c>
      <c r="Q1319">
        <v>86</v>
      </c>
      <c r="R1319">
        <v>537</v>
      </c>
      <c r="S1319">
        <v>34</v>
      </c>
      <c r="T1319">
        <v>69</v>
      </c>
      <c r="U1319">
        <v>138</v>
      </c>
      <c r="V1319">
        <f t="shared" si="124"/>
        <v>1643</v>
      </c>
      <c r="W1319">
        <v>1</v>
      </c>
      <c r="X1319">
        <v>5</v>
      </c>
      <c r="Y1319">
        <v>9</v>
      </c>
      <c r="Z1319">
        <v>12</v>
      </c>
      <c r="AA1319">
        <v>3</v>
      </c>
      <c r="AB1319">
        <v>0</v>
      </c>
      <c r="AC1319">
        <v>0</v>
      </c>
      <c r="AD1319">
        <v>0</v>
      </c>
      <c r="AE1319">
        <v>0</v>
      </c>
      <c r="AF1319">
        <v>0</v>
      </c>
      <c r="AG1319">
        <f t="shared" si="125"/>
        <v>0</v>
      </c>
      <c r="AH1319">
        <v>0</v>
      </c>
      <c r="AI1319">
        <v>0</v>
      </c>
    </row>
    <row r="1320" spans="1:35" x14ac:dyDescent="0.3">
      <c r="A1320" s="1">
        <v>10377</v>
      </c>
      <c r="B1320">
        <v>1958</v>
      </c>
      <c r="C1320">
        <f t="shared" si="122"/>
        <v>68</v>
      </c>
      <c r="D1320" t="str" cm="1">
        <f t="array" ref="D1320">_xlfn.IFS(C1320&lt;36,"Young",C1320&lt;56,"Middle-aged",C1320&gt;=56,"Senior")</f>
        <v>Senior</v>
      </c>
      <c r="E1320" t="s">
        <v>39</v>
      </c>
      <c r="F1320" t="s">
        <v>33</v>
      </c>
      <c r="G1320">
        <v>46692</v>
      </c>
      <c r="H1320">
        <f t="shared" si="120"/>
        <v>46692</v>
      </c>
      <c r="I1320" t="str" cm="1">
        <f t="array" ref="I1320">_xlfn.IFS(H1320&lt;PERCENTILE(Income_Clean,0.33),"Low",H1320&lt;PERCENTILE(Income_Clean,0.67),"Medium",H1320&gt;PERCENTILE(Income_Clean,0.67),"High")</f>
        <v>Medium</v>
      </c>
      <c r="J1320" t="str">
        <f t="shared" si="121"/>
        <v>Average Income</v>
      </c>
      <c r="K1320">
        <v>0</v>
      </c>
      <c r="L1320">
        <v>1</v>
      </c>
      <c r="M1320" t="str">
        <f t="shared" si="123"/>
        <v>Yes</v>
      </c>
      <c r="N1320" t="s">
        <v>44</v>
      </c>
      <c r="O1320">
        <v>37</v>
      </c>
      <c r="P1320">
        <v>170</v>
      </c>
      <c r="Q1320">
        <v>6</v>
      </c>
      <c r="R1320">
        <v>97</v>
      </c>
      <c r="S1320">
        <v>24</v>
      </c>
      <c r="T1320">
        <v>12</v>
      </c>
      <c r="U1320">
        <v>88</v>
      </c>
      <c r="V1320">
        <f t="shared" si="124"/>
        <v>397</v>
      </c>
      <c r="W1320">
        <v>3</v>
      </c>
      <c r="X1320">
        <v>6</v>
      </c>
      <c r="Y1320">
        <v>1</v>
      </c>
      <c r="Z1320">
        <v>5</v>
      </c>
      <c r="AA1320">
        <v>6</v>
      </c>
      <c r="AB1320">
        <v>0</v>
      </c>
      <c r="AC1320">
        <v>0</v>
      </c>
      <c r="AD1320">
        <v>0</v>
      </c>
      <c r="AE1320">
        <v>0</v>
      </c>
      <c r="AF1320">
        <v>0</v>
      </c>
      <c r="AG1320">
        <f t="shared" si="125"/>
        <v>0</v>
      </c>
      <c r="AH1320">
        <v>0</v>
      </c>
      <c r="AI1320">
        <v>0</v>
      </c>
    </row>
    <row r="1321" spans="1:35" x14ac:dyDescent="0.3">
      <c r="A1321" s="1">
        <v>9206</v>
      </c>
      <c r="B1321">
        <v>1968</v>
      </c>
      <c r="C1321">
        <f t="shared" si="122"/>
        <v>58</v>
      </c>
      <c r="D1321" t="str" cm="1">
        <f t="array" ref="D1321">_xlfn.IFS(C1321&lt;36,"Young",C1321&lt;56,"Middle-aged",C1321&gt;=56,"Senior")</f>
        <v>Senior</v>
      </c>
      <c r="E1321" t="s">
        <v>29</v>
      </c>
      <c r="F1321" t="s">
        <v>33</v>
      </c>
      <c r="G1321">
        <v>77382</v>
      </c>
      <c r="H1321">
        <f t="shared" si="120"/>
        <v>77382</v>
      </c>
      <c r="I1321" t="str" cm="1">
        <f t="array" ref="I1321">_xlfn.IFS(H1321&lt;PERCENTILE(Income_Clean,0.33),"Low",H1321&lt;PERCENTILE(Income_Clean,0.67),"Medium",H1321&gt;PERCENTILE(Income_Clean,0.67),"High")</f>
        <v>High</v>
      </c>
      <c r="J1321" t="str">
        <f t="shared" si="121"/>
        <v>Above Average Income</v>
      </c>
      <c r="K1321">
        <v>0</v>
      </c>
      <c r="L1321">
        <v>1</v>
      </c>
      <c r="M1321" t="str">
        <f t="shared" si="123"/>
        <v>Yes</v>
      </c>
      <c r="N1321" t="s">
        <v>407</v>
      </c>
      <c r="O1321">
        <v>36</v>
      </c>
      <c r="P1321">
        <v>491</v>
      </c>
      <c r="Q1321">
        <v>48</v>
      </c>
      <c r="R1321">
        <v>231</v>
      </c>
      <c r="S1321">
        <v>112</v>
      </c>
      <c r="T1321">
        <v>105</v>
      </c>
      <c r="U1321">
        <v>134</v>
      </c>
      <c r="V1321">
        <f t="shared" si="124"/>
        <v>1121</v>
      </c>
      <c r="W1321">
        <v>2</v>
      </c>
      <c r="X1321">
        <v>5</v>
      </c>
      <c r="Y1321">
        <v>7</v>
      </c>
      <c r="Z1321">
        <v>12</v>
      </c>
      <c r="AA1321">
        <v>1</v>
      </c>
      <c r="AB1321">
        <v>0</v>
      </c>
      <c r="AC1321">
        <v>0</v>
      </c>
      <c r="AD1321">
        <v>1</v>
      </c>
      <c r="AE1321">
        <v>0</v>
      </c>
      <c r="AF1321">
        <v>0</v>
      </c>
      <c r="AG1321">
        <f t="shared" si="125"/>
        <v>1</v>
      </c>
      <c r="AH1321">
        <v>0</v>
      </c>
      <c r="AI1321">
        <v>0</v>
      </c>
    </row>
    <row r="1322" spans="1:35" x14ac:dyDescent="0.3">
      <c r="A1322" s="1">
        <v>10971</v>
      </c>
      <c r="B1322">
        <v>1977</v>
      </c>
      <c r="C1322">
        <f t="shared" si="122"/>
        <v>49</v>
      </c>
      <c r="D1322" t="str" cm="1">
        <f t="array" ref="D1322">_xlfn.IFS(C1322&lt;36,"Young",C1322&lt;56,"Middle-aged",C1322&gt;=56,"Senior")</f>
        <v>Middle-aged</v>
      </c>
      <c r="E1322" t="s">
        <v>29</v>
      </c>
      <c r="F1322" t="s">
        <v>30</v>
      </c>
      <c r="G1322">
        <v>37774</v>
      </c>
      <c r="H1322">
        <f t="shared" si="120"/>
        <v>37774</v>
      </c>
      <c r="I1322" t="str" cm="1">
        <f t="array" ref="I1322">_xlfn.IFS(H1322&lt;PERCENTILE(Income_Clean,0.33),"Low",H1322&lt;PERCENTILE(Income_Clean,0.67),"Medium",H1322&gt;PERCENTILE(Income_Clean,0.67),"High")</f>
        <v>Low</v>
      </c>
      <c r="J1322" t="str">
        <f t="shared" si="121"/>
        <v>Below Average Income</v>
      </c>
      <c r="K1322">
        <v>2</v>
      </c>
      <c r="L1322">
        <v>0</v>
      </c>
      <c r="M1322" t="str">
        <f t="shared" si="123"/>
        <v>Yes</v>
      </c>
      <c r="N1322" t="s">
        <v>615</v>
      </c>
      <c r="O1322">
        <v>28</v>
      </c>
      <c r="P1322">
        <v>173</v>
      </c>
      <c r="Q1322">
        <v>8</v>
      </c>
      <c r="R1322">
        <v>107</v>
      </c>
      <c r="S1322">
        <v>7</v>
      </c>
      <c r="T1322">
        <v>2</v>
      </c>
      <c r="U1322">
        <v>176</v>
      </c>
      <c r="V1322">
        <f t="shared" si="124"/>
        <v>473</v>
      </c>
      <c r="W1322">
        <v>4</v>
      </c>
      <c r="X1322">
        <v>7</v>
      </c>
      <c r="Y1322">
        <v>2</v>
      </c>
      <c r="Z1322">
        <v>3</v>
      </c>
      <c r="AA1322">
        <v>9</v>
      </c>
      <c r="AB1322">
        <v>1</v>
      </c>
      <c r="AC1322">
        <v>0</v>
      </c>
      <c r="AD1322">
        <v>0</v>
      </c>
      <c r="AE1322">
        <v>0</v>
      </c>
      <c r="AF1322">
        <v>0</v>
      </c>
      <c r="AG1322">
        <f t="shared" si="125"/>
        <v>1</v>
      </c>
      <c r="AH1322">
        <v>1</v>
      </c>
      <c r="AI1322">
        <v>1</v>
      </c>
    </row>
    <row r="1323" spans="1:35" x14ac:dyDescent="0.3">
      <c r="A1323" s="1">
        <v>6398</v>
      </c>
      <c r="B1323">
        <v>1974</v>
      </c>
      <c r="C1323">
        <f t="shared" si="122"/>
        <v>52</v>
      </c>
      <c r="D1323" t="str" cm="1">
        <f t="array" ref="D1323">_xlfn.IFS(C1323&lt;36,"Young",C1323&lt;56,"Middle-aged",C1323&gt;=56,"Senior")</f>
        <v>Middle-aged</v>
      </c>
      <c r="E1323" t="s">
        <v>47</v>
      </c>
      <c r="F1323" t="s">
        <v>37</v>
      </c>
      <c r="G1323">
        <v>18393</v>
      </c>
      <c r="H1323">
        <f t="shared" si="120"/>
        <v>18393</v>
      </c>
      <c r="I1323" t="str" cm="1">
        <f t="array" ref="I1323">_xlfn.IFS(H1323&lt;PERCENTILE(Income_Clean,0.33),"Low",H1323&lt;PERCENTILE(Income_Clean,0.67),"Medium",H1323&gt;PERCENTILE(Income_Clean,0.67),"High")</f>
        <v>Low</v>
      </c>
      <c r="J1323" t="str">
        <f t="shared" si="121"/>
        <v>Below Average Income</v>
      </c>
      <c r="K1323">
        <v>1</v>
      </c>
      <c r="L1323">
        <v>0</v>
      </c>
      <c r="M1323" t="str">
        <f t="shared" si="123"/>
        <v>Yes</v>
      </c>
      <c r="N1323" t="s">
        <v>409</v>
      </c>
      <c r="O1323">
        <v>2</v>
      </c>
      <c r="P1323">
        <v>7</v>
      </c>
      <c r="Q1323">
        <v>10</v>
      </c>
      <c r="R1323">
        <v>13</v>
      </c>
      <c r="S1323">
        <v>16</v>
      </c>
      <c r="T1323">
        <v>0</v>
      </c>
      <c r="U1323">
        <v>4</v>
      </c>
      <c r="V1323">
        <f t="shared" si="124"/>
        <v>50</v>
      </c>
      <c r="W1323">
        <v>2</v>
      </c>
      <c r="X1323">
        <v>3</v>
      </c>
      <c r="Y1323">
        <v>0</v>
      </c>
      <c r="Z1323">
        <v>3</v>
      </c>
      <c r="AA1323">
        <v>8</v>
      </c>
      <c r="AB1323">
        <v>0</v>
      </c>
      <c r="AC1323">
        <v>0</v>
      </c>
      <c r="AD1323">
        <v>0</v>
      </c>
      <c r="AE1323">
        <v>0</v>
      </c>
      <c r="AF1323">
        <v>0</v>
      </c>
      <c r="AG1323">
        <f t="shared" si="125"/>
        <v>0</v>
      </c>
      <c r="AH1323">
        <v>0</v>
      </c>
      <c r="AI1323">
        <v>0</v>
      </c>
    </row>
    <row r="1324" spans="1:35" x14ac:dyDescent="0.3">
      <c r="A1324" s="1">
        <v>9212</v>
      </c>
      <c r="B1324">
        <v>1962</v>
      </c>
      <c r="C1324">
        <f t="shared" si="122"/>
        <v>64</v>
      </c>
      <c r="D1324" t="str" cm="1">
        <f t="array" ref="D1324">_xlfn.IFS(C1324&lt;36,"Young",C1324&lt;56,"Middle-aged",C1324&gt;=56,"Senior")</f>
        <v>Senior</v>
      </c>
      <c r="E1324" t="s">
        <v>39</v>
      </c>
      <c r="F1324" t="s">
        <v>37</v>
      </c>
      <c r="G1324">
        <v>72828</v>
      </c>
      <c r="H1324">
        <f t="shared" si="120"/>
        <v>72828</v>
      </c>
      <c r="I1324" t="str" cm="1">
        <f t="array" ref="I1324">_xlfn.IFS(H1324&lt;PERCENTILE(Income_Clean,0.33),"Low",H1324&lt;PERCENTILE(Income_Clean,0.67),"Medium",H1324&gt;PERCENTILE(Income_Clean,0.67),"High")</f>
        <v>High</v>
      </c>
      <c r="J1324" t="str">
        <f t="shared" si="121"/>
        <v>Above Average Income</v>
      </c>
      <c r="K1324">
        <v>0</v>
      </c>
      <c r="L1324">
        <v>1</v>
      </c>
      <c r="M1324" t="str">
        <f t="shared" si="123"/>
        <v>Yes</v>
      </c>
      <c r="N1324" t="s">
        <v>516</v>
      </c>
      <c r="O1324">
        <v>17</v>
      </c>
      <c r="P1324">
        <v>1205</v>
      </c>
      <c r="Q1324">
        <v>0</v>
      </c>
      <c r="R1324">
        <v>235</v>
      </c>
      <c r="S1324">
        <v>19</v>
      </c>
      <c r="T1324">
        <v>14</v>
      </c>
      <c r="U1324">
        <v>205</v>
      </c>
      <c r="V1324">
        <f t="shared" si="124"/>
        <v>1678</v>
      </c>
      <c r="W1324">
        <v>6</v>
      </c>
      <c r="X1324">
        <v>6</v>
      </c>
      <c r="Y1324">
        <v>3</v>
      </c>
      <c r="Z1324">
        <v>13</v>
      </c>
      <c r="AA1324">
        <v>7</v>
      </c>
      <c r="AB1324">
        <v>0</v>
      </c>
      <c r="AC1324">
        <v>0</v>
      </c>
      <c r="AD1324">
        <v>0</v>
      </c>
      <c r="AE1324">
        <v>0</v>
      </c>
      <c r="AF1324">
        <v>0</v>
      </c>
      <c r="AG1324">
        <f t="shared" si="125"/>
        <v>0</v>
      </c>
      <c r="AH1324">
        <v>0</v>
      </c>
      <c r="AI1324">
        <v>0</v>
      </c>
    </row>
    <row r="1325" spans="1:35" x14ac:dyDescent="0.3">
      <c r="A1325" s="1">
        <v>7937</v>
      </c>
      <c r="B1325">
        <v>1982</v>
      </c>
      <c r="C1325">
        <f t="shared" si="122"/>
        <v>44</v>
      </c>
      <c r="D1325" t="str" cm="1">
        <f t="array" ref="D1325">_xlfn.IFS(C1325&lt;36,"Young",C1325&lt;56,"Middle-aged",C1325&gt;=56,"Senior")</f>
        <v>Middle-aged</v>
      </c>
      <c r="E1325" t="s">
        <v>29</v>
      </c>
      <c r="F1325" t="s">
        <v>37</v>
      </c>
      <c r="G1325">
        <v>24711</v>
      </c>
      <c r="H1325">
        <f t="shared" si="120"/>
        <v>24711</v>
      </c>
      <c r="I1325" t="str" cm="1">
        <f t="array" ref="I1325">_xlfn.IFS(H1325&lt;PERCENTILE(Income_Clean,0.33),"Low",H1325&lt;PERCENTILE(Income_Clean,0.67),"Medium",H1325&gt;PERCENTILE(Income_Clean,0.67),"High")</f>
        <v>Low</v>
      </c>
      <c r="J1325" t="str">
        <f t="shared" si="121"/>
        <v>Below Average Income</v>
      </c>
      <c r="K1325">
        <v>0</v>
      </c>
      <c r="L1325">
        <v>0</v>
      </c>
      <c r="M1325" t="str">
        <f t="shared" si="123"/>
        <v>No</v>
      </c>
      <c r="N1325" t="s">
        <v>423</v>
      </c>
      <c r="O1325">
        <v>86</v>
      </c>
      <c r="P1325">
        <v>10</v>
      </c>
      <c r="Q1325">
        <v>7</v>
      </c>
      <c r="R1325">
        <v>25</v>
      </c>
      <c r="S1325">
        <v>6</v>
      </c>
      <c r="T1325">
        <v>3</v>
      </c>
      <c r="U1325">
        <v>7</v>
      </c>
      <c r="V1325">
        <f t="shared" si="124"/>
        <v>58</v>
      </c>
      <c r="W1325">
        <v>1</v>
      </c>
      <c r="X1325">
        <v>3</v>
      </c>
      <c r="Y1325">
        <v>0</v>
      </c>
      <c r="Z1325">
        <v>3</v>
      </c>
      <c r="AA1325">
        <v>7</v>
      </c>
      <c r="AB1325">
        <v>0</v>
      </c>
      <c r="AC1325">
        <v>0</v>
      </c>
      <c r="AD1325">
        <v>0</v>
      </c>
      <c r="AE1325">
        <v>0</v>
      </c>
      <c r="AF1325">
        <v>0</v>
      </c>
      <c r="AG1325">
        <f t="shared" si="125"/>
        <v>0</v>
      </c>
      <c r="AH1325">
        <v>0</v>
      </c>
      <c r="AI1325">
        <v>0</v>
      </c>
    </row>
    <row r="1326" spans="1:35" x14ac:dyDescent="0.3">
      <c r="A1326" s="1">
        <v>839</v>
      </c>
      <c r="B1326">
        <v>1975</v>
      </c>
      <c r="C1326">
        <f t="shared" si="122"/>
        <v>51</v>
      </c>
      <c r="D1326" t="str" cm="1">
        <f t="array" ref="D1326">_xlfn.IFS(C1326&lt;36,"Young",C1326&lt;56,"Middle-aged",C1326&gt;=56,"Senior")</f>
        <v>Middle-aged</v>
      </c>
      <c r="E1326" t="s">
        <v>36</v>
      </c>
      <c r="F1326" t="s">
        <v>37</v>
      </c>
      <c r="G1326">
        <v>45503</v>
      </c>
      <c r="H1326">
        <f t="shared" si="120"/>
        <v>45503</v>
      </c>
      <c r="I1326" t="str" cm="1">
        <f t="array" ref="I1326">_xlfn.IFS(H1326&lt;PERCENTILE(Income_Clean,0.33),"Low",H1326&lt;PERCENTILE(Income_Clean,0.67),"Medium",H1326&gt;PERCENTILE(Income_Clean,0.67),"High")</f>
        <v>Medium</v>
      </c>
      <c r="J1326" t="str">
        <f t="shared" si="121"/>
        <v>Average Income</v>
      </c>
      <c r="K1326">
        <v>1</v>
      </c>
      <c r="L1326">
        <v>0</v>
      </c>
      <c r="M1326" t="str">
        <f t="shared" si="123"/>
        <v>Yes</v>
      </c>
      <c r="N1326" t="s">
        <v>456</v>
      </c>
      <c r="O1326">
        <v>54</v>
      </c>
      <c r="P1326">
        <v>97</v>
      </c>
      <c r="Q1326">
        <v>4</v>
      </c>
      <c r="R1326">
        <v>44</v>
      </c>
      <c r="S1326">
        <v>6</v>
      </c>
      <c r="T1326">
        <v>1</v>
      </c>
      <c r="U1326">
        <v>18</v>
      </c>
      <c r="V1326">
        <f t="shared" si="124"/>
        <v>170</v>
      </c>
      <c r="W1326">
        <v>1</v>
      </c>
      <c r="X1326">
        <v>3</v>
      </c>
      <c r="Y1326">
        <v>1</v>
      </c>
      <c r="Z1326">
        <v>4</v>
      </c>
      <c r="AA1326">
        <v>5</v>
      </c>
      <c r="AB1326">
        <v>0</v>
      </c>
      <c r="AC1326">
        <v>0</v>
      </c>
      <c r="AD1326">
        <v>0</v>
      </c>
      <c r="AE1326">
        <v>0</v>
      </c>
      <c r="AF1326">
        <v>0</v>
      </c>
      <c r="AG1326">
        <f t="shared" si="125"/>
        <v>0</v>
      </c>
      <c r="AH1326">
        <v>0</v>
      </c>
      <c r="AI1326">
        <v>0</v>
      </c>
    </row>
    <row r="1327" spans="1:35" x14ac:dyDescent="0.3">
      <c r="A1327" s="1">
        <v>4246</v>
      </c>
      <c r="B1327">
        <v>1982</v>
      </c>
      <c r="C1327">
        <f t="shared" si="122"/>
        <v>44</v>
      </c>
      <c r="D1327" t="str" cm="1">
        <f t="array" ref="D1327">_xlfn.IFS(C1327&lt;36,"Young",C1327&lt;56,"Middle-aged",C1327&gt;=56,"Senior")</f>
        <v>Middle-aged</v>
      </c>
      <c r="E1327" t="s">
        <v>39</v>
      </c>
      <c r="F1327" t="s">
        <v>30</v>
      </c>
      <c r="G1327">
        <v>6560</v>
      </c>
      <c r="H1327">
        <f t="shared" si="120"/>
        <v>6560</v>
      </c>
      <c r="I1327" t="str" cm="1">
        <f t="array" ref="I1327">_xlfn.IFS(H1327&lt;PERCENTILE(Income_Clean,0.33),"Low",H1327&lt;PERCENTILE(Income_Clean,0.67),"Medium",H1327&gt;PERCENTILE(Income_Clean,0.67),"High")</f>
        <v>Low</v>
      </c>
      <c r="J1327" t="str">
        <f t="shared" si="121"/>
        <v>Below Average Income</v>
      </c>
      <c r="K1327">
        <v>0</v>
      </c>
      <c r="L1327">
        <v>0</v>
      </c>
      <c r="M1327" t="str">
        <f t="shared" si="123"/>
        <v>No</v>
      </c>
      <c r="N1327" t="s">
        <v>499</v>
      </c>
      <c r="O1327">
        <v>2</v>
      </c>
      <c r="P1327">
        <v>67</v>
      </c>
      <c r="Q1327">
        <v>11</v>
      </c>
      <c r="R1327">
        <v>26</v>
      </c>
      <c r="S1327">
        <v>4</v>
      </c>
      <c r="T1327">
        <v>3</v>
      </c>
      <c r="U1327">
        <v>262</v>
      </c>
      <c r="V1327">
        <f t="shared" si="124"/>
        <v>373</v>
      </c>
      <c r="W1327">
        <v>0</v>
      </c>
      <c r="X1327">
        <v>1</v>
      </c>
      <c r="Y1327">
        <v>0</v>
      </c>
      <c r="Z1327">
        <v>1</v>
      </c>
      <c r="AA1327">
        <v>17</v>
      </c>
      <c r="AB1327">
        <v>0</v>
      </c>
      <c r="AC1327">
        <v>0</v>
      </c>
      <c r="AD1327">
        <v>0</v>
      </c>
      <c r="AE1327">
        <v>0</v>
      </c>
      <c r="AF1327">
        <v>0</v>
      </c>
      <c r="AG1327">
        <f t="shared" si="125"/>
        <v>0</v>
      </c>
      <c r="AH1327">
        <v>0</v>
      </c>
      <c r="AI1327">
        <v>0</v>
      </c>
    </row>
    <row r="1328" spans="1:35" x14ac:dyDescent="0.3">
      <c r="A1328" s="1">
        <v>158</v>
      </c>
      <c r="B1328">
        <v>1945</v>
      </c>
      <c r="C1328">
        <f t="shared" si="122"/>
        <v>81</v>
      </c>
      <c r="D1328" t="str" cm="1">
        <f t="array" ref="D1328">_xlfn.IFS(C1328&lt;36,"Young",C1328&lt;56,"Middle-aged",C1328&gt;=56,"Senior")</f>
        <v>Senior</v>
      </c>
      <c r="E1328" t="s">
        <v>36</v>
      </c>
      <c r="F1328" t="s">
        <v>33</v>
      </c>
      <c r="G1328">
        <v>71604</v>
      </c>
      <c r="H1328">
        <f t="shared" si="120"/>
        <v>71604</v>
      </c>
      <c r="I1328" t="str" cm="1">
        <f t="array" ref="I1328">_xlfn.IFS(H1328&lt;PERCENTILE(Income_Clean,0.33),"Low",H1328&lt;PERCENTILE(Income_Clean,0.67),"Medium",H1328&gt;PERCENTILE(Income_Clean,0.67),"High")</f>
        <v>High</v>
      </c>
      <c r="J1328" t="str">
        <f t="shared" si="121"/>
        <v>Above Average Income</v>
      </c>
      <c r="K1328">
        <v>0</v>
      </c>
      <c r="L1328">
        <v>0</v>
      </c>
      <c r="M1328" t="str">
        <f t="shared" si="123"/>
        <v>No</v>
      </c>
      <c r="N1328" t="s">
        <v>537</v>
      </c>
      <c r="O1328">
        <v>3</v>
      </c>
      <c r="P1328">
        <v>345</v>
      </c>
      <c r="Q1328">
        <v>53</v>
      </c>
      <c r="R1328">
        <v>528</v>
      </c>
      <c r="S1328">
        <v>98</v>
      </c>
      <c r="T1328">
        <v>75</v>
      </c>
      <c r="U1328">
        <v>97</v>
      </c>
      <c r="V1328">
        <f t="shared" si="124"/>
        <v>1196</v>
      </c>
      <c r="W1328">
        <v>1</v>
      </c>
      <c r="X1328">
        <v>8</v>
      </c>
      <c r="Y1328">
        <v>3</v>
      </c>
      <c r="Z1328">
        <v>5</v>
      </c>
      <c r="AA1328">
        <v>4</v>
      </c>
      <c r="AB1328">
        <v>1</v>
      </c>
      <c r="AC1328">
        <v>0</v>
      </c>
      <c r="AD1328">
        <v>0</v>
      </c>
      <c r="AE1328">
        <v>0</v>
      </c>
      <c r="AF1328">
        <v>0</v>
      </c>
      <c r="AG1328">
        <f t="shared" si="125"/>
        <v>1</v>
      </c>
      <c r="AH1328">
        <v>0</v>
      </c>
      <c r="AI1328">
        <v>1</v>
      </c>
    </row>
    <row r="1329" spans="1:35" x14ac:dyDescent="0.3">
      <c r="A1329" s="1">
        <v>4832</v>
      </c>
      <c r="B1329">
        <v>1979</v>
      </c>
      <c r="C1329">
        <f t="shared" si="122"/>
        <v>47</v>
      </c>
      <c r="D1329" t="str" cm="1">
        <f t="array" ref="D1329">_xlfn.IFS(C1329&lt;36,"Young",C1329&lt;56,"Middle-aged",C1329&gt;=56,"Senior")</f>
        <v>Middle-aged</v>
      </c>
      <c r="E1329" t="s">
        <v>29</v>
      </c>
      <c r="F1329" t="s">
        <v>37</v>
      </c>
      <c r="G1329">
        <v>27244</v>
      </c>
      <c r="H1329">
        <f t="shared" si="120"/>
        <v>27244</v>
      </c>
      <c r="I1329" t="str" cm="1">
        <f t="array" ref="I1329">_xlfn.IFS(H1329&lt;PERCENTILE(Income_Clean,0.33),"Low",H1329&lt;PERCENTILE(Income_Clean,0.67),"Medium",H1329&gt;PERCENTILE(Income_Clean,0.67),"High")</f>
        <v>Low</v>
      </c>
      <c r="J1329" t="str">
        <f t="shared" si="121"/>
        <v>Below Average Income</v>
      </c>
      <c r="K1329">
        <v>1</v>
      </c>
      <c r="L1329">
        <v>0</v>
      </c>
      <c r="M1329" t="str">
        <f t="shared" si="123"/>
        <v>Yes</v>
      </c>
      <c r="N1329" t="s">
        <v>165</v>
      </c>
      <c r="O1329">
        <v>84</v>
      </c>
      <c r="P1329">
        <v>6</v>
      </c>
      <c r="Q1329">
        <v>5</v>
      </c>
      <c r="R1329">
        <v>17</v>
      </c>
      <c r="S1329">
        <v>3</v>
      </c>
      <c r="T1329">
        <v>24</v>
      </c>
      <c r="U1329">
        <v>46</v>
      </c>
      <c r="V1329">
        <f t="shared" si="124"/>
        <v>101</v>
      </c>
      <c r="W1329">
        <v>2</v>
      </c>
      <c r="X1329">
        <v>2</v>
      </c>
      <c r="Y1329">
        <v>2</v>
      </c>
      <c r="Z1329">
        <v>2</v>
      </c>
      <c r="AA1329">
        <v>7</v>
      </c>
      <c r="AB1329">
        <v>0</v>
      </c>
      <c r="AC1329">
        <v>0</v>
      </c>
      <c r="AD1329">
        <v>0</v>
      </c>
      <c r="AE1329">
        <v>0</v>
      </c>
      <c r="AF1329">
        <v>0</v>
      </c>
      <c r="AG1329">
        <f t="shared" si="125"/>
        <v>0</v>
      </c>
      <c r="AH1329">
        <v>0</v>
      </c>
      <c r="AI1329">
        <v>0</v>
      </c>
    </row>
    <row r="1330" spans="1:35" x14ac:dyDescent="0.3">
      <c r="A1330" s="1">
        <v>5621</v>
      </c>
      <c r="B1330">
        <v>1969</v>
      </c>
      <c r="C1330">
        <f t="shared" si="122"/>
        <v>57</v>
      </c>
      <c r="D1330" t="str" cm="1">
        <f t="array" ref="D1330">_xlfn.IFS(C1330&lt;36,"Young",C1330&lt;56,"Middle-aged",C1330&gt;=56,"Senior")</f>
        <v>Senior</v>
      </c>
      <c r="E1330" t="s">
        <v>29</v>
      </c>
      <c r="F1330" t="s">
        <v>37</v>
      </c>
      <c r="G1330">
        <v>48752</v>
      </c>
      <c r="H1330">
        <f t="shared" si="120"/>
        <v>48752</v>
      </c>
      <c r="I1330" t="str" cm="1">
        <f t="array" ref="I1330">_xlfn.IFS(H1330&lt;PERCENTILE(Income_Clean,0.33),"Low",H1330&lt;PERCENTILE(Income_Clean,0.67),"Medium",H1330&gt;PERCENTILE(Income_Clean,0.67),"High")</f>
        <v>Medium</v>
      </c>
      <c r="J1330" t="str">
        <f t="shared" si="121"/>
        <v>Average Income</v>
      </c>
      <c r="K1330">
        <v>1</v>
      </c>
      <c r="L1330">
        <v>1</v>
      </c>
      <c r="M1330" t="str">
        <f t="shared" si="123"/>
        <v>Yes</v>
      </c>
      <c r="N1330" t="s">
        <v>139</v>
      </c>
      <c r="O1330">
        <v>8</v>
      </c>
      <c r="P1330">
        <v>73</v>
      </c>
      <c r="Q1330">
        <v>57</v>
      </c>
      <c r="R1330">
        <v>100</v>
      </c>
      <c r="S1330">
        <v>71</v>
      </c>
      <c r="T1330">
        <v>15</v>
      </c>
      <c r="U1330">
        <v>0</v>
      </c>
      <c r="V1330">
        <f t="shared" si="124"/>
        <v>316</v>
      </c>
      <c r="W1330">
        <v>5</v>
      </c>
      <c r="X1330">
        <v>6</v>
      </c>
      <c r="Y1330">
        <v>1</v>
      </c>
      <c r="Z1330">
        <v>5</v>
      </c>
      <c r="AA1330">
        <v>9</v>
      </c>
      <c r="AB1330">
        <v>0</v>
      </c>
      <c r="AC1330">
        <v>0</v>
      </c>
      <c r="AD1330">
        <v>0</v>
      </c>
      <c r="AE1330">
        <v>0</v>
      </c>
      <c r="AF1330">
        <v>0</v>
      </c>
      <c r="AG1330">
        <f t="shared" si="125"/>
        <v>0</v>
      </c>
      <c r="AH1330">
        <v>0</v>
      </c>
      <c r="AI1330">
        <v>1</v>
      </c>
    </row>
    <row r="1331" spans="1:35" x14ac:dyDescent="0.3">
      <c r="A1331" s="1">
        <v>1945</v>
      </c>
      <c r="B1331">
        <v>1962</v>
      </c>
      <c r="C1331">
        <f t="shared" si="122"/>
        <v>64</v>
      </c>
      <c r="D1331" t="str" cm="1">
        <f t="array" ref="D1331">_xlfn.IFS(C1331&lt;36,"Young",C1331&lt;56,"Middle-aged",C1331&gt;=56,"Senior")</f>
        <v>Senior</v>
      </c>
      <c r="E1331" t="s">
        <v>29</v>
      </c>
      <c r="F1331" t="s">
        <v>37</v>
      </c>
      <c r="G1331">
        <v>71434</v>
      </c>
      <c r="H1331">
        <f t="shared" si="120"/>
        <v>71434</v>
      </c>
      <c r="I1331" t="str" cm="1">
        <f t="array" ref="I1331">_xlfn.IFS(H1331&lt;PERCENTILE(Income_Clean,0.33),"Low",H1331&lt;PERCENTILE(Income_Clean,0.67),"Medium",H1331&gt;PERCENTILE(Income_Clean,0.67),"High")</f>
        <v>High</v>
      </c>
      <c r="J1331" t="str">
        <f t="shared" si="121"/>
        <v>Above Average Income</v>
      </c>
      <c r="K1331">
        <v>0</v>
      </c>
      <c r="L1331">
        <v>1</v>
      </c>
      <c r="M1331" t="str">
        <f t="shared" si="123"/>
        <v>Yes</v>
      </c>
      <c r="N1331" t="s">
        <v>399</v>
      </c>
      <c r="O1331">
        <v>4</v>
      </c>
      <c r="P1331">
        <v>711</v>
      </c>
      <c r="Q1331">
        <v>36</v>
      </c>
      <c r="R1331">
        <v>217</v>
      </c>
      <c r="S1331">
        <v>172</v>
      </c>
      <c r="T1331">
        <v>96</v>
      </c>
      <c r="U1331">
        <v>168</v>
      </c>
      <c r="V1331">
        <f t="shared" si="124"/>
        <v>1400</v>
      </c>
      <c r="W1331">
        <v>3</v>
      </c>
      <c r="X1331">
        <v>7</v>
      </c>
      <c r="Y1331">
        <v>4</v>
      </c>
      <c r="Z1331">
        <v>7</v>
      </c>
      <c r="AA1331">
        <v>4</v>
      </c>
      <c r="AB1331">
        <v>0</v>
      </c>
      <c r="AC1331">
        <v>1</v>
      </c>
      <c r="AD1331">
        <v>0</v>
      </c>
      <c r="AE1331">
        <v>1</v>
      </c>
      <c r="AF1331">
        <v>0</v>
      </c>
      <c r="AG1331">
        <f t="shared" si="125"/>
        <v>2</v>
      </c>
      <c r="AH1331">
        <v>0</v>
      </c>
      <c r="AI1331">
        <v>0</v>
      </c>
    </row>
    <row r="1332" spans="1:35" x14ac:dyDescent="0.3">
      <c r="A1332" s="1">
        <v>5147</v>
      </c>
      <c r="B1332">
        <v>1948</v>
      </c>
      <c r="C1332">
        <f t="shared" si="122"/>
        <v>78</v>
      </c>
      <c r="D1332" t="str" cm="1">
        <f t="array" ref="D1332">_xlfn.IFS(C1332&lt;36,"Young",C1332&lt;56,"Middle-aged",C1332&gt;=56,"Senior")</f>
        <v>Senior</v>
      </c>
      <c r="E1332" t="s">
        <v>29</v>
      </c>
      <c r="F1332" t="s">
        <v>30</v>
      </c>
      <c r="G1332">
        <v>90842</v>
      </c>
      <c r="H1332">
        <f t="shared" si="120"/>
        <v>90842</v>
      </c>
      <c r="I1332" t="str" cm="1">
        <f t="array" ref="I1332">_xlfn.IFS(H1332&lt;PERCENTILE(Income_Clean,0.33),"Low",H1332&lt;PERCENTILE(Income_Clean,0.67),"Medium",H1332&gt;PERCENTILE(Income_Clean,0.67),"High")</f>
        <v>High</v>
      </c>
      <c r="J1332" t="str">
        <f t="shared" si="121"/>
        <v>Above Average Income</v>
      </c>
      <c r="K1332">
        <v>0</v>
      </c>
      <c r="L1332">
        <v>0</v>
      </c>
      <c r="M1332" t="str">
        <f t="shared" si="123"/>
        <v>No</v>
      </c>
      <c r="N1332" t="s">
        <v>282</v>
      </c>
      <c r="O1332">
        <v>57</v>
      </c>
      <c r="P1332">
        <v>774</v>
      </c>
      <c r="Q1332">
        <v>70</v>
      </c>
      <c r="R1332">
        <v>118</v>
      </c>
      <c r="S1332">
        <v>182</v>
      </c>
      <c r="T1332">
        <v>187</v>
      </c>
      <c r="U1332">
        <v>93</v>
      </c>
      <c r="V1332">
        <f t="shared" si="124"/>
        <v>1424</v>
      </c>
      <c r="W1332">
        <v>1</v>
      </c>
      <c r="X1332">
        <v>4</v>
      </c>
      <c r="Y1332">
        <v>9</v>
      </c>
      <c r="Z1332">
        <v>13</v>
      </c>
      <c r="AA1332">
        <v>1</v>
      </c>
      <c r="AB1332">
        <v>0</v>
      </c>
      <c r="AC1332">
        <v>0</v>
      </c>
      <c r="AD1332">
        <v>0</v>
      </c>
      <c r="AE1332">
        <v>0</v>
      </c>
      <c r="AF1332">
        <v>0</v>
      </c>
      <c r="AG1332">
        <f t="shared" si="125"/>
        <v>0</v>
      </c>
      <c r="AH1332">
        <v>0</v>
      </c>
      <c r="AI1332">
        <v>0</v>
      </c>
    </row>
    <row r="1333" spans="1:35" x14ac:dyDescent="0.3">
      <c r="A1333" s="1">
        <v>2535</v>
      </c>
      <c r="B1333">
        <v>1978</v>
      </c>
      <c r="C1333">
        <f t="shared" si="122"/>
        <v>48</v>
      </c>
      <c r="D1333" t="str" cm="1">
        <f t="array" ref="D1333">_xlfn.IFS(C1333&lt;36,"Young",C1333&lt;56,"Middle-aged",C1333&gt;=56,"Senior")</f>
        <v>Middle-aged</v>
      </c>
      <c r="E1333" t="s">
        <v>39</v>
      </c>
      <c r="F1333" t="s">
        <v>37</v>
      </c>
      <c r="G1333">
        <v>88097</v>
      </c>
      <c r="H1333">
        <f t="shared" si="120"/>
        <v>88097</v>
      </c>
      <c r="I1333" t="str" cm="1">
        <f t="array" ref="I1333">_xlfn.IFS(H1333&lt;PERCENTILE(Income_Clean,0.33),"Low",H1333&lt;PERCENTILE(Income_Clean,0.67),"Medium",H1333&gt;PERCENTILE(Income_Clean,0.67),"High")</f>
        <v>High</v>
      </c>
      <c r="J1333" t="str">
        <f t="shared" si="121"/>
        <v>Above Average Income</v>
      </c>
      <c r="K1333">
        <v>1</v>
      </c>
      <c r="L1333">
        <v>0</v>
      </c>
      <c r="M1333" t="str">
        <f t="shared" si="123"/>
        <v>Yes</v>
      </c>
      <c r="N1333" t="s">
        <v>322</v>
      </c>
      <c r="O1333">
        <v>24</v>
      </c>
      <c r="P1333">
        <v>163</v>
      </c>
      <c r="Q1333">
        <v>0</v>
      </c>
      <c r="R1333">
        <v>480</v>
      </c>
      <c r="S1333">
        <v>0</v>
      </c>
      <c r="T1333">
        <v>126</v>
      </c>
      <c r="U1333">
        <v>75</v>
      </c>
      <c r="V1333">
        <f t="shared" si="124"/>
        <v>844</v>
      </c>
      <c r="W1333">
        <v>1</v>
      </c>
      <c r="X1333">
        <v>6</v>
      </c>
      <c r="Y1333">
        <v>5</v>
      </c>
      <c r="Z1333">
        <v>8</v>
      </c>
      <c r="AA1333">
        <v>9</v>
      </c>
      <c r="AB1333">
        <v>0</v>
      </c>
      <c r="AC1333">
        <v>1</v>
      </c>
      <c r="AD1333">
        <v>1</v>
      </c>
      <c r="AE1333">
        <v>1</v>
      </c>
      <c r="AF1333">
        <v>0</v>
      </c>
      <c r="AG1333">
        <f t="shared" si="125"/>
        <v>3</v>
      </c>
      <c r="AH1333">
        <v>0</v>
      </c>
      <c r="AI1333">
        <v>1</v>
      </c>
    </row>
    <row r="1334" spans="1:35" x14ac:dyDescent="0.3">
      <c r="A1334" s="1">
        <v>11039</v>
      </c>
      <c r="B1334">
        <v>1975</v>
      </c>
      <c r="C1334">
        <f t="shared" si="122"/>
        <v>51</v>
      </c>
      <c r="D1334" t="str" cm="1">
        <f t="array" ref="D1334">_xlfn.IFS(C1334&lt;36,"Young",C1334&lt;56,"Middle-aged",C1334&gt;=56,"Senior")</f>
        <v>Middle-aged</v>
      </c>
      <c r="E1334" t="s">
        <v>29</v>
      </c>
      <c r="F1334" t="s">
        <v>37</v>
      </c>
      <c r="G1334">
        <v>51948</v>
      </c>
      <c r="H1334">
        <f t="shared" si="120"/>
        <v>51948</v>
      </c>
      <c r="I1334" t="str" cm="1">
        <f t="array" ref="I1334">_xlfn.IFS(H1334&lt;PERCENTILE(Income_Clean,0.33),"Low",H1334&lt;PERCENTILE(Income_Clean,0.67),"Medium",H1334&gt;PERCENTILE(Income_Clean,0.67),"High")</f>
        <v>Medium</v>
      </c>
      <c r="J1334" t="str">
        <f t="shared" si="121"/>
        <v>Average Income</v>
      </c>
      <c r="K1334">
        <v>0</v>
      </c>
      <c r="L1334">
        <v>1</v>
      </c>
      <c r="M1334" t="str">
        <f t="shared" si="123"/>
        <v>Yes</v>
      </c>
      <c r="N1334" t="s">
        <v>429</v>
      </c>
      <c r="O1334">
        <v>51</v>
      </c>
      <c r="P1334">
        <v>82</v>
      </c>
      <c r="Q1334">
        <v>33</v>
      </c>
      <c r="R1334">
        <v>54</v>
      </c>
      <c r="S1334">
        <v>71</v>
      </c>
      <c r="T1334">
        <v>30</v>
      </c>
      <c r="U1334">
        <v>41</v>
      </c>
      <c r="V1334">
        <f t="shared" si="124"/>
        <v>311</v>
      </c>
      <c r="W1334">
        <v>2</v>
      </c>
      <c r="X1334">
        <v>5</v>
      </c>
      <c r="Y1334">
        <v>2</v>
      </c>
      <c r="Z1334">
        <v>4</v>
      </c>
      <c r="AA1334">
        <v>5</v>
      </c>
      <c r="AB1334">
        <v>0</v>
      </c>
      <c r="AC1334">
        <v>0</v>
      </c>
      <c r="AD1334">
        <v>0</v>
      </c>
      <c r="AE1334">
        <v>0</v>
      </c>
      <c r="AF1334">
        <v>0</v>
      </c>
      <c r="AG1334">
        <f t="shared" si="125"/>
        <v>0</v>
      </c>
      <c r="AH1334">
        <v>0</v>
      </c>
      <c r="AI1334">
        <v>0</v>
      </c>
    </row>
    <row r="1335" spans="1:35" x14ac:dyDescent="0.3">
      <c r="A1335" s="1">
        <v>9495</v>
      </c>
      <c r="B1335">
        <v>1982</v>
      </c>
      <c r="C1335">
        <f t="shared" si="122"/>
        <v>44</v>
      </c>
      <c r="D1335" t="str" cm="1">
        <f t="array" ref="D1335">_xlfn.IFS(C1335&lt;36,"Young",C1335&lt;56,"Middle-aged",C1335&gt;=56,"Senior")</f>
        <v>Middle-aged</v>
      </c>
      <c r="E1335" t="s">
        <v>29</v>
      </c>
      <c r="F1335" t="s">
        <v>33</v>
      </c>
      <c r="G1335">
        <v>71853</v>
      </c>
      <c r="H1335">
        <f t="shared" si="120"/>
        <v>71853</v>
      </c>
      <c r="I1335" t="str" cm="1">
        <f t="array" ref="I1335">_xlfn.IFS(H1335&lt;PERCENTILE(Income_Clean,0.33),"Low",H1335&lt;PERCENTILE(Income_Clean,0.67),"Medium",H1335&gt;PERCENTILE(Income_Clean,0.67),"High")</f>
        <v>High</v>
      </c>
      <c r="J1335" t="str">
        <f t="shared" si="121"/>
        <v>Above Average Income</v>
      </c>
      <c r="K1335">
        <v>0</v>
      </c>
      <c r="L1335">
        <v>0</v>
      </c>
      <c r="M1335" t="str">
        <f t="shared" si="123"/>
        <v>No</v>
      </c>
      <c r="N1335" t="s">
        <v>43</v>
      </c>
      <c r="O1335">
        <v>29</v>
      </c>
      <c r="P1335">
        <v>358</v>
      </c>
      <c r="Q1335">
        <v>108</v>
      </c>
      <c r="R1335">
        <v>413</v>
      </c>
      <c r="S1335">
        <v>141</v>
      </c>
      <c r="T1335">
        <v>97</v>
      </c>
      <c r="U1335">
        <v>32</v>
      </c>
      <c r="V1335">
        <f t="shared" si="124"/>
        <v>1149</v>
      </c>
      <c r="W1335">
        <v>1</v>
      </c>
      <c r="X1335">
        <v>2</v>
      </c>
      <c r="Y1335">
        <v>8</v>
      </c>
      <c r="Z1335">
        <v>6</v>
      </c>
      <c r="AA1335">
        <v>1</v>
      </c>
      <c r="AB1335">
        <v>0</v>
      </c>
      <c r="AC1335">
        <v>0</v>
      </c>
      <c r="AD1335">
        <v>0</v>
      </c>
      <c r="AE1335">
        <v>0</v>
      </c>
      <c r="AF1335">
        <v>0</v>
      </c>
      <c r="AG1335">
        <f t="shared" si="125"/>
        <v>0</v>
      </c>
      <c r="AH1335">
        <v>0</v>
      </c>
      <c r="AI1335">
        <v>0</v>
      </c>
    </row>
    <row r="1336" spans="1:35" x14ac:dyDescent="0.3">
      <c r="A1336" s="1">
        <v>9635</v>
      </c>
      <c r="B1336">
        <v>1983</v>
      </c>
      <c r="C1336">
        <f t="shared" si="122"/>
        <v>43</v>
      </c>
      <c r="D1336" t="str" cm="1">
        <f t="array" ref="D1336">_xlfn.IFS(C1336&lt;36,"Young",C1336&lt;56,"Middle-aged",C1336&gt;=56,"Senior")</f>
        <v>Middle-aged</v>
      </c>
      <c r="E1336" t="s">
        <v>39</v>
      </c>
      <c r="F1336" t="s">
        <v>37</v>
      </c>
      <c r="G1336">
        <v>35876</v>
      </c>
      <c r="H1336">
        <f t="shared" si="120"/>
        <v>35876</v>
      </c>
      <c r="I1336" t="str" cm="1">
        <f t="array" ref="I1336">_xlfn.IFS(H1336&lt;PERCENTILE(Income_Clean,0.33),"Low",H1336&lt;PERCENTILE(Income_Clean,0.67),"Medium",H1336&gt;PERCENTILE(Income_Clean,0.67),"High")</f>
        <v>Low</v>
      </c>
      <c r="J1336" t="str">
        <f t="shared" si="121"/>
        <v>Below Average Income</v>
      </c>
      <c r="K1336">
        <v>0</v>
      </c>
      <c r="L1336">
        <v>0</v>
      </c>
      <c r="M1336" t="str">
        <f t="shared" si="123"/>
        <v>No</v>
      </c>
      <c r="N1336" t="s">
        <v>591</v>
      </c>
      <c r="O1336">
        <v>13</v>
      </c>
      <c r="P1336">
        <v>66</v>
      </c>
      <c r="Q1336">
        <v>2</v>
      </c>
      <c r="R1336">
        <v>40</v>
      </c>
      <c r="S1336">
        <v>4</v>
      </c>
      <c r="T1336">
        <v>3</v>
      </c>
      <c r="U1336">
        <v>14</v>
      </c>
      <c r="V1336">
        <f t="shared" si="124"/>
        <v>129</v>
      </c>
      <c r="W1336">
        <v>1</v>
      </c>
      <c r="X1336">
        <v>3</v>
      </c>
      <c r="Y1336">
        <v>1</v>
      </c>
      <c r="Z1336">
        <v>3</v>
      </c>
      <c r="AA1336">
        <v>6</v>
      </c>
      <c r="AB1336">
        <v>0</v>
      </c>
      <c r="AC1336">
        <v>0</v>
      </c>
      <c r="AD1336">
        <v>0</v>
      </c>
      <c r="AE1336">
        <v>0</v>
      </c>
      <c r="AF1336">
        <v>0</v>
      </c>
      <c r="AG1336">
        <f t="shared" si="125"/>
        <v>0</v>
      </c>
      <c r="AH1336">
        <v>0</v>
      </c>
      <c r="AI1336">
        <v>0</v>
      </c>
    </row>
    <row r="1337" spans="1:35" x14ac:dyDescent="0.3">
      <c r="A1337" s="1">
        <v>2173</v>
      </c>
      <c r="B1337">
        <v>1952</v>
      </c>
      <c r="C1337">
        <f t="shared" si="122"/>
        <v>74</v>
      </c>
      <c r="D1337" t="str" cm="1">
        <f t="array" ref="D1337">_xlfn.IFS(C1337&lt;36,"Young",C1337&lt;56,"Middle-aged",C1337&gt;=56,"Senior")</f>
        <v>Senior</v>
      </c>
      <c r="E1337" t="s">
        <v>29</v>
      </c>
      <c r="F1337" t="s">
        <v>71</v>
      </c>
      <c r="G1337">
        <v>40049</v>
      </c>
      <c r="H1337">
        <f t="shared" si="120"/>
        <v>40049</v>
      </c>
      <c r="I1337" t="str" cm="1">
        <f t="array" ref="I1337">_xlfn.IFS(H1337&lt;PERCENTILE(Income_Clean,0.33),"Low",H1337&lt;PERCENTILE(Income_Clean,0.67),"Medium",H1337&gt;PERCENTILE(Income_Clean,0.67),"High")</f>
        <v>Low</v>
      </c>
      <c r="J1337" t="str">
        <f t="shared" si="121"/>
        <v>Below Average Income</v>
      </c>
      <c r="K1337">
        <v>0</v>
      </c>
      <c r="L1337">
        <v>1</v>
      </c>
      <c r="M1337" t="str">
        <f t="shared" si="123"/>
        <v>Yes</v>
      </c>
      <c r="N1337" t="s">
        <v>325</v>
      </c>
      <c r="O1337">
        <v>23</v>
      </c>
      <c r="P1337">
        <v>13</v>
      </c>
      <c r="Q1337">
        <v>6</v>
      </c>
      <c r="R1337">
        <v>7</v>
      </c>
      <c r="S1337">
        <v>0</v>
      </c>
      <c r="T1337">
        <v>3</v>
      </c>
      <c r="U1337">
        <v>3</v>
      </c>
      <c r="V1337">
        <f t="shared" si="124"/>
        <v>32</v>
      </c>
      <c r="W1337">
        <v>1</v>
      </c>
      <c r="X1337">
        <v>1</v>
      </c>
      <c r="Y1337">
        <v>0</v>
      </c>
      <c r="Z1337">
        <v>3</v>
      </c>
      <c r="AA1337">
        <v>6</v>
      </c>
      <c r="AB1337">
        <v>0</v>
      </c>
      <c r="AC1337">
        <v>0</v>
      </c>
      <c r="AD1337">
        <v>0</v>
      </c>
      <c r="AE1337">
        <v>0</v>
      </c>
      <c r="AF1337">
        <v>0</v>
      </c>
      <c r="AG1337">
        <f t="shared" si="125"/>
        <v>0</v>
      </c>
      <c r="AH1337">
        <v>0</v>
      </c>
      <c r="AI1337">
        <v>0</v>
      </c>
    </row>
    <row r="1338" spans="1:35" x14ac:dyDescent="0.3">
      <c r="A1338" s="1">
        <v>942</v>
      </c>
      <c r="B1338">
        <v>1982</v>
      </c>
      <c r="C1338">
        <f t="shared" si="122"/>
        <v>44</v>
      </c>
      <c r="D1338" t="str" cm="1">
        <f t="array" ref="D1338">_xlfn.IFS(C1338&lt;36,"Young",C1338&lt;56,"Middle-aged",C1338&gt;=56,"Senior")</f>
        <v>Middle-aged</v>
      </c>
      <c r="E1338" t="s">
        <v>29</v>
      </c>
      <c r="F1338" t="s">
        <v>30</v>
      </c>
      <c r="G1338">
        <v>39660</v>
      </c>
      <c r="H1338">
        <f t="shared" si="120"/>
        <v>39660</v>
      </c>
      <c r="I1338" t="str" cm="1">
        <f t="array" ref="I1338">_xlfn.IFS(H1338&lt;PERCENTILE(Income_Clean,0.33),"Low",H1338&lt;PERCENTILE(Income_Clean,0.67),"Medium",H1338&gt;PERCENTILE(Income_Clean,0.67),"High")</f>
        <v>Low</v>
      </c>
      <c r="J1338" t="str">
        <f t="shared" si="121"/>
        <v>Below Average Income</v>
      </c>
      <c r="K1338">
        <v>1</v>
      </c>
      <c r="L1338">
        <v>0</v>
      </c>
      <c r="M1338" t="str">
        <f t="shared" si="123"/>
        <v>Yes</v>
      </c>
      <c r="N1338" t="s">
        <v>55</v>
      </c>
      <c r="O1338">
        <v>36</v>
      </c>
      <c r="P1338">
        <v>139</v>
      </c>
      <c r="Q1338">
        <v>13</v>
      </c>
      <c r="R1338">
        <v>78</v>
      </c>
      <c r="S1338">
        <v>20</v>
      </c>
      <c r="T1338">
        <v>13</v>
      </c>
      <c r="U1338">
        <v>36</v>
      </c>
      <c r="V1338">
        <f t="shared" si="124"/>
        <v>299</v>
      </c>
      <c r="W1338">
        <v>3</v>
      </c>
      <c r="X1338">
        <v>7</v>
      </c>
      <c r="Y1338">
        <v>1</v>
      </c>
      <c r="Z1338">
        <v>3</v>
      </c>
      <c r="AA1338">
        <v>9</v>
      </c>
      <c r="AB1338">
        <v>0</v>
      </c>
      <c r="AC1338">
        <v>0</v>
      </c>
      <c r="AD1338">
        <v>0</v>
      </c>
      <c r="AE1338">
        <v>0</v>
      </c>
      <c r="AF1338">
        <v>0</v>
      </c>
      <c r="AG1338">
        <f t="shared" si="125"/>
        <v>0</v>
      </c>
      <c r="AH1338">
        <v>0</v>
      </c>
      <c r="AI1338">
        <v>1</v>
      </c>
    </row>
    <row r="1339" spans="1:35" x14ac:dyDescent="0.3">
      <c r="A1339" s="1">
        <v>9386</v>
      </c>
      <c r="B1339">
        <v>1962</v>
      </c>
      <c r="C1339">
        <f t="shared" si="122"/>
        <v>64</v>
      </c>
      <c r="D1339" t="str" cm="1">
        <f t="array" ref="D1339">_xlfn.IFS(C1339&lt;36,"Young",C1339&lt;56,"Middle-aged",C1339&gt;=56,"Senior")</f>
        <v>Senior</v>
      </c>
      <c r="E1339" t="s">
        <v>29</v>
      </c>
      <c r="F1339" t="s">
        <v>33</v>
      </c>
      <c r="G1339">
        <v>50127</v>
      </c>
      <c r="H1339">
        <f t="shared" si="120"/>
        <v>50127</v>
      </c>
      <c r="I1339" t="str" cm="1">
        <f t="array" ref="I1339">_xlfn.IFS(H1339&lt;PERCENTILE(Income_Clean,0.33),"Low",H1339&lt;PERCENTILE(Income_Clean,0.67),"Medium",H1339&gt;PERCENTILE(Income_Clean,0.67),"High")</f>
        <v>Medium</v>
      </c>
      <c r="J1339" t="str">
        <f t="shared" si="121"/>
        <v>Average Income</v>
      </c>
      <c r="K1339">
        <v>0</v>
      </c>
      <c r="L1339">
        <v>1</v>
      </c>
      <c r="M1339" t="str">
        <f t="shared" si="123"/>
        <v>Yes</v>
      </c>
      <c r="N1339" t="s">
        <v>504</v>
      </c>
      <c r="O1339">
        <v>88</v>
      </c>
      <c r="P1339">
        <v>274</v>
      </c>
      <c r="Q1339">
        <v>0</v>
      </c>
      <c r="R1339">
        <v>21</v>
      </c>
      <c r="S1339">
        <v>4</v>
      </c>
      <c r="T1339">
        <v>6</v>
      </c>
      <c r="U1339">
        <v>15</v>
      </c>
      <c r="V1339">
        <f t="shared" si="124"/>
        <v>320</v>
      </c>
      <c r="W1339">
        <v>1</v>
      </c>
      <c r="X1339">
        <v>5</v>
      </c>
      <c r="Y1339">
        <v>1</v>
      </c>
      <c r="Z1339">
        <v>6</v>
      </c>
      <c r="AA1339">
        <v>6</v>
      </c>
      <c r="AB1339">
        <v>0</v>
      </c>
      <c r="AC1339">
        <v>1</v>
      </c>
      <c r="AD1339">
        <v>0</v>
      </c>
      <c r="AE1339">
        <v>0</v>
      </c>
      <c r="AF1339">
        <v>0</v>
      </c>
      <c r="AG1339">
        <f t="shared" si="125"/>
        <v>1</v>
      </c>
      <c r="AH1339">
        <v>0</v>
      </c>
      <c r="AI1339">
        <v>0</v>
      </c>
    </row>
    <row r="1340" spans="1:35" x14ac:dyDescent="0.3">
      <c r="A1340" s="1">
        <v>5510</v>
      </c>
      <c r="B1340">
        <v>1977</v>
      </c>
      <c r="C1340">
        <f t="shared" si="122"/>
        <v>49</v>
      </c>
      <c r="D1340" t="str" cm="1">
        <f t="array" ref="D1340">_xlfn.IFS(C1340&lt;36,"Young",C1340&lt;56,"Middle-aged",C1340&gt;=56,"Senior")</f>
        <v>Middle-aged</v>
      </c>
      <c r="E1340" t="s">
        <v>39</v>
      </c>
      <c r="F1340" t="s">
        <v>37</v>
      </c>
      <c r="G1340">
        <v>43263</v>
      </c>
      <c r="H1340">
        <f t="shared" si="120"/>
        <v>43263</v>
      </c>
      <c r="I1340" t="str" cm="1">
        <f t="array" ref="I1340">_xlfn.IFS(H1340&lt;PERCENTILE(Income_Clean,0.33),"Low",H1340&lt;PERCENTILE(Income_Clean,0.67),"Medium",H1340&gt;PERCENTILE(Income_Clean,0.67),"High")</f>
        <v>Medium</v>
      </c>
      <c r="J1340" t="str">
        <f t="shared" si="121"/>
        <v>Average Income</v>
      </c>
      <c r="K1340">
        <v>0</v>
      </c>
      <c r="L1340">
        <v>1</v>
      </c>
      <c r="M1340" t="str">
        <f t="shared" si="123"/>
        <v>Yes</v>
      </c>
      <c r="N1340" t="s">
        <v>599</v>
      </c>
      <c r="O1340">
        <v>2</v>
      </c>
      <c r="P1340">
        <v>262</v>
      </c>
      <c r="Q1340">
        <v>6</v>
      </c>
      <c r="R1340">
        <v>61</v>
      </c>
      <c r="S1340">
        <v>0</v>
      </c>
      <c r="T1340">
        <v>10</v>
      </c>
      <c r="U1340">
        <v>102</v>
      </c>
      <c r="V1340">
        <f t="shared" si="124"/>
        <v>441</v>
      </c>
      <c r="W1340">
        <v>3</v>
      </c>
      <c r="X1340">
        <v>5</v>
      </c>
      <c r="Y1340">
        <v>2</v>
      </c>
      <c r="Z1340">
        <v>6</v>
      </c>
      <c r="AA1340">
        <v>5</v>
      </c>
      <c r="AB1340">
        <v>0</v>
      </c>
      <c r="AC1340">
        <v>0</v>
      </c>
      <c r="AD1340">
        <v>0</v>
      </c>
      <c r="AE1340">
        <v>0</v>
      </c>
      <c r="AF1340">
        <v>0</v>
      </c>
      <c r="AG1340">
        <f t="shared" si="125"/>
        <v>0</v>
      </c>
      <c r="AH1340">
        <v>0</v>
      </c>
      <c r="AI1340">
        <v>0</v>
      </c>
    </row>
    <row r="1341" spans="1:35" x14ac:dyDescent="0.3">
      <c r="A1341" s="1">
        <v>873</v>
      </c>
      <c r="B1341">
        <v>1949</v>
      </c>
      <c r="C1341">
        <f t="shared" si="122"/>
        <v>77</v>
      </c>
      <c r="D1341" t="str" cm="1">
        <f t="array" ref="D1341">_xlfn.IFS(C1341&lt;36,"Young",C1341&lt;56,"Middle-aged",C1341&gt;=56,"Senior")</f>
        <v>Senior</v>
      </c>
      <c r="E1341" t="s">
        <v>39</v>
      </c>
      <c r="F1341" t="s">
        <v>37</v>
      </c>
      <c r="G1341">
        <v>62845</v>
      </c>
      <c r="H1341">
        <f t="shared" si="120"/>
        <v>62845</v>
      </c>
      <c r="I1341" t="str" cm="1">
        <f t="array" ref="I1341">_xlfn.IFS(H1341&lt;PERCENTILE(Income_Clean,0.33),"Low",H1341&lt;PERCENTILE(Income_Clean,0.67),"Medium",H1341&gt;PERCENTILE(Income_Clean,0.67),"High")</f>
        <v>Medium</v>
      </c>
      <c r="J1341" t="str">
        <f t="shared" si="121"/>
        <v>Average Income</v>
      </c>
      <c r="K1341">
        <v>1</v>
      </c>
      <c r="L1341">
        <v>1</v>
      </c>
      <c r="M1341" t="str">
        <f t="shared" si="123"/>
        <v>Yes</v>
      </c>
      <c r="N1341" t="s">
        <v>546</v>
      </c>
      <c r="O1341">
        <v>3</v>
      </c>
      <c r="P1341">
        <v>1099</v>
      </c>
      <c r="Q1341">
        <v>0</v>
      </c>
      <c r="R1341">
        <v>45</v>
      </c>
      <c r="S1341">
        <v>0</v>
      </c>
      <c r="T1341">
        <v>0</v>
      </c>
      <c r="U1341">
        <v>34</v>
      </c>
      <c r="V1341">
        <f t="shared" si="124"/>
        <v>1178</v>
      </c>
      <c r="W1341">
        <v>11</v>
      </c>
      <c r="X1341">
        <v>3</v>
      </c>
      <c r="Y1341">
        <v>4</v>
      </c>
      <c r="Z1341">
        <v>10</v>
      </c>
      <c r="AA1341">
        <v>8</v>
      </c>
      <c r="AB1341">
        <v>0</v>
      </c>
      <c r="AC1341">
        <v>1</v>
      </c>
      <c r="AD1341">
        <v>0</v>
      </c>
      <c r="AE1341">
        <v>0</v>
      </c>
      <c r="AF1341">
        <v>0</v>
      </c>
      <c r="AG1341">
        <f t="shared" si="125"/>
        <v>1</v>
      </c>
      <c r="AH1341">
        <v>0</v>
      </c>
      <c r="AI1341">
        <v>1</v>
      </c>
    </row>
    <row r="1342" spans="1:35" x14ac:dyDescent="0.3">
      <c r="A1342" s="1">
        <v>2253</v>
      </c>
      <c r="B1342">
        <v>1990</v>
      </c>
      <c r="C1342">
        <f t="shared" si="122"/>
        <v>36</v>
      </c>
      <c r="D1342" t="str" cm="1">
        <f t="array" ref="D1342">_xlfn.IFS(C1342&lt;36,"Young",C1342&lt;56,"Middle-aged",C1342&gt;=56,"Senior")</f>
        <v>Middle-aged</v>
      </c>
      <c r="E1342" t="s">
        <v>29</v>
      </c>
      <c r="F1342" t="s">
        <v>37</v>
      </c>
      <c r="G1342">
        <v>18929</v>
      </c>
      <c r="H1342">
        <f t="shared" si="120"/>
        <v>18929</v>
      </c>
      <c r="I1342" t="str" cm="1">
        <f t="array" ref="I1342">_xlfn.IFS(H1342&lt;PERCENTILE(Income_Clean,0.33),"Low",H1342&lt;PERCENTILE(Income_Clean,0.67),"Medium",H1342&gt;PERCENTILE(Income_Clean,0.67),"High")</f>
        <v>Low</v>
      </c>
      <c r="J1342" t="str">
        <f t="shared" si="121"/>
        <v>Below Average Income</v>
      </c>
      <c r="K1342">
        <v>0</v>
      </c>
      <c r="L1342">
        <v>0</v>
      </c>
      <c r="M1342" t="str">
        <f t="shared" si="123"/>
        <v>No</v>
      </c>
      <c r="N1342" t="s">
        <v>359</v>
      </c>
      <c r="O1342">
        <v>15</v>
      </c>
      <c r="P1342">
        <v>32</v>
      </c>
      <c r="Q1342">
        <v>0</v>
      </c>
      <c r="R1342">
        <v>8</v>
      </c>
      <c r="S1342">
        <v>23</v>
      </c>
      <c r="T1342">
        <v>4</v>
      </c>
      <c r="U1342">
        <v>18</v>
      </c>
      <c r="V1342">
        <f t="shared" si="124"/>
        <v>85</v>
      </c>
      <c r="W1342">
        <v>1</v>
      </c>
      <c r="X1342">
        <v>1</v>
      </c>
      <c r="Y1342">
        <v>0</v>
      </c>
      <c r="Z1342">
        <v>4</v>
      </c>
      <c r="AA1342">
        <v>6</v>
      </c>
      <c r="AB1342">
        <v>0</v>
      </c>
      <c r="AC1342">
        <v>0</v>
      </c>
      <c r="AD1342">
        <v>0</v>
      </c>
      <c r="AE1342">
        <v>0</v>
      </c>
      <c r="AF1342">
        <v>0</v>
      </c>
      <c r="AG1342">
        <f t="shared" si="125"/>
        <v>0</v>
      </c>
      <c r="AH1342">
        <v>0</v>
      </c>
      <c r="AI1342">
        <v>0</v>
      </c>
    </row>
    <row r="1343" spans="1:35" x14ac:dyDescent="0.3">
      <c r="A1343" s="1">
        <v>5181</v>
      </c>
      <c r="B1343">
        <v>1982</v>
      </c>
      <c r="C1343">
        <f t="shared" si="122"/>
        <v>44</v>
      </c>
      <c r="D1343" t="str" cm="1">
        <f t="array" ref="D1343">_xlfn.IFS(C1343&lt;36,"Young",C1343&lt;56,"Middle-aged",C1343&gt;=56,"Senior")</f>
        <v>Middle-aged</v>
      </c>
      <c r="E1343" t="s">
        <v>47</v>
      </c>
      <c r="F1343" t="s">
        <v>30</v>
      </c>
      <c r="G1343">
        <v>24367</v>
      </c>
      <c r="H1343">
        <f t="shared" si="120"/>
        <v>24367</v>
      </c>
      <c r="I1343" t="str" cm="1">
        <f t="array" ref="I1343">_xlfn.IFS(H1343&lt;PERCENTILE(Income_Clean,0.33),"Low",H1343&lt;PERCENTILE(Income_Clean,0.67),"Medium",H1343&gt;PERCENTILE(Income_Clean,0.67),"High")</f>
        <v>Low</v>
      </c>
      <c r="J1343" t="str">
        <f t="shared" si="121"/>
        <v>Below Average Income</v>
      </c>
      <c r="K1343">
        <v>1</v>
      </c>
      <c r="L1343">
        <v>0</v>
      </c>
      <c r="M1343" t="str">
        <f t="shared" si="123"/>
        <v>Yes</v>
      </c>
      <c r="N1343" t="s">
        <v>225</v>
      </c>
      <c r="O1343">
        <v>58</v>
      </c>
      <c r="P1343">
        <v>2</v>
      </c>
      <c r="Q1343">
        <v>4</v>
      </c>
      <c r="R1343">
        <v>2</v>
      </c>
      <c r="S1343">
        <v>0</v>
      </c>
      <c r="T1343">
        <v>11</v>
      </c>
      <c r="U1343">
        <v>5</v>
      </c>
      <c r="V1343">
        <f t="shared" si="124"/>
        <v>24</v>
      </c>
      <c r="W1343">
        <v>1</v>
      </c>
      <c r="X1343">
        <v>1</v>
      </c>
      <c r="Y1343">
        <v>0</v>
      </c>
      <c r="Z1343">
        <v>2</v>
      </c>
      <c r="AA1343">
        <v>9</v>
      </c>
      <c r="AB1343">
        <v>0</v>
      </c>
      <c r="AC1343">
        <v>0</v>
      </c>
      <c r="AD1343">
        <v>0</v>
      </c>
      <c r="AE1343">
        <v>0</v>
      </c>
      <c r="AF1343">
        <v>0</v>
      </c>
      <c r="AG1343">
        <f t="shared" si="125"/>
        <v>0</v>
      </c>
      <c r="AH1343">
        <v>0</v>
      </c>
      <c r="AI1343">
        <v>0</v>
      </c>
    </row>
    <row r="1344" spans="1:35" x14ac:dyDescent="0.3">
      <c r="A1344" s="1">
        <v>979</v>
      </c>
      <c r="B1344">
        <v>1975</v>
      </c>
      <c r="C1344">
        <f t="shared" si="122"/>
        <v>51</v>
      </c>
      <c r="D1344" t="str" cm="1">
        <f t="array" ref="D1344">_xlfn.IFS(C1344&lt;36,"Young",C1344&lt;56,"Middle-aged",C1344&gt;=56,"Senior")</f>
        <v>Middle-aged</v>
      </c>
      <c r="E1344" t="s">
        <v>29</v>
      </c>
      <c r="F1344" t="s">
        <v>30</v>
      </c>
      <c r="G1344">
        <v>33249</v>
      </c>
      <c r="H1344">
        <f t="shared" si="120"/>
        <v>33249</v>
      </c>
      <c r="I1344" t="str" cm="1">
        <f t="array" ref="I1344">_xlfn.IFS(H1344&lt;PERCENTILE(Income_Clean,0.33),"Low",H1344&lt;PERCENTILE(Income_Clean,0.67),"Medium",H1344&gt;PERCENTILE(Income_Clean,0.67),"High")</f>
        <v>Low</v>
      </c>
      <c r="J1344" t="str">
        <f t="shared" si="121"/>
        <v>Below Average Income</v>
      </c>
      <c r="K1344">
        <v>1</v>
      </c>
      <c r="L1344">
        <v>0</v>
      </c>
      <c r="M1344" t="str">
        <f t="shared" si="123"/>
        <v>Yes</v>
      </c>
      <c r="N1344" t="s">
        <v>62</v>
      </c>
      <c r="O1344">
        <v>11</v>
      </c>
      <c r="P1344">
        <v>6</v>
      </c>
      <c r="Q1344">
        <v>10</v>
      </c>
      <c r="R1344">
        <v>21</v>
      </c>
      <c r="S1344">
        <v>19</v>
      </c>
      <c r="T1344">
        <v>14</v>
      </c>
      <c r="U1344">
        <v>42</v>
      </c>
      <c r="V1344">
        <f t="shared" si="124"/>
        <v>112</v>
      </c>
      <c r="W1344">
        <v>2</v>
      </c>
      <c r="X1344">
        <v>2</v>
      </c>
      <c r="Y1344">
        <v>1</v>
      </c>
      <c r="Z1344">
        <v>3</v>
      </c>
      <c r="AA1344">
        <v>6</v>
      </c>
      <c r="AB1344">
        <v>0</v>
      </c>
      <c r="AC1344">
        <v>0</v>
      </c>
      <c r="AD1344">
        <v>0</v>
      </c>
      <c r="AE1344">
        <v>0</v>
      </c>
      <c r="AF1344">
        <v>0</v>
      </c>
      <c r="AG1344">
        <f t="shared" si="125"/>
        <v>0</v>
      </c>
      <c r="AH1344">
        <v>0</v>
      </c>
      <c r="AI1344">
        <v>0</v>
      </c>
    </row>
    <row r="1345" spans="1:35" x14ac:dyDescent="0.3">
      <c r="A1345" s="1">
        <v>10390</v>
      </c>
      <c r="B1345">
        <v>1959</v>
      </c>
      <c r="C1345">
        <f t="shared" si="122"/>
        <v>67</v>
      </c>
      <c r="D1345" t="str" cm="1">
        <f t="array" ref="D1345">_xlfn.IFS(C1345&lt;36,"Young",C1345&lt;56,"Middle-aged",C1345&gt;=56,"Senior")</f>
        <v>Senior</v>
      </c>
      <c r="E1345" t="s">
        <v>53</v>
      </c>
      <c r="F1345" t="s">
        <v>37</v>
      </c>
      <c r="G1345">
        <v>26887</v>
      </c>
      <c r="H1345">
        <f t="shared" si="120"/>
        <v>26887</v>
      </c>
      <c r="I1345" t="str" cm="1">
        <f t="array" ref="I1345">_xlfn.IFS(H1345&lt;PERCENTILE(Income_Clean,0.33),"Low",H1345&lt;PERCENTILE(Income_Clean,0.67),"Medium",H1345&gt;PERCENTILE(Income_Clean,0.67),"High")</f>
        <v>Low</v>
      </c>
      <c r="J1345" t="str">
        <f t="shared" si="121"/>
        <v>Below Average Income</v>
      </c>
      <c r="K1345">
        <v>0</v>
      </c>
      <c r="L1345">
        <v>1</v>
      </c>
      <c r="M1345" t="str">
        <f t="shared" si="123"/>
        <v>Yes</v>
      </c>
      <c r="N1345" t="s">
        <v>547</v>
      </c>
      <c r="O1345">
        <v>27</v>
      </c>
      <c r="P1345">
        <v>6</v>
      </c>
      <c r="Q1345">
        <v>7</v>
      </c>
      <c r="R1345">
        <v>4</v>
      </c>
      <c r="S1345">
        <v>3</v>
      </c>
      <c r="T1345">
        <v>4</v>
      </c>
      <c r="U1345">
        <v>6</v>
      </c>
      <c r="V1345">
        <f t="shared" si="124"/>
        <v>30</v>
      </c>
      <c r="W1345">
        <v>1</v>
      </c>
      <c r="X1345">
        <v>1</v>
      </c>
      <c r="Y1345">
        <v>0</v>
      </c>
      <c r="Z1345">
        <v>3</v>
      </c>
      <c r="AA1345">
        <v>6</v>
      </c>
      <c r="AB1345">
        <v>0</v>
      </c>
      <c r="AC1345">
        <v>0</v>
      </c>
      <c r="AD1345">
        <v>0</v>
      </c>
      <c r="AE1345">
        <v>0</v>
      </c>
      <c r="AF1345">
        <v>0</v>
      </c>
      <c r="AG1345">
        <f t="shared" si="125"/>
        <v>0</v>
      </c>
      <c r="AH1345">
        <v>0</v>
      </c>
      <c r="AI1345">
        <v>0</v>
      </c>
    </row>
    <row r="1346" spans="1:35" x14ac:dyDescent="0.3">
      <c r="A1346" s="1">
        <v>4698</v>
      </c>
      <c r="B1346">
        <v>1983</v>
      </c>
      <c r="C1346">
        <f t="shared" si="122"/>
        <v>43</v>
      </c>
      <c r="D1346" t="str" cm="1">
        <f t="array" ref="D1346">_xlfn.IFS(C1346&lt;36,"Young",C1346&lt;56,"Middle-aged",C1346&gt;=56,"Senior")</f>
        <v>Middle-aged</v>
      </c>
      <c r="E1346" t="s">
        <v>36</v>
      </c>
      <c r="F1346" t="s">
        <v>37</v>
      </c>
      <c r="G1346">
        <v>50150</v>
      </c>
      <c r="H1346">
        <f t="shared" ref="H1346:H1409" si="126">IF(G1346=0,MEDIAN(Income),G1346)</f>
        <v>50150</v>
      </c>
      <c r="I1346" t="str" cm="1">
        <f t="array" ref="I1346">_xlfn.IFS(H1346&lt;PERCENTILE(Income_Clean,0.33),"Low",H1346&lt;PERCENTILE(Income_Clean,0.67),"Medium",H1346&gt;PERCENTILE(Income_Clean,0.67),"High")</f>
        <v>Medium</v>
      </c>
      <c r="J1346" t="str">
        <f t="shared" ref="J1346:J1409" si="127">_xlfn.XLOOKUP(I1346,$AK$3:$AK$5,$AL$3:$AL$5)</f>
        <v>Average Income</v>
      </c>
      <c r="K1346">
        <v>0</v>
      </c>
      <c r="L1346">
        <v>0</v>
      </c>
      <c r="M1346" t="str">
        <f t="shared" si="123"/>
        <v>No</v>
      </c>
      <c r="N1346" t="s">
        <v>126</v>
      </c>
      <c r="O1346">
        <v>32</v>
      </c>
      <c r="P1346">
        <v>135</v>
      </c>
      <c r="Q1346">
        <v>46</v>
      </c>
      <c r="R1346">
        <v>92</v>
      </c>
      <c r="S1346">
        <v>65</v>
      </c>
      <c r="T1346">
        <v>61</v>
      </c>
      <c r="U1346">
        <v>11</v>
      </c>
      <c r="V1346">
        <f t="shared" si="124"/>
        <v>410</v>
      </c>
      <c r="W1346">
        <v>2</v>
      </c>
      <c r="X1346">
        <v>5</v>
      </c>
      <c r="Y1346">
        <v>2</v>
      </c>
      <c r="Z1346">
        <v>7</v>
      </c>
      <c r="AA1346">
        <v>5</v>
      </c>
      <c r="AB1346">
        <v>0</v>
      </c>
      <c r="AC1346">
        <v>0</v>
      </c>
      <c r="AD1346">
        <v>0</v>
      </c>
      <c r="AE1346">
        <v>0</v>
      </c>
      <c r="AF1346">
        <v>0</v>
      </c>
      <c r="AG1346">
        <f t="shared" si="125"/>
        <v>0</v>
      </c>
      <c r="AH1346">
        <v>0</v>
      </c>
      <c r="AI1346">
        <v>0</v>
      </c>
    </row>
    <row r="1347" spans="1:35" x14ac:dyDescent="0.3">
      <c r="A1347" s="1">
        <v>7793</v>
      </c>
      <c r="B1347">
        <v>1976</v>
      </c>
      <c r="C1347">
        <f t="shared" ref="C1347:C1410" si="128">2026-B1347</f>
        <v>50</v>
      </c>
      <c r="D1347" t="str" cm="1">
        <f t="array" ref="D1347">_xlfn.IFS(C1347&lt;36,"Young",C1347&lt;56,"Middle-aged",C1347&gt;=56,"Senior")</f>
        <v>Middle-aged</v>
      </c>
      <c r="E1347" t="s">
        <v>29</v>
      </c>
      <c r="F1347" t="s">
        <v>33</v>
      </c>
      <c r="G1347">
        <v>62061</v>
      </c>
      <c r="H1347">
        <f t="shared" si="126"/>
        <v>62061</v>
      </c>
      <c r="I1347" t="str" cm="1">
        <f t="array" ref="I1347">_xlfn.IFS(H1347&lt;PERCENTILE(Income_Clean,0.33),"Low",H1347&lt;PERCENTILE(Income_Clean,0.67),"Medium",H1347&gt;PERCENTILE(Income_Clean,0.67),"High")</f>
        <v>Medium</v>
      </c>
      <c r="J1347" t="str">
        <f t="shared" si="127"/>
        <v>Average Income</v>
      </c>
      <c r="K1347">
        <v>0</v>
      </c>
      <c r="L1347">
        <v>1</v>
      </c>
      <c r="M1347" t="str">
        <f t="shared" ref="M1347:M1410" si="129">IF(K1347+L1347&gt;0,"Yes","No")</f>
        <v>Yes</v>
      </c>
      <c r="N1347" t="s">
        <v>215</v>
      </c>
      <c r="O1347">
        <v>12</v>
      </c>
      <c r="P1347">
        <v>641</v>
      </c>
      <c r="Q1347">
        <v>7</v>
      </c>
      <c r="R1347">
        <v>84</v>
      </c>
      <c r="S1347">
        <v>0</v>
      </c>
      <c r="T1347">
        <v>30</v>
      </c>
      <c r="U1347">
        <v>38</v>
      </c>
      <c r="V1347">
        <f t="shared" ref="V1347:V1410" si="130">SUM(P1347:U1347)</f>
        <v>800</v>
      </c>
      <c r="W1347">
        <v>3</v>
      </c>
      <c r="X1347">
        <v>10</v>
      </c>
      <c r="Y1347">
        <v>4</v>
      </c>
      <c r="Z1347">
        <v>7</v>
      </c>
      <c r="AA1347">
        <v>6</v>
      </c>
      <c r="AB1347">
        <v>0</v>
      </c>
      <c r="AC1347">
        <v>1</v>
      </c>
      <c r="AD1347">
        <v>0</v>
      </c>
      <c r="AE1347">
        <v>0</v>
      </c>
      <c r="AF1347">
        <v>0</v>
      </c>
      <c r="AG1347">
        <f t="shared" ref="AG1347:AG1410" si="131">SUM(AB1347:AF1347)</f>
        <v>1</v>
      </c>
      <c r="AH1347">
        <v>0</v>
      </c>
      <c r="AI1347">
        <v>0</v>
      </c>
    </row>
    <row r="1348" spans="1:35" x14ac:dyDescent="0.3">
      <c r="A1348" s="1">
        <v>1745</v>
      </c>
      <c r="B1348">
        <v>1962</v>
      </c>
      <c r="C1348">
        <f t="shared" si="128"/>
        <v>64</v>
      </c>
      <c r="D1348" t="str" cm="1">
        <f t="array" ref="D1348">_xlfn.IFS(C1348&lt;36,"Young",C1348&lt;56,"Middle-aged",C1348&gt;=56,"Senior")</f>
        <v>Senior</v>
      </c>
      <c r="E1348" t="s">
        <v>36</v>
      </c>
      <c r="F1348" t="s">
        <v>41</v>
      </c>
      <c r="G1348">
        <v>85696</v>
      </c>
      <c r="H1348">
        <f t="shared" si="126"/>
        <v>85696</v>
      </c>
      <c r="I1348" t="str" cm="1">
        <f t="array" ref="I1348">_xlfn.IFS(H1348&lt;PERCENTILE(Income_Clean,0.33),"Low",H1348&lt;PERCENTILE(Income_Clean,0.67),"Medium",H1348&gt;PERCENTILE(Income_Clean,0.67),"High")</f>
        <v>High</v>
      </c>
      <c r="J1348" t="str">
        <f t="shared" si="127"/>
        <v>Above Average Income</v>
      </c>
      <c r="K1348">
        <v>0</v>
      </c>
      <c r="L1348">
        <v>0</v>
      </c>
      <c r="M1348" t="str">
        <f t="shared" si="129"/>
        <v>No</v>
      </c>
      <c r="N1348" t="s">
        <v>581</v>
      </c>
      <c r="O1348">
        <v>88</v>
      </c>
      <c r="P1348">
        <v>714</v>
      </c>
      <c r="Q1348">
        <v>76</v>
      </c>
      <c r="R1348">
        <v>395</v>
      </c>
      <c r="S1348">
        <v>116</v>
      </c>
      <c r="T1348">
        <v>0</v>
      </c>
      <c r="U1348">
        <v>12</v>
      </c>
      <c r="V1348">
        <f t="shared" si="130"/>
        <v>1313</v>
      </c>
      <c r="W1348">
        <v>1</v>
      </c>
      <c r="X1348">
        <v>4</v>
      </c>
      <c r="Y1348">
        <v>6</v>
      </c>
      <c r="Z1348">
        <v>9</v>
      </c>
      <c r="AA1348">
        <v>1</v>
      </c>
      <c r="AB1348">
        <v>0</v>
      </c>
      <c r="AC1348">
        <v>0</v>
      </c>
      <c r="AD1348">
        <v>0</v>
      </c>
      <c r="AE1348">
        <v>0</v>
      </c>
      <c r="AF1348">
        <v>0</v>
      </c>
      <c r="AG1348">
        <f t="shared" si="131"/>
        <v>0</v>
      </c>
      <c r="AH1348">
        <v>0</v>
      </c>
      <c r="AI1348">
        <v>1</v>
      </c>
    </row>
    <row r="1349" spans="1:35" x14ac:dyDescent="0.3">
      <c r="A1349" s="1">
        <v>10590</v>
      </c>
      <c r="B1349">
        <v>1956</v>
      </c>
      <c r="C1349">
        <f t="shared" si="128"/>
        <v>70</v>
      </c>
      <c r="D1349" t="str" cm="1">
        <f t="array" ref="D1349">_xlfn.IFS(C1349&lt;36,"Young",C1349&lt;56,"Middle-aged",C1349&gt;=56,"Senior")</f>
        <v>Senior</v>
      </c>
      <c r="E1349" t="s">
        <v>36</v>
      </c>
      <c r="F1349" t="s">
        <v>33</v>
      </c>
      <c r="G1349">
        <v>76542</v>
      </c>
      <c r="H1349">
        <f t="shared" si="126"/>
        <v>76542</v>
      </c>
      <c r="I1349" t="str" cm="1">
        <f t="array" ref="I1349">_xlfn.IFS(H1349&lt;PERCENTILE(Income_Clean,0.33),"Low",H1349&lt;PERCENTILE(Income_Clean,0.67),"Medium",H1349&gt;PERCENTILE(Income_Clean,0.67),"High")</f>
        <v>High</v>
      </c>
      <c r="J1349" t="str">
        <f t="shared" si="127"/>
        <v>Above Average Income</v>
      </c>
      <c r="K1349">
        <v>0</v>
      </c>
      <c r="L1349">
        <v>0</v>
      </c>
      <c r="M1349" t="str">
        <f t="shared" si="129"/>
        <v>No</v>
      </c>
      <c r="N1349" t="s">
        <v>337</v>
      </c>
      <c r="O1349">
        <v>91</v>
      </c>
      <c r="P1349">
        <v>794</v>
      </c>
      <c r="Q1349">
        <v>73</v>
      </c>
      <c r="R1349">
        <v>573</v>
      </c>
      <c r="S1349">
        <v>0</v>
      </c>
      <c r="T1349">
        <v>29</v>
      </c>
      <c r="U1349">
        <v>14</v>
      </c>
      <c r="V1349">
        <f t="shared" si="130"/>
        <v>1483</v>
      </c>
      <c r="W1349">
        <v>1</v>
      </c>
      <c r="X1349">
        <v>4</v>
      </c>
      <c r="Y1349">
        <v>8</v>
      </c>
      <c r="Z1349">
        <v>10</v>
      </c>
      <c r="AA1349">
        <v>2</v>
      </c>
      <c r="AB1349">
        <v>0</v>
      </c>
      <c r="AC1349">
        <v>0</v>
      </c>
      <c r="AD1349">
        <v>0</v>
      </c>
      <c r="AE1349">
        <v>0</v>
      </c>
      <c r="AF1349">
        <v>0</v>
      </c>
      <c r="AG1349">
        <f t="shared" si="131"/>
        <v>0</v>
      </c>
      <c r="AH1349">
        <v>0</v>
      </c>
      <c r="AI1349">
        <v>0</v>
      </c>
    </row>
    <row r="1350" spans="1:35" x14ac:dyDescent="0.3">
      <c r="A1350" s="1">
        <v>5080</v>
      </c>
      <c r="B1350">
        <v>1993</v>
      </c>
      <c r="C1350">
        <f t="shared" si="128"/>
        <v>33</v>
      </c>
      <c r="D1350" t="str" cm="1">
        <f t="array" ref="D1350">_xlfn.IFS(C1350&lt;36,"Young",C1350&lt;56,"Middle-aged",C1350&gt;=56,"Senior")</f>
        <v>Young</v>
      </c>
      <c r="E1350" t="s">
        <v>29</v>
      </c>
      <c r="F1350" t="s">
        <v>30</v>
      </c>
      <c r="G1350">
        <v>70515</v>
      </c>
      <c r="H1350">
        <f t="shared" si="126"/>
        <v>70515</v>
      </c>
      <c r="I1350" t="str" cm="1">
        <f t="array" ref="I1350">_xlfn.IFS(H1350&lt;PERCENTILE(Income_Clean,0.33),"Low",H1350&lt;PERCENTILE(Income_Clean,0.67),"Medium",H1350&gt;PERCENTILE(Income_Clean,0.67),"High")</f>
        <v>High</v>
      </c>
      <c r="J1350" t="str">
        <f t="shared" si="127"/>
        <v>Above Average Income</v>
      </c>
      <c r="K1350">
        <v>0</v>
      </c>
      <c r="L1350">
        <v>0</v>
      </c>
      <c r="M1350" t="str">
        <f t="shared" si="129"/>
        <v>No</v>
      </c>
      <c r="N1350" t="s">
        <v>452</v>
      </c>
      <c r="O1350">
        <v>12</v>
      </c>
      <c r="P1350">
        <v>420</v>
      </c>
      <c r="Q1350">
        <v>0</v>
      </c>
      <c r="R1350">
        <v>452</v>
      </c>
      <c r="S1350">
        <v>182</v>
      </c>
      <c r="T1350">
        <v>64</v>
      </c>
      <c r="U1350">
        <v>140</v>
      </c>
      <c r="V1350">
        <f t="shared" si="130"/>
        <v>1258</v>
      </c>
      <c r="W1350">
        <v>1</v>
      </c>
      <c r="X1350">
        <v>6</v>
      </c>
      <c r="Y1350">
        <v>6</v>
      </c>
      <c r="Z1350">
        <v>4</v>
      </c>
      <c r="AA1350">
        <v>2</v>
      </c>
      <c r="AB1350">
        <v>0</v>
      </c>
      <c r="AC1350">
        <v>0</v>
      </c>
      <c r="AD1350">
        <v>0</v>
      </c>
      <c r="AE1350">
        <v>0</v>
      </c>
      <c r="AF1350">
        <v>0</v>
      </c>
      <c r="AG1350">
        <f t="shared" si="131"/>
        <v>0</v>
      </c>
      <c r="AH1350">
        <v>0</v>
      </c>
      <c r="AI1350">
        <v>1</v>
      </c>
    </row>
    <row r="1351" spans="1:35" x14ac:dyDescent="0.3">
      <c r="A1351" s="1">
        <v>8369</v>
      </c>
      <c r="B1351">
        <v>1987</v>
      </c>
      <c r="C1351">
        <f t="shared" si="128"/>
        <v>39</v>
      </c>
      <c r="D1351" t="str" cm="1">
        <f t="array" ref="D1351">_xlfn.IFS(C1351&lt;36,"Young",C1351&lt;56,"Middle-aged",C1351&gt;=56,"Senior")</f>
        <v>Middle-aged</v>
      </c>
      <c r="E1351" t="s">
        <v>29</v>
      </c>
      <c r="F1351" t="s">
        <v>33</v>
      </c>
      <c r="G1351">
        <v>18227</v>
      </c>
      <c r="H1351">
        <f t="shared" si="126"/>
        <v>18227</v>
      </c>
      <c r="I1351" t="str" cm="1">
        <f t="array" ref="I1351">_xlfn.IFS(H1351&lt;PERCENTILE(Income_Clean,0.33),"Low",H1351&lt;PERCENTILE(Income_Clean,0.67),"Medium",H1351&gt;PERCENTILE(Income_Clean,0.67),"High")</f>
        <v>Low</v>
      </c>
      <c r="J1351" t="str">
        <f t="shared" si="127"/>
        <v>Below Average Income</v>
      </c>
      <c r="K1351">
        <v>1</v>
      </c>
      <c r="L1351">
        <v>0</v>
      </c>
      <c r="M1351" t="str">
        <f t="shared" si="129"/>
        <v>Yes</v>
      </c>
      <c r="N1351" t="s">
        <v>82</v>
      </c>
      <c r="O1351">
        <v>21</v>
      </c>
      <c r="P1351">
        <v>1</v>
      </c>
      <c r="Q1351">
        <v>2</v>
      </c>
      <c r="R1351">
        <v>7</v>
      </c>
      <c r="S1351">
        <v>4</v>
      </c>
      <c r="T1351">
        <v>3</v>
      </c>
      <c r="U1351">
        <v>11</v>
      </c>
      <c r="V1351">
        <f t="shared" si="130"/>
        <v>28</v>
      </c>
      <c r="W1351">
        <v>1</v>
      </c>
      <c r="X1351">
        <v>0</v>
      </c>
      <c r="Y1351">
        <v>1</v>
      </c>
      <c r="Z1351">
        <v>2</v>
      </c>
      <c r="AA1351">
        <v>8</v>
      </c>
      <c r="AB1351">
        <v>0</v>
      </c>
      <c r="AC1351">
        <v>0</v>
      </c>
      <c r="AD1351">
        <v>0</v>
      </c>
      <c r="AE1351">
        <v>0</v>
      </c>
      <c r="AF1351">
        <v>0</v>
      </c>
      <c r="AG1351">
        <f t="shared" si="131"/>
        <v>0</v>
      </c>
      <c r="AH1351">
        <v>0</v>
      </c>
      <c r="AI1351">
        <v>0</v>
      </c>
    </row>
    <row r="1352" spans="1:35" x14ac:dyDescent="0.3">
      <c r="A1352" s="1">
        <v>5232</v>
      </c>
      <c r="B1352">
        <v>1965</v>
      </c>
      <c r="C1352">
        <f t="shared" si="128"/>
        <v>61</v>
      </c>
      <c r="D1352" t="str" cm="1">
        <f t="array" ref="D1352">_xlfn.IFS(C1352&lt;36,"Young",C1352&lt;56,"Middle-aged",C1352&gt;=56,"Senior")</f>
        <v>Senior</v>
      </c>
      <c r="E1352" t="s">
        <v>29</v>
      </c>
      <c r="F1352" t="s">
        <v>37</v>
      </c>
      <c r="G1352">
        <v>69139</v>
      </c>
      <c r="H1352">
        <f t="shared" si="126"/>
        <v>69139</v>
      </c>
      <c r="I1352" t="str" cm="1">
        <f t="array" ref="I1352">_xlfn.IFS(H1352&lt;PERCENTILE(Income_Clean,0.33),"Low",H1352&lt;PERCENTILE(Income_Clean,0.67),"Medium",H1352&gt;PERCENTILE(Income_Clean,0.67),"High")</f>
        <v>High</v>
      </c>
      <c r="J1352" t="str">
        <f t="shared" si="127"/>
        <v>Above Average Income</v>
      </c>
      <c r="K1352">
        <v>0</v>
      </c>
      <c r="L1352">
        <v>1</v>
      </c>
      <c r="M1352" t="str">
        <f t="shared" si="129"/>
        <v>Yes</v>
      </c>
      <c r="N1352" t="s">
        <v>392</v>
      </c>
      <c r="O1352">
        <v>23</v>
      </c>
      <c r="P1352">
        <v>86</v>
      </c>
      <c r="Q1352">
        <v>12</v>
      </c>
      <c r="R1352">
        <v>75</v>
      </c>
      <c r="S1352">
        <v>33</v>
      </c>
      <c r="T1352">
        <v>15</v>
      </c>
      <c r="U1352">
        <v>6</v>
      </c>
      <c r="V1352">
        <f t="shared" si="130"/>
        <v>227</v>
      </c>
      <c r="W1352">
        <v>1</v>
      </c>
      <c r="X1352">
        <v>4</v>
      </c>
      <c r="Y1352">
        <v>1</v>
      </c>
      <c r="Z1352">
        <v>5</v>
      </c>
      <c r="AA1352">
        <v>4</v>
      </c>
      <c r="AB1352">
        <v>0</v>
      </c>
      <c r="AC1352">
        <v>0</v>
      </c>
      <c r="AD1352">
        <v>0</v>
      </c>
      <c r="AE1352">
        <v>0</v>
      </c>
      <c r="AF1352">
        <v>0</v>
      </c>
      <c r="AG1352">
        <f t="shared" si="131"/>
        <v>0</v>
      </c>
      <c r="AH1352">
        <v>0</v>
      </c>
      <c r="AI1352">
        <v>0</v>
      </c>
    </row>
    <row r="1353" spans="1:35" x14ac:dyDescent="0.3">
      <c r="A1353" s="1">
        <v>2407</v>
      </c>
      <c r="B1353">
        <v>1982</v>
      </c>
      <c r="C1353">
        <f t="shared" si="128"/>
        <v>44</v>
      </c>
      <c r="D1353" t="str" cm="1">
        <f t="array" ref="D1353">_xlfn.IFS(C1353&lt;36,"Young",C1353&lt;56,"Middle-aged",C1353&gt;=56,"Senior")</f>
        <v>Middle-aged</v>
      </c>
      <c r="E1353" t="s">
        <v>29</v>
      </c>
      <c r="F1353" t="s">
        <v>37</v>
      </c>
      <c r="G1353">
        <v>69109</v>
      </c>
      <c r="H1353">
        <f t="shared" si="126"/>
        <v>69109</v>
      </c>
      <c r="I1353" t="str" cm="1">
        <f t="array" ref="I1353">_xlfn.IFS(H1353&lt;PERCENTILE(Income_Clean,0.33),"Low",H1353&lt;PERCENTILE(Income_Clean,0.67),"Medium",H1353&gt;PERCENTILE(Income_Clean,0.67),"High")</f>
        <v>High</v>
      </c>
      <c r="J1353" t="str">
        <f t="shared" si="127"/>
        <v>Above Average Income</v>
      </c>
      <c r="K1353">
        <v>0</v>
      </c>
      <c r="L1353">
        <v>0</v>
      </c>
      <c r="M1353" t="str">
        <f t="shared" si="129"/>
        <v>No</v>
      </c>
      <c r="N1353" t="s">
        <v>79</v>
      </c>
      <c r="O1353">
        <v>10</v>
      </c>
      <c r="P1353">
        <v>823</v>
      </c>
      <c r="Q1353">
        <v>25</v>
      </c>
      <c r="R1353">
        <v>459</v>
      </c>
      <c r="S1353">
        <v>124</v>
      </c>
      <c r="T1353">
        <v>29</v>
      </c>
      <c r="U1353">
        <v>95</v>
      </c>
      <c r="V1353">
        <f t="shared" si="130"/>
        <v>1555</v>
      </c>
      <c r="W1353">
        <v>1</v>
      </c>
      <c r="X1353">
        <v>6</v>
      </c>
      <c r="Y1353">
        <v>6</v>
      </c>
      <c r="Z1353">
        <v>7</v>
      </c>
      <c r="AA1353">
        <v>4</v>
      </c>
      <c r="AB1353">
        <v>0</v>
      </c>
      <c r="AC1353">
        <v>0</v>
      </c>
      <c r="AD1353">
        <v>1</v>
      </c>
      <c r="AE1353">
        <v>0</v>
      </c>
      <c r="AF1353">
        <v>0</v>
      </c>
      <c r="AG1353">
        <f t="shared" si="131"/>
        <v>1</v>
      </c>
      <c r="AH1353">
        <v>0</v>
      </c>
      <c r="AI1353">
        <v>1</v>
      </c>
    </row>
    <row r="1354" spans="1:35" x14ac:dyDescent="0.3">
      <c r="A1354" s="1">
        <v>3834</v>
      </c>
      <c r="B1354">
        <v>1962</v>
      </c>
      <c r="C1354">
        <f t="shared" si="128"/>
        <v>64</v>
      </c>
      <c r="D1354" t="str" cm="1">
        <f t="array" ref="D1354">_xlfn.IFS(C1354&lt;36,"Young",C1354&lt;56,"Middle-aged",C1354&gt;=56,"Senior")</f>
        <v>Senior</v>
      </c>
      <c r="E1354" t="s">
        <v>29</v>
      </c>
      <c r="F1354" t="s">
        <v>30</v>
      </c>
      <c r="G1354">
        <v>69627</v>
      </c>
      <c r="H1354">
        <f t="shared" si="126"/>
        <v>69627</v>
      </c>
      <c r="I1354" t="str" cm="1">
        <f t="array" ref="I1354">_xlfn.IFS(H1354&lt;PERCENTILE(Income_Clean,0.33),"Low",H1354&lt;PERCENTILE(Income_Clean,0.67),"Medium",H1354&gt;PERCENTILE(Income_Clean,0.67),"High")</f>
        <v>High</v>
      </c>
      <c r="J1354" t="str">
        <f t="shared" si="127"/>
        <v>Above Average Income</v>
      </c>
      <c r="K1354">
        <v>0</v>
      </c>
      <c r="L1354">
        <v>1</v>
      </c>
      <c r="M1354" t="str">
        <f t="shared" si="129"/>
        <v>Yes</v>
      </c>
      <c r="N1354" t="s">
        <v>104</v>
      </c>
      <c r="O1354">
        <v>35</v>
      </c>
      <c r="P1354">
        <v>231</v>
      </c>
      <c r="Q1354">
        <v>161</v>
      </c>
      <c r="R1354">
        <v>215</v>
      </c>
      <c r="S1354">
        <v>171</v>
      </c>
      <c r="T1354">
        <v>30</v>
      </c>
      <c r="U1354">
        <v>53</v>
      </c>
      <c r="V1354">
        <f t="shared" si="130"/>
        <v>861</v>
      </c>
      <c r="W1354">
        <v>2</v>
      </c>
      <c r="X1354">
        <v>8</v>
      </c>
      <c r="Y1354">
        <v>2</v>
      </c>
      <c r="Z1354">
        <v>11</v>
      </c>
      <c r="AA1354">
        <v>5</v>
      </c>
      <c r="AB1354">
        <v>0</v>
      </c>
      <c r="AC1354">
        <v>0</v>
      </c>
      <c r="AD1354">
        <v>0</v>
      </c>
      <c r="AE1354">
        <v>0</v>
      </c>
      <c r="AF1354">
        <v>0</v>
      </c>
      <c r="AG1354">
        <f t="shared" si="131"/>
        <v>0</v>
      </c>
      <c r="AH1354">
        <v>0</v>
      </c>
      <c r="AI1354">
        <v>0</v>
      </c>
    </row>
    <row r="1355" spans="1:35" x14ac:dyDescent="0.3">
      <c r="A1355" s="1">
        <v>7912</v>
      </c>
      <c r="B1355">
        <v>1978</v>
      </c>
      <c r="C1355">
        <f t="shared" si="128"/>
        <v>48</v>
      </c>
      <c r="D1355" t="str" cm="1">
        <f t="array" ref="D1355">_xlfn.IFS(C1355&lt;36,"Young",C1355&lt;56,"Middle-aged",C1355&gt;=56,"Senior")</f>
        <v>Middle-aged</v>
      </c>
      <c r="E1355" t="s">
        <v>29</v>
      </c>
      <c r="F1355" t="s">
        <v>37</v>
      </c>
      <c r="G1355">
        <v>38136</v>
      </c>
      <c r="H1355">
        <f t="shared" si="126"/>
        <v>38136</v>
      </c>
      <c r="I1355" t="str" cm="1">
        <f t="array" ref="I1355">_xlfn.IFS(H1355&lt;PERCENTILE(Income_Clean,0.33),"Low",H1355&lt;PERCENTILE(Income_Clean,0.67),"Medium",H1355&gt;PERCENTILE(Income_Clean,0.67),"High")</f>
        <v>Low</v>
      </c>
      <c r="J1355" t="str">
        <f t="shared" si="127"/>
        <v>Below Average Income</v>
      </c>
      <c r="K1355">
        <v>1</v>
      </c>
      <c r="L1355">
        <v>0</v>
      </c>
      <c r="M1355" t="str">
        <f t="shared" si="129"/>
        <v>Yes</v>
      </c>
      <c r="N1355" t="s">
        <v>146</v>
      </c>
      <c r="O1355">
        <v>69</v>
      </c>
      <c r="P1355">
        <v>8</v>
      </c>
      <c r="Q1355">
        <v>15</v>
      </c>
      <c r="R1355">
        <v>27</v>
      </c>
      <c r="S1355">
        <v>0</v>
      </c>
      <c r="T1355">
        <v>20</v>
      </c>
      <c r="U1355">
        <v>33</v>
      </c>
      <c r="V1355">
        <f t="shared" si="130"/>
        <v>103</v>
      </c>
      <c r="W1355">
        <v>2</v>
      </c>
      <c r="X1355">
        <v>3</v>
      </c>
      <c r="Y1355">
        <v>1</v>
      </c>
      <c r="Z1355">
        <v>2</v>
      </c>
      <c r="AA1355">
        <v>8</v>
      </c>
      <c r="AB1355">
        <v>1</v>
      </c>
      <c r="AC1355">
        <v>0</v>
      </c>
      <c r="AD1355">
        <v>0</v>
      </c>
      <c r="AE1355">
        <v>0</v>
      </c>
      <c r="AF1355">
        <v>0</v>
      </c>
      <c r="AG1355">
        <f t="shared" si="131"/>
        <v>1</v>
      </c>
      <c r="AH1355">
        <v>0</v>
      </c>
      <c r="AI1355">
        <v>0</v>
      </c>
    </row>
    <row r="1356" spans="1:35" x14ac:dyDescent="0.3">
      <c r="A1356" s="1">
        <v>7712</v>
      </c>
      <c r="B1356">
        <v>1946</v>
      </c>
      <c r="C1356">
        <f t="shared" si="128"/>
        <v>80</v>
      </c>
      <c r="D1356" t="str" cm="1">
        <f t="array" ref="D1356">_xlfn.IFS(C1356&lt;36,"Young",C1356&lt;56,"Middle-aged",C1356&gt;=56,"Senior")</f>
        <v>Senior</v>
      </c>
      <c r="E1356" t="s">
        <v>36</v>
      </c>
      <c r="F1356" t="s">
        <v>30</v>
      </c>
      <c r="G1356">
        <v>62159</v>
      </c>
      <c r="H1356">
        <f t="shared" si="126"/>
        <v>62159</v>
      </c>
      <c r="I1356" t="str" cm="1">
        <f t="array" ref="I1356">_xlfn.IFS(H1356&lt;PERCENTILE(Income_Clean,0.33),"Low",H1356&lt;PERCENTILE(Income_Clean,0.67),"Medium",H1356&gt;PERCENTILE(Income_Clean,0.67),"High")</f>
        <v>Medium</v>
      </c>
      <c r="J1356" t="str">
        <f t="shared" si="127"/>
        <v>Average Income</v>
      </c>
      <c r="K1356">
        <v>0</v>
      </c>
      <c r="L1356">
        <v>0</v>
      </c>
      <c r="M1356" t="str">
        <f t="shared" si="129"/>
        <v>No</v>
      </c>
      <c r="N1356" t="s">
        <v>89</v>
      </c>
      <c r="O1356">
        <v>68</v>
      </c>
      <c r="P1356">
        <v>182</v>
      </c>
      <c r="Q1356">
        <v>17</v>
      </c>
      <c r="R1356">
        <v>259</v>
      </c>
      <c r="S1356">
        <v>77</v>
      </c>
      <c r="T1356">
        <v>70</v>
      </c>
      <c r="U1356">
        <v>29</v>
      </c>
      <c r="V1356">
        <f t="shared" si="130"/>
        <v>634</v>
      </c>
      <c r="W1356">
        <v>1</v>
      </c>
      <c r="X1356">
        <v>6</v>
      </c>
      <c r="Y1356">
        <v>2</v>
      </c>
      <c r="Z1356">
        <v>10</v>
      </c>
      <c r="AA1356">
        <v>4</v>
      </c>
      <c r="AB1356">
        <v>0</v>
      </c>
      <c r="AC1356">
        <v>0</v>
      </c>
      <c r="AD1356">
        <v>0</v>
      </c>
      <c r="AE1356">
        <v>0</v>
      </c>
      <c r="AF1356">
        <v>0</v>
      </c>
      <c r="AG1356">
        <f t="shared" si="131"/>
        <v>0</v>
      </c>
      <c r="AH1356">
        <v>0</v>
      </c>
      <c r="AI1356">
        <v>0</v>
      </c>
    </row>
    <row r="1357" spans="1:35" x14ac:dyDescent="0.3">
      <c r="A1357" s="1">
        <v>1065</v>
      </c>
      <c r="B1357">
        <v>1963</v>
      </c>
      <c r="C1357">
        <f t="shared" si="128"/>
        <v>63</v>
      </c>
      <c r="D1357" t="str" cm="1">
        <f t="array" ref="D1357">_xlfn.IFS(C1357&lt;36,"Young",C1357&lt;56,"Middle-aged",C1357&gt;=56,"Senior")</f>
        <v>Senior</v>
      </c>
      <c r="E1357" t="s">
        <v>29</v>
      </c>
      <c r="F1357" t="s">
        <v>30</v>
      </c>
      <c r="G1357">
        <v>80695</v>
      </c>
      <c r="H1357">
        <f t="shared" si="126"/>
        <v>80695</v>
      </c>
      <c r="I1357" t="str" cm="1">
        <f t="array" ref="I1357">_xlfn.IFS(H1357&lt;PERCENTILE(Income_Clean,0.33),"Low",H1357&lt;PERCENTILE(Income_Clean,0.67),"Medium",H1357&gt;PERCENTILE(Income_Clean,0.67),"High")</f>
        <v>High</v>
      </c>
      <c r="J1357" t="str">
        <f t="shared" si="127"/>
        <v>Above Average Income</v>
      </c>
      <c r="K1357">
        <v>0</v>
      </c>
      <c r="L1357">
        <v>0</v>
      </c>
      <c r="M1357" t="str">
        <f t="shared" si="129"/>
        <v>No</v>
      </c>
      <c r="N1357" t="s">
        <v>196</v>
      </c>
      <c r="O1357">
        <v>85</v>
      </c>
      <c r="P1357">
        <v>557</v>
      </c>
      <c r="Q1357">
        <v>129</v>
      </c>
      <c r="R1357">
        <v>984</v>
      </c>
      <c r="S1357">
        <v>193</v>
      </c>
      <c r="T1357">
        <v>37</v>
      </c>
      <c r="U1357">
        <v>18</v>
      </c>
      <c r="V1357">
        <f t="shared" si="130"/>
        <v>1918</v>
      </c>
      <c r="W1357">
        <v>1</v>
      </c>
      <c r="X1357">
        <v>5</v>
      </c>
      <c r="Y1357">
        <v>8</v>
      </c>
      <c r="Z1357">
        <v>5</v>
      </c>
      <c r="AA1357">
        <v>2</v>
      </c>
      <c r="AB1357">
        <v>0</v>
      </c>
      <c r="AC1357">
        <v>0</v>
      </c>
      <c r="AD1357">
        <v>0</v>
      </c>
      <c r="AE1357">
        <v>0</v>
      </c>
      <c r="AF1357">
        <v>0</v>
      </c>
      <c r="AG1357">
        <f t="shared" si="131"/>
        <v>0</v>
      </c>
      <c r="AH1357">
        <v>0</v>
      </c>
      <c r="AI1357">
        <v>0</v>
      </c>
    </row>
    <row r="1358" spans="1:35" x14ac:dyDescent="0.3">
      <c r="A1358" s="1">
        <v>7275</v>
      </c>
      <c r="B1358">
        <v>1971</v>
      </c>
      <c r="C1358">
        <f t="shared" si="128"/>
        <v>55</v>
      </c>
      <c r="D1358" t="str" cm="1">
        <f t="array" ref="D1358">_xlfn.IFS(C1358&lt;36,"Young",C1358&lt;56,"Middle-aged",C1358&gt;=56,"Senior")</f>
        <v>Middle-aged</v>
      </c>
      <c r="E1358" t="s">
        <v>39</v>
      </c>
      <c r="F1358" t="s">
        <v>30</v>
      </c>
      <c r="G1358">
        <v>33316</v>
      </c>
      <c r="H1358">
        <f t="shared" si="126"/>
        <v>33316</v>
      </c>
      <c r="I1358" t="str" cm="1">
        <f t="array" ref="I1358">_xlfn.IFS(H1358&lt;PERCENTILE(Income_Clean,0.33),"Low",H1358&lt;PERCENTILE(Income_Clean,0.67),"Medium",H1358&gt;PERCENTILE(Income_Clean,0.67),"High")</f>
        <v>Low</v>
      </c>
      <c r="J1358" t="str">
        <f t="shared" si="127"/>
        <v>Below Average Income</v>
      </c>
      <c r="K1358">
        <v>1</v>
      </c>
      <c r="L1358">
        <v>1</v>
      </c>
      <c r="M1358" t="str">
        <f t="shared" si="129"/>
        <v>Yes</v>
      </c>
      <c r="N1358" t="s">
        <v>230</v>
      </c>
      <c r="O1358">
        <v>34</v>
      </c>
      <c r="P1358">
        <v>79</v>
      </c>
      <c r="Q1358">
        <v>1</v>
      </c>
      <c r="R1358">
        <v>31</v>
      </c>
      <c r="S1358">
        <v>4</v>
      </c>
      <c r="T1358">
        <v>4</v>
      </c>
      <c r="U1358">
        <v>12</v>
      </c>
      <c r="V1358">
        <f t="shared" si="130"/>
        <v>131</v>
      </c>
      <c r="W1358">
        <v>3</v>
      </c>
      <c r="X1358">
        <v>2</v>
      </c>
      <c r="Y1358">
        <v>1</v>
      </c>
      <c r="Z1358">
        <v>4</v>
      </c>
      <c r="AA1358">
        <v>6</v>
      </c>
      <c r="AB1358">
        <v>0</v>
      </c>
      <c r="AC1358">
        <v>0</v>
      </c>
      <c r="AD1358">
        <v>0</v>
      </c>
      <c r="AE1358">
        <v>0</v>
      </c>
      <c r="AF1358">
        <v>0</v>
      </c>
      <c r="AG1358">
        <f t="shared" si="131"/>
        <v>0</v>
      </c>
      <c r="AH1358">
        <v>0</v>
      </c>
      <c r="AI1358">
        <v>0</v>
      </c>
    </row>
    <row r="1359" spans="1:35" x14ac:dyDescent="0.3">
      <c r="A1359" s="1">
        <v>1343</v>
      </c>
      <c r="B1359">
        <v>1968</v>
      </c>
      <c r="C1359">
        <f t="shared" si="128"/>
        <v>58</v>
      </c>
      <c r="D1359" t="str" cm="1">
        <f t="array" ref="D1359">_xlfn.IFS(C1359&lt;36,"Young",C1359&lt;56,"Middle-aged",C1359&gt;=56,"Senior")</f>
        <v>Senior</v>
      </c>
      <c r="E1359" t="s">
        <v>29</v>
      </c>
      <c r="F1359" t="s">
        <v>33</v>
      </c>
      <c r="G1359">
        <v>58554</v>
      </c>
      <c r="H1359">
        <f t="shared" si="126"/>
        <v>58554</v>
      </c>
      <c r="I1359" t="str" cm="1">
        <f t="array" ref="I1359">_xlfn.IFS(H1359&lt;PERCENTILE(Income_Clean,0.33),"Low",H1359&lt;PERCENTILE(Income_Clean,0.67),"Medium",H1359&gt;PERCENTILE(Income_Clean,0.67),"High")</f>
        <v>Medium</v>
      </c>
      <c r="J1359" t="str">
        <f t="shared" si="127"/>
        <v>Average Income</v>
      </c>
      <c r="K1359">
        <v>1</v>
      </c>
      <c r="L1359">
        <v>1</v>
      </c>
      <c r="M1359" t="str">
        <f t="shared" si="129"/>
        <v>Yes</v>
      </c>
      <c r="N1359" t="s">
        <v>616</v>
      </c>
      <c r="O1359">
        <v>55</v>
      </c>
      <c r="P1359">
        <v>368</v>
      </c>
      <c r="Q1359">
        <v>24</v>
      </c>
      <c r="R1359">
        <v>68</v>
      </c>
      <c r="S1359">
        <v>38</v>
      </c>
      <c r="T1359">
        <v>0</v>
      </c>
      <c r="U1359">
        <v>88</v>
      </c>
      <c r="V1359">
        <f t="shared" si="130"/>
        <v>586</v>
      </c>
      <c r="W1359">
        <v>6</v>
      </c>
      <c r="X1359">
        <v>8</v>
      </c>
      <c r="Y1359">
        <v>2</v>
      </c>
      <c r="Z1359">
        <v>6</v>
      </c>
      <c r="AA1359">
        <v>7</v>
      </c>
      <c r="AB1359">
        <v>0</v>
      </c>
      <c r="AC1359">
        <v>0</v>
      </c>
      <c r="AD1359">
        <v>0</v>
      </c>
      <c r="AE1359">
        <v>0</v>
      </c>
      <c r="AF1359">
        <v>0</v>
      </c>
      <c r="AG1359">
        <f t="shared" si="131"/>
        <v>0</v>
      </c>
      <c r="AH1359">
        <v>0</v>
      </c>
      <c r="AI1359">
        <v>0</v>
      </c>
    </row>
    <row r="1360" spans="1:35" x14ac:dyDescent="0.3">
      <c r="A1360" s="1">
        <v>1384</v>
      </c>
      <c r="B1360">
        <v>1992</v>
      </c>
      <c r="C1360">
        <f t="shared" si="128"/>
        <v>34</v>
      </c>
      <c r="D1360" t="str" cm="1">
        <f t="array" ref="D1360">_xlfn.IFS(C1360&lt;36,"Young",C1360&lt;56,"Middle-aged",C1360&gt;=56,"Senior")</f>
        <v>Young</v>
      </c>
      <c r="E1360" t="s">
        <v>47</v>
      </c>
      <c r="F1360" t="s">
        <v>37</v>
      </c>
      <c r="G1360">
        <v>17256</v>
      </c>
      <c r="H1360">
        <f t="shared" si="126"/>
        <v>17256</v>
      </c>
      <c r="I1360" t="str" cm="1">
        <f t="array" ref="I1360">_xlfn.IFS(H1360&lt;PERCENTILE(Income_Clean,0.33),"Low",H1360&lt;PERCENTILE(Income_Clean,0.67),"Medium",H1360&gt;PERCENTILE(Income_Clean,0.67),"High")</f>
        <v>Low</v>
      </c>
      <c r="J1360" t="str">
        <f t="shared" si="127"/>
        <v>Below Average Income</v>
      </c>
      <c r="K1360">
        <v>1</v>
      </c>
      <c r="L1360">
        <v>0</v>
      </c>
      <c r="M1360" t="str">
        <f t="shared" si="129"/>
        <v>Yes</v>
      </c>
      <c r="N1360" t="s">
        <v>120</v>
      </c>
      <c r="O1360">
        <v>10</v>
      </c>
      <c r="P1360">
        <v>6</v>
      </c>
      <c r="Q1360">
        <v>4</v>
      </c>
      <c r="R1360">
        <v>14</v>
      </c>
      <c r="S1360">
        <v>8</v>
      </c>
      <c r="T1360">
        <v>8</v>
      </c>
      <c r="U1360">
        <v>22</v>
      </c>
      <c r="V1360">
        <f t="shared" si="130"/>
        <v>62</v>
      </c>
      <c r="W1360">
        <v>2</v>
      </c>
      <c r="X1360">
        <v>2</v>
      </c>
      <c r="Y1360">
        <v>1</v>
      </c>
      <c r="Z1360">
        <v>2</v>
      </c>
      <c r="AA1360">
        <v>8</v>
      </c>
      <c r="AB1360">
        <v>1</v>
      </c>
      <c r="AC1360">
        <v>0</v>
      </c>
      <c r="AD1360">
        <v>0</v>
      </c>
      <c r="AE1360">
        <v>0</v>
      </c>
      <c r="AF1360">
        <v>0</v>
      </c>
      <c r="AG1360">
        <f t="shared" si="131"/>
        <v>1</v>
      </c>
      <c r="AH1360">
        <v>0</v>
      </c>
      <c r="AI1360">
        <v>0</v>
      </c>
    </row>
    <row r="1361" spans="1:35" x14ac:dyDescent="0.3">
      <c r="A1361" s="1">
        <v>9967</v>
      </c>
      <c r="B1361">
        <v>1974</v>
      </c>
      <c r="C1361">
        <f t="shared" si="128"/>
        <v>52</v>
      </c>
      <c r="D1361" t="str" cm="1">
        <f t="array" ref="D1361">_xlfn.IFS(C1361&lt;36,"Young",C1361&lt;56,"Middle-aged",C1361&gt;=56,"Senior")</f>
        <v>Middle-aged</v>
      </c>
      <c r="E1361" t="s">
        <v>29</v>
      </c>
      <c r="F1361" t="s">
        <v>41</v>
      </c>
      <c r="G1361">
        <v>53034</v>
      </c>
      <c r="H1361">
        <f t="shared" si="126"/>
        <v>53034</v>
      </c>
      <c r="I1361" t="str" cm="1">
        <f t="array" ref="I1361">_xlfn.IFS(H1361&lt;PERCENTILE(Income_Clean,0.33),"Low",H1361&lt;PERCENTILE(Income_Clean,0.67),"Medium",H1361&gt;PERCENTILE(Income_Clean,0.67),"High")</f>
        <v>Medium</v>
      </c>
      <c r="J1361" t="str">
        <f t="shared" si="127"/>
        <v>Average Income</v>
      </c>
      <c r="K1361">
        <v>1</v>
      </c>
      <c r="L1361">
        <v>1</v>
      </c>
      <c r="M1361" t="str">
        <f t="shared" si="129"/>
        <v>Yes</v>
      </c>
      <c r="N1361" t="s">
        <v>195</v>
      </c>
      <c r="O1361">
        <v>30</v>
      </c>
      <c r="P1361">
        <v>160</v>
      </c>
      <c r="Q1361">
        <v>15</v>
      </c>
      <c r="R1361">
        <v>196</v>
      </c>
      <c r="S1361">
        <v>15</v>
      </c>
      <c r="T1361">
        <v>11</v>
      </c>
      <c r="U1361">
        <v>50</v>
      </c>
      <c r="V1361">
        <f t="shared" si="130"/>
        <v>447</v>
      </c>
      <c r="W1361">
        <v>8</v>
      </c>
      <c r="X1361">
        <v>6</v>
      </c>
      <c r="Y1361">
        <v>1</v>
      </c>
      <c r="Z1361">
        <v>7</v>
      </c>
      <c r="AA1361">
        <v>8</v>
      </c>
      <c r="AB1361">
        <v>0</v>
      </c>
      <c r="AC1361">
        <v>0</v>
      </c>
      <c r="AD1361">
        <v>0</v>
      </c>
      <c r="AE1361">
        <v>0</v>
      </c>
      <c r="AF1361">
        <v>0</v>
      </c>
      <c r="AG1361">
        <f t="shared" si="131"/>
        <v>0</v>
      </c>
      <c r="AH1361">
        <v>0</v>
      </c>
      <c r="AI1361">
        <v>0</v>
      </c>
    </row>
    <row r="1362" spans="1:35" x14ac:dyDescent="0.3">
      <c r="A1362" s="1">
        <v>6181</v>
      </c>
      <c r="B1362">
        <v>1950</v>
      </c>
      <c r="C1362">
        <f t="shared" si="128"/>
        <v>76</v>
      </c>
      <c r="D1362" t="str" cm="1">
        <f t="array" ref="D1362">_xlfn.IFS(C1362&lt;36,"Young",C1362&lt;56,"Middle-aged",C1362&gt;=56,"Senior")</f>
        <v>Senior</v>
      </c>
      <c r="E1362" t="s">
        <v>53</v>
      </c>
      <c r="F1362" t="s">
        <v>33</v>
      </c>
      <c r="G1362">
        <v>52203</v>
      </c>
      <c r="H1362">
        <f t="shared" si="126"/>
        <v>52203</v>
      </c>
      <c r="I1362" t="str" cm="1">
        <f t="array" ref="I1362">_xlfn.IFS(H1362&lt;PERCENTILE(Income_Clean,0.33),"Low",H1362&lt;PERCENTILE(Income_Clean,0.67),"Medium",H1362&gt;PERCENTILE(Income_Clean,0.67),"High")</f>
        <v>Medium</v>
      </c>
      <c r="J1362" t="str">
        <f t="shared" si="127"/>
        <v>Average Income</v>
      </c>
      <c r="K1362">
        <v>0</v>
      </c>
      <c r="L1362">
        <v>0</v>
      </c>
      <c r="M1362" t="str">
        <f t="shared" si="129"/>
        <v>No</v>
      </c>
      <c r="N1362" t="s">
        <v>617</v>
      </c>
      <c r="O1362">
        <v>36</v>
      </c>
      <c r="P1362">
        <v>488</v>
      </c>
      <c r="Q1362">
        <v>21</v>
      </c>
      <c r="R1362">
        <v>238</v>
      </c>
      <c r="S1362">
        <v>56</v>
      </c>
      <c r="T1362">
        <v>108</v>
      </c>
      <c r="U1362">
        <v>28</v>
      </c>
      <c r="V1362">
        <f t="shared" si="130"/>
        <v>939</v>
      </c>
      <c r="W1362">
        <v>1</v>
      </c>
      <c r="X1362">
        <v>8</v>
      </c>
      <c r="Y1362">
        <v>7</v>
      </c>
      <c r="Z1362">
        <v>11</v>
      </c>
      <c r="AA1362">
        <v>6</v>
      </c>
      <c r="AB1362">
        <v>0</v>
      </c>
      <c r="AC1362">
        <v>0</v>
      </c>
      <c r="AD1362">
        <v>0</v>
      </c>
      <c r="AE1362">
        <v>0</v>
      </c>
      <c r="AF1362">
        <v>0</v>
      </c>
      <c r="AG1362">
        <f t="shared" si="131"/>
        <v>0</v>
      </c>
      <c r="AH1362">
        <v>0</v>
      </c>
      <c r="AI1362">
        <v>0</v>
      </c>
    </row>
    <row r="1363" spans="1:35" x14ac:dyDescent="0.3">
      <c r="A1363" s="1">
        <v>10507</v>
      </c>
      <c r="B1363">
        <v>1977</v>
      </c>
      <c r="C1363">
        <f t="shared" si="128"/>
        <v>49</v>
      </c>
      <c r="D1363" t="str" cm="1">
        <f t="array" ref="D1363">_xlfn.IFS(C1363&lt;36,"Young",C1363&lt;56,"Middle-aged",C1363&gt;=56,"Senior")</f>
        <v>Middle-aged</v>
      </c>
      <c r="E1363" t="s">
        <v>53</v>
      </c>
      <c r="F1363" t="s">
        <v>41</v>
      </c>
      <c r="G1363">
        <v>59601</v>
      </c>
      <c r="H1363">
        <f t="shared" si="126"/>
        <v>59601</v>
      </c>
      <c r="I1363" t="str" cm="1">
        <f t="array" ref="I1363">_xlfn.IFS(H1363&lt;PERCENTILE(Income_Clean,0.33),"Low",H1363&lt;PERCENTILE(Income_Clean,0.67),"Medium",H1363&gt;PERCENTILE(Income_Clean,0.67),"High")</f>
        <v>Medium</v>
      </c>
      <c r="J1363" t="str">
        <f t="shared" si="127"/>
        <v>Average Income</v>
      </c>
      <c r="K1363">
        <v>0</v>
      </c>
      <c r="L1363">
        <v>1</v>
      </c>
      <c r="M1363" t="str">
        <f t="shared" si="129"/>
        <v>Yes</v>
      </c>
      <c r="N1363" t="s">
        <v>462</v>
      </c>
      <c r="O1363">
        <v>14</v>
      </c>
      <c r="P1363">
        <v>691</v>
      </c>
      <c r="Q1363">
        <v>7</v>
      </c>
      <c r="R1363">
        <v>69</v>
      </c>
      <c r="S1363">
        <v>0</v>
      </c>
      <c r="T1363">
        <v>7</v>
      </c>
      <c r="U1363">
        <v>23</v>
      </c>
      <c r="V1363">
        <f t="shared" si="130"/>
        <v>797</v>
      </c>
      <c r="W1363">
        <v>4</v>
      </c>
      <c r="X1363">
        <v>2</v>
      </c>
      <c r="Y1363">
        <v>2</v>
      </c>
      <c r="Z1363">
        <v>7</v>
      </c>
      <c r="AA1363">
        <v>8</v>
      </c>
      <c r="AB1363">
        <v>0</v>
      </c>
      <c r="AC1363">
        <v>1</v>
      </c>
      <c r="AD1363">
        <v>0</v>
      </c>
      <c r="AE1363">
        <v>0</v>
      </c>
      <c r="AF1363">
        <v>0</v>
      </c>
      <c r="AG1363">
        <f t="shared" si="131"/>
        <v>1</v>
      </c>
      <c r="AH1363">
        <v>0</v>
      </c>
      <c r="AI1363">
        <v>0</v>
      </c>
    </row>
    <row r="1364" spans="1:35" x14ac:dyDescent="0.3">
      <c r="A1364" s="1">
        <v>2674</v>
      </c>
      <c r="B1364">
        <v>1958</v>
      </c>
      <c r="C1364">
        <f t="shared" si="128"/>
        <v>68</v>
      </c>
      <c r="D1364" t="str" cm="1">
        <f t="array" ref="D1364">_xlfn.IFS(C1364&lt;36,"Young",C1364&lt;56,"Middle-aged",C1364&gt;=56,"Senior")</f>
        <v>Senior</v>
      </c>
      <c r="E1364" t="s">
        <v>39</v>
      </c>
      <c r="F1364" t="s">
        <v>30</v>
      </c>
      <c r="G1364">
        <v>75154</v>
      </c>
      <c r="H1364">
        <f t="shared" si="126"/>
        <v>75154</v>
      </c>
      <c r="I1364" t="str" cm="1">
        <f t="array" ref="I1364">_xlfn.IFS(H1364&lt;PERCENTILE(Income_Clean,0.33),"Low",H1364&lt;PERCENTILE(Income_Clean,0.67),"Medium",H1364&gt;PERCENTILE(Income_Clean,0.67),"High")</f>
        <v>High</v>
      </c>
      <c r="J1364" t="str">
        <f t="shared" si="127"/>
        <v>Above Average Income</v>
      </c>
      <c r="K1364">
        <v>0</v>
      </c>
      <c r="L1364">
        <v>1</v>
      </c>
      <c r="M1364" t="str">
        <f t="shared" si="129"/>
        <v>Yes</v>
      </c>
      <c r="N1364" t="s">
        <v>31</v>
      </c>
      <c r="O1364">
        <v>79</v>
      </c>
      <c r="P1364">
        <v>543</v>
      </c>
      <c r="Q1364">
        <v>10</v>
      </c>
      <c r="R1364">
        <v>205</v>
      </c>
      <c r="S1364">
        <v>160</v>
      </c>
      <c r="T1364">
        <v>143</v>
      </c>
      <c r="U1364">
        <v>82</v>
      </c>
      <c r="V1364">
        <f t="shared" si="130"/>
        <v>1143</v>
      </c>
      <c r="W1364">
        <v>1</v>
      </c>
      <c r="X1364">
        <v>6</v>
      </c>
      <c r="Y1364">
        <v>3</v>
      </c>
      <c r="Z1364">
        <v>6</v>
      </c>
      <c r="AA1364">
        <v>3</v>
      </c>
      <c r="AB1364">
        <v>0</v>
      </c>
      <c r="AC1364">
        <v>0</v>
      </c>
      <c r="AD1364">
        <v>0</v>
      </c>
      <c r="AE1364">
        <v>0</v>
      </c>
      <c r="AF1364">
        <v>0</v>
      </c>
      <c r="AG1364">
        <f t="shared" si="131"/>
        <v>0</v>
      </c>
      <c r="AH1364">
        <v>0</v>
      </c>
      <c r="AI1364">
        <v>1</v>
      </c>
    </row>
    <row r="1365" spans="1:35" x14ac:dyDescent="0.3">
      <c r="A1365" s="1">
        <v>2698</v>
      </c>
      <c r="B1365">
        <v>1976</v>
      </c>
      <c r="C1365">
        <f t="shared" si="128"/>
        <v>50</v>
      </c>
      <c r="D1365" t="str" cm="1">
        <f t="array" ref="D1365">_xlfn.IFS(C1365&lt;36,"Young",C1365&lt;56,"Middle-aged",C1365&gt;=56,"Senior")</f>
        <v>Middle-aged</v>
      </c>
      <c r="E1365" t="s">
        <v>29</v>
      </c>
      <c r="F1365" t="s">
        <v>30</v>
      </c>
      <c r="G1365">
        <v>47025</v>
      </c>
      <c r="H1365">
        <f t="shared" si="126"/>
        <v>47025</v>
      </c>
      <c r="I1365" t="str" cm="1">
        <f t="array" ref="I1365">_xlfn.IFS(H1365&lt;PERCENTILE(Income_Clean,0.33),"Low",H1365&lt;PERCENTILE(Income_Clean,0.67),"Medium",H1365&gt;PERCENTILE(Income_Clean,0.67),"High")</f>
        <v>Medium</v>
      </c>
      <c r="J1365" t="str">
        <f t="shared" si="127"/>
        <v>Average Income</v>
      </c>
      <c r="K1365">
        <v>0</v>
      </c>
      <c r="L1365">
        <v>1</v>
      </c>
      <c r="M1365" t="str">
        <f t="shared" si="129"/>
        <v>Yes</v>
      </c>
      <c r="N1365" t="s">
        <v>290</v>
      </c>
      <c r="O1365">
        <v>52</v>
      </c>
      <c r="P1365">
        <v>254</v>
      </c>
      <c r="Q1365">
        <v>7</v>
      </c>
      <c r="R1365">
        <v>108</v>
      </c>
      <c r="S1365">
        <v>20</v>
      </c>
      <c r="T1365">
        <v>0</v>
      </c>
      <c r="U1365">
        <v>26</v>
      </c>
      <c r="V1365">
        <f t="shared" si="130"/>
        <v>415</v>
      </c>
      <c r="W1365">
        <v>3</v>
      </c>
      <c r="X1365">
        <v>6</v>
      </c>
      <c r="Y1365">
        <v>3</v>
      </c>
      <c r="Z1365">
        <v>5</v>
      </c>
      <c r="AA1365">
        <v>6</v>
      </c>
      <c r="AB1365">
        <v>0</v>
      </c>
      <c r="AC1365">
        <v>0</v>
      </c>
      <c r="AD1365">
        <v>0</v>
      </c>
      <c r="AE1365">
        <v>0</v>
      </c>
      <c r="AF1365">
        <v>0</v>
      </c>
      <c r="AG1365">
        <f t="shared" si="131"/>
        <v>0</v>
      </c>
      <c r="AH1365">
        <v>0</v>
      </c>
      <c r="AI1365">
        <v>0</v>
      </c>
    </row>
    <row r="1366" spans="1:35" x14ac:dyDescent="0.3">
      <c r="A1366" s="1">
        <v>3231</v>
      </c>
      <c r="B1366">
        <v>1973</v>
      </c>
      <c r="C1366">
        <f t="shared" si="128"/>
        <v>53</v>
      </c>
      <c r="D1366" t="str" cm="1">
        <f t="array" ref="D1366">_xlfn.IFS(C1366&lt;36,"Young",C1366&lt;56,"Middle-aged",C1366&gt;=56,"Senior")</f>
        <v>Middle-aged</v>
      </c>
      <c r="E1366" t="s">
        <v>29</v>
      </c>
      <c r="F1366" t="s">
        <v>37</v>
      </c>
      <c r="G1366">
        <v>37971</v>
      </c>
      <c r="H1366">
        <f t="shared" si="126"/>
        <v>37971</v>
      </c>
      <c r="I1366" t="str" cm="1">
        <f t="array" ref="I1366">_xlfn.IFS(H1366&lt;PERCENTILE(Income_Clean,0.33),"Low",H1366&lt;PERCENTILE(Income_Clean,0.67),"Medium",H1366&gt;PERCENTILE(Income_Clean,0.67),"High")</f>
        <v>Low</v>
      </c>
      <c r="J1366" t="str">
        <f t="shared" si="127"/>
        <v>Below Average Income</v>
      </c>
      <c r="K1366">
        <v>1</v>
      </c>
      <c r="L1366">
        <v>0</v>
      </c>
      <c r="M1366" t="str">
        <f t="shared" si="129"/>
        <v>Yes</v>
      </c>
      <c r="N1366" t="s">
        <v>347</v>
      </c>
      <c r="O1366">
        <v>97</v>
      </c>
      <c r="P1366">
        <v>5</v>
      </c>
      <c r="Q1366">
        <v>4</v>
      </c>
      <c r="R1366">
        <v>10</v>
      </c>
      <c r="S1366">
        <v>2</v>
      </c>
      <c r="T1366">
        <v>2</v>
      </c>
      <c r="U1366">
        <v>7</v>
      </c>
      <c r="V1366">
        <f t="shared" si="130"/>
        <v>30</v>
      </c>
      <c r="W1366">
        <v>1</v>
      </c>
      <c r="X1366">
        <v>1</v>
      </c>
      <c r="Y1366">
        <v>0</v>
      </c>
      <c r="Z1366">
        <v>3</v>
      </c>
      <c r="AA1366">
        <v>8</v>
      </c>
      <c r="AB1366">
        <v>0</v>
      </c>
      <c r="AC1366">
        <v>0</v>
      </c>
      <c r="AD1366">
        <v>0</v>
      </c>
      <c r="AE1366">
        <v>0</v>
      </c>
      <c r="AF1366">
        <v>0</v>
      </c>
      <c r="AG1366">
        <f t="shared" si="131"/>
        <v>0</v>
      </c>
      <c r="AH1366">
        <v>0</v>
      </c>
      <c r="AI1366">
        <v>0</v>
      </c>
    </row>
    <row r="1367" spans="1:35" x14ac:dyDescent="0.3">
      <c r="A1367" s="1">
        <v>4096</v>
      </c>
      <c r="B1367">
        <v>1968</v>
      </c>
      <c r="C1367">
        <f t="shared" si="128"/>
        <v>58</v>
      </c>
      <c r="D1367" t="str" cm="1">
        <f t="array" ref="D1367">_xlfn.IFS(C1367&lt;36,"Young",C1367&lt;56,"Middle-aged",C1367&gt;=56,"Senior")</f>
        <v>Senior</v>
      </c>
      <c r="E1367" t="s">
        <v>39</v>
      </c>
      <c r="F1367" t="s">
        <v>41</v>
      </c>
      <c r="G1367">
        <v>41335</v>
      </c>
      <c r="H1367">
        <f t="shared" si="126"/>
        <v>41335</v>
      </c>
      <c r="I1367" t="str" cm="1">
        <f t="array" ref="I1367">_xlfn.IFS(H1367&lt;PERCENTILE(Income_Clean,0.33),"Low",H1367&lt;PERCENTILE(Income_Clean,0.67),"Medium",H1367&gt;PERCENTILE(Income_Clean,0.67),"High")</f>
        <v>Medium</v>
      </c>
      <c r="J1367" t="str">
        <f t="shared" si="127"/>
        <v>Average Income</v>
      </c>
      <c r="K1367">
        <v>1</v>
      </c>
      <c r="L1367">
        <v>0</v>
      </c>
      <c r="M1367" t="str">
        <f t="shared" si="129"/>
        <v>Yes</v>
      </c>
      <c r="N1367" t="s">
        <v>231</v>
      </c>
      <c r="O1367">
        <v>24</v>
      </c>
      <c r="P1367">
        <v>112</v>
      </c>
      <c r="Q1367">
        <v>19</v>
      </c>
      <c r="R1367">
        <v>21</v>
      </c>
      <c r="S1367">
        <v>16</v>
      </c>
      <c r="T1367">
        <v>14</v>
      </c>
      <c r="U1367">
        <v>5</v>
      </c>
      <c r="V1367">
        <f t="shared" si="130"/>
        <v>187</v>
      </c>
      <c r="W1367">
        <v>3</v>
      </c>
      <c r="X1367">
        <v>4</v>
      </c>
      <c r="Y1367">
        <v>1</v>
      </c>
      <c r="Z1367">
        <v>4</v>
      </c>
      <c r="AA1367">
        <v>7</v>
      </c>
      <c r="AB1367">
        <v>0</v>
      </c>
      <c r="AC1367">
        <v>0</v>
      </c>
      <c r="AD1367">
        <v>0</v>
      </c>
      <c r="AE1367">
        <v>0</v>
      </c>
      <c r="AF1367">
        <v>0</v>
      </c>
      <c r="AG1367">
        <f t="shared" si="131"/>
        <v>0</v>
      </c>
      <c r="AH1367">
        <v>0</v>
      </c>
      <c r="AI1367">
        <v>0</v>
      </c>
    </row>
    <row r="1368" spans="1:35" x14ac:dyDescent="0.3">
      <c r="A1368" s="1">
        <v>10476</v>
      </c>
      <c r="B1368">
        <v>1958</v>
      </c>
      <c r="C1368">
        <f t="shared" si="128"/>
        <v>68</v>
      </c>
      <c r="D1368" t="str" cm="1">
        <f t="array" ref="D1368">_xlfn.IFS(C1368&lt;36,"Young",C1368&lt;56,"Middle-aged",C1368&gt;=56,"Senior")</f>
        <v>Senior</v>
      </c>
      <c r="E1368" t="s">
        <v>29</v>
      </c>
      <c r="F1368" t="s">
        <v>37</v>
      </c>
      <c r="G1368">
        <v>67267</v>
      </c>
      <c r="H1368">
        <f t="shared" si="126"/>
        <v>67267</v>
      </c>
      <c r="I1368" t="str" cm="1">
        <f t="array" ref="I1368">_xlfn.IFS(H1368&lt;PERCENTILE(Income_Clean,0.33),"Low",H1368&lt;PERCENTILE(Income_Clean,0.67),"Medium",H1368&gt;PERCENTILE(Income_Clean,0.67),"High")</f>
        <v>High</v>
      </c>
      <c r="J1368" t="str">
        <f t="shared" si="127"/>
        <v>Above Average Income</v>
      </c>
      <c r="K1368">
        <v>0</v>
      </c>
      <c r="L1368">
        <v>1</v>
      </c>
      <c r="M1368" t="str">
        <f t="shared" si="129"/>
        <v>Yes</v>
      </c>
      <c r="N1368" t="s">
        <v>197</v>
      </c>
      <c r="O1368">
        <v>0</v>
      </c>
      <c r="P1368">
        <v>134</v>
      </c>
      <c r="Q1368">
        <v>11</v>
      </c>
      <c r="R1368">
        <v>59</v>
      </c>
      <c r="S1368">
        <v>15</v>
      </c>
      <c r="T1368">
        <v>2</v>
      </c>
      <c r="U1368">
        <v>30</v>
      </c>
      <c r="V1368">
        <f t="shared" si="130"/>
        <v>251</v>
      </c>
      <c r="W1368">
        <v>1</v>
      </c>
      <c r="X1368">
        <v>3</v>
      </c>
      <c r="Y1368">
        <v>2</v>
      </c>
      <c r="Z1368">
        <v>5</v>
      </c>
      <c r="AA1368">
        <v>2</v>
      </c>
      <c r="AB1368">
        <v>0</v>
      </c>
      <c r="AC1368">
        <v>0</v>
      </c>
      <c r="AD1368">
        <v>0</v>
      </c>
      <c r="AE1368">
        <v>0</v>
      </c>
      <c r="AF1368">
        <v>0</v>
      </c>
      <c r="AG1368">
        <f t="shared" si="131"/>
        <v>0</v>
      </c>
      <c r="AH1368">
        <v>0</v>
      </c>
      <c r="AI1368">
        <v>0</v>
      </c>
    </row>
    <row r="1369" spans="1:35" x14ac:dyDescent="0.3">
      <c r="A1369" s="1">
        <v>5948</v>
      </c>
      <c r="B1369">
        <v>1975</v>
      </c>
      <c r="C1369">
        <f t="shared" si="128"/>
        <v>51</v>
      </c>
      <c r="D1369" t="str" cm="1">
        <f t="array" ref="D1369">_xlfn.IFS(C1369&lt;36,"Young",C1369&lt;56,"Middle-aged",C1369&gt;=56,"Senior")</f>
        <v>Middle-aged</v>
      </c>
      <c r="E1369" t="s">
        <v>29</v>
      </c>
      <c r="F1369" t="s">
        <v>30</v>
      </c>
      <c r="G1369">
        <v>57338</v>
      </c>
      <c r="H1369">
        <f t="shared" si="126"/>
        <v>57338</v>
      </c>
      <c r="I1369" t="str" cm="1">
        <f t="array" ref="I1369">_xlfn.IFS(H1369&lt;PERCENTILE(Income_Clean,0.33),"Low",H1369&lt;PERCENTILE(Income_Clean,0.67),"Medium",H1369&gt;PERCENTILE(Income_Clean,0.67),"High")</f>
        <v>Medium</v>
      </c>
      <c r="J1369" t="str">
        <f t="shared" si="127"/>
        <v>Average Income</v>
      </c>
      <c r="K1369">
        <v>0</v>
      </c>
      <c r="L1369">
        <v>1</v>
      </c>
      <c r="M1369" t="str">
        <f t="shared" si="129"/>
        <v>Yes</v>
      </c>
      <c r="N1369" t="s">
        <v>472</v>
      </c>
      <c r="O1369">
        <v>96</v>
      </c>
      <c r="P1369">
        <v>143</v>
      </c>
      <c r="Q1369">
        <v>6</v>
      </c>
      <c r="R1369">
        <v>52</v>
      </c>
      <c r="S1369">
        <v>11</v>
      </c>
      <c r="T1369">
        <v>8</v>
      </c>
      <c r="U1369">
        <v>17</v>
      </c>
      <c r="V1369">
        <f t="shared" si="130"/>
        <v>237</v>
      </c>
      <c r="W1369">
        <v>2</v>
      </c>
      <c r="X1369">
        <v>4</v>
      </c>
      <c r="Y1369">
        <v>1</v>
      </c>
      <c r="Z1369">
        <v>5</v>
      </c>
      <c r="AA1369">
        <v>5</v>
      </c>
      <c r="AB1369">
        <v>0</v>
      </c>
      <c r="AC1369">
        <v>0</v>
      </c>
      <c r="AD1369">
        <v>0</v>
      </c>
      <c r="AE1369">
        <v>0</v>
      </c>
      <c r="AF1369">
        <v>0</v>
      </c>
      <c r="AG1369">
        <f t="shared" si="131"/>
        <v>0</v>
      </c>
      <c r="AH1369">
        <v>0</v>
      </c>
      <c r="AI1369">
        <v>0</v>
      </c>
    </row>
    <row r="1370" spans="1:35" x14ac:dyDescent="0.3">
      <c r="A1370" s="1">
        <v>9140</v>
      </c>
      <c r="B1370">
        <v>1960</v>
      </c>
      <c r="C1370">
        <f t="shared" si="128"/>
        <v>66</v>
      </c>
      <c r="D1370" t="str" cm="1">
        <f t="array" ref="D1370">_xlfn.IFS(C1370&lt;36,"Young",C1370&lt;56,"Middle-aged",C1370&gt;=56,"Senior")</f>
        <v>Senior</v>
      </c>
      <c r="E1370" t="s">
        <v>53</v>
      </c>
      <c r="F1370" t="s">
        <v>33</v>
      </c>
      <c r="G1370">
        <v>50523</v>
      </c>
      <c r="H1370">
        <f t="shared" si="126"/>
        <v>50523</v>
      </c>
      <c r="I1370" t="str" cm="1">
        <f t="array" ref="I1370">_xlfn.IFS(H1370&lt;PERCENTILE(Income_Clean,0.33),"Low",H1370&lt;PERCENTILE(Income_Clean,0.67),"Medium",H1370&gt;PERCENTILE(Income_Clean,0.67),"High")</f>
        <v>Medium</v>
      </c>
      <c r="J1370" t="str">
        <f t="shared" si="127"/>
        <v>Average Income</v>
      </c>
      <c r="K1370">
        <v>1</v>
      </c>
      <c r="L1370">
        <v>1</v>
      </c>
      <c r="M1370" t="str">
        <f t="shared" si="129"/>
        <v>Yes</v>
      </c>
      <c r="N1370" t="s">
        <v>453</v>
      </c>
      <c r="O1370">
        <v>89</v>
      </c>
      <c r="P1370">
        <v>51</v>
      </c>
      <c r="Q1370">
        <v>4</v>
      </c>
      <c r="R1370">
        <v>24</v>
      </c>
      <c r="S1370">
        <v>4</v>
      </c>
      <c r="T1370">
        <v>7</v>
      </c>
      <c r="U1370">
        <v>1</v>
      </c>
      <c r="V1370">
        <f t="shared" si="130"/>
        <v>91</v>
      </c>
      <c r="W1370">
        <v>2</v>
      </c>
      <c r="X1370">
        <v>2</v>
      </c>
      <c r="Y1370">
        <v>0</v>
      </c>
      <c r="Z1370">
        <v>4</v>
      </c>
      <c r="AA1370">
        <v>6</v>
      </c>
      <c r="AB1370">
        <v>0</v>
      </c>
      <c r="AC1370">
        <v>0</v>
      </c>
      <c r="AD1370">
        <v>0</v>
      </c>
      <c r="AE1370">
        <v>0</v>
      </c>
      <c r="AF1370">
        <v>0</v>
      </c>
      <c r="AG1370">
        <f t="shared" si="131"/>
        <v>0</v>
      </c>
      <c r="AH1370">
        <v>0</v>
      </c>
      <c r="AI1370">
        <v>0</v>
      </c>
    </row>
    <row r="1371" spans="1:35" x14ac:dyDescent="0.3">
      <c r="A1371" s="1">
        <v>10258</v>
      </c>
      <c r="B1371">
        <v>1965</v>
      </c>
      <c r="C1371">
        <f t="shared" si="128"/>
        <v>61</v>
      </c>
      <c r="D1371" t="str" cm="1">
        <f t="array" ref="D1371">_xlfn.IFS(C1371&lt;36,"Young",C1371&lt;56,"Middle-aged",C1371&gt;=56,"Senior")</f>
        <v>Senior</v>
      </c>
      <c r="E1371" t="s">
        <v>39</v>
      </c>
      <c r="F1371" t="s">
        <v>30</v>
      </c>
      <c r="G1371">
        <v>35791</v>
      </c>
      <c r="H1371">
        <f t="shared" si="126"/>
        <v>35791</v>
      </c>
      <c r="I1371" t="str" cm="1">
        <f t="array" ref="I1371">_xlfn.IFS(H1371&lt;PERCENTILE(Income_Clean,0.33),"Low",H1371&lt;PERCENTILE(Income_Clean,0.67),"Medium",H1371&gt;PERCENTILE(Income_Clean,0.67),"High")</f>
        <v>Low</v>
      </c>
      <c r="J1371" t="str">
        <f t="shared" si="127"/>
        <v>Below Average Income</v>
      </c>
      <c r="K1371">
        <v>2</v>
      </c>
      <c r="L1371">
        <v>1</v>
      </c>
      <c r="M1371" t="str">
        <f t="shared" si="129"/>
        <v>Yes</v>
      </c>
      <c r="N1371" t="s">
        <v>436</v>
      </c>
      <c r="O1371">
        <v>94</v>
      </c>
      <c r="P1371">
        <v>27</v>
      </c>
      <c r="Q1371">
        <v>0</v>
      </c>
      <c r="R1371">
        <v>5</v>
      </c>
      <c r="S1371">
        <v>0</v>
      </c>
      <c r="T1371">
        <v>0</v>
      </c>
      <c r="U1371">
        <v>3</v>
      </c>
      <c r="V1371">
        <f t="shared" si="130"/>
        <v>35</v>
      </c>
      <c r="W1371">
        <v>2</v>
      </c>
      <c r="X1371">
        <v>1</v>
      </c>
      <c r="Y1371">
        <v>0</v>
      </c>
      <c r="Z1371">
        <v>3</v>
      </c>
      <c r="AA1371">
        <v>8</v>
      </c>
      <c r="AB1371">
        <v>0</v>
      </c>
      <c r="AC1371">
        <v>0</v>
      </c>
      <c r="AD1371">
        <v>0</v>
      </c>
      <c r="AE1371">
        <v>0</v>
      </c>
      <c r="AF1371">
        <v>0</v>
      </c>
      <c r="AG1371">
        <f t="shared" si="131"/>
        <v>0</v>
      </c>
      <c r="AH1371">
        <v>0</v>
      </c>
      <c r="AI1371">
        <v>0</v>
      </c>
    </row>
    <row r="1372" spans="1:35" x14ac:dyDescent="0.3">
      <c r="A1372" s="1">
        <v>5675</v>
      </c>
      <c r="B1372">
        <v>1960</v>
      </c>
      <c r="C1372">
        <f t="shared" si="128"/>
        <v>66</v>
      </c>
      <c r="D1372" t="str" cm="1">
        <f t="array" ref="D1372">_xlfn.IFS(C1372&lt;36,"Young",C1372&lt;56,"Middle-aged",C1372&gt;=56,"Senior")</f>
        <v>Senior</v>
      </c>
      <c r="E1372" t="s">
        <v>36</v>
      </c>
      <c r="F1372" t="s">
        <v>41</v>
      </c>
      <c r="G1372">
        <v>50611</v>
      </c>
      <c r="H1372">
        <f t="shared" si="126"/>
        <v>50611</v>
      </c>
      <c r="I1372" t="str" cm="1">
        <f t="array" ref="I1372">_xlfn.IFS(H1372&lt;PERCENTILE(Income_Clean,0.33),"Low",H1372&lt;PERCENTILE(Income_Clean,0.67),"Medium",H1372&gt;PERCENTILE(Income_Clean,0.67),"High")</f>
        <v>Medium</v>
      </c>
      <c r="J1372" t="str">
        <f t="shared" si="127"/>
        <v>Average Income</v>
      </c>
      <c r="K1372">
        <v>0</v>
      </c>
      <c r="L1372">
        <v>1</v>
      </c>
      <c r="M1372" t="str">
        <f t="shared" si="129"/>
        <v>Yes</v>
      </c>
      <c r="N1372" t="s">
        <v>466</v>
      </c>
      <c r="O1372">
        <v>98</v>
      </c>
      <c r="P1372">
        <v>459</v>
      </c>
      <c r="Q1372">
        <v>0</v>
      </c>
      <c r="R1372">
        <v>24</v>
      </c>
      <c r="S1372">
        <v>6</v>
      </c>
      <c r="T1372">
        <v>0</v>
      </c>
      <c r="U1372">
        <v>4</v>
      </c>
      <c r="V1372">
        <f t="shared" si="130"/>
        <v>493</v>
      </c>
      <c r="W1372">
        <v>6</v>
      </c>
      <c r="X1372">
        <v>4</v>
      </c>
      <c r="Y1372">
        <v>5</v>
      </c>
      <c r="Z1372">
        <v>7</v>
      </c>
      <c r="AA1372">
        <v>6</v>
      </c>
      <c r="AB1372">
        <v>0</v>
      </c>
      <c r="AC1372">
        <v>1</v>
      </c>
      <c r="AD1372">
        <v>0</v>
      </c>
      <c r="AE1372">
        <v>0</v>
      </c>
      <c r="AF1372">
        <v>0</v>
      </c>
      <c r="AG1372">
        <f t="shared" si="131"/>
        <v>1</v>
      </c>
      <c r="AH1372">
        <v>0</v>
      </c>
      <c r="AI1372">
        <v>0</v>
      </c>
    </row>
    <row r="1373" spans="1:35" x14ac:dyDescent="0.3">
      <c r="A1373" s="1">
        <v>4743</v>
      </c>
      <c r="B1373">
        <v>1969</v>
      </c>
      <c r="C1373">
        <f t="shared" si="128"/>
        <v>57</v>
      </c>
      <c r="D1373" t="str" cm="1">
        <f t="array" ref="D1373">_xlfn.IFS(C1373&lt;36,"Young",C1373&lt;56,"Middle-aged",C1373&gt;=56,"Senior")</f>
        <v>Senior</v>
      </c>
      <c r="E1373" t="s">
        <v>36</v>
      </c>
      <c r="F1373" t="s">
        <v>37</v>
      </c>
      <c r="G1373">
        <v>56242</v>
      </c>
      <c r="H1373">
        <f t="shared" si="126"/>
        <v>56242</v>
      </c>
      <c r="I1373" t="str" cm="1">
        <f t="array" ref="I1373">_xlfn.IFS(H1373&lt;PERCENTILE(Income_Clean,0.33),"Low",H1373&lt;PERCENTILE(Income_Clean,0.67),"Medium",H1373&gt;PERCENTILE(Income_Clean,0.67),"High")</f>
        <v>Medium</v>
      </c>
      <c r="J1373" t="str">
        <f t="shared" si="127"/>
        <v>Average Income</v>
      </c>
      <c r="K1373">
        <v>0</v>
      </c>
      <c r="L1373">
        <v>1</v>
      </c>
      <c r="M1373" t="str">
        <f t="shared" si="129"/>
        <v>Yes</v>
      </c>
      <c r="N1373" t="s">
        <v>300</v>
      </c>
      <c r="O1373">
        <v>72</v>
      </c>
      <c r="P1373">
        <v>689</v>
      </c>
      <c r="Q1373">
        <v>8</v>
      </c>
      <c r="R1373">
        <v>167</v>
      </c>
      <c r="S1373">
        <v>11</v>
      </c>
      <c r="T1373">
        <v>8</v>
      </c>
      <c r="U1373">
        <v>88</v>
      </c>
      <c r="V1373">
        <f t="shared" si="130"/>
        <v>971</v>
      </c>
      <c r="W1373">
        <v>5</v>
      </c>
      <c r="X1373">
        <v>8</v>
      </c>
      <c r="Y1373">
        <v>4</v>
      </c>
      <c r="Z1373">
        <v>11</v>
      </c>
      <c r="AA1373">
        <v>6</v>
      </c>
      <c r="AB1373">
        <v>0</v>
      </c>
      <c r="AC1373">
        <v>0</v>
      </c>
      <c r="AD1373">
        <v>0</v>
      </c>
      <c r="AE1373">
        <v>0</v>
      </c>
      <c r="AF1373">
        <v>0</v>
      </c>
      <c r="AG1373">
        <f t="shared" si="131"/>
        <v>0</v>
      </c>
      <c r="AH1373">
        <v>0</v>
      </c>
      <c r="AI1373">
        <v>0</v>
      </c>
    </row>
    <row r="1374" spans="1:35" x14ac:dyDescent="0.3">
      <c r="A1374" s="1">
        <v>8805</v>
      </c>
      <c r="B1374">
        <v>1960</v>
      </c>
      <c r="C1374">
        <f t="shared" si="128"/>
        <v>66</v>
      </c>
      <c r="D1374" t="str" cm="1">
        <f t="array" ref="D1374">_xlfn.IFS(C1374&lt;36,"Young",C1374&lt;56,"Middle-aged",C1374&gt;=56,"Senior")</f>
        <v>Senior</v>
      </c>
      <c r="E1374" t="s">
        <v>29</v>
      </c>
      <c r="F1374" t="s">
        <v>30</v>
      </c>
      <c r="G1374">
        <v>48904</v>
      </c>
      <c r="H1374">
        <f t="shared" si="126"/>
        <v>48904</v>
      </c>
      <c r="I1374" t="str" cm="1">
        <f t="array" ref="I1374">_xlfn.IFS(H1374&lt;PERCENTILE(Income_Clean,0.33),"Low",H1374&lt;PERCENTILE(Income_Clean,0.67),"Medium",H1374&gt;PERCENTILE(Income_Clean,0.67),"High")</f>
        <v>Medium</v>
      </c>
      <c r="J1374" t="str">
        <f t="shared" si="127"/>
        <v>Average Income</v>
      </c>
      <c r="K1374">
        <v>0</v>
      </c>
      <c r="L1374">
        <v>1</v>
      </c>
      <c r="M1374" t="str">
        <f t="shared" si="129"/>
        <v>Yes</v>
      </c>
      <c r="N1374" t="s">
        <v>618</v>
      </c>
      <c r="O1374">
        <v>1</v>
      </c>
      <c r="P1374">
        <v>283</v>
      </c>
      <c r="Q1374">
        <v>10</v>
      </c>
      <c r="R1374">
        <v>38</v>
      </c>
      <c r="S1374">
        <v>0</v>
      </c>
      <c r="T1374">
        <v>13</v>
      </c>
      <c r="U1374">
        <v>27</v>
      </c>
      <c r="V1374">
        <f t="shared" si="130"/>
        <v>371</v>
      </c>
      <c r="W1374">
        <v>4</v>
      </c>
      <c r="X1374">
        <v>7</v>
      </c>
      <c r="Y1374">
        <v>2</v>
      </c>
      <c r="Z1374">
        <v>4</v>
      </c>
      <c r="AA1374">
        <v>8</v>
      </c>
      <c r="AB1374">
        <v>0</v>
      </c>
      <c r="AC1374">
        <v>0</v>
      </c>
      <c r="AD1374">
        <v>0</v>
      </c>
      <c r="AE1374">
        <v>0</v>
      </c>
      <c r="AF1374">
        <v>0</v>
      </c>
      <c r="AG1374">
        <f t="shared" si="131"/>
        <v>0</v>
      </c>
      <c r="AH1374">
        <v>0</v>
      </c>
      <c r="AI1374">
        <v>0</v>
      </c>
    </row>
    <row r="1375" spans="1:35" x14ac:dyDescent="0.3">
      <c r="A1375" s="1">
        <v>1542</v>
      </c>
      <c r="B1375">
        <v>1975</v>
      </c>
      <c r="C1375">
        <f t="shared" si="128"/>
        <v>51</v>
      </c>
      <c r="D1375" t="str" cm="1">
        <f t="array" ref="D1375">_xlfn.IFS(C1375&lt;36,"Young",C1375&lt;56,"Middle-aged",C1375&gt;=56,"Senior")</f>
        <v>Middle-aged</v>
      </c>
      <c r="E1375" t="s">
        <v>29</v>
      </c>
      <c r="F1375" t="s">
        <v>30</v>
      </c>
      <c r="G1375">
        <v>56243</v>
      </c>
      <c r="H1375">
        <f t="shared" si="126"/>
        <v>56243</v>
      </c>
      <c r="I1375" t="str" cm="1">
        <f t="array" ref="I1375">_xlfn.IFS(H1375&lt;PERCENTILE(Income_Clean,0.33),"Low",H1375&lt;PERCENTILE(Income_Clean,0.67),"Medium",H1375&gt;PERCENTILE(Income_Clean,0.67),"High")</f>
        <v>Medium</v>
      </c>
      <c r="J1375" t="str">
        <f t="shared" si="127"/>
        <v>Average Income</v>
      </c>
      <c r="K1375">
        <v>1</v>
      </c>
      <c r="L1375">
        <v>2</v>
      </c>
      <c r="M1375" t="str">
        <f t="shared" si="129"/>
        <v>Yes</v>
      </c>
      <c r="N1375" t="s">
        <v>375</v>
      </c>
      <c r="O1375">
        <v>26</v>
      </c>
      <c r="P1375">
        <v>347</v>
      </c>
      <c r="Q1375">
        <v>0</v>
      </c>
      <c r="R1375">
        <v>35</v>
      </c>
      <c r="S1375">
        <v>4</v>
      </c>
      <c r="T1375">
        <v>3</v>
      </c>
      <c r="U1375">
        <v>7</v>
      </c>
      <c r="V1375">
        <f t="shared" si="130"/>
        <v>396</v>
      </c>
      <c r="W1375">
        <v>6</v>
      </c>
      <c r="X1375">
        <v>4</v>
      </c>
      <c r="Y1375">
        <v>2</v>
      </c>
      <c r="Z1375">
        <v>8</v>
      </c>
      <c r="AA1375">
        <v>5</v>
      </c>
      <c r="AB1375">
        <v>0</v>
      </c>
      <c r="AC1375">
        <v>0</v>
      </c>
      <c r="AD1375">
        <v>0</v>
      </c>
      <c r="AE1375">
        <v>0</v>
      </c>
      <c r="AF1375">
        <v>0</v>
      </c>
      <c r="AG1375">
        <f t="shared" si="131"/>
        <v>0</v>
      </c>
      <c r="AH1375">
        <v>0</v>
      </c>
      <c r="AI1375">
        <v>0</v>
      </c>
    </row>
    <row r="1376" spans="1:35" x14ac:dyDescent="0.3">
      <c r="A1376" s="1">
        <v>6770</v>
      </c>
      <c r="B1376">
        <v>1985</v>
      </c>
      <c r="C1376">
        <f t="shared" si="128"/>
        <v>41</v>
      </c>
      <c r="D1376" t="str" cm="1">
        <f t="array" ref="D1376">_xlfn.IFS(C1376&lt;36,"Young",C1376&lt;56,"Middle-aged",C1376&gt;=56,"Senior")</f>
        <v>Middle-aged</v>
      </c>
      <c r="E1376" t="s">
        <v>29</v>
      </c>
      <c r="F1376" t="s">
        <v>37</v>
      </c>
      <c r="G1376">
        <v>21355</v>
      </c>
      <c r="H1376">
        <f t="shared" si="126"/>
        <v>21355</v>
      </c>
      <c r="I1376" t="str" cm="1">
        <f t="array" ref="I1376">_xlfn.IFS(H1376&lt;PERCENTILE(Income_Clean,0.33),"Low",H1376&lt;PERCENTILE(Income_Clean,0.67),"Medium",H1376&gt;PERCENTILE(Income_Clean,0.67),"High")</f>
        <v>Low</v>
      </c>
      <c r="J1376" t="str">
        <f t="shared" si="127"/>
        <v>Below Average Income</v>
      </c>
      <c r="K1376">
        <v>1</v>
      </c>
      <c r="L1376">
        <v>0</v>
      </c>
      <c r="M1376" t="str">
        <f t="shared" si="129"/>
        <v>Yes</v>
      </c>
      <c r="N1376" t="s">
        <v>171</v>
      </c>
      <c r="O1376">
        <v>5</v>
      </c>
      <c r="P1376">
        <v>5</v>
      </c>
      <c r="Q1376">
        <v>13</v>
      </c>
      <c r="R1376">
        <v>14</v>
      </c>
      <c r="S1376">
        <v>0</v>
      </c>
      <c r="T1376">
        <v>5</v>
      </c>
      <c r="U1376">
        <v>31</v>
      </c>
      <c r="V1376">
        <f t="shared" si="130"/>
        <v>68</v>
      </c>
      <c r="W1376">
        <v>2</v>
      </c>
      <c r="X1376">
        <v>2</v>
      </c>
      <c r="Y1376">
        <v>1</v>
      </c>
      <c r="Z1376">
        <v>2</v>
      </c>
      <c r="AA1376">
        <v>6</v>
      </c>
      <c r="AB1376">
        <v>1</v>
      </c>
      <c r="AC1376">
        <v>0</v>
      </c>
      <c r="AD1376">
        <v>0</v>
      </c>
      <c r="AE1376">
        <v>0</v>
      </c>
      <c r="AF1376">
        <v>0</v>
      </c>
      <c r="AG1376">
        <f t="shared" si="131"/>
        <v>1</v>
      </c>
      <c r="AH1376">
        <v>0</v>
      </c>
      <c r="AI1376">
        <v>1</v>
      </c>
    </row>
    <row r="1377" spans="1:35" x14ac:dyDescent="0.3">
      <c r="A1377" s="1">
        <v>8773</v>
      </c>
      <c r="B1377">
        <v>1971</v>
      </c>
      <c r="C1377">
        <f t="shared" si="128"/>
        <v>55</v>
      </c>
      <c r="D1377" t="str" cm="1">
        <f t="array" ref="D1377">_xlfn.IFS(C1377&lt;36,"Young",C1377&lt;56,"Middle-aged",C1377&gt;=56,"Senior")</f>
        <v>Middle-aged</v>
      </c>
      <c r="E1377" t="s">
        <v>39</v>
      </c>
      <c r="F1377" t="s">
        <v>33</v>
      </c>
      <c r="G1377">
        <v>57420</v>
      </c>
      <c r="H1377">
        <f t="shared" si="126"/>
        <v>57420</v>
      </c>
      <c r="I1377" t="str" cm="1">
        <f t="array" ref="I1377">_xlfn.IFS(H1377&lt;PERCENTILE(Income_Clean,0.33),"Low",H1377&lt;PERCENTILE(Income_Clean,0.67),"Medium",H1377&gt;PERCENTILE(Income_Clean,0.67),"High")</f>
        <v>Medium</v>
      </c>
      <c r="J1377" t="str">
        <f t="shared" si="127"/>
        <v>Average Income</v>
      </c>
      <c r="K1377">
        <v>0</v>
      </c>
      <c r="L1377">
        <v>1</v>
      </c>
      <c r="M1377" t="str">
        <f t="shared" si="129"/>
        <v>Yes</v>
      </c>
      <c r="N1377" t="s">
        <v>416</v>
      </c>
      <c r="O1377">
        <v>22</v>
      </c>
      <c r="P1377">
        <v>280</v>
      </c>
      <c r="Q1377">
        <v>0</v>
      </c>
      <c r="R1377">
        <v>18</v>
      </c>
      <c r="S1377">
        <v>0</v>
      </c>
      <c r="T1377">
        <v>0</v>
      </c>
      <c r="U1377">
        <v>24</v>
      </c>
      <c r="V1377">
        <f t="shared" si="130"/>
        <v>322</v>
      </c>
      <c r="W1377">
        <v>3</v>
      </c>
      <c r="X1377">
        <v>5</v>
      </c>
      <c r="Y1377">
        <v>1</v>
      </c>
      <c r="Z1377">
        <v>6</v>
      </c>
      <c r="AA1377">
        <v>7</v>
      </c>
      <c r="AB1377">
        <v>0</v>
      </c>
      <c r="AC1377">
        <v>1</v>
      </c>
      <c r="AD1377">
        <v>0</v>
      </c>
      <c r="AE1377">
        <v>0</v>
      </c>
      <c r="AF1377">
        <v>0</v>
      </c>
      <c r="AG1377">
        <f t="shared" si="131"/>
        <v>1</v>
      </c>
      <c r="AH1377">
        <v>0</v>
      </c>
      <c r="AI1377">
        <v>0</v>
      </c>
    </row>
    <row r="1378" spans="1:35" x14ac:dyDescent="0.3">
      <c r="A1378" s="1">
        <v>10475</v>
      </c>
      <c r="B1378">
        <v>1970</v>
      </c>
      <c r="C1378">
        <f t="shared" si="128"/>
        <v>56</v>
      </c>
      <c r="D1378" t="str" cm="1">
        <f t="array" ref="D1378">_xlfn.IFS(C1378&lt;36,"Young",C1378&lt;56,"Middle-aged",C1378&gt;=56,"Senior")</f>
        <v>Senior</v>
      </c>
      <c r="E1378" t="s">
        <v>39</v>
      </c>
      <c r="F1378" t="s">
        <v>33</v>
      </c>
      <c r="H1378">
        <f t="shared" si="126"/>
        <v>51371</v>
      </c>
      <c r="I1378" t="str" cm="1">
        <f t="array" ref="I1378">_xlfn.IFS(H1378&lt;PERCENTILE(Income_Clean,0.33),"Low",H1378&lt;PERCENTILE(Income_Clean,0.67),"Medium",H1378&gt;PERCENTILE(Income_Clean,0.67),"High")</f>
        <v>Medium</v>
      </c>
      <c r="J1378" t="str">
        <f t="shared" si="127"/>
        <v>Average Income</v>
      </c>
      <c r="K1378">
        <v>0</v>
      </c>
      <c r="L1378">
        <v>1</v>
      </c>
      <c r="M1378" t="str">
        <f t="shared" si="129"/>
        <v>Yes</v>
      </c>
      <c r="N1378" t="s">
        <v>361</v>
      </c>
      <c r="O1378">
        <v>39</v>
      </c>
      <c r="P1378">
        <v>187</v>
      </c>
      <c r="Q1378">
        <v>5</v>
      </c>
      <c r="R1378">
        <v>65</v>
      </c>
      <c r="S1378">
        <v>26</v>
      </c>
      <c r="T1378">
        <v>20</v>
      </c>
      <c r="U1378">
        <v>14</v>
      </c>
      <c r="V1378">
        <f t="shared" si="130"/>
        <v>317</v>
      </c>
      <c r="W1378">
        <v>2</v>
      </c>
      <c r="X1378">
        <v>4</v>
      </c>
      <c r="Y1378">
        <v>2</v>
      </c>
      <c r="Z1378">
        <v>6</v>
      </c>
      <c r="AA1378">
        <v>5</v>
      </c>
      <c r="AB1378">
        <v>0</v>
      </c>
      <c r="AC1378">
        <v>0</v>
      </c>
      <c r="AD1378">
        <v>0</v>
      </c>
      <c r="AE1378">
        <v>0</v>
      </c>
      <c r="AF1378">
        <v>0</v>
      </c>
      <c r="AG1378">
        <f t="shared" si="131"/>
        <v>0</v>
      </c>
      <c r="AH1378">
        <v>0</v>
      </c>
      <c r="AI1378">
        <v>0</v>
      </c>
    </row>
    <row r="1379" spans="1:35" x14ac:dyDescent="0.3">
      <c r="A1379" s="1">
        <v>10420</v>
      </c>
      <c r="B1379">
        <v>1955</v>
      </c>
      <c r="C1379">
        <f t="shared" si="128"/>
        <v>71</v>
      </c>
      <c r="D1379" t="str" cm="1">
        <f t="array" ref="D1379">_xlfn.IFS(C1379&lt;36,"Young",C1379&lt;56,"Middle-aged",C1379&gt;=56,"Senior")</f>
        <v>Senior</v>
      </c>
      <c r="E1379" t="s">
        <v>39</v>
      </c>
      <c r="F1379" t="s">
        <v>41</v>
      </c>
      <c r="G1379">
        <v>46390</v>
      </c>
      <c r="H1379">
        <f t="shared" si="126"/>
        <v>46390</v>
      </c>
      <c r="I1379" t="str" cm="1">
        <f t="array" ref="I1379">_xlfn.IFS(H1379&lt;PERCENTILE(Income_Clean,0.33),"Low",H1379&lt;PERCENTILE(Income_Clean,0.67),"Medium",H1379&gt;PERCENTILE(Income_Clean,0.67),"High")</f>
        <v>Medium</v>
      </c>
      <c r="J1379" t="str">
        <f t="shared" si="127"/>
        <v>Average Income</v>
      </c>
      <c r="K1379">
        <v>0</v>
      </c>
      <c r="L1379">
        <v>1</v>
      </c>
      <c r="M1379" t="str">
        <f t="shared" si="129"/>
        <v>Yes</v>
      </c>
      <c r="N1379" t="s">
        <v>619</v>
      </c>
      <c r="O1379">
        <v>56</v>
      </c>
      <c r="P1379">
        <v>95</v>
      </c>
      <c r="Q1379">
        <v>14</v>
      </c>
      <c r="R1379">
        <v>64</v>
      </c>
      <c r="S1379">
        <v>2</v>
      </c>
      <c r="T1379">
        <v>9</v>
      </c>
      <c r="U1379">
        <v>38</v>
      </c>
      <c r="V1379">
        <f t="shared" si="130"/>
        <v>222</v>
      </c>
      <c r="W1379">
        <v>1</v>
      </c>
      <c r="X1379">
        <v>4</v>
      </c>
      <c r="Y1379">
        <v>2</v>
      </c>
      <c r="Z1379">
        <v>3</v>
      </c>
      <c r="AA1379">
        <v>7</v>
      </c>
      <c r="AB1379">
        <v>0</v>
      </c>
      <c r="AC1379">
        <v>0</v>
      </c>
      <c r="AD1379">
        <v>0</v>
      </c>
      <c r="AE1379">
        <v>0</v>
      </c>
      <c r="AF1379">
        <v>0</v>
      </c>
      <c r="AG1379">
        <f t="shared" si="131"/>
        <v>0</v>
      </c>
      <c r="AH1379">
        <v>0</v>
      </c>
      <c r="AI1379">
        <v>0</v>
      </c>
    </row>
    <row r="1380" spans="1:35" x14ac:dyDescent="0.3">
      <c r="A1380" s="1">
        <v>7514</v>
      </c>
      <c r="B1380">
        <v>1956</v>
      </c>
      <c r="C1380">
        <f t="shared" si="128"/>
        <v>70</v>
      </c>
      <c r="D1380" t="str" cm="1">
        <f t="array" ref="D1380">_xlfn.IFS(C1380&lt;36,"Young",C1380&lt;56,"Middle-aged",C1380&gt;=56,"Senior")</f>
        <v>Senior</v>
      </c>
      <c r="E1380" t="s">
        <v>53</v>
      </c>
      <c r="F1380" t="s">
        <v>33</v>
      </c>
      <c r="G1380">
        <v>54342</v>
      </c>
      <c r="H1380">
        <f t="shared" si="126"/>
        <v>54342</v>
      </c>
      <c r="I1380" t="str" cm="1">
        <f t="array" ref="I1380">_xlfn.IFS(H1380&lt;PERCENTILE(Income_Clean,0.33),"Low",H1380&lt;PERCENTILE(Income_Clean,0.67),"Medium",H1380&gt;PERCENTILE(Income_Clean,0.67),"High")</f>
        <v>Medium</v>
      </c>
      <c r="J1380" t="str">
        <f t="shared" si="127"/>
        <v>Average Income</v>
      </c>
      <c r="K1380">
        <v>1</v>
      </c>
      <c r="L1380">
        <v>1</v>
      </c>
      <c r="M1380" t="str">
        <f t="shared" si="129"/>
        <v>Yes</v>
      </c>
      <c r="N1380" t="s">
        <v>113</v>
      </c>
      <c r="O1380">
        <v>74</v>
      </c>
      <c r="P1380">
        <v>84</v>
      </c>
      <c r="Q1380">
        <v>10</v>
      </c>
      <c r="R1380">
        <v>34</v>
      </c>
      <c r="S1380">
        <v>11</v>
      </c>
      <c r="T1380">
        <v>10</v>
      </c>
      <c r="U1380">
        <v>28</v>
      </c>
      <c r="V1380">
        <f t="shared" si="130"/>
        <v>177</v>
      </c>
      <c r="W1380">
        <v>4</v>
      </c>
      <c r="X1380">
        <v>3</v>
      </c>
      <c r="Y1380">
        <v>1</v>
      </c>
      <c r="Z1380">
        <v>4</v>
      </c>
      <c r="AA1380">
        <v>6</v>
      </c>
      <c r="AB1380">
        <v>0</v>
      </c>
      <c r="AC1380">
        <v>0</v>
      </c>
      <c r="AD1380">
        <v>0</v>
      </c>
      <c r="AE1380">
        <v>0</v>
      </c>
      <c r="AF1380">
        <v>0</v>
      </c>
      <c r="AG1380">
        <f t="shared" si="131"/>
        <v>0</v>
      </c>
      <c r="AH1380">
        <v>0</v>
      </c>
      <c r="AI1380">
        <v>0</v>
      </c>
    </row>
    <row r="1381" spans="1:35" x14ac:dyDescent="0.3">
      <c r="A1381" s="1">
        <v>2902</v>
      </c>
      <c r="B1381">
        <v>1958</v>
      </c>
      <c r="C1381">
        <f t="shared" si="128"/>
        <v>68</v>
      </c>
      <c r="D1381" t="str" cm="1">
        <f t="array" ref="D1381">_xlfn.IFS(C1381&lt;36,"Young",C1381&lt;56,"Middle-aged",C1381&gt;=56,"Senior")</f>
        <v>Senior</v>
      </c>
      <c r="E1381" t="s">
        <v>29</v>
      </c>
      <c r="F1381" t="s">
        <v>33</v>
      </c>
      <c r="H1381">
        <f t="shared" si="126"/>
        <v>51371</v>
      </c>
      <c r="I1381" t="str" cm="1">
        <f t="array" ref="I1381">_xlfn.IFS(H1381&lt;PERCENTILE(Income_Clean,0.33),"Low",H1381&lt;PERCENTILE(Income_Clean,0.67),"Medium",H1381&gt;PERCENTILE(Income_Clean,0.67),"High")</f>
        <v>Medium</v>
      </c>
      <c r="J1381" t="str">
        <f t="shared" si="127"/>
        <v>Average Income</v>
      </c>
      <c r="K1381">
        <v>1</v>
      </c>
      <c r="L1381">
        <v>1</v>
      </c>
      <c r="M1381" t="str">
        <f t="shared" si="129"/>
        <v>Yes</v>
      </c>
      <c r="N1381" t="s">
        <v>615</v>
      </c>
      <c r="O1381">
        <v>87</v>
      </c>
      <c r="P1381">
        <v>19</v>
      </c>
      <c r="Q1381">
        <v>4</v>
      </c>
      <c r="R1381">
        <v>12</v>
      </c>
      <c r="S1381">
        <v>2</v>
      </c>
      <c r="T1381">
        <v>2</v>
      </c>
      <c r="U1381">
        <v>6</v>
      </c>
      <c r="V1381">
        <f t="shared" si="130"/>
        <v>45</v>
      </c>
      <c r="W1381">
        <v>1</v>
      </c>
      <c r="X1381">
        <v>1</v>
      </c>
      <c r="Y1381">
        <v>0</v>
      </c>
      <c r="Z1381">
        <v>3</v>
      </c>
      <c r="AA1381">
        <v>5</v>
      </c>
      <c r="AB1381">
        <v>0</v>
      </c>
      <c r="AC1381">
        <v>0</v>
      </c>
      <c r="AD1381">
        <v>0</v>
      </c>
      <c r="AE1381">
        <v>0</v>
      </c>
      <c r="AF1381">
        <v>0</v>
      </c>
      <c r="AG1381">
        <f t="shared" si="131"/>
        <v>0</v>
      </c>
      <c r="AH1381">
        <v>0</v>
      </c>
      <c r="AI1381">
        <v>0</v>
      </c>
    </row>
    <row r="1382" spans="1:35" x14ac:dyDescent="0.3">
      <c r="A1382" s="1">
        <v>4345</v>
      </c>
      <c r="B1382">
        <v>1964</v>
      </c>
      <c r="C1382">
        <f t="shared" si="128"/>
        <v>62</v>
      </c>
      <c r="D1382" t="str" cm="1">
        <f t="array" ref="D1382">_xlfn.IFS(C1382&lt;36,"Young",C1382&lt;56,"Middle-aged",C1382&gt;=56,"Senior")</f>
        <v>Senior</v>
      </c>
      <c r="E1382" t="s">
        <v>53</v>
      </c>
      <c r="F1382" t="s">
        <v>30</v>
      </c>
      <c r="H1382">
        <f t="shared" si="126"/>
        <v>51371</v>
      </c>
      <c r="I1382" t="str" cm="1">
        <f t="array" ref="I1382">_xlfn.IFS(H1382&lt;PERCENTILE(Income_Clean,0.33),"Low",H1382&lt;PERCENTILE(Income_Clean,0.67),"Medium",H1382&gt;PERCENTILE(Income_Clean,0.67),"High")</f>
        <v>Medium</v>
      </c>
      <c r="J1382" t="str">
        <f t="shared" si="127"/>
        <v>Average Income</v>
      </c>
      <c r="K1382">
        <v>1</v>
      </c>
      <c r="L1382">
        <v>1</v>
      </c>
      <c r="M1382" t="str">
        <f t="shared" si="129"/>
        <v>Yes</v>
      </c>
      <c r="N1382" t="s">
        <v>588</v>
      </c>
      <c r="O1382">
        <v>49</v>
      </c>
      <c r="P1382">
        <v>5</v>
      </c>
      <c r="Q1382">
        <v>1</v>
      </c>
      <c r="R1382">
        <v>9</v>
      </c>
      <c r="S1382">
        <v>2</v>
      </c>
      <c r="T1382">
        <v>0</v>
      </c>
      <c r="U1382">
        <v>4</v>
      </c>
      <c r="V1382">
        <f t="shared" si="130"/>
        <v>21</v>
      </c>
      <c r="W1382">
        <v>1</v>
      </c>
      <c r="X1382">
        <v>1</v>
      </c>
      <c r="Y1382">
        <v>0</v>
      </c>
      <c r="Z1382">
        <v>2</v>
      </c>
      <c r="AA1382">
        <v>7</v>
      </c>
      <c r="AB1382">
        <v>0</v>
      </c>
      <c r="AC1382">
        <v>0</v>
      </c>
      <c r="AD1382">
        <v>0</v>
      </c>
      <c r="AE1382">
        <v>0</v>
      </c>
      <c r="AF1382">
        <v>0</v>
      </c>
      <c r="AG1382">
        <f t="shared" si="131"/>
        <v>0</v>
      </c>
      <c r="AH1382">
        <v>0</v>
      </c>
      <c r="AI1382">
        <v>0</v>
      </c>
    </row>
    <row r="1383" spans="1:35" x14ac:dyDescent="0.3">
      <c r="A1383" s="1">
        <v>793</v>
      </c>
      <c r="B1383">
        <v>1973</v>
      </c>
      <c r="C1383">
        <f t="shared" si="128"/>
        <v>53</v>
      </c>
      <c r="D1383" t="str" cm="1">
        <f t="array" ref="D1383">_xlfn.IFS(C1383&lt;36,"Young",C1383&lt;56,"Middle-aged",C1383&gt;=56,"Senior")</f>
        <v>Middle-aged</v>
      </c>
      <c r="E1383" t="s">
        <v>29</v>
      </c>
      <c r="F1383" t="s">
        <v>37</v>
      </c>
      <c r="G1383">
        <v>20895</v>
      </c>
      <c r="H1383">
        <f t="shared" si="126"/>
        <v>20895</v>
      </c>
      <c r="I1383" t="str" cm="1">
        <f t="array" ref="I1383">_xlfn.IFS(H1383&lt;PERCENTILE(Income_Clean,0.33),"Low",H1383&lt;PERCENTILE(Income_Clean,0.67),"Medium",H1383&gt;PERCENTILE(Income_Clean,0.67),"High")</f>
        <v>Low</v>
      </c>
      <c r="J1383" t="str">
        <f t="shared" si="127"/>
        <v>Below Average Income</v>
      </c>
      <c r="K1383">
        <v>1</v>
      </c>
      <c r="L1383">
        <v>0</v>
      </c>
      <c r="M1383" t="str">
        <f t="shared" si="129"/>
        <v>Yes</v>
      </c>
      <c r="N1383" t="s">
        <v>620</v>
      </c>
      <c r="O1383">
        <v>24</v>
      </c>
      <c r="P1383">
        <v>18</v>
      </c>
      <c r="Q1383">
        <v>3</v>
      </c>
      <c r="R1383">
        <v>17</v>
      </c>
      <c r="S1383">
        <v>3</v>
      </c>
      <c r="T1383">
        <v>0</v>
      </c>
      <c r="U1383">
        <v>4</v>
      </c>
      <c r="V1383">
        <f t="shared" si="130"/>
        <v>45</v>
      </c>
      <c r="W1383">
        <v>1</v>
      </c>
      <c r="X1383">
        <v>2</v>
      </c>
      <c r="Y1383">
        <v>0</v>
      </c>
      <c r="Z1383">
        <v>3</v>
      </c>
      <c r="AA1383">
        <v>9</v>
      </c>
      <c r="AB1383">
        <v>0</v>
      </c>
      <c r="AC1383">
        <v>0</v>
      </c>
      <c r="AD1383">
        <v>0</v>
      </c>
      <c r="AE1383">
        <v>0</v>
      </c>
      <c r="AF1383">
        <v>0</v>
      </c>
      <c r="AG1383">
        <f t="shared" si="131"/>
        <v>0</v>
      </c>
      <c r="AH1383">
        <v>0</v>
      </c>
      <c r="AI1383">
        <v>0</v>
      </c>
    </row>
    <row r="1384" spans="1:35" x14ac:dyDescent="0.3">
      <c r="A1384" s="1">
        <v>10909</v>
      </c>
      <c r="B1384">
        <v>1948</v>
      </c>
      <c r="C1384">
        <f t="shared" si="128"/>
        <v>78</v>
      </c>
      <c r="D1384" t="str" cm="1">
        <f t="array" ref="D1384">_xlfn.IFS(C1384&lt;36,"Young",C1384&lt;56,"Middle-aged",C1384&gt;=56,"Senior")</f>
        <v>Senior</v>
      </c>
      <c r="E1384" t="s">
        <v>29</v>
      </c>
      <c r="F1384" t="s">
        <v>37</v>
      </c>
      <c r="G1384">
        <v>92344</v>
      </c>
      <c r="H1384">
        <f t="shared" si="126"/>
        <v>92344</v>
      </c>
      <c r="I1384" t="str" cm="1">
        <f t="array" ref="I1384">_xlfn.IFS(H1384&lt;PERCENTILE(Income_Clean,0.33),"Low",H1384&lt;PERCENTILE(Income_Clean,0.67),"Medium",H1384&gt;PERCENTILE(Income_Clean,0.67),"High")</f>
        <v>High</v>
      </c>
      <c r="J1384" t="str">
        <f t="shared" si="127"/>
        <v>Above Average Income</v>
      </c>
      <c r="K1384">
        <v>0</v>
      </c>
      <c r="L1384">
        <v>0</v>
      </c>
      <c r="M1384" t="str">
        <f t="shared" si="129"/>
        <v>No</v>
      </c>
      <c r="N1384" t="s">
        <v>267</v>
      </c>
      <c r="O1384">
        <v>9</v>
      </c>
      <c r="P1384">
        <v>992</v>
      </c>
      <c r="Q1384">
        <v>24</v>
      </c>
      <c r="R1384">
        <v>694</v>
      </c>
      <c r="S1384">
        <v>51</v>
      </c>
      <c r="T1384">
        <v>19</v>
      </c>
      <c r="U1384">
        <v>119</v>
      </c>
      <c r="V1384">
        <f t="shared" si="130"/>
        <v>1899</v>
      </c>
      <c r="W1384">
        <v>0</v>
      </c>
      <c r="X1384">
        <v>5</v>
      </c>
      <c r="Y1384">
        <v>10</v>
      </c>
      <c r="Z1384">
        <v>5</v>
      </c>
      <c r="AA1384">
        <v>1</v>
      </c>
      <c r="AB1384">
        <v>1</v>
      </c>
      <c r="AC1384">
        <v>0</v>
      </c>
      <c r="AD1384">
        <v>1</v>
      </c>
      <c r="AE1384">
        <v>0</v>
      </c>
      <c r="AF1384">
        <v>0</v>
      </c>
      <c r="AG1384">
        <f t="shared" si="131"/>
        <v>2</v>
      </c>
      <c r="AH1384">
        <v>0</v>
      </c>
      <c r="AI1384">
        <v>0</v>
      </c>
    </row>
    <row r="1385" spans="1:35" x14ac:dyDescent="0.3">
      <c r="A1385" s="1">
        <v>3769</v>
      </c>
      <c r="B1385">
        <v>1972</v>
      </c>
      <c r="C1385">
        <f t="shared" si="128"/>
        <v>54</v>
      </c>
      <c r="D1385" t="str" cm="1">
        <f t="array" ref="D1385">_xlfn.IFS(C1385&lt;36,"Young",C1385&lt;56,"Middle-aged",C1385&gt;=56,"Senior")</f>
        <v>Middle-aged</v>
      </c>
      <c r="E1385" t="s">
        <v>36</v>
      </c>
      <c r="F1385" t="s">
        <v>33</v>
      </c>
      <c r="H1385">
        <f t="shared" si="126"/>
        <v>51371</v>
      </c>
      <c r="I1385" t="str" cm="1">
        <f t="array" ref="I1385">_xlfn.IFS(H1385&lt;PERCENTILE(Income_Clean,0.33),"Low",H1385&lt;PERCENTILE(Income_Clean,0.67),"Medium",H1385&gt;PERCENTILE(Income_Clean,0.67),"High")</f>
        <v>Medium</v>
      </c>
      <c r="J1385" t="str">
        <f t="shared" si="127"/>
        <v>Average Income</v>
      </c>
      <c r="K1385">
        <v>1</v>
      </c>
      <c r="L1385">
        <v>0</v>
      </c>
      <c r="M1385" t="str">
        <f t="shared" si="129"/>
        <v>Yes</v>
      </c>
      <c r="N1385" t="s">
        <v>621</v>
      </c>
      <c r="O1385">
        <v>17</v>
      </c>
      <c r="P1385">
        <v>25</v>
      </c>
      <c r="Q1385">
        <v>1</v>
      </c>
      <c r="R1385">
        <v>13</v>
      </c>
      <c r="S1385">
        <v>0</v>
      </c>
      <c r="T1385">
        <v>0</v>
      </c>
      <c r="U1385">
        <v>3</v>
      </c>
      <c r="V1385">
        <f t="shared" si="130"/>
        <v>42</v>
      </c>
      <c r="W1385">
        <v>1</v>
      </c>
      <c r="X1385">
        <v>1</v>
      </c>
      <c r="Y1385">
        <v>0</v>
      </c>
      <c r="Z1385">
        <v>3</v>
      </c>
      <c r="AA1385">
        <v>7</v>
      </c>
      <c r="AB1385">
        <v>0</v>
      </c>
      <c r="AC1385">
        <v>0</v>
      </c>
      <c r="AD1385">
        <v>0</v>
      </c>
      <c r="AE1385">
        <v>0</v>
      </c>
      <c r="AF1385">
        <v>0</v>
      </c>
      <c r="AG1385">
        <f t="shared" si="131"/>
        <v>0</v>
      </c>
      <c r="AH1385">
        <v>0</v>
      </c>
      <c r="AI1385">
        <v>0</v>
      </c>
    </row>
    <row r="1386" spans="1:35" x14ac:dyDescent="0.3">
      <c r="A1386" s="1">
        <v>8702</v>
      </c>
      <c r="B1386">
        <v>1976</v>
      </c>
      <c r="C1386">
        <f t="shared" si="128"/>
        <v>50</v>
      </c>
      <c r="D1386" t="str" cm="1">
        <f t="array" ref="D1386">_xlfn.IFS(C1386&lt;36,"Young",C1386&lt;56,"Middle-aged",C1386&gt;=56,"Senior")</f>
        <v>Middle-aged</v>
      </c>
      <c r="E1386" t="s">
        <v>53</v>
      </c>
      <c r="F1386" t="s">
        <v>33</v>
      </c>
      <c r="G1386">
        <v>26907</v>
      </c>
      <c r="H1386">
        <f t="shared" si="126"/>
        <v>26907</v>
      </c>
      <c r="I1386" t="str" cm="1">
        <f t="array" ref="I1386">_xlfn.IFS(H1386&lt;PERCENTILE(Income_Clean,0.33),"Low",H1386&lt;PERCENTILE(Income_Clean,0.67),"Medium",H1386&gt;PERCENTILE(Income_Clean,0.67),"High")</f>
        <v>Low</v>
      </c>
      <c r="J1386" t="str">
        <f t="shared" si="127"/>
        <v>Below Average Income</v>
      </c>
      <c r="K1386">
        <v>1</v>
      </c>
      <c r="L1386">
        <v>1</v>
      </c>
      <c r="M1386" t="str">
        <f t="shared" si="129"/>
        <v>Yes</v>
      </c>
      <c r="N1386" t="s">
        <v>171</v>
      </c>
      <c r="O1386">
        <v>10</v>
      </c>
      <c r="P1386">
        <v>9</v>
      </c>
      <c r="Q1386">
        <v>1</v>
      </c>
      <c r="R1386">
        <v>7</v>
      </c>
      <c r="S1386">
        <v>0</v>
      </c>
      <c r="T1386">
        <v>3</v>
      </c>
      <c r="U1386">
        <v>2</v>
      </c>
      <c r="V1386">
        <f t="shared" si="130"/>
        <v>22</v>
      </c>
      <c r="W1386">
        <v>2</v>
      </c>
      <c r="X1386">
        <v>1</v>
      </c>
      <c r="Y1386">
        <v>0</v>
      </c>
      <c r="Z1386">
        <v>3</v>
      </c>
      <c r="AA1386">
        <v>7</v>
      </c>
      <c r="AB1386">
        <v>0</v>
      </c>
      <c r="AC1386">
        <v>0</v>
      </c>
      <c r="AD1386">
        <v>0</v>
      </c>
      <c r="AE1386">
        <v>0</v>
      </c>
      <c r="AF1386">
        <v>0</v>
      </c>
      <c r="AG1386">
        <f t="shared" si="131"/>
        <v>0</v>
      </c>
      <c r="AH1386">
        <v>0</v>
      </c>
      <c r="AI1386">
        <v>0</v>
      </c>
    </row>
    <row r="1387" spans="1:35" x14ac:dyDescent="0.3">
      <c r="A1387" s="1">
        <v>4791</v>
      </c>
      <c r="B1387">
        <v>1980</v>
      </c>
      <c r="C1387">
        <f t="shared" si="128"/>
        <v>46</v>
      </c>
      <c r="D1387" t="str" cm="1">
        <f t="array" ref="D1387">_xlfn.IFS(C1387&lt;36,"Young",C1387&lt;56,"Middle-aged",C1387&gt;=56,"Senior")</f>
        <v>Middle-aged</v>
      </c>
      <c r="E1387" t="s">
        <v>29</v>
      </c>
      <c r="F1387" t="s">
        <v>33</v>
      </c>
      <c r="G1387">
        <v>44964</v>
      </c>
      <c r="H1387">
        <f t="shared" si="126"/>
        <v>44964</v>
      </c>
      <c r="I1387" t="str" cm="1">
        <f t="array" ref="I1387">_xlfn.IFS(H1387&lt;PERCENTILE(Income_Clean,0.33),"Low",H1387&lt;PERCENTILE(Income_Clean,0.67),"Medium",H1387&gt;PERCENTILE(Income_Clean,0.67),"High")</f>
        <v>Medium</v>
      </c>
      <c r="J1387" t="str">
        <f t="shared" si="127"/>
        <v>Average Income</v>
      </c>
      <c r="K1387">
        <v>1</v>
      </c>
      <c r="L1387">
        <v>1</v>
      </c>
      <c r="M1387" t="str">
        <f t="shared" si="129"/>
        <v>Yes</v>
      </c>
      <c r="N1387" t="s">
        <v>184</v>
      </c>
      <c r="O1387">
        <v>35</v>
      </c>
      <c r="P1387">
        <v>19</v>
      </c>
      <c r="Q1387">
        <v>1</v>
      </c>
      <c r="R1387">
        <v>17</v>
      </c>
      <c r="S1387">
        <v>2</v>
      </c>
      <c r="T1387">
        <v>0</v>
      </c>
      <c r="U1387">
        <v>2</v>
      </c>
      <c r="V1387">
        <f t="shared" si="130"/>
        <v>41</v>
      </c>
      <c r="W1387">
        <v>1</v>
      </c>
      <c r="X1387">
        <v>1</v>
      </c>
      <c r="Y1387">
        <v>0</v>
      </c>
      <c r="Z1387">
        <v>3</v>
      </c>
      <c r="AA1387">
        <v>8</v>
      </c>
      <c r="AB1387">
        <v>0</v>
      </c>
      <c r="AC1387">
        <v>0</v>
      </c>
      <c r="AD1387">
        <v>0</v>
      </c>
      <c r="AE1387">
        <v>0</v>
      </c>
      <c r="AF1387">
        <v>0</v>
      </c>
      <c r="AG1387">
        <f t="shared" si="131"/>
        <v>0</v>
      </c>
      <c r="AH1387">
        <v>0</v>
      </c>
      <c r="AI1387">
        <v>0</v>
      </c>
    </row>
    <row r="1388" spans="1:35" x14ac:dyDescent="0.3">
      <c r="A1388" s="1">
        <v>2963</v>
      </c>
      <c r="B1388">
        <v>1979</v>
      </c>
      <c r="C1388">
        <f t="shared" si="128"/>
        <v>47</v>
      </c>
      <c r="D1388" t="str" cm="1">
        <f t="array" ref="D1388">_xlfn.IFS(C1388&lt;36,"Young",C1388&lt;56,"Middle-aged",C1388&gt;=56,"Senior")</f>
        <v>Middle-aged</v>
      </c>
      <c r="E1388" t="s">
        <v>29</v>
      </c>
      <c r="F1388" t="s">
        <v>33</v>
      </c>
      <c r="G1388">
        <v>75507</v>
      </c>
      <c r="H1388">
        <f t="shared" si="126"/>
        <v>75507</v>
      </c>
      <c r="I1388" t="str" cm="1">
        <f t="array" ref="I1388">_xlfn.IFS(H1388&lt;PERCENTILE(Income_Clean,0.33),"Low",H1388&lt;PERCENTILE(Income_Clean,0.67),"Medium",H1388&gt;PERCENTILE(Income_Clean,0.67),"High")</f>
        <v>High</v>
      </c>
      <c r="J1388" t="str">
        <f t="shared" si="127"/>
        <v>Above Average Income</v>
      </c>
      <c r="K1388">
        <v>0</v>
      </c>
      <c r="L1388">
        <v>0</v>
      </c>
      <c r="M1388" t="str">
        <f t="shared" si="129"/>
        <v>No</v>
      </c>
      <c r="N1388" t="s">
        <v>492</v>
      </c>
      <c r="O1388">
        <v>56</v>
      </c>
      <c r="P1388">
        <v>709</v>
      </c>
      <c r="Q1388">
        <v>93</v>
      </c>
      <c r="R1388">
        <v>374</v>
      </c>
      <c r="S1388">
        <v>104</v>
      </c>
      <c r="T1388">
        <v>80</v>
      </c>
      <c r="U1388">
        <v>80</v>
      </c>
      <c r="V1388">
        <f t="shared" si="130"/>
        <v>1440</v>
      </c>
      <c r="W1388">
        <v>1</v>
      </c>
      <c r="X1388">
        <v>8</v>
      </c>
      <c r="Y1388">
        <v>6</v>
      </c>
      <c r="Z1388">
        <v>6</v>
      </c>
      <c r="AA1388">
        <v>3</v>
      </c>
      <c r="AB1388">
        <v>0</v>
      </c>
      <c r="AC1388">
        <v>0</v>
      </c>
      <c r="AD1388">
        <v>0</v>
      </c>
      <c r="AE1388">
        <v>0</v>
      </c>
      <c r="AF1388">
        <v>0</v>
      </c>
      <c r="AG1388">
        <f t="shared" si="131"/>
        <v>0</v>
      </c>
      <c r="AH1388">
        <v>0</v>
      </c>
      <c r="AI1388">
        <v>0</v>
      </c>
    </row>
    <row r="1389" spans="1:35" x14ac:dyDescent="0.3">
      <c r="A1389" s="1">
        <v>8216</v>
      </c>
      <c r="B1389">
        <v>1972</v>
      </c>
      <c r="C1389">
        <f t="shared" si="128"/>
        <v>54</v>
      </c>
      <c r="D1389" t="str" cm="1">
        <f t="array" ref="D1389">_xlfn.IFS(C1389&lt;36,"Young",C1389&lt;56,"Middle-aged",C1389&gt;=56,"Senior")</f>
        <v>Middle-aged</v>
      </c>
      <c r="E1389" t="s">
        <v>39</v>
      </c>
      <c r="F1389" t="s">
        <v>37</v>
      </c>
      <c r="G1389">
        <v>53761</v>
      </c>
      <c r="H1389">
        <f t="shared" si="126"/>
        <v>53761</v>
      </c>
      <c r="I1389" t="str" cm="1">
        <f t="array" ref="I1389">_xlfn.IFS(H1389&lt;PERCENTILE(Income_Clean,0.33),"Low",H1389&lt;PERCENTILE(Income_Clean,0.67),"Medium",H1389&gt;PERCENTILE(Income_Clean,0.67),"High")</f>
        <v>Medium</v>
      </c>
      <c r="J1389" t="str">
        <f t="shared" si="127"/>
        <v>Average Income</v>
      </c>
      <c r="K1389">
        <v>1</v>
      </c>
      <c r="L1389">
        <v>1</v>
      </c>
      <c r="M1389" t="str">
        <f t="shared" si="129"/>
        <v>Yes</v>
      </c>
      <c r="N1389" t="s">
        <v>480</v>
      </c>
      <c r="O1389">
        <v>7</v>
      </c>
      <c r="P1389">
        <v>158</v>
      </c>
      <c r="Q1389">
        <v>0</v>
      </c>
      <c r="R1389">
        <v>76</v>
      </c>
      <c r="S1389">
        <v>13</v>
      </c>
      <c r="T1389">
        <v>7</v>
      </c>
      <c r="U1389">
        <v>71</v>
      </c>
      <c r="V1389">
        <f t="shared" si="130"/>
        <v>325</v>
      </c>
      <c r="W1389">
        <v>6</v>
      </c>
      <c r="X1389">
        <v>4</v>
      </c>
      <c r="Y1389">
        <v>4</v>
      </c>
      <c r="Z1389">
        <v>3</v>
      </c>
      <c r="AA1389">
        <v>5</v>
      </c>
      <c r="AB1389">
        <v>0</v>
      </c>
      <c r="AC1389">
        <v>0</v>
      </c>
      <c r="AD1389">
        <v>0</v>
      </c>
      <c r="AE1389">
        <v>0</v>
      </c>
      <c r="AF1389">
        <v>0</v>
      </c>
      <c r="AG1389">
        <f t="shared" si="131"/>
        <v>0</v>
      </c>
      <c r="AH1389">
        <v>0</v>
      </c>
      <c r="AI1389">
        <v>0</v>
      </c>
    </row>
    <row r="1390" spans="1:35" x14ac:dyDescent="0.3">
      <c r="A1390" s="1">
        <v>8140</v>
      </c>
      <c r="B1390">
        <v>1973</v>
      </c>
      <c r="C1390">
        <f t="shared" si="128"/>
        <v>53</v>
      </c>
      <c r="D1390" t="str" cm="1">
        <f t="array" ref="D1390">_xlfn.IFS(C1390&lt;36,"Young",C1390&lt;56,"Middle-aged",C1390&gt;=56,"Senior")</f>
        <v>Middle-aged</v>
      </c>
      <c r="E1390" t="s">
        <v>29</v>
      </c>
      <c r="F1390" t="s">
        <v>33</v>
      </c>
      <c r="G1390">
        <v>22682</v>
      </c>
      <c r="H1390">
        <f t="shared" si="126"/>
        <v>22682</v>
      </c>
      <c r="I1390" t="str" cm="1">
        <f t="array" ref="I1390">_xlfn.IFS(H1390&lt;PERCENTILE(Income_Clean,0.33),"Low",H1390&lt;PERCENTILE(Income_Clean,0.67),"Medium",H1390&gt;PERCENTILE(Income_Clean,0.67),"High")</f>
        <v>Low</v>
      </c>
      <c r="J1390" t="str">
        <f t="shared" si="127"/>
        <v>Below Average Income</v>
      </c>
      <c r="K1390">
        <v>1</v>
      </c>
      <c r="L1390">
        <v>0</v>
      </c>
      <c r="M1390" t="str">
        <f t="shared" si="129"/>
        <v>Yes</v>
      </c>
      <c r="N1390" t="s">
        <v>490</v>
      </c>
      <c r="O1390">
        <v>51</v>
      </c>
      <c r="P1390">
        <v>10</v>
      </c>
      <c r="Q1390">
        <v>14</v>
      </c>
      <c r="R1390">
        <v>29</v>
      </c>
      <c r="S1390">
        <v>4</v>
      </c>
      <c r="T1390">
        <v>2</v>
      </c>
      <c r="U1390">
        <v>36</v>
      </c>
      <c r="V1390">
        <f t="shared" si="130"/>
        <v>95</v>
      </c>
      <c r="W1390">
        <v>3</v>
      </c>
      <c r="X1390">
        <v>2</v>
      </c>
      <c r="Y1390">
        <v>1</v>
      </c>
      <c r="Z1390">
        <v>4</v>
      </c>
      <c r="AA1390">
        <v>4</v>
      </c>
      <c r="AB1390">
        <v>0</v>
      </c>
      <c r="AC1390">
        <v>0</v>
      </c>
      <c r="AD1390">
        <v>0</v>
      </c>
      <c r="AE1390">
        <v>0</v>
      </c>
      <c r="AF1390">
        <v>0</v>
      </c>
      <c r="AG1390">
        <f t="shared" si="131"/>
        <v>0</v>
      </c>
      <c r="AH1390">
        <v>0</v>
      </c>
      <c r="AI1390">
        <v>0</v>
      </c>
    </row>
    <row r="1391" spans="1:35" x14ac:dyDescent="0.3">
      <c r="A1391" s="1">
        <v>10146</v>
      </c>
      <c r="B1391">
        <v>1972</v>
      </c>
      <c r="C1391">
        <f t="shared" si="128"/>
        <v>54</v>
      </c>
      <c r="D1391" t="str" cm="1">
        <f t="array" ref="D1391">_xlfn.IFS(C1391&lt;36,"Young",C1391&lt;56,"Middle-aged",C1391&gt;=56,"Senior")</f>
        <v>Middle-aged</v>
      </c>
      <c r="E1391" t="s">
        <v>36</v>
      </c>
      <c r="F1391" t="s">
        <v>33</v>
      </c>
      <c r="G1391">
        <v>38887</v>
      </c>
      <c r="H1391">
        <f t="shared" si="126"/>
        <v>38887</v>
      </c>
      <c r="I1391" t="str" cm="1">
        <f t="array" ref="I1391">_xlfn.IFS(H1391&lt;PERCENTILE(Income_Clean,0.33),"Low",H1391&lt;PERCENTILE(Income_Clean,0.67),"Medium",H1391&gt;PERCENTILE(Income_Clean,0.67),"High")</f>
        <v>Low</v>
      </c>
      <c r="J1391" t="str">
        <f t="shared" si="127"/>
        <v>Below Average Income</v>
      </c>
      <c r="K1391">
        <v>1</v>
      </c>
      <c r="L1391">
        <v>0</v>
      </c>
      <c r="M1391" t="str">
        <f t="shared" si="129"/>
        <v>Yes</v>
      </c>
      <c r="N1391" t="s">
        <v>621</v>
      </c>
      <c r="O1391">
        <v>17</v>
      </c>
      <c r="P1391">
        <v>25</v>
      </c>
      <c r="Q1391">
        <v>1</v>
      </c>
      <c r="R1391">
        <v>13</v>
      </c>
      <c r="S1391">
        <v>0</v>
      </c>
      <c r="T1391">
        <v>0</v>
      </c>
      <c r="U1391">
        <v>3</v>
      </c>
      <c r="V1391">
        <f t="shared" si="130"/>
        <v>42</v>
      </c>
      <c r="W1391">
        <v>1</v>
      </c>
      <c r="X1391">
        <v>1</v>
      </c>
      <c r="Y1391">
        <v>0</v>
      </c>
      <c r="Z1391">
        <v>3</v>
      </c>
      <c r="AA1391">
        <v>7</v>
      </c>
      <c r="AB1391">
        <v>0</v>
      </c>
      <c r="AC1391">
        <v>0</v>
      </c>
      <c r="AD1391">
        <v>0</v>
      </c>
      <c r="AE1391">
        <v>0</v>
      </c>
      <c r="AF1391">
        <v>0</v>
      </c>
      <c r="AG1391">
        <f t="shared" si="131"/>
        <v>0</v>
      </c>
      <c r="AH1391">
        <v>0</v>
      </c>
      <c r="AI1391">
        <v>0</v>
      </c>
    </row>
    <row r="1392" spans="1:35" x14ac:dyDescent="0.3">
      <c r="A1392" s="1">
        <v>5289</v>
      </c>
      <c r="B1392">
        <v>1975</v>
      </c>
      <c r="C1392">
        <f t="shared" si="128"/>
        <v>51</v>
      </c>
      <c r="D1392" t="str" cm="1">
        <f t="array" ref="D1392">_xlfn.IFS(C1392&lt;36,"Young",C1392&lt;56,"Middle-aged",C1392&gt;=56,"Senior")</f>
        <v>Middle-aged</v>
      </c>
      <c r="E1392" t="s">
        <v>53</v>
      </c>
      <c r="F1392" t="s">
        <v>30</v>
      </c>
      <c r="G1392">
        <v>41658</v>
      </c>
      <c r="H1392">
        <f t="shared" si="126"/>
        <v>41658</v>
      </c>
      <c r="I1392" t="str" cm="1">
        <f t="array" ref="I1392">_xlfn.IFS(H1392&lt;PERCENTILE(Income_Clean,0.33),"Low",H1392&lt;PERCENTILE(Income_Clean,0.67),"Medium",H1392&gt;PERCENTILE(Income_Clean,0.67),"High")</f>
        <v>Medium</v>
      </c>
      <c r="J1392" t="str">
        <f t="shared" si="127"/>
        <v>Average Income</v>
      </c>
      <c r="K1392">
        <v>1</v>
      </c>
      <c r="L1392">
        <v>1</v>
      </c>
      <c r="M1392" t="str">
        <f t="shared" si="129"/>
        <v>Yes</v>
      </c>
      <c r="N1392" t="s">
        <v>79</v>
      </c>
      <c r="O1392">
        <v>30</v>
      </c>
      <c r="P1392">
        <v>8</v>
      </c>
      <c r="Q1392">
        <v>4</v>
      </c>
      <c r="R1392">
        <v>12</v>
      </c>
      <c r="S1392">
        <v>15</v>
      </c>
      <c r="T1392">
        <v>4</v>
      </c>
      <c r="U1392">
        <v>29</v>
      </c>
      <c r="V1392">
        <f t="shared" si="130"/>
        <v>72</v>
      </c>
      <c r="W1392">
        <v>2</v>
      </c>
      <c r="X1392">
        <v>1</v>
      </c>
      <c r="Y1392">
        <v>1</v>
      </c>
      <c r="Z1392">
        <v>2</v>
      </c>
      <c r="AA1392">
        <v>4</v>
      </c>
      <c r="AB1392">
        <v>0</v>
      </c>
      <c r="AC1392">
        <v>0</v>
      </c>
      <c r="AD1392">
        <v>0</v>
      </c>
      <c r="AE1392">
        <v>0</v>
      </c>
      <c r="AF1392">
        <v>0</v>
      </c>
      <c r="AG1392">
        <f t="shared" si="131"/>
        <v>0</v>
      </c>
      <c r="AH1392">
        <v>0</v>
      </c>
      <c r="AI1392">
        <v>0</v>
      </c>
    </row>
    <row r="1393" spans="1:35" x14ac:dyDescent="0.3">
      <c r="A1393" s="1">
        <v>2587</v>
      </c>
      <c r="B1393">
        <v>1972</v>
      </c>
      <c r="C1393">
        <f t="shared" si="128"/>
        <v>54</v>
      </c>
      <c r="D1393" t="str" cm="1">
        <f t="array" ref="D1393">_xlfn.IFS(C1393&lt;36,"Young",C1393&lt;56,"Middle-aged",C1393&gt;=56,"Senior")</f>
        <v>Middle-aged</v>
      </c>
      <c r="E1393" t="s">
        <v>36</v>
      </c>
      <c r="F1393" t="s">
        <v>37</v>
      </c>
      <c r="G1393">
        <v>29791</v>
      </c>
      <c r="H1393">
        <f t="shared" si="126"/>
        <v>29791</v>
      </c>
      <c r="I1393" t="str" cm="1">
        <f t="array" ref="I1393">_xlfn.IFS(H1393&lt;PERCENTILE(Income_Clean,0.33),"Low",H1393&lt;PERCENTILE(Income_Clean,0.67),"Medium",H1393&gt;PERCENTILE(Income_Clean,0.67),"High")</f>
        <v>Low</v>
      </c>
      <c r="J1393" t="str">
        <f t="shared" si="127"/>
        <v>Below Average Income</v>
      </c>
      <c r="K1393">
        <v>1</v>
      </c>
      <c r="L1393">
        <v>0</v>
      </c>
      <c r="M1393" t="str">
        <f t="shared" si="129"/>
        <v>Yes</v>
      </c>
      <c r="N1393" t="s">
        <v>622</v>
      </c>
      <c r="O1393">
        <v>21</v>
      </c>
      <c r="P1393">
        <v>14</v>
      </c>
      <c r="Q1393">
        <v>0</v>
      </c>
      <c r="R1393">
        <v>6</v>
      </c>
      <c r="S1393">
        <v>0</v>
      </c>
      <c r="T1393">
        <v>0</v>
      </c>
      <c r="U1393">
        <v>0</v>
      </c>
      <c r="V1393">
        <f t="shared" si="130"/>
        <v>20</v>
      </c>
      <c r="W1393">
        <v>2</v>
      </c>
      <c r="X1393">
        <v>2</v>
      </c>
      <c r="Y1393">
        <v>0</v>
      </c>
      <c r="Z1393">
        <v>3</v>
      </c>
      <c r="AA1393">
        <v>5</v>
      </c>
      <c r="AB1393">
        <v>0</v>
      </c>
      <c r="AC1393">
        <v>0</v>
      </c>
      <c r="AD1393">
        <v>0</v>
      </c>
      <c r="AE1393">
        <v>0</v>
      </c>
      <c r="AF1393">
        <v>0</v>
      </c>
      <c r="AG1393">
        <f t="shared" si="131"/>
        <v>0</v>
      </c>
      <c r="AH1393">
        <v>0</v>
      </c>
      <c r="AI1393">
        <v>0</v>
      </c>
    </row>
    <row r="1394" spans="1:35" x14ac:dyDescent="0.3">
      <c r="A1394" s="1">
        <v>4405</v>
      </c>
      <c r="B1394">
        <v>1956</v>
      </c>
      <c r="C1394">
        <f t="shared" si="128"/>
        <v>70</v>
      </c>
      <c r="D1394" t="str" cm="1">
        <f t="array" ref="D1394">_xlfn.IFS(C1394&lt;36,"Young",C1394&lt;56,"Middle-aged",C1394&gt;=56,"Senior")</f>
        <v>Senior</v>
      </c>
      <c r="E1394" t="s">
        <v>39</v>
      </c>
      <c r="F1394" t="s">
        <v>37</v>
      </c>
      <c r="G1394">
        <v>63915</v>
      </c>
      <c r="H1394">
        <f t="shared" si="126"/>
        <v>63915</v>
      </c>
      <c r="I1394" t="str" cm="1">
        <f t="array" ref="I1394">_xlfn.IFS(H1394&lt;PERCENTILE(Income_Clean,0.33),"Low",H1394&lt;PERCENTILE(Income_Clean,0.67),"Medium",H1394&gt;PERCENTILE(Income_Clean,0.67),"High")</f>
        <v>High</v>
      </c>
      <c r="J1394" t="str">
        <f t="shared" si="127"/>
        <v>Above Average Income</v>
      </c>
      <c r="K1394">
        <v>0</v>
      </c>
      <c r="L1394">
        <v>2</v>
      </c>
      <c r="M1394" t="str">
        <f t="shared" si="129"/>
        <v>Yes</v>
      </c>
      <c r="N1394" t="s">
        <v>563</v>
      </c>
      <c r="O1394">
        <v>2</v>
      </c>
      <c r="P1394">
        <v>622</v>
      </c>
      <c r="Q1394">
        <v>7</v>
      </c>
      <c r="R1394">
        <v>115</v>
      </c>
      <c r="S1394">
        <v>30</v>
      </c>
      <c r="T1394">
        <v>0</v>
      </c>
      <c r="U1394">
        <v>15</v>
      </c>
      <c r="V1394">
        <f t="shared" si="130"/>
        <v>789</v>
      </c>
      <c r="W1394">
        <v>2</v>
      </c>
      <c r="X1394">
        <v>6</v>
      </c>
      <c r="Y1394">
        <v>3</v>
      </c>
      <c r="Z1394">
        <v>12</v>
      </c>
      <c r="AA1394">
        <v>5</v>
      </c>
      <c r="AB1394">
        <v>0</v>
      </c>
      <c r="AC1394">
        <v>0</v>
      </c>
      <c r="AD1394">
        <v>0</v>
      </c>
      <c r="AE1394">
        <v>0</v>
      </c>
      <c r="AF1394">
        <v>0</v>
      </c>
      <c r="AG1394">
        <f t="shared" si="131"/>
        <v>0</v>
      </c>
      <c r="AH1394">
        <v>0</v>
      </c>
      <c r="AI1394">
        <v>0</v>
      </c>
    </row>
    <row r="1395" spans="1:35" x14ac:dyDescent="0.3">
      <c r="A1395" s="1">
        <v>8663</v>
      </c>
      <c r="B1395">
        <v>1974</v>
      </c>
      <c r="C1395">
        <f t="shared" si="128"/>
        <v>52</v>
      </c>
      <c r="D1395" t="str" cm="1">
        <f t="array" ref="D1395">_xlfn.IFS(C1395&lt;36,"Young",C1395&lt;56,"Middle-aged",C1395&gt;=56,"Senior")</f>
        <v>Middle-aged</v>
      </c>
      <c r="E1395" t="s">
        <v>29</v>
      </c>
      <c r="F1395" t="s">
        <v>41</v>
      </c>
      <c r="G1395">
        <v>39996</v>
      </c>
      <c r="H1395">
        <f t="shared" si="126"/>
        <v>39996</v>
      </c>
      <c r="I1395" t="str" cm="1">
        <f t="array" ref="I1395">_xlfn.IFS(H1395&lt;PERCENTILE(Income_Clean,0.33),"Low",H1395&lt;PERCENTILE(Income_Clean,0.67),"Medium",H1395&gt;PERCENTILE(Income_Clean,0.67),"High")</f>
        <v>Low</v>
      </c>
      <c r="J1395" t="str">
        <f t="shared" si="127"/>
        <v>Below Average Income</v>
      </c>
      <c r="K1395">
        <v>1</v>
      </c>
      <c r="L1395">
        <v>1</v>
      </c>
      <c r="M1395" t="str">
        <f t="shared" si="129"/>
        <v>Yes</v>
      </c>
      <c r="N1395" t="s">
        <v>65</v>
      </c>
      <c r="O1395">
        <v>85</v>
      </c>
      <c r="P1395">
        <v>11</v>
      </c>
      <c r="Q1395">
        <v>0</v>
      </c>
      <c r="R1395">
        <v>3</v>
      </c>
      <c r="S1395">
        <v>0</v>
      </c>
      <c r="T1395">
        <v>0</v>
      </c>
      <c r="U1395">
        <v>1</v>
      </c>
      <c r="V1395">
        <f t="shared" si="130"/>
        <v>15</v>
      </c>
      <c r="W1395">
        <v>1</v>
      </c>
      <c r="X1395">
        <v>1</v>
      </c>
      <c r="Y1395">
        <v>0</v>
      </c>
      <c r="Z1395">
        <v>2</v>
      </c>
      <c r="AA1395">
        <v>6</v>
      </c>
      <c r="AB1395">
        <v>0</v>
      </c>
      <c r="AC1395">
        <v>0</v>
      </c>
      <c r="AD1395">
        <v>0</v>
      </c>
      <c r="AE1395">
        <v>0</v>
      </c>
      <c r="AF1395">
        <v>0</v>
      </c>
      <c r="AG1395">
        <f t="shared" si="131"/>
        <v>0</v>
      </c>
      <c r="AH1395">
        <v>0</v>
      </c>
      <c r="AI1395">
        <v>0</v>
      </c>
    </row>
    <row r="1396" spans="1:35" x14ac:dyDescent="0.3">
      <c r="A1396" s="1">
        <v>2589</v>
      </c>
      <c r="B1396">
        <v>1972</v>
      </c>
      <c r="C1396">
        <f t="shared" si="128"/>
        <v>54</v>
      </c>
      <c r="D1396" t="str" cm="1">
        <f t="array" ref="D1396">_xlfn.IFS(C1396&lt;36,"Young",C1396&lt;56,"Middle-aged",C1396&gt;=56,"Senior")</f>
        <v>Middle-aged</v>
      </c>
      <c r="E1396" t="s">
        <v>29</v>
      </c>
      <c r="F1396" t="s">
        <v>41</v>
      </c>
      <c r="G1396">
        <v>26759</v>
      </c>
      <c r="H1396">
        <f t="shared" si="126"/>
        <v>26759</v>
      </c>
      <c r="I1396" t="str" cm="1">
        <f t="array" ref="I1396">_xlfn.IFS(H1396&lt;PERCENTILE(Income_Clean,0.33),"Low",H1396&lt;PERCENTILE(Income_Clean,0.67),"Medium",H1396&gt;PERCENTILE(Income_Clean,0.67),"High")</f>
        <v>Low</v>
      </c>
      <c r="J1396" t="str">
        <f t="shared" si="127"/>
        <v>Below Average Income</v>
      </c>
      <c r="K1396">
        <v>1</v>
      </c>
      <c r="L1396">
        <v>0</v>
      </c>
      <c r="M1396" t="str">
        <f t="shared" si="129"/>
        <v>Yes</v>
      </c>
      <c r="N1396" t="s">
        <v>411</v>
      </c>
      <c r="O1396">
        <v>65</v>
      </c>
      <c r="P1396">
        <v>25</v>
      </c>
      <c r="Q1396">
        <v>3</v>
      </c>
      <c r="R1396">
        <v>16</v>
      </c>
      <c r="S1396">
        <v>8</v>
      </c>
      <c r="T1396">
        <v>5</v>
      </c>
      <c r="U1396">
        <v>2</v>
      </c>
      <c r="V1396">
        <f t="shared" si="130"/>
        <v>59</v>
      </c>
      <c r="W1396">
        <v>2</v>
      </c>
      <c r="X1396">
        <v>2</v>
      </c>
      <c r="Y1396">
        <v>1</v>
      </c>
      <c r="Z1396">
        <v>3</v>
      </c>
      <c r="AA1396">
        <v>6</v>
      </c>
      <c r="AB1396">
        <v>0</v>
      </c>
      <c r="AC1396">
        <v>0</v>
      </c>
      <c r="AD1396">
        <v>0</v>
      </c>
      <c r="AE1396">
        <v>0</v>
      </c>
      <c r="AF1396">
        <v>0</v>
      </c>
      <c r="AG1396">
        <f t="shared" si="131"/>
        <v>0</v>
      </c>
      <c r="AH1396">
        <v>0</v>
      </c>
      <c r="AI1396">
        <v>0</v>
      </c>
    </row>
    <row r="1397" spans="1:35" x14ac:dyDescent="0.3">
      <c r="A1397" s="1">
        <v>3421</v>
      </c>
      <c r="B1397">
        <v>1968</v>
      </c>
      <c r="C1397">
        <f t="shared" si="128"/>
        <v>58</v>
      </c>
      <c r="D1397" t="str" cm="1">
        <f t="array" ref="D1397">_xlfn.IFS(C1397&lt;36,"Young",C1397&lt;56,"Middle-aged",C1397&gt;=56,"Senior")</f>
        <v>Senior</v>
      </c>
      <c r="E1397" t="s">
        <v>39</v>
      </c>
      <c r="F1397" t="s">
        <v>41</v>
      </c>
      <c r="G1397">
        <v>63841</v>
      </c>
      <c r="H1397">
        <f t="shared" si="126"/>
        <v>63841</v>
      </c>
      <c r="I1397" t="str" cm="1">
        <f t="array" ref="I1397">_xlfn.IFS(H1397&lt;PERCENTILE(Income_Clean,0.33),"Low",H1397&lt;PERCENTILE(Income_Clean,0.67),"Medium",H1397&gt;PERCENTILE(Income_Clean,0.67),"High")</f>
        <v>High</v>
      </c>
      <c r="J1397" t="str">
        <f t="shared" si="127"/>
        <v>Above Average Income</v>
      </c>
      <c r="K1397">
        <v>0</v>
      </c>
      <c r="L1397">
        <v>1</v>
      </c>
      <c r="M1397" t="str">
        <f t="shared" si="129"/>
        <v>Yes</v>
      </c>
      <c r="N1397" t="s">
        <v>147</v>
      </c>
      <c r="O1397">
        <v>64</v>
      </c>
      <c r="P1397">
        <v>635</v>
      </c>
      <c r="Q1397">
        <v>15</v>
      </c>
      <c r="R1397">
        <v>100</v>
      </c>
      <c r="S1397">
        <v>20</v>
      </c>
      <c r="T1397">
        <v>7</v>
      </c>
      <c r="U1397">
        <v>131</v>
      </c>
      <c r="V1397">
        <f t="shared" si="130"/>
        <v>908</v>
      </c>
      <c r="W1397">
        <v>1</v>
      </c>
      <c r="X1397">
        <v>9</v>
      </c>
      <c r="Y1397">
        <v>3</v>
      </c>
      <c r="Z1397">
        <v>9</v>
      </c>
      <c r="AA1397">
        <v>6</v>
      </c>
      <c r="AB1397">
        <v>0</v>
      </c>
      <c r="AC1397">
        <v>0</v>
      </c>
      <c r="AD1397">
        <v>0</v>
      </c>
      <c r="AE1397">
        <v>0</v>
      </c>
      <c r="AF1397">
        <v>0</v>
      </c>
      <c r="AG1397">
        <f t="shared" si="131"/>
        <v>0</v>
      </c>
      <c r="AH1397">
        <v>0</v>
      </c>
      <c r="AI1397">
        <v>0</v>
      </c>
    </row>
    <row r="1398" spans="1:35" x14ac:dyDescent="0.3">
      <c r="A1398" s="1">
        <v>10490</v>
      </c>
      <c r="B1398">
        <v>1969</v>
      </c>
      <c r="C1398">
        <f t="shared" si="128"/>
        <v>57</v>
      </c>
      <c r="D1398" t="str" cm="1">
        <f t="array" ref="D1398">_xlfn.IFS(C1398&lt;36,"Young",C1398&lt;56,"Middle-aged",C1398&gt;=56,"Senior")</f>
        <v>Senior</v>
      </c>
      <c r="E1398" t="s">
        <v>36</v>
      </c>
      <c r="F1398" t="s">
        <v>37</v>
      </c>
      <c r="G1398">
        <v>51039</v>
      </c>
      <c r="H1398">
        <f t="shared" si="126"/>
        <v>51039</v>
      </c>
      <c r="I1398" t="str" cm="1">
        <f t="array" ref="I1398">_xlfn.IFS(H1398&lt;PERCENTILE(Income_Clean,0.33),"Low",H1398&lt;PERCENTILE(Income_Clean,0.67),"Medium",H1398&gt;PERCENTILE(Income_Clean,0.67),"High")</f>
        <v>Medium</v>
      </c>
      <c r="J1398" t="str">
        <f t="shared" si="127"/>
        <v>Average Income</v>
      </c>
      <c r="K1398">
        <v>1</v>
      </c>
      <c r="L1398">
        <v>1</v>
      </c>
      <c r="M1398" t="str">
        <f t="shared" si="129"/>
        <v>Yes</v>
      </c>
      <c r="N1398" t="s">
        <v>623</v>
      </c>
      <c r="O1398">
        <v>11</v>
      </c>
      <c r="P1398">
        <v>100</v>
      </c>
      <c r="Q1398">
        <v>64</v>
      </c>
      <c r="R1398">
        <v>79</v>
      </c>
      <c r="S1398">
        <v>65</v>
      </c>
      <c r="T1398">
        <v>0</v>
      </c>
      <c r="U1398">
        <v>109</v>
      </c>
      <c r="V1398">
        <f t="shared" si="130"/>
        <v>417</v>
      </c>
      <c r="W1398">
        <v>2</v>
      </c>
      <c r="X1398">
        <v>6</v>
      </c>
      <c r="Y1398">
        <v>2</v>
      </c>
      <c r="Z1398">
        <v>4</v>
      </c>
      <c r="AA1398">
        <v>7</v>
      </c>
      <c r="AB1398">
        <v>0</v>
      </c>
      <c r="AC1398">
        <v>0</v>
      </c>
      <c r="AD1398">
        <v>0</v>
      </c>
      <c r="AE1398">
        <v>0</v>
      </c>
      <c r="AF1398">
        <v>0</v>
      </c>
      <c r="AG1398">
        <f t="shared" si="131"/>
        <v>0</v>
      </c>
      <c r="AH1398">
        <v>0</v>
      </c>
      <c r="AI1398">
        <v>0</v>
      </c>
    </row>
    <row r="1399" spans="1:35" x14ac:dyDescent="0.3">
      <c r="A1399" s="1">
        <v>4094</v>
      </c>
      <c r="B1399">
        <v>1961</v>
      </c>
      <c r="C1399">
        <f t="shared" si="128"/>
        <v>65</v>
      </c>
      <c r="D1399" t="str" cm="1">
        <f t="array" ref="D1399">_xlfn.IFS(C1399&lt;36,"Young",C1399&lt;56,"Middle-aged",C1399&gt;=56,"Senior")</f>
        <v>Senior</v>
      </c>
      <c r="E1399" t="s">
        <v>29</v>
      </c>
      <c r="F1399" t="s">
        <v>37</v>
      </c>
      <c r="G1399">
        <v>60544</v>
      </c>
      <c r="H1399">
        <f t="shared" si="126"/>
        <v>60544</v>
      </c>
      <c r="I1399" t="str" cm="1">
        <f t="array" ref="I1399">_xlfn.IFS(H1399&lt;PERCENTILE(Income_Clean,0.33),"Low",H1399&lt;PERCENTILE(Income_Clean,0.67),"Medium",H1399&gt;PERCENTILE(Income_Clean,0.67),"High")</f>
        <v>Medium</v>
      </c>
      <c r="J1399" t="str">
        <f t="shared" si="127"/>
        <v>Average Income</v>
      </c>
      <c r="K1399">
        <v>1</v>
      </c>
      <c r="L1399">
        <v>1</v>
      </c>
      <c r="M1399" t="str">
        <f t="shared" si="129"/>
        <v>Yes</v>
      </c>
      <c r="N1399" t="s">
        <v>555</v>
      </c>
      <c r="O1399">
        <v>92</v>
      </c>
      <c r="P1399">
        <v>201</v>
      </c>
      <c r="Q1399">
        <v>2</v>
      </c>
      <c r="R1399">
        <v>43</v>
      </c>
      <c r="S1399">
        <v>3</v>
      </c>
      <c r="T1399">
        <v>5</v>
      </c>
      <c r="U1399">
        <v>35</v>
      </c>
      <c r="V1399">
        <f t="shared" si="130"/>
        <v>289</v>
      </c>
      <c r="W1399">
        <v>4</v>
      </c>
      <c r="X1399">
        <v>5</v>
      </c>
      <c r="Y1399">
        <v>1</v>
      </c>
      <c r="Z1399">
        <v>5</v>
      </c>
      <c r="AA1399">
        <v>6</v>
      </c>
      <c r="AB1399">
        <v>0</v>
      </c>
      <c r="AC1399">
        <v>0</v>
      </c>
      <c r="AD1399">
        <v>0</v>
      </c>
      <c r="AE1399">
        <v>0</v>
      </c>
      <c r="AF1399">
        <v>0</v>
      </c>
      <c r="AG1399">
        <f t="shared" si="131"/>
        <v>0</v>
      </c>
      <c r="AH1399">
        <v>0</v>
      </c>
      <c r="AI1399">
        <v>0</v>
      </c>
    </row>
    <row r="1400" spans="1:35" x14ac:dyDescent="0.3">
      <c r="A1400" s="1">
        <v>9958</v>
      </c>
      <c r="B1400">
        <v>1972</v>
      </c>
      <c r="C1400">
        <f t="shared" si="128"/>
        <v>54</v>
      </c>
      <c r="D1400" t="str" cm="1">
        <f t="array" ref="D1400">_xlfn.IFS(C1400&lt;36,"Young",C1400&lt;56,"Middle-aged",C1400&gt;=56,"Senior")</f>
        <v>Middle-aged</v>
      </c>
      <c r="E1400" t="s">
        <v>29</v>
      </c>
      <c r="F1400" t="s">
        <v>37</v>
      </c>
      <c r="G1400">
        <v>65685</v>
      </c>
      <c r="H1400">
        <f t="shared" si="126"/>
        <v>65685</v>
      </c>
      <c r="I1400" t="str" cm="1">
        <f t="array" ref="I1400">_xlfn.IFS(H1400&lt;PERCENTILE(Income_Clean,0.33),"Low",H1400&lt;PERCENTILE(Income_Clean,0.67),"Medium",H1400&gt;PERCENTILE(Income_Clean,0.67),"High")</f>
        <v>High</v>
      </c>
      <c r="J1400" t="str">
        <f t="shared" si="127"/>
        <v>Above Average Income</v>
      </c>
      <c r="K1400">
        <v>0</v>
      </c>
      <c r="L1400">
        <v>1</v>
      </c>
      <c r="M1400" t="str">
        <f t="shared" si="129"/>
        <v>Yes</v>
      </c>
      <c r="N1400" t="s">
        <v>409</v>
      </c>
      <c r="O1400">
        <v>54</v>
      </c>
      <c r="P1400">
        <v>642</v>
      </c>
      <c r="Q1400">
        <v>14</v>
      </c>
      <c r="R1400">
        <v>49</v>
      </c>
      <c r="S1400">
        <v>0</v>
      </c>
      <c r="T1400">
        <v>7</v>
      </c>
      <c r="U1400">
        <v>57</v>
      </c>
      <c r="V1400">
        <f t="shared" si="130"/>
        <v>769</v>
      </c>
      <c r="W1400">
        <v>1</v>
      </c>
      <c r="X1400">
        <v>9</v>
      </c>
      <c r="Y1400">
        <v>2</v>
      </c>
      <c r="Z1400">
        <v>9</v>
      </c>
      <c r="AA1400">
        <v>5</v>
      </c>
      <c r="AB1400">
        <v>0</v>
      </c>
      <c r="AC1400">
        <v>0</v>
      </c>
      <c r="AD1400">
        <v>0</v>
      </c>
      <c r="AE1400">
        <v>0</v>
      </c>
      <c r="AF1400">
        <v>0</v>
      </c>
      <c r="AG1400">
        <f t="shared" si="131"/>
        <v>0</v>
      </c>
      <c r="AH1400">
        <v>0</v>
      </c>
      <c r="AI1400">
        <v>0</v>
      </c>
    </row>
    <row r="1401" spans="1:35" x14ac:dyDescent="0.3">
      <c r="A1401" s="1">
        <v>2534</v>
      </c>
      <c r="B1401">
        <v>1953</v>
      </c>
      <c r="C1401">
        <f t="shared" si="128"/>
        <v>73</v>
      </c>
      <c r="D1401" t="str" cm="1">
        <f t="array" ref="D1401">_xlfn.IFS(C1401&lt;36,"Young",C1401&lt;56,"Middle-aged",C1401&gt;=56,"Senior")</f>
        <v>Senior</v>
      </c>
      <c r="E1401" t="s">
        <v>29</v>
      </c>
      <c r="F1401" t="s">
        <v>37</v>
      </c>
      <c r="G1401">
        <v>37716</v>
      </c>
      <c r="H1401">
        <f t="shared" si="126"/>
        <v>37716</v>
      </c>
      <c r="I1401" t="str" cm="1">
        <f t="array" ref="I1401">_xlfn.IFS(H1401&lt;PERCENTILE(Income_Clean,0.33),"Low",H1401&lt;PERCENTILE(Income_Clean,0.67),"Medium",H1401&gt;PERCENTILE(Income_Clean,0.67),"High")</f>
        <v>Low</v>
      </c>
      <c r="J1401" t="str">
        <f t="shared" si="127"/>
        <v>Below Average Income</v>
      </c>
      <c r="K1401">
        <v>0</v>
      </c>
      <c r="L1401">
        <v>1</v>
      </c>
      <c r="M1401" t="str">
        <f t="shared" si="129"/>
        <v>Yes</v>
      </c>
      <c r="N1401" t="s">
        <v>179</v>
      </c>
      <c r="O1401">
        <v>4</v>
      </c>
      <c r="P1401">
        <v>97</v>
      </c>
      <c r="Q1401">
        <v>1</v>
      </c>
      <c r="R1401">
        <v>41</v>
      </c>
      <c r="S1401">
        <v>6</v>
      </c>
      <c r="T1401">
        <v>2</v>
      </c>
      <c r="U1401">
        <v>41</v>
      </c>
      <c r="V1401">
        <f t="shared" si="130"/>
        <v>188</v>
      </c>
      <c r="W1401">
        <v>2</v>
      </c>
      <c r="X1401">
        <v>4</v>
      </c>
      <c r="Y1401">
        <v>1</v>
      </c>
      <c r="Z1401">
        <v>3</v>
      </c>
      <c r="AA1401">
        <v>7</v>
      </c>
      <c r="AB1401">
        <v>0</v>
      </c>
      <c r="AC1401">
        <v>0</v>
      </c>
      <c r="AD1401">
        <v>0</v>
      </c>
      <c r="AE1401">
        <v>0</v>
      </c>
      <c r="AF1401">
        <v>0</v>
      </c>
      <c r="AG1401">
        <f t="shared" si="131"/>
        <v>0</v>
      </c>
      <c r="AH1401">
        <v>0</v>
      </c>
      <c r="AI1401">
        <v>0</v>
      </c>
    </row>
    <row r="1402" spans="1:35" x14ac:dyDescent="0.3">
      <c r="A1402" s="1">
        <v>4188</v>
      </c>
      <c r="B1402">
        <v>1957</v>
      </c>
      <c r="C1402">
        <f t="shared" si="128"/>
        <v>69</v>
      </c>
      <c r="D1402" t="str" cm="1">
        <f t="array" ref="D1402">_xlfn.IFS(C1402&lt;36,"Young",C1402&lt;56,"Middle-aged",C1402&gt;=56,"Senior")</f>
        <v>Senior</v>
      </c>
      <c r="E1402" t="s">
        <v>29</v>
      </c>
      <c r="F1402" t="s">
        <v>30</v>
      </c>
      <c r="G1402">
        <v>36864</v>
      </c>
      <c r="H1402">
        <f t="shared" si="126"/>
        <v>36864</v>
      </c>
      <c r="I1402" t="str" cm="1">
        <f t="array" ref="I1402">_xlfn.IFS(H1402&lt;PERCENTILE(Income_Clean,0.33),"Low",H1402&lt;PERCENTILE(Income_Clean,0.67),"Medium",H1402&gt;PERCENTILE(Income_Clean,0.67),"High")</f>
        <v>Low</v>
      </c>
      <c r="J1402" t="str">
        <f t="shared" si="127"/>
        <v>Below Average Income</v>
      </c>
      <c r="K1402">
        <v>0</v>
      </c>
      <c r="L1402">
        <v>1</v>
      </c>
      <c r="M1402" t="str">
        <f t="shared" si="129"/>
        <v>Yes</v>
      </c>
      <c r="N1402" t="s">
        <v>624</v>
      </c>
      <c r="O1402">
        <v>53</v>
      </c>
      <c r="P1402">
        <v>204</v>
      </c>
      <c r="Q1402">
        <v>5</v>
      </c>
      <c r="R1402">
        <v>39</v>
      </c>
      <c r="S1402">
        <v>17</v>
      </c>
      <c r="T1402">
        <v>0</v>
      </c>
      <c r="U1402">
        <v>89</v>
      </c>
      <c r="V1402">
        <f t="shared" si="130"/>
        <v>354</v>
      </c>
      <c r="W1402">
        <v>3</v>
      </c>
      <c r="X1402">
        <v>5</v>
      </c>
      <c r="Y1402">
        <v>2</v>
      </c>
      <c r="Z1402">
        <v>4</v>
      </c>
      <c r="AA1402">
        <v>8</v>
      </c>
      <c r="AB1402">
        <v>0</v>
      </c>
      <c r="AC1402">
        <v>0</v>
      </c>
      <c r="AD1402">
        <v>0</v>
      </c>
      <c r="AE1402">
        <v>0</v>
      </c>
      <c r="AF1402">
        <v>0</v>
      </c>
      <c r="AG1402">
        <f t="shared" si="131"/>
        <v>0</v>
      </c>
      <c r="AH1402">
        <v>0</v>
      </c>
      <c r="AI1402">
        <v>1</v>
      </c>
    </row>
    <row r="1403" spans="1:35" x14ac:dyDescent="0.3">
      <c r="A1403" s="1">
        <v>6613</v>
      </c>
      <c r="B1403">
        <v>1970</v>
      </c>
      <c r="C1403">
        <f t="shared" si="128"/>
        <v>56</v>
      </c>
      <c r="D1403" t="str" cm="1">
        <f t="array" ref="D1403">_xlfn.IFS(C1403&lt;36,"Young",C1403&lt;56,"Middle-aged",C1403&gt;=56,"Senior")</f>
        <v>Senior</v>
      </c>
      <c r="E1403" t="s">
        <v>39</v>
      </c>
      <c r="F1403" t="s">
        <v>37</v>
      </c>
      <c r="G1403">
        <v>44511</v>
      </c>
      <c r="H1403">
        <f t="shared" si="126"/>
        <v>44511</v>
      </c>
      <c r="I1403" t="str" cm="1">
        <f t="array" ref="I1403">_xlfn.IFS(H1403&lt;PERCENTILE(Income_Clean,0.33),"Low",H1403&lt;PERCENTILE(Income_Clean,0.67),"Medium",H1403&gt;PERCENTILE(Income_Clean,0.67),"High")</f>
        <v>Medium</v>
      </c>
      <c r="J1403" t="str">
        <f t="shared" si="127"/>
        <v>Average Income</v>
      </c>
      <c r="K1403">
        <v>1</v>
      </c>
      <c r="L1403">
        <v>0</v>
      </c>
      <c r="M1403" t="str">
        <f t="shared" si="129"/>
        <v>Yes</v>
      </c>
      <c r="N1403" t="s">
        <v>109</v>
      </c>
      <c r="O1403">
        <v>39</v>
      </c>
      <c r="P1403">
        <v>513</v>
      </c>
      <c r="Q1403">
        <v>7</v>
      </c>
      <c r="R1403">
        <v>133</v>
      </c>
      <c r="S1403">
        <v>46</v>
      </c>
      <c r="T1403">
        <v>14</v>
      </c>
      <c r="U1403">
        <v>14</v>
      </c>
      <c r="V1403">
        <f t="shared" si="130"/>
        <v>727</v>
      </c>
      <c r="W1403">
        <v>6</v>
      </c>
      <c r="X1403">
        <v>8</v>
      </c>
      <c r="Y1403">
        <v>4</v>
      </c>
      <c r="Z1403">
        <v>8</v>
      </c>
      <c r="AA1403">
        <v>8</v>
      </c>
      <c r="AB1403">
        <v>0</v>
      </c>
      <c r="AC1403">
        <v>0</v>
      </c>
      <c r="AD1403">
        <v>0</v>
      </c>
      <c r="AE1403">
        <v>0</v>
      </c>
      <c r="AF1403">
        <v>0</v>
      </c>
      <c r="AG1403">
        <f t="shared" si="131"/>
        <v>0</v>
      </c>
      <c r="AH1403">
        <v>0</v>
      </c>
      <c r="AI1403">
        <v>0</v>
      </c>
    </row>
    <row r="1404" spans="1:35" x14ac:dyDescent="0.3">
      <c r="A1404" s="1">
        <v>10827</v>
      </c>
      <c r="B1404">
        <v>1967</v>
      </c>
      <c r="C1404">
        <f t="shared" si="128"/>
        <v>59</v>
      </c>
      <c r="D1404" t="str" cm="1">
        <f t="array" ref="D1404">_xlfn.IFS(C1404&lt;36,"Young",C1404&lt;56,"Middle-aged",C1404&gt;=56,"Senior")</f>
        <v>Senior</v>
      </c>
      <c r="E1404" t="s">
        <v>36</v>
      </c>
      <c r="F1404" t="s">
        <v>37</v>
      </c>
      <c r="G1404">
        <v>36947</v>
      </c>
      <c r="H1404">
        <f t="shared" si="126"/>
        <v>36947</v>
      </c>
      <c r="I1404" t="str" cm="1">
        <f t="array" ref="I1404">_xlfn.IFS(H1404&lt;PERCENTILE(Income_Clean,0.33),"Low",H1404&lt;PERCENTILE(Income_Clean,0.67),"Medium",H1404&gt;PERCENTILE(Income_Clean,0.67),"High")</f>
        <v>Low</v>
      </c>
      <c r="J1404" t="str">
        <f t="shared" si="127"/>
        <v>Below Average Income</v>
      </c>
      <c r="K1404">
        <v>1</v>
      </c>
      <c r="L1404">
        <v>1</v>
      </c>
      <c r="M1404" t="str">
        <f t="shared" si="129"/>
        <v>Yes</v>
      </c>
      <c r="N1404" t="s">
        <v>481</v>
      </c>
      <c r="O1404">
        <v>49</v>
      </c>
      <c r="P1404">
        <v>88</v>
      </c>
      <c r="Q1404">
        <v>3</v>
      </c>
      <c r="R1404">
        <v>21</v>
      </c>
      <c r="S1404">
        <v>4</v>
      </c>
      <c r="T1404">
        <v>1</v>
      </c>
      <c r="U1404">
        <v>29</v>
      </c>
      <c r="V1404">
        <f t="shared" si="130"/>
        <v>146</v>
      </c>
      <c r="W1404">
        <v>4</v>
      </c>
      <c r="X1404">
        <v>3</v>
      </c>
      <c r="Y1404">
        <v>0</v>
      </c>
      <c r="Z1404">
        <v>4</v>
      </c>
      <c r="AA1404">
        <v>9</v>
      </c>
      <c r="AB1404">
        <v>0</v>
      </c>
      <c r="AC1404">
        <v>0</v>
      </c>
      <c r="AD1404">
        <v>0</v>
      </c>
      <c r="AE1404">
        <v>0</v>
      </c>
      <c r="AF1404">
        <v>0</v>
      </c>
      <c r="AG1404">
        <f t="shared" si="131"/>
        <v>0</v>
      </c>
      <c r="AH1404">
        <v>0</v>
      </c>
      <c r="AI1404">
        <v>0</v>
      </c>
    </row>
    <row r="1405" spans="1:35" x14ac:dyDescent="0.3">
      <c r="A1405" s="1">
        <v>5491</v>
      </c>
      <c r="B1405">
        <v>1951</v>
      </c>
      <c r="C1405">
        <f t="shared" si="128"/>
        <v>75</v>
      </c>
      <c r="D1405" t="str" cm="1">
        <f t="array" ref="D1405">_xlfn.IFS(C1405&lt;36,"Young",C1405&lt;56,"Middle-aged",C1405&gt;=56,"Senior")</f>
        <v>Senior</v>
      </c>
      <c r="E1405" t="s">
        <v>39</v>
      </c>
      <c r="F1405" t="s">
        <v>33</v>
      </c>
      <c r="G1405">
        <v>47352</v>
      </c>
      <c r="H1405">
        <f t="shared" si="126"/>
        <v>47352</v>
      </c>
      <c r="I1405" t="str" cm="1">
        <f t="array" ref="I1405">_xlfn.IFS(H1405&lt;PERCENTILE(Income_Clean,0.33),"Low",H1405&lt;PERCENTILE(Income_Clean,0.67),"Medium",H1405&gt;PERCENTILE(Income_Clean,0.67),"High")</f>
        <v>Medium</v>
      </c>
      <c r="J1405" t="str">
        <f t="shared" si="127"/>
        <v>Average Income</v>
      </c>
      <c r="K1405">
        <v>0</v>
      </c>
      <c r="L1405">
        <v>1</v>
      </c>
      <c r="M1405" t="str">
        <f t="shared" si="129"/>
        <v>Yes</v>
      </c>
      <c r="N1405" t="s">
        <v>124</v>
      </c>
      <c r="O1405">
        <v>70</v>
      </c>
      <c r="P1405">
        <v>172</v>
      </c>
      <c r="Q1405">
        <v>12</v>
      </c>
      <c r="R1405">
        <v>112</v>
      </c>
      <c r="S1405">
        <v>8</v>
      </c>
      <c r="T1405">
        <v>0</v>
      </c>
      <c r="U1405">
        <v>15</v>
      </c>
      <c r="V1405">
        <f t="shared" si="130"/>
        <v>319</v>
      </c>
      <c r="W1405">
        <v>4</v>
      </c>
      <c r="X1405">
        <v>6</v>
      </c>
      <c r="Y1405">
        <v>1</v>
      </c>
      <c r="Z1405">
        <v>5</v>
      </c>
      <c r="AA1405">
        <v>7</v>
      </c>
      <c r="AB1405">
        <v>0</v>
      </c>
      <c r="AC1405">
        <v>0</v>
      </c>
      <c r="AD1405">
        <v>0</v>
      </c>
      <c r="AE1405">
        <v>0</v>
      </c>
      <c r="AF1405">
        <v>0</v>
      </c>
      <c r="AG1405">
        <f t="shared" si="131"/>
        <v>0</v>
      </c>
      <c r="AH1405">
        <v>0</v>
      </c>
      <c r="AI1405">
        <v>0</v>
      </c>
    </row>
    <row r="1406" spans="1:35" x14ac:dyDescent="0.3">
      <c r="A1406" s="1">
        <v>8402</v>
      </c>
      <c r="B1406">
        <v>1953</v>
      </c>
      <c r="C1406">
        <f t="shared" si="128"/>
        <v>73</v>
      </c>
      <c r="D1406" t="str" cm="1">
        <f t="array" ref="D1406">_xlfn.IFS(C1406&lt;36,"Young",C1406&lt;56,"Middle-aged",C1406&gt;=56,"Senior")</f>
        <v>Senior</v>
      </c>
      <c r="E1406" t="s">
        <v>39</v>
      </c>
      <c r="F1406" t="s">
        <v>37</v>
      </c>
      <c r="G1406">
        <v>67087</v>
      </c>
      <c r="H1406">
        <f t="shared" si="126"/>
        <v>67087</v>
      </c>
      <c r="I1406" t="str" cm="1">
        <f t="array" ref="I1406">_xlfn.IFS(H1406&lt;PERCENTILE(Income_Clean,0.33),"Low",H1406&lt;PERCENTILE(Income_Clean,0.67),"Medium",H1406&gt;PERCENTILE(Income_Clean,0.67),"High")</f>
        <v>High</v>
      </c>
      <c r="J1406" t="str">
        <f t="shared" si="127"/>
        <v>Above Average Income</v>
      </c>
      <c r="K1406">
        <v>0</v>
      </c>
      <c r="L1406">
        <v>1</v>
      </c>
      <c r="M1406" t="str">
        <f t="shared" si="129"/>
        <v>Yes</v>
      </c>
      <c r="N1406" t="s">
        <v>280</v>
      </c>
      <c r="O1406">
        <v>40</v>
      </c>
      <c r="P1406">
        <v>329</v>
      </c>
      <c r="Q1406">
        <v>35</v>
      </c>
      <c r="R1406">
        <v>222</v>
      </c>
      <c r="S1406">
        <v>130</v>
      </c>
      <c r="T1406">
        <v>35</v>
      </c>
      <c r="U1406">
        <v>43</v>
      </c>
      <c r="V1406">
        <f t="shared" si="130"/>
        <v>794</v>
      </c>
      <c r="W1406">
        <v>2</v>
      </c>
      <c r="X1406">
        <v>7</v>
      </c>
      <c r="Y1406">
        <v>5</v>
      </c>
      <c r="Z1406">
        <v>8</v>
      </c>
      <c r="AA1406">
        <v>4</v>
      </c>
      <c r="AB1406">
        <v>0</v>
      </c>
      <c r="AC1406">
        <v>0</v>
      </c>
      <c r="AD1406">
        <v>0</v>
      </c>
      <c r="AE1406">
        <v>0</v>
      </c>
      <c r="AF1406">
        <v>0</v>
      </c>
      <c r="AG1406">
        <f t="shared" si="131"/>
        <v>0</v>
      </c>
      <c r="AH1406">
        <v>0</v>
      </c>
      <c r="AI1406">
        <v>0</v>
      </c>
    </row>
    <row r="1407" spans="1:35" x14ac:dyDescent="0.3">
      <c r="A1407" s="1">
        <v>8783</v>
      </c>
      <c r="B1407">
        <v>1950</v>
      </c>
      <c r="C1407">
        <f t="shared" si="128"/>
        <v>76</v>
      </c>
      <c r="D1407" t="str" cm="1">
        <f t="array" ref="D1407">_xlfn.IFS(C1407&lt;36,"Young",C1407&lt;56,"Middle-aged",C1407&gt;=56,"Senior")</f>
        <v>Senior</v>
      </c>
      <c r="E1407" t="s">
        <v>29</v>
      </c>
      <c r="F1407" t="s">
        <v>37</v>
      </c>
      <c r="G1407">
        <v>57045</v>
      </c>
      <c r="H1407">
        <f t="shared" si="126"/>
        <v>57045</v>
      </c>
      <c r="I1407" t="str" cm="1">
        <f t="array" ref="I1407">_xlfn.IFS(H1407&lt;PERCENTILE(Income_Clean,0.33),"Low",H1407&lt;PERCENTILE(Income_Clean,0.67),"Medium",H1407&gt;PERCENTILE(Income_Clean,0.67),"High")</f>
        <v>Medium</v>
      </c>
      <c r="J1407" t="str">
        <f t="shared" si="127"/>
        <v>Average Income</v>
      </c>
      <c r="K1407">
        <v>0</v>
      </c>
      <c r="L1407">
        <v>1</v>
      </c>
      <c r="M1407" t="str">
        <f t="shared" si="129"/>
        <v>Yes</v>
      </c>
      <c r="N1407" t="s">
        <v>220</v>
      </c>
      <c r="O1407">
        <v>40</v>
      </c>
      <c r="P1407">
        <v>296</v>
      </c>
      <c r="Q1407">
        <v>13</v>
      </c>
      <c r="R1407">
        <v>104</v>
      </c>
      <c r="S1407">
        <v>11</v>
      </c>
      <c r="T1407">
        <v>13</v>
      </c>
      <c r="U1407">
        <v>17</v>
      </c>
      <c r="V1407">
        <f t="shared" si="130"/>
        <v>454</v>
      </c>
      <c r="W1407">
        <v>3</v>
      </c>
      <c r="X1407">
        <v>4</v>
      </c>
      <c r="Y1407">
        <v>2</v>
      </c>
      <c r="Z1407">
        <v>9</v>
      </c>
      <c r="AA1407">
        <v>3</v>
      </c>
      <c r="AB1407">
        <v>0</v>
      </c>
      <c r="AC1407">
        <v>0</v>
      </c>
      <c r="AD1407">
        <v>0</v>
      </c>
      <c r="AE1407">
        <v>0</v>
      </c>
      <c r="AF1407">
        <v>0</v>
      </c>
      <c r="AG1407">
        <f t="shared" si="131"/>
        <v>0</v>
      </c>
      <c r="AH1407">
        <v>0</v>
      </c>
      <c r="AI1407">
        <v>0</v>
      </c>
    </row>
    <row r="1408" spans="1:35" x14ac:dyDescent="0.3">
      <c r="A1408" s="1">
        <v>10010</v>
      </c>
      <c r="B1408">
        <v>1953</v>
      </c>
      <c r="C1408">
        <f t="shared" si="128"/>
        <v>73</v>
      </c>
      <c r="D1408" t="str" cm="1">
        <f t="array" ref="D1408">_xlfn.IFS(C1408&lt;36,"Young",C1408&lt;56,"Middle-aged",C1408&gt;=56,"Senior")</f>
        <v>Senior</v>
      </c>
      <c r="E1408" t="s">
        <v>36</v>
      </c>
      <c r="F1408" t="s">
        <v>41</v>
      </c>
      <c r="G1408">
        <v>36957</v>
      </c>
      <c r="H1408">
        <f t="shared" si="126"/>
        <v>36957</v>
      </c>
      <c r="I1408" t="str" cm="1">
        <f t="array" ref="I1408">_xlfn.IFS(H1408&lt;PERCENTILE(Income_Clean,0.33),"Low",H1408&lt;PERCENTILE(Income_Clean,0.67),"Medium",H1408&gt;PERCENTILE(Income_Clean,0.67),"High")</f>
        <v>Low</v>
      </c>
      <c r="J1408" t="str">
        <f t="shared" si="127"/>
        <v>Below Average Income</v>
      </c>
      <c r="K1408">
        <v>1</v>
      </c>
      <c r="L1408">
        <v>1</v>
      </c>
      <c r="M1408" t="str">
        <f t="shared" si="129"/>
        <v>Yes</v>
      </c>
      <c r="N1408" t="s">
        <v>442</v>
      </c>
      <c r="O1408">
        <v>43</v>
      </c>
      <c r="P1408">
        <v>100</v>
      </c>
      <c r="Q1408">
        <v>2</v>
      </c>
      <c r="R1408">
        <v>16</v>
      </c>
      <c r="S1408">
        <v>2</v>
      </c>
      <c r="T1408">
        <v>1</v>
      </c>
      <c r="U1408">
        <v>31</v>
      </c>
      <c r="V1408">
        <f t="shared" si="130"/>
        <v>152</v>
      </c>
      <c r="W1408">
        <v>4</v>
      </c>
      <c r="X1408">
        <v>3</v>
      </c>
      <c r="Y1408">
        <v>2</v>
      </c>
      <c r="Z1408">
        <v>2</v>
      </c>
      <c r="AA1408">
        <v>9</v>
      </c>
      <c r="AB1408">
        <v>0</v>
      </c>
      <c r="AC1408">
        <v>0</v>
      </c>
      <c r="AD1408">
        <v>0</v>
      </c>
      <c r="AE1408">
        <v>0</v>
      </c>
      <c r="AF1408">
        <v>0</v>
      </c>
      <c r="AG1408">
        <f t="shared" si="131"/>
        <v>0</v>
      </c>
      <c r="AH1408">
        <v>0</v>
      </c>
      <c r="AI1408">
        <v>1</v>
      </c>
    </row>
    <row r="1409" spans="1:35" x14ac:dyDescent="0.3">
      <c r="A1409" s="1">
        <v>618</v>
      </c>
      <c r="B1409">
        <v>1977</v>
      </c>
      <c r="C1409">
        <f t="shared" si="128"/>
        <v>49</v>
      </c>
      <c r="D1409" t="str" cm="1">
        <f t="array" ref="D1409">_xlfn.IFS(C1409&lt;36,"Young",C1409&lt;56,"Middle-aged",C1409&gt;=56,"Senior")</f>
        <v>Middle-aged</v>
      </c>
      <c r="E1409" t="s">
        <v>36</v>
      </c>
      <c r="F1409" t="s">
        <v>37</v>
      </c>
      <c r="G1409">
        <v>69389</v>
      </c>
      <c r="H1409">
        <f t="shared" si="126"/>
        <v>69389</v>
      </c>
      <c r="I1409" t="str" cm="1">
        <f t="array" ref="I1409">_xlfn.IFS(H1409&lt;PERCENTILE(Income_Clean,0.33),"Low",H1409&lt;PERCENTILE(Income_Clean,0.67),"Medium",H1409&gt;PERCENTILE(Income_Clean,0.67),"High")</f>
        <v>High</v>
      </c>
      <c r="J1409" t="str">
        <f t="shared" si="127"/>
        <v>Above Average Income</v>
      </c>
      <c r="K1409">
        <v>0</v>
      </c>
      <c r="L1409">
        <v>1</v>
      </c>
      <c r="M1409" t="str">
        <f t="shared" si="129"/>
        <v>Yes</v>
      </c>
      <c r="N1409" t="s">
        <v>312</v>
      </c>
      <c r="O1409">
        <v>17</v>
      </c>
      <c r="P1409">
        <v>422</v>
      </c>
      <c r="Q1409">
        <v>7</v>
      </c>
      <c r="R1409">
        <v>238</v>
      </c>
      <c r="S1409">
        <v>69</v>
      </c>
      <c r="T1409">
        <v>46</v>
      </c>
      <c r="U1409">
        <v>15</v>
      </c>
      <c r="V1409">
        <f t="shared" si="130"/>
        <v>797</v>
      </c>
      <c r="W1409">
        <v>1</v>
      </c>
      <c r="X1409">
        <v>7</v>
      </c>
      <c r="Y1409">
        <v>2</v>
      </c>
      <c r="Z1409">
        <v>12</v>
      </c>
      <c r="AA1409">
        <v>4</v>
      </c>
      <c r="AB1409">
        <v>0</v>
      </c>
      <c r="AC1409">
        <v>0</v>
      </c>
      <c r="AD1409">
        <v>0</v>
      </c>
      <c r="AE1409">
        <v>0</v>
      </c>
      <c r="AF1409">
        <v>0</v>
      </c>
      <c r="AG1409">
        <f t="shared" si="131"/>
        <v>0</v>
      </c>
      <c r="AH1409">
        <v>0</v>
      </c>
      <c r="AI1409">
        <v>0</v>
      </c>
    </row>
    <row r="1410" spans="1:35" x14ac:dyDescent="0.3">
      <c r="A1410" s="1">
        <v>9121</v>
      </c>
      <c r="B1410">
        <v>1972</v>
      </c>
      <c r="C1410">
        <f t="shared" si="128"/>
        <v>54</v>
      </c>
      <c r="D1410" t="str" cm="1">
        <f t="array" ref="D1410">_xlfn.IFS(C1410&lt;36,"Young",C1410&lt;56,"Middle-aged",C1410&gt;=56,"Senior")</f>
        <v>Middle-aged</v>
      </c>
      <c r="E1410" t="s">
        <v>29</v>
      </c>
      <c r="F1410" t="s">
        <v>37</v>
      </c>
      <c r="G1410">
        <v>80134</v>
      </c>
      <c r="H1410">
        <f t="shared" ref="H1410:H1473" si="132">IF(G1410=0,MEDIAN(Income),G1410)</f>
        <v>80134</v>
      </c>
      <c r="I1410" t="str" cm="1">
        <f t="array" ref="I1410">_xlfn.IFS(H1410&lt;PERCENTILE(Income_Clean,0.33),"Low",H1410&lt;PERCENTILE(Income_Clean,0.67),"Medium",H1410&gt;PERCENTILE(Income_Clean,0.67),"High")</f>
        <v>High</v>
      </c>
      <c r="J1410" t="str">
        <f t="shared" ref="J1410:J1473" si="133">_xlfn.XLOOKUP(I1410,$AK$3:$AK$5,$AL$3:$AL$5)</f>
        <v>Above Average Income</v>
      </c>
      <c r="K1410">
        <v>1</v>
      </c>
      <c r="L1410">
        <v>0</v>
      </c>
      <c r="M1410" t="str">
        <f t="shared" si="129"/>
        <v>Yes</v>
      </c>
      <c r="N1410" t="s">
        <v>238</v>
      </c>
      <c r="O1410">
        <v>40</v>
      </c>
      <c r="P1410">
        <v>1218</v>
      </c>
      <c r="Q1410">
        <v>16</v>
      </c>
      <c r="R1410">
        <v>272</v>
      </c>
      <c r="S1410">
        <v>104</v>
      </c>
      <c r="T1410">
        <v>0</v>
      </c>
      <c r="U1410">
        <v>80</v>
      </c>
      <c r="V1410">
        <f t="shared" si="130"/>
        <v>1690</v>
      </c>
      <c r="W1410">
        <v>2</v>
      </c>
      <c r="X1410">
        <v>5</v>
      </c>
      <c r="Y1410">
        <v>3</v>
      </c>
      <c r="Z1410">
        <v>6</v>
      </c>
      <c r="AA1410">
        <v>6</v>
      </c>
      <c r="AB1410">
        <v>0</v>
      </c>
      <c r="AC1410">
        <v>1</v>
      </c>
      <c r="AD1410">
        <v>1</v>
      </c>
      <c r="AE1410">
        <v>1</v>
      </c>
      <c r="AF1410">
        <v>0</v>
      </c>
      <c r="AG1410">
        <f t="shared" si="131"/>
        <v>3</v>
      </c>
      <c r="AH1410">
        <v>0</v>
      </c>
      <c r="AI1410">
        <v>1</v>
      </c>
    </row>
    <row r="1411" spans="1:35" x14ac:dyDescent="0.3">
      <c r="A1411" s="1">
        <v>361</v>
      </c>
      <c r="B1411">
        <v>1969</v>
      </c>
      <c r="C1411">
        <f t="shared" ref="C1411:C1474" si="134">2026-B1411</f>
        <v>57</v>
      </c>
      <c r="D1411" t="str" cm="1">
        <f t="array" ref="D1411">_xlfn.IFS(C1411&lt;36,"Young",C1411&lt;56,"Middle-aged",C1411&gt;=56,"Senior")</f>
        <v>Senior</v>
      </c>
      <c r="E1411" t="s">
        <v>39</v>
      </c>
      <c r="F1411" t="s">
        <v>37</v>
      </c>
      <c r="G1411">
        <v>43142</v>
      </c>
      <c r="H1411">
        <f t="shared" si="132"/>
        <v>43142</v>
      </c>
      <c r="I1411" t="str" cm="1">
        <f t="array" ref="I1411">_xlfn.IFS(H1411&lt;PERCENTILE(Income_Clean,0.33),"Low",H1411&lt;PERCENTILE(Income_Clean,0.67),"Medium",H1411&gt;PERCENTILE(Income_Clean,0.67),"High")</f>
        <v>Medium</v>
      </c>
      <c r="J1411" t="str">
        <f t="shared" si="133"/>
        <v>Average Income</v>
      </c>
      <c r="K1411">
        <v>1</v>
      </c>
      <c r="L1411">
        <v>1</v>
      </c>
      <c r="M1411" t="str">
        <f t="shared" ref="M1411:M1474" si="135">IF(K1411+L1411&gt;0,"Yes","No")</f>
        <v>Yes</v>
      </c>
      <c r="N1411" t="s">
        <v>552</v>
      </c>
      <c r="O1411">
        <v>84</v>
      </c>
      <c r="P1411">
        <v>5</v>
      </c>
      <c r="Q1411">
        <v>1</v>
      </c>
      <c r="R1411">
        <v>7</v>
      </c>
      <c r="S1411">
        <v>2</v>
      </c>
      <c r="T1411">
        <v>1</v>
      </c>
      <c r="U1411">
        <v>4</v>
      </c>
      <c r="V1411">
        <f t="shared" ref="V1411:V1474" si="136">SUM(P1411:U1411)</f>
        <v>20</v>
      </c>
      <c r="W1411">
        <v>1</v>
      </c>
      <c r="X1411">
        <v>1</v>
      </c>
      <c r="Y1411">
        <v>0</v>
      </c>
      <c r="Z1411">
        <v>2</v>
      </c>
      <c r="AA1411">
        <v>7</v>
      </c>
      <c r="AB1411">
        <v>0</v>
      </c>
      <c r="AC1411">
        <v>0</v>
      </c>
      <c r="AD1411">
        <v>0</v>
      </c>
      <c r="AE1411">
        <v>0</v>
      </c>
      <c r="AF1411">
        <v>0</v>
      </c>
      <c r="AG1411">
        <f t="shared" ref="AG1411:AG1474" si="137">SUM(AB1411:AF1411)</f>
        <v>0</v>
      </c>
      <c r="AH1411">
        <v>0</v>
      </c>
      <c r="AI1411">
        <v>0</v>
      </c>
    </row>
    <row r="1412" spans="1:35" x14ac:dyDescent="0.3">
      <c r="A1412" s="1">
        <v>4310</v>
      </c>
      <c r="B1412">
        <v>1944</v>
      </c>
      <c r="C1412">
        <f t="shared" si="134"/>
        <v>82</v>
      </c>
      <c r="D1412" t="str" cm="1">
        <f t="array" ref="D1412">_xlfn.IFS(C1412&lt;36,"Young",C1412&lt;56,"Middle-aged",C1412&gt;=56,"Senior")</f>
        <v>Senior</v>
      </c>
      <c r="E1412" t="s">
        <v>29</v>
      </c>
      <c r="F1412" t="s">
        <v>37</v>
      </c>
      <c r="G1412">
        <v>80589</v>
      </c>
      <c r="H1412">
        <f t="shared" si="132"/>
        <v>80589</v>
      </c>
      <c r="I1412" t="str" cm="1">
        <f t="array" ref="I1412">_xlfn.IFS(H1412&lt;PERCENTILE(Income_Clean,0.33),"Low",H1412&lt;PERCENTILE(Income_Clean,0.67),"Medium",H1412&gt;PERCENTILE(Income_Clean,0.67),"High")</f>
        <v>High</v>
      </c>
      <c r="J1412" t="str">
        <f t="shared" si="133"/>
        <v>Above Average Income</v>
      </c>
      <c r="K1412">
        <v>0</v>
      </c>
      <c r="L1412">
        <v>0</v>
      </c>
      <c r="M1412" t="str">
        <f t="shared" si="135"/>
        <v>No</v>
      </c>
      <c r="N1412" t="s">
        <v>188</v>
      </c>
      <c r="O1412">
        <v>25</v>
      </c>
      <c r="P1412">
        <v>507</v>
      </c>
      <c r="Q1412">
        <v>93</v>
      </c>
      <c r="R1412">
        <v>520</v>
      </c>
      <c r="S1412">
        <v>242</v>
      </c>
      <c r="T1412">
        <v>40</v>
      </c>
      <c r="U1412">
        <v>26</v>
      </c>
      <c r="V1412">
        <f t="shared" si="136"/>
        <v>1428</v>
      </c>
      <c r="W1412">
        <v>1</v>
      </c>
      <c r="X1412">
        <v>5</v>
      </c>
      <c r="Y1412">
        <v>10</v>
      </c>
      <c r="Z1412">
        <v>5</v>
      </c>
      <c r="AA1412">
        <v>1</v>
      </c>
      <c r="AB1412">
        <v>0</v>
      </c>
      <c r="AC1412">
        <v>0</v>
      </c>
      <c r="AD1412">
        <v>0</v>
      </c>
      <c r="AE1412">
        <v>1</v>
      </c>
      <c r="AF1412">
        <v>0</v>
      </c>
      <c r="AG1412">
        <f t="shared" si="137"/>
        <v>1</v>
      </c>
      <c r="AH1412">
        <v>0</v>
      </c>
      <c r="AI1412">
        <v>1</v>
      </c>
    </row>
    <row r="1413" spans="1:35" x14ac:dyDescent="0.3">
      <c r="A1413" s="1">
        <v>2678</v>
      </c>
      <c r="B1413">
        <v>1990</v>
      </c>
      <c r="C1413">
        <f t="shared" si="134"/>
        <v>36</v>
      </c>
      <c r="D1413" t="str" cm="1">
        <f t="array" ref="D1413">_xlfn.IFS(C1413&lt;36,"Young",C1413&lt;56,"Middle-aged",C1413&gt;=56,"Senior")</f>
        <v>Middle-aged</v>
      </c>
      <c r="E1413" t="s">
        <v>29</v>
      </c>
      <c r="F1413" t="s">
        <v>30</v>
      </c>
      <c r="G1413">
        <v>34412</v>
      </c>
      <c r="H1413">
        <f t="shared" si="132"/>
        <v>34412</v>
      </c>
      <c r="I1413" t="str" cm="1">
        <f t="array" ref="I1413">_xlfn.IFS(H1413&lt;PERCENTILE(Income_Clean,0.33),"Low",H1413&lt;PERCENTILE(Income_Clean,0.67),"Medium",H1413&gt;PERCENTILE(Income_Clean,0.67),"High")</f>
        <v>Low</v>
      </c>
      <c r="J1413" t="str">
        <f t="shared" si="133"/>
        <v>Below Average Income</v>
      </c>
      <c r="K1413">
        <v>1</v>
      </c>
      <c r="L1413">
        <v>0</v>
      </c>
      <c r="M1413" t="str">
        <f t="shared" si="135"/>
        <v>Yes</v>
      </c>
      <c r="N1413" t="s">
        <v>292</v>
      </c>
      <c r="O1413">
        <v>62</v>
      </c>
      <c r="P1413">
        <v>52</v>
      </c>
      <c r="Q1413">
        <v>12</v>
      </c>
      <c r="R1413">
        <v>50</v>
      </c>
      <c r="S1413">
        <v>4</v>
      </c>
      <c r="T1413">
        <v>36</v>
      </c>
      <c r="U1413">
        <v>55</v>
      </c>
      <c r="V1413">
        <f t="shared" si="136"/>
        <v>209</v>
      </c>
      <c r="W1413">
        <v>3</v>
      </c>
      <c r="X1413">
        <v>5</v>
      </c>
      <c r="Y1413">
        <v>0</v>
      </c>
      <c r="Z1413">
        <v>3</v>
      </c>
      <c r="AA1413">
        <v>9</v>
      </c>
      <c r="AB1413">
        <v>0</v>
      </c>
      <c r="AC1413">
        <v>0</v>
      </c>
      <c r="AD1413">
        <v>0</v>
      </c>
      <c r="AE1413">
        <v>0</v>
      </c>
      <c r="AF1413">
        <v>0</v>
      </c>
      <c r="AG1413">
        <f t="shared" si="137"/>
        <v>0</v>
      </c>
      <c r="AH1413">
        <v>0</v>
      </c>
      <c r="AI1413">
        <v>0</v>
      </c>
    </row>
    <row r="1414" spans="1:35" x14ac:dyDescent="0.3">
      <c r="A1414" s="1">
        <v>6376</v>
      </c>
      <c r="B1414">
        <v>1979</v>
      </c>
      <c r="C1414">
        <f t="shared" si="134"/>
        <v>47</v>
      </c>
      <c r="D1414" t="str" cm="1">
        <f t="array" ref="D1414">_xlfn.IFS(C1414&lt;36,"Young",C1414&lt;56,"Middle-aged",C1414&gt;=56,"Senior")</f>
        <v>Middle-aged</v>
      </c>
      <c r="E1414" t="s">
        <v>29</v>
      </c>
      <c r="F1414" t="s">
        <v>30</v>
      </c>
      <c r="G1414">
        <v>57537</v>
      </c>
      <c r="H1414">
        <f t="shared" si="132"/>
        <v>57537</v>
      </c>
      <c r="I1414" t="str" cm="1">
        <f t="array" ref="I1414">_xlfn.IFS(H1414&lt;PERCENTILE(Income_Clean,0.33),"Low",H1414&lt;PERCENTILE(Income_Clean,0.67),"Medium",H1414&gt;PERCENTILE(Income_Clean,0.67),"High")</f>
        <v>Medium</v>
      </c>
      <c r="J1414" t="str">
        <f t="shared" si="133"/>
        <v>Average Income</v>
      </c>
      <c r="K1414">
        <v>1</v>
      </c>
      <c r="L1414">
        <v>0</v>
      </c>
      <c r="M1414" t="str">
        <f t="shared" si="135"/>
        <v>Yes</v>
      </c>
      <c r="N1414" t="s">
        <v>542</v>
      </c>
      <c r="O1414">
        <v>83</v>
      </c>
      <c r="P1414">
        <v>191</v>
      </c>
      <c r="Q1414">
        <v>56</v>
      </c>
      <c r="R1414">
        <v>139</v>
      </c>
      <c r="S1414">
        <v>51</v>
      </c>
      <c r="T1414">
        <v>8</v>
      </c>
      <c r="U1414">
        <v>100</v>
      </c>
      <c r="V1414">
        <f t="shared" si="136"/>
        <v>545</v>
      </c>
      <c r="W1414">
        <v>4</v>
      </c>
      <c r="X1414">
        <v>4</v>
      </c>
      <c r="Y1414">
        <v>3</v>
      </c>
      <c r="Z1414">
        <v>8</v>
      </c>
      <c r="AA1414">
        <v>4</v>
      </c>
      <c r="AB1414">
        <v>0</v>
      </c>
      <c r="AC1414">
        <v>0</v>
      </c>
      <c r="AD1414">
        <v>0</v>
      </c>
      <c r="AE1414">
        <v>0</v>
      </c>
      <c r="AF1414">
        <v>0</v>
      </c>
      <c r="AG1414">
        <f t="shared" si="137"/>
        <v>0</v>
      </c>
      <c r="AH1414">
        <v>0</v>
      </c>
      <c r="AI1414">
        <v>0</v>
      </c>
    </row>
    <row r="1415" spans="1:35" x14ac:dyDescent="0.3">
      <c r="A1415" s="1">
        <v>524</v>
      </c>
      <c r="B1415">
        <v>1966</v>
      </c>
      <c r="C1415">
        <f t="shared" si="134"/>
        <v>60</v>
      </c>
      <c r="D1415" t="str" cm="1">
        <f t="array" ref="D1415">_xlfn.IFS(C1415&lt;36,"Young",C1415&lt;56,"Middle-aged",C1415&gt;=56,"Senior")</f>
        <v>Senior</v>
      </c>
      <c r="E1415" t="s">
        <v>47</v>
      </c>
      <c r="F1415" t="s">
        <v>33</v>
      </c>
      <c r="G1415">
        <v>22634</v>
      </c>
      <c r="H1415">
        <f t="shared" si="132"/>
        <v>22634</v>
      </c>
      <c r="I1415" t="str" cm="1">
        <f t="array" ref="I1415">_xlfn.IFS(H1415&lt;PERCENTILE(Income_Clean,0.33),"Low",H1415&lt;PERCENTILE(Income_Clean,0.67),"Medium",H1415&gt;PERCENTILE(Income_Clean,0.67),"High")</f>
        <v>Low</v>
      </c>
      <c r="J1415" t="str">
        <f t="shared" si="133"/>
        <v>Below Average Income</v>
      </c>
      <c r="K1415">
        <v>0</v>
      </c>
      <c r="L1415">
        <v>0</v>
      </c>
      <c r="M1415" t="str">
        <f t="shared" si="135"/>
        <v>No</v>
      </c>
      <c r="N1415" t="s">
        <v>577</v>
      </c>
      <c r="O1415">
        <v>47</v>
      </c>
      <c r="P1415">
        <v>2</v>
      </c>
      <c r="Q1415">
        <v>23</v>
      </c>
      <c r="R1415">
        <v>11</v>
      </c>
      <c r="S1415">
        <v>8</v>
      </c>
      <c r="T1415">
        <v>6</v>
      </c>
      <c r="U1415">
        <v>46</v>
      </c>
      <c r="V1415">
        <f t="shared" si="136"/>
        <v>96</v>
      </c>
      <c r="W1415">
        <v>1</v>
      </c>
      <c r="X1415">
        <v>2</v>
      </c>
      <c r="Y1415">
        <v>1</v>
      </c>
      <c r="Z1415">
        <v>2</v>
      </c>
      <c r="AA1415">
        <v>8</v>
      </c>
      <c r="AB1415">
        <v>0</v>
      </c>
      <c r="AC1415">
        <v>0</v>
      </c>
      <c r="AD1415">
        <v>0</v>
      </c>
      <c r="AE1415">
        <v>0</v>
      </c>
      <c r="AF1415">
        <v>0</v>
      </c>
      <c r="AG1415">
        <f t="shared" si="137"/>
        <v>0</v>
      </c>
      <c r="AH1415">
        <v>0</v>
      </c>
      <c r="AI1415">
        <v>0</v>
      </c>
    </row>
    <row r="1416" spans="1:35" x14ac:dyDescent="0.3">
      <c r="A1416" s="1">
        <v>10341</v>
      </c>
      <c r="B1416">
        <v>1948</v>
      </c>
      <c r="C1416">
        <f t="shared" si="134"/>
        <v>78</v>
      </c>
      <c r="D1416" t="str" cm="1">
        <f t="array" ref="D1416">_xlfn.IFS(C1416&lt;36,"Young",C1416&lt;56,"Middle-aged",C1416&gt;=56,"Senior")</f>
        <v>Senior</v>
      </c>
      <c r="E1416" t="s">
        <v>29</v>
      </c>
      <c r="F1416" t="s">
        <v>33</v>
      </c>
      <c r="G1416">
        <v>51315</v>
      </c>
      <c r="H1416">
        <f t="shared" si="132"/>
        <v>51315</v>
      </c>
      <c r="I1416" t="str" cm="1">
        <f t="array" ref="I1416">_xlfn.IFS(H1416&lt;PERCENTILE(Income_Clean,0.33),"Low",H1416&lt;PERCENTILE(Income_Clean,0.67),"Medium",H1416&gt;PERCENTILE(Income_Clean,0.67),"High")</f>
        <v>Medium</v>
      </c>
      <c r="J1416" t="str">
        <f t="shared" si="133"/>
        <v>Average Income</v>
      </c>
      <c r="K1416">
        <v>0</v>
      </c>
      <c r="L1416">
        <v>0</v>
      </c>
      <c r="M1416" t="str">
        <f t="shared" si="135"/>
        <v>No</v>
      </c>
      <c r="N1416" t="s">
        <v>625</v>
      </c>
      <c r="O1416">
        <v>45</v>
      </c>
      <c r="P1416">
        <v>68</v>
      </c>
      <c r="Q1416">
        <v>28</v>
      </c>
      <c r="R1416">
        <v>39</v>
      </c>
      <c r="S1416">
        <v>16</v>
      </c>
      <c r="T1416">
        <v>30</v>
      </c>
      <c r="U1416">
        <v>41</v>
      </c>
      <c r="V1416">
        <f t="shared" si="136"/>
        <v>222</v>
      </c>
      <c r="W1416">
        <v>1</v>
      </c>
      <c r="X1416">
        <v>2</v>
      </c>
      <c r="Y1416">
        <v>2</v>
      </c>
      <c r="Z1416">
        <v>5</v>
      </c>
      <c r="AA1416">
        <v>2</v>
      </c>
      <c r="AB1416">
        <v>0</v>
      </c>
      <c r="AC1416">
        <v>0</v>
      </c>
      <c r="AD1416">
        <v>0</v>
      </c>
      <c r="AE1416">
        <v>0</v>
      </c>
      <c r="AF1416">
        <v>0</v>
      </c>
      <c r="AG1416">
        <f t="shared" si="137"/>
        <v>0</v>
      </c>
      <c r="AH1416">
        <v>0</v>
      </c>
      <c r="AI1416">
        <v>0</v>
      </c>
    </row>
    <row r="1417" spans="1:35" x14ac:dyDescent="0.3">
      <c r="A1417" s="1">
        <v>5654</v>
      </c>
      <c r="B1417">
        <v>1972</v>
      </c>
      <c r="C1417">
        <f t="shared" si="134"/>
        <v>54</v>
      </c>
      <c r="D1417" t="str" cm="1">
        <f t="array" ref="D1417">_xlfn.IFS(C1417&lt;36,"Young",C1417&lt;56,"Middle-aged",C1417&gt;=56,"Senior")</f>
        <v>Middle-aged</v>
      </c>
      <c r="E1417" t="s">
        <v>29</v>
      </c>
      <c r="F1417" t="s">
        <v>37</v>
      </c>
      <c r="G1417">
        <v>36026</v>
      </c>
      <c r="H1417">
        <f t="shared" si="132"/>
        <v>36026</v>
      </c>
      <c r="I1417" t="str" cm="1">
        <f t="array" ref="I1417">_xlfn.IFS(H1417&lt;PERCENTILE(Income_Clean,0.33),"Low",H1417&lt;PERCENTILE(Income_Clean,0.67),"Medium",H1417&gt;PERCENTILE(Income_Clean,0.67),"High")</f>
        <v>Low</v>
      </c>
      <c r="J1417" t="str">
        <f t="shared" si="133"/>
        <v>Below Average Income</v>
      </c>
      <c r="K1417">
        <v>2</v>
      </c>
      <c r="L1417">
        <v>1</v>
      </c>
      <c r="M1417" t="str">
        <f t="shared" si="135"/>
        <v>Yes</v>
      </c>
      <c r="N1417" t="s">
        <v>626</v>
      </c>
      <c r="O1417">
        <v>34</v>
      </c>
      <c r="P1417">
        <v>20</v>
      </c>
      <c r="Q1417">
        <v>4</v>
      </c>
      <c r="R1417">
        <v>10</v>
      </c>
      <c r="S1417">
        <v>6</v>
      </c>
      <c r="T1417">
        <v>4</v>
      </c>
      <c r="U1417">
        <v>17</v>
      </c>
      <c r="V1417">
        <f t="shared" si="136"/>
        <v>61</v>
      </c>
      <c r="W1417">
        <v>2</v>
      </c>
      <c r="X1417">
        <v>2</v>
      </c>
      <c r="Y1417">
        <v>0</v>
      </c>
      <c r="Z1417">
        <v>3</v>
      </c>
      <c r="AA1417">
        <v>6</v>
      </c>
      <c r="AB1417">
        <v>0</v>
      </c>
      <c r="AC1417">
        <v>0</v>
      </c>
      <c r="AD1417">
        <v>0</v>
      </c>
      <c r="AE1417">
        <v>0</v>
      </c>
      <c r="AF1417">
        <v>0</v>
      </c>
      <c r="AG1417">
        <f t="shared" si="137"/>
        <v>0</v>
      </c>
      <c r="AH1417">
        <v>0</v>
      </c>
      <c r="AI1417">
        <v>0</v>
      </c>
    </row>
    <row r="1418" spans="1:35" x14ac:dyDescent="0.3">
      <c r="A1418" s="1">
        <v>4098</v>
      </c>
      <c r="B1418">
        <v>1973</v>
      </c>
      <c r="C1418">
        <f t="shared" si="134"/>
        <v>53</v>
      </c>
      <c r="D1418" t="str" cm="1">
        <f t="array" ref="D1418">_xlfn.IFS(C1418&lt;36,"Young",C1418&lt;56,"Middle-aged",C1418&gt;=56,"Senior")</f>
        <v>Middle-aged</v>
      </c>
      <c r="E1418" t="s">
        <v>29</v>
      </c>
      <c r="F1418" t="s">
        <v>37</v>
      </c>
      <c r="G1418">
        <v>24639</v>
      </c>
      <c r="H1418">
        <f t="shared" si="132"/>
        <v>24639</v>
      </c>
      <c r="I1418" t="str" cm="1">
        <f t="array" ref="I1418">_xlfn.IFS(H1418&lt;PERCENTILE(Income_Clean,0.33),"Low",H1418&lt;PERCENTILE(Income_Clean,0.67),"Medium",H1418&gt;PERCENTILE(Income_Clean,0.67),"High")</f>
        <v>Low</v>
      </c>
      <c r="J1418" t="str">
        <f t="shared" si="133"/>
        <v>Below Average Income</v>
      </c>
      <c r="K1418">
        <v>1</v>
      </c>
      <c r="L1418">
        <v>1</v>
      </c>
      <c r="M1418" t="str">
        <f t="shared" si="135"/>
        <v>Yes</v>
      </c>
      <c r="N1418" t="s">
        <v>365</v>
      </c>
      <c r="O1418">
        <v>3</v>
      </c>
      <c r="P1418">
        <v>20</v>
      </c>
      <c r="Q1418">
        <v>3</v>
      </c>
      <c r="R1418">
        <v>16</v>
      </c>
      <c r="S1418">
        <v>0</v>
      </c>
      <c r="T1418">
        <v>4</v>
      </c>
      <c r="U1418">
        <v>1</v>
      </c>
      <c r="V1418">
        <f t="shared" si="136"/>
        <v>44</v>
      </c>
      <c r="W1418">
        <v>3</v>
      </c>
      <c r="X1418">
        <v>2</v>
      </c>
      <c r="Y1418">
        <v>0</v>
      </c>
      <c r="Z1418">
        <v>4</v>
      </c>
      <c r="AA1418">
        <v>6</v>
      </c>
      <c r="AB1418">
        <v>0</v>
      </c>
      <c r="AC1418">
        <v>0</v>
      </c>
      <c r="AD1418">
        <v>0</v>
      </c>
      <c r="AE1418">
        <v>0</v>
      </c>
      <c r="AF1418">
        <v>0</v>
      </c>
      <c r="AG1418">
        <f t="shared" si="137"/>
        <v>0</v>
      </c>
      <c r="AH1418">
        <v>0</v>
      </c>
      <c r="AI1418">
        <v>0</v>
      </c>
    </row>
    <row r="1419" spans="1:35" x14ac:dyDescent="0.3">
      <c r="A1419" s="1">
        <v>5824</v>
      </c>
      <c r="B1419">
        <v>1972</v>
      </c>
      <c r="C1419">
        <f t="shared" si="134"/>
        <v>54</v>
      </c>
      <c r="D1419" t="str" cm="1">
        <f t="array" ref="D1419">_xlfn.IFS(C1419&lt;36,"Young",C1419&lt;56,"Middle-aged",C1419&gt;=56,"Senior")</f>
        <v>Middle-aged</v>
      </c>
      <c r="E1419" t="s">
        <v>36</v>
      </c>
      <c r="F1419" t="s">
        <v>33</v>
      </c>
      <c r="G1419">
        <v>34578</v>
      </c>
      <c r="H1419">
        <f t="shared" si="132"/>
        <v>34578</v>
      </c>
      <c r="I1419" t="str" cm="1">
        <f t="array" ref="I1419">_xlfn.IFS(H1419&lt;PERCENTILE(Income_Clean,0.33),"Low",H1419&lt;PERCENTILE(Income_Clean,0.67),"Medium",H1419&gt;PERCENTILE(Income_Clean,0.67),"High")</f>
        <v>Low</v>
      </c>
      <c r="J1419" t="str">
        <f t="shared" si="133"/>
        <v>Below Average Income</v>
      </c>
      <c r="K1419">
        <v>2</v>
      </c>
      <c r="L1419">
        <v>1</v>
      </c>
      <c r="M1419" t="str">
        <f t="shared" si="135"/>
        <v>Yes</v>
      </c>
      <c r="N1419" t="s">
        <v>217</v>
      </c>
      <c r="O1419">
        <v>1</v>
      </c>
      <c r="P1419">
        <v>7</v>
      </c>
      <c r="Q1419">
        <v>0</v>
      </c>
      <c r="R1419">
        <v>1</v>
      </c>
      <c r="S1419">
        <v>0</v>
      </c>
      <c r="T1419">
        <v>0</v>
      </c>
      <c r="U1419">
        <v>0</v>
      </c>
      <c r="V1419">
        <f t="shared" si="136"/>
        <v>8</v>
      </c>
      <c r="W1419">
        <v>1</v>
      </c>
      <c r="X1419">
        <v>1</v>
      </c>
      <c r="Y1419">
        <v>0</v>
      </c>
      <c r="Z1419">
        <v>2</v>
      </c>
      <c r="AA1419">
        <v>6</v>
      </c>
      <c r="AB1419">
        <v>0</v>
      </c>
      <c r="AC1419">
        <v>0</v>
      </c>
      <c r="AD1419">
        <v>0</v>
      </c>
      <c r="AE1419">
        <v>0</v>
      </c>
      <c r="AF1419">
        <v>0</v>
      </c>
      <c r="AG1419">
        <f t="shared" si="137"/>
        <v>0</v>
      </c>
      <c r="AH1419">
        <v>0</v>
      </c>
      <c r="AI1419">
        <v>0</v>
      </c>
    </row>
    <row r="1420" spans="1:35" x14ac:dyDescent="0.3">
      <c r="A1420" s="1">
        <v>7000</v>
      </c>
      <c r="B1420">
        <v>1972</v>
      </c>
      <c r="C1420">
        <f t="shared" si="134"/>
        <v>54</v>
      </c>
      <c r="D1420" t="str" cm="1">
        <f t="array" ref="D1420">_xlfn.IFS(C1420&lt;36,"Young",C1420&lt;56,"Middle-aged",C1420&gt;=56,"Senior")</f>
        <v>Middle-aged</v>
      </c>
      <c r="E1420" t="s">
        <v>53</v>
      </c>
      <c r="F1420" t="s">
        <v>30</v>
      </c>
      <c r="G1420">
        <v>65704</v>
      </c>
      <c r="H1420">
        <f t="shared" si="132"/>
        <v>65704</v>
      </c>
      <c r="I1420" t="str" cm="1">
        <f t="array" ref="I1420">_xlfn.IFS(H1420&lt;PERCENTILE(Income_Clean,0.33),"Low",H1420&lt;PERCENTILE(Income_Clean,0.67),"Medium",H1420&gt;PERCENTILE(Income_Clean,0.67),"High")</f>
        <v>High</v>
      </c>
      <c r="J1420" t="str">
        <f t="shared" si="133"/>
        <v>Above Average Income</v>
      </c>
      <c r="K1420">
        <v>0</v>
      </c>
      <c r="L1420">
        <v>0</v>
      </c>
      <c r="M1420" t="str">
        <f t="shared" si="135"/>
        <v>No</v>
      </c>
      <c r="N1420" t="s">
        <v>564</v>
      </c>
      <c r="O1420">
        <v>18</v>
      </c>
      <c r="P1420">
        <v>279</v>
      </c>
      <c r="Q1420">
        <v>172</v>
      </c>
      <c r="R1420">
        <v>74</v>
      </c>
      <c r="S1420">
        <v>38</v>
      </c>
      <c r="T1420">
        <v>8</v>
      </c>
      <c r="U1420">
        <v>246</v>
      </c>
      <c r="V1420">
        <f t="shared" si="136"/>
        <v>817</v>
      </c>
      <c r="W1420">
        <v>1</v>
      </c>
      <c r="X1420">
        <v>2</v>
      </c>
      <c r="Y1420">
        <v>10</v>
      </c>
      <c r="Z1420">
        <v>10</v>
      </c>
      <c r="AA1420">
        <v>1</v>
      </c>
      <c r="AB1420">
        <v>0</v>
      </c>
      <c r="AC1420">
        <v>0</v>
      </c>
      <c r="AD1420">
        <v>0</v>
      </c>
      <c r="AE1420">
        <v>0</v>
      </c>
      <c r="AF1420">
        <v>0</v>
      </c>
      <c r="AG1420">
        <f t="shared" si="137"/>
        <v>0</v>
      </c>
      <c r="AH1420">
        <v>0</v>
      </c>
      <c r="AI1420">
        <v>0</v>
      </c>
    </row>
    <row r="1421" spans="1:35" x14ac:dyDescent="0.3">
      <c r="A1421" s="1">
        <v>2561</v>
      </c>
      <c r="B1421">
        <v>1966</v>
      </c>
      <c r="C1421">
        <f t="shared" si="134"/>
        <v>60</v>
      </c>
      <c r="D1421" t="str" cm="1">
        <f t="array" ref="D1421">_xlfn.IFS(C1421&lt;36,"Young",C1421&lt;56,"Middle-aged",C1421&gt;=56,"Senior")</f>
        <v>Senior</v>
      </c>
      <c r="E1421" t="s">
        <v>29</v>
      </c>
      <c r="F1421" t="s">
        <v>30</v>
      </c>
      <c r="G1421">
        <v>63810</v>
      </c>
      <c r="H1421">
        <f t="shared" si="132"/>
        <v>63810</v>
      </c>
      <c r="I1421" t="str" cm="1">
        <f t="array" ref="I1421">_xlfn.IFS(H1421&lt;PERCENTILE(Income_Clean,0.33),"Low",H1421&lt;PERCENTILE(Income_Clean,0.67),"Medium",H1421&gt;PERCENTILE(Income_Clean,0.67),"High")</f>
        <v>High</v>
      </c>
      <c r="J1421" t="str">
        <f t="shared" si="133"/>
        <v>Above Average Income</v>
      </c>
      <c r="K1421">
        <v>0</v>
      </c>
      <c r="L1421">
        <v>1</v>
      </c>
      <c r="M1421" t="str">
        <f t="shared" si="135"/>
        <v>Yes</v>
      </c>
      <c r="N1421" t="s">
        <v>320</v>
      </c>
      <c r="O1421">
        <v>45</v>
      </c>
      <c r="P1421">
        <v>977</v>
      </c>
      <c r="Q1421">
        <v>12</v>
      </c>
      <c r="R1421">
        <v>253</v>
      </c>
      <c r="S1421">
        <v>16</v>
      </c>
      <c r="T1421">
        <v>12</v>
      </c>
      <c r="U1421">
        <v>101</v>
      </c>
      <c r="V1421">
        <f t="shared" si="136"/>
        <v>1371</v>
      </c>
      <c r="W1421">
        <v>4</v>
      </c>
      <c r="X1421">
        <v>4</v>
      </c>
      <c r="Y1421">
        <v>3</v>
      </c>
      <c r="Z1421">
        <v>12</v>
      </c>
      <c r="AA1421">
        <v>8</v>
      </c>
      <c r="AB1421">
        <v>0</v>
      </c>
      <c r="AC1421">
        <v>1</v>
      </c>
      <c r="AD1421">
        <v>0</v>
      </c>
      <c r="AE1421">
        <v>0</v>
      </c>
      <c r="AF1421">
        <v>0</v>
      </c>
      <c r="AG1421">
        <f t="shared" si="137"/>
        <v>1</v>
      </c>
      <c r="AH1421">
        <v>0</v>
      </c>
      <c r="AI1421">
        <v>0</v>
      </c>
    </row>
    <row r="1422" spans="1:35" x14ac:dyDescent="0.3">
      <c r="A1422" s="1">
        <v>5229</v>
      </c>
      <c r="B1422">
        <v>1969</v>
      </c>
      <c r="C1422">
        <f t="shared" si="134"/>
        <v>57</v>
      </c>
      <c r="D1422" t="str" cm="1">
        <f t="array" ref="D1422">_xlfn.IFS(C1422&lt;36,"Young",C1422&lt;56,"Middle-aged",C1422&gt;=56,"Senior")</f>
        <v>Senior</v>
      </c>
      <c r="E1422" t="s">
        <v>36</v>
      </c>
      <c r="F1422" t="s">
        <v>33</v>
      </c>
      <c r="G1422">
        <v>54132</v>
      </c>
      <c r="H1422">
        <f t="shared" si="132"/>
        <v>54132</v>
      </c>
      <c r="I1422" t="str" cm="1">
        <f t="array" ref="I1422">_xlfn.IFS(H1422&lt;PERCENTILE(Income_Clean,0.33),"Low",H1422&lt;PERCENTILE(Income_Clean,0.67),"Medium",H1422&gt;PERCENTILE(Income_Clean,0.67),"High")</f>
        <v>Medium</v>
      </c>
      <c r="J1422" t="str">
        <f t="shared" si="133"/>
        <v>Average Income</v>
      </c>
      <c r="K1422">
        <v>0</v>
      </c>
      <c r="L1422">
        <v>1</v>
      </c>
      <c r="M1422" t="str">
        <f t="shared" si="135"/>
        <v>Yes</v>
      </c>
      <c r="N1422" t="s">
        <v>224</v>
      </c>
      <c r="O1422">
        <v>81</v>
      </c>
      <c r="P1422">
        <v>30</v>
      </c>
      <c r="Q1422">
        <v>1</v>
      </c>
      <c r="R1422">
        <v>8</v>
      </c>
      <c r="S1422">
        <v>0</v>
      </c>
      <c r="T1422">
        <v>0</v>
      </c>
      <c r="U1422">
        <v>3</v>
      </c>
      <c r="V1422">
        <f t="shared" si="136"/>
        <v>42</v>
      </c>
      <c r="W1422">
        <v>1</v>
      </c>
      <c r="X1422">
        <v>1</v>
      </c>
      <c r="Y1422">
        <v>0</v>
      </c>
      <c r="Z1422">
        <v>3</v>
      </c>
      <c r="AA1422">
        <v>7</v>
      </c>
      <c r="AB1422">
        <v>0</v>
      </c>
      <c r="AC1422">
        <v>0</v>
      </c>
      <c r="AD1422">
        <v>0</v>
      </c>
      <c r="AE1422">
        <v>0</v>
      </c>
      <c r="AF1422">
        <v>0</v>
      </c>
      <c r="AG1422">
        <f t="shared" si="137"/>
        <v>0</v>
      </c>
      <c r="AH1422">
        <v>0</v>
      </c>
      <c r="AI1422">
        <v>0</v>
      </c>
    </row>
    <row r="1423" spans="1:35" x14ac:dyDescent="0.3">
      <c r="A1423" s="1">
        <v>4086</v>
      </c>
      <c r="B1423">
        <v>1959</v>
      </c>
      <c r="C1423">
        <f t="shared" si="134"/>
        <v>67</v>
      </c>
      <c r="D1423" t="str" cm="1">
        <f t="array" ref="D1423">_xlfn.IFS(C1423&lt;36,"Young",C1423&lt;56,"Middle-aged",C1423&gt;=56,"Senior")</f>
        <v>Senior</v>
      </c>
      <c r="E1423" t="s">
        <v>29</v>
      </c>
      <c r="F1423" t="s">
        <v>37</v>
      </c>
      <c r="G1423">
        <v>18690</v>
      </c>
      <c r="H1423">
        <f t="shared" si="132"/>
        <v>18690</v>
      </c>
      <c r="I1423" t="str" cm="1">
        <f t="array" ref="I1423">_xlfn.IFS(H1423&lt;PERCENTILE(Income_Clean,0.33),"Low",H1423&lt;PERCENTILE(Income_Clean,0.67),"Medium",H1423&gt;PERCENTILE(Income_Clean,0.67),"High")</f>
        <v>Low</v>
      </c>
      <c r="J1423" t="str">
        <f t="shared" si="133"/>
        <v>Below Average Income</v>
      </c>
      <c r="K1423">
        <v>0</v>
      </c>
      <c r="L1423">
        <v>0</v>
      </c>
      <c r="M1423" t="str">
        <f t="shared" si="135"/>
        <v>No</v>
      </c>
      <c r="N1423" t="s">
        <v>314</v>
      </c>
      <c r="O1423">
        <v>77</v>
      </c>
      <c r="P1423">
        <v>6</v>
      </c>
      <c r="Q1423">
        <v>1</v>
      </c>
      <c r="R1423">
        <v>7</v>
      </c>
      <c r="S1423">
        <v>23</v>
      </c>
      <c r="T1423">
        <v>4</v>
      </c>
      <c r="U1423">
        <v>19</v>
      </c>
      <c r="V1423">
        <f t="shared" si="136"/>
        <v>60</v>
      </c>
      <c r="W1423">
        <v>1</v>
      </c>
      <c r="X1423">
        <v>1</v>
      </c>
      <c r="Y1423">
        <v>1</v>
      </c>
      <c r="Z1423">
        <v>2</v>
      </c>
      <c r="AA1423">
        <v>8</v>
      </c>
      <c r="AB1423">
        <v>0</v>
      </c>
      <c r="AC1423">
        <v>0</v>
      </c>
      <c r="AD1423">
        <v>0</v>
      </c>
      <c r="AE1423">
        <v>0</v>
      </c>
      <c r="AF1423">
        <v>0</v>
      </c>
      <c r="AG1423">
        <f t="shared" si="137"/>
        <v>0</v>
      </c>
      <c r="AH1423">
        <v>0</v>
      </c>
      <c r="AI1423">
        <v>0</v>
      </c>
    </row>
    <row r="1424" spans="1:35" x14ac:dyDescent="0.3">
      <c r="A1424" s="1">
        <v>2428</v>
      </c>
      <c r="B1424">
        <v>1970</v>
      </c>
      <c r="C1424">
        <f t="shared" si="134"/>
        <v>56</v>
      </c>
      <c r="D1424" t="str" cm="1">
        <f t="array" ref="D1424">_xlfn.IFS(C1424&lt;36,"Young",C1424&lt;56,"Middle-aged",C1424&gt;=56,"Senior")</f>
        <v>Senior</v>
      </c>
      <c r="E1424" t="s">
        <v>29</v>
      </c>
      <c r="F1424" t="s">
        <v>37</v>
      </c>
      <c r="G1424">
        <v>28164</v>
      </c>
      <c r="H1424">
        <f t="shared" si="132"/>
        <v>28164</v>
      </c>
      <c r="I1424" t="str" cm="1">
        <f t="array" ref="I1424">_xlfn.IFS(H1424&lt;PERCENTILE(Income_Clean,0.33),"Low",H1424&lt;PERCENTILE(Income_Clean,0.67),"Medium",H1424&gt;PERCENTILE(Income_Clean,0.67),"High")</f>
        <v>Low</v>
      </c>
      <c r="J1424" t="str">
        <f t="shared" si="133"/>
        <v>Below Average Income</v>
      </c>
      <c r="K1424">
        <v>1</v>
      </c>
      <c r="L1424">
        <v>0</v>
      </c>
      <c r="M1424" t="str">
        <f t="shared" si="135"/>
        <v>Yes</v>
      </c>
      <c r="N1424" t="s">
        <v>213</v>
      </c>
      <c r="O1424">
        <v>23</v>
      </c>
      <c r="P1424">
        <v>3</v>
      </c>
      <c r="Q1424">
        <v>18</v>
      </c>
      <c r="R1424">
        <v>26</v>
      </c>
      <c r="S1424">
        <v>11</v>
      </c>
      <c r="T1424">
        <v>8</v>
      </c>
      <c r="U1424">
        <v>12</v>
      </c>
      <c r="V1424">
        <f t="shared" si="136"/>
        <v>78</v>
      </c>
      <c r="W1424">
        <v>3</v>
      </c>
      <c r="X1424">
        <v>2</v>
      </c>
      <c r="Y1424">
        <v>0</v>
      </c>
      <c r="Z1424">
        <v>4</v>
      </c>
      <c r="AA1424">
        <v>7</v>
      </c>
      <c r="AB1424">
        <v>0</v>
      </c>
      <c r="AC1424">
        <v>0</v>
      </c>
      <c r="AD1424">
        <v>0</v>
      </c>
      <c r="AE1424">
        <v>0</v>
      </c>
      <c r="AF1424">
        <v>0</v>
      </c>
      <c r="AG1424">
        <f t="shared" si="137"/>
        <v>0</v>
      </c>
      <c r="AH1424">
        <v>0</v>
      </c>
      <c r="AI1424">
        <v>0</v>
      </c>
    </row>
    <row r="1425" spans="1:35" x14ac:dyDescent="0.3">
      <c r="A1425" s="1">
        <v>8254</v>
      </c>
      <c r="B1425">
        <v>1974</v>
      </c>
      <c r="C1425">
        <f t="shared" si="134"/>
        <v>52</v>
      </c>
      <c r="D1425" t="str" cm="1">
        <f t="array" ref="D1425">_xlfn.IFS(C1425&lt;36,"Young",C1425&lt;56,"Middle-aged",C1425&gt;=56,"Senior")</f>
        <v>Middle-aged</v>
      </c>
      <c r="E1425" t="s">
        <v>36</v>
      </c>
      <c r="F1425" t="s">
        <v>37</v>
      </c>
      <c r="G1425">
        <v>34596</v>
      </c>
      <c r="H1425">
        <f t="shared" si="132"/>
        <v>34596</v>
      </c>
      <c r="I1425" t="str" cm="1">
        <f t="array" ref="I1425">_xlfn.IFS(H1425&lt;PERCENTILE(Income_Clean,0.33),"Low",H1425&lt;PERCENTILE(Income_Clean,0.67),"Medium",H1425&gt;PERCENTILE(Income_Clean,0.67),"High")</f>
        <v>Low</v>
      </c>
      <c r="J1425" t="str">
        <f t="shared" si="133"/>
        <v>Below Average Income</v>
      </c>
      <c r="K1425">
        <v>1</v>
      </c>
      <c r="L1425">
        <v>0</v>
      </c>
      <c r="M1425" t="str">
        <f t="shared" si="135"/>
        <v>Yes</v>
      </c>
      <c r="N1425" t="s">
        <v>344</v>
      </c>
      <c r="O1425">
        <v>48</v>
      </c>
      <c r="P1425">
        <v>14</v>
      </c>
      <c r="Q1425">
        <v>0</v>
      </c>
      <c r="R1425">
        <v>2</v>
      </c>
      <c r="S1425">
        <v>0</v>
      </c>
      <c r="T1425">
        <v>0</v>
      </c>
      <c r="U1425">
        <v>7</v>
      </c>
      <c r="V1425">
        <f t="shared" si="136"/>
        <v>23</v>
      </c>
      <c r="W1425">
        <v>1</v>
      </c>
      <c r="X1425">
        <v>1</v>
      </c>
      <c r="Y1425">
        <v>0</v>
      </c>
      <c r="Z1425">
        <v>2</v>
      </c>
      <c r="AA1425">
        <v>8</v>
      </c>
      <c r="AB1425">
        <v>0</v>
      </c>
      <c r="AC1425">
        <v>0</v>
      </c>
      <c r="AD1425">
        <v>0</v>
      </c>
      <c r="AE1425">
        <v>0</v>
      </c>
      <c r="AF1425">
        <v>0</v>
      </c>
      <c r="AG1425">
        <f t="shared" si="137"/>
        <v>0</v>
      </c>
      <c r="AH1425">
        <v>0</v>
      </c>
      <c r="AI1425">
        <v>0</v>
      </c>
    </row>
    <row r="1426" spans="1:35" x14ac:dyDescent="0.3">
      <c r="A1426" s="1">
        <v>2836</v>
      </c>
      <c r="B1426">
        <v>1972</v>
      </c>
      <c r="C1426">
        <f t="shared" si="134"/>
        <v>54</v>
      </c>
      <c r="D1426" t="str" cm="1">
        <f t="array" ref="D1426">_xlfn.IFS(C1426&lt;36,"Young",C1426&lt;56,"Middle-aged",C1426&gt;=56,"Senior")</f>
        <v>Middle-aged</v>
      </c>
      <c r="E1426" t="s">
        <v>36</v>
      </c>
      <c r="F1426" t="s">
        <v>37</v>
      </c>
      <c r="G1426">
        <v>43269</v>
      </c>
      <c r="H1426">
        <f t="shared" si="132"/>
        <v>43269</v>
      </c>
      <c r="I1426" t="str" cm="1">
        <f t="array" ref="I1426">_xlfn.IFS(H1426&lt;PERCENTILE(Income_Clean,0.33),"Low",H1426&lt;PERCENTILE(Income_Clean,0.67),"Medium",H1426&gt;PERCENTILE(Income_Clean,0.67),"High")</f>
        <v>Medium</v>
      </c>
      <c r="J1426" t="str">
        <f t="shared" si="133"/>
        <v>Average Income</v>
      </c>
      <c r="K1426">
        <v>1</v>
      </c>
      <c r="L1426">
        <v>0</v>
      </c>
      <c r="M1426" t="str">
        <f t="shared" si="135"/>
        <v>Yes</v>
      </c>
      <c r="N1426" t="s">
        <v>240</v>
      </c>
      <c r="O1426">
        <v>61</v>
      </c>
      <c r="P1426">
        <v>10</v>
      </c>
      <c r="Q1426">
        <v>1</v>
      </c>
      <c r="R1426">
        <v>7</v>
      </c>
      <c r="S1426">
        <v>0</v>
      </c>
      <c r="T1426">
        <v>0</v>
      </c>
      <c r="U1426">
        <v>1</v>
      </c>
      <c r="V1426">
        <f t="shared" si="136"/>
        <v>19</v>
      </c>
      <c r="W1426">
        <v>1</v>
      </c>
      <c r="X1426">
        <v>1</v>
      </c>
      <c r="Y1426">
        <v>0</v>
      </c>
      <c r="Z1426">
        <v>2</v>
      </c>
      <c r="AA1426">
        <v>8</v>
      </c>
      <c r="AB1426">
        <v>0</v>
      </c>
      <c r="AC1426">
        <v>0</v>
      </c>
      <c r="AD1426">
        <v>0</v>
      </c>
      <c r="AE1426">
        <v>0</v>
      </c>
      <c r="AF1426">
        <v>0</v>
      </c>
      <c r="AG1426">
        <f t="shared" si="137"/>
        <v>0</v>
      </c>
      <c r="AH1426">
        <v>0</v>
      </c>
      <c r="AI1426">
        <v>0</v>
      </c>
    </row>
    <row r="1427" spans="1:35" x14ac:dyDescent="0.3">
      <c r="A1427" s="1">
        <v>8418</v>
      </c>
      <c r="B1427">
        <v>1958</v>
      </c>
      <c r="C1427">
        <f t="shared" si="134"/>
        <v>68</v>
      </c>
      <c r="D1427" t="str" cm="1">
        <f t="array" ref="D1427">_xlfn.IFS(C1427&lt;36,"Young",C1427&lt;56,"Middle-aged",C1427&gt;=56,"Senior")</f>
        <v>Senior</v>
      </c>
      <c r="E1427" t="s">
        <v>53</v>
      </c>
      <c r="F1427" t="s">
        <v>30</v>
      </c>
      <c r="G1427">
        <v>38741</v>
      </c>
      <c r="H1427">
        <f t="shared" si="132"/>
        <v>38741</v>
      </c>
      <c r="I1427" t="str" cm="1">
        <f t="array" ref="I1427">_xlfn.IFS(H1427&lt;PERCENTILE(Income_Clean,0.33),"Low",H1427&lt;PERCENTILE(Income_Clean,0.67),"Medium",H1427&gt;PERCENTILE(Income_Clean,0.67),"High")</f>
        <v>Low</v>
      </c>
      <c r="J1427" t="str">
        <f t="shared" si="133"/>
        <v>Below Average Income</v>
      </c>
      <c r="K1427">
        <v>1</v>
      </c>
      <c r="L1427">
        <v>1</v>
      </c>
      <c r="M1427" t="str">
        <f t="shared" si="135"/>
        <v>Yes</v>
      </c>
      <c r="N1427" t="s">
        <v>128</v>
      </c>
      <c r="O1427">
        <v>60</v>
      </c>
      <c r="P1427">
        <v>7</v>
      </c>
      <c r="Q1427">
        <v>10</v>
      </c>
      <c r="R1427">
        <v>17</v>
      </c>
      <c r="S1427">
        <v>8</v>
      </c>
      <c r="T1427">
        <v>6</v>
      </c>
      <c r="U1427">
        <v>13</v>
      </c>
      <c r="V1427">
        <f t="shared" si="136"/>
        <v>61</v>
      </c>
      <c r="W1427">
        <v>2</v>
      </c>
      <c r="X1427">
        <v>2</v>
      </c>
      <c r="Y1427">
        <v>0</v>
      </c>
      <c r="Z1427">
        <v>3</v>
      </c>
      <c r="AA1427">
        <v>7</v>
      </c>
      <c r="AB1427">
        <v>0</v>
      </c>
      <c r="AC1427">
        <v>0</v>
      </c>
      <c r="AD1427">
        <v>0</v>
      </c>
      <c r="AE1427">
        <v>0</v>
      </c>
      <c r="AF1427">
        <v>0</v>
      </c>
      <c r="AG1427">
        <f t="shared" si="137"/>
        <v>0</v>
      </c>
      <c r="AH1427">
        <v>0</v>
      </c>
      <c r="AI1427">
        <v>0</v>
      </c>
    </row>
    <row r="1428" spans="1:35" x14ac:dyDescent="0.3">
      <c r="A1428" s="1">
        <v>1362</v>
      </c>
      <c r="B1428">
        <v>1972</v>
      </c>
      <c r="C1428">
        <f t="shared" si="134"/>
        <v>54</v>
      </c>
      <c r="D1428" t="str" cm="1">
        <f t="array" ref="D1428">_xlfn.IFS(C1428&lt;36,"Young",C1428&lt;56,"Middle-aged",C1428&gt;=56,"Senior")</f>
        <v>Middle-aged</v>
      </c>
      <c r="E1428" t="s">
        <v>29</v>
      </c>
      <c r="F1428" t="s">
        <v>30</v>
      </c>
      <c r="G1428">
        <v>31907</v>
      </c>
      <c r="H1428">
        <f t="shared" si="132"/>
        <v>31907</v>
      </c>
      <c r="I1428" t="str" cm="1">
        <f t="array" ref="I1428">_xlfn.IFS(H1428&lt;PERCENTILE(Income_Clean,0.33),"Low",H1428&lt;PERCENTILE(Income_Clean,0.67),"Medium",H1428&gt;PERCENTILE(Income_Clean,0.67),"High")</f>
        <v>Low</v>
      </c>
      <c r="J1428" t="str">
        <f t="shared" si="133"/>
        <v>Below Average Income</v>
      </c>
      <c r="K1428">
        <v>0</v>
      </c>
      <c r="L1428">
        <v>0</v>
      </c>
      <c r="M1428" t="str">
        <f t="shared" si="135"/>
        <v>No</v>
      </c>
      <c r="N1428" t="s">
        <v>545</v>
      </c>
      <c r="O1428">
        <v>75</v>
      </c>
      <c r="P1428">
        <v>33</v>
      </c>
      <c r="Q1428">
        <v>87</v>
      </c>
      <c r="R1428">
        <v>64</v>
      </c>
      <c r="S1428">
        <v>175</v>
      </c>
      <c r="T1428">
        <v>16</v>
      </c>
      <c r="U1428">
        <v>74</v>
      </c>
      <c r="V1428">
        <f t="shared" si="136"/>
        <v>449</v>
      </c>
      <c r="W1428">
        <v>1</v>
      </c>
      <c r="X1428">
        <v>6</v>
      </c>
      <c r="Y1428">
        <v>1</v>
      </c>
      <c r="Z1428">
        <v>6</v>
      </c>
      <c r="AA1428">
        <v>7</v>
      </c>
      <c r="AB1428">
        <v>0</v>
      </c>
      <c r="AC1428">
        <v>0</v>
      </c>
      <c r="AD1428">
        <v>0</v>
      </c>
      <c r="AE1428">
        <v>0</v>
      </c>
      <c r="AF1428">
        <v>0</v>
      </c>
      <c r="AG1428">
        <f t="shared" si="137"/>
        <v>0</v>
      </c>
      <c r="AH1428">
        <v>0</v>
      </c>
      <c r="AI1428">
        <v>0</v>
      </c>
    </row>
    <row r="1429" spans="1:35" x14ac:dyDescent="0.3">
      <c r="A1429" s="1">
        <v>7152</v>
      </c>
      <c r="B1429">
        <v>1983</v>
      </c>
      <c r="C1429">
        <f t="shared" si="134"/>
        <v>43</v>
      </c>
      <c r="D1429" t="str" cm="1">
        <f t="array" ref="D1429">_xlfn.IFS(C1429&lt;36,"Young",C1429&lt;56,"Middle-aged",C1429&gt;=56,"Senior")</f>
        <v>Middle-aged</v>
      </c>
      <c r="E1429" t="s">
        <v>39</v>
      </c>
      <c r="F1429" t="s">
        <v>37</v>
      </c>
      <c r="G1429">
        <v>27100</v>
      </c>
      <c r="H1429">
        <f t="shared" si="132"/>
        <v>27100</v>
      </c>
      <c r="I1429" t="str" cm="1">
        <f t="array" ref="I1429">_xlfn.IFS(H1429&lt;PERCENTILE(Income_Clean,0.33),"Low",H1429&lt;PERCENTILE(Income_Clean,0.67),"Medium",H1429&gt;PERCENTILE(Income_Clean,0.67),"High")</f>
        <v>Low</v>
      </c>
      <c r="J1429" t="str">
        <f t="shared" si="133"/>
        <v>Below Average Income</v>
      </c>
      <c r="K1429">
        <v>1</v>
      </c>
      <c r="L1429">
        <v>0</v>
      </c>
      <c r="M1429" t="str">
        <f t="shared" si="135"/>
        <v>Yes</v>
      </c>
      <c r="N1429" t="s">
        <v>105</v>
      </c>
      <c r="O1429">
        <v>64</v>
      </c>
      <c r="P1429">
        <v>12</v>
      </c>
      <c r="Q1429">
        <v>0</v>
      </c>
      <c r="R1429">
        <v>13</v>
      </c>
      <c r="S1429">
        <v>2</v>
      </c>
      <c r="T1429">
        <v>0</v>
      </c>
      <c r="U1429">
        <v>10</v>
      </c>
      <c r="V1429">
        <f t="shared" si="136"/>
        <v>37</v>
      </c>
      <c r="W1429">
        <v>1</v>
      </c>
      <c r="X1429">
        <v>1</v>
      </c>
      <c r="Y1429">
        <v>0</v>
      </c>
      <c r="Z1429">
        <v>3</v>
      </c>
      <c r="AA1429">
        <v>7</v>
      </c>
      <c r="AB1429">
        <v>0</v>
      </c>
      <c r="AC1429">
        <v>0</v>
      </c>
      <c r="AD1429">
        <v>0</v>
      </c>
      <c r="AE1429">
        <v>0</v>
      </c>
      <c r="AF1429">
        <v>0</v>
      </c>
      <c r="AG1429">
        <f t="shared" si="137"/>
        <v>0</v>
      </c>
      <c r="AH1429">
        <v>0</v>
      </c>
      <c r="AI1429">
        <v>0</v>
      </c>
    </row>
    <row r="1430" spans="1:35" x14ac:dyDescent="0.3">
      <c r="A1430" s="1">
        <v>10033</v>
      </c>
      <c r="B1430">
        <v>1973</v>
      </c>
      <c r="C1430">
        <f t="shared" si="134"/>
        <v>53</v>
      </c>
      <c r="D1430" t="str" cm="1">
        <f t="array" ref="D1430">_xlfn.IFS(C1430&lt;36,"Young",C1430&lt;56,"Middle-aged",C1430&gt;=56,"Senior")</f>
        <v>Middle-aged</v>
      </c>
      <c r="E1430" t="s">
        <v>53</v>
      </c>
      <c r="F1430" t="s">
        <v>41</v>
      </c>
      <c r="G1430">
        <v>31163</v>
      </c>
      <c r="H1430">
        <f t="shared" si="132"/>
        <v>31163</v>
      </c>
      <c r="I1430" t="str" cm="1">
        <f t="array" ref="I1430">_xlfn.IFS(H1430&lt;PERCENTILE(Income_Clean,0.33),"Low",H1430&lt;PERCENTILE(Income_Clean,0.67),"Medium",H1430&gt;PERCENTILE(Income_Clean,0.67),"High")</f>
        <v>Low</v>
      </c>
      <c r="J1430" t="str">
        <f t="shared" si="133"/>
        <v>Below Average Income</v>
      </c>
      <c r="K1430">
        <v>1</v>
      </c>
      <c r="L1430">
        <v>0</v>
      </c>
      <c r="M1430" t="str">
        <f t="shared" si="135"/>
        <v>Yes</v>
      </c>
      <c r="N1430" t="s">
        <v>589</v>
      </c>
      <c r="O1430">
        <v>54</v>
      </c>
      <c r="P1430">
        <v>2</v>
      </c>
      <c r="Q1430">
        <v>3</v>
      </c>
      <c r="R1430">
        <v>10</v>
      </c>
      <c r="S1430">
        <v>11</v>
      </c>
      <c r="T1430">
        <v>2</v>
      </c>
      <c r="U1430">
        <v>10</v>
      </c>
      <c r="V1430">
        <f t="shared" si="136"/>
        <v>38</v>
      </c>
      <c r="W1430">
        <v>1</v>
      </c>
      <c r="X1430">
        <v>1</v>
      </c>
      <c r="Y1430">
        <v>0</v>
      </c>
      <c r="Z1430">
        <v>3</v>
      </c>
      <c r="AA1430">
        <v>6</v>
      </c>
      <c r="AB1430">
        <v>0</v>
      </c>
      <c r="AC1430">
        <v>0</v>
      </c>
      <c r="AD1430">
        <v>0</v>
      </c>
      <c r="AE1430">
        <v>0</v>
      </c>
      <c r="AF1430">
        <v>0</v>
      </c>
      <c r="AG1430">
        <f t="shared" si="137"/>
        <v>0</v>
      </c>
      <c r="AH1430">
        <v>0</v>
      </c>
      <c r="AI1430">
        <v>0</v>
      </c>
    </row>
    <row r="1431" spans="1:35" x14ac:dyDescent="0.3">
      <c r="A1431" s="1">
        <v>9349</v>
      </c>
      <c r="B1431">
        <v>1985</v>
      </c>
      <c r="C1431">
        <f t="shared" si="134"/>
        <v>41</v>
      </c>
      <c r="D1431" t="str" cm="1">
        <f t="array" ref="D1431">_xlfn.IFS(C1431&lt;36,"Young",C1431&lt;56,"Middle-aged",C1431&gt;=56,"Senior")</f>
        <v>Middle-aged</v>
      </c>
      <c r="E1431" t="s">
        <v>29</v>
      </c>
      <c r="F1431" t="s">
        <v>37</v>
      </c>
      <c r="G1431">
        <v>92533</v>
      </c>
      <c r="H1431">
        <f t="shared" si="132"/>
        <v>92533</v>
      </c>
      <c r="I1431" t="str" cm="1">
        <f t="array" ref="I1431">_xlfn.IFS(H1431&lt;PERCENTILE(Income_Clean,0.33),"Low",H1431&lt;PERCENTILE(Income_Clean,0.67),"Medium",H1431&gt;PERCENTILE(Income_Clean,0.67),"High")</f>
        <v>High</v>
      </c>
      <c r="J1431" t="str">
        <f t="shared" si="133"/>
        <v>Above Average Income</v>
      </c>
      <c r="K1431">
        <v>0</v>
      </c>
      <c r="L1431">
        <v>0</v>
      </c>
      <c r="M1431" t="str">
        <f t="shared" si="135"/>
        <v>No</v>
      </c>
      <c r="N1431" t="s">
        <v>464</v>
      </c>
      <c r="O1431">
        <v>84</v>
      </c>
      <c r="P1431">
        <v>693</v>
      </c>
      <c r="Q1431">
        <v>21</v>
      </c>
      <c r="R1431">
        <v>118</v>
      </c>
      <c r="S1431">
        <v>110</v>
      </c>
      <c r="T1431">
        <v>147</v>
      </c>
      <c r="U1431">
        <v>42</v>
      </c>
      <c r="V1431">
        <f t="shared" si="136"/>
        <v>1131</v>
      </c>
      <c r="W1431">
        <v>1</v>
      </c>
      <c r="X1431">
        <v>6</v>
      </c>
      <c r="Y1431">
        <v>5</v>
      </c>
      <c r="Z1431">
        <v>11</v>
      </c>
      <c r="AA1431">
        <v>2</v>
      </c>
      <c r="AB1431">
        <v>0</v>
      </c>
      <c r="AC1431">
        <v>0</v>
      </c>
      <c r="AD1431">
        <v>1</v>
      </c>
      <c r="AE1431">
        <v>1</v>
      </c>
      <c r="AF1431">
        <v>0</v>
      </c>
      <c r="AG1431">
        <f t="shared" si="137"/>
        <v>2</v>
      </c>
      <c r="AH1431">
        <v>0</v>
      </c>
      <c r="AI1431">
        <v>0</v>
      </c>
    </row>
    <row r="1432" spans="1:35" x14ac:dyDescent="0.3">
      <c r="A1432" s="1">
        <v>274</v>
      </c>
      <c r="B1432">
        <v>1973</v>
      </c>
      <c r="C1432">
        <f t="shared" si="134"/>
        <v>53</v>
      </c>
      <c r="D1432" t="str" cm="1">
        <f t="array" ref="D1432">_xlfn.IFS(C1432&lt;36,"Young",C1432&lt;56,"Middle-aged",C1432&gt;=56,"Senior")</f>
        <v>Middle-aged</v>
      </c>
      <c r="E1432" t="s">
        <v>29</v>
      </c>
      <c r="F1432" t="s">
        <v>30</v>
      </c>
      <c r="G1432">
        <v>34853</v>
      </c>
      <c r="H1432">
        <f t="shared" si="132"/>
        <v>34853</v>
      </c>
      <c r="I1432" t="str" cm="1">
        <f t="array" ref="I1432">_xlfn.IFS(H1432&lt;PERCENTILE(Income_Clean,0.33),"Low",H1432&lt;PERCENTILE(Income_Clean,0.67),"Medium",H1432&gt;PERCENTILE(Income_Clean,0.67),"High")</f>
        <v>Low</v>
      </c>
      <c r="J1432" t="str">
        <f t="shared" si="133"/>
        <v>Below Average Income</v>
      </c>
      <c r="K1432">
        <v>1</v>
      </c>
      <c r="L1432">
        <v>1</v>
      </c>
      <c r="M1432" t="str">
        <f t="shared" si="135"/>
        <v>Yes</v>
      </c>
      <c r="N1432" t="s">
        <v>404</v>
      </c>
      <c r="O1432">
        <v>75</v>
      </c>
      <c r="P1432">
        <v>9</v>
      </c>
      <c r="Q1432">
        <v>3</v>
      </c>
      <c r="R1432">
        <v>15</v>
      </c>
      <c r="S1432">
        <v>2</v>
      </c>
      <c r="T1432">
        <v>3</v>
      </c>
      <c r="U1432">
        <v>2</v>
      </c>
      <c r="V1432">
        <f t="shared" si="136"/>
        <v>34</v>
      </c>
      <c r="W1432">
        <v>2</v>
      </c>
      <c r="X1432">
        <v>2</v>
      </c>
      <c r="Y1432">
        <v>0</v>
      </c>
      <c r="Z1432">
        <v>3</v>
      </c>
      <c r="AA1432">
        <v>6</v>
      </c>
      <c r="AB1432">
        <v>0</v>
      </c>
      <c r="AC1432">
        <v>0</v>
      </c>
      <c r="AD1432">
        <v>0</v>
      </c>
      <c r="AE1432">
        <v>0</v>
      </c>
      <c r="AF1432">
        <v>0</v>
      </c>
      <c r="AG1432">
        <f t="shared" si="137"/>
        <v>0</v>
      </c>
      <c r="AH1432">
        <v>0</v>
      </c>
      <c r="AI1432">
        <v>0</v>
      </c>
    </row>
    <row r="1433" spans="1:35" x14ac:dyDescent="0.3">
      <c r="A1433" s="1">
        <v>3388</v>
      </c>
      <c r="B1433">
        <v>1967</v>
      </c>
      <c r="C1433">
        <f t="shared" si="134"/>
        <v>59</v>
      </c>
      <c r="D1433" t="str" cm="1">
        <f t="array" ref="D1433">_xlfn.IFS(C1433&lt;36,"Young",C1433&lt;56,"Middle-aged",C1433&gt;=56,"Senior")</f>
        <v>Senior</v>
      </c>
      <c r="E1433" t="s">
        <v>29</v>
      </c>
      <c r="F1433" t="s">
        <v>41</v>
      </c>
      <c r="G1433">
        <v>70844</v>
      </c>
      <c r="H1433">
        <f t="shared" si="132"/>
        <v>70844</v>
      </c>
      <c r="I1433" t="str" cm="1">
        <f t="array" ref="I1433">_xlfn.IFS(H1433&lt;PERCENTILE(Income_Clean,0.33),"Low",H1433&lt;PERCENTILE(Income_Clean,0.67),"Medium",H1433&gt;PERCENTILE(Income_Clean,0.67),"High")</f>
        <v>High</v>
      </c>
      <c r="J1433" t="str">
        <f t="shared" si="133"/>
        <v>Above Average Income</v>
      </c>
      <c r="K1433">
        <v>1</v>
      </c>
      <c r="L1433">
        <v>1</v>
      </c>
      <c r="M1433" t="str">
        <f t="shared" si="135"/>
        <v>Yes</v>
      </c>
      <c r="N1433" t="s">
        <v>377</v>
      </c>
      <c r="O1433">
        <v>16</v>
      </c>
      <c r="P1433">
        <v>129</v>
      </c>
      <c r="Q1433">
        <v>26</v>
      </c>
      <c r="R1433">
        <v>67</v>
      </c>
      <c r="S1433">
        <v>3</v>
      </c>
      <c r="T1433">
        <v>67</v>
      </c>
      <c r="U1433">
        <v>2</v>
      </c>
      <c r="V1433">
        <f t="shared" si="136"/>
        <v>294</v>
      </c>
      <c r="W1433">
        <v>5</v>
      </c>
      <c r="X1433">
        <v>6</v>
      </c>
      <c r="Y1433">
        <v>1</v>
      </c>
      <c r="Z1433">
        <v>5</v>
      </c>
      <c r="AA1433">
        <v>7</v>
      </c>
      <c r="AB1433">
        <v>0</v>
      </c>
      <c r="AC1433">
        <v>0</v>
      </c>
      <c r="AD1433">
        <v>0</v>
      </c>
      <c r="AE1433">
        <v>0</v>
      </c>
      <c r="AF1433">
        <v>0</v>
      </c>
      <c r="AG1433">
        <f t="shared" si="137"/>
        <v>0</v>
      </c>
      <c r="AH1433">
        <v>0</v>
      </c>
      <c r="AI1433">
        <v>0</v>
      </c>
    </row>
    <row r="1434" spans="1:35" x14ac:dyDescent="0.3">
      <c r="A1434" s="1">
        <v>922</v>
      </c>
      <c r="B1434">
        <v>1979</v>
      </c>
      <c r="C1434">
        <f t="shared" si="134"/>
        <v>47</v>
      </c>
      <c r="D1434" t="str" cm="1">
        <f t="array" ref="D1434">_xlfn.IFS(C1434&lt;36,"Young",C1434&lt;56,"Middle-aged",C1434&gt;=56,"Senior")</f>
        <v>Middle-aged</v>
      </c>
      <c r="E1434" t="s">
        <v>53</v>
      </c>
      <c r="F1434" t="s">
        <v>37</v>
      </c>
      <c r="G1434">
        <v>31086</v>
      </c>
      <c r="H1434">
        <f t="shared" si="132"/>
        <v>31086</v>
      </c>
      <c r="I1434" t="str" cm="1">
        <f t="array" ref="I1434">_xlfn.IFS(H1434&lt;PERCENTILE(Income_Clean,0.33),"Low",H1434&lt;PERCENTILE(Income_Clean,0.67),"Medium",H1434&gt;PERCENTILE(Income_Clean,0.67),"High")</f>
        <v>Low</v>
      </c>
      <c r="J1434" t="str">
        <f t="shared" si="133"/>
        <v>Below Average Income</v>
      </c>
      <c r="K1434">
        <v>1</v>
      </c>
      <c r="L1434">
        <v>1</v>
      </c>
      <c r="M1434" t="str">
        <f t="shared" si="135"/>
        <v>Yes</v>
      </c>
      <c r="N1434" t="s">
        <v>213</v>
      </c>
      <c r="O1434">
        <v>79</v>
      </c>
      <c r="P1434">
        <v>16</v>
      </c>
      <c r="Q1434">
        <v>2</v>
      </c>
      <c r="R1434">
        <v>11</v>
      </c>
      <c r="S1434">
        <v>3</v>
      </c>
      <c r="T1434">
        <v>0</v>
      </c>
      <c r="U1434">
        <v>16</v>
      </c>
      <c r="V1434">
        <f t="shared" si="136"/>
        <v>48</v>
      </c>
      <c r="W1434">
        <v>2</v>
      </c>
      <c r="X1434">
        <v>1</v>
      </c>
      <c r="Y1434">
        <v>1</v>
      </c>
      <c r="Z1434">
        <v>2</v>
      </c>
      <c r="AA1434">
        <v>8</v>
      </c>
      <c r="AB1434">
        <v>1</v>
      </c>
      <c r="AC1434">
        <v>0</v>
      </c>
      <c r="AD1434">
        <v>0</v>
      </c>
      <c r="AE1434">
        <v>0</v>
      </c>
      <c r="AF1434">
        <v>0</v>
      </c>
      <c r="AG1434">
        <f t="shared" si="137"/>
        <v>1</v>
      </c>
      <c r="AH1434">
        <v>0</v>
      </c>
      <c r="AI1434">
        <v>0</v>
      </c>
    </row>
    <row r="1435" spans="1:35" x14ac:dyDescent="0.3">
      <c r="A1435" s="1">
        <v>8588</v>
      </c>
      <c r="B1435">
        <v>1961</v>
      </c>
      <c r="C1435">
        <f t="shared" si="134"/>
        <v>65</v>
      </c>
      <c r="D1435" t="str" cm="1">
        <f t="array" ref="D1435">_xlfn.IFS(C1435&lt;36,"Young",C1435&lt;56,"Middle-aged",C1435&gt;=56,"Senior")</f>
        <v>Senior</v>
      </c>
      <c r="E1435" t="s">
        <v>29</v>
      </c>
      <c r="F1435" t="s">
        <v>37</v>
      </c>
      <c r="G1435">
        <v>60544</v>
      </c>
      <c r="H1435">
        <f t="shared" si="132"/>
        <v>60544</v>
      </c>
      <c r="I1435" t="str" cm="1">
        <f t="array" ref="I1435">_xlfn.IFS(H1435&lt;PERCENTILE(Income_Clean,0.33),"Low",H1435&lt;PERCENTILE(Income_Clean,0.67),"Medium",H1435&gt;PERCENTILE(Income_Clean,0.67),"High")</f>
        <v>Medium</v>
      </c>
      <c r="J1435" t="str">
        <f t="shared" si="133"/>
        <v>Average Income</v>
      </c>
      <c r="K1435">
        <v>1</v>
      </c>
      <c r="L1435">
        <v>1</v>
      </c>
      <c r="M1435" t="str">
        <f t="shared" si="135"/>
        <v>Yes</v>
      </c>
      <c r="N1435" t="s">
        <v>555</v>
      </c>
      <c r="O1435">
        <v>92</v>
      </c>
      <c r="P1435">
        <v>201</v>
      </c>
      <c r="Q1435">
        <v>2</v>
      </c>
      <c r="R1435">
        <v>43</v>
      </c>
      <c r="S1435">
        <v>3</v>
      </c>
      <c r="T1435">
        <v>5</v>
      </c>
      <c r="U1435">
        <v>35</v>
      </c>
      <c r="V1435">
        <f t="shared" si="136"/>
        <v>289</v>
      </c>
      <c r="W1435">
        <v>4</v>
      </c>
      <c r="X1435">
        <v>5</v>
      </c>
      <c r="Y1435">
        <v>1</v>
      </c>
      <c r="Z1435">
        <v>5</v>
      </c>
      <c r="AA1435">
        <v>6</v>
      </c>
      <c r="AB1435">
        <v>0</v>
      </c>
      <c r="AC1435">
        <v>0</v>
      </c>
      <c r="AD1435">
        <v>0</v>
      </c>
      <c r="AE1435">
        <v>0</v>
      </c>
      <c r="AF1435">
        <v>0</v>
      </c>
      <c r="AG1435">
        <f t="shared" si="137"/>
        <v>0</v>
      </c>
      <c r="AH1435">
        <v>0</v>
      </c>
      <c r="AI1435">
        <v>0</v>
      </c>
    </row>
    <row r="1436" spans="1:35" x14ac:dyDescent="0.3">
      <c r="A1436" s="1">
        <v>2518</v>
      </c>
      <c r="B1436">
        <v>1986</v>
      </c>
      <c r="C1436">
        <f t="shared" si="134"/>
        <v>40</v>
      </c>
      <c r="D1436" t="str" cm="1">
        <f t="array" ref="D1436">_xlfn.IFS(C1436&lt;36,"Young",C1436&lt;56,"Middle-aged",C1436&gt;=56,"Senior")</f>
        <v>Middle-aged</v>
      </c>
      <c r="E1436" t="s">
        <v>53</v>
      </c>
      <c r="F1436" t="s">
        <v>33</v>
      </c>
      <c r="G1436">
        <v>20491</v>
      </c>
      <c r="H1436">
        <f t="shared" si="132"/>
        <v>20491</v>
      </c>
      <c r="I1436" t="str" cm="1">
        <f t="array" ref="I1436">_xlfn.IFS(H1436&lt;PERCENTILE(Income_Clean,0.33),"Low",H1436&lt;PERCENTILE(Income_Clean,0.67),"Medium",H1436&gt;PERCENTILE(Income_Clean,0.67),"High")</f>
        <v>Low</v>
      </c>
      <c r="J1436" t="str">
        <f t="shared" si="133"/>
        <v>Below Average Income</v>
      </c>
      <c r="K1436">
        <v>0</v>
      </c>
      <c r="L1436">
        <v>0</v>
      </c>
      <c r="M1436" t="str">
        <f t="shared" si="135"/>
        <v>No</v>
      </c>
      <c r="N1436" t="s">
        <v>536</v>
      </c>
      <c r="O1436">
        <v>16</v>
      </c>
      <c r="P1436">
        <v>5</v>
      </c>
      <c r="Q1436">
        <v>4</v>
      </c>
      <c r="R1436">
        <v>5</v>
      </c>
      <c r="S1436">
        <v>4</v>
      </c>
      <c r="T1436">
        <v>2</v>
      </c>
      <c r="U1436">
        <v>10</v>
      </c>
      <c r="V1436">
        <f t="shared" si="136"/>
        <v>30</v>
      </c>
      <c r="W1436">
        <v>1</v>
      </c>
      <c r="X1436">
        <v>0</v>
      </c>
      <c r="Y1436">
        <v>1</v>
      </c>
      <c r="Z1436">
        <v>2</v>
      </c>
      <c r="AA1436">
        <v>7</v>
      </c>
      <c r="AB1436">
        <v>0</v>
      </c>
      <c r="AC1436">
        <v>0</v>
      </c>
      <c r="AD1436">
        <v>0</v>
      </c>
      <c r="AE1436">
        <v>0</v>
      </c>
      <c r="AF1436">
        <v>0</v>
      </c>
      <c r="AG1436">
        <f t="shared" si="137"/>
        <v>0</v>
      </c>
      <c r="AH1436">
        <v>0</v>
      </c>
      <c r="AI1436">
        <v>0</v>
      </c>
    </row>
    <row r="1437" spans="1:35" x14ac:dyDescent="0.3">
      <c r="A1437" s="1">
        <v>574</v>
      </c>
      <c r="B1437">
        <v>1964</v>
      </c>
      <c r="C1437">
        <f t="shared" si="134"/>
        <v>62</v>
      </c>
      <c r="D1437" t="str" cm="1">
        <f t="array" ref="D1437">_xlfn.IFS(C1437&lt;36,"Young",C1437&lt;56,"Middle-aged",C1437&gt;=56,"Senior")</f>
        <v>Senior</v>
      </c>
      <c r="E1437" t="s">
        <v>29</v>
      </c>
      <c r="F1437" t="s">
        <v>37</v>
      </c>
      <c r="G1437">
        <v>42523</v>
      </c>
      <c r="H1437">
        <f t="shared" si="132"/>
        <v>42523</v>
      </c>
      <c r="I1437" t="str" cm="1">
        <f t="array" ref="I1437">_xlfn.IFS(H1437&lt;PERCENTILE(Income_Clean,0.33),"Low",H1437&lt;PERCENTILE(Income_Clean,0.67),"Medium",H1437&gt;PERCENTILE(Income_Clean,0.67),"High")</f>
        <v>Medium</v>
      </c>
      <c r="J1437" t="str">
        <f t="shared" si="133"/>
        <v>Average Income</v>
      </c>
      <c r="K1437">
        <v>0</v>
      </c>
      <c r="L1437">
        <v>0</v>
      </c>
      <c r="M1437" t="str">
        <f t="shared" si="135"/>
        <v>No</v>
      </c>
      <c r="N1437" t="s">
        <v>562</v>
      </c>
      <c r="O1437">
        <v>96</v>
      </c>
      <c r="P1437">
        <v>14</v>
      </c>
      <c r="Q1437">
        <v>36</v>
      </c>
      <c r="R1437">
        <v>11</v>
      </c>
      <c r="S1437">
        <v>3</v>
      </c>
      <c r="T1437">
        <v>26</v>
      </c>
      <c r="U1437">
        <v>35</v>
      </c>
      <c r="V1437">
        <f t="shared" si="136"/>
        <v>125</v>
      </c>
      <c r="W1437">
        <v>1</v>
      </c>
      <c r="X1437">
        <v>1</v>
      </c>
      <c r="Y1437">
        <v>1</v>
      </c>
      <c r="Z1437">
        <v>4</v>
      </c>
      <c r="AA1437">
        <v>2</v>
      </c>
      <c r="AB1437">
        <v>0</v>
      </c>
      <c r="AC1437">
        <v>0</v>
      </c>
      <c r="AD1437">
        <v>0</v>
      </c>
      <c r="AE1437">
        <v>0</v>
      </c>
      <c r="AF1437">
        <v>0</v>
      </c>
      <c r="AG1437">
        <f t="shared" si="137"/>
        <v>0</v>
      </c>
      <c r="AH1437">
        <v>0</v>
      </c>
      <c r="AI1437">
        <v>0</v>
      </c>
    </row>
    <row r="1438" spans="1:35" x14ac:dyDescent="0.3">
      <c r="A1438" s="1">
        <v>3220</v>
      </c>
      <c r="B1438">
        <v>1983</v>
      </c>
      <c r="C1438">
        <f t="shared" si="134"/>
        <v>43</v>
      </c>
      <c r="D1438" t="str" cm="1">
        <f t="array" ref="D1438">_xlfn.IFS(C1438&lt;36,"Young",C1438&lt;56,"Middle-aged",C1438&gt;=56,"Senior")</f>
        <v>Middle-aged</v>
      </c>
      <c r="E1438" t="s">
        <v>29</v>
      </c>
      <c r="F1438" t="s">
        <v>37</v>
      </c>
      <c r="G1438">
        <v>39922</v>
      </c>
      <c r="H1438">
        <f t="shared" si="132"/>
        <v>39922</v>
      </c>
      <c r="I1438" t="str" cm="1">
        <f t="array" ref="I1438">_xlfn.IFS(H1438&lt;PERCENTILE(Income_Clean,0.33),"Low",H1438&lt;PERCENTILE(Income_Clean,0.67),"Medium",H1438&gt;PERCENTILE(Income_Clean,0.67),"High")</f>
        <v>Low</v>
      </c>
      <c r="J1438" t="str">
        <f t="shared" si="133"/>
        <v>Below Average Income</v>
      </c>
      <c r="K1438">
        <v>1</v>
      </c>
      <c r="L1438">
        <v>0</v>
      </c>
      <c r="M1438" t="str">
        <f t="shared" si="135"/>
        <v>Yes</v>
      </c>
      <c r="N1438" t="s">
        <v>516</v>
      </c>
      <c r="O1438">
        <v>30</v>
      </c>
      <c r="P1438">
        <v>29</v>
      </c>
      <c r="Q1438">
        <v>12</v>
      </c>
      <c r="R1438">
        <v>59</v>
      </c>
      <c r="S1438">
        <v>19</v>
      </c>
      <c r="T1438">
        <v>1</v>
      </c>
      <c r="U1438">
        <v>36</v>
      </c>
      <c r="V1438">
        <f t="shared" si="136"/>
        <v>156</v>
      </c>
      <c r="W1438">
        <v>2</v>
      </c>
      <c r="X1438">
        <v>3</v>
      </c>
      <c r="Y1438">
        <v>0</v>
      </c>
      <c r="Z1438">
        <v>4</v>
      </c>
      <c r="AA1438">
        <v>8</v>
      </c>
      <c r="AB1438">
        <v>0</v>
      </c>
      <c r="AC1438">
        <v>0</v>
      </c>
      <c r="AD1438">
        <v>0</v>
      </c>
      <c r="AE1438">
        <v>0</v>
      </c>
      <c r="AF1438">
        <v>0</v>
      </c>
      <c r="AG1438">
        <f t="shared" si="137"/>
        <v>0</v>
      </c>
      <c r="AH1438">
        <v>0</v>
      </c>
      <c r="AI1438">
        <v>0</v>
      </c>
    </row>
    <row r="1439" spans="1:35" x14ac:dyDescent="0.3">
      <c r="A1439" s="1">
        <v>5967</v>
      </c>
      <c r="B1439">
        <v>1952</v>
      </c>
      <c r="C1439">
        <f t="shared" si="134"/>
        <v>74</v>
      </c>
      <c r="D1439" t="str" cm="1">
        <f t="array" ref="D1439">_xlfn.IFS(C1439&lt;36,"Young",C1439&lt;56,"Middle-aged",C1439&gt;=56,"Senior")</f>
        <v>Senior</v>
      </c>
      <c r="E1439" t="s">
        <v>29</v>
      </c>
      <c r="F1439" t="s">
        <v>33</v>
      </c>
      <c r="G1439">
        <v>33402</v>
      </c>
      <c r="H1439">
        <f t="shared" si="132"/>
        <v>33402</v>
      </c>
      <c r="I1439" t="str" cm="1">
        <f t="array" ref="I1439">_xlfn.IFS(H1439&lt;PERCENTILE(Income_Clean,0.33),"Low",H1439&lt;PERCENTILE(Income_Clean,0.67),"Medium",H1439&gt;PERCENTILE(Income_Clean,0.67),"High")</f>
        <v>Low</v>
      </c>
      <c r="J1439" t="str">
        <f t="shared" si="133"/>
        <v>Below Average Income</v>
      </c>
      <c r="K1439">
        <v>1</v>
      </c>
      <c r="L1439">
        <v>1</v>
      </c>
      <c r="M1439" t="str">
        <f t="shared" si="135"/>
        <v>Yes</v>
      </c>
      <c r="N1439" t="s">
        <v>433</v>
      </c>
      <c r="O1439">
        <v>60</v>
      </c>
      <c r="P1439">
        <v>26</v>
      </c>
      <c r="Q1439">
        <v>2</v>
      </c>
      <c r="R1439">
        <v>19</v>
      </c>
      <c r="S1439">
        <v>10</v>
      </c>
      <c r="T1439">
        <v>5</v>
      </c>
      <c r="U1439">
        <v>8</v>
      </c>
      <c r="V1439">
        <f t="shared" si="136"/>
        <v>70</v>
      </c>
      <c r="W1439">
        <v>3</v>
      </c>
      <c r="X1439">
        <v>2</v>
      </c>
      <c r="Y1439">
        <v>1</v>
      </c>
      <c r="Z1439">
        <v>3</v>
      </c>
      <c r="AA1439">
        <v>8</v>
      </c>
      <c r="AB1439">
        <v>0</v>
      </c>
      <c r="AC1439">
        <v>0</v>
      </c>
      <c r="AD1439">
        <v>0</v>
      </c>
      <c r="AE1439">
        <v>0</v>
      </c>
      <c r="AF1439">
        <v>0</v>
      </c>
      <c r="AG1439">
        <f t="shared" si="137"/>
        <v>0</v>
      </c>
      <c r="AH1439">
        <v>0</v>
      </c>
      <c r="AI1439">
        <v>0</v>
      </c>
    </row>
    <row r="1440" spans="1:35" x14ac:dyDescent="0.3">
      <c r="A1440" s="1">
        <v>1183</v>
      </c>
      <c r="B1440">
        <v>1949</v>
      </c>
      <c r="C1440">
        <f t="shared" si="134"/>
        <v>77</v>
      </c>
      <c r="D1440" t="str" cm="1">
        <f t="array" ref="D1440">_xlfn.IFS(C1440&lt;36,"Young",C1440&lt;56,"Middle-aged",C1440&gt;=56,"Senior")</f>
        <v>Senior</v>
      </c>
      <c r="E1440" t="s">
        <v>39</v>
      </c>
      <c r="F1440" t="s">
        <v>37</v>
      </c>
      <c r="G1440">
        <v>36408</v>
      </c>
      <c r="H1440">
        <f t="shared" si="132"/>
        <v>36408</v>
      </c>
      <c r="I1440" t="str" cm="1">
        <f t="array" ref="I1440">_xlfn.IFS(H1440&lt;PERCENTILE(Income_Clean,0.33),"Low",H1440&lt;PERCENTILE(Income_Clean,0.67),"Medium",H1440&gt;PERCENTILE(Income_Clean,0.67),"High")</f>
        <v>Low</v>
      </c>
      <c r="J1440" t="str">
        <f t="shared" si="133"/>
        <v>Below Average Income</v>
      </c>
      <c r="K1440">
        <v>1</v>
      </c>
      <c r="L1440">
        <v>1</v>
      </c>
      <c r="M1440" t="str">
        <f t="shared" si="135"/>
        <v>Yes</v>
      </c>
      <c r="N1440" t="s">
        <v>627</v>
      </c>
      <c r="O1440">
        <v>11</v>
      </c>
      <c r="P1440">
        <v>9</v>
      </c>
      <c r="Q1440">
        <v>1</v>
      </c>
      <c r="R1440">
        <v>4</v>
      </c>
      <c r="S1440">
        <v>3</v>
      </c>
      <c r="T1440">
        <v>2</v>
      </c>
      <c r="U1440">
        <v>3</v>
      </c>
      <c r="V1440">
        <f t="shared" si="136"/>
        <v>22</v>
      </c>
      <c r="W1440">
        <v>1</v>
      </c>
      <c r="X1440">
        <v>1</v>
      </c>
      <c r="Y1440">
        <v>0</v>
      </c>
      <c r="Z1440">
        <v>2</v>
      </c>
      <c r="AA1440">
        <v>6</v>
      </c>
      <c r="AB1440">
        <v>0</v>
      </c>
      <c r="AC1440">
        <v>0</v>
      </c>
      <c r="AD1440">
        <v>0</v>
      </c>
      <c r="AE1440">
        <v>0</v>
      </c>
      <c r="AF1440">
        <v>0</v>
      </c>
      <c r="AG1440">
        <f t="shared" si="137"/>
        <v>0</v>
      </c>
      <c r="AH1440">
        <v>0</v>
      </c>
      <c r="AI1440">
        <v>0</v>
      </c>
    </row>
    <row r="1441" spans="1:35" x14ac:dyDescent="0.3">
      <c r="A1441" s="1">
        <v>6856</v>
      </c>
      <c r="B1441">
        <v>1979</v>
      </c>
      <c r="C1441">
        <f t="shared" si="134"/>
        <v>47</v>
      </c>
      <c r="D1441" t="str" cm="1">
        <f t="array" ref="D1441">_xlfn.IFS(C1441&lt;36,"Young",C1441&lt;56,"Middle-aged",C1441&gt;=56,"Senior")</f>
        <v>Middle-aged</v>
      </c>
      <c r="E1441" t="s">
        <v>29</v>
      </c>
      <c r="F1441" t="s">
        <v>33</v>
      </c>
      <c r="G1441">
        <v>21645</v>
      </c>
      <c r="H1441">
        <f t="shared" si="132"/>
        <v>21645</v>
      </c>
      <c r="I1441" t="str" cm="1">
        <f t="array" ref="I1441">_xlfn.IFS(H1441&lt;PERCENTILE(Income_Clean,0.33),"Low",H1441&lt;PERCENTILE(Income_Clean,0.67),"Medium",H1441&gt;PERCENTILE(Income_Clean,0.67),"High")</f>
        <v>Low</v>
      </c>
      <c r="J1441" t="str">
        <f t="shared" si="133"/>
        <v>Below Average Income</v>
      </c>
      <c r="K1441">
        <v>1</v>
      </c>
      <c r="L1441">
        <v>0</v>
      </c>
      <c r="M1441" t="str">
        <f t="shared" si="135"/>
        <v>Yes</v>
      </c>
      <c r="N1441" t="s">
        <v>615</v>
      </c>
      <c r="O1441">
        <v>75</v>
      </c>
      <c r="P1441">
        <v>14</v>
      </c>
      <c r="Q1441">
        <v>0</v>
      </c>
      <c r="R1441">
        <v>23</v>
      </c>
      <c r="S1441">
        <v>4</v>
      </c>
      <c r="T1441">
        <v>5</v>
      </c>
      <c r="U1441">
        <v>19</v>
      </c>
      <c r="V1441">
        <f t="shared" si="136"/>
        <v>65</v>
      </c>
      <c r="W1441">
        <v>3</v>
      </c>
      <c r="X1441">
        <v>3</v>
      </c>
      <c r="Y1441">
        <v>0</v>
      </c>
      <c r="Z1441">
        <v>3</v>
      </c>
      <c r="AA1441">
        <v>9</v>
      </c>
      <c r="AB1441">
        <v>0</v>
      </c>
      <c r="AC1441">
        <v>0</v>
      </c>
      <c r="AD1441">
        <v>0</v>
      </c>
      <c r="AE1441">
        <v>0</v>
      </c>
      <c r="AF1441">
        <v>0</v>
      </c>
      <c r="AG1441">
        <f t="shared" si="137"/>
        <v>0</v>
      </c>
      <c r="AH1441">
        <v>0</v>
      </c>
      <c r="AI1441">
        <v>1</v>
      </c>
    </row>
    <row r="1442" spans="1:35" x14ac:dyDescent="0.3">
      <c r="A1442" s="1">
        <v>4530</v>
      </c>
      <c r="B1442">
        <v>1948</v>
      </c>
      <c r="C1442">
        <f t="shared" si="134"/>
        <v>78</v>
      </c>
      <c r="D1442" t="str" cm="1">
        <f t="array" ref="D1442">_xlfn.IFS(C1442&lt;36,"Young",C1442&lt;56,"Middle-aged",C1442&gt;=56,"Senior")</f>
        <v>Senior</v>
      </c>
      <c r="E1442" t="s">
        <v>39</v>
      </c>
      <c r="F1442" t="s">
        <v>71</v>
      </c>
      <c r="G1442">
        <v>78427</v>
      </c>
      <c r="H1442">
        <f t="shared" si="132"/>
        <v>78427</v>
      </c>
      <c r="I1442" t="str" cm="1">
        <f t="array" ref="I1442">_xlfn.IFS(H1442&lt;PERCENTILE(Income_Clean,0.33),"Low",H1442&lt;PERCENTILE(Income_Clean,0.67),"Medium",H1442&gt;PERCENTILE(Income_Clean,0.67),"High")</f>
        <v>High</v>
      </c>
      <c r="J1442" t="str">
        <f t="shared" si="133"/>
        <v>Above Average Income</v>
      </c>
      <c r="K1442">
        <v>0</v>
      </c>
      <c r="L1442">
        <v>0</v>
      </c>
      <c r="M1442" t="str">
        <f t="shared" si="135"/>
        <v>No</v>
      </c>
      <c r="N1442" t="s">
        <v>628</v>
      </c>
      <c r="O1442">
        <v>36</v>
      </c>
      <c r="P1442">
        <v>972</v>
      </c>
      <c r="Q1442">
        <v>19</v>
      </c>
      <c r="R1442">
        <v>595</v>
      </c>
      <c r="S1442">
        <v>180</v>
      </c>
      <c r="T1442">
        <v>26</v>
      </c>
      <c r="U1442">
        <v>138</v>
      </c>
      <c r="V1442">
        <f t="shared" si="136"/>
        <v>1930</v>
      </c>
      <c r="W1442">
        <v>3</v>
      </c>
      <c r="X1442">
        <v>3</v>
      </c>
      <c r="Y1442">
        <v>7</v>
      </c>
      <c r="Z1442">
        <v>10</v>
      </c>
      <c r="AA1442">
        <v>3</v>
      </c>
      <c r="AB1442">
        <v>0</v>
      </c>
      <c r="AC1442">
        <v>0</v>
      </c>
      <c r="AD1442">
        <v>0</v>
      </c>
      <c r="AE1442">
        <v>1</v>
      </c>
      <c r="AF1442">
        <v>0</v>
      </c>
      <c r="AG1442">
        <f t="shared" si="137"/>
        <v>1</v>
      </c>
      <c r="AH1442">
        <v>0</v>
      </c>
      <c r="AI1442">
        <v>1</v>
      </c>
    </row>
    <row r="1443" spans="1:35" x14ac:dyDescent="0.3">
      <c r="A1443" s="1">
        <v>1553</v>
      </c>
      <c r="B1443">
        <v>1946</v>
      </c>
      <c r="C1443">
        <f t="shared" si="134"/>
        <v>80</v>
      </c>
      <c r="D1443" t="str" cm="1">
        <f t="array" ref="D1443">_xlfn.IFS(C1443&lt;36,"Young",C1443&lt;56,"Middle-aged",C1443&gt;=56,"Senior")</f>
        <v>Senior</v>
      </c>
      <c r="E1443" t="s">
        <v>29</v>
      </c>
      <c r="F1443" t="s">
        <v>33</v>
      </c>
      <c r="G1443">
        <v>82657</v>
      </c>
      <c r="H1443">
        <f t="shared" si="132"/>
        <v>82657</v>
      </c>
      <c r="I1443" t="str" cm="1">
        <f t="array" ref="I1443">_xlfn.IFS(H1443&lt;PERCENTILE(Income_Clean,0.33),"Low",H1443&lt;PERCENTILE(Income_Clean,0.67),"Medium",H1443&gt;PERCENTILE(Income_Clean,0.67),"High")</f>
        <v>High</v>
      </c>
      <c r="J1443" t="str">
        <f t="shared" si="133"/>
        <v>Above Average Income</v>
      </c>
      <c r="K1443">
        <v>0</v>
      </c>
      <c r="L1443">
        <v>0</v>
      </c>
      <c r="M1443" t="str">
        <f t="shared" si="135"/>
        <v>No</v>
      </c>
      <c r="N1443" t="s">
        <v>100</v>
      </c>
      <c r="O1443">
        <v>71</v>
      </c>
      <c r="P1443">
        <v>966</v>
      </c>
      <c r="Q1443">
        <v>168</v>
      </c>
      <c r="R1443">
        <v>672</v>
      </c>
      <c r="S1443">
        <v>246</v>
      </c>
      <c r="T1443">
        <v>105</v>
      </c>
      <c r="U1443">
        <v>126</v>
      </c>
      <c r="V1443">
        <f t="shared" si="136"/>
        <v>2283</v>
      </c>
      <c r="W1443">
        <v>1</v>
      </c>
      <c r="X1443">
        <v>7</v>
      </c>
      <c r="Y1443">
        <v>5</v>
      </c>
      <c r="Z1443">
        <v>10</v>
      </c>
      <c r="AA1443">
        <v>4</v>
      </c>
      <c r="AB1443">
        <v>0</v>
      </c>
      <c r="AC1443">
        <v>1</v>
      </c>
      <c r="AD1443">
        <v>0</v>
      </c>
      <c r="AE1443">
        <v>1</v>
      </c>
      <c r="AF1443">
        <v>0</v>
      </c>
      <c r="AG1443">
        <f t="shared" si="137"/>
        <v>2</v>
      </c>
      <c r="AH1443">
        <v>0</v>
      </c>
      <c r="AI1443">
        <v>0</v>
      </c>
    </row>
    <row r="1444" spans="1:35" x14ac:dyDescent="0.3">
      <c r="A1444" s="1">
        <v>4682</v>
      </c>
      <c r="B1444">
        <v>1958</v>
      </c>
      <c r="C1444">
        <f t="shared" si="134"/>
        <v>68</v>
      </c>
      <c r="D1444" t="str" cm="1">
        <f t="array" ref="D1444">_xlfn.IFS(C1444&lt;36,"Young",C1444&lt;56,"Middle-aged",C1444&gt;=56,"Senior")</f>
        <v>Senior</v>
      </c>
      <c r="E1444" t="s">
        <v>29</v>
      </c>
      <c r="F1444" t="s">
        <v>37</v>
      </c>
      <c r="G1444">
        <v>51876</v>
      </c>
      <c r="H1444">
        <f t="shared" si="132"/>
        <v>51876</v>
      </c>
      <c r="I1444" t="str" cm="1">
        <f t="array" ref="I1444">_xlfn.IFS(H1444&lt;PERCENTILE(Income_Clean,0.33),"Low",H1444&lt;PERCENTILE(Income_Clean,0.67),"Medium",H1444&gt;PERCENTILE(Income_Clean,0.67),"High")</f>
        <v>Medium</v>
      </c>
      <c r="J1444" t="str">
        <f t="shared" si="133"/>
        <v>Average Income</v>
      </c>
      <c r="K1444">
        <v>0</v>
      </c>
      <c r="L1444">
        <v>0</v>
      </c>
      <c r="M1444" t="str">
        <f t="shared" si="135"/>
        <v>No</v>
      </c>
      <c r="N1444" t="s">
        <v>629</v>
      </c>
      <c r="O1444">
        <v>88</v>
      </c>
      <c r="P1444">
        <v>99</v>
      </c>
      <c r="Q1444">
        <v>27</v>
      </c>
      <c r="R1444">
        <v>102</v>
      </c>
      <c r="S1444">
        <v>28</v>
      </c>
      <c r="T1444">
        <v>48</v>
      </c>
      <c r="U1444">
        <v>6</v>
      </c>
      <c r="V1444">
        <f t="shared" si="136"/>
        <v>310</v>
      </c>
      <c r="W1444">
        <v>1</v>
      </c>
      <c r="X1444">
        <v>2</v>
      </c>
      <c r="Y1444">
        <v>2</v>
      </c>
      <c r="Z1444">
        <v>8</v>
      </c>
      <c r="AA1444">
        <v>1</v>
      </c>
      <c r="AB1444">
        <v>0</v>
      </c>
      <c r="AC1444">
        <v>0</v>
      </c>
      <c r="AD1444">
        <v>0</v>
      </c>
      <c r="AE1444">
        <v>0</v>
      </c>
      <c r="AF1444">
        <v>0</v>
      </c>
      <c r="AG1444">
        <f t="shared" si="137"/>
        <v>0</v>
      </c>
      <c r="AH1444">
        <v>0</v>
      </c>
      <c r="AI1444">
        <v>0</v>
      </c>
    </row>
    <row r="1445" spans="1:35" x14ac:dyDescent="0.3">
      <c r="A1445" s="1">
        <v>8204</v>
      </c>
      <c r="B1445">
        <v>1971</v>
      </c>
      <c r="C1445">
        <f t="shared" si="134"/>
        <v>55</v>
      </c>
      <c r="D1445" t="str" cm="1">
        <f t="array" ref="D1445">_xlfn.IFS(C1445&lt;36,"Young",C1445&lt;56,"Middle-aged",C1445&gt;=56,"Senior")</f>
        <v>Middle-aged</v>
      </c>
      <c r="E1445" t="s">
        <v>53</v>
      </c>
      <c r="F1445" t="s">
        <v>37</v>
      </c>
      <c r="G1445">
        <v>78041</v>
      </c>
      <c r="H1445">
        <f t="shared" si="132"/>
        <v>78041</v>
      </c>
      <c r="I1445" t="str" cm="1">
        <f t="array" ref="I1445">_xlfn.IFS(H1445&lt;PERCENTILE(Income_Clean,0.33),"Low",H1445&lt;PERCENTILE(Income_Clean,0.67),"Medium",H1445&gt;PERCENTILE(Income_Clean,0.67),"High")</f>
        <v>High</v>
      </c>
      <c r="J1445" t="str">
        <f t="shared" si="133"/>
        <v>Above Average Income</v>
      </c>
      <c r="K1445">
        <v>0</v>
      </c>
      <c r="L1445">
        <v>0</v>
      </c>
      <c r="M1445" t="str">
        <f t="shared" si="135"/>
        <v>No</v>
      </c>
      <c r="N1445" t="s">
        <v>184</v>
      </c>
      <c r="O1445">
        <v>93</v>
      </c>
      <c r="P1445">
        <v>482</v>
      </c>
      <c r="Q1445">
        <v>35</v>
      </c>
      <c r="R1445">
        <v>553</v>
      </c>
      <c r="S1445">
        <v>72</v>
      </c>
      <c r="T1445">
        <v>160</v>
      </c>
      <c r="U1445">
        <v>17</v>
      </c>
      <c r="V1445">
        <f t="shared" si="136"/>
        <v>1319</v>
      </c>
      <c r="W1445">
        <v>1</v>
      </c>
      <c r="X1445">
        <v>4</v>
      </c>
      <c r="Y1445">
        <v>4</v>
      </c>
      <c r="Z1445">
        <v>9</v>
      </c>
      <c r="AA1445">
        <v>2</v>
      </c>
      <c r="AB1445">
        <v>0</v>
      </c>
      <c r="AC1445">
        <v>0</v>
      </c>
      <c r="AD1445">
        <v>0</v>
      </c>
      <c r="AE1445">
        <v>0</v>
      </c>
      <c r="AF1445">
        <v>0</v>
      </c>
      <c r="AG1445">
        <f t="shared" si="137"/>
        <v>0</v>
      </c>
      <c r="AH1445">
        <v>0</v>
      </c>
      <c r="AI1445">
        <v>0</v>
      </c>
    </row>
    <row r="1446" spans="1:35" x14ac:dyDescent="0.3">
      <c r="A1446" s="1">
        <v>5221</v>
      </c>
      <c r="B1446">
        <v>1957</v>
      </c>
      <c r="C1446">
        <f t="shared" si="134"/>
        <v>69</v>
      </c>
      <c r="D1446" t="str" cm="1">
        <f t="array" ref="D1446">_xlfn.IFS(C1446&lt;36,"Young",C1446&lt;56,"Middle-aged",C1446&gt;=56,"Senior")</f>
        <v>Senior</v>
      </c>
      <c r="E1446" t="s">
        <v>29</v>
      </c>
      <c r="F1446" t="s">
        <v>37</v>
      </c>
      <c r="G1446">
        <v>52852</v>
      </c>
      <c r="H1446">
        <f t="shared" si="132"/>
        <v>52852</v>
      </c>
      <c r="I1446" t="str" cm="1">
        <f t="array" ref="I1446">_xlfn.IFS(H1446&lt;PERCENTILE(Income_Clean,0.33),"Low",H1446&lt;PERCENTILE(Income_Clean,0.67),"Medium",H1446&gt;PERCENTILE(Income_Clean,0.67),"High")</f>
        <v>Medium</v>
      </c>
      <c r="J1446" t="str">
        <f t="shared" si="133"/>
        <v>Average Income</v>
      </c>
      <c r="K1446">
        <v>0</v>
      </c>
      <c r="L1446">
        <v>1</v>
      </c>
      <c r="M1446" t="str">
        <f t="shared" si="135"/>
        <v>Yes</v>
      </c>
      <c r="N1446" t="s">
        <v>318</v>
      </c>
      <c r="O1446">
        <v>93</v>
      </c>
      <c r="P1446">
        <v>714</v>
      </c>
      <c r="Q1446">
        <v>8</v>
      </c>
      <c r="R1446">
        <v>99</v>
      </c>
      <c r="S1446">
        <v>11</v>
      </c>
      <c r="T1446">
        <v>0</v>
      </c>
      <c r="U1446">
        <v>47</v>
      </c>
      <c r="V1446">
        <f t="shared" si="136"/>
        <v>879</v>
      </c>
      <c r="W1446">
        <v>4</v>
      </c>
      <c r="X1446">
        <v>10</v>
      </c>
      <c r="Y1446">
        <v>7</v>
      </c>
      <c r="Z1446">
        <v>5</v>
      </c>
      <c r="AA1446">
        <v>8</v>
      </c>
      <c r="AB1446">
        <v>1</v>
      </c>
      <c r="AC1446">
        <v>0</v>
      </c>
      <c r="AD1446">
        <v>0</v>
      </c>
      <c r="AE1446">
        <v>0</v>
      </c>
      <c r="AF1446">
        <v>0</v>
      </c>
      <c r="AG1446">
        <f t="shared" si="137"/>
        <v>1</v>
      </c>
      <c r="AH1446">
        <v>0</v>
      </c>
      <c r="AI1446">
        <v>0</v>
      </c>
    </row>
    <row r="1447" spans="1:35" x14ac:dyDescent="0.3">
      <c r="A1447" s="1">
        <v>1232</v>
      </c>
      <c r="B1447">
        <v>1982</v>
      </c>
      <c r="C1447">
        <f t="shared" si="134"/>
        <v>44</v>
      </c>
      <c r="D1447" t="str" cm="1">
        <f t="array" ref="D1447">_xlfn.IFS(C1447&lt;36,"Young",C1447&lt;56,"Middle-aged",C1447&gt;=56,"Senior")</f>
        <v>Middle-aged</v>
      </c>
      <c r="E1447" t="s">
        <v>36</v>
      </c>
      <c r="F1447" t="s">
        <v>33</v>
      </c>
      <c r="G1447">
        <v>70038</v>
      </c>
      <c r="H1447">
        <f t="shared" si="132"/>
        <v>70038</v>
      </c>
      <c r="I1447" t="str" cm="1">
        <f t="array" ref="I1447">_xlfn.IFS(H1447&lt;PERCENTILE(Income_Clean,0.33),"Low",H1447&lt;PERCENTILE(Income_Clean,0.67),"Medium",H1447&gt;PERCENTILE(Income_Clean,0.67),"High")</f>
        <v>High</v>
      </c>
      <c r="J1447" t="str">
        <f t="shared" si="133"/>
        <v>Above Average Income</v>
      </c>
      <c r="K1447">
        <v>0</v>
      </c>
      <c r="L1447">
        <v>0</v>
      </c>
      <c r="M1447" t="str">
        <f t="shared" si="135"/>
        <v>No</v>
      </c>
      <c r="N1447" t="s">
        <v>551</v>
      </c>
      <c r="O1447">
        <v>54</v>
      </c>
      <c r="P1447">
        <v>587</v>
      </c>
      <c r="Q1447">
        <v>54</v>
      </c>
      <c r="R1447">
        <v>348</v>
      </c>
      <c r="S1447">
        <v>71</v>
      </c>
      <c r="T1447">
        <v>54</v>
      </c>
      <c r="U1447">
        <v>130</v>
      </c>
      <c r="V1447">
        <f t="shared" si="136"/>
        <v>1244</v>
      </c>
      <c r="W1447">
        <v>1</v>
      </c>
      <c r="X1447">
        <v>4</v>
      </c>
      <c r="Y1447">
        <v>4</v>
      </c>
      <c r="Z1447">
        <v>8</v>
      </c>
      <c r="AA1447">
        <v>2</v>
      </c>
      <c r="AB1447">
        <v>0</v>
      </c>
      <c r="AC1447">
        <v>0</v>
      </c>
      <c r="AD1447">
        <v>0</v>
      </c>
      <c r="AE1447">
        <v>0</v>
      </c>
      <c r="AF1447">
        <v>0</v>
      </c>
      <c r="AG1447">
        <f t="shared" si="137"/>
        <v>0</v>
      </c>
      <c r="AH1447">
        <v>0</v>
      </c>
      <c r="AI1447">
        <v>0</v>
      </c>
    </row>
    <row r="1448" spans="1:35" x14ac:dyDescent="0.3">
      <c r="A1448" s="1">
        <v>1927</v>
      </c>
      <c r="B1448">
        <v>1973</v>
      </c>
      <c r="C1448">
        <f t="shared" si="134"/>
        <v>53</v>
      </c>
      <c r="D1448" t="str" cm="1">
        <f t="array" ref="D1448">_xlfn.IFS(C1448&lt;36,"Young",C1448&lt;56,"Middle-aged",C1448&gt;=56,"Senior")</f>
        <v>Middle-aged</v>
      </c>
      <c r="E1448" t="s">
        <v>53</v>
      </c>
      <c r="F1448" t="s">
        <v>33</v>
      </c>
      <c r="G1448">
        <v>69401</v>
      </c>
      <c r="H1448">
        <f t="shared" si="132"/>
        <v>69401</v>
      </c>
      <c r="I1448" t="str" cm="1">
        <f t="array" ref="I1448">_xlfn.IFS(H1448&lt;PERCENTILE(Income_Clean,0.33),"Low",H1448&lt;PERCENTILE(Income_Clean,0.67),"Medium",H1448&gt;PERCENTILE(Income_Clean,0.67),"High")</f>
        <v>High</v>
      </c>
      <c r="J1448" t="str">
        <f t="shared" si="133"/>
        <v>Above Average Income</v>
      </c>
      <c r="K1448">
        <v>0</v>
      </c>
      <c r="L1448">
        <v>1</v>
      </c>
      <c r="M1448" t="str">
        <f t="shared" si="135"/>
        <v>Yes</v>
      </c>
      <c r="N1448" t="s">
        <v>121</v>
      </c>
      <c r="O1448">
        <v>41</v>
      </c>
      <c r="P1448">
        <v>399</v>
      </c>
      <c r="Q1448">
        <v>27</v>
      </c>
      <c r="R1448">
        <v>159</v>
      </c>
      <c r="S1448">
        <v>58</v>
      </c>
      <c r="T1448">
        <v>8</v>
      </c>
      <c r="U1448">
        <v>39</v>
      </c>
      <c r="V1448">
        <f t="shared" si="136"/>
        <v>690</v>
      </c>
      <c r="W1448">
        <v>4</v>
      </c>
      <c r="X1448">
        <v>4</v>
      </c>
      <c r="Y1448">
        <v>4</v>
      </c>
      <c r="Z1448">
        <v>5</v>
      </c>
      <c r="AA1448">
        <v>2</v>
      </c>
      <c r="AB1448">
        <v>0</v>
      </c>
      <c r="AC1448">
        <v>0</v>
      </c>
      <c r="AD1448">
        <v>0</v>
      </c>
      <c r="AE1448">
        <v>0</v>
      </c>
      <c r="AF1448">
        <v>0</v>
      </c>
      <c r="AG1448">
        <f t="shared" si="137"/>
        <v>0</v>
      </c>
      <c r="AH1448">
        <v>0</v>
      </c>
      <c r="AI1448">
        <v>0</v>
      </c>
    </row>
    <row r="1449" spans="1:35" x14ac:dyDescent="0.3">
      <c r="A1449" s="1">
        <v>5788</v>
      </c>
      <c r="B1449">
        <v>1972</v>
      </c>
      <c r="C1449">
        <f t="shared" si="134"/>
        <v>54</v>
      </c>
      <c r="D1449" t="str" cm="1">
        <f t="array" ref="D1449">_xlfn.IFS(C1449&lt;36,"Young",C1449&lt;56,"Middle-aged",C1449&gt;=56,"Senior")</f>
        <v>Middle-aged</v>
      </c>
      <c r="E1449" t="s">
        <v>29</v>
      </c>
      <c r="F1449" t="s">
        <v>33</v>
      </c>
      <c r="G1449">
        <v>46053</v>
      </c>
      <c r="H1449">
        <f t="shared" si="132"/>
        <v>46053</v>
      </c>
      <c r="I1449" t="str" cm="1">
        <f t="array" ref="I1449">_xlfn.IFS(H1449&lt;PERCENTILE(Income_Clean,0.33),"Low",H1449&lt;PERCENTILE(Income_Clean,0.67),"Medium",H1449&gt;PERCENTILE(Income_Clean,0.67),"High")</f>
        <v>Medium</v>
      </c>
      <c r="J1449" t="str">
        <f t="shared" si="133"/>
        <v>Average Income</v>
      </c>
      <c r="K1449">
        <v>1</v>
      </c>
      <c r="L1449">
        <v>0</v>
      </c>
      <c r="M1449" t="str">
        <f t="shared" si="135"/>
        <v>Yes</v>
      </c>
      <c r="N1449" t="s">
        <v>630</v>
      </c>
      <c r="O1449">
        <v>46</v>
      </c>
      <c r="P1449">
        <v>56</v>
      </c>
      <c r="Q1449">
        <v>10</v>
      </c>
      <c r="R1449">
        <v>92</v>
      </c>
      <c r="S1449">
        <v>19</v>
      </c>
      <c r="T1449">
        <v>7</v>
      </c>
      <c r="U1449">
        <v>25</v>
      </c>
      <c r="V1449">
        <f t="shared" si="136"/>
        <v>209</v>
      </c>
      <c r="W1449">
        <v>3</v>
      </c>
      <c r="X1449">
        <v>3</v>
      </c>
      <c r="Y1449">
        <v>2</v>
      </c>
      <c r="Z1449">
        <v>4</v>
      </c>
      <c r="AA1449">
        <v>5</v>
      </c>
      <c r="AB1449">
        <v>0</v>
      </c>
      <c r="AC1449">
        <v>0</v>
      </c>
      <c r="AD1449">
        <v>0</v>
      </c>
      <c r="AE1449">
        <v>0</v>
      </c>
      <c r="AF1449">
        <v>0</v>
      </c>
      <c r="AG1449">
        <f t="shared" si="137"/>
        <v>0</v>
      </c>
      <c r="AH1449">
        <v>0</v>
      </c>
      <c r="AI1449">
        <v>0</v>
      </c>
    </row>
    <row r="1450" spans="1:35" x14ac:dyDescent="0.3">
      <c r="A1450" s="1">
        <v>6652</v>
      </c>
      <c r="B1450">
        <v>1965</v>
      </c>
      <c r="C1450">
        <f t="shared" si="134"/>
        <v>61</v>
      </c>
      <c r="D1450" t="str" cm="1">
        <f t="array" ref="D1450">_xlfn.IFS(C1450&lt;36,"Young",C1450&lt;56,"Middle-aged",C1450&gt;=56,"Senior")</f>
        <v>Senior</v>
      </c>
      <c r="E1450" t="s">
        <v>29</v>
      </c>
      <c r="F1450" t="s">
        <v>37</v>
      </c>
      <c r="G1450">
        <v>77343</v>
      </c>
      <c r="H1450">
        <f t="shared" si="132"/>
        <v>77343</v>
      </c>
      <c r="I1450" t="str" cm="1">
        <f t="array" ref="I1450">_xlfn.IFS(H1450&lt;PERCENTILE(Income_Clean,0.33),"Low",H1450&lt;PERCENTILE(Income_Clean,0.67),"Medium",H1450&gt;PERCENTILE(Income_Clean,0.67),"High")</f>
        <v>High</v>
      </c>
      <c r="J1450" t="str">
        <f t="shared" si="133"/>
        <v>Above Average Income</v>
      </c>
      <c r="K1450">
        <v>0</v>
      </c>
      <c r="L1450">
        <v>0</v>
      </c>
      <c r="M1450" t="str">
        <f t="shared" si="135"/>
        <v>No</v>
      </c>
      <c r="N1450" t="s">
        <v>334</v>
      </c>
      <c r="O1450">
        <v>28</v>
      </c>
      <c r="P1450">
        <v>227</v>
      </c>
      <c r="Q1450">
        <v>151</v>
      </c>
      <c r="R1450">
        <v>573</v>
      </c>
      <c r="S1450">
        <v>98</v>
      </c>
      <c r="T1450">
        <v>54</v>
      </c>
      <c r="U1450">
        <v>31</v>
      </c>
      <c r="V1450">
        <f t="shared" si="136"/>
        <v>1134</v>
      </c>
      <c r="W1450">
        <v>1</v>
      </c>
      <c r="X1450">
        <v>3</v>
      </c>
      <c r="Y1450">
        <v>4</v>
      </c>
      <c r="Z1450">
        <v>9</v>
      </c>
      <c r="AA1450">
        <v>1</v>
      </c>
      <c r="AB1450">
        <v>0</v>
      </c>
      <c r="AC1450">
        <v>0</v>
      </c>
      <c r="AD1450">
        <v>0</v>
      </c>
      <c r="AE1450">
        <v>0</v>
      </c>
      <c r="AF1450">
        <v>0</v>
      </c>
      <c r="AG1450">
        <f t="shared" si="137"/>
        <v>0</v>
      </c>
      <c r="AH1450">
        <v>0</v>
      </c>
      <c r="AI1450">
        <v>0</v>
      </c>
    </row>
    <row r="1451" spans="1:35" x14ac:dyDescent="0.3">
      <c r="A1451" s="1">
        <v>6246</v>
      </c>
      <c r="B1451">
        <v>1953</v>
      </c>
      <c r="C1451">
        <f t="shared" si="134"/>
        <v>73</v>
      </c>
      <c r="D1451" t="str" cm="1">
        <f t="array" ref="D1451">_xlfn.IFS(C1451&lt;36,"Young",C1451&lt;56,"Middle-aged",C1451&gt;=56,"Senior")</f>
        <v>Senior</v>
      </c>
      <c r="E1451" t="s">
        <v>29</v>
      </c>
      <c r="F1451" t="s">
        <v>30</v>
      </c>
      <c r="G1451">
        <v>73892</v>
      </c>
      <c r="H1451">
        <f t="shared" si="132"/>
        <v>73892</v>
      </c>
      <c r="I1451" t="str" cm="1">
        <f t="array" ref="I1451">_xlfn.IFS(H1451&lt;PERCENTILE(Income_Clean,0.33),"Low",H1451&lt;PERCENTILE(Income_Clean,0.67),"Medium",H1451&gt;PERCENTILE(Income_Clean,0.67),"High")</f>
        <v>High</v>
      </c>
      <c r="J1451" t="str">
        <f t="shared" si="133"/>
        <v>Above Average Income</v>
      </c>
      <c r="K1451">
        <v>0</v>
      </c>
      <c r="L1451">
        <v>0</v>
      </c>
      <c r="M1451" t="str">
        <f t="shared" si="135"/>
        <v>No</v>
      </c>
      <c r="N1451" t="s">
        <v>177</v>
      </c>
      <c r="O1451">
        <v>40</v>
      </c>
      <c r="P1451">
        <v>703</v>
      </c>
      <c r="Q1451">
        <v>102</v>
      </c>
      <c r="R1451">
        <v>601</v>
      </c>
      <c r="S1451">
        <v>0</v>
      </c>
      <c r="T1451">
        <v>58</v>
      </c>
      <c r="U1451">
        <v>43</v>
      </c>
      <c r="V1451">
        <f t="shared" si="136"/>
        <v>1507</v>
      </c>
      <c r="W1451">
        <v>1</v>
      </c>
      <c r="X1451">
        <v>3</v>
      </c>
      <c r="Y1451">
        <v>11</v>
      </c>
      <c r="Z1451">
        <v>8</v>
      </c>
      <c r="AA1451">
        <v>1</v>
      </c>
      <c r="AB1451">
        <v>0</v>
      </c>
      <c r="AC1451">
        <v>0</v>
      </c>
      <c r="AD1451">
        <v>0</v>
      </c>
      <c r="AE1451">
        <v>0</v>
      </c>
      <c r="AF1451">
        <v>0</v>
      </c>
      <c r="AG1451">
        <f t="shared" si="137"/>
        <v>0</v>
      </c>
      <c r="AH1451">
        <v>0</v>
      </c>
      <c r="AI1451">
        <v>1</v>
      </c>
    </row>
    <row r="1452" spans="1:35" x14ac:dyDescent="0.3">
      <c r="A1452" s="1">
        <v>5975</v>
      </c>
      <c r="B1452">
        <v>1967</v>
      </c>
      <c r="C1452">
        <f t="shared" si="134"/>
        <v>59</v>
      </c>
      <c r="D1452" t="str" cm="1">
        <f t="array" ref="D1452">_xlfn.IFS(C1452&lt;36,"Young",C1452&lt;56,"Middle-aged",C1452&gt;=56,"Senior")</f>
        <v>Senior</v>
      </c>
      <c r="E1452" t="s">
        <v>36</v>
      </c>
      <c r="F1452" t="s">
        <v>30</v>
      </c>
      <c r="G1452">
        <v>40304</v>
      </c>
      <c r="H1452">
        <f t="shared" si="132"/>
        <v>40304</v>
      </c>
      <c r="I1452" t="str" cm="1">
        <f t="array" ref="I1452">_xlfn.IFS(H1452&lt;PERCENTILE(Income_Clean,0.33),"Low",H1452&lt;PERCENTILE(Income_Clean,0.67),"Medium",H1452&gt;PERCENTILE(Income_Clean,0.67),"High")</f>
        <v>Medium</v>
      </c>
      <c r="J1452" t="str">
        <f t="shared" si="133"/>
        <v>Average Income</v>
      </c>
      <c r="K1452">
        <v>1</v>
      </c>
      <c r="L1452">
        <v>0</v>
      </c>
      <c r="M1452" t="str">
        <f t="shared" si="135"/>
        <v>Yes</v>
      </c>
      <c r="N1452" t="s">
        <v>150</v>
      </c>
      <c r="O1452">
        <v>82</v>
      </c>
      <c r="P1452">
        <v>37</v>
      </c>
      <c r="Q1452">
        <v>0</v>
      </c>
      <c r="R1452">
        <v>17</v>
      </c>
      <c r="S1452">
        <v>0</v>
      </c>
      <c r="T1452">
        <v>0</v>
      </c>
      <c r="U1452">
        <v>3</v>
      </c>
      <c r="V1452">
        <f t="shared" si="136"/>
        <v>57</v>
      </c>
      <c r="W1452">
        <v>1</v>
      </c>
      <c r="X1452">
        <v>2</v>
      </c>
      <c r="Y1452">
        <v>0</v>
      </c>
      <c r="Z1452">
        <v>3</v>
      </c>
      <c r="AA1452">
        <v>7</v>
      </c>
      <c r="AB1452">
        <v>0</v>
      </c>
      <c r="AC1452">
        <v>0</v>
      </c>
      <c r="AD1452">
        <v>0</v>
      </c>
      <c r="AE1452">
        <v>0</v>
      </c>
      <c r="AF1452">
        <v>0</v>
      </c>
      <c r="AG1452">
        <f t="shared" si="137"/>
        <v>0</v>
      </c>
      <c r="AH1452">
        <v>0</v>
      </c>
      <c r="AI1452">
        <v>0</v>
      </c>
    </row>
    <row r="1453" spans="1:35" x14ac:dyDescent="0.3">
      <c r="A1453" s="1">
        <v>6875</v>
      </c>
      <c r="B1453">
        <v>1965</v>
      </c>
      <c r="C1453">
        <f t="shared" si="134"/>
        <v>61</v>
      </c>
      <c r="D1453" t="str" cm="1">
        <f t="array" ref="D1453">_xlfn.IFS(C1453&lt;36,"Young",C1453&lt;56,"Middle-aged",C1453&gt;=56,"Senior")</f>
        <v>Senior</v>
      </c>
      <c r="E1453" t="s">
        <v>36</v>
      </c>
      <c r="F1453" t="s">
        <v>33</v>
      </c>
      <c r="G1453">
        <v>32727</v>
      </c>
      <c r="H1453">
        <f t="shared" si="132"/>
        <v>32727</v>
      </c>
      <c r="I1453" t="str" cm="1">
        <f t="array" ref="I1453">_xlfn.IFS(H1453&lt;PERCENTILE(Income_Clean,0.33),"Low",H1453&lt;PERCENTILE(Income_Clean,0.67),"Medium",H1453&gt;PERCENTILE(Income_Clean,0.67),"High")</f>
        <v>Low</v>
      </c>
      <c r="J1453" t="str">
        <f t="shared" si="133"/>
        <v>Below Average Income</v>
      </c>
      <c r="K1453">
        <v>0</v>
      </c>
      <c r="L1453">
        <v>0</v>
      </c>
      <c r="M1453" t="str">
        <f t="shared" si="135"/>
        <v>No</v>
      </c>
      <c r="N1453" t="s">
        <v>631</v>
      </c>
      <c r="O1453">
        <v>38</v>
      </c>
      <c r="P1453">
        <v>167</v>
      </c>
      <c r="Q1453">
        <v>13</v>
      </c>
      <c r="R1453">
        <v>180</v>
      </c>
      <c r="S1453">
        <v>86</v>
      </c>
      <c r="T1453">
        <v>13</v>
      </c>
      <c r="U1453">
        <v>70</v>
      </c>
      <c r="V1453">
        <f t="shared" si="136"/>
        <v>529</v>
      </c>
      <c r="W1453">
        <v>2</v>
      </c>
      <c r="X1453">
        <v>7</v>
      </c>
      <c r="Y1453">
        <v>3</v>
      </c>
      <c r="Z1453">
        <v>5</v>
      </c>
      <c r="AA1453">
        <v>8</v>
      </c>
      <c r="AB1453">
        <v>0</v>
      </c>
      <c r="AC1453">
        <v>0</v>
      </c>
      <c r="AD1453">
        <v>0</v>
      </c>
      <c r="AE1453">
        <v>0</v>
      </c>
      <c r="AF1453">
        <v>0</v>
      </c>
      <c r="AG1453">
        <f t="shared" si="137"/>
        <v>0</v>
      </c>
      <c r="AH1453">
        <v>0</v>
      </c>
      <c r="AI1453">
        <v>0</v>
      </c>
    </row>
    <row r="1454" spans="1:35" x14ac:dyDescent="0.3">
      <c r="A1454" s="1">
        <v>4399</v>
      </c>
      <c r="B1454">
        <v>1969</v>
      </c>
      <c r="C1454">
        <f t="shared" si="134"/>
        <v>57</v>
      </c>
      <c r="D1454" t="str" cm="1">
        <f t="array" ref="D1454">_xlfn.IFS(C1454&lt;36,"Young",C1454&lt;56,"Middle-aged",C1454&gt;=56,"Senior")</f>
        <v>Senior</v>
      </c>
      <c r="E1454" t="s">
        <v>29</v>
      </c>
      <c r="F1454" t="s">
        <v>33</v>
      </c>
      <c r="G1454">
        <v>68695</v>
      </c>
      <c r="H1454">
        <f t="shared" si="132"/>
        <v>68695</v>
      </c>
      <c r="I1454" t="str" cm="1">
        <f t="array" ref="I1454">_xlfn.IFS(H1454&lt;PERCENTILE(Income_Clean,0.33),"Low",H1454&lt;PERCENTILE(Income_Clean,0.67),"Medium",H1454&gt;PERCENTILE(Income_Clean,0.67),"High")</f>
        <v>High</v>
      </c>
      <c r="J1454" t="str">
        <f t="shared" si="133"/>
        <v>Above Average Income</v>
      </c>
      <c r="K1454">
        <v>0</v>
      </c>
      <c r="L1454">
        <v>0</v>
      </c>
      <c r="M1454" t="str">
        <f t="shared" si="135"/>
        <v>No</v>
      </c>
      <c r="N1454" t="s">
        <v>138</v>
      </c>
      <c r="O1454">
        <v>3</v>
      </c>
      <c r="P1454">
        <v>458</v>
      </c>
      <c r="Q1454">
        <v>81</v>
      </c>
      <c r="R1454">
        <v>356</v>
      </c>
      <c r="S1454">
        <v>106</v>
      </c>
      <c r="T1454">
        <v>50</v>
      </c>
      <c r="U1454">
        <v>40</v>
      </c>
      <c r="V1454">
        <f t="shared" si="136"/>
        <v>1091</v>
      </c>
      <c r="W1454">
        <v>1</v>
      </c>
      <c r="X1454">
        <v>4</v>
      </c>
      <c r="Y1454">
        <v>4</v>
      </c>
      <c r="Z1454">
        <v>7</v>
      </c>
      <c r="AA1454">
        <v>2</v>
      </c>
      <c r="AB1454">
        <v>0</v>
      </c>
      <c r="AC1454">
        <v>0</v>
      </c>
      <c r="AD1454">
        <v>0</v>
      </c>
      <c r="AE1454">
        <v>0</v>
      </c>
      <c r="AF1454">
        <v>0</v>
      </c>
      <c r="AG1454">
        <f t="shared" si="137"/>
        <v>0</v>
      </c>
      <c r="AH1454">
        <v>0</v>
      </c>
      <c r="AI1454">
        <v>0</v>
      </c>
    </row>
    <row r="1455" spans="1:35" x14ac:dyDescent="0.3">
      <c r="A1455" s="1">
        <v>4042</v>
      </c>
      <c r="B1455">
        <v>1971</v>
      </c>
      <c r="C1455">
        <f t="shared" si="134"/>
        <v>55</v>
      </c>
      <c r="D1455" t="str" cm="1">
        <f t="array" ref="D1455">_xlfn.IFS(C1455&lt;36,"Young",C1455&lt;56,"Middle-aged",C1455&gt;=56,"Senior")</f>
        <v>Middle-aged</v>
      </c>
      <c r="E1455" t="s">
        <v>29</v>
      </c>
      <c r="F1455" t="s">
        <v>41</v>
      </c>
      <c r="G1455">
        <v>43300</v>
      </c>
      <c r="H1455">
        <f t="shared" si="132"/>
        <v>43300</v>
      </c>
      <c r="I1455" t="str" cm="1">
        <f t="array" ref="I1455">_xlfn.IFS(H1455&lt;PERCENTILE(Income_Clean,0.33),"Low",H1455&lt;PERCENTILE(Income_Clean,0.67),"Medium",H1455&gt;PERCENTILE(Income_Clean,0.67),"High")</f>
        <v>Medium</v>
      </c>
      <c r="J1455" t="str">
        <f t="shared" si="133"/>
        <v>Average Income</v>
      </c>
      <c r="K1455">
        <v>0</v>
      </c>
      <c r="L1455">
        <v>1</v>
      </c>
      <c r="M1455" t="str">
        <f t="shared" si="135"/>
        <v>Yes</v>
      </c>
      <c r="N1455" t="s">
        <v>243</v>
      </c>
      <c r="O1455">
        <v>87</v>
      </c>
      <c r="P1455">
        <v>91</v>
      </c>
      <c r="Q1455">
        <v>3</v>
      </c>
      <c r="R1455">
        <v>52</v>
      </c>
      <c r="S1455">
        <v>2</v>
      </c>
      <c r="T1455">
        <v>1</v>
      </c>
      <c r="U1455">
        <v>31</v>
      </c>
      <c r="V1455">
        <f t="shared" si="136"/>
        <v>180</v>
      </c>
      <c r="W1455">
        <v>3</v>
      </c>
      <c r="X1455">
        <v>4</v>
      </c>
      <c r="Y1455">
        <v>0</v>
      </c>
      <c r="Z1455">
        <v>4</v>
      </c>
      <c r="AA1455">
        <v>8</v>
      </c>
      <c r="AB1455">
        <v>0</v>
      </c>
      <c r="AC1455">
        <v>0</v>
      </c>
      <c r="AD1455">
        <v>0</v>
      </c>
      <c r="AE1455">
        <v>0</v>
      </c>
      <c r="AF1455">
        <v>0</v>
      </c>
      <c r="AG1455">
        <f t="shared" si="137"/>
        <v>0</v>
      </c>
      <c r="AH1455">
        <v>0</v>
      </c>
      <c r="AI1455">
        <v>1</v>
      </c>
    </row>
    <row r="1456" spans="1:35" x14ac:dyDescent="0.3">
      <c r="A1456" s="1">
        <v>2157</v>
      </c>
      <c r="B1456">
        <v>1972</v>
      </c>
      <c r="C1456">
        <f t="shared" si="134"/>
        <v>54</v>
      </c>
      <c r="D1456" t="str" cm="1">
        <f t="array" ref="D1456">_xlfn.IFS(C1456&lt;36,"Young",C1456&lt;56,"Middle-aged",C1456&gt;=56,"Senior")</f>
        <v>Middle-aged</v>
      </c>
      <c r="E1456" t="s">
        <v>29</v>
      </c>
      <c r="F1456" t="s">
        <v>33</v>
      </c>
      <c r="G1456">
        <v>26290</v>
      </c>
      <c r="H1456">
        <f t="shared" si="132"/>
        <v>26290</v>
      </c>
      <c r="I1456" t="str" cm="1">
        <f t="array" ref="I1456">_xlfn.IFS(H1456&lt;PERCENTILE(Income_Clean,0.33),"Low",H1456&lt;PERCENTILE(Income_Clean,0.67),"Medium",H1456&gt;PERCENTILE(Income_Clean,0.67),"High")</f>
        <v>Low</v>
      </c>
      <c r="J1456" t="str">
        <f t="shared" si="133"/>
        <v>Below Average Income</v>
      </c>
      <c r="K1456">
        <v>1</v>
      </c>
      <c r="L1456">
        <v>1</v>
      </c>
      <c r="M1456" t="str">
        <f t="shared" si="135"/>
        <v>Yes</v>
      </c>
      <c r="N1456" t="s">
        <v>271</v>
      </c>
      <c r="O1456">
        <v>49</v>
      </c>
      <c r="P1456">
        <v>15</v>
      </c>
      <c r="Q1456">
        <v>8</v>
      </c>
      <c r="R1456">
        <v>16</v>
      </c>
      <c r="S1456">
        <v>11</v>
      </c>
      <c r="T1456">
        <v>5</v>
      </c>
      <c r="U1456">
        <v>22</v>
      </c>
      <c r="V1456">
        <f t="shared" si="136"/>
        <v>77</v>
      </c>
      <c r="W1456">
        <v>4</v>
      </c>
      <c r="X1456">
        <v>2</v>
      </c>
      <c r="Y1456">
        <v>0</v>
      </c>
      <c r="Z1456">
        <v>4</v>
      </c>
      <c r="AA1456">
        <v>6</v>
      </c>
      <c r="AB1456">
        <v>0</v>
      </c>
      <c r="AC1456">
        <v>0</v>
      </c>
      <c r="AD1456">
        <v>0</v>
      </c>
      <c r="AE1456">
        <v>0</v>
      </c>
      <c r="AF1456">
        <v>0</v>
      </c>
      <c r="AG1456">
        <f t="shared" si="137"/>
        <v>0</v>
      </c>
      <c r="AH1456">
        <v>0</v>
      </c>
      <c r="AI1456">
        <v>0</v>
      </c>
    </row>
    <row r="1457" spans="1:35" x14ac:dyDescent="0.3">
      <c r="A1457" s="1">
        <v>10133</v>
      </c>
      <c r="B1457">
        <v>1970</v>
      </c>
      <c r="C1457">
        <f t="shared" si="134"/>
        <v>56</v>
      </c>
      <c r="D1457" t="str" cm="1">
        <f t="array" ref="D1457">_xlfn.IFS(C1457&lt;36,"Young",C1457&lt;56,"Middle-aged",C1457&gt;=56,"Senior")</f>
        <v>Senior</v>
      </c>
      <c r="E1457" t="s">
        <v>29</v>
      </c>
      <c r="F1457" t="s">
        <v>30</v>
      </c>
      <c r="G1457">
        <v>93790</v>
      </c>
      <c r="H1457">
        <f t="shared" si="132"/>
        <v>93790</v>
      </c>
      <c r="I1457" t="str" cm="1">
        <f t="array" ref="I1457">_xlfn.IFS(H1457&lt;PERCENTILE(Income_Clean,0.33),"Low",H1457&lt;PERCENTILE(Income_Clean,0.67),"Medium",H1457&gt;PERCENTILE(Income_Clean,0.67),"High")</f>
        <v>High</v>
      </c>
      <c r="J1457" t="str">
        <f t="shared" si="133"/>
        <v>Above Average Income</v>
      </c>
      <c r="K1457">
        <v>0</v>
      </c>
      <c r="L1457">
        <v>0</v>
      </c>
      <c r="M1457" t="str">
        <f t="shared" si="135"/>
        <v>No</v>
      </c>
      <c r="N1457" t="s">
        <v>632</v>
      </c>
      <c r="O1457">
        <v>16</v>
      </c>
      <c r="P1457">
        <v>1302</v>
      </c>
      <c r="Q1457">
        <v>68</v>
      </c>
      <c r="R1457">
        <v>731</v>
      </c>
      <c r="S1457">
        <v>89</v>
      </c>
      <c r="T1457">
        <v>114</v>
      </c>
      <c r="U1457">
        <v>45</v>
      </c>
      <c r="V1457">
        <f t="shared" si="136"/>
        <v>2349</v>
      </c>
      <c r="W1457">
        <v>0</v>
      </c>
      <c r="X1457">
        <v>6</v>
      </c>
      <c r="Y1457">
        <v>7</v>
      </c>
      <c r="Z1457">
        <v>12</v>
      </c>
      <c r="AA1457">
        <v>2</v>
      </c>
      <c r="AB1457">
        <v>0</v>
      </c>
      <c r="AC1457">
        <v>1</v>
      </c>
      <c r="AD1457">
        <v>1</v>
      </c>
      <c r="AE1457">
        <v>1</v>
      </c>
      <c r="AF1457">
        <v>0</v>
      </c>
      <c r="AG1457">
        <f t="shared" si="137"/>
        <v>3</v>
      </c>
      <c r="AH1457">
        <v>0</v>
      </c>
      <c r="AI1457">
        <v>1</v>
      </c>
    </row>
    <row r="1458" spans="1:35" x14ac:dyDescent="0.3">
      <c r="A1458" s="1">
        <v>2525</v>
      </c>
      <c r="B1458">
        <v>1974</v>
      </c>
      <c r="C1458">
        <f t="shared" si="134"/>
        <v>52</v>
      </c>
      <c r="D1458" t="str" cm="1">
        <f t="array" ref="D1458">_xlfn.IFS(C1458&lt;36,"Young",C1458&lt;56,"Middle-aged",C1458&gt;=56,"Senior")</f>
        <v>Middle-aged</v>
      </c>
      <c r="E1458" t="s">
        <v>36</v>
      </c>
      <c r="F1458" t="s">
        <v>37</v>
      </c>
      <c r="G1458">
        <v>38410</v>
      </c>
      <c r="H1458">
        <f t="shared" si="132"/>
        <v>38410</v>
      </c>
      <c r="I1458" t="str" cm="1">
        <f t="array" ref="I1458">_xlfn.IFS(H1458&lt;PERCENTILE(Income_Clean,0.33),"Low",H1458&lt;PERCENTILE(Income_Clean,0.67),"Medium",H1458&gt;PERCENTILE(Income_Clean,0.67),"High")</f>
        <v>Low</v>
      </c>
      <c r="J1458" t="str">
        <f t="shared" si="133"/>
        <v>Below Average Income</v>
      </c>
      <c r="K1458">
        <v>0</v>
      </c>
      <c r="L1458">
        <v>0</v>
      </c>
      <c r="M1458" t="str">
        <f t="shared" si="135"/>
        <v>No</v>
      </c>
      <c r="N1458" t="s">
        <v>103</v>
      </c>
      <c r="O1458">
        <v>65</v>
      </c>
      <c r="P1458">
        <v>153</v>
      </c>
      <c r="Q1458">
        <v>64</v>
      </c>
      <c r="R1458">
        <v>123</v>
      </c>
      <c r="S1458">
        <v>116</v>
      </c>
      <c r="T1458">
        <v>64</v>
      </c>
      <c r="U1458">
        <v>14</v>
      </c>
      <c r="V1458">
        <f t="shared" si="136"/>
        <v>534</v>
      </c>
      <c r="W1458">
        <v>2</v>
      </c>
      <c r="X1458">
        <v>5</v>
      </c>
      <c r="Y1458">
        <v>2</v>
      </c>
      <c r="Z1458">
        <v>9</v>
      </c>
      <c r="AA1458">
        <v>6</v>
      </c>
      <c r="AB1458">
        <v>0</v>
      </c>
      <c r="AC1458">
        <v>0</v>
      </c>
      <c r="AD1458">
        <v>0</v>
      </c>
      <c r="AE1458">
        <v>0</v>
      </c>
      <c r="AF1458">
        <v>0</v>
      </c>
      <c r="AG1458">
        <f t="shared" si="137"/>
        <v>0</v>
      </c>
      <c r="AH1458">
        <v>0</v>
      </c>
      <c r="AI1458">
        <v>1</v>
      </c>
    </row>
    <row r="1459" spans="1:35" x14ac:dyDescent="0.3">
      <c r="A1459" s="1">
        <v>8233</v>
      </c>
      <c r="B1459">
        <v>1950</v>
      </c>
      <c r="C1459">
        <f t="shared" si="134"/>
        <v>76</v>
      </c>
      <c r="D1459" t="str" cm="1">
        <f t="array" ref="D1459">_xlfn.IFS(C1459&lt;36,"Young",C1459&lt;56,"Middle-aged",C1459&gt;=56,"Senior")</f>
        <v>Senior</v>
      </c>
      <c r="E1459" t="s">
        <v>39</v>
      </c>
      <c r="F1459" t="s">
        <v>71</v>
      </c>
      <c r="G1459">
        <v>64866</v>
      </c>
      <c r="H1459">
        <f t="shared" si="132"/>
        <v>64866</v>
      </c>
      <c r="I1459" t="str" cm="1">
        <f t="array" ref="I1459">_xlfn.IFS(H1459&lt;PERCENTILE(Income_Clean,0.33),"Low",H1459&lt;PERCENTILE(Income_Clean,0.67),"Medium",H1459&gt;PERCENTILE(Income_Clean,0.67),"High")</f>
        <v>High</v>
      </c>
      <c r="J1459" t="str">
        <f t="shared" si="133"/>
        <v>Above Average Income</v>
      </c>
      <c r="K1459">
        <v>0</v>
      </c>
      <c r="L1459">
        <v>1</v>
      </c>
      <c r="M1459" t="str">
        <f t="shared" si="135"/>
        <v>Yes</v>
      </c>
      <c r="N1459" t="s">
        <v>379</v>
      </c>
      <c r="O1459">
        <v>9</v>
      </c>
      <c r="P1459">
        <v>508</v>
      </c>
      <c r="Q1459">
        <v>5</v>
      </c>
      <c r="R1459">
        <v>21</v>
      </c>
      <c r="S1459">
        <v>7</v>
      </c>
      <c r="T1459">
        <v>5</v>
      </c>
      <c r="U1459">
        <v>10</v>
      </c>
      <c r="V1459">
        <f t="shared" si="136"/>
        <v>556</v>
      </c>
      <c r="W1459">
        <v>4</v>
      </c>
      <c r="X1459">
        <v>7</v>
      </c>
      <c r="Y1459">
        <v>3</v>
      </c>
      <c r="Z1459">
        <v>7</v>
      </c>
      <c r="AA1459">
        <v>5</v>
      </c>
      <c r="AB1459">
        <v>0</v>
      </c>
      <c r="AC1459">
        <v>1</v>
      </c>
      <c r="AD1459">
        <v>0</v>
      </c>
      <c r="AE1459">
        <v>0</v>
      </c>
      <c r="AF1459">
        <v>0</v>
      </c>
      <c r="AG1459">
        <f t="shared" si="137"/>
        <v>1</v>
      </c>
      <c r="AH1459">
        <v>0</v>
      </c>
      <c r="AI1459">
        <v>0</v>
      </c>
    </row>
    <row r="1460" spans="1:35" x14ac:dyDescent="0.3">
      <c r="A1460" s="1">
        <v>9483</v>
      </c>
      <c r="B1460">
        <v>1959</v>
      </c>
      <c r="C1460">
        <f t="shared" si="134"/>
        <v>67</v>
      </c>
      <c r="D1460" t="str" cm="1">
        <f t="array" ref="D1460">_xlfn.IFS(C1460&lt;36,"Young",C1460&lt;56,"Middle-aged",C1460&gt;=56,"Senior")</f>
        <v>Senior</v>
      </c>
      <c r="E1460" t="s">
        <v>29</v>
      </c>
      <c r="F1460" t="s">
        <v>33</v>
      </c>
      <c r="G1460">
        <v>57957</v>
      </c>
      <c r="H1460">
        <f t="shared" si="132"/>
        <v>57957</v>
      </c>
      <c r="I1460" t="str" cm="1">
        <f t="array" ref="I1460">_xlfn.IFS(H1460&lt;PERCENTILE(Income_Clean,0.33),"Low",H1460&lt;PERCENTILE(Income_Clean,0.67),"Medium",H1460&gt;PERCENTILE(Income_Clean,0.67),"High")</f>
        <v>Medium</v>
      </c>
      <c r="J1460" t="str">
        <f t="shared" si="133"/>
        <v>Average Income</v>
      </c>
      <c r="K1460">
        <v>0</v>
      </c>
      <c r="L1460">
        <v>1</v>
      </c>
      <c r="M1460" t="str">
        <f t="shared" si="135"/>
        <v>Yes</v>
      </c>
      <c r="N1460" t="s">
        <v>432</v>
      </c>
      <c r="O1460">
        <v>24</v>
      </c>
      <c r="P1460">
        <v>290</v>
      </c>
      <c r="Q1460">
        <v>59</v>
      </c>
      <c r="R1460">
        <v>177</v>
      </c>
      <c r="S1460">
        <v>77</v>
      </c>
      <c r="T1460">
        <v>5</v>
      </c>
      <c r="U1460">
        <v>29</v>
      </c>
      <c r="V1460">
        <f t="shared" si="136"/>
        <v>637</v>
      </c>
      <c r="W1460">
        <v>7</v>
      </c>
      <c r="X1460">
        <v>4</v>
      </c>
      <c r="Y1460">
        <v>6</v>
      </c>
      <c r="Z1460">
        <v>8</v>
      </c>
      <c r="AA1460">
        <v>3</v>
      </c>
      <c r="AB1460">
        <v>0</v>
      </c>
      <c r="AC1460">
        <v>0</v>
      </c>
      <c r="AD1460">
        <v>0</v>
      </c>
      <c r="AE1460">
        <v>0</v>
      </c>
      <c r="AF1460">
        <v>0</v>
      </c>
      <c r="AG1460">
        <f t="shared" si="137"/>
        <v>0</v>
      </c>
      <c r="AH1460">
        <v>1</v>
      </c>
      <c r="AI1460">
        <v>0</v>
      </c>
    </row>
    <row r="1461" spans="1:35" x14ac:dyDescent="0.3">
      <c r="A1461" s="1">
        <v>2945</v>
      </c>
      <c r="B1461">
        <v>1955</v>
      </c>
      <c r="C1461">
        <f t="shared" si="134"/>
        <v>71</v>
      </c>
      <c r="D1461" t="str" cm="1">
        <f t="array" ref="D1461">_xlfn.IFS(C1461&lt;36,"Young",C1461&lt;56,"Middle-aged",C1461&gt;=56,"Senior")</f>
        <v>Senior</v>
      </c>
      <c r="E1461" t="s">
        <v>36</v>
      </c>
      <c r="F1461" t="s">
        <v>33</v>
      </c>
      <c r="G1461">
        <v>46015</v>
      </c>
      <c r="H1461">
        <f t="shared" si="132"/>
        <v>46015</v>
      </c>
      <c r="I1461" t="str" cm="1">
        <f t="array" ref="I1461">_xlfn.IFS(H1461&lt;PERCENTILE(Income_Clean,0.33),"Low",H1461&lt;PERCENTILE(Income_Clean,0.67),"Medium",H1461&gt;PERCENTILE(Income_Clean,0.67),"High")</f>
        <v>Medium</v>
      </c>
      <c r="J1461" t="str">
        <f t="shared" si="133"/>
        <v>Average Income</v>
      </c>
      <c r="K1461">
        <v>1</v>
      </c>
      <c r="L1461">
        <v>1</v>
      </c>
      <c r="M1461" t="str">
        <f t="shared" si="135"/>
        <v>Yes</v>
      </c>
      <c r="N1461" t="s">
        <v>274</v>
      </c>
      <c r="O1461">
        <v>25</v>
      </c>
      <c r="P1461">
        <v>38</v>
      </c>
      <c r="Q1461">
        <v>0</v>
      </c>
      <c r="R1461">
        <v>2</v>
      </c>
      <c r="S1461">
        <v>0</v>
      </c>
      <c r="T1461">
        <v>0</v>
      </c>
      <c r="U1461">
        <v>6</v>
      </c>
      <c r="V1461">
        <f t="shared" si="136"/>
        <v>46</v>
      </c>
      <c r="W1461">
        <v>1</v>
      </c>
      <c r="X1461">
        <v>1</v>
      </c>
      <c r="Y1461">
        <v>0</v>
      </c>
      <c r="Z1461">
        <v>3</v>
      </c>
      <c r="AA1461">
        <v>7</v>
      </c>
      <c r="AB1461">
        <v>1</v>
      </c>
      <c r="AC1461">
        <v>0</v>
      </c>
      <c r="AD1461">
        <v>0</v>
      </c>
      <c r="AE1461">
        <v>0</v>
      </c>
      <c r="AF1461">
        <v>1</v>
      </c>
      <c r="AG1461">
        <f t="shared" si="137"/>
        <v>2</v>
      </c>
      <c r="AH1461">
        <v>0</v>
      </c>
      <c r="AI1461">
        <v>0</v>
      </c>
    </row>
    <row r="1462" spans="1:35" x14ac:dyDescent="0.3">
      <c r="A1462" s="1">
        <v>10403</v>
      </c>
      <c r="B1462">
        <v>1978</v>
      </c>
      <c r="C1462">
        <f t="shared" si="134"/>
        <v>48</v>
      </c>
      <c r="D1462" t="str" cm="1">
        <f t="array" ref="D1462">_xlfn.IFS(C1462&lt;36,"Young",C1462&lt;56,"Middle-aged",C1462&gt;=56,"Senior")</f>
        <v>Middle-aged</v>
      </c>
      <c r="E1462" t="s">
        <v>29</v>
      </c>
      <c r="F1462" t="s">
        <v>33</v>
      </c>
      <c r="G1462">
        <v>16531</v>
      </c>
      <c r="H1462">
        <f t="shared" si="132"/>
        <v>16531</v>
      </c>
      <c r="I1462" t="str" cm="1">
        <f t="array" ref="I1462">_xlfn.IFS(H1462&lt;PERCENTILE(Income_Clean,0.33),"Low",H1462&lt;PERCENTILE(Income_Clean,0.67),"Medium",H1462&gt;PERCENTILE(Income_Clean,0.67),"High")</f>
        <v>Low</v>
      </c>
      <c r="J1462" t="str">
        <f t="shared" si="133"/>
        <v>Below Average Income</v>
      </c>
      <c r="K1462">
        <v>1</v>
      </c>
      <c r="L1462">
        <v>0</v>
      </c>
      <c r="M1462" t="str">
        <f t="shared" si="135"/>
        <v>Yes</v>
      </c>
      <c r="N1462" t="s">
        <v>400</v>
      </c>
      <c r="O1462">
        <v>43</v>
      </c>
      <c r="P1462">
        <v>2</v>
      </c>
      <c r="Q1462">
        <v>13</v>
      </c>
      <c r="R1462">
        <v>6</v>
      </c>
      <c r="S1462">
        <v>7</v>
      </c>
      <c r="T1462">
        <v>5</v>
      </c>
      <c r="U1462">
        <v>11</v>
      </c>
      <c r="V1462">
        <f t="shared" si="136"/>
        <v>44</v>
      </c>
      <c r="W1462">
        <v>3</v>
      </c>
      <c r="X1462">
        <v>3</v>
      </c>
      <c r="Y1462">
        <v>0</v>
      </c>
      <c r="Z1462">
        <v>3</v>
      </c>
      <c r="AA1462">
        <v>7</v>
      </c>
      <c r="AB1462">
        <v>0</v>
      </c>
      <c r="AC1462">
        <v>0</v>
      </c>
      <c r="AD1462">
        <v>0</v>
      </c>
      <c r="AE1462">
        <v>0</v>
      </c>
      <c r="AF1462">
        <v>0</v>
      </c>
      <c r="AG1462">
        <f t="shared" si="137"/>
        <v>0</v>
      </c>
      <c r="AH1462">
        <v>0</v>
      </c>
      <c r="AI1462">
        <v>0</v>
      </c>
    </row>
    <row r="1463" spans="1:35" x14ac:dyDescent="0.3">
      <c r="A1463" s="1">
        <v>5074</v>
      </c>
      <c r="B1463">
        <v>1986</v>
      </c>
      <c r="C1463">
        <f t="shared" si="134"/>
        <v>40</v>
      </c>
      <c r="D1463" t="str" cm="1">
        <f t="array" ref="D1463">_xlfn.IFS(C1463&lt;36,"Young",C1463&lt;56,"Middle-aged",C1463&gt;=56,"Senior")</f>
        <v>Middle-aged</v>
      </c>
      <c r="E1463" t="s">
        <v>39</v>
      </c>
      <c r="F1463" t="s">
        <v>37</v>
      </c>
      <c r="G1463">
        <v>28072</v>
      </c>
      <c r="H1463">
        <f t="shared" si="132"/>
        <v>28072</v>
      </c>
      <c r="I1463" t="str" cm="1">
        <f t="array" ref="I1463">_xlfn.IFS(H1463&lt;PERCENTILE(Income_Clean,0.33),"Low",H1463&lt;PERCENTILE(Income_Clean,0.67),"Medium",H1463&gt;PERCENTILE(Income_Clean,0.67),"High")</f>
        <v>Low</v>
      </c>
      <c r="J1463" t="str">
        <f t="shared" si="133"/>
        <v>Below Average Income</v>
      </c>
      <c r="K1463">
        <v>1</v>
      </c>
      <c r="L1463">
        <v>0</v>
      </c>
      <c r="M1463" t="str">
        <f t="shared" si="135"/>
        <v>Yes</v>
      </c>
      <c r="N1463" t="s">
        <v>168</v>
      </c>
      <c r="O1463">
        <v>10</v>
      </c>
      <c r="P1463">
        <v>30</v>
      </c>
      <c r="Q1463">
        <v>0</v>
      </c>
      <c r="R1463">
        <v>10</v>
      </c>
      <c r="S1463">
        <v>2</v>
      </c>
      <c r="T1463">
        <v>0</v>
      </c>
      <c r="U1463">
        <v>5</v>
      </c>
      <c r="V1463">
        <f t="shared" si="136"/>
        <v>47</v>
      </c>
      <c r="W1463">
        <v>1</v>
      </c>
      <c r="X1463">
        <v>1</v>
      </c>
      <c r="Y1463">
        <v>0</v>
      </c>
      <c r="Z1463">
        <v>3</v>
      </c>
      <c r="AA1463">
        <v>7</v>
      </c>
      <c r="AB1463">
        <v>0</v>
      </c>
      <c r="AC1463">
        <v>0</v>
      </c>
      <c r="AD1463">
        <v>0</v>
      </c>
      <c r="AE1463">
        <v>0</v>
      </c>
      <c r="AF1463">
        <v>0</v>
      </c>
      <c r="AG1463">
        <f t="shared" si="137"/>
        <v>0</v>
      </c>
      <c r="AH1463">
        <v>0</v>
      </c>
      <c r="AI1463">
        <v>0</v>
      </c>
    </row>
    <row r="1464" spans="1:35" x14ac:dyDescent="0.3">
      <c r="A1464" s="1">
        <v>10524</v>
      </c>
      <c r="B1464">
        <v>1963</v>
      </c>
      <c r="C1464">
        <f t="shared" si="134"/>
        <v>63</v>
      </c>
      <c r="D1464" t="str" cm="1">
        <f t="array" ref="D1464">_xlfn.IFS(C1464&lt;36,"Young",C1464&lt;56,"Middle-aged",C1464&gt;=56,"Senior")</f>
        <v>Senior</v>
      </c>
      <c r="E1464" t="s">
        <v>39</v>
      </c>
      <c r="F1464" t="s">
        <v>41</v>
      </c>
      <c r="G1464">
        <v>49476</v>
      </c>
      <c r="H1464">
        <f t="shared" si="132"/>
        <v>49476</v>
      </c>
      <c r="I1464" t="str" cm="1">
        <f t="array" ref="I1464">_xlfn.IFS(H1464&lt;PERCENTILE(Income_Clean,0.33),"Low",H1464&lt;PERCENTILE(Income_Clean,0.67),"Medium",H1464&gt;PERCENTILE(Income_Clean,0.67),"High")</f>
        <v>Medium</v>
      </c>
      <c r="J1464" t="str">
        <f t="shared" si="133"/>
        <v>Average Income</v>
      </c>
      <c r="K1464">
        <v>0</v>
      </c>
      <c r="L1464">
        <v>1</v>
      </c>
      <c r="M1464" t="str">
        <f t="shared" si="135"/>
        <v>Yes</v>
      </c>
      <c r="N1464" t="s">
        <v>126</v>
      </c>
      <c r="O1464">
        <v>29</v>
      </c>
      <c r="P1464">
        <v>386</v>
      </c>
      <c r="Q1464">
        <v>23</v>
      </c>
      <c r="R1464">
        <v>95</v>
      </c>
      <c r="S1464">
        <v>54</v>
      </c>
      <c r="T1464">
        <v>41</v>
      </c>
      <c r="U1464">
        <v>196</v>
      </c>
      <c r="V1464">
        <f t="shared" si="136"/>
        <v>795</v>
      </c>
      <c r="W1464">
        <v>4</v>
      </c>
      <c r="X1464">
        <v>2</v>
      </c>
      <c r="Y1464">
        <v>11</v>
      </c>
      <c r="Z1464">
        <v>5</v>
      </c>
      <c r="AA1464">
        <v>2</v>
      </c>
      <c r="AB1464">
        <v>0</v>
      </c>
      <c r="AC1464">
        <v>0</v>
      </c>
      <c r="AD1464">
        <v>0</v>
      </c>
      <c r="AE1464">
        <v>0</v>
      </c>
      <c r="AF1464">
        <v>0</v>
      </c>
      <c r="AG1464">
        <f t="shared" si="137"/>
        <v>0</v>
      </c>
      <c r="AH1464">
        <v>0</v>
      </c>
      <c r="AI1464">
        <v>0</v>
      </c>
    </row>
    <row r="1465" spans="1:35" x14ac:dyDescent="0.3">
      <c r="A1465" s="1">
        <v>4690</v>
      </c>
      <c r="B1465">
        <v>1953</v>
      </c>
      <c r="C1465">
        <f t="shared" si="134"/>
        <v>73</v>
      </c>
      <c r="D1465" t="str" cm="1">
        <f t="array" ref="D1465">_xlfn.IFS(C1465&lt;36,"Young",C1465&lt;56,"Middle-aged",C1465&gt;=56,"Senior")</f>
        <v>Senior</v>
      </c>
      <c r="E1465" t="s">
        <v>29</v>
      </c>
      <c r="F1465" t="s">
        <v>37</v>
      </c>
      <c r="G1465">
        <v>50725</v>
      </c>
      <c r="H1465">
        <f t="shared" si="132"/>
        <v>50725</v>
      </c>
      <c r="I1465" t="str" cm="1">
        <f t="array" ref="I1465">_xlfn.IFS(H1465&lt;PERCENTILE(Income_Clean,0.33),"Low",H1465&lt;PERCENTILE(Income_Clean,0.67),"Medium",H1465&gt;PERCENTILE(Income_Clean,0.67),"High")</f>
        <v>Medium</v>
      </c>
      <c r="J1465" t="str">
        <f t="shared" si="133"/>
        <v>Average Income</v>
      </c>
      <c r="K1465">
        <v>0</v>
      </c>
      <c r="L1465">
        <v>1</v>
      </c>
      <c r="M1465" t="str">
        <f t="shared" si="135"/>
        <v>Yes</v>
      </c>
      <c r="N1465" t="s">
        <v>292</v>
      </c>
      <c r="O1465">
        <v>45</v>
      </c>
      <c r="P1465">
        <v>443</v>
      </c>
      <c r="Q1465">
        <v>10</v>
      </c>
      <c r="R1465">
        <v>75</v>
      </c>
      <c r="S1465">
        <v>0</v>
      </c>
      <c r="T1465">
        <v>10</v>
      </c>
      <c r="U1465">
        <v>48</v>
      </c>
      <c r="V1465">
        <f t="shared" si="136"/>
        <v>586</v>
      </c>
      <c r="W1465">
        <v>4</v>
      </c>
      <c r="X1465">
        <v>8</v>
      </c>
      <c r="Y1465">
        <v>1</v>
      </c>
      <c r="Z1465">
        <v>8</v>
      </c>
      <c r="AA1465">
        <v>8</v>
      </c>
      <c r="AB1465">
        <v>0</v>
      </c>
      <c r="AC1465">
        <v>0</v>
      </c>
      <c r="AD1465">
        <v>0</v>
      </c>
      <c r="AE1465">
        <v>0</v>
      </c>
      <c r="AF1465">
        <v>0</v>
      </c>
      <c r="AG1465">
        <f t="shared" si="137"/>
        <v>0</v>
      </c>
      <c r="AH1465">
        <v>0</v>
      </c>
      <c r="AI1465">
        <v>0</v>
      </c>
    </row>
    <row r="1466" spans="1:35" x14ac:dyDescent="0.3">
      <c r="A1466" s="1">
        <v>7521</v>
      </c>
      <c r="B1466">
        <v>1952</v>
      </c>
      <c r="C1466">
        <f t="shared" si="134"/>
        <v>74</v>
      </c>
      <c r="D1466" t="str" cm="1">
        <f t="array" ref="D1466">_xlfn.IFS(C1466&lt;36,"Young",C1466&lt;56,"Middle-aged",C1466&gt;=56,"Senior")</f>
        <v>Senior</v>
      </c>
      <c r="E1466" t="s">
        <v>29</v>
      </c>
      <c r="F1466" t="s">
        <v>33</v>
      </c>
      <c r="G1466">
        <v>83844</v>
      </c>
      <c r="H1466">
        <f t="shared" si="132"/>
        <v>83844</v>
      </c>
      <c r="I1466" t="str" cm="1">
        <f t="array" ref="I1466">_xlfn.IFS(H1466&lt;PERCENTILE(Income_Clean,0.33),"Low",H1466&lt;PERCENTILE(Income_Clean,0.67),"Medium",H1466&gt;PERCENTILE(Income_Clean,0.67),"High")</f>
        <v>High</v>
      </c>
      <c r="J1466" t="str">
        <f t="shared" si="133"/>
        <v>Above Average Income</v>
      </c>
      <c r="K1466">
        <v>0</v>
      </c>
      <c r="L1466">
        <v>0</v>
      </c>
      <c r="M1466" t="str">
        <f t="shared" si="135"/>
        <v>No</v>
      </c>
      <c r="N1466" t="s">
        <v>486</v>
      </c>
      <c r="O1466">
        <v>57</v>
      </c>
      <c r="P1466">
        <v>901</v>
      </c>
      <c r="Q1466">
        <v>31</v>
      </c>
      <c r="R1466">
        <v>345</v>
      </c>
      <c r="S1466">
        <v>75</v>
      </c>
      <c r="T1466">
        <v>31</v>
      </c>
      <c r="U1466">
        <v>191</v>
      </c>
      <c r="V1466">
        <f t="shared" si="136"/>
        <v>1574</v>
      </c>
      <c r="W1466">
        <v>1</v>
      </c>
      <c r="X1466">
        <v>4</v>
      </c>
      <c r="Y1466">
        <v>4</v>
      </c>
      <c r="Z1466">
        <v>11</v>
      </c>
      <c r="AA1466">
        <v>1</v>
      </c>
      <c r="AB1466">
        <v>0</v>
      </c>
      <c r="AC1466">
        <v>0</v>
      </c>
      <c r="AD1466">
        <v>1</v>
      </c>
      <c r="AE1466">
        <v>0</v>
      </c>
      <c r="AF1466">
        <v>0</v>
      </c>
      <c r="AG1466">
        <f t="shared" si="137"/>
        <v>1</v>
      </c>
      <c r="AH1466">
        <v>0</v>
      </c>
      <c r="AI1466">
        <v>0</v>
      </c>
    </row>
    <row r="1467" spans="1:35" x14ac:dyDescent="0.3">
      <c r="A1467" s="1">
        <v>7196</v>
      </c>
      <c r="B1467">
        <v>1950</v>
      </c>
      <c r="C1467">
        <f t="shared" si="134"/>
        <v>76</v>
      </c>
      <c r="D1467" t="str" cm="1">
        <f t="array" ref="D1467">_xlfn.IFS(C1467&lt;36,"Young",C1467&lt;56,"Middle-aged",C1467&gt;=56,"Senior")</f>
        <v>Senior</v>
      </c>
      <c r="E1467" t="s">
        <v>36</v>
      </c>
      <c r="F1467" t="s">
        <v>37</v>
      </c>
      <c r="G1467">
        <v>41145</v>
      </c>
      <c r="H1467">
        <f t="shared" si="132"/>
        <v>41145</v>
      </c>
      <c r="I1467" t="str" cm="1">
        <f t="array" ref="I1467">_xlfn.IFS(H1467&lt;PERCENTILE(Income_Clean,0.33),"Low",H1467&lt;PERCENTILE(Income_Clean,0.67),"Medium",H1467&gt;PERCENTILE(Income_Clean,0.67),"High")</f>
        <v>Medium</v>
      </c>
      <c r="J1467" t="str">
        <f t="shared" si="133"/>
        <v>Average Income</v>
      </c>
      <c r="K1467">
        <v>1</v>
      </c>
      <c r="L1467">
        <v>1</v>
      </c>
      <c r="M1467" t="str">
        <f t="shared" si="135"/>
        <v>Yes</v>
      </c>
      <c r="N1467" t="s">
        <v>633</v>
      </c>
      <c r="O1467">
        <v>20</v>
      </c>
      <c r="P1467">
        <v>9</v>
      </c>
      <c r="Q1467">
        <v>0</v>
      </c>
      <c r="R1467">
        <v>3</v>
      </c>
      <c r="S1467">
        <v>0</v>
      </c>
      <c r="T1467">
        <v>0</v>
      </c>
      <c r="U1467">
        <v>1</v>
      </c>
      <c r="V1467">
        <f t="shared" si="136"/>
        <v>13</v>
      </c>
      <c r="W1467">
        <v>1</v>
      </c>
      <c r="X1467">
        <v>0</v>
      </c>
      <c r="Y1467">
        <v>0</v>
      </c>
      <c r="Z1467">
        <v>3</v>
      </c>
      <c r="AA1467">
        <v>3</v>
      </c>
      <c r="AB1467">
        <v>0</v>
      </c>
      <c r="AC1467">
        <v>0</v>
      </c>
      <c r="AD1467">
        <v>0</v>
      </c>
      <c r="AE1467">
        <v>0</v>
      </c>
      <c r="AF1467">
        <v>0</v>
      </c>
      <c r="AG1467">
        <f t="shared" si="137"/>
        <v>0</v>
      </c>
      <c r="AH1467">
        <v>0</v>
      </c>
      <c r="AI1467">
        <v>0</v>
      </c>
    </row>
    <row r="1468" spans="1:35" x14ac:dyDescent="0.3">
      <c r="A1468" s="1">
        <v>4406</v>
      </c>
      <c r="B1468">
        <v>1970</v>
      </c>
      <c r="C1468">
        <f t="shared" si="134"/>
        <v>56</v>
      </c>
      <c r="D1468" t="str" cm="1">
        <f t="array" ref="D1468">_xlfn.IFS(C1468&lt;36,"Young",C1468&lt;56,"Middle-aged",C1468&gt;=56,"Senior")</f>
        <v>Senior</v>
      </c>
      <c r="E1468" t="s">
        <v>29</v>
      </c>
      <c r="F1468" t="s">
        <v>33</v>
      </c>
      <c r="G1468">
        <v>67419</v>
      </c>
      <c r="H1468">
        <f t="shared" si="132"/>
        <v>67419</v>
      </c>
      <c r="I1468" t="str" cm="1">
        <f t="array" ref="I1468">_xlfn.IFS(H1468&lt;PERCENTILE(Income_Clean,0.33),"Low",H1468&lt;PERCENTILE(Income_Clean,0.67),"Medium",H1468&gt;PERCENTILE(Income_Clean,0.67),"High")</f>
        <v>High</v>
      </c>
      <c r="J1468" t="str">
        <f t="shared" si="133"/>
        <v>Above Average Income</v>
      </c>
      <c r="K1468">
        <v>0</v>
      </c>
      <c r="L1468">
        <v>1</v>
      </c>
      <c r="M1468" t="str">
        <f t="shared" si="135"/>
        <v>Yes</v>
      </c>
      <c r="N1468" t="s">
        <v>577</v>
      </c>
      <c r="O1468">
        <v>29</v>
      </c>
      <c r="P1468">
        <v>846</v>
      </c>
      <c r="Q1468">
        <v>84</v>
      </c>
      <c r="R1468">
        <v>352</v>
      </c>
      <c r="S1468">
        <v>91</v>
      </c>
      <c r="T1468">
        <v>56</v>
      </c>
      <c r="U1468">
        <v>42</v>
      </c>
      <c r="V1468">
        <f t="shared" si="136"/>
        <v>1471</v>
      </c>
      <c r="W1468">
        <v>4</v>
      </c>
      <c r="X1468">
        <v>9</v>
      </c>
      <c r="Y1468">
        <v>4</v>
      </c>
      <c r="Z1468">
        <v>8</v>
      </c>
      <c r="AA1468">
        <v>5</v>
      </c>
      <c r="AB1468">
        <v>0</v>
      </c>
      <c r="AC1468">
        <v>0</v>
      </c>
      <c r="AD1468">
        <v>0</v>
      </c>
      <c r="AE1468">
        <v>0</v>
      </c>
      <c r="AF1468">
        <v>0</v>
      </c>
      <c r="AG1468">
        <f t="shared" si="137"/>
        <v>0</v>
      </c>
      <c r="AH1468">
        <v>0</v>
      </c>
      <c r="AI1468">
        <v>0</v>
      </c>
    </row>
    <row r="1469" spans="1:35" x14ac:dyDescent="0.3">
      <c r="A1469" s="1">
        <v>9672</v>
      </c>
      <c r="B1469">
        <v>1970</v>
      </c>
      <c r="C1469">
        <f t="shared" si="134"/>
        <v>56</v>
      </c>
      <c r="D1469" t="str" cm="1">
        <f t="array" ref="D1469">_xlfn.IFS(C1469&lt;36,"Young",C1469&lt;56,"Middle-aged",C1469&gt;=56,"Senior")</f>
        <v>Senior</v>
      </c>
      <c r="E1469" t="s">
        <v>53</v>
      </c>
      <c r="F1469" t="s">
        <v>37</v>
      </c>
      <c r="G1469">
        <v>23162</v>
      </c>
      <c r="H1469">
        <f t="shared" si="132"/>
        <v>23162</v>
      </c>
      <c r="I1469" t="str" cm="1">
        <f t="array" ref="I1469">_xlfn.IFS(H1469&lt;PERCENTILE(Income_Clean,0.33),"Low",H1469&lt;PERCENTILE(Income_Clean,0.67),"Medium",H1469&gt;PERCENTILE(Income_Clean,0.67),"High")</f>
        <v>Low</v>
      </c>
      <c r="J1469" t="str">
        <f t="shared" si="133"/>
        <v>Below Average Income</v>
      </c>
      <c r="K1469">
        <v>1</v>
      </c>
      <c r="L1469">
        <v>1</v>
      </c>
      <c r="M1469" t="str">
        <f t="shared" si="135"/>
        <v>Yes</v>
      </c>
      <c r="N1469" t="s">
        <v>350</v>
      </c>
      <c r="O1469">
        <v>82</v>
      </c>
      <c r="P1469">
        <v>8</v>
      </c>
      <c r="Q1469">
        <v>3</v>
      </c>
      <c r="R1469">
        <v>9</v>
      </c>
      <c r="S1469">
        <v>19</v>
      </c>
      <c r="T1469">
        <v>4</v>
      </c>
      <c r="U1469">
        <v>22</v>
      </c>
      <c r="V1469">
        <f t="shared" si="136"/>
        <v>65</v>
      </c>
      <c r="W1469">
        <v>3</v>
      </c>
      <c r="X1469">
        <v>1</v>
      </c>
      <c r="Y1469">
        <v>1</v>
      </c>
      <c r="Z1469">
        <v>3</v>
      </c>
      <c r="AA1469">
        <v>6</v>
      </c>
      <c r="AB1469">
        <v>0</v>
      </c>
      <c r="AC1469">
        <v>0</v>
      </c>
      <c r="AD1469">
        <v>0</v>
      </c>
      <c r="AE1469">
        <v>0</v>
      </c>
      <c r="AF1469">
        <v>0</v>
      </c>
      <c r="AG1469">
        <f t="shared" si="137"/>
        <v>0</v>
      </c>
      <c r="AH1469">
        <v>0</v>
      </c>
      <c r="AI1469">
        <v>0</v>
      </c>
    </row>
    <row r="1470" spans="1:35" x14ac:dyDescent="0.3">
      <c r="A1470" s="1">
        <v>4864</v>
      </c>
      <c r="B1470">
        <v>1977</v>
      </c>
      <c r="C1470">
        <f t="shared" si="134"/>
        <v>49</v>
      </c>
      <c r="D1470" t="str" cm="1">
        <f t="array" ref="D1470">_xlfn.IFS(C1470&lt;36,"Young",C1470&lt;56,"Middle-aged",C1470&gt;=56,"Senior")</f>
        <v>Middle-aged</v>
      </c>
      <c r="E1470" t="s">
        <v>29</v>
      </c>
      <c r="F1470" t="s">
        <v>37</v>
      </c>
      <c r="G1470">
        <v>34380</v>
      </c>
      <c r="H1470">
        <f t="shared" si="132"/>
        <v>34380</v>
      </c>
      <c r="I1470" t="str" cm="1">
        <f t="array" ref="I1470">_xlfn.IFS(H1470&lt;PERCENTILE(Income_Clean,0.33),"Low",H1470&lt;PERCENTILE(Income_Clean,0.67),"Medium",H1470&gt;PERCENTILE(Income_Clean,0.67),"High")</f>
        <v>Low</v>
      </c>
      <c r="J1470" t="str">
        <f t="shared" si="133"/>
        <v>Below Average Income</v>
      </c>
      <c r="K1470">
        <v>1</v>
      </c>
      <c r="L1470">
        <v>0</v>
      </c>
      <c r="M1470" t="str">
        <f t="shared" si="135"/>
        <v>Yes</v>
      </c>
      <c r="N1470" t="s">
        <v>358</v>
      </c>
      <c r="O1470">
        <v>68</v>
      </c>
      <c r="P1470">
        <v>72</v>
      </c>
      <c r="Q1470">
        <v>7</v>
      </c>
      <c r="R1470">
        <v>58</v>
      </c>
      <c r="S1470">
        <v>13</v>
      </c>
      <c r="T1470">
        <v>1</v>
      </c>
      <c r="U1470">
        <v>24</v>
      </c>
      <c r="V1470">
        <f t="shared" si="136"/>
        <v>175</v>
      </c>
      <c r="W1470">
        <v>4</v>
      </c>
      <c r="X1470">
        <v>4</v>
      </c>
      <c r="Y1470">
        <v>1</v>
      </c>
      <c r="Z1470">
        <v>3</v>
      </c>
      <c r="AA1470">
        <v>8</v>
      </c>
      <c r="AB1470">
        <v>0</v>
      </c>
      <c r="AC1470">
        <v>0</v>
      </c>
      <c r="AD1470">
        <v>0</v>
      </c>
      <c r="AE1470">
        <v>0</v>
      </c>
      <c r="AF1470">
        <v>0</v>
      </c>
      <c r="AG1470">
        <f t="shared" si="137"/>
        <v>0</v>
      </c>
      <c r="AH1470">
        <v>0</v>
      </c>
      <c r="AI1470">
        <v>0</v>
      </c>
    </row>
    <row r="1471" spans="1:35" x14ac:dyDescent="0.3">
      <c r="A1471" s="1">
        <v>4706</v>
      </c>
      <c r="B1471">
        <v>1966</v>
      </c>
      <c r="C1471">
        <f t="shared" si="134"/>
        <v>60</v>
      </c>
      <c r="D1471" t="str" cm="1">
        <f t="array" ref="D1471">_xlfn.IFS(C1471&lt;36,"Young",C1471&lt;56,"Middle-aged",C1471&gt;=56,"Senior")</f>
        <v>Senior</v>
      </c>
      <c r="E1471" t="s">
        <v>29</v>
      </c>
      <c r="F1471" t="s">
        <v>30</v>
      </c>
      <c r="G1471">
        <v>34704</v>
      </c>
      <c r="H1471">
        <f t="shared" si="132"/>
        <v>34704</v>
      </c>
      <c r="I1471" t="str" cm="1">
        <f t="array" ref="I1471">_xlfn.IFS(H1471&lt;PERCENTILE(Income_Clean,0.33),"Low",H1471&lt;PERCENTILE(Income_Clean,0.67),"Medium",H1471&gt;PERCENTILE(Income_Clean,0.67),"High")</f>
        <v>Low</v>
      </c>
      <c r="J1471" t="str">
        <f t="shared" si="133"/>
        <v>Below Average Income</v>
      </c>
      <c r="K1471">
        <v>0</v>
      </c>
      <c r="L1471">
        <v>1</v>
      </c>
      <c r="M1471" t="str">
        <f t="shared" si="135"/>
        <v>Yes</v>
      </c>
      <c r="N1471" t="s">
        <v>277</v>
      </c>
      <c r="O1471">
        <v>65</v>
      </c>
      <c r="P1471">
        <v>29</v>
      </c>
      <c r="Q1471">
        <v>0</v>
      </c>
      <c r="R1471">
        <v>5</v>
      </c>
      <c r="S1471">
        <v>0</v>
      </c>
      <c r="T1471">
        <v>1</v>
      </c>
      <c r="U1471">
        <v>5</v>
      </c>
      <c r="V1471">
        <f t="shared" si="136"/>
        <v>40</v>
      </c>
      <c r="W1471">
        <v>1</v>
      </c>
      <c r="X1471">
        <v>1</v>
      </c>
      <c r="Y1471">
        <v>0</v>
      </c>
      <c r="Z1471">
        <v>3</v>
      </c>
      <c r="AA1471">
        <v>5</v>
      </c>
      <c r="AB1471">
        <v>0</v>
      </c>
      <c r="AC1471">
        <v>0</v>
      </c>
      <c r="AD1471">
        <v>0</v>
      </c>
      <c r="AE1471">
        <v>0</v>
      </c>
      <c r="AF1471">
        <v>0</v>
      </c>
      <c r="AG1471">
        <f t="shared" si="137"/>
        <v>0</v>
      </c>
      <c r="AH1471">
        <v>0</v>
      </c>
      <c r="AI1471">
        <v>0</v>
      </c>
    </row>
    <row r="1472" spans="1:35" x14ac:dyDescent="0.3">
      <c r="A1472" s="1">
        <v>4070</v>
      </c>
      <c r="B1472">
        <v>1969</v>
      </c>
      <c r="C1472">
        <f t="shared" si="134"/>
        <v>57</v>
      </c>
      <c r="D1472" t="str" cm="1">
        <f t="array" ref="D1472">_xlfn.IFS(C1472&lt;36,"Young",C1472&lt;56,"Middle-aged",C1472&gt;=56,"Senior")</f>
        <v>Senior</v>
      </c>
      <c r="E1472" t="s">
        <v>36</v>
      </c>
      <c r="F1472" t="s">
        <v>37</v>
      </c>
      <c r="G1472">
        <v>94871</v>
      </c>
      <c r="H1472">
        <f t="shared" si="132"/>
        <v>94871</v>
      </c>
      <c r="I1472" t="str" cm="1">
        <f t="array" ref="I1472">_xlfn.IFS(H1472&lt;PERCENTILE(Income_Clean,0.33),"Low",H1472&lt;PERCENTILE(Income_Clean,0.67),"Medium",H1472&gt;PERCENTILE(Income_Clean,0.67),"High")</f>
        <v>High</v>
      </c>
      <c r="J1472" t="str">
        <f t="shared" si="133"/>
        <v>Above Average Income</v>
      </c>
      <c r="K1472">
        <v>0</v>
      </c>
      <c r="L1472">
        <v>2</v>
      </c>
      <c r="M1472" t="str">
        <f t="shared" si="135"/>
        <v>Yes</v>
      </c>
      <c r="N1472" t="s">
        <v>634</v>
      </c>
      <c r="O1472">
        <v>99</v>
      </c>
      <c r="P1472">
        <v>169</v>
      </c>
      <c r="Q1472">
        <v>24</v>
      </c>
      <c r="R1472">
        <v>553</v>
      </c>
      <c r="S1472">
        <v>188</v>
      </c>
      <c r="T1472">
        <v>0</v>
      </c>
      <c r="U1472">
        <v>144</v>
      </c>
      <c r="V1472">
        <f t="shared" si="136"/>
        <v>1078</v>
      </c>
      <c r="W1472">
        <v>1</v>
      </c>
      <c r="X1472">
        <v>8</v>
      </c>
      <c r="Y1472">
        <v>5</v>
      </c>
      <c r="Z1472">
        <v>4</v>
      </c>
      <c r="AA1472">
        <v>7</v>
      </c>
      <c r="AB1472">
        <v>0</v>
      </c>
      <c r="AC1472">
        <v>1</v>
      </c>
      <c r="AD1472">
        <v>1</v>
      </c>
      <c r="AE1472">
        <v>0</v>
      </c>
      <c r="AF1472">
        <v>0</v>
      </c>
      <c r="AG1472">
        <f t="shared" si="137"/>
        <v>2</v>
      </c>
      <c r="AH1472">
        <v>0</v>
      </c>
      <c r="AI1472">
        <v>1</v>
      </c>
    </row>
    <row r="1473" spans="1:35" x14ac:dyDescent="0.3">
      <c r="A1473" s="1">
        <v>25</v>
      </c>
      <c r="B1473">
        <v>1958</v>
      </c>
      <c r="C1473">
        <f t="shared" si="134"/>
        <v>68</v>
      </c>
      <c r="D1473" t="str" cm="1">
        <f t="array" ref="D1473">_xlfn.IFS(C1473&lt;36,"Young",C1473&lt;56,"Middle-aged",C1473&gt;=56,"Senior")</f>
        <v>Senior</v>
      </c>
      <c r="E1473" t="s">
        <v>29</v>
      </c>
      <c r="F1473" t="s">
        <v>37</v>
      </c>
      <c r="G1473">
        <v>65148</v>
      </c>
      <c r="H1473">
        <f t="shared" si="132"/>
        <v>65148</v>
      </c>
      <c r="I1473" t="str" cm="1">
        <f t="array" ref="I1473">_xlfn.IFS(H1473&lt;PERCENTILE(Income_Clean,0.33),"Low",H1473&lt;PERCENTILE(Income_Clean,0.67),"Medium",H1473&gt;PERCENTILE(Income_Clean,0.67),"High")</f>
        <v>High</v>
      </c>
      <c r="J1473" t="str">
        <f t="shared" si="133"/>
        <v>Above Average Income</v>
      </c>
      <c r="K1473">
        <v>0</v>
      </c>
      <c r="L1473">
        <v>1</v>
      </c>
      <c r="M1473" t="str">
        <f t="shared" si="135"/>
        <v>Yes</v>
      </c>
      <c r="N1473" t="s">
        <v>635</v>
      </c>
      <c r="O1473">
        <v>9</v>
      </c>
      <c r="P1473">
        <v>460</v>
      </c>
      <c r="Q1473">
        <v>35</v>
      </c>
      <c r="R1473">
        <v>422</v>
      </c>
      <c r="S1473">
        <v>33</v>
      </c>
      <c r="T1473">
        <v>12</v>
      </c>
      <c r="U1473">
        <v>153</v>
      </c>
      <c r="V1473">
        <f t="shared" si="136"/>
        <v>1115</v>
      </c>
      <c r="W1473">
        <v>2</v>
      </c>
      <c r="X1473">
        <v>6</v>
      </c>
      <c r="Y1473">
        <v>6</v>
      </c>
      <c r="Z1473">
        <v>7</v>
      </c>
      <c r="AA1473">
        <v>4</v>
      </c>
      <c r="AB1473">
        <v>0</v>
      </c>
      <c r="AC1473">
        <v>0</v>
      </c>
      <c r="AD1473">
        <v>0</v>
      </c>
      <c r="AE1473">
        <v>0</v>
      </c>
      <c r="AF1473">
        <v>0</v>
      </c>
      <c r="AG1473">
        <f t="shared" si="137"/>
        <v>0</v>
      </c>
      <c r="AH1473">
        <v>0</v>
      </c>
      <c r="AI1473">
        <v>0</v>
      </c>
    </row>
    <row r="1474" spans="1:35" x14ac:dyDescent="0.3">
      <c r="A1474" s="1">
        <v>3697</v>
      </c>
      <c r="B1474">
        <v>1954</v>
      </c>
      <c r="C1474">
        <f t="shared" si="134"/>
        <v>72</v>
      </c>
      <c r="D1474" t="str" cm="1">
        <f t="array" ref="D1474">_xlfn.IFS(C1474&lt;36,"Young",C1474&lt;56,"Middle-aged",C1474&gt;=56,"Senior")</f>
        <v>Senior</v>
      </c>
      <c r="E1474" t="s">
        <v>29</v>
      </c>
      <c r="F1474" t="s">
        <v>33</v>
      </c>
      <c r="G1474">
        <v>39898</v>
      </c>
      <c r="H1474">
        <f t="shared" ref="H1474:H1537" si="138">IF(G1474=0,MEDIAN(Income),G1474)</f>
        <v>39898</v>
      </c>
      <c r="I1474" t="str" cm="1">
        <f t="array" ref="I1474">_xlfn.IFS(H1474&lt;PERCENTILE(Income_Clean,0.33),"Low",H1474&lt;PERCENTILE(Income_Clean,0.67),"Medium",H1474&gt;PERCENTILE(Income_Clean,0.67),"High")</f>
        <v>Low</v>
      </c>
      <c r="J1474" t="str">
        <f t="shared" ref="J1474:J1537" si="139">_xlfn.XLOOKUP(I1474,$AK$3:$AK$5,$AL$3:$AL$5)</f>
        <v>Below Average Income</v>
      </c>
      <c r="K1474">
        <v>0</v>
      </c>
      <c r="L1474">
        <v>1</v>
      </c>
      <c r="M1474" t="str">
        <f t="shared" si="135"/>
        <v>Yes</v>
      </c>
      <c r="N1474" t="s">
        <v>636</v>
      </c>
      <c r="O1474">
        <v>20</v>
      </c>
      <c r="P1474">
        <v>69</v>
      </c>
      <c r="Q1474">
        <v>8</v>
      </c>
      <c r="R1474">
        <v>26</v>
      </c>
      <c r="S1474">
        <v>12</v>
      </c>
      <c r="T1474">
        <v>7</v>
      </c>
      <c r="U1474">
        <v>12</v>
      </c>
      <c r="V1474">
        <f t="shared" si="136"/>
        <v>134</v>
      </c>
      <c r="W1474">
        <v>2</v>
      </c>
      <c r="X1474">
        <v>3</v>
      </c>
      <c r="Y1474">
        <v>0</v>
      </c>
      <c r="Z1474">
        <v>4</v>
      </c>
      <c r="AA1474">
        <v>7</v>
      </c>
      <c r="AB1474">
        <v>0</v>
      </c>
      <c r="AC1474">
        <v>0</v>
      </c>
      <c r="AD1474">
        <v>0</v>
      </c>
      <c r="AE1474">
        <v>0</v>
      </c>
      <c r="AF1474">
        <v>0</v>
      </c>
      <c r="AG1474">
        <f t="shared" si="137"/>
        <v>0</v>
      </c>
      <c r="AH1474">
        <v>0</v>
      </c>
      <c r="AI1474">
        <v>0</v>
      </c>
    </row>
    <row r="1475" spans="1:35" x14ac:dyDescent="0.3">
      <c r="A1475" s="1">
        <v>217</v>
      </c>
      <c r="B1475">
        <v>1956</v>
      </c>
      <c r="C1475">
        <f t="shared" ref="C1475:C1538" si="140">2026-B1475</f>
        <v>70</v>
      </c>
      <c r="D1475" t="str" cm="1">
        <f t="array" ref="D1475">_xlfn.IFS(C1475&lt;36,"Young",C1475&lt;56,"Middle-aged",C1475&gt;=56,"Senior")</f>
        <v>Senior</v>
      </c>
      <c r="E1475" t="s">
        <v>39</v>
      </c>
      <c r="F1475" t="s">
        <v>30</v>
      </c>
      <c r="G1475">
        <v>64857</v>
      </c>
      <c r="H1475">
        <f t="shared" si="138"/>
        <v>64857</v>
      </c>
      <c r="I1475" t="str" cm="1">
        <f t="array" ref="I1475">_xlfn.IFS(H1475&lt;PERCENTILE(Income_Clean,0.33),"Low",H1475&lt;PERCENTILE(Income_Clean,0.67),"Medium",H1475&gt;PERCENTILE(Income_Clean,0.67),"High")</f>
        <v>High</v>
      </c>
      <c r="J1475" t="str">
        <f t="shared" si="139"/>
        <v>Above Average Income</v>
      </c>
      <c r="K1475">
        <v>0</v>
      </c>
      <c r="L1475">
        <v>0</v>
      </c>
      <c r="M1475" t="str">
        <f t="shared" ref="M1475:M1538" si="141">IF(K1475+L1475&gt;0,"Yes","No")</f>
        <v>No</v>
      </c>
      <c r="N1475" t="s">
        <v>249</v>
      </c>
      <c r="O1475">
        <v>78</v>
      </c>
      <c r="P1475">
        <v>556</v>
      </c>
      <c r="Q1475">
        <v>14</v>
      </c>
      <c r="R1475">
        <v>717</v>
      </c>
      <c r="S1475">
        <v>210</v>
      </c>
      <c r="T1475">
        <v>0</v>
      </c>
      <c r="U1475">
        <v>43</v>
      </c>
      <c r="V1475">
        <f t="shared" ref="V1475:V1538" si="142">SUM(P1475:U1475)</f>
        <v>1540</v>
      </c>
      <c r="W1475">
        <v>1</v>
      </c>
      <c r="X1475">
        <v>7</v>
      </c>
      <c r="Y1475">
        <v>5</v>
      </c>
      <c r="Z1475">
        <v>10</v>
      </c>
      <c r="AA1475">
        <v>4</v>
      </c>
      <c r="AB1475">
        <v>0</v>
      </c>
      <c r="AC1475">
        <v>0</v>
      </c>
      <c r="AD1475">
        <v>0</v>
      </c>
      <c r="AE1475">
        <v>0</v>
      </c>
      <c r="AF1475">
        <v>0</v>
      </c>
      <c r="AG1475">
        <f t="shared" ref="AG1475:AG1538" si="143">SUM(AB1475:AF1475)</f>
        <v>0</v>
      </c>
      <c r="AH1475">
        <v>0</v>
      </c>
      <c r="AI1475">
        <v>0</v>
      </c>
    </row>
    <row r="1476" spans="1:35" x14ac:dyDescent="0.3">
      <c r="A1476" s="1">
        <v>4220</v>
      </c>
      <c r="B1476">
        <v>1970</v>
      </c>
      <c r="C1476">
        <f t="shared" si="140"/>
        <v>56</v>
      </c>
      <c r="D1476" t="str" cm="1">
        <f t="array" ref="D1476">_xlfn.IFS(C1476&lt;36,"Young",C1476&lt;56,"Middle-aged",C1476&gt;=56,"Senior")</f>
        <v>Senior</v>
      </c>
      <c r="E1476" t="s">
        <v>36</v>
      </c>
      <c r="F1476" t="s">
        <v>37</v>
      </c>
      <c r="G1476">
        <v>59892</v>
      </c>
      <c r="H1476">
        <f t="shared" si="138"/>
        <v>59892</v>
      </c>
      <c r="I1476" t="str" cm="1">
        <f t="array" ref="I1476">_xlfn.IFS(H1476&lt;PERCENTILE(Income_Clean,0.33),"Low",H1476&lt;PERCENTILE(Income_Clean,0.67),"Medium",H1476&gt;PERCENTILE(Income_Clean,0.67),"High")</f>
        <v>Medium</v>
      </c>
      <c r="J1476" t="str">
        <f t="shared" si="139"/>
        <v>Average Income</v>
      </c>
      <c r="K1476">
        <v>0</v>
      </c>
      <c r="L1476">
        <v>1</v>
      </c>
      <c r="M1476" t="str">
        <f t="shared" si="141"/>
        <v>Yes</v>
      </c>
      <c r="N1476" t="s">
        <v>136</v>
      </c>
      <c r="O1476">
        <v>26</v>
      </c>
      <c r="P1476">
        <v>73</v>
      </c>
      <c r="Q1476">
        <v>0</v>
      </c>
      <c r="R1476">
        <v>13</v>
      </c>
      <c r="S1476">
        <v>0</v>
      </c>
      <c r="T1476">
        <v>1</v>
      </c>
      <c r="U1476">
        <v>0</v>
      </c>
      <c r="V1476">
        <f t="shared" si="142"/>
        <v>87</v>
      </c>
      <c r="W1476">
        <v>1</v>
      </c>
      <c r="X1476">
        <v>2</v>
      </c>
      <c r="Y1476">
        <v>1</v>
      </c>
      <c r="Z1476">
        <v>3</v>
      </c>
      <c r="AA1476">
        <v>3</v>
      </c>
      <c r="AB1476">
        <v>0</v>
      </c>
      <c r="AC1476">
        <v>0</v>
      </c>
      <c r="AD1476">
        <v>0</v>
      </c>
      <c r="AE1476">
        <v>0</v>
      </c>
      <c r="AF1476">
        <v>0</v>
      </c>
      <c r="AG1476">
        <f t="shared" si="143"/>
        <v>0</v>
      </c>
      <c r="AH1476">
        <v>0</v>
      </c>
      <c r="AI1476">
        <v>0</v>
      </c>
    </row>
    <row r="1477" spans="1:35" x14ac:dyDescent="0.3">
      <c r="A1477" s="1">
        <v>5286</v>
      </c>
      <c r="B1477">
        <v>1987</v>
      </c>
      <c r="C1477">
        <f t="shared" si="140"/>
        <v>39</v>
      </c>
      <c r="D1477" t="str" cm="1">
        <f t="array" ref="D1477">_xlfn.IFS(C1477&lt;36,"Young",C1477&lt;56,"Middle-aged",C1477&gt;=56,"Senior")</f>
        <v>Middle-aged</v>
      </c>
      <c r="E1477" t="s">
        <v>39</v>
      </c>
      <c r="F1477" t="s">
        <v>30</v>
      </c>
      <c r="G1477">
        <v>41020</v>
      </c>
      <c r="H1477">
        <f t="shared" si="138"/>
        <v>41020</v>
      </c>
      <c r="I1477" t="str" cm="1">
        <f t="array" ref="I1477">_xlfn.IFS(H1477&lt;PERCENTILE(Income_Clean,0.33),"Low",H1477&lt;PERCENTILE(Income_Clean,0.67),"Medium",H1477&gt;PERCENTILE(Income_Clean,0.67),"High")</f>
        <v>Medium</v>
      </c>
      <c r="J1477" t="str">
        <f t="shared" si="139"/>
        <v>Average Income</v>
      </c>
      <c r="K1477">
        <v>0</v>
      </c>
      <c r="L1477">
        <v>0</v>
      </c>
      <c r="M1477" t="str">
        <f t="shared" si="141"/>
        <v>No</v>
      </c>
      <c r="N1477" t="s">
        <v>233</v>
      </c>
      <c r="O1477">
        <v>68</v>
      </c>
      <c r="P1477">
        <v>112</v>
      </c>
      <c r="Q1477">
        <v>1</v>
      </c>
      <c r="R1477">
        <v>54</v>
      </c>
      <c r="S1477">
        <v>7</v>
      </c>
      <c r="T1477">
        <v>7</v>
      </c>
      <c r="U1477">
        <v>36</v>
      </c>
      <c r="V1477">
        <f t="shared" si="142"/>
        <v>217</v>
      </c>
      <c r="W1477">
        <v>1</v>
      </c>
      <c r="X1477">
        <v>3</v>
      </c>
      <c r="Y1477">
        <v>2</v>
      </c>
      <c r="Z1477">
        <v>4</v>
      </c>
      <c r="AA1477">
        <v>3</v>
      </c>
      <c r="AB1477">
        <v>0</v>
      </c>
      <c r="AC1477">
        <v>0</v>
      </c>
      <c r="AD1477">
        <v>0</v>
      </c>
      <c r="AE1477">
        <v>0</v>
      </c>
      <c r="AF1477">
        <v>0</v>
      </c>
      <c r="AG1477">
        <f t="shared" si="143"/>
        <v>0</v>
      </c>
      <c r="AH1477">
        <v>0</v>
      </c>
      <c r="AI1477">
        <v>0</v>
      </c>
    </row>
    <row r="1478" spans="1:35" x14ac:dyDescent="0.3">
      <c r="A1478" s="1">
        <v>9559</v>
      </c>
      <c r="B1478">
        <v>1961</v>
      </c>
      <c r="C1478">
        <f t="shared" si="140"/>
        <v>65</v>
      </c>
      <c r="D1478" t="str" cm="1">
        <f t="array" ref="D1478">_xlfn.IFS(C1478&lt;36,"Young",C1478&lt;56,"Middle-aged",C1478&gt;=56,"Senior")</f>
        <v>Senior</v>
      </c>
      <c r="E1478" t="s">
        <v>36</v>
      </c>
      <c r="F1478" t="s">
        <v>37</v>
      </c>
      <c r="G1478">
        <v>57072</v>
      </c>
      <c r="H1478">
        <f t="shared" si="138"/>
        <v>57072</v>
      </c>
      <c r="I1478" t="str" cm="1">
        <f t="array" ref="I1478">_xlfn.IFS(H1478&lt;PERCENTILE(Income_Clean,0.33),"Low",H1478&lt;PERCENTILE(Income_Clean,0.67),"Medium",H1478&gt;PERCENTILE(Income_Clean,0.67),"High")</f>
        <v>Medium</v>
      </c>
      <c r="J1478" t="str">
        <f t="shared" si="139"/>
        <v>Average Income</v>
      </c>
      <c r="K1478">
        <v>0</v>
      </c>
      <c r="L1478">
        <v>1</v>
      </c>
      <c r="M1478" t="str">
        <f t="shared" si="141"/>
        <v>Yes</v>
      </c>
      <c r="N1478" t="s">
        <v>141</v>
      </c>
      <c r="O1478">
        <v>79</v>
      </c>
      <c r="P1478">
        <v>944</v>
      </c>
      <c r="Q1478">
        <v>0</v>
      </c>
      <c r="R1478">
        <v>60</v>
      </c>
      <c r="S1478">
        <v>0</v>
      </c>
      <c r="T1478">
        <v>0</v>
      </c>
      <c r="U1478">
        <v>30</v>
      </c>
      <c r="V1478">
        <f t="shared" si="142"/>
        <v>1034</v>
      </c>
      <c r="W1478">
        <v>2</v>
      </c>
      <c r="X1478">
        <v>7</v>
      </c>
      <c r="Y1478">
        <v>5</v>
      </c>
      <c r="Z1478">
        <v>13</v>
      </c>
      <c r="AA1478">
        <v>5</v>
      </c>
      <c r="AB1478">
        <v>1</v>
      </c>
      <c r="AC1478">
        <v>0</v>
      </c>
      <c r="AD1478">
        <v>0</v>
      </c>
      <c r="AE1478">
        <v>0</v>
      </c>
      <c r="AF1478">
        <v>0</v>
      </c>
      <c r="AG1478">
        <f t="shared" si="143"/>
        <v>1</v>
      </c>
      <c r="AH1478">
        <v>0</v>
      </c>
      <c r="AI1478">
        <v>0</v>
      </c>
    </row>
    <row r="1479" spans="1:35" x14ac:dyDescent="0.3">
      <c r="A1479" s="1">
        <v>2849</v>
      </c>
      <c r="B1479">
        <v>1979</v>
      </c>
      <c r="C1479">
        <f t="shared" si="140"/>
        <v>47</v>
      </c>
      <c r="D1479" t="str" cm="1">
        <f t="array" ref="D1479">_xlfn.IFS(C1479&lt;36,"Young",C1479&lt;56,"Middle-aged",C1479&gt;=56,"Senior")</f>
        <v>Middle-aged</v>
      </c>
      <c r="E1479" t="s">
        <v>29</v>
      </c>
      <c r="F1479" t="s">
        <v>30</v>
      </c>
      <c r="G1479">
        <v>60474</v>
      </c>
      <c r="H1479">
        <f t="shared" si="138"/>
        <v>60474</v>
      </c>
      <c r="I1479" t="str" cm="1">
        <f t="array" ref="I1479">_xlfn.IFS(H1479&lt;PERCENTILE(Income_Clean,0.33),"Low",H1479&lt;PERCENTILE(Income_Clean,0.67),"Medium",H1479&gt;PERCENTILE(Income_Clean,0.67),"High")</f>
        <v>Medium</v>
      </c>
      <c r="J1479" t="str">
        <f t="shared" si="139"/>
        <v>Average Income</v>
      </c>
      <c r="K1479">
        <v>0</v>
      </c>
      <c r="L1479">
        <v>1</v>
      </c>
      <c r="M1479" t="str">
        <f t="shared" si="141"/>
        <v>Yes</v>
      </c>
      <c r="N1479" t="s">
        <v>361</v>
      </c>
      <c r="O1479">
        <v>25</v>
      </c>
      <c r="P1479">
        <v>265</v>
      </c>
      <c r="Q1479">
        <v>199</v>
      </c>
      <c r="R1479">
        <v>303</v>
      </c>
      <c r="S1479">
        <v>234</v>
      </c>
      <c r="T1479">
        <v>9</v>
      </c>
      <c r="U1479">
        <v>170</v>
      </c>
      <c r="V1479">
        <f t="shared" si="142"/>
        <v>1180</v>
      </c>
      <c r="W1479">
        <v>7</v>
      </c>
      <c r="X1479">
        <v>10</v>
      </c>
      <c r="Y1479">
        <v>2</v>
      </c>
      <c r="Z1479">
        <v>12</v>
      </c>
      <c r="AA1479">
        <v>7</v>
      </c>
      <c r="AB1479">
        <v>0</v>
      </c>
      <c r="AC1479">
        <v>0</v>
      </c>
      <c r="AD1479">
        <v>0</v>
      </c>
      <c r="AE1479">
        <v>0</v>
      </c>
      <c r="AF1479">
        <v>0</v>
      </c>
      <c r="AG1479">
        <f t="shared" si="143"/>
        <v>0</v>
      </c>
      <c r="AH1479">
        <v>0</v>
      </c>
      <c r="AI1479">
        <v>0</v>
      </c>
    </row>
    <row r="1480" spans="1:35" x14ac:dyDescent="0.3">
      <c r="A1480" s="1">
        <v>7787</v>
      </c>
      <c r="B1480">
        <v>1960</v>
      </c>
      <c r="C1480">
        <f t="shared" si="140"/>
        <v>66</v>
      </c>
      <c r="D1480" t="str" cm="1">
        <f t="array" ref="D1480">_xlfn.IFS(C1480&lt;36,"Young",C1480&lt;56,"Middle-aged",C1480&gt;=56,"Senior")</f>
        <v>Senior</v>
      </c>
      <c r="E1480" t="s">
        <v>29</v>
      </c>
      <c r="F1480" t="s">
        <v>33</v>
      </c>
      <c r="G1480">
        <v>62807</v>
      </c>
      <c r="H1480">
        <f t="shared" si="138"/>
        <v>62807</v>
      </c>
      <c r="I1480" t="str" cm="1">
        <f t="array" ref="I1480">_xlfn.IFS(H1480&lt;PERCENTILE(Income_Clean,0.33),"Low",H1480&lt;PERCENTILE(Income_Clean,0.67),"Medium",H1480&gt;PERCENTILE(Income_Clean,0.67),"High")</f>
        <v>Medium</v>
      </c>
      <c r="J1480" t="str">
        <f t="shared" si="139"/>
        <v>Average Income</v>
      </c>
      <c r="K1480">
        <v>0</v>
      </c>
      <c r="L1480">
        <v>1</v>
      </c>
      <c r="M1480" t="str">
        <f t="shared" si="141"/>
        <v>Yes</v>
      </c>
      <c r="N1480" t="s">
        <v>51</v>
      </c>
      <c r="O1480">
        <v>83</v>
      </c>
      <c r="P1480">
        <v>526</v>
      </c>
      <c r="Q1480">
        <v>28</v>
      </c>
      <c r="R1480">
        <v>135</v>
      </c>
      <c r="S1480">
        <v>10</v>
      </c>
      <c r="T1480">
        <v>21</v>
      </c>
      <c r="U1480">
        <v>99</v>
      </c>
      <c r="V1480">
        <f t="shared" si="142"/>
        <v>819</v>
      </c>
      <c r="W1480">
        <v>3</v>
      </c>
      <c r="X1480">
        <v>5</v>
      </c>
      <c r="Y1480">
        <v>3</v>
      </c>
      <c r="Z1480">
        <v>12</v>
      </c>
      <c r="AA1480">
        <v>5</v>
      </c>
      <c r="AB1480">
        <v>0</v>
      </c>
      <c r="AC1480">
        <v>0</v>
      </c>
      <c r="AD1480">
        <v>0</v>
      </c>
      <c r="AE1480">
        <v>0</v>
      </c>
      <c r="AF1480">
        <v>0</v>
      </c>
      <c r="AG1480">
        <f t="shared" si="143"/>
        <v>0</v>
      </c>
      <c r="AH1480">
        <v>0</v>
      </c>
      <c r="AI1480">
        <v>0</v>
      </c>
    </row>
    <row r="1481" spans="1:35" x14ac:dyDescent="0.3">
      <c r="A1481" s="1">
        <v>3102</v>
      </c>
      <c r="B1481">
        <v>1981</v>
      </c>
      <c r="C1481">
        <f t="shared" si="140"/>
        <v>45</v>
      </c>
      <c r="D1481" t="str" cm="1">
        <f t="array" ref="D1481">_xlfn.IFS(C1481&lt;36,"Young",C1481&lt;56,"Middle-aged",C1481&gt;=56,"Senior")</f>
        <v>Middle-aged</v>
      </c>
      <c r="E1481" t="s">
        <v>53</v>
      </c>
      <c r="F1481" t="s">
        <v>33</v>
      </c>
      <c r="G1481">
        <v>19414</v>
      </c>
      <c r="H1481">
        <f t="shared" si="138"/>
        <v>19414</v>
      </c>
      <c r="I1481" t="str" cm="1">
        <f t="array" ref="I1481">_xlfn.IFS(H1481&lt;PERCENTILE(Income_Clean,0.33),"Low",H1481&lt;PERCENTILE(Income_Clean,0.67),"Medium",H1481&gt;PERCENTILE(Income_Clean,0.67),"High")</f>
        <v>Low</v>
      </c>
      <c r="J1481" t="str">
        <f t="shared" si="139"/>
        <v>Below Average Income</v>
      </c>
      <c r="K1481">
        <v>1</v>
      </c>
      <c r="L1481">
        <v>0</v>
      </c>
      <c r="M1481" t="str">
        <f t="shared" si="141"/>
        <v>Yes</v>
      </c>
      <c r="N1481" t="s">
        <v>325</v>
      </c>
      <c r="O1481">
        <v>32</v>
      </c>
      <c r="P1481">
        <v>2</v>
      </c>
      <c r="Q1481">
        <v>3</v>
      </c>
      <c r="R1481">
        <v>12</v>
      </c>
      <c r="S1481">
        <v>3</v>
      </c>
      <c r="T1481">
        <v>5</v>
      </c>
      <c r="U1481">
        <v>7</v>
      </c>
      <c r="V1481">
        <f t="shared" si="142"/>
        <v>32</v>
      </c>
      <c r="W1481">
        <v>1</v>
      </c>
      <c r="X1481">
        <v>1</v>
      </c>
      <c r="Y1481">
        <v>0</v>
      </c>
      <c r="Z1481">
        <v>3</v>
      </c>
      <c r="AA1481">
        <v>8</v>
      </c>
      <c r="AB1481">
        <v>0</v>
      </c>
      <c r="AC1481">
        <v>0</v>
      </c>
      <c r="AD1481">
        <v>0</v>
      </c>
      <c r="AE1481">
        <v>0</v>
      </c>
      <c r="AF1481">
        <v>0</v>
      </c>
      <c r="AG1481">
        <f t="shared" si="143"/>
        <v>0</v>
      </c>
      <c r="AH1481">
        <v>0</v>
      </c>
      <c r="AI1481">
        <v>0</v>
      </c>
    </row>
    <row r="1482" spans="1:35" x14ac:dyDescent="0.3">
      <c r="A1482" s="1">
        <v>5868</v>
      </c>
      <c r="B1482">
        <v>1980</v>
      </c>
      <c r="C1482">
        <f t="shared" si="140"/>
        <v>46</v>
      </c>
      <c r="D1482" t="str" cm="1">
        <f t="array" ref="D1482">_xlfn.IFS(C1482&lt;36,"Young",C1482&lt;56,"Middle-aged",C1482&gt;=56,"Senior")</f>
        <v>Middle-aged</v>
      </c>
      <c r="E1482" t="s">
        <v>29</v>
      </c>
      <c r="F1482" t="s">
        <v>37</v>
      </c>
      <c r="G1482">
        <v>19107</v>
      </c>
      <c r="H1482">
        <f t="shared" si="138"/>
        <v>19107</v>
      </c>
      <c r="I1482" t="str" cm="1">
        <f t="array" ref="I1482">_xlfn.IFS(H1482&lt;PERCENTILE(Income_Clean,0.33),"Low",H1482&lt;PERCENTILE(Income_Clean,0.67),"Medium",H1482&gt;PERCENTILE(Income_Clean,0.67),"High")</f>
        <v>Low</v>
      </c>
      <c r="J1482" t="str">
        <f t="shared" si="139"/>
        <v>Below Average Income</v>
      </c>
      <c r="K1482">
        <v>1</v>
      </c>
      <c r="L1482">
        <v>0</v>
      </c>
      <c r="M1482" t="str">
        <f t="shared" si="141"/>
        <v>Yes</v>
      </c>
      <c r="N1482" t="s">
        <v>352</v>
      </c>
      <c r="O1482">
        <v>49</v>
      </c>
      <c r="P1482">
        <v>2</v>
      </c>
      <c r="Q1482">
        <v>4</v>
      </c>
      <c r="R1482">
        <v>9</v>
      </c>
      <c r="S1482">
        <v>10</v>
      </c>
      <c r="T1482">
        <v>5</v>
      </c>
      <c r="U1482">
        <v>16</v>
      </c>
      <c r="V1482">
        <f t="shared" si="142"/>
        <v>46</v>
      </c>
      <c r="W1482">
        <v>2</v>
      </c>
      <c r="X1482">
        <v>1</v>
      </c>
      <c r="Y1482">
        <v>0</v>
      </c>
      <c r="Z1482">
        <v>3</v>
      </c>
      <c r="AA1482">
        <v>7</v>
      </c>
      <c r="AB1482">
        <v>0</v>
      </c>
      <c r="AC1482">
        <v>0</v>
      </c>
      <c r="AD1482">
        <v>0</v>
      </c>
      <c r="AE1482">
        <v>0</v>
      </c>
      <c r="AF1482">
        <v>0</v>
      </c>
      <c r="AG1482">
        <f t="shared" si="143"/>
        <v>0</v>
      </c>
      <c r="AH1482">
        <v>0</v>
      </c>
      <c r="AI1482">
        <v>0</v>
      </c>
    </row>
    <row r="1483" spans="1:35" x14ac:dyDescent="0.3">
      <c r="A1483" s="1">
        <v>8370</v>
      </c>
      <c r="B1483">
        <v>1976</v>
      </c>
      <c r="C1483">
        <f t="shared" si="140"/>
        <v>50</v>
      </c>
      <c r="D1483" t="str" cm="1">
        <f t="array" ref="D1483">_xlfn.IFS(C1483&lt;36,"Young",C1483&lt;56,"Middle-aged",C1483&gt;=56,"Senior")</f>
        <v>Middle-aged</v>
      </c>
      <c r="E1483" t="s">
        <v>53</v>
      </c>
      <c r="F1483" t="s">
        <v>33</v>
      </c>
      <c r="G1483">
        <v>75484</v>
      </c>
      <c r="H1483">
        <f t="shared" si="138"/>
        <v>75484</v>
      </c>
      <c r="I1483" t="str" cm="1">
        <f t="array" ref="I1483">_xlfn.IFS(H1483&lt;PERCENTILE(Income_Clean,0.33),"Low",H1483&lt;PERCENTILE(Income_Clean,0.67),"Medium",H1483&gt;PERCENTILE(Income_Clean,0.67),"High")</f>
        <v>High</v>
      </c>
      <c r="J1483" t="str">
        <f t="shared" si="139"/>
        <v>Above Average Income</v>
      </c>
      <c r="K1483">
        <v>0</v>
      </c>
      <c r="L1483">
        <v>1</v>
      </c>
      <c r="M1483" t="str">
        <f t="shared" si="141"/>
        <v>Yes</v>
      </c>
      <c r="N1483" t="s">
        <v>637</v>
      </c>
      <c r="O1483">
        <v>50</v>
      </c>
      <c r="P1483">
        <v>378</v>
      </c>
      <c r="Q1483">
        <v>97</v>
      </c>
      <c r="R1483">
        <v>259</v>
      </c>
      <c r="S1483">
        <v>197</v>
      </c>
      <c r="T1483">
        <v>194</v>
      </c>
      <c r="U1483">
        <v>34</v>
      </c>
      <c r="V1483">
        <f t="shared" si="142"/>
        <v>1159</v>
      </c>
      <c r="W1483">
        <v>2</v>
      </c>
      <c r="X1483">
        <v>7</v>
      </c>
      <c r="Y1483">
        <v>3</v>
      </c>
      <c r="Z1483">
        <v>6</v>
      </c>
      <c r="AA1483">
        <v>4</v>
      </c>
      <c r="AB1483">
        <v>0</v>
      </c>
      <c r="AC1483">
        <v>0</v>
      </c>
      <c r="AD1483">
        <v>0</v>
      </c>
      <c r="AE1483">
        <v>0</v>
      </c>
      <c r="AF1483">
        <v>0</v>
      </c>
      <c r="AG1483">
        <f t="shared" si="143"/>
        <v>0</v>
      </c>
      <c r="AH1483">
        <v>0</v>
      </c>
      <c r="AI1483">
        <v>0</v>
      </c>
    </row>
    <row r="1484" spans="1:35" x14ac:dyDescent="0.3">
      <c r="A1484" s="1">
        <v>9988</v>
      </c>
      <c r="B1484">
        <v>1976</v>
      </c>
      <c r="C1484">
        <f t="shared" si="140"/>
        <v>50</v>
      </c>
      <c r="D1484" t="str" cm="1">
        <f t="array" ref="D1484">_xlfn.IFS(C1484&lt;36,"Young",C1484&lt;56,"Middle-aged",C1484&gt;=56,"Senior")</f>
        <v>Middle-aged</v>
      </c>
      <c r="E1484" t="s">
        <v>39</v>
      </c>
      <c r="F1484" t="s">
        <v>30</v>
      </c>
      <c r="G1484">
        <v>70379</v>
      </c>
      <c r="H1484">
        <f t="shared" si="138"/>
        <v>70379</v>
      </c>
      <c r="I1484" t="str" cm="1">
        <f t="array" ref="I1484">_xlfn.IFS(H1484&lt;PERCENTILE(Income_Clean,0.33),"Low",H1484&lt;PERCENTILE(Income_Clean,0.67),"Medium",H1484&gt;PERCENTILE(Income_Clean,0.67),"High")</f>
        <v>High</v>
      </c>
      <c r="J1484" t="str">
        <f t="shared" si="139"/>
        <v>Above Average Income</v>
      </c>
      <c r="K1484">
        <v>0</v>
      </c>
      <c r="L1484">
        <v>1</v>
      </c>
      <c r="M1484" t="str">
        <f t="shared" si="141"/>
        <v>Yes</v>
      </c>
      <c r="N1484" t="s">
        <v>300</v>
      </c>
      <c r="O1484">
        <v>84</v>
      </c>
      <c r="P1484">
        <v>553</v>
      </c>
      <c r="Q1484">
        <v>25</v>
      </c>
      <c r="R1484">
        <v>142</v>
      </c>
      <c r="S1484">
        <v>65</v>
      </c>
      <c r="T1484">
        <v>67</v>
      </c>
      <c r="U1484">
        <v>8</v>
      </c>
      <c r="V1484">
        <f t="shared" si="142"/>
        <v>860</v>
      </c>
      <c r="W1484">
        <v>3</v>
      </c>
      <c r="X1484">
        <v>6</v>
      </c>
      <c r="Y1484">
        <v>3</v>
      </c>
      <c r="Z1484">
        <v>13</v>
      </c>
      <c r="AA1484">
        <v>4</v>
      </c>
      <c r="AB1484">
        <v>0</v>
      </c>
      <c r="AC1484">
        <v>0</v>
      </c>
      <c r="AD1484">
        <v>0</v>
      </c>
      <c r="AE1484">
        <v>0</v>
      </c>
      <c r="AF1484">
        <v>0</v>
      </c>
      <c r="AG1484">
        <f t="shared" si="143"/>
        <v>0</v>
      </c>
      <c r="AH1484">
        <v>0</v>
      </c>
      <c r="AI1484">
        <v>0</v>
      </c>
    </row>
    <row r="1485" spans="1:35" x14ac:dyDescent="0.3">
      <c r="A1485" s="1">
        <v>2939</v>
      </c>
      <c r="B1485">
        <v>1970</v>
      </c>
      <c r="C1485">
        <f t="shared" si="140"/>
        <v>56</v>
      </c>
      <c r="D1485" t="str" cm="1">
        <f t="array" ref="D1485">_xlfn.IFS(C1485&lt;36,"Young",C1485&lt;56,"Middle-aged",C1485&gt;=56,"Senior")</f>
        <v>Senior</v>
      </c>
      <c r="E1485" t="s">
        <v>39</v>
      </c>
      <c r="F1485" t="s">
        <v>33</v>
      </c>
      <c r="G1485">
        <v>79419</v>
      </c>
      <c r="H1485">
        <f t="shared" si="138"/>
        <v>79419</v>
      </c>
      <c r="I1485" t="str" cm="1">
        <f t="array" ref="I1485">_xlfn.IFS(H1485&lt;PERCENTILE(Income_Clean,0.33),"Low",H1485&lt;PERCENTILE(Income_Clean,0.67),"Medium",H1485&gt;PERCENTILE(Income_Clean,0.67),"High")</f>
        <v>High</v>
      </c>
      <c r="J1485" t="str">
        <f t="shared" si="139"/>
        <v>Above Average Income</v>
      </c>
      <c r="K1485">
        <v>0</v>
      </c>
      <c r="L1485">
        <v>0</v>
      </c>
      <c r="M1485" t="str">
        <f t="shared" si="141"/>
        <v>No</v>
      </c>
      <c r="N1485" t="s">
        <v>550</v>
      </c>
      <c r="O1485">
        <v>96</v>
      </c>
      <c r="P1485">
        <v>751</v>
      </c>
      <c r="Q1485">
        <v>127</v>
      </c>
      <c r="R1485">
        <v>687</v>
      </c>
      <c r="S1485">
        <v>20</v>
      </c>
      <c r="T1485">
        <v>15</v>
      </c>
      <c r="U1485">
        <v>31</v>
      </c>
      <c r="V1485">
        <f t="shared" si="142"/>
        <v>1631</v>
      </c>
      <c r="W1485">
        <v>1</v>
      </c>
      <c r="X1485">
        <v>4</v>
      </c>
      <c r="Y1485">
        <v>6</v>
      </c>
      <c r="Z1485">
        <v>4</v>
      </c>
      <c r="AA1485">
        <v>2</v>
      </c>
      <c r="AB1485">
        <v>0</v>
      </c>
      <c r="AC1485">
        <v>0</v>
      </c>
      <c r="AD1485">
        <v>0</v>
      </c>
      <c r="AE1485">
        <v>0</v>
      </c>
      <c r="AF1485">
        <v>0</v>
      </c>
      <c r="AG1485">
        <f t="shared" si="143"/>
        <v>0</v>
      </c>
      <c r="AH1485">
        <v>0</v>
      </c>
      <c r="AI1485">
        <v>0</v>
      </c>
    </row>
    <row r="1486" spans="1:35" x14ac:dyDescent="0.3">
      <c r="A1486" s="1">
        <v>5529</v>
      </c>
      <c r="B1486">
        <v>1946</v>
      </c>
      <c r="C1486">
        <f t="shared" si="140"/>
        <v>80</v>
      </c>
      <c r="D1486" t="str" cm="1">
        <f t="array" ref="D1486">_xlfn.IFS(C1486&lt;36,"Young",C1486&lt;56,"Middle-aged",C1486&gt;=56,"Senior")</f>
        <v>Senior</v>
      </c>
      <c r="E1486" t="s">
        <v>36</v>
      </c>
      <c r="F1486" t="s">
        <v>33</v>
      </c>
      <c r="G1486">
        <v>64014</v>
      </c>
      <c r="H1486">
        <f t="shared" si="138"/>
        <v>64014</v>
      </c>
      <c r="I1486" t="str" cm="1">
        <f t="array" ref="I1486">_xlfn.IFS(H1486&lt;PERCENTILE(Income_Clean,0.33),"Low",H1486&lt;PERCENTILE(Income_Clean,0.67),"Medium",H1486&gt;PERCENTILE(Income_Clean,0.67),"High")</f>
        <v>High</v>
      </c>
      <c r="J1486" t="str">
        <f t="shared" si="139"/>
        <v>Above Average Income</v>
      </c>
      <c r="K1486">
        <v>2</v>
      </c>
      <c r="L1486">
        <v>1</v>
      </c>
      <c r="M1486" t="str">
        <f t="shared" si="141"/>
        <v>Yes</v>
      </c>
      <c r="N1486" t="s">
        <v>613</v>
      </c>
      <c r="O1486">
        <v>56</v>
      </c>
      <c r="P1486">
        <v>406</v>
      </c>
      <c r="Q1486">
        <v>0</v>
      </c>
      <c r="R1486">
        <v>30</v>
      </c>
      <c r="S1486">
        <v>0</v>
      </c>
      <c r="T1486">
        <v>0</v>
      </c>
      <c r="U1486">
        <v>8</v>
      </c>
      <c r="V1486">
        <f t="shared" si="142"/>
        <v>444</v>
      </c>
      <c r="W1486">
        <v>7</v>
      </c>
      <c r="X1486">
        <v>8</v>
      </c>
      <c r="Y1486">
        <v>2</v>
      </c>
      <c r="Z1486">
        <v>5</v>
      </c>
      <c r="AA1486">
        <v>7</v>
      </c>
      <c r="AB1486">
        <v>0</v>
      </c>
      <c r="AC1486">
        <v>0</v>
      </c>
      <c r="AD1486">
        <v>0</v>
      </c>
      <c r="AE1486">
        <v>1</v>
      </c>
      <c r="AF1486">
        <v>0</v>
      </c>
      <c r="AG1486">
        <f t="shared" si="143"/>
        <v>1</v>
      </c>
      <c r="AH1486">
        <v>0</v>
      </c>
      <c r="AI1486">
        <v>0</v>
      </c>
    </row>
    <row r="1487" spans="1:35" x14ac:dyDescent="0.3">
      <c r="A1487" s="1">
        <v>9743</v>
      </c>
      <c r="B1487">
        <v>1955</v>
      </c>
      <c r="C1487">
        <f t="shared" si="140"/>
        <v>71</v>
      </c>
      <c r="D1487" t="str" cm="1">
        <f t="array" ref="D1487">_xlfn.IFS(C1487&lt;36,"Young",C1487&lt;56,"Middle-aged",C1487&gt;=56,"Senior")</f>
        <v>Senior</v>
      </c>
      <c r="E1487" t="s">
        <v>29</v>
      </c>
      <c r="F1487" t="s">
        <v>37</v>
      </c>
      <c r="G1487">
        <v>76998</v>
      </c>
      <c r="H1487">
        <f t="shared" si="138"/>
        <v>76998</v>
      </c>
      <c r="I1487" t="str" cm="1">
        <f t="array" ref="I1487">_xlfn.IFS(H1487&lt;PERCENTILE(Income_Clean,0.33),"Low",H1487&lt;PERCENTILE(Income_Clean,0.67),"Medium",H1487&gt;PERCENTILE(Income_Clean,0.67),"High")</f>
        <v>High</v>
      </c>
      <c r="J1487" t="str">
        <f t="shared" si="139"/>
        <v>Above Average Income</v>
      </c>
      <c r="K1487">
        <v>0</v>
      </c>
      <c r="L1487">
        <v>1</v>
      </c>
      <c r="M1487" t="str">
        <f t="shared" si="141"/>
        <v>Yes</v>
      </c>
      <c r="N1487" t="s">
        <v>287</v>
      </c>
      <c r="O1487">
        <v>85</v>
      </c>
      <c r="P1487">
        <v>1449</v>
      </c>
      <c r="Q1487">
        <v>89</v>
      </c>
      <c r="R1487">
        <v>161</v>
      </c>
      <c r="S1487">
        <v>69</v>
      </c>
      <c r="T1487">
        <v>35</v>
      </c>
      <c r="U1487">
        <v>107</v>
      </c>
      <c r="V1487">
        <f t="shared" si="142"/>
        <v>1910</v>
      </c>
      <c r="W1487">
        <v>2</v>
      </c>
      <c r="X1487">
        <v>11</v>
      </c>
      <c r="Y1487">
        <v>8</v>
      </c>
      <c r="Z1487">
        <v>8</v>
      </c>
      <c r="AA1487">
        <v>6</v>
      </c>
      <c r="AB1487">
        <v>0</v>
      </c>
      <c r="AC1487">
        <v>0</v>
      </c>
      <c r="AD1487">
        <v>1</v>
      </c>
      <c r="AE1487">
        <v>0</v>
      </c>
      <c r="AF1487">
        <v>0</v>
      </c>
      <c r="AG1487">
        <f t="shared" si="143"/>
        <v>1</v>
      </c>
      <c r="AH1487">
        <v>0</v>
      </c>
      <c r="AI1487">
        <v>0</v>
      </c>
    </row>
    <row r="1488" spans="1:35" x14ac:dyDescent="0.3">
      <c r="A1488" s="1">
        <v>5763</v>
      </c>
      <c r="B1488">
        <v>1972</v>
      </c>
      <c r="C1488">
        <f t="shared" si="140"/>
        <v>54</v>
      </c>
      <c r="D1488" t="str" cm="1">
        <f t="array" ref="D1488">_xlfn.IFS(C1488&lt;36,"Young",C1488&lt;56,"Middle-aged",C1488&gt;=56,"Senior")</f>
        <v>Middle-aged</v>
      </c>
      <c r="E1488" t="s">
        <v>39</v>
      </c>
      <c r="F1488" t="s">
        <v>33</v>
      </c>
      <c r="G1488">
        <v>49854</v>
      </c>
      <c r="H1488">
        <f t="shared" si="138"/>
        <v>49854</v>
      </c>
      <c r="I1488" t="str" cm="1">
        <f t="array" ref="I1488">_xlfn.IFS(H1488&lt;PERCENTILE(Income_Clean,0.33),"Low",H1488&lt;PERCENTILE(Income_Clean,0.67),"Medium",H1488&gt;PERCENTILE(Income_Clean,0.67),"High")</f>
        <v>Medium</v>
      </c>
      <c r="J1488" t="str">
        <f t="shared" si="139"/>
        <v>Average Income</v>
      </c>
      <c r="K1488">
        <v>1</v>
      </c>
      <c r="L1488">
        <v>0</v>
      </c>
      <c r="M1488" t="str">
        <f t="shared" si="141"/>
        <v>Yes</v>
      </c>
      <c r="N1488" t="s">
        <v>304</v>
      </c>
      <c r="O1488">
        <v>63</v>
      </c>
      <c r="P1488">
        <v>123</v>
      </c>
      <c r="Q1488">
        <v>17</v>
      </c>
      <c r="R1488">
        <v>171</v>
      </c>
      <c r="S1488">
        <v>39</v>
      </c>
      <c r="T1488">
        <v>0</v>
      </c>
      <c r="U1488">
        <v>30</v>
      </c>
      <c r="V1488">
        <f t="shared" si="142"/>
        <v>380</v>
      </c>
      <c r="W1488">
        <v>5</v>
      </c>
      <c r="X1488">
        <v>6</v>
      </c>
      <c r="Y1488">
        <v>2</v>
      </c>
      <c r="Z1488">
        <v>5</v>
      </c>
      <c r="AA1488">
        <v>6</v>
      </c>
      <c r="AB1488">
        <v>0</v>
      </c>
      <c r="AC1488">
        <v>0</v>
      </c>
      <c r="AD1488">
        <v>0</v>
      </c>
      <c r="AE1488">
        <v>0</v>
      </c>
      <c r="AF1488">
        <v>0</v>
      </c>
      <c r="AG1488">
        <f t="shared" si="143"/>
        <v>0</v>
      </c>
      <c r="AH1488">
        <v>0</v>
      </c>
      <c r="AI1488">
        <v>0</v>
      </c>
    </row>
    <row r="1489" spans="1:35" x14ac:dyDescent="0.3">
      <c r="A1489" s="1">
        <v>3478</v>
      </c>
      <c r="B1489">
        <v>1971</v>
      </c>
      <c r="C1489">
        <f t="shared" si="140"/>
        <v>55</v>
      </c>
      <c r="D1489" t="str" cm="1">
        <f t="array" ref="D1489">_xlfn.IFS(C1489&lt;36,"Young",C1489&lt;56,"Middle-aged",C1489&gt;=56,"Senior")</f>
        <v>Middle-aged</v>
      </c>
      <c r="E1489" t="s">
        <v>36</v>
      </c>
      <c r="F1489" t="s">
        <v>37</v>
      </c>
      <c r="G1489">
        <v>60585</v>
      </c>
      <c r="H1489">
        <f t="shared" si="138"/>
        <v>60585</v>
      </c>
      <c r="I1489" t="str" cm="1">
        <f t="array" ref="I1489">_xlfn.IFS(H1489&lt;PERCENTILE(Income_Clean,0.33),"Low",H1489&lt;PERCENTILE(Income_Clean,0.67),"Medium",H1489&gt;PERCENTILE(Income_Clean,0.67),"High")</f>
        <v>Medium</v>
      </c>
      <c r="J1489" t="str">
        <f t="shared" si="139"/>
        <v>Average Income</v>
      </c>
      <c r="K1489">
        <v>1</v>
      </c>
      <c r="L1489">
        <v>1</v>
      </c>
      <c r="M1489" t="str">
        <f t="shared" si="141"/>
        <v>Yes</v>
      </c>
      <c r="N1489" t="s">
        <v>605</v>
      </c>
      <c r="O1489">
        <v>17</v>
      </c>
      <c r="P1489">
        <v>267</v>
      </c>
      <c r="Q1489">
        <v>42</v>
      </c>
      <c r="R1489">
        <v>309</v>
      </c>
      <c r="S1489">
        <v>55</v>
      </c>
      <c r="T1489">
        <v>42</v>
      </c>
      <c r="U1489">
        <v>21</v>
      </c>
      <c r="V1489">
        <f t="shared" si="142"/>
        <v>736</v>
      </c>
      <c r="W1489">
        <v>10</v>
      </c>
      <c r="X1489">
        <v>7</v>
      </c>
      <c r="Y1489">
        <v>4</v>
      </c>
      <c r="Z1489">
        <v>9</v>
      </c>
      <c r="AA1489">
        <v>5</v>
      </c>
      <c r="AB1489">
        <v>0</v>
      </c>
      <c r="AC1489">
        <v>0</v>
      </c>
      <c r="AD1489">
        <v>0</v>
      </c>
      <c r="AE1489">
        <v>0</v>
      </c>
      <c r="AF1489">
        <v>0</v>
      </c>
      <c r="AG1489">
        <f t="shared" si="143"/>
        <v>0</v>
      </c>
      <c r="AH1489">
        <v>0</v>
      </c>
      <c r="AI1489">
        <v>1</v>
      </c>
    </row>
    <row r="1490" spans="1:35" x14ac:dyDescent="0.3">
      <c r="A1490" s="1">
        <v>7494</v>
      </c>
      <c r="B1490">
        <v>1950</v>
      </c>
      <c r="C1490">
        <f t="shared" si="140"/>
        <v>76</v>
      </c>
      <c r="D1490" t="str" cm="1">
        <f t="array" ref="D1490">_xlfn.IFS(C1490&lt;36,"Young",C1490&lt;56,"Middle-aged",C1490&gt;=56,"Senior")</f>
        <v>Senior</v>
      </c>
      <c r="E1490" t="s">
        <v>36</v>
      </c>
      <c r="F1490" t="s">
        <v>41</v>
      </c>
      <c r="G1490">
        <v>42873</v>
      </c>
      <c r="H1490">
        <f t="shared" si="138"/>
        <v>42873</v>
      </c>
      <c r="I1490" t="str" cm="1">
        <f t="array" ref="I1490">_xlfn.IFS(H1490&lt;PERCENTILE(Income_Clean,0.33),"Low",H1490&lt;PERCENTILE(Income_Clean,0.67),"Medium",H1490&gt;PERCENTILE(Income_Clean,0.67),"High")</f>
        <v>Medium</v>
      </c>
      <c r="J1490" t="str">
        <f t="shared" si="139"/>
        <v>Average Income</v>
      </c>
      <c r="K1490">
        <v>1</v>
      </c>
      <c r="L1490">
        <v>1</v>
      </c>
      <c r="M1490" t="str">
        <f t="shared" si="141"/>
        <v>Yes</v>
      </c>
      <c r="N1490" t="s">
        <v>212</v>
      </c>
      <c r="O1490">
        <v>11</v>
      </c>
      <c r="P1490">
        <v>209</v>
      </c>
      <c r="Q1490">
        <v>0</v>
      </c>
      <c r="R1490">
        <v>40</v>
      </c>
      <c r="S1490">
        <v>3</v>
      </c>
      <c r="T1490">
        <v>2</v>
      </c>
      <c r="U1490">
        <v>15</v>
      </c>
      <c r="V1490">
        <f t="shared" si="142"/>
        <v>269</v>
      </c>
      <c r="W1490">
        <v>4</v>
      </c>
      <c r="X1490">
        <v>6</v>
      </c>
      <c r="Y1490">
        <v>1</v>
      </c>
      <c r="Z1490">
        <v>4</v>
      </c>
      <c r="AA1490">
        <v>8</v>
      </c>
      <c r="AB1490">
        <v>0</v>
      </c>
      <c r="AC1490">
        <v>0</v>
      </c>
      <c r="AD1490">
        <v>0</v>
      </c>
      <c r="AE1490">
        <v>0</v>
      </c>
      <c r="AF1490">
        <v>0</v>
      </c>
      <c r="AG1490">
        <f t="shared" si="143"/>
        <v>0</v>
      </c>
      <c r="AH1490">
        <v>0</v>
      </c>
      <c r="AI1490">
        <v>0</v>
      </c>
    </row>
    <row r="1491" spans="1:35" x14ac:dyDescent="0.3">
      <c r="A1491" s="1">
        <v>1763</v>
      </c>
      <c r="B1491">
        <v>1988</v>
      </c>
      <c r="C1491">
        <f t="shared" si="140"/>
        <v>38</v>
      </c>
      <c r="D1491" t="str" cm="1">
        <f t="array" ref="D1491">_xlfn.IFS(C1491&lt;36,"Young",C1491&lt;56,"Middle-aged",C1491&gt;=56,"Senior")</f>
        <v>Middle-aged</v>
      </c>
      <c r="E1491" t="s">
        <v>29</v>
      </c>
      <c r="F1491" t="s">
        <v>33</v>
      </c>
      <c r="G1491">
        <v>87679</v>
      </c>
      <c r="H1491">
        <f t="shared" si="138"/>
        <v>87679</v>
      </c>
      <c r="I1491" t="str" cm="1">
        <f t="array" ref="I1491">_xlfn.IFS(H1491&lt;PERCENTILE(Income_Clean,0.33),"Low",H1491&lt;PERCENTILE(Income_Clean,0.67),"Medium",H1491&gt;PERCENTILE(Income_Clean,0.67),"High")</f>
        <v>High</v>
      </c>
      <c r="J1491" t="str">
        <f t="shared" si="139"/>
        <v>Above Average Income</v>
      </c>
      <c r="K1491">
        <v>0</v>
      </c>
      <c r="L1491">
        <v>0</v>
      </c>
      <c r="M1491" t="str">
        <f t="shared" si="141"/>
        <v>No</v>
      </c>
      <c r="N1491" t="s">
        <v>520</v>
      </c>
      <c r="O1491">
        <v>62</v>
      </c>
      <c r="P1491">
        <v>1259</v>
      </c>
      <c r="Q1491">
        <v>172</v>
      </c>
      <c r="R1491">
        <v>815</v>
      </c>
      <c r="S1491">
        <v>97</v>
      </c>
      <c r="T1491">
        <v>148</v>
      </c>
      <c r="U1491">
        <v>33</v>
      </c>
      <c r="V1491">
        <f t="shared" si="142"/>
        <v>2524</v>
      </c>
      <c r="W1491">
        <v>1</v>
      </c>
      <c r="X1491">
        <v>7</v>
      </c>
      <c r="Y1491">
        <v>11</v>
      </c>
      <c r="Z1491">
        <v>10</v>
      </c>
      <c r="AA1491">
        <v>4</v>
      </c>
      <c r="AB1491">
        <v>1</v>
      </c>
      <c r="AC1491">
        <v>0</v>
      </c>
      <c r="AD1491">
        <v>1</v>
      </c>
      <c r="AE1491">
        <v>1</v>
      </c>
      <c r="AF1491">
        <v>0</v>
      </c>
      <c r="AG1491">
        <f t="shared" si="143"/>
        <v>3</v>
      </c>
      <c r="AH1491">
        <v>0</v>
      </c>
      <c r="AI1491">
        <v>1</v>
      </c>
    </row>
    <row r="1492" spans="1:35" x14ac:dyDescent="0.3">
      <c r="A1492" s="1">
        <v>7250</v>
      </c>
      <c r="B1492">
        <v>1978</v>
      </c>
      <c r="C1492">
        <f t="shared" si="140"/>
        <v>48</v>
      </c>
      <c r="D1492" t="str" cm="1">
        <f t="array" ref="D1492">_xlfn.IFS(C1492&lt;36,"Young",C1492&lt;56,"Middle-aged",C1492&gt;=56,"Senior")</f>
        <v>Middle-aged</v>
      </c>
      <c r="E1492" t="s">
        <v>29</v>
      </c>
      <c r="F1492" t="s">
        <v>33</v>
      </c>
      <c r="G1492">
        <v>57867</v>
      </c>
      <c r="H1492">
        <f t="shared" si="138"/>
        <v>57867</v>
      </c>
      <c r="I1492" t="str" cm="1">
        <f t="array" ref="I1492">_xlfn.IFS(H1492&lt;PERCENTILE(Income_Clean,0.33),"Low",H1492&lt;PERCENTILE(Income_Clean,0.67),"Medium",H1492&gt;PERCENTILE(Income_Clean,0.67),"High")</f>
        <v>Medium</v>
      </c>
      <c r="J1492" t="str">
        <f t="shared" si="139"/>
        <v>Average Income</v>
      </c>
      <c r="K1492">
        <v>1</v>
      </c>
      <c r="L1492">
        <v>0</v>
      </c>
      <c r="M1492" t="str">
        <f t="shared" si="141"/>
        <v>Yes</v>
      </c>
      <c r="N1492" t="s">
        <v>612</v>
      </c>
      <c r="O1492">
        <v>48</v>
      </c>
      <c r="P1492">
        <v>344</v>
      </c>
      <c r="Q1492">
        <v>35</v>
      </c>
      <c r="R1492">
        <v>178</v>
      </c>
      <c r="S1492">
        <v>15</v>
      </c>
      <c r="T1492">
        <v>23</v>
      </c>
      <c r="U1492">
        <v>17</v>
      </c>
      <c r="V1492">
        <f t="shared" si="142"/>
        <v>612</v>
      </c>
      <c r="W1492">
        <v>7</v>
      </c>
      <c r="X1492">
        <v>7</v>
      </c>
      <c r="Y1492">
        <v>2</v>
      </c>
      <c r="Z1492">
        <v>9</v>
      </c>
      <c r="AA1492">
        <v>6</v>
      </c>
      <c r="AB1492">
        <v>0</v>
      </c>
      <c r="AC1492">
        <v>0</v>
      </c>
      <c r="AD1492">
        <v>0</v>
      </c>
      <c r="AE1492">
        <v>0</v>
      </c>
      <c r="AF1492">
        <v>0</v>
      </c>
      <c r="AG1492">
        <f t="shared" si="143"/>
        <v>0</v>
      </c>
      <c r="AH1492">
        <v>0</v>
      </c>
      <c r="AI1492">
        <v>0</v>
      </c>
    </row>
    <row r="1493" spans="1:35" x14ac:dyDescent="0.3">
      <c r="A1493" s="1">
        <v>2005</v>
      </c>
      <c r="B1493">
        <v>1990</v>
      </c>
      <c r="C1493">
        <f t="shared" si="140"/>
        <v>36</v>
      </c>
      <c r="D1493" t="str" cm="1">
        <f t="array" ref="D1493">_xlfn.IFS(C1493&lt;36,"Young",C1493&lt;56,"Middle-aged",C1493&gt;=56,"Senior")</f>
        <v>Middle-aged</v>
      </c>
      <c r="E1493" t="s">
        <v>29</v>
      </c>
      <c r="F1493" t="s">
        <v>37</v>
      </c>
      <c r="G1493">
        <v>35765</v>
      </c>
      <c r="H1493">
        <f t="shared" si="138"/>
        <v>35765</v>
      </c>
      <c r="I1493" t="str" cm="1">
        <f t="array" ref="I1493">_xlfn.IFS(H1493&lt;PERCENTILE(Income_Clean,0.33),"Low",H1493&lt;PERCENTILE(Income_Clean,0.67),"Medium",H1493&gt;PERCENTILE(Income_Clean,0.67),"High")</f>
        <v>Low</v>
      </c>
      <c r="J1493" t="str">
        <f t="shared" si="139"/>
        <v>Below Average Income</v>
      </c>
      <c r="K1493">
        <v>1</v>
      </c>
      <c r="L1493">
        <v>0</v>
      </c>
      <c r="M1493" t="str">
        <f t="shared" si="141"/>
        <v>Yes</v>
      </c>
      <c r="N1493" t="s">
        <v>531</v>
      </c>
      <c r="O1493">
        <v>86</v>
      </c>
      <c r="P1493">
        <v>22</v>
      </c>
      <c r="Q1493">
        <v>3</v>
      </c>
      <c r="R1493">
        <v>30</v>
      </c>
      <c r="S1493">
        <v>0</v>
      </c>
      <c r="T1493">
        <v>5</v>
      </c>
      <c r="U1493">
        <v>15</v>
      </c>
      <c r="V1493">
        <f t="shared" si="142"/>
        <v>75</v>
      </c>
      <c r="W1493">
        <v>2</v>
      </c>
      <c r="X1493">
        <v>2</v>
      </c>
      <c r="Y1493">
        <v>0</v>
      </c>
      <c r="Z1493">
        <v>4</v>
      </c>
      <c r="AA1493">
        <v>6</v>
      </c>
      <c r="AB1493">
        <v>0</v>
      </c>
      <c r="AC1493">
        <v>0</v>
      </c>
      <c r="AD1493">
        <v>0</v>
      </c>
      <c r="AE1493">
        <v>0</v>
      </c>
      <c r="AF1493">
        <v>0</v>
      </c>
      <c r="AG1493">
        <f t="shared" si="143"/>
        <v>0</v>
      </c>
      <c r="AH1493">
        <v>0</v>
      </c>
      <c r="AI1493">
        <v>0</v>
      </c>
    </row>
    <row r="1494" spans="1:35" x14ac:dyDescent="0.3">
      <c r="A1494" s="1">
        <v>10770</v>
      </c>
      <c r="B1494">
        <v>1959</v>
      </c>
      <c r="C1494">
        <f t="shared" si="140"/>
        <v>67</v>
      </c>
      <c r="D1494" t="str" cm="1">
        <f t="array" ref="D1494">_xlfn.IFS(C1494&lt;36,"Young",C1494&lt;56,"Middle-aged",C1494&gt;=56,"Senior")</f>
        <v>Senior</v>
      </c>
      <c r="E1494" t="s">
        <v>29</v>
      </c>
      <c r="F1494" t="s">
        <v>37</v>
      </c>
      <c r="G1494">
        <v>65492</v>
      </c>
      <c r="H1494">
        <f t="shared" si="138"/>
        <v>65492</v>
      </c>
      <c r="I1494" t="str" cm="1">
        <f t="array" ref="I1494">_xlfn.IFS(H1494&lt;PERCENTILE(Income_Clean,0.33),"Low",H1494&lt;PERCENTILE(Income_Clean,0.67),"Medium",H1494&gt;PERCENTILE(Income_Clean,0.67),"High")</f>
        <v>High</v>
      </c>
      <c r="J1494" t="str">
        <f t="shared" si="139"/>
        <v>Above Average Income</v>
      </c>
      <c r="K1494">
        <v>0</v>
      </c>
      <c r="L1494">
        <v>0</v>
      </c>
      <c r="M1494" t="str">
        <f t="shared" si="141"/>
        <v>No</v>
      </c>
      <c r="N1494" t="s">
        <v>379</v>
      </c>
      <c r="O1494">
        <v>73</v>
      </c>
      <c r="P1494">
        <v>247</v>
      </c>
      <c r="Q1494">
        <v>161</v>
      </c>
      <c r="R1494">
        <v>295</v>
      </c>
      <c r="S1494">
        <v>210</v>
      </c>
      <c r="T1494">
        <v>85</v>
      </c>
      <c r="U1494">
        <v>47</v>
      </c>
      <c r="V1494">
        <f t="shared" si="142"/>
        <v>1045</v>
      </c>
      <c r="W1494">
        <v>2</v>
      </c>
      <c r="X1494">
        <v>4</v>
      </c>
      <c r="Y1494">
        <v>7</v>
      </c>
      <c r="Z1494">
        <v>13</v>
      </c>
      <c r="AA1494">
        <v>2</v>
      </c>
      <c r="AB1494">
        <v>0</v>
      </c>
      <c r="AC1494">
        <v>0</v>
      </c>
      <c r="AD1494">
        <v>0</v>
      </c>
      <c r="AE1494">
        <v>0</v>
      </c>
      <c r="AF1494">
        <v>0</v>
      </c>
      <c r="AG1494">
        <f t="shared" si="143"/>
        <v>0</v>
      </c>
      <c r="AH1494">
        <v>0</v>
      </c>
      <c r="AI1494">
        <v>0</v>
      </c>
    </row>
    <row r="1495" spans="1:35" x14ac:dyDescent="0.3">
      <c r="A1495" s="1">
        <v>6885</v>
      </c>
      <c r="B1495">
        <v>1977</v>
      </c>
      <c r="C1495">
        <f t="shared" si="140"/>
        <v>49</v>
      </c>
      <c r="D1495" t="str" cm="1">
        <f t="array" ref="D1495">_xlfn.IFS(C1495&lt;36,"Young",C1495&lt;56,"Middle-aged",C1495&gt;=56,"Senior")</f>
        <v>Middle-aged</v>
      </c>
      <c r="E1495" t="s">
        <v>29</v>
      </c>
      <c r="F1495" t="s">
        <v>41</v>
      </c>
      <c r="G1495">
        <v>32952</v>
      </c>
      <c r="H1495">
        <f t="shared" si="138"/>
        <v>32952</v>
      </c>
      <c r="I1495" t="str" cm="1">
        <f t="array" ref="I1495">_xlfn.IFS(H1495&lt;PERCENTILE(Income_Clean,0.33),"Low",H1495&lt;PERCENTILE(Income_Clean,0.67),"Medium",H1495&gt;PERCENTILE(Income_Clean,0.67),"High")</f>
        <v>Low</v>
      </c>
      <c r="J1495" t="str">
        <f t="shared" si="139"/>
        <v>Below Average Income</v>
      </c>
      <c r="K1495">
        <v>1</v>
      </c>
      <c r="L1495">
        <v>0</v>
      </c>
      <c r="M1495" t="str">
        <f t="shared" si="141"/>
        <v>Yes</v>
      </c>
      <c r="N1495" t="s">
        <v>125</v>
      </c>
      <c r="O1495">
        <v>36</v>
      </c>
      <c r="P1495">
        <v>38</v>
      </c>
      <c r="Q1495">
        <v>0</v>
      </c>
      <c r="R1495">
        <v>12</v>
      </c>
      <c r="S1495">
        <v>3</v>
      </c>
      <c r="T1495">
        <v>1</v>
      </c>
      <c r="U1495">
        <v>1</v>
      </c>
      <c r="V1495">
        <f t="shared" si="142"/>
        <v>55</v>
      </c>
      <c r="W1495">
        <v>1</v>
      </c>
      <c r="X1495">
        <v>2</v>
      </c>
      <c r="Y1495">
        <v>0</v>
      </c>
      <c r="Z1495">
        <v>3</v>
      </c>
      <c r="AA1495">
        <v>7</v>
      </c>
      <c r="AB1495">
        <v>0</v>
      </c>
      <c r="AC1495">
        <v>0</v>
      </c>
      <c r="AD1495">
        <v>0</v>
      </c>
      <c r="AE1495">
        <v>0</v>
      </c>
      <c r="AF1495">
        <v>0</v>
      </c>
      <c r="AG1495">
        <f t="shared" si="143"/>
        <v>0</v>
      </c>
      <c r="AH1495">
        <v>0</v>
      </c>
      <c r="AI1495">
        <v>0</v>
      </c>
    </row>
    <row r="1496" spans="1:35" x14ac:dyDescent="0.3">
      <c r="A1496" s="1">
        <v>2072</v>
      </c>
      <c r="B1496">
        <v>1969</v>
      </c>
      <c r="C1496">
        <f t="shared" si="140"/>
        <v>57</v>
      </c>
      <c r="D1496" t="str" cm="1">
        <f t="array" ref="D1496">_xlfn.IFS(C1496&lt;36,"Young",C1496&lt;56,"Middle-aged",C1496&gt;=56,"Senior")</f>
        <v>Senior</v>
      </c>
      <c r="E1496" t="s">
        <v>36</v>
      </c>
      <c r="F1496" t="s">
        <v>33</v>
      </c>
      <c r="G1496">
        <v>53374</v>
      </c>
      <c r="H1496">
        <f t="shared" si="138"/>
        <v>53374</v>
      </c>
      <c r="I1496" t="str" cm="1">
        <f t="array" ref="I1496">_xlfn.IFS(H1496&lt;PERCENTILE(Income_Clean,0.33),"Low",H1496&lt;PERCENTILE(Income_Clean,0.67),"Medium",H1496&gt;PERCENTILE(Income_Clean,0.67),"High")</f>
        <v>Medium</v>
      </c>
      <c r="J1496" t="str">
        <f t="shared" si="139"/>
        <v>Average Income</v>
      </c>
      <c r="K1496">
        <v>0</v>
      </c>
      <c r="L1496">
        <v>1</v>
      </c>
      <c r="M1496" t="str">
        <f t="shared" si="141"/>
        <v>Yes</v>
      </c>
      <c r="N1496" t="s">
        <v>638</v>
      </c>
      <c r="O1496">
        <v>34</v>
      </c>
      <c r="P1496">
        <v>896</v>
      </c>
      <c r="Q1496">
        <v>10</v>
      </c>
      <c r="R1496">
        <v>101</v>
      </c>
      <c r="S1496">
        <v>13</v>
      </c>
      <c r="T1496">
        <v>10</v>
      </c>
      <c r="U1496">
        <v>34</v>
      </c>
      <c r="V1496">
        <f t="shared" si="142"/>
        <v>1064</v>
      </c>
      <c r="W1496">
        <v>6</v>
      </c>
      <c r="X1496">
        <v>4</v>
      </c>
      <c r="Y1496">
        <v>2</v>
      </c>
      <c r="Z1496">
        <v>9</v>
      </c>
      <c r="AA1496">
        <v>9</v>
      </c>
      <c r="AB1496">
        <v>1</v>
      </c>
      <c r="AC1496">
        <v>0</v>
      </c>
      <c r="AD1496">
        <v>0</v>
      </c>
      <c r="AE1496">
        <v>0</v>
      </c>
      <c r="AF1496">
        <v>0</v>
      </c>
      <c r="AG1496">
        <f t="shared" si="143"/>
        <v>1</v>
      </c>
      <c r="AH1496">
        <v>0</v>
      </c>
      <c r="AI1496">
        <v>1</v>
      </c>
    </row>
    <row r="1497" spans="1:35" x14ac:dyDescent="0.3">
      <c r="A1497" s="1">
        <v>9463</v>
      </c>
      <c r="B1497">
        <v>1959</v>
      </c>
      <c r="C1497">
        <f t="shared" si="140"/>
        <v>67</v>
      </c>
      <c r="D1497" t="str" cm="1">
        <f t="array" ref="D1497">_xlfn.IFS(C1497&lt;36,"Young",C1497&lt;56,"Middle-aged",C1497&gt;=56,"Senior")</f>
        <v>Senior</v>
      </c>
      <c r="E1497" t="s">
        <v>29</v>
      </c>
      <c r="F1497" t="s">
        <v>33</v>
      </c>
      <c r="G1497">
        <v>71706</v>
      </c>
      <c r="H1497">
        <f t="shared" si="138"/>
        <v>71706</v>
      </c>
      <c r="I1497" t="str" cm="1">
        <f t="array" ref="I1497">_xlfn.IFS(H1497&lt;PERCENTILE(Income_Clean,0.33),"Low",H1497&lt;PERCENTILE(Income_Clean,0.67),"Medium",H1497&gt;PERCENTILE(Income_Clean,0.67),"High")</f>
        <v>High</v>
      </c>
      <c r="J1497" t="str">
        <f t="shared" si="139"/>
        <v>Above Average Income</v>
      </c>
      <c r="K1497">
        <v>0</v>
      </c>
      <c r="L1497">
        <v>1</v>
      </c>
      <c r="M1497" t="str">
        <f t="shared" si="141"/>
        <v>Yes</v>
      </c>
      <c r="N1497" t="s">
        <v>42</v>
      </c>
      <c r="O1497">
        <v>16</v>
      </c>
      <c r="P1497">
        <v>931</v>
      </c>
      <c r="Q1497">
        <v>56</v>
      </c>
      <c r="R1497">
        <v>253</v>
      </c>
      <c r="S1497">
        <v>91</v>
      </c>
      <c r="T1497">
        <v>98</v>
      </c>
      <c r="U1497">
        <v>14</v>
      </c>
      <c r="V1497">
        <f t="shared" si="142"/>
        <v>1443</v>
      </c>
      <c r="W1497">
        <v>4</v>
      </c>
      <c r="X1497">
        <v>9</v>
      </c>
      <c r="Y1497">
        <v>5</v>
      </c>
      <c r="Z1497">
        <v>7</v>
      </c>
      <c r="AA1497">
        <v>5</v>
      </c>
      <c r="AB1497">
        <v>0</v>
      </c>
      <c r="AC1497">
        <v>0</v>
      </c>
      <c r="AD1497">
        <v>0</v>
      </c>
      <c r="AE1497">
        <v>0</v>
      </c>
      <c r="AF1497">
        <v>0</v>
      </c>
      <c r="AG1497">
        <f t="shared" si="143"/>
        <v>0</v>
      </c>
      <c r="AH1497">
        <v>0</v>
      </c>
      <c r="AI1497">
        <v>0</v>
      </c>
    </row>
    <row r="1498" spans="1:35" x14ac:dyDescent="0.3">
      <c r="A1498" s="1">
        <v>6318</v>
      </c>
      <c r="B1498">
        <v>1988</v>
      </c>
      <c r="C1498">
        <f t="shared" si="140"/>
        <v>38</v>
      </c>
      <c r="D1498" t="str" cm="1">
        <f t="array" ref="D1498">_xlfn.IFS(C1498&lt;36,"Young",C1498&lt;56,"Middle-aged",C1498&gt;=56,"Senior")</f>
        <v>Middle-aged</v>
      </c>
      <c r="E1498" t="s">
        <v>29</v>
      </c>
      <c r="F1498" t="s">
        <v>37</v>
      </c>
      <c r="G1498">
        <v>68487</v>
      </c>
      <c r="H1498">
        <f t="shared" si="138"/>
        <v>68487</v>
      </c>
      <c r="I1498" t="str" cm="1">
        <f t="array" ref="I1498">_xlfn.IFS(H1498&lt;PERCENTILE(Income_Clean,0.33),"Low",H1498&lt;PERCENTILE(Income_Clean,0.67),"Medium",H1498&gt;PERCENTILE(Income_Clean,0.67),"High")</f>
        <v>High</v>
      </c>
      <c r="J1498" t="str">
        <f t="shared" si="139"/>
        <v>Above Average Income</v>
      </c>
      <c r="K1498">
        <v>0</v>
      </c>
      <c r="L1498">
        <v>0</v>
      </c>
      <c r="M1498" t="str">
        <f t="shared" si="141"/>
        <v>No</v>
      </c>
      <c r="N1498" t="s">
        <v>270</v>
      </c>
      <c r="O1498">
        <v>48</v>
      </c>
      <c r="P1498">
        <v>758</v>
      </c>
      <c r="Q1498">
        <v>12</v>
      </c>
      <c r="R1498">
        <v>385</v>
      </c>
      <c r="S1498">
        <v>33</v>
      </c>
      <c r="T1498">
        <v>89</v>
      </c>
      <c r="U1498">
        <v>89</v>
      </c>
      <c r="V1498">
        <f t="shared" si="142"/>
        <v>1366</v>
      </c>
      <c r="W1498">
        <v>1</v>
      </c>
      <c r="X1498">
        <v>9</v>
      </c>
      <c r="Y1498">
        <v>7</v>
      </c>
      <c r="Z1498">
        <v>13</v>
      </c>
      <c r="AA1498">
        <v>4</v>
      </c>
      <c r="AB1498">
        <v>0</v>
      </c>
      <c r="AC1498">
        <v>0</v>
      </c>
      <c r="AD1498">
        <v>0</v>
      </c>
      <c r="AE1498">
        <v>0</v>
      </c>
      <c r="AF1498">
        <v>0</v>
      </c>
      <c r="AG1498">
        <f t="shared" si="143"/>
        <v>0</v>
      </c>
      <c r="AH1498">
        <v>0</v>
      </c>
      <c r="AI1498">
        <v>0</v>
      </c>
    </row>
    <row r="1499" spans="1:35" x14ac:dyDescent="0.3">
      <c r="A1499" s="1">
        <v>4093</v>
      </c>
      <c r="B1499">
        <v>1975</v>
      </c>
      <c r="C1499">
        <f t="shared" si="140"/>
        <v>51</v>
      </c>
      <c r="D1499" t="str" cm="1">
        <f t="array" ref="D1499">_xlfn.IFS(C1499&lt;36,"Young",C1499&lt;56,"Middle-aged",C1499&gt;=56,"Senior")</f>
        <v>Middle-aged</v>
      </c>
      <c r="E1499" t="s">
        <v>39</v>
      </c>
      <c r="F1499" t="s">
        <v>33</v>
      </c>
      <c r="G1499">
        <v>53253</v>
      </c>
      <c r="H1499">
        <f t="shared" si="138"/>
        <v>53253</v>
      </c>
      <c r="I1499" t="str" cm="1">
        <f t="array" ref="I1499">_xlfn.IFS(H1499&lt;PERCENTILE(Income_Clean,0.33),"Low",H1499&lt;PERCENTILE(Income_Clean,0.67),"Medium",H1499&gt;PERCENTILE(Income_Clean,0.67),"High")</f>
        <v>Medium</v>
      </c>
      <c r="J1499" t="str">
        <f t="shared" si="139"/>
        <v>Average Income</v>
      </c>
      <c r="K1499">
        <v>1</v>
      </c>
      <c r="L1499">
        <v>1</v>
      </c>
      <c r="M1499" t="str">
        <f t="shared" si="141"/>
        <v>Yes</v>
      </c>
      <c r="N1499" t="s">
        <v>259</v>
      </c>
      <c r="O1499">
        <v>61</v>
      </c>
      <c r="P1499">
        <v>216</v>
      </c>
      <c r="Q1499">
        <v>9</v>
      </c>
      <c r="R1499">
        <v>57</v>
      </c>
      <c r="S1499">
        <v>20</v>
      </c>
      <c r="T1499">
        <v>9</v>
      </c>
      <c r="U1499">
        <v>125</v>
      </c>
      <c r="V1499">
        <f t="shared" si="142"/>
        <v>436</v>
      </c>
      <c r="W1499">
        <v>7</v>
      </c>
      <c r="X1499">
        <v>4</v>
      </c>
      <c r="Y1499">
        <v>3</v>
      </c>
      <c r="Z1499">
        <v>5</v>
      </c>
      <c r="AA1499">
        <v>5</v>
      </c>
      <c r="AB1499">
        <v>0</v>
      </c>
      <c r="AC1499">
        <v>0</v>
      </c>
      <c r="AD1499">
        <v>0</v>
      </c>
      <c r="AE1499">
        <v>0</v>
      </c>
      <c r="AF1499">
        <v>0</v>
      </c>
      <c r="AG1499">
        <f t="shared" si="143"/>
        <v>0</v>
      </c>
      <c r="AH1499">
        <v>0</v>
      </c>
      <c r="AI1499">
        <v>0</v>
      </c>
    </row>
    <row r="1500" spans="1:35" x14ac:dyDescent="0.3">
      <c r="A1500" s="1">
        <v>5751</v>
      </c>
      <c r="B1500">
        <v>1973</v>
      </c>
      <c r="C1500">
        <f t="shared" si="140"/>
        <v>53</v>
      </c>
      <c r="D1500" t="str" cm="1">
        <f t="array" ref="D1500">_xlfn.IFS(C1500&lt;36,"Young",C1500&lt;56,"Middle-aged",C1500&gt;=56,"Senior")</f>
        <v>Middle-aged</v>
      </c>
      <c r="E1500" t="s">
        <v>53</v>
      </c>
      <c r="F1500" t="s">
        <v>41</v>
      </c>
      <c r="G1500">
        <v>31163</v>
      </c>
      <c r="H1500">
        <f t="shared" si="138"/>
        <v>31163</v>
      </c>
      <c r="I1500" t="str" cm="1">
        <f t="array" ref="I1500">_xlfn.IFS(H1500&lt;PERCENTILE(Income_Clean,0.33),"Low",H1500&lt;PERCENTILE(Income_Clean,0.67),"Medium",H1500&gt;PERCENTILE(Income_Clean,0.67),"High")</f>
        <v>Low</v>
      </c>
      <c r="J1500" t="str">
        <f t="shared" si="139"/>
        <v>Below Average Income</v>
      </c>
      <c r="K1500">
        <v>1</v>
      </c>
      <c r="L1500">
        <v>0</v>
      </c>
      <c r="M1500" t="str">
        <f t="shared" si="141"/>
        <v>Yes</v>
      </c>
      <c r="N1500" t="s">
        <v>589</v>
      </c>
      <c r="O1500">
        <v>54</v>
      </c>
      <c r="P1500">
        <v>2</v>
      </c>
      <c r="Q1500">
        <v>3</v>
      </c>
      <c r="R1500">
        <v>10</v>
      </c>
      <c r="S1500">
        <v>11</v>
      </c>
      <c r="T1500">
        <v>2</v>
      </c>
      <c r="U1500">
        <v>10</v>
      </c>
      <c r="V1500">
        <f t="shared" si="142"/>
        <v>38</v>
      </c>
      <c r="W1500">
        <v>1</v>
      </c>
      <c r="X1500">
        <v>1</v>
      </c>
      <c r="Y1500">
        <v>0</v>
      </c>
      <c r="Z1500">
        <v>3</v>
      </c>
      <c r="AA1500">
        <v>6</v>
      </c>
      <c r="AB1500">
        <v>0</v>
      </c>
      <c r="AC1500">
        <v>0</v>
      </c>
      <c r="AD1500">
        <v>0</v>
      </c>
      <c r="AE1500">
        <v>0</v>
      </c>
      <c r="AF1500">
        <v>0</v>
      </c>
      <c r="AG1500">
        <f t="shared" si="143"/>
        <v>0</v>
      </c>
      <c r="AH1500">
        <v>0</v>
      </c>
      <c r="AI1500">
        <v>0</v>
      </c>
    </row>
    <row r="1501" spans="1:35" x14ac:dyDescent="0.3">
      <c r="A1501" s="1">
        <v>3340</v>
      </c>
      <c r="B1501">
        <v>1977</v>
      </c>
      <c r="C1501">
        <f t="shared" si="140"/>
        <v>49</v>
      </c>
      <c r="D1501" t="str" cm="1">
        <f t="array" ref="D1501">_xlfn.IFS(C1501&lt;36,"Young",C1501&lt;56,"Middle-aged",C1501&gt;=56,"Senior")</f>
        <v>Middle-aged</v>
      </c>
      <c r="E1501" t="s">
        <v>29</v>
      </c>
      <c r="F1501" t="s">
        <v>37</v>
      </c>
      <c r="G1501">
        <v>42014</v>
      </c>
      <c r="H1501">
        <f t="shared" si="138"/>
        <v>42014</v>
      </c>
      <c r="I1501" t="str" cm="1">
        <f t="array" ref="I1501">_xlfn.IFS(H1501&lt;PERCENTILE(Income_Clean,0.33),"Low",H1501&lt;PERCENTILE(Income_Clean,0.67),"Medium",H1501&gt;PERCENTILE(Income_Clean,0.67),"High")</f>
        <v>Medium</v>
      </c>
      <c r="J1501" t="str">
        <f t="shared" si="139"/>
        <v>Average Income</v>
      </c>
      <c r="K1501">
        <v>1</v>
      </c>
      <c r="L1501">
        <v>0</v>
      </c>
      <c r="M1501" t="str">
        <f t="shared" si="141"/>
        <v>Yes</v>
      </c>
      <c r="N1501" t="s">
        <v>236</v>
      </c>
      <c r="O1501">
        <v>56</v>
      </c>
      <c r="P1501">
        <v>244</v>
      </c>
      <c r="Q1501">
        <v>15</v>
      </c>
      <c r="R1501">
        <v>108</v>
      </c>
      <c r="S1501">
        <v>4</v>
      </c>
      <c r="T1501">
        <v>15</v>
      </c>
      <c r="U1501">
        <v>50</v>
      </c>
      <c r="V1501">
        <f t="shared" si="142"/>
        <v>436</v>
      </c>
      <c r="W1501">
        <v>6</v>
      </c>
      <c r="X1501">
        <v>7</v>
      </c>
      <c r="Y1501">
        <v>1</v>
      </c>
      <c r="Z1501">
        <v>6</v>
      </c>
      <c r="AA1501">
        <v>8</v>
      </c>
      <c r="AB1501">
        <v>0</v>
      </c>
      <c r="AC1501">
        <v>0</v>
      </c>
      <c r="AD1501">
        <v>0</v>
      </c>
      <c r="AE1501">
        <v>0</v>
      </c>
      <c r="AF1501">
        <v>0</v>
      </c>
      <c r="AG1501">
        <f t="shared" si="143"/>
        <v>0</v>
      </c>
      <c r="AH1501">
        <v>0</v>
      </c>
      <c r="AI1501">
        <v>1</v>
      </c>
    </row>
    <row r="1502" spans="1:35" x14ac:dyDescent="0.3">
      <c r="A1502" s="1">
        <v>3594</v>
      </c>
      <c r="B1502">
        <v>1973</v>
      </c>
      <c r="C1502">
        <f t="shared" si="140"/>
        <v>53</v>
      </c>
      <c r="D1502" t="str" cm="1">
        <f t="array" ref="D1502">_xlfn.IFS(C1502&lt;36,"Young",C1502&lt;56,"Middle-aged",C1502&gt;=56,"Senior")</f>
        <v>Middle-aged</v>
      </c>
      <c r="E1502" t="s">
        <v>39</v>
      </c>
      <c r="F1502" t="s">
        <v>37</v>
      </c>
      <c r="G1502">
        <v>54108</v>
      </c>
      <c r="H1502">
        <f t="shared" si="138"/>
        <v>54108</v>
      </c>
      <c r="I1502" t="str" cm="1">
        <f t="array" ref="I1502">_xlfn.IFS(H1502&lt;PERCENTILE(Income_Clean,0.33),"Low",H1502&lt;PERCENTILE(Income_Clean,0.67),"Medium",H1502&gt;PERCENTILE(Income_Clean,0.67),"High")</f>
        <v>Medium</v>
      </c>
      <c r="J1502" t="str">
        <f t="shared" si="139"/>
        <v>Average Income</v>
      </c>
      <c r="K1502">
        <v>1</v>
      </c>
      <c r="L1502">
        <v>1</v>
      </c>
      <c r="M1502" t="str">
        <f t="shared" si="141"/>
        <v>Yes</v>
      </c>
      <c r="N1502" t="s">
        <v>173</v>
      </c>
      <c r="O1502">
        <v>74</v>
      </c>
      <c r="P1502">
        <v>539</v>
      </c>
      <c r="Q1502">
        <v>6</v>
      </c>
      <c r="R1502">
        <v>91</v>
      </c>
      <c r="S1502">
        <v>8</v>
      </c>
      <c r="T1502">
        <v>6</v>
      </c>
      <c r="U1502">
        <v>97</v>
      </c>
      <c r="V1502">
        <f t="shared" si="142"/>
        <v>747</v>
      </c>
      <c r="W1502">
        <v>13</v>
      </c>
      <c r="X1502">
        <v>8</v>
      </c>
      <c r="Y1502">
        <v>2</v>
      </c>
      <c r="Z1502">
        <v>9</v>
      </c>
      <c r="AA1502">
        <v>8</v>
      </c>
      <c r="AB1502">
        <v>0</v>
      </c>
      <c r="AC1502">
        <v>0</v>
      </c>
      <c r="AD1502">
        <v>0</v>
      </c>
      <c r="AE1502">
        <v>0</v>
      </c>
      <c r="AF1502">
        <v>0</v>
      </c>
      <c r="AG1502">
        <f t="shared" si="143"/>
        <v>0</v>
      </c>
      <c r="AH1502">
        <v>0</v>
      </c>
      <c r="AI1502">
        <v>0</v>
      </c>
    </row>
    <row r="1503" spans="1:35" x14ac:dyDescent="0.3">
      <c r="A1503" s="1">
        <v>3584</v>
      </c>
      <c r="B1503">
        <v>1955</v>
      </c>
      <c r="C1503">
        <f t="shared" si="140"/>
        <v>71</v>
      </c>
      <c r="D1503" t="str" cm="1">
        <f t="array" ref="D1503">_xlfn.IFS(C1503&lt;36,"Young",C1503&lt;56,"Middle-aged",C1503&gt;=56,"Senior")</f>
        <v>Senior</v>
      </c>
      <c r="E1503" t="s">
        <v>36</v>
      </c>
      <c r="F1503" t="s">
        <v>30</v>
      </c>
      <c r="G1503">
        <v>49667</v>
      </c>
      <c r="H1503">
        <f t="shared" si="138"/>
        <v>49667</v>
      </c>
      <c r="I1503" t="str" cm="1">
        <f t="array" ref="I1503">_xlfn.IFS(H1503&lt;PERCENTILE(Income_Clean,0.33),"Low",H1503&lt;PERCENTILE(Income_Clean,0.67),"Medium",H1503&gt;PERCENTILE(Income_Clean,0.67),"High")</f>
        <v>Medium</v>
      </c>
      <c r="J1503" t="str">
        <f t="shared" si="139"/>
        <v>Average Income</v>
      </c>
      <c r="K1503">
        <v>0</v>
      </c>
      <c r="L1503">
        <v>0</v>
      </c>
      <c r="M1503" t="str">
        <f t="shared" si="141"/>
        <v>No</v>
      </c>
      <c r="N1503" t="s">
        <v>360</v>
      </c>
      <c r="O1503">
        <v>35</v>
      </c>
      <c r="P1503">
        <v>1181</v>
      </c>
      <c r="Q1503">
        <v>26</v>
      </c>
      <c r="R1503">
        <v>120</v>
      </c>
      <c r="S1503">
        <v>17</v>
      </c>
      <c r="T1503">
        <v>13</v>
      </c>
      <c r="U1503">
        <v>39</v>
      </c>
      <c r="V1503">
        <f t="shared" si="142"/>
        <v>1396</v>
      </c>
      <c r="W1503">
        <v>2</v>
      </c>
      <c r="X1503">
        <v>5</v>
      </c>
      <c r="Y1503">
        <v>10</v>
      </c>
      <c r="Z1503">
        <v>5</v>
      </c>
      <c r="AA1503">
        <v>8</v>
      </c>
      <c r="AB1503">
        <v>1</v>
      </c>
      <c r="AC1503">
        <v>0</v>
      </c>
      <c r="AD1503">
        <v>0</v>
      </c>
      <c r="AE1503">
        <v>0</v>
      </c>
      <c r="AF1503">
        <v>0</v>
      </c>
      <c r="AG1503">
        <f t="shared" si="143"/>
        <v>1</v>
      </c>
      <c r="AH1503">
        <v>0</v>
      </c>
      <c r="AI1503">
        <v>1</v>
      </c>
    </row>
    <row r="1504" spans="1:35" x14ac:dyDescent="0.3">
      <c r="A1504" s="1">
        <v>3643</v>
      </c>
      <c r="B1504">
        <v>1974</v>
      </c>
      <c r="C1504">
        <f t="shared" si="140"/>
        <v>52</v>
      </c>
      <c r="D1504" t="str" cm="1">
        <f t="array" ref="D1504">_xlfn.IFS(C1504&lt;36,"Young",C1504&lt;56,"Middle-aged",C1504&gt;=56,"Senior")</f>
        <v>Middle-aged</v>
      </c>
      <c r="E1504" t="s">
        <v>39</v>
      </c>
      <c r="F1504" t="s">
        <v>37</v>
      </c>
      <c r="G1504">
        <v>63206</v>
      </c>
      <c r="H1504">
        <f t="shared" si="138"/>
        <v>63206</v>
      </c>
      <c r="I1504" t="str" cm="1">
        <f t="array" ref="I1504">_xlfn.IFS(H1504&lt;PERCENTILE(Income_Clean,0.33),"Low",H1504&lt;PERCENTILE(Income_Clean,0.67),"Medium",H1504&gt;PERCENTILE(Income_Clean,0.67),"High")</f>
        <v>High</v>
      </c>
      <c r="J1504" t="str">
        <f t="shared" si="139"/>
        <v>Above Average Income</v>
      </c>
      <c r="K1504">
        <v>0</v>
      </c>
      <c r="L1504">
        <v>0</v>
      </c>
      <c r="M1504" t="str">
        <f t="shared" si="141"/>
        <v>No</v>
      </c>
      <c r="N1504" t="s">
        <v>255</v>
      </c>
      <c r="O1504">
        <v>65</v>
      </c>
      <c r="P1504">
        <v>750</v>
      </c>
      <c r="Q1504">
        <v>8</v>
      </c>
      <c r="R1504">
        <v>125</v>
      </c>
      <c r="S1504">
        <v>11</v>
      </c>
      <c r="T1504">
        <v>8</v>
      </c>
      <c r="U1504">
        <v>26</v>
      </c>
      <c r="V1504">
        <f t="shared" si="142"/>
        <v>928</v>
      </c>
      <c r="W1504">
        <v>1</v>
      </c>
      <c r="X1504">
        <v>4</v>
      </c>
      <c r="Y1504">
        <v>3</v>
      </c>
      <c r="Z1504">
        <v>6</v>
      </c>
      <c r="AA1504">
        <v>2</v>
      </c>
      <c r="AB1504">
        <v>0</v>
      </c>
      <c r="AC1504">
        <v>0</v>
      </c>
      <c r="AD1504">
        <v>1</v>
      </c>
      <c r="AE1504">
        <v>0</v>
      </c>
      <c r="AF1504">
        <v>0</v>
      </c>
      <c r="AG1504">
        <f t="shared" si="143"/>
        <v>1</v>
      </c>
      <c r="AH1504">
        <v>0</v>
      </c>
      <c r="AI1504">
        <v>0</v>
      </c>
    </row>
    <row r="1505" spans="1:35" x14ac:dyDescent="0.3">
      <c r="A1505" s="1">
        <v>851</v>
      </c>
      <c r="B1505">
        <v>1972</v>
      </c>
      <c r="C1505">
        <f t="shared" si="140"/>
        <v>54</v>
      </c>
      <c r="D1505" t="str" cm="1">
        <f t="array" ref="D1505">_xlfn.IFS(C1505&lt;36,"Young",C1505&lt;56,"Middle-aged",C1505&gt;=56,"Senior")</f>
        <v>Middle-aged</v>
      </c>
      <c r="E1505" t="s">
        <v>39</v>
      </c>
      <c r="F1505" t="s">
        <v>37</v>
      </c>
      <c r="G1505">
        <v>57136</v>
      </c>
      <c r="H1505">
        <f t="shared" si="138"/>
        <v>57136</v>
      </c>
      <c r="I1505" t="str" cm="1">
        <f t="array" ref="I1505">_xlfn.IFS(H1505&lt;PERCENTILE(Income_Clean,0.33),"Low",H1505&lt;PERCENTILE(Income_Clean,0.67),"Medium",H1505&gt;PERCENTILE(Income_Clean,0.67),"High")</f>
        <v>Medium</v>
      </c>
      <c r="J1505" t="str">
        <f t="shared" si="139"/>
        <v>Average Income</v>
      </c>
      <c r="K1505">
        <v>1</v>
      </c>
      <c r="L1505">
        <v>1</v>
      </c>
      <c r="M1505" t="str">
        <f t="shared" si="141"/>
        <v>Yes</v>
      </c>
      <c r="N1505" t="s">
        <v>420</v>
      </c>
      <c r="O1505">
        <v>48</v>
      </c>
      <c r="P1505">
        <v>306</v>
      </c>
      <c r="Q1505">
        <v>5</v>
      </c>
      <c r="R1505">
        <v>109</v>
      </c>
      <c r="S1505">
        <v>21</v>
      </c>
      <c r="T1505">
        <v>109</v>
      </c>
      <c r="U1505">
        <v>92</v>
      </c>
      <c r="V1505">
        <f t="shared" si="142"/>
        <v>642</v>
      </c>
      <c r="W1505">
        <v>9</v>
      </c>
      <c r="X1505">
        <v>5</v>
      </c>
      <c r="Y1505">
        <v>2</v>
      </c>
      <c r="Z1505">
        <v>10</v>
      </c>
      <c r="AA1505">
        <v>6</v>
      </c>
      <c r="AB1505">
        <v>0</v>
      </c>
      <c r="AC1505">
        <v>0</v>
      </c>
      <c r="AD1505">
        <v>0</v>
      </c>
      <c r="AE1505">
        <v>0</v>
      </c>
      <c r="AF1505">
        <v>0</v>
      </c>
      <c r="AG1505">
        <f t="shared" si="143"/>
        <v>0</v>
      </c>
      <c r="AH1505">
        <v>0</v>
      </c>
      <c r="AI1505">
        <v>0</v>
      </c>
    </row>
    <row r="1506" spans="1:35" x14ac:dyDescent="0.3">
      <c r="A1506" s="1">
        <v>7706</v>
      </c>
      <c r="B1506">
        <v>1975</v>
      </c>
      <c r="C1506">
        <f t="shared" si="140"/>
        <v>51</v>
      </c>
      <c r="D1506" t="str" cm="1">
        <f t="array" ref="D1506">_xlfn.IFS(C1506&lt;36,"Young",C1506&lt;56,"Middle-aged",C1506&gt;=56,"Senior")</f>
        <v>Middle-aged</v>
      </c>
      <c r="E1506" t="s">
        <v>53</v>
      </c>
      <c r="F1506" t="s">
        <v>33</v>
      </c>
      <c r="G1506">
        <v>46772</v>
      </c>
      <c r="H1506">
        <f t="shared" si="138"/>
        <v>46772</v>
      </c>
      <c r="I1506" t="str" cm="1">
        <f t="array" ref="I1506">_xlfn.IFS(H1506&lt;PERCENTILE(Income_Clean,0.33),"Low",H1506&lt;PERCENTILE(Income_Clean,0.67),"Medium",H1506&gt;PERCENTILE(Income_Clean,0.67),"High")</f>
        <v>Medium</v>
      </c>
      <c r="J1506" t="str">
        <f t="shared" si="139"/>
        <v>Average Income</v>
      </c>
      <c r="K1506">
        <v>0</v>
      </c>
      <c r="L1506">
        <v>1</v>
      </c>
      <c r="M1506" t="str">
        <f t="shared" si="141"/>
        <v>Yes</v>
      </c>
      <c r="N1506" t="s">
        <v>386</v>
      </c>
      <c r="O1506">
        <v>88</v>
      </c>
      <c r="P1506">
        <v>350</v>
      </c>
      <c r="Q1506">
        <v>104</v>
      </c>
      <c r="R1506">
        <v>189</v>
      </c>
      <c r="S1506">
        <v>197</v>
      </c>
      <c r="T1506">
        <v>151</v>
      </c>
      <c r="U1506">
        <v>57</v>
      </c>
      <c r="V1506">
        <f t="shared" si="142"/>
        <v>1048</v>
      </c>
      <c r="W1506">
        <v>6</v>
      </c>
      <c r="X1506">
        <v>11</v>
      </c>
      <c r="Y1506">
        <v>8</v>
      </c>
      <c r="Z1506">
        <v>5</v>
      </c>
      <c r="AA1506">
        <v>8</v>
      </c>
      <c r="AB1506">
        <v>1</v>
      </c>
      <c r="AC1506">
        <v>0</v>
      </c>
      <c r="AD1506">
        <v>0</v>
      </c>
      <c r="AE1506">
        <v>0</v>
      </c>
      <c r="AF1506">
        <v>0</v>
      </c>
      <c r="AG1506">
        <f t="shared" si="143"/>
        <v>1</v>
      </c>
      <c r="AH1506">
        <v>0</v>
      </c>
      <c r="AI1506">
        <v>0</v>
      </c>
    </row>
    <row r="1507" spans="1:35" x14ac:dyDescent="0.3">
      <c r="A1507" s="1">
        <v>3967</v>
      </c>
      <c r="B1507">
        <v>1971</v>
      </c>
      <c r="C1507">
        <f t="shared" si="140"/>
        <v>55</v>
      </c>
      <c r="D1507" t="str" cm="1">
        <f t="array" ref="D1507">_xlfn.IFS(C1507&lt;36,"Young",C1507&lt;56,"Middle-aged",C1507&gt;=56,"Senior")</f>
        <v>Middle-aged</v>
      </c>
      <c r="E1507" t="s">
        <v>36</v>
      </c>
      <c r="F1507" t="s">
        <v>37</v>
      </c>
      <c r="G1507">
        <v>78931</v>
      </c>
      <c r="H1507">
        <f t="shared" si="138"/>
        <v>78931</v>
      </c>
      <c r="I1507" t="str" cm="1">
        <f t="array" ref="I1507">_xlfn.IFS(H1507&lt;PERCENTILE(Income_Clean,0.33),"Low",H1507&lt;PERCENTILE(Income_Clean,0.67),"Medium",H1507&gt;PERCENTILE(Income_Clean,0.67),"High")</f>
        <v>High</v>
      </c>
      <c r="J1507" t="str">
        <f t="shared" si="139"/>
        <v>Above Average Income</v>
      </c>
      <c r="K1507">
        <v>0</v>
      </c>
      <c r="L1507">
        <v>0</v>
      </c>
      <c r="M1507" t="str">
        <f t="shared" si="141"/>
        <v>No</v>
      </c>
      <c r="N1507" t="s">
        <v>551</v>
      </c>
      <c r="O1507">
        <v>19</v>
      </c>
      <c r="P1507">
        <v>331</v>
      </c>
      <c r="Q1507">
        <v>197</v>
      </c>
      <c r="R1507">
        <v>170</v>
      </c>
      <c r="S1507">
        <v>58</v>
      </c>
      <c r="T1507">
        <v>152</v>
      </c>
      <c r="U1507">
        <v>35</v>
      </c>
      <c r="V1507">
        <f t="shared" si="142"/>
        <v>943</v>
      </c>
      <c r="W1507">
        <v>1</v>
      </c>
      <c r="X1507">
        <v>2</v>
      </c>
      <c r="Y1507">
        <v>8</v>
      </c>
      <c r="Z1507">
        <v>13</v>
      </c>
      <c r="AA1507">
        <v>1</v>
      </c>
      <c r="AB1507">
        <v>0</v>
      </c>
      <c r="AC1507">
        <v>0</v>
      </c>
      <c r="AD1507">
        <v>0</v>
      </c>
      <c r="AE1507">
        <v>0</v>
      </c>
      <c r="AF1507">
        <v>0</v>
      </c>
      <c r="AG1507">
        <f t="shared" si="143"/>
        <v>0</v>
      </c>
      <c r="AH1507">
        <v>0</v>
      </c>
      <c r="AI1507">
        <v>0</v>
      </c>
    </row>
    <row r="1508" spans="1:35" x14ac:dyDescent="0.3">
      <c r="A1508" s="1">
        <v>10128</v>
      </c>
      <c r="B1508">
        <v>1958</v>
      </c>
      <c r="C1508">
        <f t="shared" si="140"/>
        <v>68</v>
      </c>
      <c r="D1508" t="str" cm="1">
        <f t="array" ref="D1508">_xlfn.IFS(C1508&lt;36,"Young",C1508&lt;56,"Middle-aged",C1508&gt;=56,"Senior")</f>
        <v>Senior</v>
      </c>
      <c r="E1508" t="s">
        <v>29</v>
      </c>
      <c r="F1508" t="s">
        <v>33</v>
      </c>
      <c r="G1508">
        <v>53977</v>
      </c>
      <c r="H1508">
        <f t="shared" si="138"/>
        <v>53977</v>
      </c>
      <c r="I1508" t="str" cm="1">
        <f t="array" ref="I1508">_xlfn.IFS(H1508&lt;PERCENTILE(Income_Clean,0.33),"Low",H1508&lt;PERCENTILE(Income_Clean,0.67),"Medium",H1508&gt;PERCENTILE(Income_Clean,0.67),"High")</f>
        <v>Medium</v>
      </c>
      <c r="J1508" t="str">
        <f t="shared" si="139"/>
        <v>Average Income</v>
      </c>
      <c r="K1508">
        <v>0</v>
      </c>
      <c r="L1508">
        <v>1</v>
      </c>
      <c r="M1508" t="str">
        <f t="shared" si="141"/>
        <v>Yes</v>
      </c>
      <c r="N1508" t="s">
        <v>602</v>
      </c>
      <c r="O1508">
        <v>21</v>
      </c>
      <c r="P1508">
        <v>620</v>
      </c>
      <c r="Q1508">
        <v>16</v>
      </c>
      <c r="R1508">
        <v>165</v>
      </c>
      <c r="S1508">
        <v>0</v>
      </c>
      <c r="T1508">
        <v>24</v>
      </c>
      <c r="U1508">
        <v>82</v>
      </c>
      <c r="V1508">
        <f t="shared" si="142"/>
        <v>907</v>
      </c>
      <c r="W1508">
        <v>5</v>
      </c>
      <c r="X1508">
        <v>5</v>
      </c>
      <c r="Y1508">
        <v>5</v>
      </c>
      <c r="Z1508">
        <v>12</v>
      </c>
      <c r="AA1508">
        <v>5</v>
      </c>
      <c r="AB1508">
        <v>0</v>
      </c>
      <c r="AC1508">
        <v>0</v>
      </c>
      <c r="AD1508">
        <v>0</v>
      </c>
      <c r="AE1508">
        <v>0</v>
      </c>
      <c r="AF1508">
        <v>0</v>
      </c>
      <c r="AG1508">
        <f t="shared" si="143"/>
        <v>0</v>
      </c>
      <c r="AH1508">
        <v>0</v>
      </c>
      <c r="AI1508">
        <v>0</v>
      </c>
    </row>
    <row r="1509" spans="1:35" x14ac:dyDescent="0.3">
      <c r="A1509" s="1">
        <v>486</v>
      </c>
      <c r="B1509">
        <v>1988</v>
      </c>
      <c r="C1509">
        <f t="shared" si="140"/>
        <v>38</v>
      </c>
      <c r="D1509" t="str" cm="1">
        <f t="array" ref="D1509">_xlfn.IFS(C1509&lt;36,"Young",C1509&lt;56,"Middle-aged",C1509&gt;=56,"Senior")</f>
        <v>Middle-aged</v>
      </c>
      <c r="E1509" t="s">
        <v>29</v>
      </c>
      <c r="F1509" t="s">
        <v>37</v>
      </c>
      <c r="G1509">
        <v>84219</v>
      </c>
      <c r="H1509">
        <f t="shared" si="138"/>
        <v>84219</v>
      </c>
      <c r="I1509" t="str" cm="1">
        <f t="array" ref="I1509">_xlfn.IFS(H1509&lt;PERCENTILE(Income_Clean,0.33),"Low",H1509&lt;PERCENTILE(Income_Clean,0.67),"Medium",H1509&gt;PERCENTILE(Income_Clean,0.67),"High")</f>
        <v>High</v>
      </c>
      <c r="J1509" t="str">
        <f t="shared" si="139"/>
        <v>Above Average Income</v>
      </c>
      <c r="K1509">
        <v>0</v>
      </c>
      <c r="L1509">
        <v>0</v>
      </c>
      <c r="M1509" t="str">
        <f t="shared" si="141"/>
        <v>No</v>
      </c>
      <c r="N1509" t="s">
        <v>348</v>
      </c>
      <c r="O1509">
        <v>27</v>
      </c>
      <c r="P1509">
        <v>434</v>
      </c>
      <c r="Q1509">
        <v>137</v>
      </c>
      <c r="R1509">
        <v>400</v>
      </c>
      <c r="S1509">
        <v>45</v>
      </c>
      <c r="T1509">
        <v>137</v>
      </c>
      <c r="U1509">
        <v>45</v>
      </c>
      <c r="V1509">
        <f t="shared" si="142"/>
        <v>1198</v>
      </c>
      <c r="W1509">
        <v>1</v>
      </c>
      <c r="X1509">
        <v>3</v>
      </c>
      <c r="Y1509">
        <v>4</v>
      </c>
      <c r="Z1509">
        <v>10</v>
      </c>
      <c r="AA1509">
        <v>1</v>
      </c>
      <c r="AB1509">
        <v>0</v>
      </c>
      <c r="AC1509">
        <v>0</v>
      </c>
      <c r="AD1509">
        <v>0</v>
      </c>
      <c r="AE1509">
        <v>0</v>
      </c>
      <c r="AF1509">
        <v>0</v>
      </c>
      <c r="AG1509">
        <f t="shared" si="143"/>
        <v>0</v>
      </c>
      <c r="AH1509">
        <v>0</v>
      </c>
      <c r="AI1509">
        <v>0</v>
      </c>
    </row>
    <row r="1510" spans="1:35" x14ac:dyDescent="0.3">
      <c r="A1510" s="1">
        <v>9</v>
      </c>
      <c r="B1510">
        <v>1975</v>
      </c>
      <c r="C1510">
        <f t="shared" si="140"/>
        <v>51</v>
      </c>
      <c r="D1510" t="str" cm="1">
        <f t="array" ref="D1510">_xlfn.IFS(C1510&lt;36,"Young",C1510&lt;56,"Middle-aged",C1510&gt;=56,"Senior")</f>
        <v>Middle-aged</v>
      </c>
      <c r="E1510" t="s">
        <v>39</v>
      </c>
      <c r="F1510" t="s">
        <v>30</v>
      </c>
      <c r="G1510">
        <v>46098</v>
      </c>
      <c r="H1510">
        <f t="shared" si="138"/>
        <v>46098</v>
      </c>
      <c r="I1510" t="str" cm="1">
        <f t="array" ref="I1510">_xlfn.IFS(H1510&lt;PERCENTILE(Income_Clean,0.33),"Low",H1510&lt;PERCENTILE(Income_Clean,0.67),"Medium",H1510&gt;PERCENTILE(Income_Clean,0.67),"High")</f>
        <v>Medium</v>
      </c>
      <c r="J1510" t="str">
        <f t="shared" si="139"/>
        <v>Average Income</v>
      </c>
      <c r="K1510">
        <v>1</v>
      </c>
      <c r="L1510">
        <v>1</v>
      </c>
      <c r="M1510" t="str">
        <f t="shared" si="141"/>
        <v>Yes</v>
      </c>
      <c r="N1510" t="s">
        <v>322</v>
      </c>
      <c r="O1510">
        <v>86</v>
      </c>
      <c r="P1510">
        <v>57</v>
      </c>
      <c r="Q1510">
        <v>0</v>
      </c>
      <c r="R1510">
        <v>27</v>
      </c>
      <c r="S1510">
        <v>0</v>
      </c>
      <c r="T1510">
        <v>0</v>
      </c>
      <c r="U1510">
        <v>36</v>
      </c>
      <c r="V1510">
        <f t="shared" si="142"/>
        <v>120</v>
      </c>
      <c r="W1510">
        <v>4</v>
      </c>
      <c r="X1510">
        <v>3</v>
      </c>
      <c r="Y1510">
        <v>2</v>
      </c>
      <c r="Z1510">
        <v>2</v>
      </c>
      <c r="AA1510">
        <v>8</v>
      </c>
      <c r="AB1510">
        <v>0</v>
      </c>
      <c r="AC1510">
        <v>0</v>
      </c>
      <c r="AD1510">
        <v>0</v>
      </c>
      <c r="AE1510">
        <v>0</v>
      </c>
      <c r="AF1510">
        <v>0</v>
      </c>
      <c r="AG1510">
        <f t="shared" si="143"/>
        <v>0</v>
      </c>
      <c r="AH1510">
        <v>0</v>
      </c>
      <c r="AI1510">
        <v>0</v>
      </c>
    </row>
    <row r="1511" spans="1:35" x14ac:dyDescent="0.3">
      <c r="A1511" s="1">
        <v>9451</v>
      </c>
      <c r="B1511">
        <v>1965</v>
      </c>
      <c r="C1511">
        <f t="shared" si="140"/>
        <v>61</v>
      </c>
      <c r="D1511" t="str" cm="1">
        <f t="array" ref="D1511">_xlfn.IFS(C1511&lt;36,"Young",C1511&lt;56,"Middle-aged",C1511&gt;=56,"Senior")</f>
        <v>Senior</v>
      </c>
      <c r="E1511" t="s">
        <v>29</v>
      </c>
      <c r="F1511" t="s">
        <v>37</v>
      </c>
      <c r="G1511">
        <v>73538</v>
      </c>
      <c r="H1511">
        <f t="shared" si="138"/>
        <v>73538</v>
      </c>
      <c r="I1511" t="str" cm="1">
        <f t="array" ref="I1511">_xlfn.IFS(H1511&lt;PERCENTILE(Income_Clean,0.33),"Low",H1511&lt;PERCENTILE(Income_Clean,0.67),"Medium",H1511&gt;PERCENTILE(Income_Clean,0.67),"High")</f>
        <v>High</v>
      </c>
      <c r="J1511" t="str">
        <f t="shared" si="139"/>
        <v>Above Average Income</v>
      </c>
      <c r="K1511">
        <v>0</v>
      </c>
      <c r="L1511">
        <v>1</v>
      </c>
      <c r="M1511" t="str">
        <f t="shared" si="141"/>
        <v>Yes</v>
      </c>
      <c r="N1511" t="s">
        <v>639</v>
      </c>
      <c r="O1511">
        <v>92</v>
      </c>
      <c r="P1511">
        <v>811</v>
      </c>
      <c r="Q1511">
        <v>76</v>
      </c>
      <c r="R1511">
        <v>428</v>
      </c>
      <c r="S1511">
        <v>99</v>
      </c>
      <c r="T1511">
        <v>137</v>
      </c>
      <c r="U1511">
        <v>107</v>
      </c>
      <c r="V1511">
        <f t="shared" si="142"/>
        <v>1658</v>
      </c>
      <c r="W1511">
        <v>3</v>
      </c>
      <c r="X1511">
        <v>10</v>
      </c>
      <c r="Y1511">
        <v>4</v>
      </c>
      <c r="Z1511">
        <v>9</v>
      </c>
      <c r="AA1511">
        <v>7</v>
      </c>
      <c r="AB1511">
        <v>0</v>
      </c>
      <c r="AC1511">
        <v>0</v>
      </c>
      <c r="AD1511">
        <v>0</v>
      </c>
      <c r="AE1511">
        <v>0</v>
      </c>
      <c r="AF1511">
        <v>0</v>
      </c>
      <c r="AG1511">
        <f t="shared" si="143"/>
        <v>0</v>
      </c>
      <c r="AH1511">
        <v>0</v>
      </c>
      <c r="AI1511">
        <v>0</v>
      </c>
    </row>
    <row r="1512" spans="1:35" x14ac:dyDescent="0.3">
      <c r="A1512" s="1">
        <v>9264</v>
      </c>
      <c r="B1512">
        <v>1986</v>
      </c>
      <c r="C1512">
        <f t="shared" si="140"/>
        <v>40</v>
      </c>
      <c r="D1512" t="str" cm="1">
        <f t="array" ref="D1512">_xlfn.IFS(C1512&lt;36,"Young",C1512&lt;56,"Middle-aged",C1512&gt;=56,"Senior")</f>
        <v>Middle-aged</v>
      </c>
      <c r="E1512" t="s">
        <v>29</v>
      </c>
      <c r="F1512" t="s">
        <v>37</v>
      </c>
      <c r="G1512">
        <v>79529</v>
      </c>
      <c r="H1512">
        <f t="shared" si="138"/>
        <v>79529</v>
      </c>
      <c r="I1512" t="str" cm="1">
        <f t="array" ref="I1512">_xlfn.IFS(H1512&lt;PERCENTILE(Income_Clean,0.33),"Low",H1512&lt;PERCENTILE(Income_Clean,0.67),"Medium",H1512&gt;PERCENTILE(Income_Clean,0.67),"High")</f>
        <v>High</v>
      </c>
      <c r="J1512" t="str">
        <f t="shared" si="139"/>
        <v>Above Average Income</v>
      </c>
      <c r="K1512">
        <v>0</v>
      </c>
      <c r="L1512">
        <v>0</v>
      </c>
      <c r="M1512" t="str">
        <f t="shared" si="141"/>
        <v>No</v>
      </c>
      <c r="N1512" t="s">
        <v>640</v>
      </c>
      <c r="O1512">
        <v>1</v>
      </c>
      <c r="P1512">
        <v>423</v>
      </c>
      <c r="Q1512">
        <v>42</v>
      </c>
      <c r="R1512">
        <v>706</v>
      </c>
      <c r="S1512">
        <v>73</v>
      </c>
      <c r="T1512">
        <v>197</v>
      </c>
      <c r="U1512">
        <v>197</v>
      </c>
      <c r="V1512">
        <f t="shared" si="142"/>
        <v>1638</v>
      </c>
      <c r="W1512">
        <v>1</v>
      </c>
      <c r="X1512">
        <v>4</v>
      </c>
      <c r="Y1512">
        <v>8</v>
      </c>
      <c r="Z1512">
        <v>9</v>
      </c>
      <c r="AA1512">
        <v>2</v>
      </c>
      <c r="AB1512">
        <v>0</v>
      </c>
      <c r="AC1512">
        <v>0</v>
      </c>
      <c r="AD1512">
        <v>0</v>
      </c>
      <c r="AE1512">
        <v>0</v>
      </c>
      <c r="AF1512">
        <v>0</v>
      </c>
      <c r="AG1512">
        <f t="shared" si="143"/>
        <v>0</v>
      </c>
      <c r="AH1512">
        <v>0</v>
      </c>
      <c r="AI1512">
        <v>0</v>
      </c>
    </row>
    <row r="1513" spans="1:35" x14ac:dyDescent="0.3">
      <c r="A1513" s="1">
        <v>3865</v>
      </c>
      <c r="B1513">
        <v>1977</v>
      </c>
      <c r="C1513">
        <f t="shared" si="140"/>
        <v>49</v>
      </c>
      <c r="D1513" t="str" cm="1">
        <f t="array" ref="D1513">_xlfn.IFS(C1513&lt;36,"Young",C1513&lt;56,"Middle-aged",C1513&gt;=56,"Senior")</f>
        <v>Middle-aged</v>
      </c>
      <c r="E1513" t="s">
        <v>53</v>
      </c>
      <c r="F1513" t="s">
        <v>33</v>
      </c>
      <c r="G1513">
        <v>20981</v>
      </c>
      <c r="H1513">
        <f t="shared" si="138"/>
        <v>20981</v>
      </c>
      <c r="I1513" t="str" cm="1">
        <f t="array" ref="I1513">_xlfn.IFS(H1513&lt;PERCENTILE(Income_Clean,0.33),"Low",H1513&lt;PERCENTILE(Income_Clean,0.67),"Medium",H1513&gt;PERCENTILE(Income_Clean,0.67),"High")</f>
        <v>Low</v>
      </c>
      <c r="J1513" t="str">
        <f t="shared" si="139"/>
        <v>Below Average Income</v>
      </c>
      <c r="K1513">
        <v>0</v>
      </c>
      <c r="L1513">
        <v>0</v>
      </c>
      <c r="M1513" t="str">
        <f t="shared" si="141"/>
        <v>No</v>
      </c>
      <c r="N1513" t="s">
        <v>641</v>
      </c>
      <c r="O1513">
        <v>14</v>
      </c>
      <c r="P1513">
        <v>2</v>
      </c>
      <c r="Q1513">
        <v>12</v>
      </c>
      <c r="R1513">
        <v>10</v>
      </c>
      <c r="S1513">
        <v>6</v>
      </c>
      <c r="T1513">
        <v>13</v>
      </c>
      <c r="U1513">
        <v>30</v>
      </c>
      <c r="V1513">
        <f t="shared" si="142"/>
        <v>73</v>
      </c>
      <c r="W1513">
        <v>1</v>
      </c>
      <c r="X1513">
        <v>3</v>
      </c>
      <c r="Y1513">
        <v>1</v>
      </c>
      <c r="Z1513">
        <v>2</v>
      </c>
      <c r="AA1513">
        <v>8</v>
      </c>
      <c r="AB1513">
        <v>0</v>
      </c>
      <c r="AC1513">
        <v>0</v>
      </c>
      <c r="AD1513">
        <v>0</v>
      </c>
      <c r="AE1513">
        <v>0</v>
      </c>
      <c r="AF1513">
        <v>0</v>
      </c>
      <c r="AG1513">
        <f t="shared" si="143"/>
        <v>0</v>
      </c>
      <c r="AH1513">
        <v>0</v>
      </c>
      <c r="AI1513">
        <v>1</v>
      </c>
    </row>
    <row r="1514" spans="1:35" x14ac:dyDescent="0.3">
      <c r="A1514" s="1">
        <v>2853</v>
      </c>
      <c r="B1514">
        <v>1980</v>
      </c>
      <c r="C1514">
        <f t="shared" si="140"/>
        <v>46</v>
      </c>
      <c r="D1514" t="str" cm="1">
        <f t="array" ref="D1514">_xlfn.IFS(C1514&lt;36,"Young",C1514&lt;56,"Middle-aged",C1514&gt;=56,"Senior")</f>
        <v>Middle-aged</v>
      </c>
      <c r="E1514" t="s">
        <v>29</v>
      </c>
      <c r="F1514" t="s">
        <v>30</v>
      </c>
      <c r="G1514">
        <v>51766</v>
      </c>
      <c r="H1514">
        <f t="shared" si="138"/>
        <v>51766</v>
      </c>
      <c r="I1514" t="str" cm="1">
        <f t="array" ref="I1514">_xlfn.IFS(H1514&lt;PERCENTILE(Income_Clean,0.33),"Low",H1514&lt;PERCENTILE(Income_Clean,0.67),"Medium",H1514&gt;PERCENTILE(Income_Clean,0.67),"High")</f>
        <v>Medium</v>
      </c>
      <c r="J1514" t="str">
        <f t="shared" si="139"/>
        <v>Average Income</v>
      </c>
      <c r="K1514">
        <v>1</v>
      </c>
      <c r="L1514">
        <v>0</v>
      </c>
      <c r="M1514" t="str">
        <f t="shared" si="141"/>
        <v>Yes</v>
      </c>
      <c r="N1514" t="s">
        <v>281</v>
      </c>
      <c r="O1514">
        <v>74</v>
      </c>
      <c r="P1514">
        <v>60</v>
      </c>
      <c r="Q1514">
        <v>51</v>
      </c>
      <c r="R1514">
        <v>87</v>
      </c>
      <c r="S1514">
        <v>6</v>
      </c>
      <c r="T1514">
        <v>20</v>
      </c>
      <c r="U1514">
        <v>51</v>
      </c>
      <c r="V1514">
        <f t="shared" si="142"/>
        <v>275</v>
      </c>
      <c r="W1514">
        <v>2</v>
      </c>
      <c r="X1514">
        <v>4</v>
      </c>
      <c r="Y1514">
        <v>2</v>
      </c>
      <c r="Z1514">
        <v>4</v>
      </c>
      <c r="AA1514">
        <v>5</v>
      </c>
      <c r="AB1514">
        <v>0</v>
      </c>
      <c r="AC1514">
        <v>0</v>
      </c>
      <c r="AD1514">
        <v>0</v>
      </c>
      <c r="AE1514">
        <v>0</v>
      </c>
      <c r="AF1514">
        <v>0</v>
      </c>
      <c r="AG1514">
        <f t="shared" si="143"/>
        <v>0</v>
      </c>
      <c r="AH1514">
        <v>0</v>
      </c>
      <c r="AI1514">
        <v>0</v>
      </c>
    </row>
    <row r="1515" spans="1:35" x14ac:dyDescent="0.3">
      <c r="A1515" s="1">
        <v>1490</v>
      </c>
      <c r="B1515">
        <v>1962</v>
      </c>
      <c r="C1515">
        <f t="shared" si="140"/>
        <v>64</v>
      </c>
      <c r="D1515" t="str" cm="1">
        <f t="array" ref="D1515">_xlfn.IFS(C1515&lt;36,"Young",C1515&lt;56,"Middle-aged",C1515&gt;=56,"Senior")</f>
        <v>Senior</v>
      </c>
      <c r="E1515" t="s">
        <v>29</v>
      </c>
      <c r="F1515" t="s">
        <v>37</v>
      </c>
      <c r="G1515">
        <v>55759</v>
      </c>
      <c r="H1515">
        <f t="shared" si="138"/>
        <v>55759</v>
      </c>
      <c r="I1515" t="str" cm="1">
        <f t="array" ref="I1515">_xlfn.IFS(H1515&lt;PERCENTILE(Income_Clean,0.33),"Low",H1515&lt;PERCENTILE(Income_Clean,0.67),"Medium",H1515&gt;PERCENTILE(Income_Clean,0.67),"High")</f>
        <v>Medium</v>
      </c>
      <c r="J1515" t="str">
        <f t="shared" si="139"/>
        <v>Average Income</v>
      </c>
      <c r="K1515">
        <v>0</v>
      </c>
      <c r="L1515">
        <v>1</v>
      </c>
      <c r="M1515" t="str">
        <f t="shared" si="141"/>
        <v>Yes</v>
      </c>
      <c r="N1515" t="s">
        <v>405</v>
      </c>
      <c r="O1515">
        <v>84</v>
      </c>
      <c r="P1515">
        <v>675</v>
      </c>
      <c r="Q1515">
        <v>0</v>
      </c>
      <c r="R1515">
        <v>85</v>
      </c>
      <c r="S1515">
        <v>10</v>
      </c>
      <c r="T1515">
        <v>7</v>
      </c>
      <c r="U1515">
        <v>77</v>
      </c>
      <c r="V1515">
        <f t="shared" si="142"/>
        <v>854</v>
      </c>
      <c r="W1515">
        <v>5</v>
      </c>
      <c r="X1515">
        <v>10</v>
      </c>
      <c r="Y1515">
        <v>3</v>
      </c>
      <c r="Z1515">
        <v>8</v>
      </c>
      <c r="AA1515">
        <v>8</v>
      </c>
      <c r="AB1515">
        <v>0</v>
      </c>
      <c r="AC1515">
        <v>0</v>
      </c>
      <c r="AD1515">
        <v>0</v>
      </c>
      <c r="AE1515">
        <v>0</v>
      </c>
      <c r="AF1515">
        <v>0</v>
      </c>
      <c r="AG1515">
        <f t="shared" si="143"/>
        <v>0</v>
      </c>
      <c r="AH1515">
        <v>0</v>
      </c>
      <c r="AI1515">
        <v>0</v>
      </c>
    </row>
    <row r="1516" spans="1:35" x14ac:dyDescent="0.3">
      <c r="A1516" s="1">
        <v>6310</v>
      </c>
      <c r="B1516">
        <v>1978</v>
      </c>
      <c r="C1516">
        <f t="shared" si="140"/>
        <v>48</v>
      </c>
      <c r="D1516" t="str" cm="1">
        <f t="array" ref="D1516">_xlfn.IFS(C1516&lt;36,"Young",C1516&lt;56,"Middle-aged",C1516&gt;=56,"Senior")</f>
        <v>Middle-aged</v>
      </c>
      <c r="E1516" t="s">
        <v>29</v>
      </c>
      <c r="F1516" t="s">
        <v>37</v>
      </c>
      <c r="G1516">
        <v>33039</v>
      </c>
      <c r="H1516">
        <f t="shared" si="138"/>
        <v>33039</v>
      </c>
      <c r="I1516" t="str" cm="1">
        <f t="array" ref="I1516">_xlfn.IFS(H1516&lt;PERCENTILE(Income_Clean,0.33),"Low",H1516&lt;PERCENTILE(Income_Clean,0.67),"Medium",H1516&gt;PERCENTILE(Income_Clean,0.67),"High")</f>
        <v>Low</v>
      </c>
      <c r="J1516" t="str">
        <f t="shared" si="139"/>
        <v>Below Average Income</v>
      </c>
      <c r="K1516">
        <v>1</v>
      </c>
      <c r="L1516">
        <v>0</v>
      </c>
      <c r="M1516" t="str">
        <f t="shared" si="141"/>
        <v>Yes</v>
      </c>
      <c r="N1516" t="s">
        <v>40</v>
      </c>
      <c r="O1516">
        <v>4</v>
      </c>
      <c r="P1516">
        <v>30</v>
      </c>
      <c r="Q1516">
        <v>8</v>
      </c>
      <c r="R1516">
        <v>12</v>
      </c>
      <c r="S1516">
        <v>8</v>
      </c>
      <c r="T1516">
        <v>8</v>
      </c>
      <c r="U1516">
        <v>12</v>
      </c>
      <c r="V1516">
        <f t="shared" si="142"/>
        <v>78</v>
      </c>
      <c r="W1516">
        <v>1</v>
      </c>
      <c r="X1516">
        <v>2</v>
      </c>
      <c r="Y1516">
        <v>0</v>
      </c>
      <c r="Z1516">
        <v>4</v>
      </c>
      <c r="AA1516">
        <v>5</v>
      </c>
      <c r="AB1516">
        <v>0</v>
      </c>
      <c r="AC1516">
        <v>0</v>
      </c>
      <c r="AD1516">
        <v>0</v>
      </c>
      <c r="AE1516">
        <v>0</v>
      </c>
      <c r="AF1516">
        <v>0</v>
      </c>
      <c r="AG1516">
        <f t="shared" si="143"/>
        <v>0</v>
      </c>
      <c r="AH1516">
        <v>0</v>
      </c>
      <c r="AI1516">
        <v>0</v>
      </c>
    </row>
    <row r="1517" spans="1:35" x14ac:dyDescent="0.3">
      <c r="A1517" s="1">
        <v>10380</v>
      </c>
      <c r="B1517">
        <v>1972</v>
      </c>
      <c r="C1517">
        <f t="shared" si="140"/>
        <v>54</v>
      </c>
      <c r="D1517" t="str" cm="1">
        <f t="array" ref="D1517">_xlfn.IFS(C1517&lt;36,"Young",C1517&lt;56,"Middle-aged",C1517&gt;=56,"Senior")</f>
        <v>Middle-aged</v>
      </c>
      <c r="E1517" t="s">
        <v>39</v>
      </c>
      <c r="F1517" t="s">
        <v>37</v>
      </c>
      <c r="G1517">
        <v>37787</v>
      </c>
      <c r="H1517">
        <f t="shared" si="138"/>
        <v>37787</v>
      </c>
      <c r="I1517" t="str" cm="1">
        <f t="array" ref="I1517">_xlfn.IFS(H1517&lt;PERCENTILE(Income_Clean,0.33),"Low",H1517&lt;PERCENTILE(Income_Clean,0.67),"Medium",H1517&gt;PERCENTILE(Income_Clean,0.67),"High")</f>
        <v>Low</v>
      </c>
      <c r="J1517" t="str">
        <f t="shared" si="139"/>
        <v>Below Average Income</v>
      </c>
      <c r="K1517">
        <v>1</v>
      </c>
      <c r="L1517">
        <v>0</v>
      </c>
      <c r="M1517" t="str">
        <f t="shared" si="141"/>
        <v>Yes</v>
      </c>
      <c r="N1517" t="s">
        <v>576</v>
      </c>
      <c r="O1517">
        <v>50</v>
      </c>
      <c r="P1517">
        <v>40</v>
      </c>
      <c r="Q1517">
        <v>1</v>
      </c>
      <c r="R1517">
        <v>40</v>
      </c>
      <c r="S1517">
        <v>4</v>
      </c>
      <c r="T1517">
        <v>3</v>
      </c>
      <c r="U1517">
        <v>18</v>
      </c>
      <c r="V1517">
        <f t="shared" si="142"/>
        <v>106</v>
      </c>
      <c r="W1517">
        <v>1</v>
      </c>
      <c r="X1517">
        <v>3</v>
      </c>
      <c r="Y1517">
        <v>0</v>
      </c>
      <c r="Z1517">
        <v>3</v>
      </c>
      <c r="AA1517">
        <v>8</v>
      </c>
      <c r="AB1517">
        <v>0</v>
      </c>
      <c r="AC1517">
        <v>0</v>
      </c>
      <c r="AD1517">
        <v>0</v>
      </c>
      <c r="AE1517">
        <v>0</v>
      </c>
      <c r="AF1517">
        <v>0</v>
      </c>
      <c r="AG1517">
        <f t="shared" si="143"/>
        <v>0</v>
      </c>
      <c r="AH1517">
        <v>0</v>
      </c>
      <c r="AI1517">
        <v>0</v>
      </c>
    </row>
    <row r="1518" spans="1:35" x14ac:dyDescent="0.3">
      <c r="A1518" s="1">
        <v>3887</v>
      </c>
      <c r="B1518">
        <v>1970</v>
      </c>
      <c r="C1518">
        <f t="shared" si="140"/>
        <v>56</v>
      </c>
      <c r="D1518" t="str" cm="1">
        <f t="array" ref="D1518">_xlfn.IFS(C1518&lt;36,"Young",C1518&lt;56,"Middle-aged",C1518&gt;=56,"Senior")</f>
        <v>Senior</v>
      </c>
      <c r="E1518" t="s">
        <v>29</v>
      </c>
      <c r="F1518" t="s">
        <v>30</v>
      </c>
      <c r="G1518">
        <v>27242</v>
      </c>
      <c r="H1518">
        <f t="shared" si="138"/>
        <v>27242</v>
      </c>
      <c r="I1518" t="str" cm="1">
        <f t="array" ref="I1518">_xlfn.IFS(H1518&lt;PERCENTILE(Income_Clean,0.33),"Low",H1518&lt;PERCENTILE(Income_Clean,0.67),"Medium",H1518&gt;PERCENTILE(Income_Clean,0.67),"High")</f>
        <v>Low</v>
      </c>
      <c r="J1518" t="str">
        <f t="shared" si="139"/>
        <v>Below Average Income</v>
      </c>
      <c r="K1518">
        <v>1</v>
      </c>
      <c r="L1518">
        <v>0</v>
      </c>
      <c r="M1518" t="str">
        <f t="shared" si="141"/>
        <v>Yes</v>
      </c>
      <c r="N1518" t="s">
        <v>320</v>
      </c>
      <c r="O1518">
        <v>2</v>
      </c>
      <c r="P1518">
        <v>3</v>
      </c>
      <c r="Q1518">
        <v>17</v>
      </c>
      <c r="R1518">
        <v>26</v>
      </c>
      <c r="S1518">
        <v>20</v>
      </c>
      <c r="T1518">
        <v>1</v>
      </c>
      <c r="U1518">
        <v>39</v>
      </c>
      <c r="V1518">
        <f t="shared" si="142"/>
        <v>106</v>
      </c>
      <c r="W1518">
        <v>2</v>
      </c>
      <c r="X1518">
        <v>2</v>
      </c>
      <c r="Y1518">
        <v>0</v>
      </c>
      <c r="Z1518">
        <v>3</v>
      </c>
      <c r="AA1518">
        <v>9</v>
      </c>
      <c r="AB1518">
        <v>0</v>
      </c>
      <c r="AC1518">
        <v>0</v>
      </c>
      <c r="AD1518">
        <v>0</v>
      </c>
      <c r="AE1518">
        <v>0</v>
      </c>
      <c r="AF1518">
        <v>0</v>
      </c>
      <c r="AG1518">
        <f t="shared" si="143"/>
        <v>0</v>
      </c>
      <c r="AH1518">
        <v>0</v>
      </c>
      <c r="AI1518">
        <v>1</v>
      </c>
    </row>
    <row r="1519" spans="1:35" x14ac:dyDescent="0.3">
      <c r="A1519" s="1">
        <v>4278</v>
      </c>
      <c r="B1519">
        <v>1983</v>
      </c>
      <c r="C1519">
        <f t="shared" si="140"/>
        <v>43</v>
      </c>
      <c r="D1519" t="str" cm="1">
        <f t="array" ref="D1519">_xlfn.IFS(C1519&lt;36,"Young",C1519&lt;56,"Middle-aged",C1519&gt;=56,"Senior")</f>
        <v>Middle-aged</v>
      </c>
      <c r="E1519" t="s">
        <v>36</v>
      </c>
      <c r="F1519" t="s">
        <v>30</v>
      </c>
      <c r="G1519">
        <v>87188</v>
      </c>
      <c r="H1519">
        <f t="shared" si="138"/>
        <v>87188</v>
      </c>
      <c r="I1519" t="str" cm="1">
        <f t="array" ref="I1519">_xlfn.IFS(H1519&lt;PERCENTILE(Income_Clean,0.33),"Low",H1519&lt;PERCENTILE(Income_Clean,0.67),"Medium",H1519&gt;PERCENTILE(Income_Clean,0.67),"High")</f>
        <v>High</v>
      </c>
      <c r="J1519" t="str">
        <f t="shared" si="139"/>
        <v>Above Average Income</v>
      </c>
      <c r="K1519">
        <v>0</v>
      </c>
      <c r="L1519">
        <v>0</v>
      </c>
      <c r="M1519" t="str">
        <f t="shared" si="141"/>
        <v>No</v>
      </c>
      <c r="N1519" t="s">
        <v>279</v>
      </c>
      <c r="O1519">
        <v>73</v>
      </c>
      <c r="P1519">
        <v>910</v>
      </c>
      <c r="Q1519">
        <v>111</v>
      </c>
      <c r="R1519">
        <v>724</v>
      </c>
      <c r="S1519">
        <v>49</v>
      </c>
      <c r="T1519">
        <v>74</v>
      </c>
      <c r="U1519">
        <v>55</v>
      </c>
      <c r="V1519">
        <f t="shared" si="142"/>
        <v>1923</v>
      </c>
      <c r="W1519">
        <v>1</v>
      </c>
      <c r="X1519">
        <v>10</v>
      </c>
      <c r="Y1519">
        <v>2</v>
      </c>
      <c r="Z1519">
        <v>6</v>
      </c>
      <c r="AA1519">
        <v>3</v>
      </c>
      <c r="AB1519">
        <v>0</v>
      </c>
      <c r="AC1519">
        <v>0</v>
      </c>
      <c r="AD1519">
        <v>0</v>
      </c>
      <c r="AE1519">
        <v>0</v>
      </c>
      <c r="AF1519">
        <v>0</v>
      </c>
      <c r="AG1519">
        <f t="shared" si="143"/>
        <v>0</v>
      </c>
      <c r="AH1519">
        <v>0</v>
      </c>
      <c r="AI1519">
        <v>1</v>
      </c>
    </row>
    <row r="1520" spans="1:35" x14ac:dyDescent="0.3">
      <c r="A1520" s="1">
        <v>8643</v>
      </c>
      <c r="B1520">
        <v>1971</v>
      </c>
      <c r="C1520">
        <f t="shared" si="140"/>
        <v>55</v>
      </c>
      <c r="D1520" t="str" cm="1">
        <f t="array" ref="D1520">_xlfn.IFS(C1520&lt;36,"Young",C1520&lt;56,"Middle-aged",C1520&gt;=56,"Senior")</f>
        <v>Middle-aged</v>
      </c>
      <c r="E1520" t="s">
        <v>29</v>
      </c>
      <c r="F1520" t="s">
        <v>33</v>
      </c>
      <c r="G1520">
        <v>69930</v>
      </c>
      <c r="H1520">
        <f t="shared" si="138"/>
        <v>69930</v>
      </c>
      <c r="I1520" t="str" cm="1">
        <f t="array" ref="I1520">_xlfn.IFS(H1520&lt;PERCENTILE(Income_Clean,0.33),"Low",H1520&lt;PERCENTILE(Income_Clean,0.67),"Medium",H1520&gt;PERCENTILE(Income_Clean,0.67),"High")</f>
        <v>High</v>
      </c>
      <c r="J1520" t="str">
        <f t="shared" si="139"/>
        <v>Above Average Income</v>
      </c>
      <c r="K1520">
        <v>0</v>
      </c>
      <c r="L1520">
        <v>0</v>
      </c>
      <c r="M1520" t="str">
        <f t="shared" si="141"/>
        <v>No</v>
      </c>
      <c r="N1520" t="s">
        <v>498</v>
      </c>
      <c r="O1520">
        <v>21</v>
      </c>
      <c r="P1520">
        <v>252</v>
      </c>
      <c r="Q1520">
        <v>98</v>
      </c>
      <c r="R1520">
        <v>827</v>
      </c>
      <c r="S1520">
        <v>219</v>
      </c>
      <c r="T1520">
        <v>70</v>
      </c>
      <c r="U1520">
        <v>196</v>
      </c>
      <c r="V1520">
        <f t="shared" si="142"/>
        <v>1662</v>
      </c>
      <c r="W1520">
        <v>1</v>
      </c>
      <c r="X1520">
        <v>4</v>
      </c>
      <c r="Y1520">
        <v>5</v>
      </c>
      <c r="Z1520">
        <v>12</v>
      </c>
      <c r="AA1520">
        <v>3</v>
      </c>
      <c r="AB1520">
        <v>0</v>
      </c>
      <c r="AC1520">
        <v>0</v>
      </c>
      <c r="AD1520">
        <v>0</v>
      </c>
      <c r="AE1520">
        <v>0</v>
      </c>
      <c r="AF1520">
        <v>0</v>
      </c>
      <c r="AG1520">
        <f t="shared" si="143"/>
        <v>0</v>
      </c>
      <c r="AH1520">
        <v>0</v>
      </c>
      <c r="AI1520">
        <v>0</v>
      </c>
    </row>
    <row r="1521" spans="1:35" x14ac:dyDescent="0.3">
      <c r="A1521" s="1">
        <v>1998</v>
      </c>
      <c r="B1521">
        <v>1976</v>
      </c>
      <c r="C1521">
        <f t="shared" si="140"/>
        <v>50</v>
      </c>
      <c r="D1521" t="str" cm="1">
        <f t="array" ref="D1521">_xlfn.IFS(C1521&lt;36,"Young",C1521&lt;56,"Middle-aged",C1521&gt;=56,"Senior")</f>
        <v>Middle-aged</v>
      </c>
      <c r="E1521" t="s">
        <v>29</v>
      </c>
      <c r="F1521" t="s">
        <v>30</v>
      </c>
      <c r="G1521">
        <v>37697</v>
      </c>
      <c r="H1521">
        <f t="shared" si="138"/>
        <v>37697</v>
      </c>
      <c r="I1521" t="str" cm="1">
        <f t="array" ref="I1521">_xlfn.IFS(H1521&lt;PERCENTILE(Income_Clean,0.33),"Low",H1521&lt;PERCENTILE(Income_Clean,0.67),"Medium",H1521&gt;PERCENTILE(Income_Clean,0.67),"High")</f>
        <v>Low</v>
      </c>
      <c r="J1521" t="str">
        <f t="shared" si="139"/>
        <v>Below Average Income</v>
      </c>
      <c r="K1521">
        <v>1</v>
      </c>
      <c r="L1521">
        <v>0</v>
      </c>
      <c r="M1521" t="str">
        <f t="shared" si="141"/>
        <v>Yes</v>
      </c>
      <c r="N1521" t="s">
        <v>411</v>
      </c>
      <c r="O1521">
        <v>82</v>
      </c>
      <c r="P1521">
        <v>34</v>
      </c>
      <c r="Q1521">
        <v>6</v>
      </c>
      <c r="R1521">
        <v>21</v>
      </c>
      <c r="S1521">
        <v>11</v>
      </c>
      <c r="T1521">
        <v>4</v>
      </c>
      <c r="U1521">
        <v>8</v>
      </c>
      <c r="V1521">
        <f t="shared" si="142"/>
        <v>84</v>
      </c>
      <c r="W1521">
        <v>1</v>
      </c>
      <c r="X1521">
        <v>2</v>
      </c>
      <c r="Y1521">
        <v>1</v>
      </c>
      <c r="Z1521">
        <v>3</v>
      </c>
      <c r="AA1521">
        <v>6</v>
      </c>
      <c r="AB1521">
        <v>0</v>
      </c>
      <c r="AC1521">
        <v>0</v>
      </c>
      <c r="AD1521">
        <v>0</v>
      </c>
      <c r="AE1521">
        <v>0</v>
      </c>
      <c r="AF1521">
        <v>0</v>
      </c>
      <c r="AG1521">
        <f t="shared" si="143"/>
        <v>0</v>
      </c>
      <c r="AH1521">
        <v>0</v>
      </c>
      <c r="AI1521">
        <v>0</v>
      </c>
    </row>
    <row r="1522" spans="1:35" x14ac:dyDescent="0.3">
      <c r="A1522" s="1">
        <v>10795</v>
      </c>
      <c r="B1522">
        <v>1973</v>
      </c>
      <c r="C1522">
        <f t="shared" si="140"/>
        <v>53</v>
      </c>
      <c r="D1522" t="str" cm="1">
        <f t="array" ref="D1522">_xlfn.IFS(C1522&lt;36,"Young",C1522&lt;56,"Middle-aged",C1522&gt;=56,"Senior")</f>
        <v>Middle-aged</v>
      </c>
      <c r="E1522" t="s">
        <v>36</v>
      </c>
      <c r="F1522" t="s">
        <v>37</v>
      </c>
      <c r="G1522">
        <v>37401</v>
      </c>
      <c r="H1522">
        <f t="shared" si="138"/>
        <v>37401</v>
      </c>
      <c r="I1522" t="str" cm="1">
        <f t="array" ref="I1522">_xlfn.IFS(H1522&lt;PERCENTILE(Income_Clean,0.33),"Low",H1522&lt;PERCENTILE(Income_Clean,0.67),"Medium",H1522&gt;PERCENTILE(Income_Clean,0.67),"High")</f>
        <v>Low</v>
      </c>
      <c r="J1522" t="str">
        <f t="shared" si="139"/>
        <v>Below Average Income</v>
      </c>
      <c r="K1522">
        <v>1</v>
      </c>
      <c r="L1522">
        <v>0</v>
      </c>
      <c r="M1522" t="str">
        <f t="shared" si="141"/>
        <v>Yes</v>
      </c>
      <c r="N1522" t="s">
        <v>343</v>
      </c>
      <c r="O1522">
        <v>14</v>
      </c>
      <c r="P1522">
        <v>19</v>
      </c>
      <c r="Q1522">
        <v>3</v>
      </c>
      <c r="R1522">
        <v>19</v>
      </c>
      <c r="S1522">
        <v>3</v>
      </c>
      <c r="T1522">
        <v>1</v>
      </c>
      <c r="U1522">
        <v>3</v>
      </c>
      <c r="V1522">
        <f t="shared" si="142"/>
        <v>48</v>
      </c>
      <c r="W1522">
        <v>2</v>
      </c>
      <c r="X1522">
        <v>2</v>
      </c>
      <c r="Y1522">
        <v>0</v>
      </c>
      <c r="Z1522">
        <v>3</v>
      </c>
      <c r="AA1522">
        <v>7</v>
      </c>
      <c r="AB1522">
        <v>0</v>
      </c>
      <c r="AC1522">
        <v>0</v>
      </c>
      <c r="AD1522">
        <v>0</v>
      </c>
      <c r="AE1522">
        <v>0</v>
      </c>
      <c r="AF1522">
        <v>0</v>
      </c>
      <c r="AG1522">
        <f t="shared" si="143"/>
        <v>0</v>
      </c>
      <c r="AH1522">
        <v>0</v>
      </c>
      <c r="AI1522">
        <v>0</v>
      </c>
    </row>
    <row r="1523" spans="1:35" x14ac:dyDescent="0.3">
      <c r="A1523" s="1">
        <v>11110</v>
      </c>
      <c r="B1523">
        <v>1973</v>
      </c>
      <c r="C1523">
        <f t="shared" si="140"/>
        <v>53</v>
      </c>
      <c r="D1523" t="str" cm="1">
        <f t="array" ref="D1523">_xlfn.IFS(C1523&lt;36,"Young",C1523&lt;56,"Middle-aged",C1523&gt;=56,"Senior")</f>
        <v>Middle-aged</v>
      </c>
      <c r="E1523" t="s">
        <v>29</v>
      </c>
      <c r="F1523" t="s">
        <v>30</v>
      </c>
      <c r="G1523">
        <v>3502</v>
      </c>
      <c r="H1523">
        <f t="shared" si="138"/>
        <v>3502</v>
      </c>
      <c r="I1523" t="str" cm="1">
        <f t="array" ref="I1523">_xlfn.IFS(H1523&lt;PERCENTILE(Income_Clean,0.33),"Low",H1523&lt;PERCENTILE(Income_Clean,0.67),"Medium",H1523&gt;PERCENTILE(Income_Clean,0.67),"High")</f>
        <v>Low</v>
      </c>
      <c r="J1523" t="str">
        <f t="shared" si="139"/>
        <v>Below Average Income</v>
      </c>
      <c r="K1523">
        <v>1</v>
      </c>
      <c r="L1523">
        <v>0</v>
      </c>
      <c r="M1523" t="str">
        <f t="shared" si="141"/>
        <v>Yes</v>
      </c>
      <c r="N1523" t="s">
        <v>344</v>
      </c>
      <c r="O1523">
        <v>56</v>
      </c>
      <c r="P1523">
        <v>2</v>
      </c>
      <c r="Q1523">
        <v>1</v>
      </c>
      <c r="R1523">
        <v>1</v>
      </c>
      <c r="S1523">
        <v>0</v>
      </c>
      <c r="T1523">
        <v>0</v>
      </c>
      <c r="U1523">
        <v>1</v>
      </c>
      <c r="V1523">
        <f t="shared" si="142"/>
        <v>5</v>
      </c>
      <c r="W1523">
        <v>0</v>
      </c>
      <c r="X1523">
        <v>0</v>
      </c>
      <c r="Y1523">
        <v>0</v>
      </c>
      <c r="Z1523">
        <v>0</v>
      </c>
      <c r="AA1523">
        <v>14</v>
      </c>
      <c r="AB1523">
        <v>0</v>
      </c>
      <c r="AC1523">
        <v>0</v>
      </c>
      <c r="AD1523">
        <v>0</v>
      </c>
      <c r="AE1523">
        <v>0</v>
      </c>
      <c r="AF1523">
        <v>0</v>
      </c>
      <c r="AG1523">
        <f t="shared" si="143"/>
        <v>0</v>
      </c>
      <c r="AH1523">
        <v>0</v>
      </c>
      <c r="AI1523">
        <v>0</v>
      </c>
    </row>
    <row r="1524" spans="1:35" x14ac:dyDescent="0.3">
      <c r="A1524" s="1">
        <v>2408</v>
      </c>
      <c r="B1524">
        <v>1976</v>
      </c>
      <c r="C1524">
        <f t="shared" si="140"/>
        <v>50</v>
      </c>
      <c r="D1524" t="str" cm="1">
        <f t="array" ref="D1524">_xlfn.IFS(C1524&lt;36,"Young",C1524&lt;56,"Middle-aged",C1524&gt;=56,"Senior")</f>
        <v>Middle-aged</v>
      </c>
      <c r="E1524" t="s">
        <v>29</v>
      </c>
      <c r="F1524" t="s">
        <v>37</v>
      </c>
      <c r="G1524">
        <v>58597</v>
      </c>
      <c r="H1524">
        <f t="shared" si="138"/>
        <v>58597</v>
      </c>
      <c r="I1524" t="str" cm="1">
        <f t="array" ref="I1524">_xlfn.IFS(H1524&lt;PERCENTILE(Income_Clean,0.33),"Low",H1524&lt;PERCENTILE(Income_Clean,0.67),"Medium",H1524&gt;PERCENTILE(Income_Clean,0.67),"High")</f>
        <v>Medium</v>
      </c>
      <c r="J1524" t="str">
        <f t="shared" si="139"/>
        <v>Average Income</v>
      </c>
      <c r="K1524">
        <v>1</v>
      </c>
      <c r="L1524">
        <v>1</v>
      </c>
      <c r="M1524" t="str">
        <f t="shared" si="141"/>
        <v>Yes</v>
      </c>
      <c r="N1524" t="s">
        <v>642</v>
      </c>
      <c r="O1524">
        <v>20</v>
      </c>
      <c r="P1524">
        <v>490</v>
      </c>
      <c r="Q1524">
        <v>0</v>
      </c>
      <c r="R1524">
        <v>184</v>
      </c>
      <c r="S1524">
        <v>10</v>
      </c>
      <c r="T1524">
        <v>28</v>
      </c>
      <c r="U1524">
        <v>21</v>
      </c>
      <c r="V1524">
        <f t="shared" si="142"/>
        <v>733</v>
      </c>
      <c r="W1524">
        <v>12</v>
      </c>
      <c r="X1524">
        <v>7</v>
      </c>
      <c r="Y1524">
        <v>4</v>
      </c>
      <c r="Z1524">
        <v>9</v>
      </c>
      <c r="AA1524">
        <v>7</v>
      </c>
      <c r="AB1524">
        <v>0</v>
      </c>
      <c r="AC1524">
        <v>0</v>
      </c>
      <c r="AD1524">
        <v>0</v>
      </c>
      <c r="AE1524">
        <v>0</v>
      </c>
      <c r="AF1524">
        <v>0</v>
      </c>
      <c r="AG1524">
        <f t="shared" si="143"/>
        <v>0</v>
      </c>
      <c r="AH1524">
        <v>0</v>
      </c>
      <c r="AI1524">
        <v>0</v>
      </c>
    </row>
    <row r="1525" spans="1:35" x14ac:dyDescent="0.3">
      <c r="A1525" s="1">
        <v>202</v>
      </c>
      <c r="B1525">
        <v>1948</v>
      </c>
      <c r="C1525">
        <f t="shared" si="140"/>
        <v>78</v>
      </c>
      <c r="D1525" t="str" cm="1">
        <f t="array" ref="D1525">_xlfn.IFS(C1525&lt;36,"Young",C1525&lt;56,"Middle-aged",C1525&gt;=56,"Senior")</f>
        <v>Senior</v>
      </c>
      <c r="E1525" t="s">
        <v>36</v>
      </c>
      <c r="F1525" t="s">
        <v>71</v>
      </c>
      <c r="G1525">
        <v>82032</v>
      </c>
      <c r="H1525">
        <f t="shared" si="138"/>
        <v>82032</v>
      </c>
      <c r="I1525" t="str" cm="1">
        <f t="array" ref="I1525">_xlfn.IFS(H1525&lt;PERCENTILE(Income_Clean,0.33),"Low",H1525&lt;PERCENTILE(Income_Clean,0.67),"Medium",H1525&gt;PERCENTILE(Income_Clean,0.67),"High")</f>
        <v>High</v>
      </c>
      <c r="J1525" t="str">
        <f t="shared" si="139"/>
        <v>Above Average Income</v>
      </c>
      <c r="K1525">
        <v>0</v>
      </c>
      <c r="L1525">
        <v>0</v>
      </c>
      <c r="M1525" t="str">
        <f t="shared" si="141"/>
        <v>No</v>
      </c>
      <c r="N1525" t="s">
        <v>345</v>
      </c>
      <c r="O1525">
        <v>54</v>
      </c>
      <c r="P1525">
        <v>332</v>
      </c>
      <c r="Q1525">
        <v>194</v>
      </c>
      <c r="R1525">
        <v>377</v>
      </c>
      <c r="S1525">
        <v>149</v>
      </c>
      <c r="T1525">
        <v>125</v>
      </c>
      <c r="U1525">
        <v>57</v>
      </c>
      <c r="V1525">
        <f t="shared" si="142"/>
        <v>1234</v>
      </c>
      <c r="W1525">
        <v>0</v>
      </c>
      <c r="X1525">
        <v>4</v>
      </c>
      <c r="Y1525">
        <v>6</v>
      </c>
      <c r="Z1525">
        <v>7</v>
      </c>
      <c r="AA1525">
        <v>1</v>
      </c>
      <c r="AB1525">
        <v>0</v>
      </c>
      <c r="AC1525">
        <v>0</v>
      </c>
      <c r="AD1525">
        <v>0</v>
      </c>
      <c r="AE1525">
        <v>0</v>
      </c>
      <c r="AF1525">
        <v>0</v>
      </c>
      <c r="AG1525">
        <f t="shared" si="143"/>
        <v>0</v>
      </c>
      <c r="AH1525">
        <v>0</v>
      </c>
      <c r="AI1525">
        <v>0</v>
      </c>
    </row>
    <row r="1526" spans="1:35" x14ac:dyDescent="0.3">
      <c r="A1526" s="1">
        <v>7998</v>
      </c>
      <c r="B1526">
        <v>1958</v>
      </c>
      <c r="C1526">
        <f t="shared" si="140"/>
        <v>68</v>
      </c>
      <c r="D1526" t="str" cm="1">
        <f t="array" ref="D1526">_xlfn.IFS(C1526&lt;36,"Young",C1526&lt;56,"Middle-aged",C1526&gt;=56,"Senior")</f>
        <v>Senior</v>
      </c>
      <c r="E1526" t="s">
        <v>29</v>
      </c>
      <c r="F1526" t="s">
        <v>33</v>
      </c>
      <c r="G1526">
        <v>28087</v>
      </c>
      <c r="H1526">
        <f t="shared" si="138"/>
        <v>28087</v>
      </c>
      <c r="I1526" t="str" cm="1">
        <f t="array" ref="I1526">_xlfn.IFS(H1526&lt;PERCENTILE(Income_Clean,0.33),"Low",H1526&lt;PERCENTILE(Income_Clean,0.67),"Medium",H1526&gt;PERCENTILE(Income_Clean,0.67),"High")</f>
        <v>Low</v>
      </c>
      <c r="J1526" t="str">
        <f t="shared" si="139"/>
        <v>Below Average Income</v>
      </c>
      <c r="K1526">
        <v>1</v>
      </c>
      <c r="L1526">
        <v>1</v>
      </c>
      <c r="M1526" t="str">
        <f t="shared" si="141"/>
        <v>Yes</v>
      </c>
      <c r="N1526" t="s">
        <v>434</v>
      </c>
      <c r="O1526">
        <v>77</v>
      </c>
      <c r="P1526">
        <v>53</v>
      </c>
      <c r="Q1526">
        <v>8</v>
      </c>
      <c r="R1526">
        <v>17</v>
      </c>
      <c r="S1526">
        <v>13</v>
      </c>
      <c r="T1526">
        <v>0</v>
      </c>
      <c r="U1526">
        <v>21</v>
      </c>
      <c r="V1526">
        <f t="shared" si="142"/>
        <v>112</v>
      </c>
      <c r="W1526">
        <v>3</v>
      </c>
      <c r="X1526">
        <v>2</v>
      </c>
      <c r="Y1526">
        <v>2</v>
      </c>
      <c r="Z1526">
        <v>2</v>
      </c>
      <c r="AA1526">
        <v>7</v>
      </c>
      <c r="AB1526">
        <v>0</v>
      </c>
      <c r="AC1526">
        <v>0</v>
      </c>
      <c r="AD1526">
        <v>0</v>
      </c>
      <c r="AE1526">
        <v>0</v>
      </c>
      <c r="AF1526">
        <v>0</v>
      </c>
      <c r="AG1526">
        <f t="shared" si="143"/>
        <v>0</v>
      </c>
      <c r="AH1526">
        <v>0</v>
      </c>
      <c r="AI1526">
        <v>0</v>
      </c>
    </row>
    <row r="1527" spans="1:35" x14ac:dyDescent="0.3">
      <c r="A1527" s="1">
        <v>830</v>
      </c>
      <c r="B1527">
        <v>1987</v>
      </c>
      <c r="C1527">
        <f t="shared" si="140"/>
        <v>39</v>
      </c>
      <c r="D1527" t="str" cm="1">
        <f t="array" ref="D1527">_xlfn.IFS(C1527&lt;36,"Young",C1527&lt;56,"Middle-aged",C1527&gt;=56,"Senior")</f>
        <v>Middle-aged</v>
      </c>
      <c r="E1527" t="s">
        <v>36</v>
      </c>
      <c r="F1527" t="s">
        <v>30</v>
      </c>
      <c r="G1527">
        <v>74004</v>
      </c>
      <c r="H1527">
        <f t="shared" si="138"/>
        <v>74004</v>
      </c>
      <c r="I1527" t="str" cm="1">
        <f t="array" ref="I1527">_xlfn.IFS(H1527&lt;PERCENTILE(Income_Clean,0.33),"Low",H1527&lt;PERCENTILE(Income_Clean,0.67),"Medium",H1527&gt;PERCENTILE(Income_Clean,0.67),"High")</f>
        <v>High</v>
      </c>
      <c r="J1527" t="str">
        <f t="shared" si="139"/>
        <v>Above Average Income</v>
      </c>
      <c r="K1527">
        <v>0</v>
      </c>
      <c r="L1527">
        <v>0</v>
      </c>
      <c r="M1527" t="str">
        <f t="shared" si="141"/>
        <v>No</v>
      </c>
      <c r="N1527" t="s">
        <v>145</v>
      </c>
      <c r="O1527">
        <v>5</v>
      </c>
      <c r="P1527">
        <v>784</v>
      </c>
      <c r="Q1527">
        <v>48</v>
      </c>
      <c r="R1527">
        <v>560</v>
      </c>
      <c r="S1527">
        <v>42</v>
      </c>
      <c r="T1527">
        <v>176</v>
      </c>
      <c r="U1527">
        <v>48</v>
      </c>
      <c r="V1527">
        <f t="shared" si="142"/>
        <v>1658</v>
      </c>
      <c r="W1527">
        <v>1</v>
      </c>
      <c r="X1527">
        <v>4</v>
      </c>
      <c r="Y1527">
        <v>6</v>
      </c>
      <c r="Z1527">
        <v>4</v>
      </c>
      <c r="AA1527">
        <v>3</v>
      </c>
      <c r="AB1527">
        <v>0</v>
      </c>
      <c r="AC1527">
        <v>0</v>
      </c>
      <c r="AD1527">
        <v>1</v>
      </c>
      <c r="AE1527">
        <v>1</v>
      </c>
      <c r="AF1527">
        <v>0</v>
      </c>
      <c r="AG1527">
        <f t="shared" si="143"/>
        <v>2</v>
      </c>
      <c r="AH1527">
        <v>0</v>
      </c>
      <c r="AI1527">
        <v>1</v>
      </c>
    </row>
    <row r="1528" spans="1:35" x14ac:dyDescent="0.3">
      <c r="A1528" s="1">
        <v>3536</v>
      </c>
      <c r="B1528">
        <v>1960</v>
      </c>
      <c r="C1528">
        <f t="shared" si="140"/>
        <v>66</v>
      </c>
      <c r="D1528" t="str" cm="1">
        <f t="array" ref="D1528">_xlfn.IFS(C1528&lt;36,"Young",C1528&lt;56,"Middle-aged",C1528&gt;=56,"Senior")</f>
        <v>Senior</v>
      </c>
      <c r="E1528" t="s">
        <v>29</v>
      </c>
      <c r="F1528" t="s">
        <v>33</v>
      </c>
      <c r="G1528">
        <v>19740</v>
      </c>
      <c r="H1528">
        <f t="shared" si="138"/>
        <v>19740</v>
      </c>
      <c r="I1528" t="str" cm="1">
        <f t="array" ref="I1528">_xlfn.IFS(H1528&lt;PERCENTILE(Income_Clean,0.33),"Low",H1528&lt;PERCENTILE(Income_Clean,0.67),"Medium",H1528&gt;PERCENTILE(Income_Clean,0.67),"High")</f>
        <v>Low</v>
      </c>
      <c r="J1528" t="str">
        <f t="shared" si="139"/>
        <v>Below Average Income</v>
      </c>
      <c r="K1528">
        <v>0</v>
      </c>
      <c r="L1528">
        <v>1</v>
      </c>
      <c r="M1528" t="str">
        <f t="shared" si="141"/>
        <v>Yes</v>
      </c>
      <c r="N1528" t="s">
        <v>534</v>
      </c>
      <c r="O1528">
        <v>65</v>
      </c>
      <c r="P1528">
        <v>7</v>
      </c>
      <c r="Q1528">
        <v>11</v>
      </c>
      <c r="R1528">
        <v>3</v>
      </c>
      <c r="S1528">
        <v>10</v>
      </c>
      <c r="T1528">
        <v>4</v>
      </c>
      <c r="U1528">
        <v>20</v>
      </c>
      <c r="V1528">
        <f t="shared" si="142"/>
        <v>55</v>
      </c>
      <c r="W1528">
        <v>2</v>
      </c>
      <c r="X1528">
        <v>1</v>
      </c>
      <c r="Y1528">
        <v>1</v>
      </c>
      <c r="Z1528">
        <v>3</v>
      </c>
      <c r="AA1528">
        <v>5</v>
      </c>
      <c r="AB1528">
        <v>0</v>
      </c>
      <c r="AC1528">
        <v>0</v>
      </c>
      <c r="AD1528">
        <v>0</v>
      </c>
      <c r="AE1528">
        <v>0</v>
      </c>
      <c r="AF1528">
        <v>0</v>
      </c>
      <c r="AG1528">
        <f t="shared" si="143"/>
        <v>0</v>
      </c>
      <c r="AH1528">
        <v>0</v>
      </c>
      <c r="AI1528">
        <v>0</v>
      </c>
    </row>
    <row r="1529" spans="1:35" x14ac:dyDescent="0.3">
      <c r="A1529" s="1">
        <v>6050</v>
      </c>
      <c r="B1529">
        <v>1975</v>
      </c>
      <c r="C1529">
        <f t="shared" si="140"/>
        <v>51</v>
      </c>
      <c r="D1529" t="str" cm="1">
        <f t="array" ref="D1529">_xlfn.IFS(C1529&lt;36,"Young",C1529&lt;56,"Middle-aged",C1529&gt;=56,"Senior")</f>
        <v>Middle-aged</v>
      </c>
      <c r="E1529" t="s">
        <v>53</v>
      </c>
      <c r="F1529" t="s">
        <v>37</v>
      </c>
      <c r="G1529">
        <v>57036</v>
      </c>
      <c r="H1529">
        <f t="shared" si="138"/>
        <v>57036</v>
      </c>
      <c r="I1529" t="str" cm="1">
        <f t="array" ref="I1529">_xlfn.IFS(H1529&lt;PERCENTILE(Income_Clean,0.33),"Low",H1529&lt;PERCENTILE(Income_Clean,0.67),"Medium",H1529&gt;PERCENTILE(Income_Clean,0.67),"High")</f>
        <v>Medium</v>
      </c>
      <c r="J1529" t="str">
        <f t="shared" si="139"/>
        <v>Average Income</v>
      </c>
      <c r="K1529">
        <v>0</v>
      </c>
      <c r="L1529">
        <v>1</v>
      </c>
      <c r="M1529" t="str">
        <f t="shared" si="141"/>
        <v>Yes</v>
      </c>
      <c r="N1529" t="s">
        <v>434</v>
      </c>
      <c r="O1529">
        <v>33</v>
      </c>
      <c r="P1529">
        <v>1171</v>
      </c>
      <c r="Q1529">
        <v>43</v>
      </c>
      <c r="R1529">
        <v>219</v>
      </c>
      <c r="S1529">
        <v>19</v>
      </c>
      <c r="T1529">
        <v>14</v>
      </c>
      <c r="U1529">
        <v>47</v>
      </c>
      <c r="V1529">
        <f t="shared" si="142"/>
        <v>1513</v>
      </c>
      <c r="W1529">
        <v>4</v>
      </c>
      <c r="X1529">
        <v>6</v>
      </c>
      <c r="Y1529">
        <v>3</v>
      </c>
      <c r="Z1529">
        <v>13</v>
      </c>
      <c r="AA1529">
        <v>9</v>
      </c>
      <c r="AB1529">
        <v>1</v>
      </c>
      <c r="AC1529">
        <v>0</v>
      </c>
      <c r="AD1529">
        <v>0</v>
      </c>
      <c r="AE1529">
        <v>0</v>
      </c>
      <c r="AF1529">
        <v>0</v>
      </c>
      <c r="AG1529">
        <f t="shared" si="143"/>
        <v>1</v>
      </c>
      <c r="AH1529">
        <v>0</v>
      </c>
      <c r="AI1529">
        <v>0</v>
      </c>
    </row>
    <row r="1530" spans="1:35" x14ac:dyDescent="0.3">
      <c r="A1530" s="1">
        <v>125</v>
      </c>
      <c r="B1530">
        <v>1958</v>
      </c>
      <c r="C1530">
        <f t="shared" si="140"/>
        <v>68</v>
      </c>
      <c r="D1530" t="str" cm="1">
        <f t="array" ref="D1530">_xlfn.IFS(C1530&lt;36,"Young",C1530&lt;56,"Middle-aged",C1530&gt;=56,"Senior")</f>
        <v>Senior</v>
      </c>
      <c r="E1530" t="s">
        <v>53</v>
      </c>
      <c r="F1530" t="s">
        <v>33</v>
      </c>
      <c r="G1530">
        <v>53083</v>
      </c>
      <c r="H1530">
        <f t="shared" si="138"/>
        <v>53083</v>
      </c>
      <c r="I1530" t="str" cm="1">
        <f t="array" ref="I1530">_xlfn.IFS(H1530&lt;PERCENTILE(Income_Clean,0.33),"Low",H1530&lt;PERCENTILE(Income_Clean,0.67),"Medium",H1530&gt;PERCENTILE(Income_Clean,0.67),"High")</f>
        <v>Medium</v>
      </c>
      <c r="J1530" t="str">
        <f t="shared" si="139"/>
        <v>Average Income</v>
      </c>
      <c r="K1530">
        <v>1</v>
      </c>
      <c r="L1530">
        <v>1</v>
      </c>
      <c r="M1530" t="str">
        <f t="shared" si="141"/>
        <v>Yes</v>
      </c>
      <c r="N1530" t="s">
        <v>226</v>
      </c>
      <c r="O1530">
        <v>65</v>
      </c>
      <c r="P1530">
        <v>215</v>
      </c>
      <c r="Q1530">
        <v>7</v>
      </c>
      <c r="R1530">
        <v>33</v>
      </c>
      <c r="S1530">
        <v>3</v>
      </c>
      <c r="T1530">
        <v>0</v>
      </c>
      <c r="U1530">
        <v>13</v>
      </c>
      <c r="V1530">
        <f t="shared" si="142"/>
        <v>271</v>
      </c>
      <c r="W1530">
        <v>6</v>
      </c>
      <c r="X1530">
        <v>5</v>
      </c>
      <c r="Y1530">
        <v>1</v>
      </c>
      <c r="Z1530">
        <v>5</v>
      </c>
      <c r="AA1530">
        <v>7</v>
      </c>
      <c r="AB1530">
        <v>0</v>
      </c>
      <c r="AC1530">
        <v>1</v>
      </c>
      <c r="AD1530">
        <v>0</v>
      </c>
      <c r="AE1530">
        <v>0</v>
      </c>
      <c r="AF1530">
        <v>0</v>
      </c>
      <c r="AG1530">
        <f t="shared" si="143"/>
        <v>1</v>
      </c>
      <c r="AH1530">
        <v>0</v>
      </c>
      <c r="AI1530">
        <v>0</v>
      </c>
    </row>
    <row r="1531" spans="1:35" x14ac:dyDescent="0.3">
      <c r="A1531" s="1">
        <v>3463</v>
      </c>
      <c r="B1531">
        <v>1975</v>
      </c>
      <c r="C1531">
        <f t="shared" si="140"/>
        <v>51</v>
      </c>
      <c r="D1531" t="str" cm="1">
        <f t="array" ref="D1531">_xlfn.IFS(C1531&lt;36,"Young",C1531&lt;56,"Middle-aged",C1531&gt;=56,"Senior")</f>
        <v>Middle-aged</v>
      </c>
      <c r="E1531" t="s">
        <v>36</v>
      </c>
      <c r="F1531" t="s">
        <v>37</v>
      </c>
      <c r="G1531">
        <v>69283</v>
      </c>
      <c r="H1531">
        <f t="shared" si="138"/>
        <v>69283</v>
      </c>
      <c r="I1531" t="str" cm="1">
        <f t="array" ref="I1531">_xlfn.IFS(H1531&lt;PERCENTILE(Income_Clean,0.33),"Low",H1531&lt;PERCENTILE(Income_Clean,0.67),"Medium",H1531&gt;PERCENTILE(Income_Clean,0.67),"High")</f>
        <v>High</v>
      </c>
      <c r="J1531" t="str">
        <f t="shared" si="139"/>
        <v>Above Average Income</v>
      </c>
      <c r="K1531">
        <v>0</v>
      </c>
      <c r="L1531">
        <v>1</v>
      </c>
      <c r="M1531" t="str">
        <f t="shared" si="141"/>
        <v>Yes</v>
      </c>
      <c r="N1531" t="s">
        <v>643</v>
      </c>
      <c r="O1531">
        <v>41</v>
      </c>
      <c r="P1531">
        <v>674</v>
      </c>
      <c r="Q1531">
        <v>62</v>
      </c>
      <c r="R1531">
        <v>134</v>
      </c>
      <c r="S1531">
        <v>0</v>
      </c>
      <c r="T1531">
        <v>26</v>
      </c>
      <c r="U1531">
        <v>8</v>
      </c>
      <c r="V1531">
        <f t="shared" si="142"/>
        <v>904</v>
      </c>
      <c r="W1531">
        <v>4</v>
      </c>
      <c r="X1531">
        <v>7</v>
      </c>
      <c r="Y1531">
        <v>3</v>
      </c>
      <c r="Z1531">
        <v>13</v>
      </c>
      <c r="AA1531">
        <v>5</v>
      </c>
      <c r="AB1531">
        <v>0</v>
      </c>
      <c r="AC1531">
        <v>0</v>
      </c>
      <c r="AD1531">
        <v>0</v>
      </c>
      <c r="AE1531">
        <v>0</v>
      </c>
      <c r="AF1531">
        <v>0</v>
      </c>
      <c r="AG1531">
        <f t="shared" si="143"/>
        <v>0</v>
      </c>
      <c r="AH1531">
        <v>0</v>
      </c>
      <c r="AI1531">
        <v>0</v>
      </c>
    </row>
    <row r="1532" spans="1:35" x14ac:dyDescent="0.3">
      <c r="A1532" s="1">
        <v>2804</v>
      </c>
      <c r="B1532">
        <v>1975</v>
      </c>
      <c r="C1532">
        <f t="shared" si="140"/>
        <v>51</v>
      </c>
      <c r="D1532" t="str" cm="1">
        <f t="array" ref="D1532">_xlfn.IFS(C1532&lt;36,"Young",C1532&lt;56,"Middle-aged",C1532&gt;=56,"Senior")</f>
        <v>Middle-aged</v>
      </c>
      <c r="E1532" t="s">
        <v>39</v>
      </c>
      <c r="F1532" t="s">
        <v>30</v>
      </c>
      <c r="G1532">
        <v>46098</v>
      </c>
      <c r="H1532">
        <f t="shared" si="138"/>
        <v>46098</v>
      </c>
      <c r="I1532" t="str" cm="1">
        <f t="array" ref="I1532">_xlfn.IFS(H1532&lt;PERCENTILE(Income_Clean,0.33),"Low",H1532&lt;PERCENTILE(Income_Clean,0.67),"Medium",H1532&gt;PERCENTILE(Income_Clean,0.67),"High")</f>
        <v>Medium</v>
      </c>
      <c r="J1532" t="str">
        <f t="shared" si="139"/>
        <v>Average Income</v>
      </c>
      <c r="K1532">
        <v>1</v>
      </c>
      <c r="L1532">
        <v>1</v>
      </c>
      <c r="M1532" t="str">
        <f t="shared" si="141"/>
        <v>Yes</v>
      </c>
      <c r="N1532" t="s">
        <v>322</v>
      </c>
      <c r="O1532">
        <v>86</v>
      </c>
      <c r="P1532">
        <v>57</v>
      </c>
      <c r="Q1532">
        <v>0</v>
      </c>
      <c r="R1532">
        <v>27</v>
      </c>
      <c r="S1532">
        <v>0</v>
      </c>
      <c r="T1532">
        <v>0</v>
      </c>
      <c r="U1532">
        <v>36</v>
      </c>
      <c r="V1532">
        <f t="shared" si="142"/>
        <v>120</v>
      </c>
      <c r="W1532">
        <v>4</v>
      </c>
      <c r="X1532">
        <v>3</v>
      </c>
      <c r="Y1532">
        <v>2</v>
      </c>
      <c r="Z1532">
        <v>2</v>
      </c>
      <c r="AA1532">
        <v>8</v>
      </c>
      <c r="AB1532">
        <v>0</v>
      </c>
      <c r="AC1532">
        <v>0</v>
      </c>
      <c r="AD1532">
        <v>0</v>
      </c>
      <c r="AE1532">
        <v>0</v>
      </c>
      <c r="AF1532">
        <v>0</v>
      </c>
      <c r="AG1532">
        <f t="shared" si="143"/>
        <v>0</v>
      </c>
      <c r="AH1532">
        <v>0</v>
      </c>
      <c r="AI1532">
        <v>1</v>
      </c>
    </row>
    <row r="1533" spans="1:35" x14ac:dyDescent="0.3">
      <c r="A1533" s="1">
        <v>3745</v>
      </c>
      <c r="B1533">
        <v>1988</v>
      </c>
      <c r="C1533">
        <f t="shared" si="140"/>
        <v>38</v>
      </c>
      <c r="D1533" t="str" cm="1">
        <f t="array" ref="D1533">_xlfn.IFS(C1533&lt;36,"Young",C1533&lt;56,"Middle-aged",C1533&gt;=56,"Senior")</f>
        <v>Middle-aged</v>
      </c>
      <c r="E1533" t="s">
        <v>53</v>
      </c>
      <c r="F1533" t="s">
        <v>37</v>
      </c>
      <c r="G1533">
        <v>23331</v>
      </c>
      <c r="H1533">
        <f t="shared" si="138"/>
        <v>23331</v>
      </c>
      <c r="I1533" t="str" cm="1">
        <f t="array" ref="I1533">_xlfn.IFS(H1533&lt;PERCENTILE(Income_Clean,0.33),"Low",H1533&lt;PERCENTILE(Income_Clean,0.67),"Medium",H1533&gt;PERCENTILE(Income_Clean,0.67),"High")</f>
        <v>Low</v>
      </c>
      <c r="J1533" t="str">
        <f t="shared" si="139"/>
        <v>Below Average Income</v>
      </c>
      <c r="K1533">
        <v>1</v>
      </c>
      <c r="L1533">
        <v>0</v>
      </c>
      <c r="M1533" t="str">
        <f t="shared" si="141"/>
        <v>Yes</v>
      </c>
      <c r="N1533" t="s">
        <v>31</v>
      </c>
      <c r="O1533">
        <v>92</v>
      </c>
      <c r="P1533">
        <v>5</v>
      </c>
      <c r="Q1533">
        <v>36</v>
      </c>
      <c r="R1533">
        <v>7</v>
      </c>
      <c r="S1533">
        <v>0</v>
      </c>
      <c r="T1533">
        <v>10</v>
      </c>
      <c r="U1533">
        <v>45</v>
      </c>
      <c r="V1533">
        <f t="shared" si="142"/>
        <v>103</v>
      </c>
      <c r="W1533">
        <v>2</v>
      </c>
      <c r="X1533">
        <v>3</v>
      </c>
      <c r="Y1533">
        <v>0</v>
      </c>
      <c r="Z1533">
        <v>3</v>
      </c>
      <c r="AA1533">
        <v>8</v>
      </c>
      <c r="AB1533">
        <v>0</v>
      </c>
      <c r="AC1533">
        <v>0</v>
      </c>
      <c r="AD1533">
        <v>0</v>
      </c>
      <c r="AE1533">
        <v>0</v>
      </c>
      <c r="AF1533">
        <v>0</v>
      </c>
      <c r="AG1533">
        <f t="shared" si="143"/>
        <v>0</v>
      </c>
      <c r="AH1533">
        <v>0</v>
      </c>
      <c r="AI1533">
        <v>0</v>
      </c>
    </row>
    <row r="1534" spans="1:35" x14ac:dyDescent="0.3">
      <c r="A1534" s="1">
        <v>9771</v>
      </c>
      <c r="B1534">
        <v>1988</v>
      </c>
      <c r="C1534">
        <f t="shared" si="140"/>
        <v>38</v>
      </c>
      <c r="D1534" t="str" cm="1">
        <f t="array" ref="D1534">_xlfn.IFS(C1534&lt;36,"Young",C1534&lt;56,"Middle-aged",C1534&gt;=56,"Senior")</f>
        <v>Middle-aged</v>
      </c>
      <c r="E1534" t="s">
        <v>53</v>
      </c>
      <c r="F1534" t="s">
        <v>30</v>
      </c>
      <c r="G1534">
        <v>23331</v>
      </c>
      <c r="H1534">
        <f t="shared" si="138"/>
        <v>23331</v>
      </c>
      <c r="I1534" t="str" cm="1">
        <f t="array" ref="I1534">_xlfn.IFS(H1534&lt;PERCENTILE(Income_Clean,0.33),"Low",H1534&lt;PERCENTILE(Income_Clean,0.67),"Medium",H1534&gt;PERCENTILE(Income_Clean,0.67),"High")</f>
        <v>Low</v>
      </c>
      <c r="J1534" t="str">
        <f t="shared" si="139"/>
        <v>Below Average Income</v>
      </c>
      <c r="K1534">
        <v>1</v>
      </c>
      <c r="L1534">
        <v>0</v>
      </c>
      <c r="M1534" t="str">
        <f t="shared" si="141"/>
        <v>Yes</v>
      </c>
      <c r="N1534" t="s">
        <v>211</v>
      </c>
      <c r="O1534">
        <v>97</v>
      </c>
      <c r="P1534">
        <v>104</v>
      </c>
      <c r="Q1534">
        <v>20</v>
      </c>
      <c r="R1534">
        <v>101</v>
      </c>
      <c r="S1534">
        <v>24</v>
      </c>
      <c r="T1534">
        <v>15</v>
      </c>
      <c r="U1534">
        <v>5</v>
      </c>
      <c r="V1534">
        <f t="shared" si="142"/>
        <v>269</v>
      </c>
      <c r="W1534">
        <v>6</v>
      </c>
      <c r="X1534">
        <v>5</v>
      </c>
      <c r="Y1534">
        <v>1</v>
      </c>
      <c r="Z1534">
        <v>5</v>
      </c>
      <c r="AA1534">
        <v>9</v>
      </c>
      <c r="AB1534">
        <v>0</v>
      </c>
      <c r="AC1534">
        <v>0</v>
      </c>
      <c r="AD1534">
        <v>0</v>
      </c>
      <c r="AE1534">
        <v>0</v>
      </c>
      <c r="AF1534">
        <v>0</v>
      </c>
      <c r="AG1534">
        <f t="shared" si="143"/>
        <v>0</v>
      </c>
      <c r="AH1534">
        <v>0</v>
      </c>
      <c r="AI1534">
        <v>0</v>
      </c>
    </row>
    <row r="1535" spans="1:35" x14ac:dyDescent="0.3">
      <c r="A1535" s="1">
        <v>451</v>
      </c>
      <c r="B1535">
        <v>1989</v>
      </c>
      <c r="C1535">
        <f t="shared" si="140"/>
        <v>37</v>
      </c>
      <c r="D1535" t="str" cm="1">
        <f t="array" ref="D1535">_xlfn.IFS(C1535&lt;36,"Young",C1535&lt;56,"Middle-aged",C1535&gt;=56,"Senior")</f>
        <v>Middle-aged</v>
      </c>
      <c r="E1535" t="s">
        <v>29</v>
      </c>
      <c r="F1535" t="s">
        <v>30</v>
      </c>
      <c r="G1535">
        <v>9255</v>
      </c>
      <c r="H1535">
        <f t="shared" si="138"/>
        <v>9255</v>
      </c>
      <c r="I1535" t="str" cm="1">
        <f t="array" ref="I1535">_xlfn.IFS(H1535&lt;PERCENTILE(Income_Clean,0.33),"Low",H1535&lt;PERCENTILE(Income_Clean,0.67),"Medium",H1535&gt;PERCENTILE(Income_Clean,0.67),"High")</f>
        <v>Low</v>
      </c>
      <c r="J1535" t="str">
        <f t="shared" si="139"/>
        <v>Below Average Income</v>
      </c>
      <c r="K1535">
        <v>1</v>
      </c>
      <c r="L1535">
        <v>0</v>
      </c>
      <c r="M1535" t="str">
        <f t="shared" si="141"/>
        <v>Yes</v>
      </c>
      <c r="N1535" t="s">
        <v>353</v>
      </c>
      <c r="O1535">
        <v>91</v>
      </c>
      <c r="P1535">
        <v>9</v>
      </c>
      <c r="Q1535">
        <v>0</v>
      </c>
      <c r="R1535">
        <v>7</v>
      </c>
      <c r="S1535">
        <v>2</v>
      </c>
      <c r="T1535">
        <v>0</v>
      </c>
      <c r="U1535">
        <v>4</v>
      </c>
      <c r="V1535">
        <f t="shared" si="142"/>
        <v>22</v>
      </c>
      <c r="W1535">
        <v>1</v>
      </c>
      <c r="X1535">
        <v>1</v>
      </c>
      <c r="Y1535">
        <v>1</v>
      </c>
      <c r="Z1535">
        <v>2</v>
      </c>
      <c r="AA1535">
        <v>8</v>
      </c>
      <c r="AB1535">
        <v>0</v>
      </c>
      <c r="AC1535">
        <v>0</v>
      </c>
      <c r="AD1535">
        <v>0</v>
      </c>
      <c r="AE1535">
        <v>0</v>
      </c>
      <c r="AF1535">
        <v>0</v>
      </c>
      <c r="AG1535">
        <f t="shared" si="143"/>
        <v>0</v>
      </c>
      <c r="AH1535">
        <v>0</v>
      </c>
      <c r="AI1535">
        <v>0</v>
      </c>
    </row>
    <row r="1536" spans="1:35" x14ac:dyDescent="0.3">
      <c r="A1536" s="1">
        <v>10530</v>
      </c>
      <c r="B1536">
        <v>1959</v>
      </c>
      <c r="C1536">
        <f t="shared" si="140"/>
        <v>67</v>
      </c>
      <c r="D1536" t="str" cm="1">
        <f t="array" ref="D1536">_xlfn.IFS(C1536&lt;36,"Young",C1536&lt;56,"Middle-aged",C1536&gt;=56,"Senior")</f>
        <v>Senior</v>
      </c>
      <c r="E1536" t="s">
        <v>36</v>
      </c>
      <c r="F1536" t="s">
        <v>71</v>
      </c>
      <c r="G1536">
        <v>67786</v>
      </c>
      <c r="H1536">
        <f t="shared" si="138"/>
        <v>67786</v>
      </c>
      <c r="I1536" t="str" cm="1">
        <f t="array" ref="I1536">_xlfn.IFS(H1536&lt;PERCENTILE(Income_Clean,0.33),"Low",H1536&lt;PERCENTILE(Income_Clean,0.67),"Medium",H1536&gt;PERCENTILE(Income_Clean,0.67),"High")</f>
        <v>High</v>
      </c>
      <c r="J1536" t="str">
        <f t="shared" si="139"/>
        <v>Above Average Income</v>
      </c>
      <c r="K1536">
        <v>0</v>
      </c>
      <c r="L1536">
        <v>0</v>
      </c>
      <c r="M1536" t="str">
        <f t="shared" si="141"/>
        <v>No</v>
      </c>
      <c r="N1536" t="s">
        <v>302</v>
      </c>
      <c r="O1536">
        <v>0</v>
      </c>
      <c r="P1536">
        <v>431</v>
      </c>
      <c r="Q1536">
        <v>82</v>
      </c>
      <c r="R1536">
        <v>441</v>
      </c>
      <c r="S1536">
        <v>80</v>
      </c>
      <c r="T1536">
        <v>20</v>
      </c>
      <c r="U1536">
        <v>102</v>
      </c>
      <c r="V1536">
        <f t="shared" si="142"/>
        <v>1156</v>
      </c>
      <c r="W1536">
        <v>1</v>
      </c>
      <c r="X1536">
        <v>3</v>
      </c>
      <c r="Y1536">
        <v>6</v>
      </c>
      <c r="Z1536">
        <v>6</v>
      </c>
      <c r="AA1536">
        <v>1</v>
      </c>
      <c r="AB1536">
        <v>0</v>
      </c>
      <c r="AC1536">
        <v>0</v>
      </c>
      <c r="AD1536">
        <v>0</v>
      </c>
      <c r="AE1536">
        <v>0</v>
      </c>
      <c r="AF1536">
        <v>0</v>
      </c>
      <c r="AG1536">
        <f t="shared" si="143"/>
        <v>0</v>
      </c>
      <c r="AH1536">
        <v>0</v>
      </c>
      <c r="AI1536">
        <v>1</v>
      </c>
    </row>
    <row r="1537" spans="1:35" x14ac:dyDescent="0.3">
      <c r="A1537" s="1">
        <v>1079</v>
      </c>
      <c r="B1537">
        <v>1971</v>
      </c>
      <c r="C1537">
        <f t="shared" si="140"/>
        <v>55</v>
      </c>
      <c r="D1537" t="str" cm="1">
        <f t="array" ref="D1537">_xlfn.IFS(C1537&lt;36,"Young",C1537&lt;56,"Middle-aged",C1537&gt;=56,"Senior")</f>
        <v>Middle-aged</v>
      </c>
      <c r="E1537" t="s">
        <v>36</v>
      </c>
      <c r="F1537" t="s">
        <v>37</v>
      </c>
      <c r="G1537">
        <v>71969</v>
      </c>
      <c r="H1537">
        <f t="shared" si="138"/>
        <v>71969</v>
      </c>
      <c r="I1537" t="str" cm="1">
        <f t="array" ref="I1537">_xlfn.IFS(H1537&lt;PERCENTILE(Income_Clean,0.33),"Low",H1537&lt;PERCENTILE(Income_Clean,0.67),"Medium",H1537&gt;PERCENTILE(Income_Clean,0.67),"High")</f>
        <v>High</v>
      </c>
      <c r="J1537" t="str">
        <f t="shared" si="139"/>
        <v>Above Average Income</v>
      </c>
      <c r="K1537">
        <v>0</v>
      </c>
      <c r="L1537">
        <v>1</v>
      </c>
      <c r="M1537" t="str">
        <f t="shared" si="141"/>
        <v>Yes</v>
      </c>
      <c r="N1537" t="s">
        <v>244</v>
      </c>
      <c r="O1537">
        <v>59</v>
      </c>
      <c r="P1537">
        <v>1000</v>
      </c>
      <c r="Q1537">
        <v>0</v>
      </c>
      <c r="R1537">
        <v>76</v>
      </c>
      <c r="S1537">
        <v>0</v>
      </c>
      <c r="T1537">
        <v>0</v>
      </c>
      <c r="U1537">
        <v>10</v>
      </c>
      <c r="V1537">
        <f t="shared" si="142"/>
        <v>1086</v>
      </c>
      <c r="W1537">
        <v>3</v>
      </c>
      <c r="X1537">
        <v>3</v>
      </c>
      <c r="Y1537">
        <v>4</v>
      </c>
      <c r="Z1537">
        <v>9</v>
      </c>
      <c r="AA1537">
        <v>8</v>
      </c>
      <c r="AB1537">
        <v>0</v>
      </c>
      <c r="AC1537">
        <v>1</v>
      </c>
      <c r="AD1537">
        <v>0</v>
      </c>
      <c r="AE1537">
        <v>0</v>
      </c>
      <c r="AF1537">
        <v>0</v>
      </c>
      <c r="AG1537">
        <f t="shared" si="143"/>
        <v>1</v>
      </c>
      <c r="AH1537">
        <v>0</v>
      </c>
      <c r="AI1537">
        <v>0</v>
      </c>
    </row>
    <row r="1538" spans="1:35" x14ac:dyDescent="0.3">
      <c r="A1538" s="1">
        <v>8920</v>
      </c>
      <c r="B1538">
        <v>1967</v>
      </c>
      <c r="C1538">
        <f t="shared" si="140"/>
        <v>59</v>
      </c>
      <c r="D1538" t="str" cm="1">
        <f t="array" ref="D1538">_xlfn.IFS(C1538&lt;36,"Young",C1538&lt;56,"Middle-aged",C1538&gt;=56,"Senior")</f>
        <v>Senior</v>
      </c>
      <c r="E1538" t="s">
        <v>39</v>
      </c>
      <c r="F1538" t="s">
        <v>30</v>
      </c>
      <c r="G1538">
        <v>59235</v>
      </c>
      <c r="H1538">
        <f t="shared" ref="H1538:H1601" si="144">IF(G1538=0,MEDIAN(Income),G1538)</f>
        <v>59235</v>
      </c>
      <c r="I1538" t="str" cm="1">
        <f t="array" ref="I1538">_xlfn.IFS(H1538&lt;PERCENTILE(Income_Clean,0.33),"Low",H1538&lt;PERCENTILE(Income_Clean,0.67),"Medium",H1538&gt;PERCENTILE(Income_Clean,0.67),"High")</f>
        <v>Medium</v>
      </c>
      <c r="J1538" t="str">
        <f t="shared" ref="J1538:J1601" si="145">_xlfn.XLOOKUP(I1538,$AK$3:$AK$5,$AL$3:$AL$5)</f>
        <v>Average Income</v>
      </c>
      <c r="K1538">
        <v>1</v>
      </c>
      <c r="L1538">
        <v>0</v>
      </c>
      <c r="M1538" t="str">
        <f t="shared" si="141"/>
        <v>Yes</v>
      </c>
      <c r="N1538" t="s">
        <v>271</v>
      </c>
      <c r="O1538">
        <v>4</v>
      </c>
      <c r="P1538">
        <v>448</v>
      </c>
      <c r="Q1538">
        <v>40</v>
      </c>
      <c r="R1538">
        <v>469</v>
      </c>
      <c r="S1538">
        <v>80</v>
      </c>
      <c r="T1538">
        <v>0</v>
      </c>
      <c r="U1538">
        <v>91</v>
      </c>
      <c r="V1538">
        <f t="shared" si="142"/>
        <v>1128</v>
      </c>
      <c r="W1538">
        <v>3</v>
      </c>
      <c r="X1538">
        <v>11</v>
      </c>
      <c r="Y1538">
        <v>2</v>
      </c>
      <c r="Z1538">
        <v>12</v>
      </c>
      <c r="AA1538">
        <v>7</v>
      </c>
      <c r="AB1538">
        <v>0</v>
      </c>
      <c r="AC1538">
        <v>0</v>
      </c>
      <c r="AD1538">
        <v>0</v>
      </c>
      <c r="AE1538">
        <v>0</v>
      </c>
      <c r="AF1538">
        <v>0</v>
      </c>
      <c r="AG1538">
        <f t="shared" si="143"/>
        <v>0</v>
      </c>
      <c r="AH1538">
        <v>0</v>
      </c>
      <c r="AI1538">
        <v>0</v>
      </c>
    </row>
    <row r="1539" spans="1:35" x14ac:dyDescent="0.3">
      <c r="A1539" s="1">
        <v>6678</v>
      </c>
      <c r="B1539">
        <v>1989</v>
      </c>
      <c r="C1539">
        <f t="shared" ref="C1539:C1602" si="146">2026-B1539</f>
        <v>37</v>
      </c>
      <c r="D1539" t="str" cm="1">
        <f t="array" ref="D1539">_xlfn.IFS(C1539&lt;36,"Young",C1539&lt;56,"Middle-aged",C1539&gt;=56,"Senior")</f>
        <v>Middle-aged</v>
      </c>
      <c r="E1539" t="s">
        <v>29</v>
      </c>
      <c r="F1539" t="s">
        <v>33</v>
      </c>
      <c r="G1539">
        <v>31928</v>
      </c>
      <c r="H1539">
        <f t="shared" si="144"/>
        <v>31928</v>
      </c>
      <c r="I1539" t="str" cm="1">
        <f t="array" ref="I1539">_xlfn.IFS(H1539&lt;PERCENTILE(Income_Clean,0.33),"Low",H1539&lt;PERCENTILE(Income_Clean,0.67),"Medium",H1539&gt;PERCENTILE(Income_Clean,0.67),"High")</f>
        <v>Low</v>
      </c>
      <c r="J1539" t="str">
        <f t="shared" si="145"/>
        <v>Below Average Income</v>
      </c>
      <c r="K1539">
        <v>1</v>
      </c>
      <c r="L1539">
        <v>0</v>
      </c>
      <c r="M1539" t="str">
        <f t="shared" ref="M1539:M1602" si="147">IF(K1539+L1539&gt;0,"Yes","No")</f>
        <v>Yes</v>
      </c>
      <c r="N1539" t="s">
        <v>644</v>
      </c>
      <c r="O1539">
        <v>5</v>
      </c>
      <c r="P1539">
        <v>33</v>
      </c>
      <c r="Q1539">
        <v>4</v>
      </c>
      <c r="R1539">
        <v>24</v>
      </c>
      <c r="S1539">
        <v>4</v>
      </c>
      <c r="T1539">
        <v>2</v>
      </c>
      <c r="U1539">
        <v>5</v>
      </c>
      <c r="V1539">
        <f t="shared" ref="V1539:V1602" si="148">SUM(P1539:U1539)</f>
        <v>72</v>
      </c>
      <c r="W1539">
        <v>2</v>
      </c>
      <c r="X1539">
        <v>3</v>
      </c>
      <c r="Y1539">
        <v>0</v>
      </c>
      <c r="Z1539">
        <v>4</v>
      </c>
      <c r="AA1539">
        <v>7</v>
      </c>
      <c r="AB1539">
        <v>0</v>
      </c>
      <c r="AC1539">
        <v>0</v>
      </c>
      <c r="AD1539">
        <v>0</v>
      </c>
      <c r="AE1539">
        <v>0</v>
      </c>
      <c r="AF1539">
        <v>0</v>
      </c>
      <c r="AG1539">
        <f t="shared" ref="AG1539:AG1602" si="149">SUM(AB1539:AF1539)</f>
        <v>0</v>
      </c>
      <c r="AH1539">
        <v>0</v>
      </c>
      <c r="AI1539">
        <v>0</v>
      </c>
    </row>
    <row r="1540" spans="1:35" x14ac:dyDescent="0.3">
      <c r="A1540" s="1">
        <v>3852</v>
      </c>
      <c r="B1540">
        <v>1961</v>
      </c>
      <c r="C1540">
        <f t="shared" si="146"/>
        <v>65</v>
      </c>
      <c r="D1540" t="str" cm="1">
        <f t="array" ref="D1540">_xlfn.IFS(C1540&lt;36,"Young",C1540&lt;56,"Middle-aged",C1540&gt;=56,"Senior")</f>
        <v>Senior</v>
      </c>
      <c r="E1540" t="s">
        <v>39</v>
      </c>
      <c r="F1540" t="s">
        <v>33</v>
      </c>
      <c r="G1540">
        <v>74881</v>
      </c>
      <c r="H1540">
        <f t="shared" si="144"/>
        <v>74881</v>
      </c>
      <c r="I1540" t="str" cm="1">
        <f t="array" ref="I1540">_xlfn.IFS(H1540&lt;PERCENTILE(Income_Clean,0.33),"Low",H1540&lt;PERCENTILE(Income_Clean,0.67),"Medium",H1540&gt;PERCENTILE(Income_Clean,0.67),"High")</f>
        <v>High</v>
      </c>
      <c r="J1540" t="str">
        <f t="shared" si="145"/>
        <v>Above Average Income</v>
      </c>
      <c r="K1540">
        <v>1</v>
      </c>
      <c r="L1540">
        <v>1</v>
      </c>
      <c r="M1540" t="str">
        <f t="shared" si="147"/>
        <v>Yes</v>
      </c>
      <c r="N1540" t="s">
        <v>645</v>
      </c>
      <c r="O1540">
        <v>48</v>
      </c>
      <c r="P1540">
        <v>505</v>
      </c>
      <c r="Q1540">
        <v>72</v>
      </c>
      <c r="R1540">
        <v>270</v>
      </c>
      <c r="S1540">
        <v>36</v>
      </c>
      <c r="T1540">
        <v>27</v>
      </c>
      <c r="U1540">
        <v>54</v>
      </c>
      <c r="V1540">
        <f t="shared" si="148"/>
        <v>964</v>
      </c>
      <c r="W1540">
        <v>4</v>
      </c>
      <c r="X1540">
        <v>9</v>
      </c>
      <c r="Y1540">
        <v>2</v>
      </c>
      <c r="Z1540">
        <v>12</v>
      </c>
      <c r="AA1540">
        <v>5</v>
      </c>
      <c r="AB1540">
        <v>0</v>
      </c>
      <c r="AC1540">
        <v>0</v>
      </c>
      <c r="AD1540">
        <v>0</v>
      </c>
      <c r="AE1540">
        <v>0</v>
      </c>
      <c r="AF1540">
        <v>0</v>
      </c>
      <c r="AG1540">
        <f t="shared" si="149"/>
        <v>0</v>
      </c>
      <c r="AH1540">
        <v>0</v>
      </c>
      <c r="AI1540">
        <v>0</v>
      </c>
    </row>
    <row r="1541" spans="1:35" x14ac:dyDescent="0.3">
      <c r="A1541" s="1">
        <v>528</v>
      </c>
      <c r="B1541">
        <v>1978</v>
      </c>
      <c r="C1541">
        <f t="shared" si="146"/>
        <v>48</v>
      </c>
      <c r="D1541" t="str" cm="1">
        <f t="array" ref="D1541">_xlfn.IFS(C1541&lt;36,"Young",C1541&lt;56,"Middle-aged",C1541&gt;=56,"Senior")</f>
        <v>Middle-aged</v>
      </c>
      <c r="E1541" t="s">
        <v>29</v>
      </c>
      <c r="F1541" t="s">
        <v>37</v>
      </c>
      <c r="G1541">
        <v>65819</v>
      </c>
      <c r="H1541">
        <f t="shared" si="144"/>
        <v>65819</v>
      </c>
      <c r="I1541" t="str" cm="1">
        <f t="array" ref="I1541">_xlfn.IFS(H1541&lt;PERCENTILE(Income_Clean,0.33),"Low",H1541&lt;PERCENTILE(Income_Clean,0.67),"Medium",H1541&gt;PERCENTILE(Income_Clean,0.67),"High")</f>
        <v>High</v>
      </c>
      <c r="J1541" t="str">
        <f t="shared" si="145"/>
        <v>Above Average Income</v>
      </c>
      <c r="K1541">
        <v>0</v>
      </c>
      <c r="L1541">
        <v>0</v>
      </c>
      <c r="M1541" t="str">
        <f t="shared" si="147"/>
        <v>No</v>
      </c>
      <c r="N1541" t="s">
        <v>519</v>
      </c>
      <c r="O1541">
        <v>99</v>
      </c>
      <c r="P1541">
        <v>267</v>
      </c>
      <c r="Q1541">
        <v>38</v>
      </c>
      <c r="R1541">
        <v>701</v>
      </c>
      <c r="S1541">
        <v>149</v>
      </c>
      <c r="T1541">
        <v>165</v>
      </c>
      <c r="U1541">
        <v>63</v>
      </c>
      <c r="V1541">
        <f t="shared" si="148"/>
        <v>1383</v>
      </c>
      <c r="W1541">
        <v>1</v>
      </c>
      <c r="X1541">
        <v>5</v>
      </c>
      <c r="Y1541">
        <v>4</v>
      </c>
      <c r="Z1541">
        <v>10</v>
      </c>
      <c r="AA1541">
        <v>3</v>
      </c>
      <c r="AB1541">
        <v>0</v>
      </c>
      <c r="AC1541">
        <v>0</v>
      </c>
      <c r="AD1541">
        <v>0</v>
      </c>
      <c r="AE1541">
        <v>0</v>
      </c>
      <c r="AF1541">
        <v>0</v>
      </c>
      <c r="AG1541">
        <f t="shared" si="149"/>
        <v>0</v>
      </c>
      <c r="AH1541">
        <v>0</v>
      </c>
      <c r="AI1541">
        <v>0</v>
      </c>
    </row>
    <row r="1542" spans="1:35" x14ac:dyDescent="0.3">
      <c r="A1542" s="1">
        <v>73</v>
      </c>
      <c r="B1542">
        <v>1953</v>
      </c>
      <c r="C1542">
        <f t="shared" si="146"/>
        <v>73</v>
      </c>
      <c r="D1542" t="str" cm="1">
        <f t="array" ref="D1542">_xlfn.IFS(C1542&lt;36,"Young",C1542&lt;56,"Middle-aged",C1542&gt;=56,"Senior")</f>
        <v>Senior</v>
      </c>
      <c r="E1542" t="s">
        <v>36</v>
      </c>
      <c r="F1542" t="s">
        <v>30</v>
      </c>
      <c r="G1542">
        <v>51411</v>
      </c>
      <c r="H1542">
        <f t="shared" si="144"/>
        <v>51411</v>
      </c>
      <c r="I1542" t="str" cm="1">
        <f t="array" ref="I1542">_xlfn.IFS(H1542&lt;PERCENTILE(Income_Clean,0.33),"Low",H1542&lt;PERCENTILE(Income_Clean,0.67),"Medium",H1542&gt;PERCENTILE(Income_Clean,0.67),"High")</f>
        <v>Medium</v>
      </c>
      <c r="J1542" t="str">
        <f t="shared" si="145"/>
        <v>Average Income</v>
      </c>
      <c r="K1542">
        <v>1</v>
      </c>
      <c r="L1542">
        <v>2</v>
      </c>
      <c r="M1542" t="str">
        <f t="shared" si="147"/>
        <v>Yes</v>
      </c>
      <c r="N1542" t="s">
        <v>498</v>
      </c>
      <c r="O1542">
        <v>81</v>
      </c>
      <c r="P1542">
        <v>14</v>
      </c>
      <c r="Q1542">
        <v>0</v>
      </c>
      <c r="R1542">
        <v>3</v>
      </c>
      <c r="S1542">
        <v>0</v>
      </c>
      <c r="T1542">
        <v>0</v>
      </c>
      <c r="U1542">
        <v>1</v>
      </c>
      <c r="V1542">
        <f t="shared" si="148"/>
        <v>18</v>
      </c>
      <c r="W1542">
        <v>1</v>
      </c>
      <c r="X1542">
        <v>0</v>
      </c>
      <c r="Y1542">
        <v>0</v>
      </c>
      <c r="Z1542">
        <v>3</v>
      </c>
      <c r="AA1542">
        <v>5</v>
      </c>
      <c r="AB1542">
        <v>0</v>
      </c>
      <c r="AC1542">
        <v>0</v>
      </c>
      <c r="AD1542">
        <v>0</v>
      </c>
      <c r="AE1542">
        <v>0</v>
      </c>
      <c r="AF1542">
        <v>0</v>
      </c>
      <c r="AG1542">
        <f t="shared" si="149"/>
        <v>0</v>
      </c>
      <c r="AH1542">
        <v>0</v>
      </c>
      <c r="AI1542">
        <v>0</v>
      </c>
    </row>
    <row r="1543" spans="1:35" x14ac:dyDescent="0.3">
      <c r="A1543" s="1">
        <v>5589</v>
      </c>
      <c r="B1543">
        <v>1964</v>
      </c>
      <c r="C1543">
        <f t="shared" si="146"/>
        <v>62</v>
      </c>
      <c r="D1543" t="str" cm="1">
        <f t="array" ref="D1543">_xlfn.IFS(C1543&lt;36,"Young",C1543&lt;56,"Middle-aged",C1543&gt;=56,"Senior")</f>
        <v>Senior</v>
      </c>
      <c r="E1543" t="s">
        <v>29</v>
      </c>
      <c r="F1543" t="s">
        <v>41</v>
      </c>
      <c r="G1543">
        <v>51983</v>
      </c>
      <c r="H1543">
        <f t="shared" si="144"/>
        <v>51983</v>
      </c>
      <c r="I1543" t="str" cm="1">
        <f t="array" ref="I1543">_xlfn.IFS(H1543&lt;PERCENTILE(Income_Clean,0.33),"Low",H1543&lt;PERCENTILE(Income_Clean,0.67),"Medium",H1543&gt;PERCENTILE(Income_Clean,0.67),"High")</f>
        <v>Medium</v>
      </c>
      <c r="J1543" t="str">
        <f t="shared" si="145"/>
        <v>Average Income</v>
      </c>
      <c r="K1543">
        <v>0</v>
      </c>
      <c r="L1543">
        <v>1</v>
      </c>
      <c r="M1543" t="str">
        <f t="shared" si="147"/>
        <v>Yes</v>
      </c>
      <c r="N1543" t="s">
        <v>51</v>
      </c>
      <c r="O1543">
        <v>95</v>
      </c>
      <c r="P1543">
        <v>631</v>
      </c>
      <c r="Q1543">
        <v>0</v>
      </c>
      <c r="R1543">
        <v>115</v>
      </c>
      <c r="S1543">
        <v>10</v>
      </c>
      <c r="T1543">
        <v>7</v>
      </c>
      <c r="U1543">
        <v>30</v>
      </c>
      <c r="V1543">
        <f t="shared" si="148"/>
        <v>793</v>
      </c>
      <c r="W1543">
        <v>3</v>
      </c>
      <c r="X1543">
        <v>9</v>
      </c>
      <c r="Y1543">
        <v>2</v>
      </c>
      <c r="Z1543">
        <v>10</v>
      </c>
      <c r="AA1543">
        <v>7</v>
      </c>
      <c r="AB1543">
        <v>0</v>
      </c>
      <c r="AC1543">
        <v>0</v>
      </c>
      <c r="AD1543">
        <v>0</v>
      </c>
      <c r="AE1543">
        <v>0</v>
      </c>
      <c r="AF1543">
        <v>0</v>
      </c>
      <c r="AG1543">
        <f t="shared" si="149"/>
        <v>0</v>
      </c>
      <c r="AH1543">
        <v>0</v>
      </c>
      <c r="AI1543">
        <v>0</v>
      </c>
    </row>
    <row r="1544" spans="1:35" x14ac:dyDescent="0.3">
      <c r="A1544" s="1">
        <v>10212</v>
      </c>
      <c r="B1544">
        <v>1986</v>
      </c>
      <c r="C1544">
        <f t="shared" si="146"/>
        <v>40</v>
      </c>
      <c r="D1544" t="str" cm="1">
        <f t="array" ref="D1544">_xlfn.IFS(C1544&lt;36,"Young",C1544&lt;56,"Middle-aged",C1544&gt;=56,"Senior")</f>
        <v>Middle-aged</v>
      </c>
      <c r="E1544" t="s">
        <v>39</v>
      </c>
      <c r="F1544" t="s">
        <v>33</v>
      </c>
      <c r="G1544">
        <v>42386</v>
      </c>
      <c r="H1544">
        <f t="shared" si="144"/>
        <v>42386</v>
      </c>
      <c r="I1544" t="str" cm="1">
        <f t="array" ref="I1544">_xlfn.IFS(H1544&lt;PERCENTILE(Income_Clean,0.33),"Low",H1544&lt;PERCENTILE(Income_Clean,0.67),"Medium",H1544&gt;PERCENTILE(Income_Clean,0.67),"High")</f>
        <v>Medium</v>
      </c>
      <c r="J1544" t="str">
        <f t="shared" si="145"/>
        <v>Average Income</v>
      </c>
      <c r="K1544">
        <v>1</v>
      </c>
      <c r="L1544">
        <v>0</v>
      </c>
      <c r="M1544" t="str">
        <f t="shared" si="147"/>
        <v>Yes</v>
      </c>
      <c r="N1544" t="s">
        <v>270</v>
      </c>
      <c r="O1544">
        <v>43</v>
      </c>
      <c r="P1544">
        <v>65</v>
      </c>
      <c r="Q1544">
        <v>4</v>
      </c>
      <c r="R1544">
        <v>16</v>
      </c>
      <c r="S1544">
        <v>0</v>
      </c>
      <c r="T1544">
        <v>4</v>
      </c>
      <c r="U1544">
        <v>11</v>
      </c>
      <c r="V1544">
        <f t="shared" si="148"/>
        <v>100</v>
      </c>
      <c r="W1544">
        <v>1</v>
      </c>
      <c r="X1544">
        <v>3</v>
      </c>
      <c r="Y1544">
        <v>0</v>
      </c>
      <c r="Z1544">
        <v>3</v>
      </c>
      <c r="AA1544">
        <v>8</v>
      </c>
      <c r="AB1544">
        <v>0</v>
      </c>
      <c r="AC1544">
        <v>0</v>
      </c>
      <c r="AD1544">
        <v>0</v>
      </c>
      <c r="AE1544">
        <v>0</v>
      </c>
      <c r="AF1544">
        <v>0</v>
      </c>
      <c r="AG1544">
        <f t="shared" si="149"/>
        <v>0</v>
      </c>
      <c r="AH1544">
        <v>0</v>
      </c>
      <c r="AI1544">
        <v>0</v>
      </c>
    </row>
    <row r="1545" spans="1:35" x14ac:dyDescent="0.3">
      <c r="A1545" s="1">
        <v>6365</v>
      </c>
      <c r="B1545">
        <v>1987</v>
      </c>
      <c r="C1545">
        <f t="shared" si="146"/>
        <v>39</v>
      </c>
      <c r="D1545" t="str" cm="1">
        <f t="array" ref="D1545">_xlfn.IFS(C1545&lt;36,"Young",C1545&lt;56,"Middle-aged",C1545&gt;=56,"Senior")</f>
        <v>Middle-aged</v>
      </c>
      <c r="E1545" t="s">
        <v>53</v>
      </c>
      <c r="F1545" t="s">
        <v>37</v>
      </c>
      <c r="G1545">
        <v>30390</v>
      </c>
      <c r="H1545">
        <f t="shared" si="144"/>
        <v>30390</v>
      </c>
      <c r="I1545" t="str" cm="1">
        <f t="array" ref="I1545">_xlfn.IFS(H1545&lt;PERCENTILE(Income_Clean,0.33),"Low",H1545&lt;PERCENTILE(Income_Clean,0.67),"Medium",H1545&gt;PERCENTILE(Income_Clean,0.67),"High")</f>
        <v>Low</v>
      </c>
      <c r="J1545" t="str">
        <f t="shared" si="145"/>
        <v>Below Average Income</v>
      </c>
      <c r="K1545">
        <v>0</v>
      </c>
      <c r="L1545">
        <v>0</v>
      </c>
      <c r="M1545" t="str">
        <f t="shared" si="147"/>
        <v>No</v>
      </c>
      <c r="N1545" t="s">
        <v>70</v>
      </c>
      <c r="O1545">
        <v>5</v>
      </c>
      <c r="P1545">
        <v>10</v>
      </c>
      <c r="Q1545">
        <v>12</v>
      </c>
      <c r="R1545">
        <v>12</v>
      </c>
      <c r="S1545">
        <v>25</v>
      </c>
      <c r="T1545">
        <v>1</v>
      </c>
      <c r="U1545">
        <v>20</v>
      </c>
      <c r="V1545">
        <f t="shared" si="148"/>
        <v>80</v>
      </c>
      <c r="W1545">
        <v>1</v>
      </c>
      <c r="X1545">
        <v>2</v>
      </c>
      <c r="Y1545">
        <v>0</v>
      </c>
      <c r="Z1545">
        <v>3</v>
      </c>
      <c r="AA1545">
        <v>6</v>
      </c>
      <c r="AB1545">
        <v>0</v>
      </c>
      <c r="AC1545">
        <v>0</v>
      </c>
      <c r="AD1545">
        <v>0</v>
      </c>
      <c r="AE1545">
        <v>0</v>
      </c>
      <c r="AF1545">
        <v>0</v>
      </c>
      <c r="AG1545">
        <f t="shared" si="149"/>
        <v>0</v>
      </c>
      <c r="AH1545">
        <v>0</v>
      </c>
      <c r="AI1545">
        <v>0</v>
      </c>
    </row>
    <row r="1546" spans="1:35" x14ac:dyDescent="0.3">
      <c r="A1546" s="1">
        <v>5636</v>
      </c>
      <c r="B1546">
        <v>1963</v>
      </c>
      <c r="C1546">
        <f t="shared" si="146"/>
        <v>63</v>
      </c>
      <c r="D1546" t="str" cm="1">
        <f t="array" ref="D1546">_xlfn.IFS(C1546&lt;36,"Young",C1546&lt;56,"Middle-aged",C1546&gt;=56,"Senior")</f>
        <v>Senior</v>
      </c>
      <c r="E1546" t="s">
        <v>29</v>
      </c>
      <c r="F1546" t="s">
        <v>30</v>
      </c>
      <c r="G1546">
        <v>30983</v>
      </c>
      <c r="H1546">
        <f t="shared" si="144"/>
        <v>30983</v>
      </c>
      <c r="I1546" t="str" cm="1">
        <f t="array" ref="I1546">_xlfn.IFS(H1546&lt;PERCENTILE(Income_Clean,0.33),"Low",H1546&lt;PERCENTILE(Income_Clean,0.67),"Medium",H1546&gt;PERCENTILE(Income_Clean,0.67),"High")</f>
        <v>Low</v>
      </c>
      <c r="J1546" t="str">
        <f t="shared" si="145"/>
        <v>Below Average Income</v>
      </c>
      <c r="K1546">
        <v>0</v>
      </c>
      <c r="L1546">
        <v>0</v>
      </c>
      <c r="M1546" t="str">
        <f t="shared" si="147"/>
        <v>No</v>
      </c>
      <c r="N1546" t="s">
        <v>79</v>
      </c>
      <c r="O1546">
        <v>50</v>
      </c>
      <c r="P1546">
        <v>51</v>
      </c>
      <c r="Q1546">
        <v>4</v>
      </c>
      <c r="R1546">
        <v>50</v>
      </c>
      <c r="S1546">
        <v>12</v>
      </c>
      <c r="T1546">
        <v>1</v>
      </c>
      <c r="U1546">
        <v>49</v>
      </c>
      <c r="V1546">
        <f t="shared" si="148"/>
        <v>167</v>
      </c>
      <c r="W1546">
        <v>1</v>
      </c>
      <c r="X1546">
        <v>4</v>
      </c>
      <c r="Y1546">
        <v>0</v>
      </c>
      <c r="Z1546">
        <v>3</v>
      </c>
      <c r="AA1546">
        <v>8</v>
      </c>
      <c r="AB1546">
        <v>0</v>
      </c>
      <c r="AC1546">
        <v>0</v>
      </c>
      <c r="AD1546">
        <v>0</v>
      </c>
      <c r="AE1546">
        <v>0</v>
      </c>
      <c r="AF1546">
        <v>0</v>
      </c>
      <c r="AG1546">
        <f t="shared" si="149"/>
        <v>0</v>
      </c>
      <c r="AH1546">
        <v>0</v>
      </c>
      <c r="AI1546">
        <v>1</v>
      </c>
    </row>
    <row r="1547" spans="1:35" x14ac:dyDescent="0.3">
      <c r="A1547" s="1">
        <v>591</v>
      </c>
      <c r="B1547">
        <v>1957</v>
      </c>
      <c r="C1547">
        <f t="shared" si="146"/>
        <v>69</v>
      </c>
      <c r="D1547" t="str" cm="1">
        <f t="array" ref="D1547">_xlfn.IFS(C1547&lt;36,"Young",C1547&lt;56,"Middle-aged",C1547&gt;=56,"Senior")</f>
        <v>Senior</v>
      </c>
      <c r="E1547" t="s">
        <v>29</v>
      </c>
      <c r="F1547" t="s">
        <v>71</v>
      </c>
      <c r="G1547">
        <v>66033</v>
      </c>
      <c r="H1547">
        <f t="shared" si="144"/>
        <v>66033</v>
      </c>
      <c r="I1547" t="str" cm="1">
        <f t="array" ref="I1547">_xlfn.IFS(H1547&lt;PERCENTILE(Income_Clean,0.33),"Low",H1547&lt;PERCENTILE(Income_Clean,0.67),"Medium",H1547&gt;PERCENTILE(Income_Clean,0.67),"High")</f>
        <v>High</v>
      </c>
      <c r="J1547" t="str">
        <f t="shared" si="145"/>
        <v>Above Average Income</v>
      </c>
      <c r="K1547">
        <v>0</v>
      </c>
      <c r="L1547">
        <v>1</v>
      </c>
      <c r="M1547" t="str">
        <f t="shared" si="147"/>
        <v>Yes</v>
      </c>
      <c r="N1547" t="s">
        <v>440</v>
      </c>
      <c r="O1547">
        <v>76</v>
      </c>
      <c r="P1547">
        <v>293</v>
      </c>
      <c r="Q1547">
        <v>35</v>
      </c>
      <c r="R1547">
        <v>179</v>
      </c>
      <c r="S1547">
        <v>46</v>
      </c>
      <c r="T1547">
        <v>59</v>
      </c>
      <c r="U1547">
        <v>65</v>
      </c>
      <c r="V1547">
        <f t="shared" si="148"/>
        <v>677</v>
      </c>
      <c r="W1547">
        <v>2</v>
      </c>
      <c r="X1547">
        <v>8</v>
      </c>
      <c r="Y1547">
        <v>3</v>
      </c>
      <c r="Z1547">
        <v>7</v>
      </c>
      <c r="AA1547">
        <v>7</v>
      </c>
      <c r="AB1547">
        <v>0</v>
      </c>
      <c r="AC1547">
        <v>0</v>
      </c>
      <c r="AD1547">
        <v>0</v>
      </c>
      <c r="AE1547">
        <v>0</v>
      </c>
      <c r="AF1547">
        <v>0</v>
      </c>
      <c r="AG1547">
        <f t="shared" si="149"/>
        <v>0</v>
      </c>
      <c r="AH1547">
        <v>0</v>
      </c>
      <c r="AI1547">
        <v>0</v>
      </c>
    </row>
    <row r="1548" spans="1:35" x14ac:dyDescent="0.3">
      <c r="A1548" s="1">
        <v>2217</v>
      </c>
      <c r="B1548">
        <v>1975</v>
      </c>
      <c r="C1548">
        <f t="shared" si="146"/>
        <v>51</v>
      </c>
      <c r="D1548" t="str" cm="1">
        <f t="array" ref="D1548">_xlfn.IFS(C1548&lt;36,"Young",C1548&lt;56,"Middle-aged",C1548&gt;=56,"Senior")</f>
        <v>Middle-aged</v>
      </c>
      <c r="E1548" t="s">
        <v>53</v>
      </c>
      <c r="F1548" t="s">
        <v>37</v>
      </c>
      <c r="G1548">
        <v>37284</v>
      </c>
      <c r="H1548">
        <f t="shared" si="144"/>
        <v>37284</v>
      </c>
      <c r="I1548" t="str" cm="1">
        <f t="array" ref="I1548">_xlfn.IFS(H1548&lt;PERCENTILE(Income_Clean,0.33),"Low",H1548&lt;PERCENTILE(Income_Clean,0.67),"Medium",H1548&gt;PERCENTILE(Income_Clean,0.67),"High")</f>
        <v>Low</v>
      </c>
      <c r="J1548" t="str">
        <f t="shared" si="145"/>
        <v>Below Average Income</v>
      </c>
      <c r="K1548">
        <v>1</v>
      </c>
      <c r="L1548">
        <v>1</v>
      </c>
      <c r="M1548" t="str">
        <f t="shared" si="147"/>
        <v>Yes</v>
      </c>
      <c r="N1548" t="s">
        <v>482</v>
      </c>
      <c r="O1548">
        <v>46</v>
      </c>
      <c r="P1548">
        <v>11</v>
      </c>
      <c r="Q1548">
        <v>1</v>
      </c>
      <c r="R1548">
        <v>2</v>
      </c>
      <c r="S1548">
        <v>2</v>
      </c>
      <c r="T1548">
        <v>1</v>
      </c>
      <c r="U1548">
        <v>6</v>
      </c>
      <c r="V1548">
        <f t="shared" si="148"/>
        <v>23</v>
      </c>
      <c r="W1548">
        <v>1</v>
      </c>
      <c r="X1548">
        <v>0</v>
      </c>
      <c r="Y1548">
        <v>0</v>
      </c>
      <c r="Z1548">
        <v>3</v>
      </c>
      <c r="AA1548">
        <v>6</v>
      </c>
      <c r="AB1548">
        <v>0</v>
      </c>
      <c r="AC1548">
        <v>0</v>
      </c>
      <c r="AD1548">
        <v>0</v>
      </c>
      <c r="AE1548">
        <v>0</v>
      </c>
      <c r="AF1548">
        <v>0</v>
      </c>
      <c r="AG1548">
        <f t="shared" si="149"/>
        <v>0</v>
      </c>
      <c r="AH1548">
        <v>0</v>
      </c>
      <c r="AI1548">
        <v>0</v>
      </c>
    </row>
    <row r="1549" spans="1:35" x14ac:dyDescent="0.3">
      <c r="A1549" s="1">
        <v>2544</v>
      </c>
      <c r="B1549">
        <v>1951</v>
      </c>
      <c r="C1549">
        <f t="shared" si="146"/>
        <v>75</v>
      </c>
      <c r="D1549" t="str" cm="1">
        <f t="array" ref="D1549">_xlfn.IFS(C1549&lt;36,"Young",C1549&lt;56,"Middle-aged",C1549&gt;=56,"Senior")</f>
        <v>Senior</v>
      </c>
      <c r="E1549" t="s">
        <v>39</v>
      </c>
      <c r="F1549" t="s">
        <v>41</v>
      </c>
      <c r="G1549">
        <v>57530</v>
      </c>
      <c r="H1549">
        <f t="shared" si="144"/>
        <v>57530</v>
      </c>
      <c r="I1549" t="str" cm="1">
        <f t="array" ref="I1549">_xlfn.IFS(H1549&lt;PERCENTILE(Income_Clean,0.33),"Low",H1549&lt;PERCENTILE(Income_Clean,0.67),"Medium",H1549&gt;PERCENTILE(Income_Clean,0.67),"High")</f>
        <v>Medium</v>
      </c>
      <c r="J1549" t="str">
        <f t="shared" si="145"/>
        <v>Average Income</v>
      </c>
      <c r="K1549">
        <v>0</v>
      </c>
      <c r="L1549">
        <v>1</v>
      </c>
      <c r="M1549" t="str">
        <f t="shared" si="147"/>
        <v>Yes</v>
      </c>
      <c r="N1549" t="s">
        <v>273</v>
      </c>
      <c r="O1549">
        <v>68</v>
      </c>
      <c r="P1549">
        <v>50</v>
      </c>
      <c r="Q1549">
        <v>1</v>
      </c>
      <c r="R1549">
        <v>27</v>
      </c>
      <c r="S1549">
        <v>6</v>
      </c>
      <c r="T1549">
        <v>7</v>
      </c>
      <c r="U1549">
        <v>1</v>
      </c>
      <c r="V1549">
        <f t="shared" si="148"/>
        <v>92</v>
      </c>
      <c r="W1549">
        <v>1</v>
      </c>
      <c r="X1549">
        <v>1</v>
      </c>
      <c r="Y1549">
        <v>1</v>
      </c>
      <c r="Z1549">
        <v>4</v>
      </c>
      <c r="AA1549">
        <v>1</v>
      </c>
      <c r="AB1549">
        <v>0</v>
      </c>
      <c r="AC1549">
        <v>0</v>
      </c>
      <c r="AD1549">
        <v>0</v>
      </c>
      <c r="AE1549">
        <v>0</v>
      </c>
      <c r="AF1549">
        <v>0</v>
      </c>
      <c r="AG1549">
        <f t="shared" si="149"/>
        <v>0</v>
      </c>
      <c r="AH1549">
        <v>0</v>
      </c>
      <c r="AI1549">
        <v>0</v>
      </c>
    </row>
    <row r="1550" spans="1:35" x14ac:dyDescent="0.3">
      <c r="A1550" s="1">
        <v>7725</v>
      </c>
      <c r="B1550">
        <v>1965</v>
      </c>
      <c r="C1550">
        <f t="shared" si="146"/>
        <v>61</v>
      </c>
      <c r="D1550" t="str" cm="1">
        <f t="array" ref="D1550">_xlfn.IFS(C1550&lt;36,"Young",C1550&lt;56,"Middle-aged",C1550&gt;=56,"Senior")</f>
        <v>Senior</v>
      </c>
      <c r="E1550" t="s">
        <v>53</v>
      </c>
      <c r="F1550" t="s">
        <v>37</v>
      </c>
      <c r="G1550">
        <v>76800</v>
      </c>
      <c r="H1550">
        <f t="shared" si="144"/>
        <v>76800</v>
      </c>
      <c r="I1550" t="str" cm="1">
        <f t="array" ref="I1550">_xlfn.IFS(H1550&lt;PERCENTILE(Income_Clean,0.33),"Low",H1550&lt;PERCENTILE(Income_Clean,0.67),"Medium",H1550&gt;PERCENTILE(Income_Clean,0.67),"High")</f>
        <v>High</v>
      </c>
      <c r="J1550" t="str">
        <f t="shared" si="145"/>
        <v>Above Average Income</v>
      </c>
      <c r="K1550">
        <v>0</v>
      </c>
      <c r="L1550">
        <v>0</v>
      </c>
      <c r="M1550" t="str">
        <f t="shared" si="147"/>
        <v>No</v>
      </c>
      <c r="N1550" t="s">
        <v>32</v>
      </c>
      <c r="O1550">
        <v>33</v>
      </c>
      <c r="P1550">
        <v>173</v>
      </c>
      <c r="Q1550">
        <v>26</v>
      </c>
      <c r="R1550">
        <v>255</v>
      </c>
      <c r="S1550">
        <v>35</v>
      </c>
      <c r="T1550">
        <v>71</v>
      </c>
      <c r="U1550">
        <v>81</v>
      </c>
      <c r="V1550">
        <f t="shared" si="148"/>
        <v>641</v>
      </c>
      <c r="W1550">
        <v>1</v>
      </c>
      <c r="X1550">
        <v>4</v>
      </c>
      <c r="Y1550">
        <v>4</v>
      </c>
      <c r="Z1550">
        <v>7</v>
      </c>
      <c r="AA1550">
        <v>1</v>
      </c>
      <c r="AB1550">
        <v>0</v>
      </c>
      <c r="AC1550">
        <v>0</v>
      </c>
      <c r="AD1550">
        <v>0</v>
      </c>
      <c r="AE1550">
        <v>0</v>
      </c>
      <c r="AF1550">
        <v>0</v>
      </c>
      <c r="AG1550">
        <f t="shared" si="149"/>
        <v>0</v>
      </c>
      <c r="AH1550">
        <v>0</v>
      </c>
      <c r="AI1550">
        <v>0</v>
      </c>
    </row>
    <row r="1551" spans="1:35" x14ac:dyDescent="0.3">
      <c r="A1551" s="1">
        <v>8091</v>
      </c>
      <c r="B1551">
        <v>1956</v>
      </c>
      <c r="C1551">
        <f t="shared" si="146"/>
        <v>70</v>
      </c>
      <c r="D1551" t="str" cm="1">
        <f t="array" ref="D1551">_xlfn.IFS(C1551&lt;36,"Young",C1551&lt;56,"Middle-aged",C1551&gt;=56,"Senior")</f>
        <v>Senior</v>
      </c>
      <c r="E1551" t="s">
        <v>29</v>
      </c>
      <c r="F1551" t="s">
        <v>37</v>
      </c>
      <c r="G1551">
        <v>63943</v>
      </c>
      <c r="H1551">
        <f t="shared" si="144"/>
        <v>63943</v>
      </c>
      <c r="I1551" t="str" cm="1">
        <f t="array" ref="I1551">_xlfn.IFS(H1551&lt;PERCENTILE(Income_Clean,0.33),"Low",H1551&lt;PERCENTILE(Income_Clean,0.67),"Medium",H1551&gt;PERCENTILE(Income_Clean,0.67),"High")</f>
        <v>High</v>
      </c>
      <c r="J1551" t="str">
        <f t="shared" si="145"/>
        <v>Above Average Income</v>
      </c>
      <c r="K1551">
        <v>0</v>
      </c>
      <c r="L1551">
        <v>1</v>
      </c>
      <c r="M1551" t="str">
        <f t="shared" si="147"/>
        <v>Yes</v>
      </c>
      <c r="N1551" t="s">
        <v>646</v>
      </c>
      <c r="O1551">
        <v>50</v>
      </c>
      <c r="P1551">
        <v>423</v>
      </c>
      <c r="Q1551">
        <v>184</v>
      </c>
      <c r="R1551">
        <v>368</v>
      </c>
      <c r="S1551">
        <v>13</v>
      </c>
      <c r="T1551">
        <v>97</v>
      </c>
      <c r="U1551">
        <v>21</v>
      </c>
      <c r="V1551">
        <f t="shared" si="148"/>
        <v>1106</v>
      </c>
      <c r="W1551">
        <v>1</v>
      </c>
      <c r="X1551">
        <v>6</v>
      </c>
      <c r="Y1551">
        <v>4</v>
      </c>
      <c r="Z1551">
        <v>6</v>
      </c>
      <c r="AA1551">
        <v>5</v>
      </c>
      <c r="AB1551">
        <v>0</v>
      </c>
      <c r="AC1551">
        <v>0</v>
      </c>
      <c r="AD1551">
        <v>0</v>
      </c>
      <c r="AE1551">
        <v>0</v>
      </c>
      <c r="AF1551">
        <v>0</v>
      </c>
      <c r="AG1551">
        <f t="shared" si="149"/>
        <v>0</v>
      </c>
      <c r="AH1551">
        <v>0</v>
      </c>
      <c r="AI1551">
        <v>0</v>
      </c>
    </row>
    <row r="1552" spans="1:35" x14ac:dyDescent="0.3">
      <c r="A1552" s="1">
        <v>7321</v>
      </c>
      <c r="B1552">
        <v>1962</v>
      </c>
      <c r="C1552">
        <f t="shared" si="146"/>
        <v>64</v>
      </c>
      <c r="D1552" t="str" cm="1">
        <f t="array" ref="D1552">_xlfn.IFS(C1552&lt;36,"Young",C1552&lt;56,"Middle-aged",C1552&gt;=56,"Senior")</f>
        <v>Senior</v>
      </c>
      <c r="E1552" t="s">
        <v>29</v>
      </c>
      <c r="F1552" t="s">
        <v>33</v>
      </c>
      <c r="G1552">
        <v>76081</v>
      </c>
      <c r="H1552">
        <f t="shared" si="144"/>
        <v>76081</v>
      </c>
      <c r="I1552" t="str" cm="1">
        <f t="array" ref="I1552">_xlfn.IFS(H1552&lt;PERCENTILE(Income_Clean,0.33),"Low",H1552&lt;PERCENTILE(Income_Clean,0.67),"Medium",H1552&gt;PERCENTILE(Income_Clean,0.67),"High")</f>
        <v>High</v>
      </c>
      <c r="J1552" t="str">
        <f t="shared" si="145"/>
        <v>Above Average Income</v>
      </c>
      <c r="K1552">
        <v>0</v>
      </c>
      <c r="L1552">
        <v>0</v>
      </c>
      <c r="M1552" t="str">
        <f t="shared" si="147"/>
        <v>No</v>
      </c>
      <c r="N1552" t="s">
        <v>185</v>
      </c>
      <c r="O1552">
        <v>85</v>
      </c>
      <c r="P1552">
        <v>292</v>
      </c>
      <c r="Q1552">
        <v>30</v>
      </c>
      <c r="R1552">
        <v>415</v>
      </c>
      <c r="S1552">
        <v>63</v>
      </c>
      <c r="T1552">
        <v>33</v>
      </c>
      <c r="U1552">
        <v>200</v>
      </c>
      <c r="V1552">
        <f t="shared" si="148"/>
        <v>1033</v>
      </c>
      <c r="W1552">
        <v>1</v>
      </c>
      <c r="X1552">
        <v>4</v>
      </c>
      <c r="Y1552">
        <v>5</v>
      </c>
      <c r="Z1552">
        <v>4</v>
      </c>
      <c r="AA1552">
        <v>2</v>
      </c>
      <c r="AB1552">
        <v>0</v>
      </c>
      <c r="AC1552">
        <v>0</v>
      </c>
      <c r="AD1552">
        <v>0</v>
      </c>
      <c r="AE1552">
        <v>1</v>
      </c>
      <c r="AF1552">
        <v>0</v>
      </c>
      <c r="AG1552">
        <f t="shared" si="149"/>
        <v>1</v>
      </c>
      <c r="AH1552">
        <v>0</v>
      </c>
      <c r="AI1552">
        <v>0</v>
      </c>
    </row>
    <row r="1553" spans="1:35" x14ac:dyDescent="0.3">
      <c r="A1553" s="1">
        <v>5462</v>
      </c>
      <c r="B1553">
        <v>1974</v>
      </c>
      <c r="C1553">
        <f t="shared" si="146"/>
        <v>52</v>
      </c>
      <c r="D1553" t="str" cm="1">
        <f t="array" ref="D1553">_xlfn.IFS(C1553&lt;36,"Young",C1553&lt;56,"Middle-aged",C1553&gt;=56,"Senior")</f>
        <v>Middle-aged</v>
      </c>
      <c r="E1553" t="s">
        <v>29</v>
      </c>
      <c r="F1553" t="s">
        <v>37</v>
      </c>
      <c r="G1553">
        <v>67445</v>
      </c>
      <c r="H1553">
        <f t="shared" si="144"/>
        <v>67445</v>
      </c>
      <c r="I1553" t="str" cm="1">
        <f t="array" ref="I1553">_xlfn.IFS(H1553&lt;PERCENTILE(Income_Clean,0.33),"Low",H1553&lt;PERCENTILE(Income_Clean,0.67),"Medium",H1553&gt;PERCENTILE(Income_Clean,0.67),"High")</f>
        <v>High</v>
      </c>
      <c r="J1553" t="str">
        <f t="shared" si="145"/>
        <v>Above Average Income</v>
      </c>
      <c r="K1553">
        <v>0</v>
      </c>
      <c r="L1553">
        <v>1</v>
      </c>
      <c r="M1553" t="str">
        <f t="shared" si="147"/>
        <v>Yes</v>
      </c>
      <c r="N1553" t="s">
        <v>396</v>
      </c>
      <c r="O1553">
        <v>63</v>
      </c>
      <c r="P1553">
        <v>757</v>
      </c>
      <c r="Q1553">
        <v>80</v>
      </c>
      <c r="R1553">
        <v>217</v>
      </c>
      <c r="S1553">
        <v>29</v>
      </c>
      <c r="T1553">
        <v>80</v>
      </c>
      <c r="U1553">
        <v>11</v>
      </c>
      <c r="V1553">
        <f t="shared" si="148"/>
        <v>1174</v>
      </c>
      <c r="W1553">
        <v>5</v>
      </c>
      <c r="X1553">
        <v>9</v>
      </c>
      <c r="Y1553">
        <v>6</v>
      </c>
      <c r="Z1553">
        <v>12</v>
      </c>
      <c r="AA1553">
        <v>6</v>
      </c>
      <c r="AB1553">
        <v>0</v>
      </c>
      <c r="AC1553">
        <v>0</v>
      </c>
      <c r="AD1553">
        <v>0</v>
      </c>
      <c r="AE1553">
        <v>0</v>
      </c>
      <c r="AF1553">
        <v>0</v>
      </c>
      <c r="AG1553">
        <f t="shared" si="149"/>
        <v>0</v>
      </c>
      <c r="AH1553">
        <v>0</v>
      </c>
      <c r="AI1553">
        <v>0</v>
      </c>
    </row>
    <row r="1554" spans="1:35" x14ac:dyDescent="0.3">
      <c r="A1554" s="1">
        <v>7791</v>
      </c>
      <c r="B1554">
        <v>1967</v>
      </c>
      <c r="C1554">
        <f t="shared" si="146"/>
        <v>59</v>
      </c>
      <c r="D1554" t="str" cm="1">
        <f t="array" ref="D1554">_xlfn.IFS(C1554&lt;36,"Young",C1554&lt;56,"Middle-aged",C1554&gt;=56,"Senior")</f>
        <v>Senior</v>
      </c>
      <c r="E1554" t="s">
        <v>39</v>
      </c>
      <c r="F1554" t="s">
        <v>37</v>
      </c>
      <c r="G1554">
        <v>37054</v>
      </c>
      <c r="H1554">
        <f t="shared" si="144"/>
        <v>37054</v>
      </c>
      <c r="I1554" t="str" cm="1">
        <f t="array" ref="I1554">_xlfn.IFS(H1554&lt;PERCENTILE(Income_Clean,0.33),"Low",H1554&lt;PERCENTILE(Income_Clean,0.67),"Medium",H1554&gt;PERCENTILE(Income_Clean,0.67),"High")</f>
        <v>Low</v>
      </c>
      <c r="J1554" t="str">
        <f t="shared" si="145"/>
        <v>Below Average Income</v>
      </c>
      <c r="K1554">
        <v>1</v>
      </c>
      <c r="L1554">
        <v>1</v>
      </c>
      <c r="M1554" t="str">
        <f t="shared" si="147"/>
        <v>Yes</v>
      </c>
      <c r="N1554" t="s">
        <v>488</v>
      </c>
      <c r="O1554">
        <v>89</v>
      </c>
      <c r="P1554">
        <v>12</v>
      </c>
      <c r="Q1554">
        <v>1</v>
      </c>
      <c r="R1554">
        <v>6</v>
      </c>
      <c r="S1554">
        <v>0</v>
      </c>
      <c r="T1554">
        <v>1</v>
      </c>
      <c r="U1554">
        <v>5</v>
      </c>
      <c r="V1554">
        <f t="shared" si="148"/>
        <v>25</v>
      </c>
      <c r="W1554">
        <v>2</v>
      </c>
      <c r="X1554">
        <v>1</v>
      </c>
      <c r="Y1554">
        <v>0</v>
      </c>
      <c r="Z1554">
        <v>3</v>
      </c>
      <c r="AA1554">
        <v>7</v>
      </c>
      <c r="AB1554">
        <v>0</v>
      </c>
      <c r="AC1554">
        <v>0</v>
      </c>
      <c r="AD1554">
        <v>0</v>
      </c>
      <c r="AE1554">
        <v>0</v>
      </c>
      <c r="AF1554">
        <v>0</v>
      </c>
      <c r="AG1554">
        <f t="shared" si="149"/>
        <v>0</v>
      </c>
      <c r="AH1554">
        <v>0</v>
      </c>
      <c r="AI1554">
        <v>0</v>
      </c>
    </row>
    <row r="1555" spans="1:35" x14ac:dyDescent="0.3">
      <c r="A1555" s="1">
        <v>955</v>
      </c>
      <c r="B1555">
        <v>1962</v>
      </c>
      <c r="C1555">
        <f t="shared" si="146"/>
        <v>64</v>
      </c>
      <c r="D1555" t="str" cm="1">
        <f t="array" ref="D1555">_xlfn.IFS(C1555&lt;36,"Young",C1555&lt;56,"Middle-aged",C1555&gt;=56,"Senior")</f>
        <v>Senior</v>
      </c>
      <c r="E1555" t="s">
        <v>39</v>
      </c>
      <c r="F1555" t="s">
        <v>33</v>
      </c>
      <c r="G1555">
        <v>47175</v>
      </c>
      <c r="H1555">
        <f t="shared" si="144"/>
        <v>47175</v>
      </c>
      <c r="I1555" t="str" cm="1">
        <f t="array" ref="I1555">_xlfn.IFS(H1555&lt;PERCENTILE(Income_Clean,0.33),"Low",H1555&lt;PERCENTILE(Income_Clean,0.67),"Medium",H1555&gt;PERCENTILE(Income_Clean,0.67),"High")</f>
        <v>Medium</v>
      </c>
      <c r="J1555" t="str">
        <f t="shared" si="145"/>
        <v>Average Income</v>
      </c>
      <c r="K1555">
        <v>1</v>
      </c>
      <c r="L1555">
        <v>1</v>
      </c>
      <c r="M1555" t="str">
        <f t="shared" si="147"/>
        <v>Yes</v>
      </c>
      <c r="N1555" t="s">
        <v>161</v>
      </c>
      <c r="O1555">
        <v>81</v>
      </c>
      <c r="P1555">
        <v>167</v>
      </c>
      <c r="Q1555">
        <v>2</v>
      </c>
      <c r="R1555">
        <v>44</v>
      </c>
      <c r="S1555">
        <v>6</v>
      </c>
      <c r="T1555">
        <v>2</v>
      </c>
      <c r="U1555">
        <v>19</v>
      </c>
      <c r="V1555">
        <f t="shared" si="148"/>
        <v>240</v>
      </c>
      <c r="W1555">
        <v>7</v>
      </c>
      <c r="X1555">
        <v>4</v>
      </c>
      <c r="Y1555">
        <v>2</v>
      </c>
      <c r="Z1555">
        <v>4</v>
      </c>
      <c r="AA1555">
        <v>8</v>
      </c>
      <c r="AB1555">
        <v>1</v>
      </c>
      <c r="AC1555">
        <v>0</v>
      </c>
      <c r="AD1555">
        <v>0</v>
      </c>
      <c r="AE1555">
        <v>0</v>
      </c>
      <c r="AF1555">
        <v>0</v>
      </c>
      <c r="AG1555">
        <f t="shared" si="149"/>
        <v>1</v>
      </c>
      <c r="AH1555">
        <v>0</v>
      </c>
      <c r="AI1555">
        <v>1</v>
      </c>
    </row>
    <row r="1556" spans="1:35" x14ac:dyDescent="0.3">
      <c r="A1556" s="1">
        <v>4037</v>
      </c>
      <c r="B1556">
        <v>1976</v>
      </c>
      <c r="C1556">
        <f t="shared" si="146"/>
        <v>50</v>
      </c>
      <c r="D1556" t="str" cm="1">
        <f t="array" ref="D1556">_xlfn.IFS(C1556&lt;36,"Young",C1556&lt;56,"Middle-aged",C1556&gt;=56,"Senior")</f>
        <v>Middle-aged</v>
      </c>
      <c r="E1556" t="s">
        <v>29</v>
      </c>
      <c r="F1556" t="s">
        <v>41</v>
      </c>
      <c r="G1556">
        <v>31859</v>
      </c>
      <c r="H1556">
        <f t="shared" si="144"/>
        <v>31859</v>
      </c>
      <c r="I1556" t="str" cm="1">
        <f t="array" ref="I1556">_xlfn.IFS(H1556&lt;PERCENTILE(Income_Clean,0.33),"Low",H1556&lt;PERCENTILE(Income_Clean,0.67),"Medium",H1556&gt;PERCENTILE(Income_Clean,0.67),"High")</f>
        <v>Low</v>
      </c>
      <c r="J1556" t="str">
        <f t="shared" si="145"/>
        <v>Below Average Income</v>
      </c>
      <c r="K1556">
        <v>1</v>
      </c>
      <c r="L1556">
        <v>0</v>
      </c>
      <c r="M1556" t="str">
        <f t="shared" si="147"/>
        <v>Yes</v>
      </c>
      <c r="N1556" t="s">
        <v>324</v>
      </c>
      <c r="O1556">
        <v>77</v>
      </c>
      <c r="P1556">
        <v>3</v>
      </c>
      <c r="Q1556">
        <v>1</v>
      </c>
      <c r="R1556">
        <v>3</v>
      </c>
      <c r="S1556">
        <v>8</v>
      </c>
      <c r="T1556">
        <v>0</v>
      </c>
      <c r="U1556">
        <v>5</v>
      </c>
      <c r="V1556">
        <f t="shared" si="148"/>
        <v>20</v>
      </c>
      <c r="W1556">
        <v>1</v>
      </c>
      <c r="X1556">
        <v>1</v>
      </c>
      <c r="Y1556">
        <v>0</v>
      </c>
      <c r="Z1556">
        <v>2</v>
      </c>
      <c r="AA1556">
        <v>7</v>
      </c>
      <c r="AB1556">
        <v>0</v>
      </c>
      <c r="AC1556">
        <v>0</v>
      </c>
      <c r="AD1556">
        <v>0</v>
      </c>
      <c r="AE1556">
        <v>0</v>
      </c>
      <c r="AF1556">
        <v>0</v>
      </c>
      <c r="AG1556">
        <f t="shared" si="149"/>
        <v>0</v>
      </c>
      <c r="AH1556">
        <v>0</v>
      </c>
      <c r="AI1556">
        <v>0</v>
      </c>
    </row>
    <row r="1557" spans="1:35" x14ac:dyDescent="0.3">
      <c r="A1557" s="1">
        <v>6642</v>
      </c>
      <c r="B1557">
        <v>1961</v>
      </c>
      <c r="C1557">
        <f t="shared" si="146"/>
        <v>65</v>
      </c>
      <c r="D1557" t="str" cm="1">
        <f t="array" ref="D1557">_xlfn.IFS(C1557&lt;36,"Young",C1557&lt;56,"Middle-aged",C1557&gt;=56,"Senior")</f>
        <v>Senior</v>
      </c>
      <c r="E1557" t="s">
        <v>29</v>
      </c>
      <c r="F1557" t="s">
        <v>41</v>
      </c>
      <c r="G1557">
        <v>27215</v>
      </c>
      <c r="H1557">
        <f t="shared" si="144"/>
        <v>27215</v>
      </c>
      <c r="I1557" t="str" cm="1">
        <f t="array" ref="I1557">_xlfn.IFS(H1557&lt;PERCENTILE(Income_Clean,0.33),"Low",H1557&lt;PERCENTILE(Income_Clean,0.67),"Medium",H1557&gt;PERCENTILE(Income_Clean,0.67),"High")</f>
        <v>Low</v>
      </c>
      <c r="J1557" t="str">
        <f t="shared" si="145"/>
        <v>Below Average Income</v>
      </c>
      <c r="K1557">
        <v>2</v>
      </c>
      <c r="L1557">
        <v>1</v>
      </c>
      <c r="M1557" t="str">
        <f t="shared" si="147"/>
        <v>Yes</v>
      </c>
      <c r="N1557" t="s">
        <v>338</v>
      </c>
      <c r="O1557">
        <v>50</v>
      </c>
      <c r="P1557">
        <v>30</v>
      </c>
      <c r="Q1557">
        <v>5</v>
      </c>
      <c r="R1557">
        <v>22</v>
      </c>
      <c r="S1557">
        <v>8</v>
      </c>
      <c r="T1557">
        <v>9</v>
      </c>
      <c r="U1557">
        <v>28</v>
      </c>
      <c r="V1557">
        <f t="shared" si="148"/>
        <v>102</v>
      </c>
      <c r="W1557">
        <v>4</v>
      </c>
      <c r="X1557">
        <v>2</v>
      </c>
      <c r="Y1557">
        <v>1</v>
      </c>
      <c r="Z1557">
        <v>4</v>
      </c>
      <c r="AA1557">
        <v>6</v>
      </c>
      <c r="AB1557">
        <v>0</v>
      </c>
      <c r="AC1557">
        <v>0</v>
      </c>
      <c r="AD1557">
        <v>0</v>
      </c>
      <c r="AE1557">
        <v>0</v>
      </c>
      <c r="AF1557">
        <v>0</v>
      </c>
      <c r="AG1557">
        <f t="shared" si="149"/>
        <v>0</v>
      </c>
      <c r="AH1557">
        <v>0</v>
      </c>
      <c r="AI1557">
        <v>0</v>
      </c>
    </row>
    <row r="1558" spans="1:35" x14ac:dyDescent="0.3">
      <c r="A1558" s="1">
        <v>2793</v>
      </c>
      <c r="B1558">
        <v>1976</v>
      </c>
      <c r="C1558">
        <f t="shared" si="146"/>
        <v>50</v>
      </c>
      <c r="D1558" t="str" cm="1">
        <f t="array" ref="D1558">_xlfn.IFS(C1558&lt;36,"Young",C1558&lt;56,"Middle-aged",C1558&gt;=56,"Senior")</f>
        <v>Middle-aged</v>
      </c>
      <c r="E1558" t="s">
        <v>36</v>
      </c>
      <c r="F1558" t="s">
        <v>41</v>
      </c>
      <c r="G1558">
        <v>70179</v>
      </c>
      <c r="H1558">
        <f t="shared" si="144"/>
        <v>70179</v>
      </c>
      <c r="I1558" t="str" cm="1">
        <f t="array" ref="I1558">_xlfn.IFS(H1558&lt;PERCENTILE(Income_Clean,0.33),"Low",H1558&lt;PERCENTILE(Income_Clean,0.67),"Medium",H1558&gt;PERCENTILE(Income_Clean,0.67),"High")</f>
        <v>High</v>
      </c>
      <c r="J1558" t="str">
        <f t="shared" si="145"/>
        <v>Above Average Income</v>
      </c>
      <c r="K1558">
        <v>0</v>
      </c>
      <c r="L1558">
        <v>1</v>
      </c>
      <c r="M1558" t="str">
        <f t="shared" si="147"/>
        <v>Yes</v>
      </c>
      <c r="N1558" t="s">
        <v>584</v>
      </c>
      <c r="O1558">
        <v>10</v>
      </c>
      <c r="P1558">
        <v>532</v>
      </c>
      <c r="Q1558">
        <v>88</v>
      </c>
      <c r="R1558">
        <v>168</v>
      </c>
      <c r="S1558">
        <v>69</v>
      </c>
      <c r="T1558">
        <v>44</v>
      </c>
      <c r="U1558">
        <v>133</v>
      </c>
      <c r="V1558">
        <f t="shared" si="148"/>
        <v>1034</v>
      </c>
      <c r="W1558">
        <v>3</v>
      </c>
      <c r="X1558">
        <v>7</v>
      </c>
      <c r="Y1558">
        <v>3</v>
      </c>
      <c r="Z1558">
        <v>13</v>
      </c>
      <c r="AA1558">
        <v>5</v>
      </c>
      <c r="AB1558">
        <v>0</v>
      </c>
      <c r="AC1558">
        <v>0</v>
      </c>
      <c r="AD1558">
        <v>0</v>
      </c>
      <c r="AE1558">
        <v>0</v>
      </c>
      <c r="AF1558">
        <v>0</v>
      </c>
      <c r="AG1558">
        <f t="shared" si="149"/>
        <v>0</v>
      </c>
      <c r="AH1558">
        <v>0</v>
      </c>
      <c r="AI1558">
        <v>0</v>
      </c>
    </row>
    <row r="1559" spans="1:35" x14ac:dyDescent="0.3">
      <c r="A1559" s="1">
        <v>5424</v>
      </c>
      <c r="B1559">
        <v>1983</v>
      </c>
      <c r="C1559">
        <f t="shared" si="146"/>
        <v>43</v>
      </c>
      <c r="D1559" t="str" cm="1">
        <f t="array" ref="D1559">_xlfn.IFS(C1559&lt;36,"Young",C1559&lt;56,"Middle-aged",C1559&gt;=56,"Senior")</f>
        <v>Middle-aged</v>
      </c>
      <c r="E1559" t="s">
        <v>29</v>
      </c>
      <c r="F1559" t="s">
        <v>37</v>
      </c>
      <c r="G1559">
        <v>39922</v>
      </c>
      <c r="H1559">
        <f t="shared" si="144"/>
        <v>39922</v>
      </c>
      <c r="I1559" t="str" cm="1">
        <f t="array" ref="I1559">_xlfn.IFS(H1559&lt;PERCENTILE(Income_Clean,0.33),"Low",H1559&lt;PERCENTILE(Income_Clean,0.67),"Medium",H1559&gt;PERCENTILE(Income_Clean,0.67),"High")</f>
        <v>Low</v>
      </c>
      <c r="J1559" t="str">
        <f t="shared" si="145"/>
        <v>Below Average Income</v>
      </c>
      <c r="K1559">
        <v>1</v>
      </c>
      <c r="L1559">
        <v>0</v>
      </c>
      <c r="M1559" t="str">
        <f t="shared" si="147"/>
        <v>Yes</v>
      </c>
      <c r="N1559" t="s">
        <v>516</v>
      </c>
      <c r="O1559">
        <v>30</v>
      </c>
      <c r="P1559">
        <v>29</v>
      </c>
      <c r="Q1559">
        <v>12</v>
      </c>
      <c r="R1559">
        <v>59</v>
      </c>
      <c r="S1559">
        <v>19</v>
      </c>
      <c r="T1559">
        <v>1</v>
      </c>
      <c r="U1559">
        <v>36</v>
      </c>
      <c r="V1559">
        <f t="shared" si="148"/>
        <v>156</v>
      </c>
      <c r="W1559">
        <v>2</v>
      </c>
      <c r="X1559">
        <v>3</v>
      </c>
      <c r="Y1559">
        <v>0</v>
      </c>
      <c r="Z1559">
        <v>4</v>
      </c>
      <c r="AA1559">
        <v>8</v>
      </c>
      <c r="AB1559">
        <v>0</v>
      </c>
      <c r="AC1559">
        <v>0</v>
      </c>
      <c r="AD1559">
        <v>0</v>
      </c>
      <c r="AE1559">
        <v>0</v>
      </c>
      <c r="AF1559">
        <v>0</v>
      </c>
      <c r="AG1559">
        <f t="shared" si="149"/>
        <v>0</v>
      </c>
      <c r="AH1559">
        <v>0</v>
      </c>
      <c r="AI1559">
        <v>0</v>
      </c>
    </row>
    <row r="1560" spans="1:35" x14ac:dyDescent="0.3">
      <c r="A1560" s="1">
        <v>879</v>
      </c>
      <c r="B1560">
        <v>1976</v>
      </c>
      <c r="C1560">
        <f t="shared" si="146"/>
        <v>50</v>
      </c>
      <c r="D1560" t="str" cm="1">
        <f t="array" ref="D1560">_xlfn.IFS(C1560&lt;36,"Young",C1560&lt;56,"Middle-aged",C1560&gt;=56,"Senior")</f>
        <v>Middle-aged</v>
      </c>
      <c r="E1560" t="s">
        <v>39</v>
      </c>
      <c r="F1560" t="s">
        <v>37</v>
      </c>
      <c r="G1560">
        <v>49681</v>
      </c>
      <c r="H1560">
        <f t="shared" si="144"/>
        <v>49681</v>
      </c>
      <c r="I1560" t="str" cm="1">
        <f t="array" ref="I1560">_xlfn.IFS(H1560&lt;PERCENTILE(Income_Clean,0.33),"Low",H1560&lt;PERCENTILE(Income_Clean,0.67),"Medium",H1560&gt;PERCENTILE(Income_Clean,0.67),"High")</f>
        <v>Medium</v>
      </c>
      <c r="J1560" t="str">
        <f t="shared" si="145"/>
        <v>Average Income</v>
      </c>
      <c r="K1560">
        <v>0</v>
      </c>
      <c r="L1560">
        <v>2</v>
      </c>
      <c r="M1560" t="str">
        <f t="shared" si="147"/>
        <v>Yes</v>
      </c>
      <c r="N1560" t="s">
        <v>511</v>
      </c>
      <c r="O1560">
        <v>66</v>
      </c>
      <c r="P1560">
        <v>411</v>
      </c>
      <c r="Q1560">
        <v>0</v>
      </c>
      <c r="R1560">
        <v>26</v>
      </c>
      <c r="S1560">
        <v>0</v>
      </c>
      <c r="T1560">
        <v>0</v>
      </c>
      <c r="U1560">
        <v>21</v>
      </c>
      <c r="V1560">
        <f t="shared" si="148"/>
        <v>458</v>
      </c>
      <c r="W1560">
        <v>6</v>
      </c>
      <c r="X1560">
        <v>7</v>
      </c>
      <c r="Y1560">
        <v>1</v>
      </c>
      <c r="Z1560">
        <v>7</v>
      </c>
      <c r="AA1560">
        <v>7</v>
      </c>
      <c r="AB1560">
        <v>0</v>
      </c>
      <c r="AC1560">
        <v>0</v>
      </c>
      <c r="AD1560">
        <v>0</v>
      </c>
      <c r="AE1560">
        <v>0</v>
      </c>
      <c r="AF1560">
        <v>0</v>
      </c>
      <c r="AG1560">
        <f t="shared" si="149"/>
        <v>0</v>
      </c>
      <c r="AH1560">
        <v>0</v>
      </c>
      <c r="AI1560">
        <v>0</v>
      </c>
    </row>
    <row r="1561" spans="1:35" x14ac:dyDescent="0.3">
      <c r="A1561" s="1">
        <v>9530</v>
      </c>
      <c r="B1561">
        <v>1988</v>
      </c>
      <c r="C1561">
        <f t="shared" si="146"/>
        <v>38</v>
      </c>
      <c r="D1561" t="str" cm="1">
        <f t="array" ref="D1561">_xlfn.IFS(C1561&lt;36,"Young",C1561&lt;56,"Middle-aged",C1561&gt;=56,"Senior")</f>
        <v>Middle-aged</v>
      </c>
      <c r="E1561" t="s">
        <v>29</v>
      </c>
      <c r="F1561" t="s">
        <v>37</v>
      </c>
      <c r="G1561">
        <v>24645</v>
      </c>
      <c r="H1561">
        <f t="shared" si="144"/>
        <v>24645</v>
      </c>
      <c r="I1561" t="str" cm="1">
        <f t="array" ref="I1561">_xlfn.IFS(H1561&lt;PERCENTILE(Income_Clean,0.33),"Low",H1561&lt;PERCENTILE(Income_Clean,0.67),"Medium",H1561&gt;PERCENTILE(Income_Clean,0.67),"High")</f>
        <v>Low</v>
      </c>
      <c r="J1561" t="str">
        <f t="shared" si="145"/>
        <v>Below Average Income</v>
      </c>
      <c r="K1561">
        <v>1</v>
      </c>
      <c r="L1561">
        <v>0</v>
      </c>
      <c r="M1561" t="str">
        <f t="shared" si="147"/>
        <v>Yes</v>
      </c>
      <c r="N1561" t="s">
        <v>608</v>
      </c>
      <c r="O1561">
        <v>16</v>
      </c>
      <c r="P1561">
        <v>5</v>
      </c>
      <c r="Q1561">
        <v>3</v>
      </c>
      <c r="R1561">
        <v>4</v>
      </c>
      <c r="S1561">
        <v>4</v>
      </c>
      <c r="T1561">
        <v>1</v>
      </c>
      <c r="U1561">
        <v>0</v>
      </c>
      <c r="V1561">
        <f t="shared" si="148"/>
        <v>17</v>
      </c>
      <c r="W1561">
        <v>1</v>
      </c>
      <c r="X1561">
        <v>1</v>
      </c>
      <c r="Y1561">
        <v>0</v>
      </c>
      <c r="Z1561">
        <v>2</v>
      </c>
      <c r="AA1561">
        <v>8</v>
      </c>
      <c r="AB1561">
        <v>0</v>
      </c>
      <c r="AC1561">
        <v>0</v>
      </c>
      <c r="AD1561">
        <v>0</v>
      </c>
      <c r="AE1561">
        <v>0</v>
      </c>
      <c r="AF1561">
        <v>0</v>
      </c>
      <c r="AG1561">
        <f t="shared" si="149"/>
        <v>0</v>
      </c>
      <c r="AH1561">
        <v>0</v>
      </c>
      <c r="AI1561">
        <v>0</v>
      </c>
    </row>
    <row r="1562" spans="1:35" x14ac:dyDescent="0.3">
      <c r="A1562" s="1">
        <v>4828</v>
      </c>
      <c r="B1562">
        <v>1954</v>
      </c>
      <c r="C1562">
        <f t="shared" si="146"/>
        <v>72</v>
      </c>
      <c r="D1562" t="str" cm="1">
        <f t="array" ref="D1562">_xlfn.IFS(C1562&lt;36,"Young",C1562&lt;56,"Middle-aged",C1562&gt;=56,"Senior")</f>
        <v>Senior</v>
      </c>
      <c r="E1562" t="s">
        <v>29</v>
      </c>
      <c r="F1562" t="s">
        <v>41</v>
      </c>
      <c r="G1562">
        <v>79865</v>
      </c>
      <c r="H1562">
        <f t="shared" si="144"/>
        <v>79865</v>
      </c>
      <c r="I1562" t="str" cm="1">
        <f t="array" ref="I1562">_xlfn.IFS(H1562&lt;PERCENTILE(Income_Clean,0.33),"Low",H1562&lt;PERCENTILE(Income_Clean,0.67),"Medium",H1562&gt;PERCENTILE(Income_Clean,0.67),"High")</f>
        <v>High</v>
      </c>
      <c r="J1562" t="str">
        <f t="shared" si="145"/>
        <v>Above Average Income</v>
      </c>
      <c r="K1562">
        <v>0</v>
      </c>
      <c r="L1562">
        <v>1</v>
      </c>
      <c r="M1562" t="str">
        <f t="shared" si="147"/>
        <v>Yes</v>
      </c>
      <c r="N1562" t="s">
        <v>400</v>
      </c>
      <c r="O1562">
        <v>12</v>
      </c>
      <c r="P1562">
        <v>71</v>
      </c>
      <c r="Q1562">
        <v>99</v>
      </c>
      <c r="R1562">
        <v>278</v>
      </c>
      <c r="S1562">
        <v>185</v>
      </c>
      <c r="T1562">
        <v>121</v>
      </c>
      <c r="U1562">
        <v>38</v>
      </c>
      <c r="V1562">
        <f t="shared" si="148"/>
        <v>792</v>
      </c>
      <c r="W1562">
        <v>1</v>
      </c>
      <c r="X1562">
        <v>5</v>
      </c>
      <c r="Y1562">
        <v>10</v>
      </c>
      <c r="Z1562">
        <v>5</v>
      </c>
      <c r="AA1562">
        <v>1</v>
      </c>
      <c r="AB1562">
        <v>0</v>
      </c>
      <c r="AC1562">
        <v>0</v>
      </c>
      <c r="AD1562">
        <v>0</v>
      </c>
      <c r="AE1562">
        <v>0</v>
      </c>
      <c r="AF1562">
        <v>0</v>
      </c>
      <c r="AG1562">
        <f t="shared" si="149"/>
        <v>0</v>
      </c>
      <c r="AH1562">
        <v>0</v>
      </c>
      <c r="AI1562">
        <v>0</v>
      </c>
    </row>
    <row r="1563" spans="1:35" x14ac:dyDescent="0.3">
      <c r="A1563" s="1">
        <v>10699</v>
      </c>
      <c r="B1563">
        <v>1985</v>
      </c>
      <c r="C1563">
        <f t="shared" si="146"/>
        <v>41</v>
      </c>
      <c r="D1563" t="str" cm="1">
        <f t="array" ref="D1563">_xlfn.IFS(C1563&lt;36,"Young",C1563&lt;56,"Middle-aged",C1563&gt;=56,"Senior")</f>
        <v>Middle-aged</v>
      </c>
      <c r="E1563" t="s">
        <v>29</v>
      </c>
      <c r="F1563" t="s">
        <v>37</v>
      </c>
      <c r="G1563">
        <v>44322</v>
      </c>
      <c r="H1563">
        <f t="shared" si="144"/>
        <v>44322</v>
      </c>
      <c r="I1563" t="str" cm="1">
        <f t="array" ref="I1563">_xlfn.IFS(H1563&lt;PERCENTILE(Income_Clean,0.33),"Low",H1563&lt;PERCENTILE(Income_Clean,0.67),"Medium",H1563&gt;PERCENTILE(Income_Clean,0.67),"High")</f>
        <v>Medium</v>
      </c>
      <c r="J1563" t="str">
        <f t="shared" si="145"/>
        <v>Average Income</v>
      </c>
      <c r="K1563">
        <v>1</v>
      </c>
      <c r="L1563">
        <v>0</v>
      </c>
      <c r="M1563" t="str">
        <f t="shared" si="147"/>
        <v>Yes</v>
      </c>
      <c r="N1563" t="s">
        <v>305</v>
      </c>
      <c r="O1563">
        <v>30</v>
      </c>
      <c r="P1563">
        <v>46</v>
      </c>
      <c r="Q1563">
        <v>0</v>
      </c>
      <c r="R1563">
        <v>40</v>
      </c>
      <c r="S1563">
        <v>3</v>
      </c>
      <c r="T1563">
        <v>0</v>
      </c>
      <c r="U1563">
        <v>3</v>
      </c>
      <c r="V1563">
        <f t="shared" si="148"/>
        <v>92</v>
      </c>
      <c r="W1563">
        <v>2</v>
      </c>
      <c r="X1563">
        <v>3</v>
      </c>
      <c r="Y1563">
        <v>0</v>
      </c>
      <c r="Z1563">
        <v>3</v>
      </c>
      <c r="AA1563">
        <v>8</v>
      </c>
      <c r="AB1563">
        <v>0</v>
      </c>
      <c r="AC1563">
        <v>0</v>
      </c>
      <c r="AD1563">
        <v>0</v>
      </c>
      <c r="AE1563">
        <v>0</v>
      </c>
      <c r="AF1563">
        <v>0</v>
      </c>
      <c r="AG1563">
        <f t="shared" si="149"/>
        <v>0</v>
      </c>
      <c r="AH1563">
        <v>0</v>
      </c>
      <c r="AI1563">
        <v>0</v>
      </c>
    </row>
    <row r="1564" spans="1:35" x14ac:dyDescent="0.3">
      <c r="A1564" s="1">
        <v>1497</v>
      </c>
      <c r="B1564">
        <v>1952</v>
      </c>
      <c r="C1564">
        <f t="shared" si="146"/>
        <v>74</v>
      </c>
      <c r="D1564" t="str" cm="1">
        <f t="array" ref="D1564">_xlfn.IFS(C1564&lt;36,"Young",C1564&lt;56,"Middle-aged",C1564&gt;=56,"Senior")</f>
        <v>Senior</v>
      </c>
      <c r="E1564" t="s">
        <v>29</v>
      </c>
      <c r="F1564" t="s">
        <v>30</v>
      </c>
      <c r="G1564">
        <v>47958</v>
      </c>
      <c r="H1564">
        <f t="shared" si="144"/>
        <v>47958</v>
      </c>
      <c r="I1564" t="str" cm="1">
        <f t="array" ref="I1564">_xlfn.IFS(H1564&lt;PERCENTILE(Income_Clean,0.33),"Low",H1564&lt;PERCENTILE(Income_Clean,0.67),"Medium",H1564&gt;PERCENTILE(Income_Clean,0.67),"High")</f>
        <v>Medium</v>
      </c>
      <c r="J1564" t="str">
        <f t="shared" si="145"/>
        <v>Average Income</v>
      </c>
      <c r="K1564">
        <v>0</v>
      </c>
      <c r="L1564">
        <v>1</v>
      </c>
      <c r="M1564" t="str">
        <f t="shared" si="147"/>
        <v>Yes</v>
      </c>
      <c r="N1564" t="s">
        <v>509</v>
      </c>
      <c r="O1564">
        <v>8</v>
      </c>
      <c r="P1564">
        <v>268</v>
      </c>
      <c r="Q1564">
        <v>11</v>
      </c>
      <c r="R1564">
        <v>88</v>
      </c>
      <c r="S1564">
        <v>15</v>
      </c>
      <c r="T1564">
        <v>3</v>
      </c>
      <c r="U1564">
        <v>22</v>
      </c>
      <c r="V1564">
        <f t="shared" si="148"/>
        <v>407</v>
      </c>
      <c r="W1564">
        <v>2</v>
      </c>
      <c r="X1564">
        <v>6</v>
      </c>
      <c r="Y1564">
        <v>3</v>
      </c>
      <c r="Z1564">
        <v>5</v>
      </c>
      <c r="AA1564">
        <v>5</v>
      </c>
      <c r="AB1564">
        <v>0</v>
      </c>
      <c r="AC1564">
        <v>0</v>
      </c>
      <c r="AD1564">
        <v>0</v>
      </c>
      <c r="AE1564">
        <v>0</v>
      </c>
      <c r="AF1564">
        <v>0</v>
      </c>
      <c r="AG1564">
        <f t="shared" si="149"/>
        <v>0</v>
      </c>
      <c r="AH1564">
        <v>0</v>
      </c>
      <c r="AI1564">
        <v>0</v>
      </c>
    </row>
    <row r="1565" spans="1:35" x14ac:dyDescent="0.3">
      <c r="A1565" s="1">
        <v>7476</v>
      </c>
      <c r="B1565">
        <v>1964</v>
      </c>
      <c r="C1565">
        <f t="shared" si="146"/>
        <v>62</v>
      </c>
      <c r="D1565" t="str" cm="1">
        <f t="array" ref="D1565">_xlfn.IFS(C1565&lt;36,"Young",C1565&lt;56,"Middle-aged",C1565&gt;=56,"Senior")</f>
        <v>Senior</v>
      </c>
      <c r="E1565" t="s">
        <v>39</v>
      </c>
      <c r="F1565" t="s">
        <v>30</v>
      </c>
      <c r="G1565">
        <v>63972</v>
      </c>
      <c r="H1565">
        <f t="shared" si="144"/>
        <v>63972</v>
      </c>
      <c r="I1565" t="str" cm="1">
        <f t="array" ref="I1565">_xlfn.IFS(H1565&lt;PERCENTILE(Income_Clean,0.33),"Low",H1565&lt;PERCENTILE(Income_Clean,0.67),"Medium",H1565&gt;PERCENTILE(Income_Clean,0.67),"High")</f>
        <v>High</v>
      </c>
      <c r="J1565" t="str">
        <f t="shared" si="145"/>
        <v>Above Average Income</v>
      </c>
      <c r="K1565">
        <v>0</v>
      </c>
      <c r="L1565">
        <v>1</v>
      </c>
      <c r="M1565" t="str">
        <f t="shared" si="147"/>
        <v>Yes</v>
      </c>
      <c r="N1565" t="s">
        <v>618</v>
      </c>
      <c r="O1565">
        <v>93</v>
      </c>
      <c r="P1565">
        <v>928</v>
      </c>
      <c r="Q1565">
        <v>63</v>
      </c>
      <c r="R1565">
        <v>254</v>
      </c>
      <c r="S1565">
        <v>0</v>
      </c>
      <c r="T1565">
        <v>12</v>
      </c>
      <c r="U1565">
        <v>12</v>
      </c>
      <c r="V1565">
        <f t="shared" si="148"/>
        <v>1269</v>
      </c>
      <c r="W1565">
        <v>4</v>
      </c>
      <c r="X1565">
        <v>5</v>
      </c>
      <c r="Y1565">
        <v>4</v>
      </c>
      <c r="Z1565">
        <v>10</v>
      </c>
      <c r="AA1565">
        <v>4</v>
      </c>
      <c r="AB1565">
        <v>0</v>
      </c>
      <c r="AC1565">
        <v>1</v>
      </c>
      <c r="AD1565">
        <v>0</v>
      </c>
      <c r="AE1565">
        <v>0</v>
      </c>
      <c r="AF1565">
        <v>0</v>
      </c>
      <c r="AG1565">
        <f t="shared" si="149"/>
        <v>1</v>
      </c>
      <c r="AH1565">
        <v>0</v>
      </c>
      <c r="AI1565">
        <v>0</v>
      </c>
    </row>
    <row r="1566" spans="1:35" x14ac:dyDescent="0.3">
      <c r="A1566" s="1">
        <v>4390</v>
      </c>
      <c r="B1566">
        <v>1954</v>
      </c>
      <c r="C1566">
        <f t="shared" si="146"/>
        <v>72</v>
      </c>
      <c r="D1566" t="str" cm="1">
        <f t="array" ref="D1566">_xlfn.IFS(C1566&lt;36,"Young",C1566&lt;56,"Middle-aged",C1566&gt;=56,"Senior")</f>
        <v>Senior</v>
      </c>
      <c r="E1566" t="s">
        <v>29</v>
      </c>
      <c r="F1566" t="s">
        <v>33</v>
      </c>
      <c r="G1566">
        <v>75315</v>
      </c>
      <c r="H1566">
        <f t="shared" si="144"/>
        <v>75315</v>
      </c>
      <c r="I1566" t="str" cm="1">
        <f t="array" ref="I1566">_xlfn.IFS(H1566&lt;PERCENTILE(Income_Clean,0.33),"Low",H1566&lt;PERCENTILE(Income_Clean,0.67),"Medium",H1566&gt;PERCENTILE(Income_Clean,0.67),"High")</f>
        <v>High</v>
      </c>
      <c r="J1566" t="str">
        <f t="shared" si="145"/>
        <v>Above Average Income</v>
      </c>
      <c r="K1566">
        <v>0</v>
      </c>
      <c r="L1566">
        <v>1</v>
      </c>
      <c r="M1566" t="str">
        <f t="shared" si="147"/>
        <v>Yes</v>
      </c>
      <c r="N1566" t="s">
        <v>647</v>
      </c>
      <c r="O1566">
        <v>14</v>
      </c>
      <c r="P1566">
        <v>459</v>
      </c>
      <c r="Q1566">
        <v>15</v>
      </c>
      <c r="R1566">
        <v>171</v>
      </c>
      <c r="S1566">
        <v>142</v>
      </c>
      <c r="T1566">
        <v>23</v>
      </c>
      <c r="U1566">
        <v>31</v>
      </c>
      <c r="V1566">
        <f t="shared" si="148"/>
        <v>841</v>
      </c>
      <c r="W1566">
        <v>2</v>
      </c>
      <c r="X1566">
        <v>5</v>
      </c>
      <c r="Y1566">
        <v>4</v>
      </c>
      <c r="Z1566">
        <v>12</v>
      </c>
      <c r="AA1566">
        <v>2</v>
      </c>
      <c r="AB1566">
        <v>0</v>
      </c>
      <c r="AC1566">
        <v>0</v>
      </c>
      <c r="AD1566">
        <v>0</v>
      </c>
      <c r="AE1566">
        <v>0</v>
      </c>
      <c r="AF1566">
        <v>0</v>
      </c>
      <c r="AG1566">
        <f t="shared" si="149"/>
        <v>0</v>
      </c>
      <c r="AH1566">
        <v>0</v>
      </c>
      <c r="AI1566">
        <v>0</v>
      </c>
    </row>
    <row r="1567" spans="1:35" x14ac:dyDescent="0.3">
      <c r="A1567" s="1">
        <v>10478</v>
      </c>
      <c r="B1567">
        <v>1950</v>
      </c>
      <c r="C1567">
        <f t="shared" si="146"/>
        <v>76</v>
      </c>
      <c r="D1567" t="str" cm="1">
        <f t="array" ref="D1567">_xlfn.IFS(C1567&lt;36,"Young",C1567&lt;56,"Middle-aged",C1567&gt;=56,"Senior")</f>
        <v>Senior</v>
      </c>
      <c r="E1567" t="s">
        <v>36</v>
      </c>
      <c r="F1567" t="s">
        <v>37</v>
      </c>
      <c r="G1567">
        <v>55517</v>
      </c>
      <c r="H1567">
        <f t="shared" si="144"/>
        <v>55517</v>
      </c>
      <c r="I1567" t="str" cm="1">
        <f t="array" ref="I1567">_xlfn.IFS(H1567&lt;PERCENTILE(Income_Clean,0.33),"Low",H1567&lt;PERCENTILE(Income_Clean,0.67),"Medium",H1567&gt;PERCENTILE(Income_Clean,0.67),"High")</f>
        <v>Medium</v>
      </c>
      <c r="J1567" t="str">
        <f t="shared" si="145"/>
        <v>Average Income</v>
      </c>
      <c r="K1567">
        <v>1</v>
      </c>
      <c r="L1567">
        <v>1</v>
      </c>
      <c r="M1567" t="str">
        <f t="shared" si="147"/>
        <v>Yes</v>
      </c>
      <c r="N1567" t="s">
        <v>331</v>
      </c>
      <c r="O1567">
        <v>53</v>
      </c>
      <c r="P1567">
        <v>483</v>
      </c>
      <c r="Q1567">
        <v>0</v>
      </c>
      <c r="R1567">
        <v>108</v>
      </c>
      <c r="S1567">
        <v>0</v>
      </c>
      <c r="T1567">
        <v>6</v>
      </c>
      <c r="U1567">
        <v>36</v>
      </c>
      <c r="V1567">
        <f t="shared" si="148"/>
        <v>633</v>
      </c>
      <c r="W1567">
        <v>5</v>
      </c>
      <c r="X1567">
        <v>11</v>
      </c>
      <c r="Y1567">
        <v>1</v>
      </c>
      <c r="Z1567">
        <v>6</v>
      </c>
      <c r="AA1567">
        <v>9</v>
      </c>
      <c r="AB1567">
        <v>0</v>
      </c>
      <c r="AC1567">
        <v>0</v>
      </c>
      <c r="AD1567">
        <v>0</v>
      </c>
      <c r="AE1567">
        <v>0</v>
      </c>
      <c r="AF1567">
        <v>0</v>
      </c>
      <c r="AG1567">
        <f t="shared" si="149"/>
        <v>0</v>
      </c>
      <c r="AH1567">
        <v>0</v>
      </c>
      <c r="AI1567">
        <v>1</v>
      </c>
    </row>
    <row r="1568" spans="1:35" x14ac:dyDescent="0.3">
      <c r="A1568" s="1">
        <v>1081</v>
      </c>
      <c r="B1568">
        <v>1957</v>
      </c>
      <c r="C1568">
        <f t="shared" si="146"/>
        <v>69</v>
      </c>
      <c r="D1568" t="str" cm="1">
        <f t="array" ref="D1568">_xlfn.IFS(C1568&lt;36,"Young",C1568&lt;56,"Middle-aged",C1568&gt;=56,"Senior")</f>
        <v>Senior</v>
      </c>
      <c r="E1568" t="s">
        <v>36</v>
      </c>
      <c r="F1568" t="s">
        <v>37</v>
      </c>
      <c r="G1568">
        <v>75283</v>
      </c>
      <c r="H1568">
        <f t="shared" si="144"/>
        <v>75283</v>
      </c>
      <c r="I1568" t="str" cm="1">
        <f t="array" ref="I1568">_xlfn.IFS(H1568&lt;PERCENTILE(Income_Clean,0.33),"Low",H1568&lt;PERCENTILE(Income_Clean,0.67),"Medium",H1568&gt;PERCENTILE(Income_Clean,0.67),"High")</f>
        <v>High</v>
      </c>
      <c r="J1568" t="str">
        <f t="shared" si="145"/>
        <v>Above Average Income</v>
      </c>
      <c r="K1568">
        <v>1</v>
      </c>
      <c r="L1568">
        <v>2</v>
      </c>
      <c r="M1568" t="str">
        <f t="shared" si="147"/>
        <v>Yes</v>
      </c>
      <c r="N1568" t="s">
        <v>369</v>
      </c>
      <c r="O1568">
        <v>26</v>
      </c>
      <c r="P1568">
        <v>733</v>
      </c>
      <c r="Q1568">
        <v>9</v>
      </c>
      <c r="R1568">
        <v>180</v>
      </c>
      <c r="S1568">
        <v>12</v>
      </c>
      <c r="T1568">
        <v>19</v>
      </c>
      <c r="U1568">
        <v>66</v>
      </c>
      <c r="V1568">
        <f t="shared" si="148"/>
        <v>1019</v>
      </c>
      <c r="W1568">
        <v>11</v>
      </c>
      <c r="X1568">
        <v>6</v>
      </c>
      <c r="Y1568">
        <v>3</v>
      </c>
      <c r="Z1568">
        <v>5</v>
      </c>
      <c r="AA1568">
        <v>4</v>
      </c>
      <c r="AB1568">
        <v>0</v>
      </c>
      <c r="AC1568">
        <v>0</v>
      </c>
      <c r="AD1568">
        <v>0</v>
      </c>
      <c r="AE1568">
        <v>0</v>
      </c>
      <c r="AF1568">
        <v>0</v>
      </c>
      <c r="AG1568">
        <f t="shared" si="149"/>
        <v>0</v>
      </c>
      <c r="AH1568">
        <v>0</v>
      </c>
      <c r="AI1568">
        <v>0</v>
      </c>
    </row>
    <row r="1569" spans="1:35" x14ac:dyDescent="0.3">
      <c r="A1569" s="1">
        <v>4261</v>
      </c>
      <c r="B1569">
        <v>1946</v>
      </c>
      <c r="C1569">
        <f t="shared" si="146"/>
        <v>80</v>
      </c>
      <c r="D1569" t="str" cm="1">
        <f t="array" ref="D1569">_xlfn.IFS(C1569&lt;36,"Young",C1569&lt;56,"Middle-aged",C1569&gt;=56,"Senior")</f>
        <v>Senior</v>
      </c>
      <c r="E1569" t="s">
        <v>36</v>
      </c>
      <c r="F1569" t="s">
        <v>30</v>
      </c>
      <c r="G1569">
        <v>82800</v>
      </c>
      <c r="H1569">
        <f t="shared" si="144"/>
        <v>82800</v>
      </c>
      <c r="I1569" t="str" cm="1">
        <f t="array" ref="I1569">_xlfn.IFS(H1569&lt;PERCENTILE(Income_Clean,0.33),"Low",H1569&lt;PERCENTILE(Income_Clean,0.67),"Medium",H1569&gt;PERCENTILE(Income_Clean,0.67),"High")</f>
        <v>High</v>
      </c>
      <c r="J1569" t="str">
        <f t="shared" si="145"/>
        <v>Above Average Income</v>
      </c>
      <c r="K1569">
        <v>0</v>
      </c>
      <c r="L1569">
        <v>0</v>
      </c>
      <c r="M1569" t="str">
        <f t="shared" si="147"/>
        <v>No</v>
      </c>
      <c r="N1569" t="s">
        <v>49</v>
      </c>
      <c r="O1569">
        <v>23</v>
      </c>
      <c r="P1569">
        <v>1006</v>
      </c>
      <c r="Q1569">
        <v>22</v>
      </c>
      <c r="R1569">
        <v>115</v>
      </c>
      <c r="S1569">
        <v>59</v>
      </c>
      <c r="T1569">
        <v>68</v>
      </c>
      <c r="U1569">
        <v>45</v>
      </c>
      <c r="V1569">
        <f t="shared" si="148"/>
        <v>1315</v>
      </c>
      <c r="W1569">
        <v>1</v>
      </c>
      <c r="X1569">
        <v>7</v>
      </c>
      <c r="Y1569">
        <v>6</v>
      </c>
      <c r="Z1569">
        <v>12</v>
      </c>
      <c r="AA1569">
        <v>3</v>
      </c>
      <c r="AB1569">
        <v>0</v>
      </c>
      <c r="AC1569">
        <v>0</v>
      </c>
      <c r="AD1569">
        <v>1</v>
      </c>
      <c r="AE1569">
        <v>1</v>
      </c>
      <c r="AF1569">
        <v>0</v>
      </c>
      <c r="AG1569">
        <f t="shared" si="149"/>
        <v>2</v>
      </c>
      <c r="AH1569">
        <v>0</v>
      </c>
      <c r="AI1569">
        <v>1</v>
      </c>
    </row>
    <row r="1570" spans="1:35" x14ac:dyDescent="0.3">
      <c r="A1570" s="1">
        <v>9916</v>
      </c>
      <c r="B1570">
        <v>1954</v>
      </c>
      <c r="C1570">
        <f t="shared" si="146"/>
        <v>72</v>
      </c>
      <c r="D1570" t="str" cm="1">
        <f t="array" ref="D1570">_xlfn.IFS(C1570&lt;36,"Young",C1570&lt;56,"Middle-aged",C1570&gt;=56,"Senior")</f>
        <v>Senior</v>
      </c>
      <c r="E1570" t="s">
        <v>29</v>
      </c>
      <c r="F1570" t="s">
        <v>37</v>
      </c>
      <c r="G1570">
        <v>38998</v>
      </c>
      <c r="H1570">
        <f t="shared" si="144"/>
        <v>38998</v>
      </c>
      <c r="I1570" t="str" cm="1">
        <f t="array" ref="I1570">_xlfn.IFS(H1570&lt;PERCENTILE(Income_Clean,0.33),"Low",H1570&lt;PERCENTILE(Income_Clean,0.67),"Medium",H1570&gt;PERCENTILE(Income_Clean,0.67),"High")</f>
        <v>Low</v>
      </c>
      <c r="J1570" t="str">
        <f t="shared" si="145"/>
        <v>Below Average Income</v>
      </c>
      <c r="K1570">
        <v>1</v>
      </c>
      <c r="L1570">
        <v>1</v>
      </c>
      <c r="M1570" t="str">
        <f t="shared" si="147"/>
        <v>Yes</v>
      </c>
      <c r="N1570" t="s">
        <v>54</v>
      </c>
      <c r="O1570">
        <v>92</v>
      </c>
      <c r="P1570">
        <v>34</v>
      </c>
      <c r="Q1570">
        <v>1</v>
      </c>
      <c r="R1570">
        <v>14</v>
      </c>
      <c r="S1570">
        <v>0</v>
      </c>
      <c r="T1570">
        <v>0</v>
      </c>
      <c r="U1570">
        <v>5</v>
      </c>
      <c r="V1570">
        <f t="shared" si="148"/>
        <v>54</v>
      </c>
      <c r="W1570">
        <v>3</v>
      </c>
      <c r="X1570">
        <v>2</v>
      </c>
      <c r="Y1570">
        <v>0</v>
      </c>
      <c r="Z1570">
        <v>3</v>
      </c>
      <c r="AA1570">
        <v>8</v>
      </c>
      <c r="AB1570">
        <v>0</v>
      </c>
      <c r="AC1570">
        <v>0</v>
      </c>
      <c r="AD1570">
        <v>0</v>
      </c>
      <c r="AE1570">
        <v>0</v>
      </c>
      <c r="AF1570">
        <v>0</v>
      </c>
      <c r="AG1570">
        <f t="shared" si="149"/>
        <v>0</v>
      </c>
      <c r="AH1570">
        <v>1</v>
      </c>
      <c r="AI1570">
        <v>0</v>
      </c>
    </row>
    <row r="1571" spans="1:35" x14ac:dyDescent="0.3">
      <c r="A1571" s="1">
        <v>5350</v>
      </c>
      <c r="B1571">
        <v>1991</v>
      </c>
      <c r="C1571">
        <f t="shared" si="146"/>
        <v>35</v>
      </c>
      <c r="D1571" t="str" cm="1">
        <f t="array" ref="D1571">_xlfn.IFS(C1571&lt;36,"Young",C1571&lt;56,"Middle-aged",C1571&gt;=56,"Senior")</f>
        <v>Young</v>
      </c>
      <c r="E1571" t="s">
        <v>39</v>
      </c>
      <c r="F1571" t="s">
        <v>30</v>
      </c>
      <c r="G1571">
        <v>90638</v>
      </c>
      <c r="H1571">
        <f t="shared" si="144"/>
        <v>90638</v>
      </c>
      <c r="I1571" t="str" cm="1">
        <f t="array" ref="I1571">_xlfn.IFS(H1571&lt;PERCENTILE(Income_Clean,0.33),"Low",H1571&lt;PERCENTILE(Income_Clean,0.67),"Medium",H1571&gt;PERCENTILE(Income_Clean,0.67),"High")</f>
        <v>High</v>
      </c>
      <c r="J1571" t="str">
        <f t="shared" si="145"/>
        <v>Above Average Income</v>
      </c>
      <c r="K1571">
        <v>0</v>
      </c>
      <c r="L1571">
        <v>0</v>
      </c>
      <c r="M1571" t="str">
        <f t="shared" si="147"/>
        <v>No</v>
      </c>
      <c r="N1571" t="s">
        <v>589</v>
      </c>
      <c r="O1571">
        <v>29</v>
      </c>
      <c r="P1571">
        <v>1156</v>
      </c>
      <c r="Q1571">
        <v>120</v>
      </c>
      <c r="R1571">
        <v>915</v>
      </c>
      <c r="S1571">
        <v>94</v>
      </c>
      <c r="T1571">
        <v>144</v>
      </c>
      <c r="U1571">
        <v>96</v>
      </c>
      <c r="V1571">
        <f t="shared" si="148"/>
        <v>2525</v>
      </c>
      <c r="W1571">
        <v>1</v>
      </c>
      <c r="X1571">
        <v>3</v>
      </c>
      <c r="Y1571">
        <v>4</v>
      </c>
      <c r="Z1571">
        <v>10</v>
      </c>
      <c r="AA1571">
        <v>1</v>
      </c>
      <c r="AB1571">
        <v>0</v>
      </c>
      <c r="AC1571">
        <v>0</v>
      </c>
      <c r="AD1571">
        <v>1</v>
      </c>
      <c r="AE1571">
        <v>0</v>
      </c>
      <c r="AF1571">
        <v>0</v>
      </c>
      <c r="AG1571">
        <f t="shared" si="149"/>
        <v>1</v>
      </c>
      <c r="AH1571">
        <v>0</v>
      </c>
      <c r="AI1571">
        <v>1</v>
      </c>
    </row>
    <row r="1572" spans="1:35" x14ac:dyDescent="0.3">
      <c r="A1572" s="1">
        <v>8135</v>
      </c>
      <c r="B1572">
        <v>1986</v>
      </c>
      <c r="C1572">
        <f t="shared" si="146"/>
        <v>40</v>
      </c>
      <c r="D1572" t="str" cm="1">
        <f t="array" ref="D1572">_xlfn.IFS(C1572&lt;36,"Young",C1572&lt;56,"Middle-aged",C1572&gt;=56,"Senior")</f>
        <v>Middle-aged</v>
      </c>
      <c r="E1572" t="s">
        <v>39</v>
      </c>
      <c r="F1572" t="s">
        <v>37</v>
      </c>
      <c r="G1572">
        <v>27161</v>
      </c>
      <c r="H1572">
        <f t="shared" si="144"/>
        <v>27161</v>
      </c>
      <c r="I1572" t="str" cm="1">
        <f t="array" ref="I1572">_xlfn.IFS(H1572&lt;PERCENTILE(Income_Clean,0.33),"Low",H1572&lt;PERCENTILE(Income_Clean,0.67),"Medium",H1572&gt;PERCENTILE(Income_Clean,0.67),"High")</f>
        <v>Low</v>
      </c>
      <c r="J1572" t="str">
        <f t="shared" si="145"/>
        <v>Below Average Income</v>
      </c>
      <c r="K1572">
        <v>1</v>
      </c>
      <c r="L1572">
        <v>0</v>
      </c>
      <c r="M1572" t="str">
        <f t="shared" si="147"/>
        <v>Yes</v>
      </c>
      <c r="N1572" t="s">
        <v>233</v>
      </c>
      <c r="O1572">
        <v>41</v>
      </c>
      <c r="P1572">
        <v>7</v>
      </c>
      <c r="Q1572">
        <v>4</v>
      </c>
      <c r="R1572">
        <v>23</v>
      </c>
      <c r="S1572">
        <v>7</v>
      </c>
      <c r="T1572">
        <v>0</v>
      </c>
      <c r="U1572">
        <v>11</v>
      </c>
      <c r="V1572">
        <f t="shared" si="148"/>
        <v>52</v>
      </c>
      <c r="W1572">
        <v>1</v>
      </c>
      <c r="X1572">
        <v>1</v>
      </c>
      <c r="Y1572">
        <v>0</v>
      </c>
      <c r="Z1572">
        <v>3</v>
      </c>
      <c r="AA1572">
        <v>7</v>
      </c>
      <c r="AB1572">
        <v>0</v>
      </c>
      <c r="AC1572">
        <v>0</v>
      </c>
      <c r="AD1572">
        <v>0</v>
      </c>
      <c r="AE1572">
        <v>0</v>
      </c>
      <c r="AF1572">
        <v>0</v>
      </c>
      <c r="AG1572">
        <f t="shared" si="149"/>
        <v>0</v>
      </c>
      <c r="AH1572">
        <v>0</v>
      </c>
      <c r="AI1572">
        <v>0</v>
      </c>
    </row>
    <row r="1573" spans="1:35" x14ac:dyDescent="0.3">
      <c r="A1573" s="1">
        <v>8685</v>
      </c>
      <c r="B1573">
        <v>1977</v>
      </c>
      <c r="C1573">
        <f t="shared" si="146"/>
        <v>49</v>
      </c>
      <c r="D1573" t="str" cm="1">
        <f t="array" ref="D1573">_xlfn.IFS(C1573&lt;36,"Young",C1573&lt;56,"Middle-aged",C1573&gt;=56,"Senior")</f>
        <v>Middle-aged</v>
      </c>
      <c r="E1573" t="s">
        <v>29</v>
      </c>
      <c r="F1573" t="s">
        <v>37</v>
      </c>
      <c r="G1573">
        <v>42014</v>
      </c>
      <c r="H1573">
        <f t="shared" si="144"/>
        <v>42014</v>
      </c>
      <c r="I1573" t="str" cm="1">
        <f t="array" ref="I1573">_xlfn.IFS(H1573&lt;PERCENTILE(Income_Clean,0.33),"Low",H1573&lt;PERCENTILE(Income_Clean,0.67),"Medium",H1573&gt;PERCENTILE(Income_Clean,0.67),"High")</f>
        <v>Medium</v>
      </c>
      <c r="J1573" t="str">
        <f t="shared" si="145"/>
        <v>Average Income</v>
      </c>
      <c r="K1573">
        <v>1</v>
      </c>
      <c r="L1573">
        <v>0</v>
      </c>
      <c r="M1573" t="str">
        <f t="shared" si="147"/>
        <v>Yes</v>
      </c>
      <c r="N1573" t="s">
        <v>236</v>
      </c>
      <c r="O1573">
        <v>56</v>
      </c>
      <c r="P1573">
        <v>244</v>
      </c>
      <c r="Q1573">
        <v>15</v>
      </c>
      <c r="R1573">
        <v>108</v>
      </c>
      <c r="S1573">
        <v>4</v>
      </c>
      <c r="T1573">
        <v>15</v>
      </c>
      <c r="U1573">
        <v>50</v>
      </c>
      <c r="V1573">
        <f t="shared" si="148"/>
        <v>436</v>
      </c>
      <c r="W1573">
        <v>6</v>
      </c>
      <c r="X1573">
        <v>7</v>
      </c>
      <c r="Y1573">
        <v>1</v>
      </c>
      <c r="Z1573">
        <v>6</v>
      </c>
      <c r="AA1573">
        <v>8</v>
      </c>
      <c r="AB1573">
        <v>0</v>
      </c>
      <c r="AC1573">
        <v>0</v>
      </c>
      <c r="AD1573">
        <v>0</v>
      </c>
      <c r="AE1573">
        <v>0</v>
      </c>
      <c r="AF1573">
        <v>0</v>
      </c>
      <c r="AG1573">
        <f t="shared" si="149"/>
        <v>0</v>
      </c>
      <c r="AH1573">
        <v>0</v>
      </c>
      <c r="AI1573">
        <v>1</v>
      </c>
    </row>
    <row r="1574" spans="1:35" x14ac:dyDescent="0.3">
      <c r="A1574" s="1">
        <v>4967</v>
      </c>
      <c r="B1574">
        <v>1960</v>
      </c>
      <c r="C1574">
        <f t="shared" si="146"/>
        <v>66</v>
      </c>
      <c r="D1574" t="str" cm="1">
        <f t="array" ref="D1574">_xlfn.IFS(C1574&lt;36,"Young",C1574&lt;56,"Middle-aged",C1574&gt;=56,"Senior")</f>
        <v>Senior</v>
      </c>
      <c r="E1574" t="s">
        <v>36</v>
      </c>
      <c r="F1574" t="s">
        <v>33</v>
      </c>
      <c r="G1574">
        <v>38201</v>
      </c>
      <c r="H1574">
        <f t="shared" si="144"/>
        <v>38201</v>
      </c>
      <c r="I1574" t="str" cm="1">
        <f t="array" ref="I1574">_xlfn.IFS(H1574&lt;PERCENTILE(Income_Clean,0.33),"Low",H1574&lt;PERCENTILE(Income_Clean,0.67),"Medium",H1574&gt;PERCENTILE(Income_Clean,0.67),"High")</f>
        <v>Low</v>
      </c>
      <c r="J1574" t="str">
        <f t="shared" si="145"/>
        <v>Below Average Income</v>
      </c>
      <c r="K1574">
        <v>0</v>
      </c>
      <c r="L1574">
        <v>1</v>
      </c>
      <c r="M1574" t="str">
        <f t="shared" si="147"/>
        <v>Yes</v>
      </c>
      <c r="N1574" t="s">
        <v>482</v>
      </c>
      <c r="O1574">
        <v>19</v>
      </c>
      <c r="P1574">
        <v>233</v>
      </c>
      <c r="Q1574">
        <v>0</v>
      </c>
      <c r="R1574">
        <v>23</v>
      </c>
      <c r="S1574">
        <v>0</v>
      </c>
      <c r="T1574">
        <v>0</v>
      </c>
      <c r="U1574">
        <v>12</v>
      </c>
      <c r="V1574">
        <f t="shared" si="148"/>
        <v>268</v>
      </c>
      <c r="W1574">
        <v>4</v>
      </c>
      <c r="X1574">
        <v>5</v>
      </c>
      <c r="Y1574">
        <v>1</v>
      </c>
      <c r="Z1574">
        <v>5</v>
      </c>
      <c r="AA1574">
        <v>8</v>
      </c>
      <c r="AB1574">
        <v>0</v>
      </c>
      <c r="AC1574">
        <v>0</v>
      </c>
      <c r="AD1574">
        <v>0</v>
      </c>
      <c r="AE1574">
        <v>0</v>
      </c>
      <c r="AF1574">
        <v>0</v>
      </c>
      <c r="AG1574">
        <f t="shared" si="149"/>
        <v>0</v>
      </c>
      <c r="AH1574">
        <v>0</v>
      </c>
      <c r="AI1574">
        <v>0</v>
      </c>
    </row>
    <row r="1575" spans="1:35" x14ac:dyDescent="0.3">
      <c r="A1575" s="1">
        <v>2130</v>
      </c>
      <c r="B1575">
        <v>1982</v>
      </c>
      <c r="C1575">
        <f t="shared" si="146"/>
        <v>44</v>
      </c>
      <c r="D1575" t="str" cm="1">
        <f t="array" ref="D1575">_xlfn.IFS(C1575&lt;36,"Young",C1575&lt;56,"Middle-aged",C1575&gt;=56,"Senior")</f>
        <v>Middle-aged</v>
      </c>
      <c r="E1575" t="s">
        <v>29</v>
      </c>
      <c r="F1575" t="s">
        <v>33</v>
      </c>
      <c r="G1575">
        <v>45203</v>
      </c>
      <c r="H1575">
        <f t="shared" si="144"/>
        <v>45203</v>
      </c>
      <c r="I1575" t="str" cm="1">
        <f t="array" ref="I1575">_xlfn.IFS(H1575&lt;PERCENTILE(Income_Clean,0.33),"Low",H1575&lt;PERCENTILE(Income_Clean,0.67),"Medium",H1575&gt;PERCENTILE(Income_Clean,0.67),"High")</f>
        <v>Medium</v>
      </c>
      <c r="J1575" t="str">
        <f t="shared" si="145"/>
        <v>Average Income</v>
      </c>
      <c r="K1575">
        <v>2</v>
      </c>
      <c r="L1575">
        <v>0</v>
      </c>
      <c r="M1575" t="str">
        <f t="shared" si="147"/>
        <v>Yes</v>
      </c>
      <c r="N1575" t="s">
        <v>121</v>
      </c>
      <c r="O1575">
        <v>4</v>
      </c>
      <c r="P1575">
        <v>35</v>
      </c>
      <c r="Q1575">
        <v>3</v>
      </c>
      <c r="R1575">
        <v>67</v>
      </c>
      <c r="S1575">
        <v>10</v>
      </c>
      <c r="T1575">
        <v>8</v>
      </c>
      <c r="U1575">
        <v>24</v>
      </c>
      <c r="V1575">
        <f t="shared" si="148"/>
        <v>147</v>
      </c>
      <c r="W1575">
        <v>1</v>
      </c>
      <c r="X1575">
        <v>3</v>
      </c>
      <c r="Y1575">
        <v>1</v>
      </c>
      <c r="Z1575">
        <v>3</v>
      </c>
      <c r="AA1575">
        <v>6</v>
      </c>
      <c r="AB1575">
        <v>0</v>
      </c>
      <c r="AC1575">
        <v>0</v>
      </c>
      <c r="AD1575">
        <v>0</v>
      </c>
      <c r="AE1575">
        <v>0</v>
      </c>
      <c r="AF1575">
        <v>0</v>
      </c>
      <c r="AG1575">
        <f t="shared" si="149"/>
        <v>0</v>
      </c>
      <c r="AH1575">
        <v>0</v>
      </c>
      <c r="AI1575">
        <v>1</v>
      </c>
    </row>
    <row r="1576" spans="1:35" x14ac:dyDescent="0.3">
      <c r="A1576" s="1">
        <v>9298</v>
      </c>
      <c r="B1576">
        <v>1947</v>
      </c>
      <c r="C1576">
        <f t="shared" si="146"/>
        <v>79</v>
      </c>
      <c r="D1576" t="str" cm="1">
        <f t="array" ref="D1576">_xlfn.IFS(C1576&lt;36,"Young",C1576&lt;56,"Middle-aged",C1576&gt;=56,"Senior")</f>
        <v>Senior</v>
      </c>
      <c r="E1576" t="s">
        <v>36</v>
      </c>
      <c r="F1576" t="s">
        <v>33</v>
      </c>
      <c r="G1576">
        <v>81574</v>
      </c>
      <c r="H1576">
        <f t="shared" si="144"/>
        <v>81574</v>
      </c>
      <c r="I1576" t="str" cm="1">
        <f t="array" ref="I1576">_xlfn.IFS(H1576&lt;PERCENTILE(Income_Clean,0.33),"Low",H1576&lt;PERCENTILE(Income_Clean,0.67),"Medium",H1576&gt;PERCENTILE(Income_Clean,0.67),"High")</f>
        <v>High</v>
      </c>
      <c r="J1576" t="str">
        <f t="shared" si="145"/>
        <v>Above Average Income</v>
      </c>
      <c r="K1576">
        <v>0</v>
      </c>
      <c r="L1576">
        <v>0</v>
      </c>
      <c r="M1576" t="str">
        <f t="shared" si="147"/>
        <v>No</v>
      </c>
      <c r="N1576" t="s">
        <v>89</v>
      </c>
      <c r="O1576">
        <v>89</v>
      </c>
      <c r="P1576">
        <v>1252</v>
      </c>
      <c r="Q1576">
        <v>0</v>
      </c>
      <c r="R1576">
        <v>465</v>
      </c>
      <c r="S1576">
        <v>46</v>
      </c>
      <c r="T1576">
        <v>35</v>
      </c>
      <c r="U1576">
        <v>0</v>
      </c>
      <c r="V1576">
        <f t="shared" si="148"/>
        <v>1798</v>
      </c>
      <c r="W1576">
        <v>1</v>
      </c>
      <c r="X1576">
        <v>4</v>
      </c>
      <c r="Y1576">
        <v>5</v>
      </c>
      <c r="Z1576">
        <v>8</v>
      </c>
      <c r="AA1576">
        <v>1</v>
      </c>
      <c r="AB1576">
        <v>0</v>
      </c>
      <c r="AC1576">
        <v>1</v>
      </c>
      <c r="AD1576">
        <v>1</v>
      </c>
      <c r="AE1576">
        <v>0</v>
      </c>
      <c r="AF1576">
        <v>0</v>
      </c>
      <c r="AG1576">
        <f t="shared" si="149"/>
        <v>2</v>
      </c>
      <c r="AH1576">
        <v>0</v>
      </c>
      <c r="AI1576">
        <v>0</v>
      </c>
    </row>
    <row r="1577" spans="1:35" x14ac:dyDescent="0.3">
      <c r="A1577" s="1">
        <v>8175</v>
      </c>
      <c r="B1577">
        <v>1992</v>
      </c>
      <c r="C1577">
        <f t="shared" si="146"/>
        <v>34</v>
      </c>
      <c r="D1577" t="str" cm="1">
        <f t="array" ref="D1577">_xlfn.IFS(C1577&lt;36,"Young",C1577&lt;56,"Middle-aged",C1577&gt;=56,"Senior")</f>
        <v>Young</v>
      </c>
      <c r="E1577" t="s">
        <v>29</v>
      </c>
      <c r="F1577" t="s">
        <v>37</v>
      </c>
      <c r="G1577">
        <v>34935</v>
      </c>
      <c r="H1577">
        <f t="shared" si="144"/>
        <v>34935</v>
      </c>
      <c r="I1577" t="str" cm="1">
        <f t="array" ref="I1577">_xlfn.IFS(H1577&lt;PERCENTILE(Income_Clean,0.33),"Low",H1577&lt;PERCENTILE(Income_Clean,0.67),"Medium",H1577&gt;PERCENTILE(Income_Clean,0.67),"High")</f>
        <v>Low</v>
      </c>
      <c r="J1577" t="str">
        <f t="shared" si="145"/>
        <v>Below Average Income</v>
      </c>
      <c r="K1577">
        <v>0</v>
      </c>
      <c r="L1577">
        <v>0</v>
      </c>
      <c r="M1577" t="str">
        <f t="shared" si="147"/>
        <v>No</v>
      </c>
      <c r="N1577" t="s">
        <v>349</v>
      </c>
      <c r="O1577">
        <v>71</v>
      </c>
      <c r="P1577">
        <v>34</v>
      </c>
      <c r="Q1577">
        <v>4</v>
      </c>
      <c r="R1577">
        <v>66</v>
      </c>
      <c r="S1577">
        <v>3</v>
      </c>
      <c r="T1577">
        <v>10</v>
      </c>
      <c r="U1577">
        <v>20</v>
      </c>
      <c r="V1577">
        <f t="shared" si="148"/>
        <v>137</v>
      </c>
      <c r="W1577">
        <v>1</v>
      </c>
      <c r="X1577">
        <v>2</v>
      </c>
      <c r="Y1577">
        <v>1</v>
      </c>
      <c r="Z1577">
        <v>4</v>
      </c>
      <c r="AA1577">
        <v>7</v>
      </c>
      <c r="AB1577">
        <v>0</v>
      </c>
      <c r="AC1577">
        <v>0</v>
      </c>
      <c r="AD1577">
        <v>0</v>
      </c>
      <c r="AE1577">
        <v>0</v>
      </c>
      <c r="AF1577">
        <v>0</v>
      </c>
      <c r="AG1577">
        <f t="shared" si="149"/>
        <v>0</v>
      </c>
      <c r="AH1577">
        <v>0</v>
      </c>
      <c r="AI1577">
        <v>0</v>
      </c>
    </row>
    <row r="1578" spans="1:35" x14ac:dyDescent="0.3">
      <c r="A1578" s="1">
        <v>6257</v>
      </c>
      <c r="B1578">
        <v>1976</v>
      </c>
      <c r="C1578">
        <f t="shared" si="146"/>
        <v>50</v>
      </c>
      <c r="D1578" t="str" cm="1">
        <f t="array" ref="D1578">_xlfn.IFS(C1578&lt;36,"Young",C1578&lt;56,"Middle-aged",C1578&gt;=56,"Senior")</f>
        <v>Middle-aged</v>
      </c>
      <c r="E1578" t="s">
        <v>39</v>
      </c>
      <c r="F1578" t="s">
        <v>30</v>
      </c>
      <c r="G1578">
        <v>60482</v>
      </c>
      <c r="H1578">
        <f t="shared" si="144"/>
        <v>60482</v>
      </c>
      <c r="I1578" t="str" cm="1">
        <f t="array" ref="I1578">_xlfn.IFS(H1578&lt;PERCENTILE(Income_Clean,0.33),"Low",H1578&lt;PERCENTILE(Income_Clean,0.67),"Medium",H1578&gt;PERCENTILE(Income_Clean,0.67),"High")</f>
        <v>Medium</v>
      </c>
      <c r="J1578" t="str">
        <f t="shared" si="145"/>
        <v>Average Income</v>
      </c>
      <c r="K1578">
        <v>0</v>
      </c>
      <c r="L1578">
        <v>1</v>
      </c>
      <c r="M1578" t="str">
        <f t="shared" si="147"/>
        <v>Yes</v>
      </c>
      <c r="N1578" t="s">
        <v>338</v>
      </c>
      <c r="O1578">
        <v>81</v>
      </c>
      <c r="P1578">
        <v>255</v>
      </c>
      <c r="Q1578">
        <v>43</v>
      </c>
      <c r="R1578">
        <v>134</v>
      </c>
      <c r="S1578">
        <v>37</v>
      </c>
      <c r="T1578">
        <v>14</v>
      </c>
      <c r="U1578">
        <v>24</v>
      </c>
      <c r="V1578">
        <f t="shared" si="148"/>
        <v>507</v>
      </c>
      <c r="W1578">
        <v>1</v>
      </c>
      <c r="X1578">
        <v>7</v>
      </c>
      <c r="Y1578">
        <v>2</v>
      </c>
      <c r="Z1578">
        <v>7</v>
      </c>
      <c r="AA1578">
        <v>7</v>
      </c>
      <c r="AB1578">
        <v>0</v>
      </c>
      <c r="AC1578">
        <v>0</v>
      </c>
      <c r="AD1578">
        <v>0</v>
      </c>
      <c r="AE1578">
        <v>0</v>
      </c>
      <c r="AF1578">
        <v>0</v>
      </c>
      <c r="AG1578">
        <f t="shared" si="149"/>
        <v>0</v>
      </c>
      <c r="AH1578">
        <v>0</v>
      </c>
      <c r="AI1578">
        <v>0</v>
      </c>
    </row>
    <row r="1579" spans="1:35" x14ac:dyDescent="0.3">
      <c r="A1579" s="1">
        <v>3790</v>
      </c>
      <c r="B1579">
        <v>1956</v>
      </c>
      <c r="C1579">
        <f t="shared" si="146"/>
        <v>70</v>
      </c>
      <c r="D1579" t="str" cm="1">
        <f t="array" ref="D1579">_xlfn.IFS(C1579&lt;36,"Young",C1579&lt;56,"Middle-aged",C1579&gt;=56,"Senior")</f>
        <v>Senior</v>
      </c>
      <c r="E1579" t="s">
        <v>29</v>
      </c>
      <c r="F1579" t="s">
        <v>33</v>
      </c>
      <c r="G1579">
        <v>34633</v>
      </c>
      <c r="H1579">
        <f t="shared" si="144"/>
        <v>34633</v>
      </c>
      <c r="I1579" t="str" cm="1">
        <f t="array" ref="I1579">_xlfn.IFS(H1579&lt;PERCENTILE(Income_Clean,0.33),"Low",H1579&lt;PERCENTILE(Income_Clean,0.67),"Medium",H1579&gt;PERCENTILE(Income_Clean,0.67),"High")</f>
        <v>Low</v>
      </c>
      <c r="J1579" t="str">
        <f t="shared" si="145"/>
        <v>Below Average Income</v>
      </c>
      <c r="K1579">
        <v>2</v>
      </c>
      <c r="L1579">
        <v>1</v>
      </c>
      <c r="M1579" t="str">
        <f t="shared" si="147"/>
        <v>Yes</v>
      </c>
      <c r="N1579" t="s">
        <v>533</v>
      </c>
      <c r="O1579">
        <v>31</v>
      </c>
      <c r="P1579">
        <v>8</v>
      </c>
      <c r="Q1579">
        <v>1</v>
      </c>
      <c r="R1579">
        <v>5</v>
      </c>
      <c r="S1579">
        <v>0</v>
      </c>
      <c r="T1579">
        <v>0</v>
      </c>
      <c r="U1579">
        <v>1</v>
      </c>
      <c r="V1579">
        <f t="shared" si="148"/>
        <v>15</v>
      </c>
      <c r="W1579">
        <v>1</v>
      </c>
      <c r="X1579">
        <v>1</v>
      </c>
      <c r="Y1579">
        <v>0</v>
      </c>
      <c r="Z1579">
        <v>2</v>
      </c>
      <c r="AA1579">
        <v>6</v>
      </c>
      <c r="AB1579">
        <v>0</v>
      </c>
      <c r="AC1579">
        <v>0</v>
      </c>
      <c r="AD1579">
        <v>0</v>
      </c>
      <c r="AE1579">
        <v>0</v>
      </c>
      <c r="AF1579">
        <v>0</v>
      </c>
      <c r="AG1579">
        <f t="shared" si="149"/>
        <v>0</v>
      </c>
      <c r="AH1579">
        <v>0</v>
      </c>
      <c r="AI1579">
        <v>0</v>
      </c>
    </row>
    <row r="1580" spans="1:35" x14ac:dyDescent="0.3">
      <c r="A1580" s="1">
        <v>9952</v>
      </c>
      <c r="B1580">
        <v>1947</v>
      </c>
      <c r="C1580">
        <f t="shared" si="146"/>
        <v>79</v>
      </c>
      <c r="D1580" t="str" cm="1">
        <f t="array" ref="D1580">_xlfn.IFS(C1580&lt;36,"Young",C1580&lt;56,"Middle-aged",C1580&gt;=56,"Senior")</f>
        <v>Senior</v>
      </c>
      <c r="E1580" t="s">
        <v>39</v>
      </c>
      <c r="F1580" t="s">
        <v>33</v>
      </c>
      <c r="G1580">
        <v>78093</v>
      </c>
      <c r="H1580">
        <f t="shared" si="144"/>
        <v>78093</v>
      </c>
      <c r="I1580" t="str" cm="1">
        <f t="array" ref="I1580">_xlfn.IFS(H1580&lt;PERCENTILE(Income_Clean,0.33),"Low",H1580&lt;PERCENTILE(Income_Clean,0.67),"Medium",H1580&gt;PERCENTILE(Income_Clean,0.67),"High")</f>
        <v>High</v>
      </c>
      <c r="J1580" t="str">
        <f t="shared" si="145"/>
        <v>Above Average Income</v>
      </c>
      <c r="K1580">
        <v>0</v>
      </c>
      <c r="L1580">
        <v>0</v>
      </c>
      <c r="M1580" t="str">
        <f t="shared" si="147"/>
        <v>No</v>
      </c>
      <c r="N1580" t="s">
        <v>531</v>
      </c>
      <c r="O1580">
        <v>53</v>
      </c>
      <c r="P1580">
        <v>368</v>
      </c>
      <c r="Q1580">
        <v>32</v>
      </c>
      <c r="R1580">
        <v>639</v>
      </c>
      <c r="S1580">
        <v>13</v>
      </c>
      <c r="T1580">
        <v>43</v>
      </c>
      <c r="U1580">
        <v>10</v>
      </c>
      <c r="V1580">
        <f t="shared" si="148"/>
        <v>1105</v>
      </c>
      <c r="W1580">
        <v>1</v>
      </c>
      <c r="X1580">
        <v>4</v>
      </c>
      <c r="Y1580">
        <v>7</v>
      </c>
      <c r="Z1580">
        <v>5</v>
      </c>
      <c r="AA1580">
        <v>1</v>
      </c>
      <c r="AB1580">
        <v>0</v>
      </c>
      <c r="AC1580">
        <v>0</v>
      </c>
      <c r="AD1580">
        <v>0</v>
      </c>
      <c r="AE1580">
        <v>0</v>
      </c>
      <c r="AF1580">
        <v>0</v>
      </c>
      <c r="AG1580">
        <f t="shared" si="149"/>
        <v>0</v>
      </c>
      <c r="AH1580">
        <v>0</v>
      </c>
      <c r="AI1580">
        <v>0</v>
      </c>
    </row>
    <row r="1581" spans="1:35" x14ac:dyDescent="0.3">
      <c r="A1581" s="1">
        <v>3503</v>
      </c>
      <c r="B1581">
        <v>1950</v>
      </c>
      <c r="C1581">
        <f t="shared" si="146"/>
        <v>76</v>
      </c>
      <c r="D1581" t="str" cm="1">
        <f t="array" ref="D1581">_xlfn.IFS(C1581&lt;36,"Young",C1581&lt;56,"Middle-aged",C1581&gt;=56,"Senior")</f>
        <v>Senior</v>
      </c>
      <c r="E1581" t="s">
        <v>29</v>
      </c>
      <c r="F1581" t="s">
        <v>41</v>
      </c>
      <c r="G1581">
        <v>82460</v>
      </c>
      <c r="H1581">
        <f t="shared" si="144"/>
        <v>82460</v>
      </c>
      <c r="I1581" t="str" cm="1">
        <f t="array" ref="I1581">_xlfn.IFS(H1581&lt;PERCENTILE(Income_Clean,0.33),"Low",H1581&lt;PERCENTILE(Income_Clean,0.67),"Medium",H1581&gt;PERCENTILE(Income_Clean,0.67),"High")</f>
        <v>High</v>
      </c>
      <c r="J1581" t="str">
        <f t="shared" si="145"/>
        <v>Above Average Income</v>
      </c>
      <c r="K1581">
        <v>0</v>
      </c>
      <c r="L1581">
        <v>0</v>
      </c>
      <c r="M1581" t="str">
        <f t="shared" si="147"/>
        <v>No</v>
      </c>
      <c r="N1581" t="s">
        <v>387</v>
      </c>
      <c r="O1581">
        <v>78</v>
      </c>
      <c r="P1581">
        <v>255</v>
      </c>
      <c r="Q1581">
        <v>47</v>
      </c>
      <c r="R1581">
        <v>573</v>
      </c>
      <c r="S1581">
        <v>52</v>
      </c>
      <c r="T1581">
        <v>32</v>
      </c>
      <c r="U1581">
        <v>15</v>
      </c>
      <c r="V1581">
        <f t="shared" si="148"/>
        <v>974</v>
      </c>
      <c r="W1581">
        <v>1</v>
      </c>
      <c r="X1581">
        <v>5</v>
      </c>
      <c r="Y1581">
        <v>3</v>
      </c>
      <c r="Z1581">
        <v>6</v>
      </c>
      <c r="AA1581">
        <v>1</v>
      </c>
      <c r="AB1581">
        <v>0</v>
      </c>
      <c r="AC1581">
        <v>0</v>
      </c>
      <c r="AD1581">
        <v>0</v>
      </c>
      <c r="AE1581">
        <v>0</v>
      </c>
      <c r="AF1581">
        <v>0</v>
      </c>
      <c r="AG1581">
        <f t="shared" si="149"/>
        <v>0</v>
      </c>
      <c r="AH1581">
        <v>0</v>
      </c>
      <c r="AI1581">
        <v>0</v>
      </c>
    </row>
    <row r="1582" spans="1:35" x14ac:dyDescent="0.3">
      <c r="A1582" s="1">
        <v>5223</v>
      </c>
      <c r="B1582">
        <v>1966</v>
      </c>
      <c r="C1582">
        <f t="shared" si="146"/>
        <v>60</v>
      </c>
      <c r="D1582" t="str" cm="1">
        <f t="array" ref="D1582">_xlfn.IFS(C1582&lt;36,"Young",C1582&lt;56,"Middle-aged",C1582&gt;=56,"Senior")</f>
        <v>Senior</v>
      </c>
      <c r="E1582" t="s">
        <v>39</v>
      </c>
      <c r="F1582" t="s">
        <v>33</v>
      </c>
      <c r="G1582">
        <v>45903</v>
      </c>
      <c r="H1582">
        <f t="shared" si="144"/>
        <v>45903</v>
      </c>
      <c r="I1582" t="str" cm="1">
        <f t="array" ref="I1582">_xlfn.IFS(H1582&lt;PERCENTILE(Income_Clean,0.33),"Low",H1582&lt;PERCENTILE(Income_Clean,0.67),"Medium",H1582&gt;PERCENTILE(Income_Clean,0.67),"High")</f>
        <v>Medium</v>
      </c>
      <c r="J1582" t="str">
        <f t="shared" si="145"/>
        <v>Average Income</v>
      </c>
      <c r="K1582">
        <v>0</v>
      </c>
      <c r="L1582">
        <v>1</v>
      </c>
      <c r="M1582" t="str">
        <f t="shared" si="147"/>
        <v>Yes</v>
      </c>
      <c r="N1582" t="s">
        <v>562</v>
      </c>
      <c r="O1582">
        <v>80</v>
      </c>
      <c r="P1582">
        <v>33</v>
      </c>
      <c r="Q1582">
        <v>8</v>
      </c>
      <c r="R1582">
        <v>10</v>
      </c>
      <c r="S1582">
        <v>2</v>
      </c>
      <c r="T1582">
        <v>10</v>
      </c>
      <c r="U1582">
        <v>3</v>
      </c>
      <c r="V1582">
        <f t="shared" si="148"/>
        <v>66</v>
      </c>
      <c r="W1582">
        <v>2</v>
      </c>
      <c r="X1582">
        <v>2</v>
      </c>
      <c r="Y1582">
        <v>1</v>
      </c>
      <c r="Z1582">
        <v>3</v>
      </c>
      <c r="AA1582">
        <v>4</v>
      </c>
      <c r="AB1582">
        <v>0</v>
      </c>
      <c r="AC1582">
        <v>0</v>
      </c>
      <c r="AD1582">
        <v>0</v>
      </c>
      <c r="AE1582">
        <v>0</v>
      </c>
      <c r="AF1582">
        <v>0</v>
      </c>
      <c r="AG1582">
        <f t="shared" si="149"/>
        <v>0</v>
      </c>
      <c r="AH1582">
        <v>0</v>
      </c>
      <c r="AI1582">
        <v>0</v>
      </c>
    </row>
    <row r="1583" spans="1:35" x14ac:dyDescent="0.3">
      <c r="A1583" s="1">
        <v>4608</v>
      </c>
      <c r="B1583">
        <v>1987</v>
      </c>
      <c r="C1583">
        <f t="shared" si="146"/>
        <v>39</v>
      </c>
      <c r="D1583" t="str" cm="1">
        <f t="array" ref="D1583">_xlfn.IFS(C1583&lt;36,"Young",C1583&lt;56,"Middle-aged",C1583&gt;=56,"Senior")</f>
        <v>Middle-aged</v>
      </c>
      <c r="E1583" t="s">
        <v>29</v>
      </c>
      <c r="F1583" t="s">
        <v>41</v>
      </c>
      <c r="G1583">
        <v>81361</v>
      </c>
      <c r="H1583">
        <f t="shared" si="144"/>
        <v>81361</v>
      </c>
      <c r="I1583" t="str" cm="1">
        <f t="array" ref="I1583">_xlfn.IFS(H1583&lt;PERCENTILE(Income_Clean,0.33),"Low",H1583&lt;PERCENTILE(Income_Clean,0.67),"Medium",H1583&gt;PERCENTILE(Income_Clean,0.67),"High")</f>
        <v>High</v>
      </c>
      <c r="J1583" t="str">
        <f t="shared" si="145"/>
        <v>Above Average Income</v>
      </c>
      <c r="K1583">
        <v>0</v>
      </c>
      <c r="L1583">
        <v>0</v>
      </c>
      <c r="M1583" t="str">
        <f t="shared" si="147"/>
        <v>No</v>
      </c>
      <c r="N1583" t="s">
        <v>114</v>
      </c>
      <c r="O1583">
        <v>18</v>
      </c>
      <c r="P1583">
        <v>163</v>
      </c>
      <c r="Q1583">
        <v>23</v>
      </c>
      <c r="R1583">
        <v>424</v>
      </c>
      <c r="S1583">
        <v>27</v>
      </c>
      <c r="T1583">
        <v>65</v>
      </c>
      <c r="U1583">
        <v>76</v>
      </c>
      <c r="V1583">
        <f t="shared" si="148"/>
        <v>778</v>
      </c>
      <c r="W1583">
        <v>1</v>
      </c>
      <c r="X1583">
        <v>3</v>
      </c>
      <c r="Y1583">
        <v>10</v>
      </c>
      <c r="Z1583">
        <v>13</v>
      </c>
      <c r="AA1583">
        <v>1</v>
      </c>
      <c r="AB1583">
        <v>0</v>
      </c>
      <c r="AC1583">
        <v>0</v>
      </c>
      <c r="AD1583">
        <v>0</v>
      </c>
      <c r="AE1583">
        <v>0</v>
      </c>
      <c r="AF1583">
        <v>0</v>
      </c>
      <c r="AG1583">
        <f t="shared" si="149"/>
        <v>0</v>
      </c>
      <c r="AH1583">
        <v>0</v>
      </c>
      <c r="AI1583">
        <v>1</v>
      </c>
    </row>
    <row r="1584" spans="1:35" x14ac:dyDescent="0.3">
      <c r="A1584" s="1">
        <v>1626</v>
      </c>
      <c r="B1584">
        <v>1973</v>
      </c>
      <c r="C1584">
        <f t="shared" si="146"/>
        <v>53</v>
      </c>
      <c r="D1584" t="str" cm="1">
        <f t="array" ref="D1584">_xlfn.IFS(C1584&lt;36,"Young",C1584&lt;56,"Middle-aged",C1584&gt;=56,"Senior")</f>
        <v>Middle-aged</v>
      </c>
      <c r="E1584" t="s">
        <v>36</v>
      </c>
      <c r="F1584" t="s">
        <v>41</v>
      </c>
      <c r="G1584">
        <v>35860</v>
      </c>
      <c r="H1584">
        <f t="shared" si="144"/>
        <v>35860</v>
      </c>
      <c r="I1584" t="str" cm="1">
        <f t="array" ref="I1584">_xlfn.IFS(H1584&lt;PERCENTILE(Income_Clean,0.33),"Low",H1584&lt;PERCENTILE(Income_Clean,0.67),"Medium",H1584&gt;PERCENTILE(Income_Clean,0.67),"High")</f>
        <v>Low</v>
      </c>
      <c r="J1584" t="str">
        <f t="shared" si="145"/>
        <v>Below Average Income</v>
      </c>
      <c r="K1584">
        <v>1</v>
      </c>
      <c r="L1584">
        <v>1</v>
      </c>
      <c r="M1584" t="str">
        <f t="shared" si="147"/>
        <v>Yes</v>
      </c>
      <c r="N1584" t="s">
        <v>154</v>
      </c>
      <c r="O1584">
        <v>37</v>
      </c>
      <c r="P1584">
        <v>15</v>
      </c>
      <c r="Q1584">
        <v>0</v>
      </c>
      <c r="R1584">
        <v>8</v>
      </c>
      <c r="S1584">
        <v>4</v>
      </c>
      <c r="T1584">
        <v>2</v>
      </c>
      <c r="U1584">
        <v>20</v>
      </c>
      <c r="V1584">
        <f t="shared" si="148"/>
        <v>49</v>
      </c>
      <c r="W1584">
        <v>2</v>
      </c>
      <c r="X1584">
        <v>1</v>
      </c>
      <c r="Y1584">
        <v>1</v>
      </c>
      <c r="Z1584">
        <v>2</v>
      </c>
      <c r="AA1584">
        <v>5</v>
      </c>
      <c r="AB1584">
        <v>1</v>
      </c>
      <c r="AC1584">
        <v>0</v>
      </c>
      <c r="AD1584">
        <v>0</v>
      </c>
      <c r="AE1584">
        <v>0</v>
      </c>
      <c r="AF1584">
        <v>0</v>
      </c>
      <c r="AG1584">
        <f t="shared" si="149"/>
        <v>1</v>
      </c>
      <c r="AH1584">
        <v>0</v>
      </c>
      <c r="AI1584">
        <v>1</v>
      </c>
    </row>
    <row r="1585" spans="1:35" x14ac:dyDescent="0.3">
      <c r="A1585" s="1">
        <v>4764</v>
      </c>
      <c r="B1585">
        <v>1952</v>
      </c>
      <c r="C1585">
        <f t="shared" si="146"/>
        <v>74</v>
      </c>
      <c r="D1585" t="str" cm="1">
        <f t="array" ref="D1585">_xlfn.IFS(C1585&lt;36,"Young",C1585&lt;56,"Middle-aged",C1585&gt;=56,"Senior")</f>
        <v>Senior</v>
      </c>
      <c r="E1585" t="s">
        <v>39</v>
      </c>
      <c r="F1585" t="s">
        <v>33</v>
      </c>
      <c r="G1585">
        <v>40442</v>
      </c>
      <c r="H1585">
        <f t="shared" si="144"/>
        <v>40442</v>
      </c>
      <c r="I1585" t="str" cm="1">
        <f t="array" ref="I1585">_xlfn.IFS(H1585&lt;PERCENTILE(Income_Clean,0.33),"Low",H1585&lt;PERCENTILE(Income_Clean,0.67),"Medium",H1585&gt;PERCENTILE(Income_Clean,0.67),"High")</f>
        <v>Medium</v>
      </c>
      <c r="J1585" t="str">
        <f t="shared" si="145"/>
        <v>Average Income</v>
      </c>
      <c r="K1585">
        <v>1</v>
      </c>
      <c r="L1585">
        <v>1</v>
      </c>
      <c r="M1585" t="str">
        <f t="shared" si="147"/>
        <v>Yes</v>
      </c>
      <c r="N1585" t="s">
        <v>376</v>
      </c>
      <c r="O1585">
        <v>52</v>
      </c>
      <c r="P1585">
        <v>45</v>
      </c>
      <c r="Q1585">
        <v>12</v>
      </c>
      <c r="R1585">
        <v>52</v>
      </c>
      <c r="S1585">
        <v>25</v>
      </c>
      <c r="T1585">
        <v>22</v>
      </c>
      <c r="U1585">
        <v>13</v>
      </c>
      <c r="V1585">
        <f t="shared" si="148"/>
        <v>169</v>
      </c>
      <c r="W1585">
        <v>4</v>
      </c>
      <c r="X1585">
        <v>3</v>
      </c>
      <c r="Y1585">
        <v>1</v>
      </c>
      <c r="Z1585">
        <v>4</v>
      </c>
      <c r="AA1585">
        <v>7</v>
      </c>
      <c r="AB1585">
        <v>0</v>
      </c>
      <c r="AC1585">
        <v>0</v>
      </c>
      <c r="AD1585">
        <v>0</v>
      </c>
      <c r="AE1585">
        <v>0</v>
      </c>
      <c r="AF1585">
        <v>0</v>
      </c>
      <c r="AG1585">
        <f t="shared" si="149"/>
        <v>0</v>
      </c>
      <c r="AH1585">
        <v>0</v>
      </c>
      <c r="AI1585">
        <v>1</v>
      </c>
    </row>
    <row r="1586" spans="1:35" x14ac:dyDescent="0.3">
      <c r="A1586" s="1">
        <v>2471</v>
      </c>
      <c r="B1586">
        <v>1965</v>
      </c>
      <c r="C1586">
        <f t="shared" si="146"/>
        <v>61</v>
      </c>
      <c r="D1586" t="str" cm="1">
        <f t="array" ref="D1586">_xlfn.IFS(C1586&lt;36,"Young",C1586&lt;56,"Middle-aged",C1586&gt;=56,"Senior")</f>
        <v>Senior</v>
      </c>
      <c r="E1586" t="s">
        <v>29</v>
      </c>
      <c r="F1586" t="s">
        <v>37</v>
      </c>
      <c r="G1586">
        <v>61482</v>
      </c>
      <c r="H1586">
        <f t="shared" si="144"/>
        <v>61482</v>
      </c>
      <c r="I1586" t="str" cm="1">
        <f t="array" ref="I1586">_xlfn.IFS(H1586&lt;PERCENTILE(Income_Clean,0.33),"Low",H1586&lt;PERCENTILE(Income_Clean,0.67),"Medium",H1586&gt;PERCENTILE(Income_Clean,0.67),"High")</f>
        <v>Medium</v>
      </c>
      <c r="J1586" t="str">
        <f t="shared" si="145"/>
        <v>Average Income</v>
      </c>
      <c r="K1586">
        <v>0</v>
      </c>
      <c r="L1586">
        <v>0</v>
      </c>
      <c r="M1586" t="str">
        <f t="shared" si="147"/>
        <v>No</v>
      </c>
      <c r="N1586" t="s">
        <v>473</v>
      </c>
      <c r="O1586">
        <v>39</v>
      </c>
      <c r="P1586">
        <v>48</v>
      </c>
      <c r="Q1586">
        <v>58</v>
      </c>
      <c r="R1586">
        <v>68</v>
      </c>
      <c r="S1586">
        <v>16</v>
      </c>
      <c r="T1586">
        <v>66</v>
      </c>
      <c r="U1586">
        <v>43</v>
      </c>
      <c r="V1586">
        <f t="shared" si="148"/>
        <v>299</v>
      </c>
      <c r="W1586">
        <v>1</v>
      </c>
      <c r="X1586">
        <v>3</v>
      </c>
      <c r="Y1586">
        <v>2</v>
      </c>
      <c r="Z1586">
        <v>6</v>
      </c>
      <c r="AA1586">
        <v>2</v>
      </c>
      <c r="AB1586">
        <v>0</v>
      </c>
      <c r="AC1586">
        <v>0</v>
      </c>
      <c r="AD1586">
        <v>0</v>
      </c>
      <c r="AE1586">
        <v>0</v>
      </c>
      <c r="AF1586">
        <v>0</v>
      </c>
      <c r="AG1586">
        <f t="shared" si="149"/>
        <v>0</v>
      </c>
      <c r="AH1586">
        <v>0</v>
      </c>
      <c r="AI1586">
        <v>0</v>
      </c>
    </row>
    <row r="1587" spans="1:35" x14ac:dyDescent="0.3">
      <c r="A1587" s="1">
        <v>5892</v>
      </c>
      <c r="B1587">
        <v>1980</v>
      </c>
      <c r="C1587">
        <f t="shared" si="146"/>
        <v>46</v>
      </c>
      <c r="D1587" t="str" cm="1">
        <f t="array" ref="D1587">_xlfn.IFS(C1587&lt;36,"Young",C1587&lt;56,"Middle-aged",C1587&gt;=56,"Senior")</f>
        <v>Middle-aged</v>
      </c>
      <c r="E1587" t="s">
        <v>29</v>
      </c>
      <c r="F1587" t="s">
        <v>37</v>
      </c>
      <c r="G1587">
        <v>34968</v>
      </c>
      <c r="H1587">
        <f t="shared" si="144"/>
        <v>34968</v>
      </c>
      <c r="I1587" t="str" cm="1">
        <f t="array" ref="I1587">_xlfn.IFS(H1587&lt;PERCENTILE(Income_Clean,0.33),"Low",H1587&lt;PERCENTILE(Income_Clean,0.67),"Medium",H1587&gt;PERCENTILE(Income_Clean,0.67),"High")</f>
        <v>Low</v>
      </c>
      <c r="J1587" t="str">
        <f t="shared" si="145"/>
        <v>Below Average Income</v>
      </c>
      <c r="K1587">
        <v>1</v>
      </c>
      <c r="L1587">
        <v>0</v>
      </c>
      <c r="M1587" t="str">
        <f t="shared" si="147"/>
        <v>Yes</v>
      </c>
      <c r="N1587" t="s">
        <v>474</v>
      </c>
      <c r="O1587">
        <v>11</v>
      </c>
      <c r="P1587">
        <v>158</v>
      </c>
      <c r="Q1587">
        <v>6</v>
      </c>
      <c r="R1587">
        <v>45</v>
      </c>
      <c r="S1587">
        <v>8</v>
      </c>
      <c r="T1587">
        <v>2</v>
      </c>
      <c r="U1587">
        <v>2</v>
      </c>
      <c r="V1587">
        <f t="shared" si="148"/>
        <v>221</v>
      </c>
      <c r="W1587">
        <v>7</v>
      </c>
      <c r="X1587">
        <v>3</v>
      </c>
      <c r="Y1587">
        <v>2</v>
      </c>
      <c r="Z1587">
        <v>5</v>
      </c>
      <c r="AA1587">
        <v>7</v>
      </c>
      <c r="AB1587">
        <v>0</v>
      </c>
      <c r="AC1587">
        <v>0</v>
      </c>
      <c r="AD1587">
        <v>0</v>
      </c>
      <c r="AE1587">
        <v>0</v>
      </c>
      <c r="AF1587">
        <v>0</v>
      </c>
      <c r="AG1587">
        <f t="shared" si="149"/>
        <v>0</v>
      </c>
      <c r="AH1587">
        <v>0</v>
      </c>
      <c r="AI1587">
        <v>0</v>
      </c>
    </row>
    <row r="1588" spans="1:35" x14ac:dyDescent="0.3">
      <c r="A1588" s="1">
        <v>2612</v>
      </c>
      <c r="B1588">
        <v>1987</v>
      </c>
      <c r="C1588">
        <f t="shared" si="146"/>
        <v>39</v>
      </c>
      <c r="D1588" t="str" cm="1">
        <f t="array" ref="D1588">_xlfn.IFS(C1588&lt;36,"Young",C1588&lt;56,"Middle-aged",C1588&gt;=56,"Senior")</f>
        <v>Middle-aged</v>
      </c>
      <c r="E1588" t="s">
        <v>29</v>
      </c>
      <c r="F1588" t="s">
        <v>37</v>
      </c>
      <c r="G1588">
        <v>75794</v>
      </c>
      <c r="H1588">
        <f t="shared" si="144"/>
        <v>75794</v>
      </c>
      <c r="I1588" t="str" cm="1">
        <f t="array" ref="I1588">_xlfn.IFS(H1588&lt;PERCENTILE(Income_Clean,0.33),"Low",H1588&lt;PERCENTILE(Income_Clean,0.67),"Medium",H1588&gt;PERCENTILE(Income_Clean,0.67),"High")</f>
        <v>High</v>
      </c>
      <c r="J1588" t="str">
        <f t="shared" si="145"/>
        <v>Above Average Income</v>
      </c>
      <c r="K1588">
        <v>0</v>
      </c>
      <c r="L1588">
        <v>0</v>
      </c>
      <c r="M1588" t="str">
        <f t="shared" si="147"/>
        <v>No</v>
      </c>
      <c r="N1588" t="s">
        <v>578</v>
      </c>
      <c r="O1588">
        <v>33</v>
      </c>
      <c r="P1588">
        <v>754</v>
      </c>
      <c r="Q1588">
        <v>160</v>
      </c>
      <c r="R1588">
        <v>625</v>
      </c>
      <c r="S1588">
        <v>63</v>
      </c>
      <c r="T1588">
        <v>32</v>
      </c>
      <c r="U1588">
        <v>48</v>
      </c>
      <c r="V1588">
        <f t="shared" si="148"/>
        <v>1682</v>
      </c>
      <c r="W1588">
        <v>1</v>
      </c>
      <c r="X1588">
        <v>7</v>
      </c>
      <c r="Y1588">
        <v>5</v>
      </c>
      <c r="Z1588">
        <v>12</v>
      </c>
      <c r="AA1588">
        <v>3</v>
      </c>
      <c r="AB1588">
        <v>0</v>
      </c>
      <c r="AC1588">
        <v>0</v>
      </c>
      <c r="AD1588">
        <v>0</v>
      </c>
      <c r="AE1588">
        <v>1</v>
      </c>
      <c r="AF1588">
        <v>0</v>
      </c>
      <c r="AG1588">
        <f t="shared" si="149"/>
        <v>1</v>
      </c>
      <c r="AH1588">
        <v>0</v>
      </c>
      <c r="AI1588">
        <v>0</v>
      </c>
    </row>
    <row r="1589" spans="1:35" x14ac:dyDescent="0.3">
      <c r="A1589" s="1">
        <v>4971</v>
      </c>
      <c r="B1589">
        <v>1962</v>
      </c>
      <c r="C1589">
        <f t="shared" si="146"/>
        <v>64</v>
      </c>
      <c r="D1589" t="str" cm="1">
        <f t="array" ref="D1589">_xlfn.IFS(C1589&lt;36,"Young",C1589&lt;56,"Middle-aged",C1589&gt;=56,"Senior")</f>
        <v>Senior</v>
      </c>
      <c r="E1589" t="s">
        <v>36</v>
      </c>
      <c r="F1589" t="s">
        <v>33</v>
      </c>
      <c r="G1589">
        <v>31497</v>
      </c>
      <c r="H1589">
        <f t="shared" si="144"/>
        <v>31497</v>
      </c>
      <c r="I1589" t="str" cm="1">
        <f t="array" ref="I1589">_xlfn.IFS(H1589&lt;PERCENTILE(Income_Clean,0.33),"Low",H1589&lt;PERCENTILE(Income_Clean,0.67),"Medium",H1589&gt;PERCENTILE(Income_Clean,0.67),"High")</f>
        <v>Low</v>
      </c>
      <c r="J1589" t="str">
        <f t="shared" si="145"/>
        <v>Below Average Income</v>
      </c>
      <c r="K1589">
        <v>0</v>
      </c>
      <c r="L1589">
        <v>1</v>
      </c>
      <c r="M1589" t="str">
        <f t="shared" si="147"/>
        <v>Yes</v>
      </c>
      <c r="N1589" t="s">
        <v>298</v>
      </c>
      <c r="O1589">
        <v>22</v>
      </c>
      <c r="P1589">
        <v>108</v>
      </c>
      <c r="Q1589">
        <v>1</v>
      </c>
      <c r="R1589">
        <v>28</v>
      </c>
      <c r="S1589">
        <v>13</v>
      </c>
      <c r="T1589">
        <v>1</v>
      </c>
      <c r="U1589">
        <v>4</v>
      </c>
      <c r="V1589">
        <f t="shared" si="148"/>
        <v>155</v>
      </c>
      <c r="W1589">
        <v>2</v>
      </c>
      <c r="X1589">
        <v>3</v>
      </c>
      <c r="Y1589">
        <v>1</v>
      </c>
      <c r="Z1589">
        <v>4</v>
      </c>
      <c r="AA1589">
        <v>8</v>
      </c>
      <c r="AB1589">
        <v>0</v>
      </c>
      <c r="AC1589">
        <v>0</v>
      </c>
      <c r="AD1589">
        <v>0</v>
      </c>
      <c r="AE1589">
        <v>0</v>
      </c>
      <c r="AF1589">
        <v>0</v>
      </c>
      <c r="AG1589">
        <f t="shared" si="149"/>
        <v>0</v>
      </c>
      <c r="AH1589">
        <v>0</v>
      </c>
      <c r="AI1589">
        <v>0</v>
      </c>
    </row>
    <row r="1590" spans="1:35" x14ac:dyDescent="0.3">
      <c r="A1590" s="1">
        <v>5185</v>
      </c>
      <c r="B1590">
        <v>1955</v>
      </c>
      <c r="C1590">
        <f t="shared" si="146"/>
        <v>71</v>
      </c>
      <c r="D1590" t="str" cm="1">
        <f t="array" ref="D1590">_xlfn.IFS(C1590&lt;36,"Young",C1590&lt;56,"Middle-aged",C1590&gt;=56,"Senior")</f>
        <v>Senior</v>
      </c>
      <c r="E1590" t="s">
        <v>29</v>
      </c>
      <c r="F1590" t="s">
        <v>37</v>
      </c>
      <c r="G1590">
        <v>74268</v>
      </c>
      <c r="H1590">
        <f t="shared" si="144"/>
        <v>74268</v>
      </c>
      <c r="I1590" t="str" cm="1">
        <f t="array" ref="I1590">_xlfn.IFS(H1590&lt;PERCENTILE(Income_Clean,0.33),"Low",H1590&lt;PERCENTILE(Income_Clean,0.67),"Medium",H1590&gt;PERCENTILE(Income_Clean,0.67),"High")</f>
        <v>High</v>
      </c>
      <c r="J1590" t="str">
        <f t="shared" si="145"/>
        <v>Above Average Income</v>
      </c>
      <c r="K1590">
        <v>0</v>
      </c>
      <c r="L1590">
        <v>0</v>
      </c>
      <c r="M1590" t="str">
        <f t="shared" si="147"/>
        <v>No</v>
      </c>
      <c r="N1590" t="s">
        <v>516</v>
      </c>
      <c r="O1590">
        <v>83</v>
      </c>
      <c r="P1590">
        <v>199</v>
      </c>
      <c r="Q1590">
        <v>66</v>
      </c>
      <c r="R1590">
        <v>315</v>
      </c>
      <c r="S1590">
        <v>97</v>
      </c>
      <c r="T1590">
        <v>174</v>
      </c>
      <c r="U1590">
        <v>41</v>
      </c>
      <c r="V1590">
        <f t="shared" si="148"/>
        <v>892</v>
      </c>
      <c r="W1590">
        <v>1</v>
      </c>
      <c r="X1590">
        <v>4</v>
      </c>
      <c r="Y1590">
        <v>3</v>
      </c>
      <c r="Z1590">
        <v>5</v>
      </c>
      <c r="AA1590">
        <v>2</v>
      </c>
      <c r="AB1590">
        <v>0</v>
      </c>
      <c r="AC1590">
        <v>0</v>
      </c>
      <c r="AD1590">
        <v>0</v>
      </c>
      <c r="AE1590">
        <v>0</v>
      </c>
      <c r="AF1590">
        <v>0</v>
      </c>
      <c r="AG1590">
        <f t="shared" si="149"/>
        <v>0</v>
      </c>
      <c r="AH1590">
        <v>0</v>
      </c>
      <c r="AI1590">
        <v>0</v>
      </c>
    </row>
    <row r="1591" spans="1:35" x14ac:dyDescent="0.3">
      <c r="A1591" s="1">
        <v>10069</v>
      </c>
      <c r="B1591">
        <v>1988</v>
      </c>
      <c r="C1591">
        <f t="shared" si="146"/>
        <v>38</v>
      </c>
      <c r="D1591" t="str" cm="1">
        <f t="array" ref="D1591">_xlfn.IFS(C1591&lt;36,"Young",C1591&lt;56,"Middle-aged",C1591&gt;=56,"Senior")</f>
        <v>Middle-aged</v>
      </c>
      <c r="E1591" t="s">
        <v>47</v>
      </c>
      <c r="F1591" t="s">
        <v>33</v>
      </c>
      <c r="G1591">
        <v>13724</v>
      </c>
      <c r="H1591">
        <f t="shared" si="144"/>
        <v>13724</v>
      </c>
      <c r="I1591" t="str" cm="1">
        <f t="array" ref="I1591">_xlfn.IFS(H1591&lt;PERCENTILE(Income_Clean,0.33),"Low",H1591&lt;PERCENTILE(Income_Clean,0.67),"Medium",H1591&gt;PERCENTILE(Income_Clean,0.67),"High")</f>
        <v>Low</v>
      </c>
      <c r="J1591" t="str">
        <f t="shared" si="145"/>
        <v>Below Average Income</v>
      </c>
      <c r="K1591">
        <v>1</v>
      </c>
      <c r="L1591">
        <v>0</v>
      </c>
      <c r="M1591" t="str">
        <f t="shared" si="147"/>
        <v>Yes</v>
      </c>
      <c r="N1591" t="s">
        <v>51</v>
      </c>
      <c r="O1591">
        <v>43</v>
      </c>
      <c r="P1591">
        <v>2</v>
      </c>
      <c r="Q1591">
        <v>7</v>
      </c>
      <c r="R1591">
        <v>5</v>
      </c>
      <c r="S1591">
        <v>2</v>
      </c>
      <c r="T1591">
        <v>15</v>
      </c>
      <c r="U1591">
        <v>27</v>
      </c>
      <c r="V1591">
        <f t="shared" si="148"/>
        <v>58</v>
      </c>
      <c r="W1591">
        <v>1</v>
      </c>
      <c r="X1591">
        <v>2</v>
      </c>
      <c r="Y1591">
        <v>0</v>
      </c>
      <c r="Z1591">
        <v>2</v>
      </c>
      <c r="AA1591">
        <v>9</v>
      </c>
      <c r="AB1591">
        <v>1</v>
      </c>
      <c r="AC1591">
        <v>0</v>
      </c>
      <c r="AD1591">
        <v>0</v>
      </c>
      <c r="AE1591">
        <v>0</v>
      </c>
      <c r="AF1591">
        <v>0</v>
      </c>
      <c r="AG1591">
        <f t="shared" si="149"/>
        <v>1</v>
      </c>
      <c r="AH1591">
        <v>0</v>
      </c>
      <c r="AI1591">
        <v>0</v>
      </c>
    </row>
    <row r="1592" spans="1:35" x14ac:dyDescent="0.3">
      <c r="A1592" s="1">
        <v>2262</v>
      </c>
      <c r="B1592">
        <v>1965</v>
      </c>
      <c r="C1592">
        <f t="shared" si="146"/>
        <v>61</v>
      </c>
      <c r="D1592" t="str" cm="1">
        <f t="array" ref="D1592">_xlfn.IFS(C1592&lt;36,"Young",C1592&lt;56,"Middle-aged",C1592&gt;=56,"Senior")</f>
        <v>Senior</v>
      </c>
      <c r="E1592" t="s">
        <v>39</v>
      </c>
      <c r="F1592" t="s">
        <v>33</v>
      </c>
      <c r="G1592">
        <v>45143</v>
      </c>
      <c r="H1592">
        <f t="shared" si="144"/>
        <v>45143</v>
      </c>
      <c r="I1592" t="str" cm="1">
        <f t="array" ref="I1592">_xlfn.IFS(H1592&lt;PERCENTILE(Income_Clean,0.33),"Low",H1592&lt;PERCENTILE(Income_Clean,0.67),"Medium",H1592&gt;PERCENTILE(Income_Clean,0.67),"High")</f>
        <v>Medium</v>
      </c>
      <c r="J1592" t="str">
        <f t="shared" si="145"/>
        <v>Average Income</v>
      </c>
      <c r="K1592">
        <v>0</v>
      </c>
      <c r="L1592">
        <v>1</v>
      </c>
      <c r="M1592" t="str">
        <f t="shared" si="147"/>
        <v>Yes</v>
      </c>
      <c r="N1592" t="s">
        <v>611</v>
      </c>
      <c r="O1592">
        <v>74</v>
      </c>
      <c r="P1592">
        <v>202</v>
      </c>
      <c r="Q1592">
        <v>5</v>
      </c>
      <c r="R1592">
        <v>74</v>
      </c>
      <c r="S1592">
        <v>11</v>
      </c>
      <c r="T1592">
        <v>5</v>
      </c>
      <c r="U1592">
        <v>14</v>
      </c>
      <c r="V1592">
        <f t="shared" si="148"/>
        <v>311</v>
      </c>
      <c r="W1592">
        <v>3</v>
      </c>
      <c r="X1592">
        <v>6</v>
      </c>
      <c r="Y1592">
        <v>1</v>
      </c>
      <c r="Z1592">
        <v>5</v>
      </c>
      <c r="AA1592">
        <v>7</v>
      </c>
      <c r="AB1592">
        <v>0</v>
      </c>
      <c r="AC1592">
        <v>0</v>
      </c>
      <c r="AD1592">
        <v>0</v>
      </c>
      <c r="AE1592">
        <v>0</v>
      </c>
      <c r="AF1592">
        <v>0</v>
      </c>
      <c r="AG1592">
        <f t="shared" si="149"/>
        <v>0</v>
      </c>
      <c r="AH1592">
        <v>0</v>
      </c>
      <c r="AI1592">
        <v>0</v>
      </c>
    </row>
    <row r="1593" spans="1:35" x14ac:dyDescent="0.3">
      <c r="A1593" s="1">
        <v>1131</v>
      </c>
      <c r="B1593">
        <v>1967</v>
      </c>
      <c r="C1593">
        <f t="shared" si="146"/>
        <v>59</v>
      </c>
      <c r="D1593" t="str" cm="1">
        <f t="array" ref="D1593">_xlfn.IFS(C1593&lt;36,"Young",C1593&lt;56,"Middle-aged",C1593&gt;=56,"Senior")</f>
        <v>Senior</v>
      </c>
      <c r="E1593" t="s">
        <v>36</v>
      </c>
      <c r="F1593" t="s">
        <v>30</v>
      </c>
      <c r="G1593">
        <v>52569</v>
      </c>
      <c r="H1593">
        <f t="shared" si="144"/>
        <v>52569</v>
      </c>
      <c r="I1593" t="str" cm="1">
        <f t="array" ref="I1593">_xlfn.IFS(H1593&lt;PERCENTILE(Income_Clean,0.33),"Low",H1593&lt;PERCENTILE(Income_Clean,0.67),"Medium",H1593&gt;PERCENTILE(Income_Clean,0.67),"High")</f>
        <v>Medium</v>
      </c>
      <c r="J1593" t="str">
        <f t="shared" si="145"/>
        <v>Average Income</v>
      </c>
      <c r="K1593">
        <v>0</v>
      </c>
      <c r="L1593">
        <v>1</v>
      </c>
      <c r="M1593" t="str">
        <f t="shared" si="147"/>
        <v>Yes</v>
      </c>
      <c r="N1593" t="s">
        <v>345</v>
      </c>
      <c r="O1593">
        <v>54</v>
      </c>
      <c r="P1593">
        <v>85</v>
      </c>
      <c r="Q1593">
        <v>0</v>
      </c>
      <c r="R1593">
        <v>3</v>
      </c>
      <c r="S1593">
        <v>0</v>
      </c>
      <c r="T1593">
        <v>0</v>
      </c>
      <c r="U1593">
        <v>7</v>
      </c>
      <c r="V1593">
        <f t="shared" si="148"/>
        <v>95</v>
      </c>
      <c r="W1593">
        <v>1</v>
      </c>
      <c r="X1593">
        <v>2</v>
      </c>
      <c r="Y1593">
        <v>0</v>
      </c>
      <c r="Z1593">
        <v>4</v>
      </c>
      <c r="AA1593">
        <v>3</v>
      </c>
      <c r="AB1593">
        <v>0</v>
      </c>
      <c r="AC1593">
        <v>0</v>
      </c>
      <c r="AD1593">
        <v>0</v>
      </c>
      <c r="AE1593">
        <v>0</v>
      </c>
      <c r="AF1593">
        <v>0</v>
      </c>
      <c r="AG1593">
        <f t="shared" si="149"/>
        <v>0</v>
      </c>
      <c r="AH1593">
        <v>0</v>
      </c>
      <c r="AI1593">
        <v>0</v>
      </c>
    </row>
    <row r="1594" spans="1:35" x14ac:dyDescent="0.3">
      <c r="A1594" s="1">
        <v>1041</v>
      </c>
      <c r="B1594">
        <v>1973</v>
      </c>
      <c r="C1594">
        <f t="shared" si="146"/>
        <v>53</v>
      </c>
      <c r="D1594" t="str" cm="1">
        <f t="array" ref="D1594">_xlfn.IFS(C1594&lt;36,"Young",C1594&lt;56,"Middle-aged",C1594&gt;=56,"Senior")</f>
        <v>Middle-aged</v>
      </c>
      <c r="E1594" t="s">
        <v>36</v>
      </c>
      <c r="F1594" t="s">
        <v>30</v>
      </c>
      <c r="G1594">
        <v>48432</v>
      </c>
      <c r="H1594">
        <f t="shared" si="144"/>
        <v>48432</v>
      </c>
      <c r="I1594" t="str" cm="1">
        <f t="array" ref="I1594">_xlfn.IFS(H1594&lt;PERCENTILE(Income_Clean,0.33),"Low",H1594&lt;PERCENTILE(Income_Clean,0.67),"Medium",H1594&gt;PERCENTILE(Income_Clean,0.67),"High")</f>
        <v>Medium</v>
      </c>
      <c r="J1594" t="str">
        <f t="shared" si="145"/>
        <v>Average Income</v>
      </c>
      <c r="K1594">
        <v>0</v>
      </c>
      <c r="L1594">
        <v>1</v>
      </c>
      <c r="M1594" t="str">
        <f t="shared" si="147"/>
        <v>Yes</v>
      </c>
      <c r="N1594" t="s">
        <v>160</v>
      </c>
      <c r="O1594">
        <v>3</v>
      </c>
      <c r="P1594">
        <v>322</v>
      </c>
      <c r="Q1594">
        <v>3</v>
      </c>
      <c r="R1594">
        <v>50</v>
      </c>
      <c r="S1594">
        <v>4</v>
      </c>
      <c r="T1594">
        <v>3</v>
      </c>
      <c r="U1594">
        <v>42</v>
      </c>
      <c r="V1594">
        <f t="shared" si="148"/>
        <v>424</v>
      </c>
      <c r="W1594">
        <v>5</v>
      </c>
      <c r="X1594">
        <v>7</v>
      </c>
      <c r="Y1594">
        <v>1</v>
      </c>
      <c r="Z1594">
        <v>6</v>
      </c>
      <c r="AA1594">
        <v>8</v>
      </c>
      <c r="AB1594">
        <v>0</v>
      </c>
      <c r="AC1594">
        <v>0</v>
      </c>
      <c r="AD1594">
        <v>0</v>
      </c>
      <c r="AE1594">
        <v>0</v>
      </c>
      <c r="AF1594">
        <v>0</v>
      </c>
      <c r="AG1594">
        <f t="shared" si="149"/>
        <v>0</v>
      </c>
      <c r="AH1594">
        <v>0</v>
      </c>
      <c r="AI1594">
        <v>1</v>
      </c>
    </row>
    <row r="1595" spans="1:35" x14ac:dyDescent="0.3">
      <c r="A1595" s="1">
        <v>24</v>
      </c>
      <c r="B1595">
        <v>1960</v>
      </c>
      <c r="C1595">
        <f t="shared" si="146"/>
        <v>66</v>
      </c>
      <c r="D1595" t="str" cm="1">
        <f t="array" ref="D1595">_xlfn.IFS(C1595&lt;36,"Young",C1595&lt;56,"Middle-aged",C1595&gt;=56,"Senior")</f>
        <v>Senior</v>
      </c>
      <c r="E1595" t="s">
        <v>39</v>
      </c>
      <c r="F1595" t="s">
        <v>33</v>
      </c>
      <c r="G1595">
        <v>17144</v>
      </c>
      <c r="H1595">
        <f t="shared" si="144"/>
        <v>17144</v>
      </c>
      <c r="I1595" t="str" cm="1">
        <f t="array" ref="I1595">_xlfn.IFS(H1595&lt;PERCENTILE(Income_Clean,0.33),"Low",H1595&lt;PERCENTILE(Income_Clean,0.67),"Medium",H1595&gt;PERCENTILE(Income_Clean,0.67),"High")</f>
        <v>Low</v>
      </c>
      <c r="J1595" t="str">
        <f t="shared" si="145"/>
        <v>Below Average Income</v>
      </c>
      <c r="K1595">
        <v>1</v>
      </c>
      <c r="L1595">
        <v>1</v>
      </c>
      <c r="M1595" t="str">
        <f t="shared" si="147"/>
        <v>Yes</v>
      </c>
      <c r="N1595" t="s">
        <v>402</v>
      </c>
      <c r="O1595">
        <v>96</v>
      </c>
      <c r="P1595">
        <v>18</v>
      </c>
      <c r="Q1595">
        <v>2</v>
      </c>
      <c r="R1595">
        <v>19</v>
      </c>
      <c r="S1595">
        <v>0</v>
      </c>
      <c r="T1595">
        <v>2</v>
      </c>
      <c r="U1595">
        <v>6</v>
      </c>
      <c r="V1595">
        <f t="shared" si="148"/>
        <v>47</v>
      </c>
      <c r="W1595">
        <v>5</v>
      </c>
      <c r="X1595">
        <v>3</v>
      </c>
      <c r="Y1595">
        <v>0</v>
      </c>
      <c r="Z1595">
        <v>4</v>
      </c>
      <c r="AA1595">
        <v>7</v>
      </c>
      <c r="AB1595">
        <v>0</v>
      </c>
      <c r="AC1595">
        <v>0</v>
      </c>
      <c r="AD1595">
        <v>0</v>
      </c>
      <c r="AE1595">
        <v>0</v>
      </c>
      <c r="AF1595">
        <v>0</v>
      </c>
      <c r="AG1595">
        <f t="shared" si="149"/>
        <v>0</v>
      </c>
      <c r="AH1595">
        <v>0</v>
      </c>
      <c r="AI1595">
        <v>0</v>
      </c>
    </row>
    <row r="1596" spans="1:35" x14ac:dyDescent="0.3">
      <c r="A1596" s="1">
        <v>3409</v>
      </c>
      <c r="B1596">
        <v>1984</v>
      </c>
      <c r="C1596">
        <f t="shared" si="146"/>
        <v>42</v>
      </c>
      <c r="D1596" t="str" cm="1">
        <f t="array" ref="D1596">_xlfn.IFS(C1596&lt;36,"Young",C1596&lt;56,"Middle-aged",C1596&gt;=56,"Senior")</f>
        <v>Middle-aged</v>
      </c>
      <c r="E1596" t="s">
        <v>29</v>
      </c>
      <c r="F1596" t="s">
        <v>30</v>
      </c>
      <c r="G1596">
        <v>36108</v>
      </c>
      <c r="H1596">
        <f t="shared" si="144"/>
        <v>36108</v>
      </c>
      <c r="I1596" t="str" cm="1">
        <f t="array" ref="I1596">_xlfn.IFS(H1596&lt;PERCENTILE(Income_Clean,0.33),"Low",H1596&lt;PERCENTILE(Income_Clean,0.67),"Medium",H1596&gt;PERCENTILE(Income_Clean,0.67),"High")</f>
        <v>Low</v>
      </c>
      <c r="J1596" t="str">
        <f t="shared" si="145"/>
        <v>Below Average Income</v>
      </c>
      <c r="K1596">
        <v>1</v>
      </c>
      <c r="L1596">
        <v>0</v>
      </c>
      <c r="M1596" t="str">
        <f t="shared" si="147"/>
        <v>Yes</v>
      </c>
      <c r="N1596" t="s">
        <v>629</v>
      </c>
      <c r="O1596">
        <v>68</v>
      </c>
      <c r="P1596">
        <v>141</v>
      </c>
      <c r="Q1596">
        <v>8</v>
      </c>
      <c r="R1596">
        <v>129</v>
      </c>
      <c r="S1596">
        <v>3</v>
      </c>
      <c r="T1596">
        <v>11</v>
      </c>
      <c r="U1596">
        <v>47</v>
      </c>
      <c r="V1596">
        <f t="shared" si="148"/>
        <v>339</v>
      </c>
      <c r="W1596">
        <v>3</v>
      </c>
      <c r="X1596">
        <v>7</v>
      </c>
      <c r="Y1596">
        <v>1</v>
      </c>
      <c r="Z1596">
        <v>4</v>
      </c>
      <c r="AA1596">
        <v>9</v>
      </c>
      <c r="AB1596">
        <v>1</v>
      </c>
      <c r="AC1596">
        <v>0</v>
      </c>
      <c r="AD1596">
        <v>0</v>
      </c>
      <c r="AE1596">
        <v>0</v>
      </c>
      <c r="AF1596">
        <v>0</v>
      </c>
      <c r="AG1596">
        <f t="shared" si="149"/>
        <v>1</v>
      </c>
      <c r="AH1596">
        <v>0</v>
      </c>
      <c r="AI1596">
        <v>0</v>
      </c>
    </row>
    <row r="1597" spans="1:35" x14ac:dyDescent="0.3">
      <c r="A1597" s="1">
        <v>7022</v>
      </c>
      <c r="B1597">
        <v>1971</v>
      </c>
      <c r="C1597">
        <f t="shared" si="146"/>
        <v>55</v>
      </c>
      <c r="D1597" t="str" cm="1">
        <f t="array" ref="D1597">_xlfn.IFS(C1597&lt;36,"Young",C1597&lt;56,"Middle-aged",C1597&gt;=56,"Senior")</f>
        <v>Middle-aged</v>
      </c>
      <c r="E1597" t="s">
        <v>29</v>
      </c>
      <c r="F1597" t="s">
        <v>37</v>
      </c>
      <c r="G1597">
        <v>76445</v>
      </c>
      <c r="H1597">
        <f t="shared" si="144"/>
        <v>76445</v>
      </c>
      <c r="I1597" t="str" cm="1">
        <f t="array" ref="I1597">_xlfn.IFS(H1597&lt;PERCENTILE(Income_Clean,0.33),"Low",H1597&lt;PERCENTILE(Income_Clean,0.67),"Medium",H1597&gt;PERCENTILE(Income_Clean,0.67),"High")</f>
        <v>High</v>
      </c>
      <c r="J1597" t="str">
        <f t="shared" si="145"/>
        <v>Above Average Income</v>
      </c>
      <c r="K1597">
        <v>1</v>
      </c>
      <c r="L1597">
        <v>0</v>
      </c>
      <c r="M1597" t="str">
        <f t="shared" si="147"/>
        <v>Yes</v>
      </c>
      <c r="N1597" t="s">
        <v>312</v>
      </c>
      <c r="O1597">
        <v>2</v>
      </c>
      <c r="P1597">
        <v>739</v>
      </c>
      <c r="Q1597">
        <v>107</v>
      </c>
      <c r="R1597">
        <v>309</v>
      </c>
      <c r="S1597">
        <v>140</v>
      </c>
      <c r="T1597">
        <v>80</v>
      </c>
      <c r="U1597">
        <v>35</v>
      </c>
      <c r="V1597">
        <f t="shared" si="148"/>
        <v>1410</v>
      </c>
      <c r="W1597">
        <v>1</v>
      </c>
      <c r="X1597">
        <v>2</v>
      </c>
      <c r="Y1597">
        <v>5</v>
      </c>
      <c r="Z1597">
        <v>13</v>
      </c>
      <c r="AA1597">
        <v>6</v>
      </c>
      <c r="AB1597">
        <v>0</v>
      </c>
      <c r="AC1597">
        <v>0</v>
      </c>
      <c r="AD1597">
        <v>0</v>
      </c>
      <c r="AE1597">
        <v>0</v>
      </c>
      <c r="AF1597">
        <v>0</v>
      </c>
      <c r="AG1597">
        <f t="shared" si="149"/>
        <v>0</v>
      </c>
      <c r="AH1597">
        <v>0</v>
      </c>
      <c r="AI1597">
        <v>0</v>
      </c>
    </row>
    <row r="1598" spans="1:35" x14ac:dyDescent="0.3">
      <c r="A1598" s="1">
        <v>7943</v>
      </c>
      <c r="B1598">
        <v>1975</v>
      </c>
      <c r="C1598">
        <f t="shared" si="146"/>
        <v>51</v>
      </c>
      <c r="D1598" t="str" cm="1">
        <f t="array" ref="D1598">_xlfn.IFS(C1598&lt;36,"Young",C1598&lt;56,"Middle-aged",C1598&gt;=56,"Senior")</f>
        <v>Middle-aged</v>
      </c>
      <c r="E1598" t="s">
        <v>36</v>
      </c>
      <c r="F1598" t="s">
        <v>37</v>
      </c>
      <c r="G1598">
        <v>36663</v>
      </c>
      <c r="H1598">
        <f t="shared" si="144"/>
        <v>36663</v>
      </c>
      <c r="I1598" t="str" cm="1">
        <f t="array" ref="I1598">_xlfn.IFS(H1598&lt;PERCENTILE(Income_Clean,0.33),"Low",H1598&lt;PERCENTILE(Income_Clean,0.67),"Medium",H1598&gt;PERCENTILE(Income_Clean,0.67),"High")</f>
        <v>Low</v>
      </c>
      <c r="J1598" t="str">
        <f t="shared" si="145"/>
        <v>Below Average Income</v>
      </c>
      <c r="K1598">
        <v>1</v>
      </c>
      <c r="L1598">
        <v>0</v>
      </c>
      <c r="M1598" t="str">
        <f t="shared" si="147"/>
        <v>Yes</v>
      </c>
      <c r="N1598" t="s">
        <v>648</v>
      </c>
      <c r="O1598">
        <v>40</v>
      </c>
      <c r="P1598">
        <v>18</v>
      </c>
      <c r="Q1598">
        <v>0</v>
      </c>
      <c r="R1598">
        <v>6</v>
      </c>
      <c r="S1598">
        <v>3</v>
      </c>
      <c r="T1598">
        <v>3</v>
      </c>
      <c r="U1598">
        <v>5</v>
      </c>
      <c r="V1598">
        <f t="shared" si="148"/>
        <v>35</v>
      </c>
      <c r="W1598">
        <v>1</v>
      </c>
      <c r="X1598">
        <v>1</v>
      </c>
      <c r="Y1598">
        <v>1</v>
      </c>
      <c r="Z1598">
        <v>3</v>
      </c>
      <c r="AA1598">
        <v>2</v>
      </c>
      <c r="AB1598">
        <v>0</v>
      </c>
      <c r="AC1598">
        <v>0</v>
      </c>
      <c r="AD1598">
        <v>0</v>
      </c>
      <c r="AE1598">
        <v>0</v>
      </c>
      <c r="AF1598">
        <v>0</v>
      </c>
      <c r="AG1598">
        <f t="shared" si="149"/>
        <v>0</v>
      </c>
      <c r="AH1598">
        <v>0</v>
      </c>
      <c r="AI1598">
        <v>0</v>
      </c>
    </row>
    <row r="1599" spans="1:35" x14ac:dyDescent="0.3">
      <c r="A1599" s="1">
        <v>5272</v>
      </c>
      <c r="B1599">
        <v>1965</v>
      </c>
      <c r="C1599">
        <f t="shared" si="146"/>
        <v>61</v>
      </c>
      <c r="D1599" t="str" cm="1">
        <f t="array" ref="D1599">_xlfn.IFS(C1599&lt;36,"Young",C1599&lt;56,"Middle-aged",C1599&gt;=56,"Senior")</f>
        <v>Senior</v>
      </c>
      <c r="E1599" t="s">
        <v>39</v>
      </c>
      <c r="F1599" t="s">
        <v>37</v>
      </c>
      <c r="G1599">
        <v>53843</v>
      </c>
      <c r="H1599">
        <f t="shared" si="144"/>
        <v>53843</v>
      </c>
      <c r="I1599" t="str" cm="1">
        <f t="array" ref="I1599">_xlfn.IFS(H1599&lt;PERCENTILE(Income_Clean,0.33),"Low",H1599&lt;PERCENTILE(Income_Clean,0.67),"Medium",H1599&gt;PERCENTILE(Income_Clean,0.67),"High")</f>
        <v>Medium</v>
      </c>
      <c r="J1599" t="str">
        <f t="shared" si="145"/>
        <v>Average Income</v>
      </c>
      <c r="K1599">
        <v>0</v>
      </c>
      <c r="L1599">
        <v>1</v>
      </c>
      <c r="M1599" t="str">
        <f t="shared" si="147"/>
        <v>Yes</v>
      </c>
      <c r="N1599" t="s">
        <v>649</v>
      </c>
      <c r="O1599">
        <v>64</v>
      </c>
      <c r="P1599">
        <v>378</v>
      </c>
      <c r="Q1599">
        <v>0</v>
      </c>
      <c r="R1599">
        <v>88</v>
      </c>
      <c r="S1599">
        <v>19</v>
      </c>
      <c r="T1599">
        <v>4</v>
      </c>
      <c r="U1599">
        <v>73</v>
      </c>
      <c r="V1599">
        <f t="shared" si="148"/>
        <v>562</v>
      </c>
      <c r="W1599">
        <v>4</v>
      </c>
      <c r="X1599">
        <v>8</v>
      </c>
      <c r="Y1599">
        <v>5</v>
      </c>
      <c r="Z1599">
        <v>3</v>
      </c>
      <c r="AA1599">
        <v>7</v>
      </c>
      <c r="AB1599">
        <v>0</v>
      </c>
      <c r="AC1599">
        <v>0</v>
      </c>
      <c r="AD1599">
        <v>0</v>
      </c>
      <c r="AE1599">
        <v>0</v>
      </c>
      <c r="AF1599">
        <v>0</v>
      </c>
      <c r="AG1599">
        <f t="shared" si="149"/>
        <v>0</v>
      </c>
      <c r="AH1599">
        <v>0</v>
      </c>
      <c r="AI1599">
        <v>0</v>
      </c>
    </row>
    <row r="1600" spans="1:35" x14ac:dyDescent="0.3">
      <c r="A1600" s="1">
        <v>5453</v>
      </c>
      <c r="B1600">
        <v>1956</v>
      </c>
      <c r="C1600">
        <f t="shared" si="146"/>
        <v>70</v>
      </c>
      <c r="D1600" t="str" cm="1">
        <f t="array" ref="D1600">_xlfn.IFS(C1600&lt;36,"Young",C1600&lt;56,"Middle-aged",C1600&gt;=56,"Senior")</f>
        <v>Senior</v>
      </c>
      <c r="E1600" t="s">
        <v>39</v>
      </c>
      <c r="F1600" t="s">
        <v>37</v>
      </c>
      <c r="G1600">
        <v>90226</v>
      </c>
      <c r="H1600">
        <f t="shared" si="144"/>
        <v>90226</v>
      </c>
      <c r="I1600" t="str" cm="1">
        <f t="array" ref="I1600">_xlfn.IFS(H1600&lt;PERCENTILE(Income_Clean,0.33),"Low",H1600&lt;PERCENTILE(Income_Clean,0.67),"Medium",H1600&gt;PERCENTILE(Income_Clean,0.67),"High")</f>
        <v>High</v>
      </c>
      <c r="J1600" t="str">
        <f t="shared" si="145"/>
        <v>Above Average Income</v>
      </c>
      <c r="K1600">
        <v>0</v>
      </c>
      <c r="L1600">
        <v>0</v>
      </c>
      <c r="M1600" t="str">
        <f t="shared" si="147"/>
        <v>No</v>
      </c>
      <c r="N1600" t="s">
        <v>616</v>
      </c>
      <c r="O1600">
        <v>26</v>
      </c>
      <c r="P1600">
        <v>1083</v>
      </c>
      <c r="Q1600">
        <v>108</v>
      </c>
      <c r="R1600">
        <v>649</v>
      </c>
      <c r="S1600">
        <v>253</v>
      </c>
      <c r="T1600">
        <v>151</v>
      </c>
      <c r="U1600">
        <v>108</v>
      </c>
      <c r="V1600">
        <f t="shared" si="148"/>
        <v>2352</v>
      </c>
      <c r="W1600">
        <v>1</v>
      </c>
      <c r="X1600">
        <v>4</v>
      </c>
      <c r="Y1600">
        <v>7</v>
      </c>
      <c r="Z1600">
        <v>12</v>
      </c>
      <c r="AA1600">
        <v>2</v>
      </c>
      <c r="AB1600">
        <v>0</v>
      </c>
      <c r="AC1600">
        <v>0</v>
      </c>
      <c r="AD1600">
        <v>0</v>
      </c>
      <c r="AE1600">
        <v>1</v>
      </c>
      <c r="AF1600">
        <v>0</v>
      </c>
      <c r="AG1600">
        <f t="shared" si="149"/>
        <v>1</v>
      </c>
      <c r="AH1600">
        <v>0</v>
      </c>
      <c r="AI1600">
        <v>0</v>
      </c>
    </row>
    <row r="1601" spans="1:35" x14ac:dyDescent="0.3">
      <c r="A1601" s="1">
        <v>2565</v>
      </c>
      <c r="B1601">
        <v>1955</v>
      </c>
      <c r="C1601">
        <f t="shared" si="146"/>
        <v>71</v>
      </c>
      <c r="D1601" t="str" cm="1">
        <f t="array" ref="D1601">_xlfn.IFS(C1601&lt;36,"Young",C1601&lt;56,"Middle-aged",C1601&gt;=56,"Senior")</f>
        <v>Senior</v>
      </c>
      <c r="E1601" t="s">
        <v>39</v>
      </c>
      <c r="F1601" t="s">
        <v>41</v>
      </c>
      <c r="G1601">
        <v>70638</v>
      </c>
      <c r="H1601">
        <f t="shared" si="144"/>
        <v>70638</v>
      </c>
      <c r="I1601" t="str" cm="1">
        <f t="array" ref="I1601">_xlfn.IFS(H1601&lt;PERCENTILE(Income_Clean,0.33),"Low",H1601&lt;PERCENTILE(Income_Clean,0.67),"Medium",H1601&gt;PERCENTILE(Income_Clean,0.67),"High")</f>
        <v>High</v>
      </c>
      <c r="J1601" t="str">
        <f t="shared" si="145"/>
        <v>Above Average Income</v>
      </c>
      <c r="K1601">
        <v>0</v>
      </c>
      <c r="L1601">
        <v>0</v>
      </c>
      <c r="M1601" t="str">
        <f t="shared" si="147"/>
        <v>No</v>
      </c>
      <c r="N1601" t="s">
        <v>650</v>
      </c>
      <c r="O1601">
        <v>69</v>
      </c>
      <c r="P1601">
        <v>1016</v>
      </c>
      <c r="Q1601">
        <v>12</v>
      </c>
      <c r="R1601">
        <v>215</v>
      </c>
      <c r="S1601">
        <v>16</v>
      </c>
      <c r="T1601">
        <v>12</v>
      </c>
      <c r="U1601">
        <v>63</v>
      </c>
      <c r="V1601">
        <f t="shared" si="148"/>
        <v>1334</v>
      </c>
      <c r="W1601">
        <v>1</v>
      </c>
      <c r="X1601">
        <v>4</v>
      </c>
      <c r="Y1601">
        <v>5</v>
      </c>
      <c r="Z1601">
        <v>10</v>
      </c>
      <c r="AA1601">
        <v>3</v>
      </c>
      <c r="AB1601">
        <v>0</v>
      </c>
      <c r="AC1601">
        <v>1</v>
      </c>
      <c r="AD1601">
        <v>0</v>
      </c>
      <c r="AE1601">
        <v>0</v>
      </c>
      <c r="AF1601">
        <v>0</v>
      </c>
      <c r="AG1601">
        <f t="shared" si="149"/>
        <v>1</v>
      </c>
      <c r="AH1601">
        <v>0</v>
      </c>
      <c r="AI1601">
        <v>0</v>
      </c>
    </row>
    <row r="1602" spans="1:35" x14ac:dyDescent="0.3">
      <c r="A1602" s="1">
        <v>800</v>
      </c>
      <c r="B1602">
        <v>1960</v>
      </c>
      <c r="C1602">
        <f t="shared" si="146"/>
        <v>66</v>
      </c>
      <c r="D1602" t="str" cm="1">
        <f t="array" ref="D1602">_xlfn.IFS(C1602&lt;36,"Young",C1602&lt;56,"Middle-aged",C1602&gt;=56,"Senior")</f>
        <v>Senior</v>
      </c>
      <c r="E1602" t="s">
        <v>29</v>
      </c>
      <c r="F1602" t="s">
        <v>33</v>
      </c>
      <c r="G1602">
        <v>44512</v>
      </c>
      <c r="H1602">
        <f t="shared" ref="H1602:H1665" si="150">IF(G1602=0,MEDIAN(Income),G1602)</f>
        <v>44512</v>
      </c>
      <c r="I1602" t="str" cm="1">
        <f t="array" ref="I1602">_xlfn.IFS(H1602&lt;PERCENTILE(Income_Clean,0.33),"Low",H1602&lt;PERCENTILE(Income_Clean,0.67),"Medium",H1602&gt;PERCENTILE(Income_Clean,0.67),"High")</f>
        <v>Medium</v>
      </c>
      <c r="J1602" t="str">
        <f t="shared" ref="J1602:J1665" si="151">_xlfn.XLOOKUP(I1602,$AK$3:$AK$5,$AL$3:$AL$5)</f>
        <v>Average Income</v>
      </c>
      <c r="K1602">
        <v>1</v>
      </c>
      <c r="L1602">
        <v>1</v>
      </c>
      <c r="M1602" t="str">
        <f t="shared" si="147"/>
        <v>Yes</v>
      </c>
      <c r="N1602" t="s">
        <v>501</v>
      </c>
      <c r="O1602">
        <v>57</v>
      </c>
      <c r="P1602">
        <v>23</v>
      </c>
      <c r="Q1602">
        <v>1</v>
      </c>
      <c r="R1602">
        <v>6</v>
      </c>
      <c r="S1602">
        <v>0</v>
      </c>
      <c r="T1602">
        <v>0</v>
      </c>
      <c r="U1602">
        <v>2</v>
      </c>
      <c r="V1602">
        <f t="shared" si="148"/>
        <v>32</v>
      </c>
      <c r="W1602">
        <v>2</v>
      </c>
      <c r="X1602">
        <v>1</v>
      </c>
      <c r="Y1602">
        <v>0</v>
      </c>
      <c r="Z1602">
        <v>3</v>
      </c>
      <c r="AA1602">
        <v>4</v>
      </c>
      <c r="AB1602">
        <v>0</v>
      </c>
      <c r="AC1602">
        <v>0</v>
      </c>
      <c r="AD1602">
        <v>0</v>
      </c>
      <c r="AE1602">
        <v>0</v>
      </c>
      <c r="AF1602">
        <v>0</v>
      </c>
      <c r="AG1602">
        <f t="shared" si="149"/>
        <v>0</v>
      </c>
      <c r="AH1602">
        <v>0</v>
      </c>
      <c r="AI1602">
        <v>0</v>
      </c>
    </row>
    <row r="1603" spans="1:35" x14ac:dyDescent="0.3">
      <c r="A1603" s="1">
        <v>11092</v>
      </c>
      <c r="B1603">
        <v>1961</v>
      </c>
      <c r="C1603">
        <f t="shared" ref="C1603:C1666" si="152">2026-B1603</f>
        <v>65</v>
      </c>
      <c r="D1603" t="str" cm="1">
        <f t="array" ref="D1603">_xlfn.IFS(C1603&lt;36,"Young",C1603&lt;56,"Middle-aged",C1603&gt;=56,"Senior")</f>
        <v>Senior</v>
      </c>
      <c r="E1603" t="s">
        <v>29</v>
      </c>
      <c r="F1603" t="s">
        <v>37</v>
      </c>
      <c r="G1603">
        <v>27116</v>
      </c>
      <c r="H1603">
        <f t="shared" si="150"/>
        <v>27116</v>
      </c>
      <c r="I1603" t="str" cm="1">
        <f t="array" ref="I1603">_xlfn.IFS(H1603&lt;PERCENTILE(Income_Clean,0.33),"Low",H1603&lt;PERCENTILE(Income_Clean,0.67),"Medium",H1603&gt;PERCENTILE(Income_Clean,0.67),"High")</f>
        <v>Low</v>
      </c>
      <c r="J1603" t="str">
        <f t="shared" si="151"/>
        <v>Below Average Income</v>
      </c>
      <c r="K1603">
        <v>1</v>
      </c>
      <c r="L1603">
        <v>1</v>
      </c>
      <c r="M1603" t="str">
        <f t="shared" ref="M1603:M1666" si="153">IF(K1603+L1603&gt;0,"Yes","No")</f>
        <v>Yes</v>
      </c>
      <c r="N1603" t="s">
        <v>621</v>
      </c>
      <c r="O1603">
        <v>78</v>
      </c>
      <c r="P1603">
        <v>12</v>
      </c>
      <c r="Q1603">
        <v>1</v>
      </c>
      <c r="R1603">
        <v>21</v>
      </c>
      <c r="S1603">
        <v>2</v>
      </c>
      <c r="T1603">
        <v>2</v>
      </c>
      <c r="U1603">
        <v>3</v>
      </c>
      <c r="V1603">
        <f t="shared" ref="V1603:V1666" si="154">SUM(P1603:U1603)</f>
        <v>41</v>
      </c>
      <c r="W1603">
        <v>2</v>
      </c>
      <c r="X1603">
        <v>2</v>
      </c>
      <c r="Y1603">
        <v>0</v>
      </c>
      <c r="Z1603">
        <v>3</v>
      </c>
      <c r="AA1603">
        <v>7</v>
      </c>
      <c r="AB1603">
        <v>0</v>
      </c>
      <c r="AC1603">
        <v>0</v>
      </c>
      <c r="AD1603">
        <v>0</v>
      </c>
      <c r="AE1603">
        <v>0</v>
      </c>
      <c r="AF1603">
        <v>0</v>
      </c>
      <c r="AG1603">
        <f t="shared" ref="AG1603:AG1666" si="155">SUM(AB1603:AF1603)</f>
        <v>0</v>
      </c>
      <c r="AH1603">
        <v>0</v>
      </c>
      <c r="AI1603">
        <v>0</v>
      </c>
    </row>
    <row r="1604" spans="1:35" x14ac:dyDescent="0.3">
      <c r="A1604" s="1">
        <v>5062</v>
      </c>
      <c r="B1604">
        <v>1963</v>
      </c>
      <c r="C1604">
        <f t="shared" si="152"/>
        <v>63</v>
      </c>
      <c r="D1604" t="str" cm="1">
        <f t="array" ref="D1604">_xlfn.IFS(C1604&lt;36,"Young",C1604&lt;56,"Middle-aged",C1604&gt;=56,"Senior")</f>
        <v>Senior</v>
      </c>
      <c r="E1604" t="s">
        <v>36</v>
      </c>
      <c r="F1604" t="s">
        <v>37</v>
      </c>
      <c r="G1604">
        <v>54072</v>
      </c>
      <c r="H1604">
        <f t="shared" si="150"/>
        <v>54072</v>
      </c>
      <c r="I1604" t="str" cm="1">
        <f t="array" ref="I1604">_xlfn.IFS(H1604&lt;PERCENTILE(Income_Clean,0.33),"Low",H1604&lt;PERCENTILE(Income_Clean,0.67),"Medium",H1604&gt;PERCENTILE(Income_Clean,0.67),"High")</f>
        <v>Medium</v>
      </c>
      <c r="J1604" t="str">
        <f t="shared" si="151"/>
        <v>Average Income</v>
      </c>
      <c r="K1604">
        <v>1</v>
      </c>
      <c r="L1604">
        <v>1</v>
      </c>
      <c r="M1604" t="str">
        <f t="shared" si="153"/>
        <v>Yes</v>
      </c>
      <c r="N1604" t="s">
        <v>520</v>
      </c>
      <c r="O1604">
        <v>71</v>
      </c>
      <c r="P1604">
        <v>35</v>
      </c>
      <c r="Q1604">
        <v>0</v>
      </c>
      <c r="R1604">
        <v>4</v>
      </c>
      <c r="S1604">
        <v>0</v>
      </c>
      <c r="T1604">
        <v>0</v>
      </c>
      <c r="U1604">
        <v>0</v>
      </c>
      <c r="V1604">
        <f t="shared" si="154"/>
        <v>39</v>
      </c>
      <c r="W1604">
        <v>1</v>
      </c>
      <c r="X1604">
        <v>2</v>
      </c>
      <c r="Y1604">
        <v>0</v>
      </c>
      <c r="Z1604">
        <v>2</v>
      </c>
      <c r="AA1604">
        <v>8</v>
      </c>
      <c r="AB1604">
        <v>0</v>
      </c>
      <c r="AC1604">
        <v>0</v>
      </c>
      <c r="AD1604">
        <v>0</v>
      </c>
      <c r="AE1604">
        <v>0</v>
      </c>
      <c r="AF1604">
        <v>0</v>
      </c>
      <c r="AG1604">
        <f t="shared" si="155"/>
        <v>0</v>
      </c>
      <c r="AH1604">
        <v>0</v>
      </c>
      <c r="AI1604">
        <v>0</v>
      </c>
    </row>
    <row r="1605" spans="1:35" x14ac:dyDescent="0.3">
      <c r="A1605" s="1">
        <v>8969</v>
      </c>
      <c r="B1605">
        <v>1977</v>
      </c>
      <c r="C1605">
        <f t="shared" si="152"/>
        <v>49</v>
      </c>
      <c r="D1605" t="str" cm="1">
        <f t="array" ref="D1605">_xlfn.IFS(C1605&lt;36,"Young",C1605&lt;56,"Middle-aged",C1605&gt;=56,"Senior")</f>
        <v>Middle-aged</v>
      </c>
      <c r="E1605" t="s">
        <v>29</v>
      </c>
      <c r="F1605" t="s">
        <v>37</v>
      </c>
      <c r="G1605">
        <v>71855</v>
      </c>
      <c r="H1605">
        <f t="shared" si="150"/>
        <v>71855</v>
      </c>
      <c r="I1605" t="str" cm="1">
        <f t="array" ref="I1605">_xlfn.IFS(H1605&lt;PERCENTILE(Income_Clean,0.33),"Low",H1605&lt;PERCENTILE(Income_Clean,0.67),"Medium",H1605&gt;PERCENTILE(Income_Clean,0.67),"High")</f>
        <v>High</v>
      </c>
      <c r="J1605" t="str">
        <f t="shared" si="151"/>
        <v>Above Average Income</v>
      </c>
      <c r="K1605">
        <v>0</v>
      </c>
      <c r="L1605">
        <v>1</v>
      </c>
      <c r="M1605" t="str">
        <f t="shared" si="153"/>
        <v>Yes</v>
      </c>
      <c r="N1605" t="s">
        <v>577</v>
      </c>
      <c r="O1605">
        <v>59</v>
      </c>
      <c r="P1605">
        <v>548</v>
      </c>
      <c r="Q1605">
        <v>31</v>
      </c>
      <c r="R1605">
        <v>422</v>
      </c>
      <c r="S1605">
        <v>0</v>
      </c>
      <c r="T1605">
        <v>112</v>
      </c>
      <c r="U1605">
        <v>28</v>
      </c>
      <c r="V1605">
        <f t="shared" si="154"/>
        <v>1141</v>
      </c>
      <c r="W1605">
        <v>4</v>
      </c>
      <c r="X1605">
        <v>5</v>
      </c>
      <c r="Y1605">
        <v>5</v>
      </c>
      <c r="Z1605">
        <v>11</v>
      </c>
      <c r="AA1605">
        <v>3</v>
      </c>
      <c r="AB1605">
        <v>0</v>
      </c>
      <c r="AC1605">
        <v>0</v>
      </c>
      <c r="AD1605">
        <v>0</v>
      </c>
      <c r="AE1605">
        <v>0</v>
      </c>
      <c r="AF1605">
        <v>0</v>
      </c>
      <c r="AG1605">
        <f t="shared" si="155"/>
        <v>0</v>
      </c>
      <c r="AH1605">
        <v>0</v>
      </c>
      <c r="AI1605">
        <v>0</v>
      </c>
    </row>
    <row r="1606" spans="1:35" x14ac:dyDescent="0.3">
      <c r="A1606" s="1">
        <v>4656</v>
      </c>
      <c r="B1606">
        <v>1990</v>
      </c>
      <c r="C1606">
        <f t="shared" si="152"/>
        <v>36</v>
      </c>
      <c r="D1606" t="str" cm="1">
        <f t="array" ref="D1606">_xlfn.IFS(C1606&lt;36,"Young",C1606&lt;56,"Middle-aged",C1606&gt;=56,"Senior")</f>
        <v>Middle-aged</v>
      </c>
      <c r="E1606" t="s">
        <v>53</v>
      </c>
      <c r="F1606" t="s">
        <v>30</v>
      </c>
      <c r="G1606">
        <v>51250</v>
      </c>
      <c r="H1606">
        <f t="shared" si="150"/>
        <v>51250</v>
      </c>
      <c r="I1606" t="str" cm="1">
        <f t="array" ref="I1606">_xlfn.IFS(H1606&lt;PERCENTILE(Income_Clean,0.33),"Low",H1606&lt;PERCENTILE(Income_Clean,0.67),"Medium",H1606&gt;PERCENTILE(Income_Clean,0.67),"High")</f>
        <v>Medium</v>
      </c>
      <c r="J1606" t="str">
        <f t="shared" si="151"/>
        <v>Average Income</v>
      </c>
      <c r="K1606">
        <v>1</v>
      </c>
      <c r="L1606">
        <v>0</v>
      </c>
      <c r="M1606" t="str">
        <f t="shared" si="153"/>
        <v>Yes</v>
      </c>
      <c r="N1606" t="s">
        <v>337</v>
      </c>
      <c r="O1606">
        <v>28</v>
      </c>
      <c r="P1606">
        <v>342</v>
      </c>
      <c r="Q1606">
        <v>32</v>
      </c>
      <c r="R1606">
        <v>230</v>
      </c>
      <c r="S1606">
        <v>34</v>
      </c>
      <c r="T1606">
        <v>32</v>
      </c>
      <c r="U1606">
        <v>40</v>
      </c>
      <c r="V1606">
        <f t="shared" si="154"/>
        <v>710</v>
      </c>
      <c r="W1606">
        <v>5</v>
      </c>
      <c r="X1606">
        <v>10</v>
      </c>
      <c r="Y1606">
        <v>5</v>
      </c>
      <c r="Z1606">
        <v>4</v>
      </c>
      <c r="AA1606">
        <v>9</v>
      </c>
      <c r="AB1606">
        <v>1</v>
      </c>
      <c r="AC1606">
        <v>0</v>
      </c>
      <c r="AD1606">
        <v>0</v>
      </c>
      <c r="AE1606">
        <v>0</v>
      </c>
      <c r="AF1606">
        <v>0</v>
      </c>
      <c r="AG1606">
        <f t="shared" si="155"/>
        <v>1</v>
      </c>
      <c r="AH1606">
        <v>0</v>
      </c>
      <c r="AI1606">
        <v>0</v>
      </c>
    </row>
    <row r="1607" spans="1:35" x14ac:dyDescent="0.3">
      <c r="A1607" s="1">
        <v>4480</v>
      </c>
      <c r="B1607">
        <v>1973</v>
      </c>
      <c r="C1607">
        <f t="shared" si="152"/>
        <v>53</v>
      </c>
      <c r="D1607" t="str" cm="1">
        <f t="array" ref="D1607">_xlfn.IFS(C1607&lt;36,"Young",C1607&lt;56,"Middle-aged",C1607&gt;=56,"Senior")</f>
        <v>Middle-aged</v>
      </c>
      <c r="E1607" t="s">
        <v>39</v>
      </c>
      <c r="F1607" t="s">
        <v>37</v>
      </c>
      <c r="G1607">
        <v>60432</v>
      </c>
      <c r="H1607">
        <f t="shared" si="150"/>
        <v>60432</v>
      </c>
      <c r="I1607" t="str" cm="1">
        <f t="array" ref="I1607">_xlfn.IFS(H1607&lt;PERCENTILE(Income_Clean,0.33),"Low",H1607&lt;PERCENTILE(Income_Clean,0.67),"Medium",H1607&gt;PERCENTILE(Income_Clean,0.67),"High")</f>
        <v>Medium</v>
      </c>
      <c r="J1607" t="str">
        <f t="shared" si="151"/>
        <v>Average Income</v>
      </c>
      <c r="K1607">
        <v>0</v>
      </c>
      <c r="L1607">
        <v>1</v>
      </c>
      <c r="M1607" t="str">
        <f t="shared" si="153"/>
        <v>Yes</v>
      </c>
      <c r="N1607" t="s">
        <v>487</v>
      </c>
      <c r="O1607">
        <v>61</v>
      </c>
      <c r="P1607">
        <v>365</v>
      </c>
      <c r="Q1607">
        <v>3</v>
      </c>
      <c r="R1607">
        <v>15</v>
      </c>
      <c r="S1607">
        <v>4</v>
      </c>
      <c r="T1607">
        <v>3</v>
      </c>
      <c r="U1607">
        <v>11</v>
      </c>
      <c r="V1607">
        <f t="shared" si="154"/>
        <v>401</v>
      </c>
      <c r="W1607">
        <v>5</v>
      </c>
      <c r="X1607">
        <v>7</v>
      </c>
      <c r="Y1607">
        <v>2</v>
      </c>
      <c r="Z1607">
        <v>5</v>
      </c>
      <c r="AA1607">
        <v>6</v>
      </c>
      <c r="AB1607">
        <v>0</v>
      </c>
      <c r="AC1607">
        <v>0</v>
      </c>
      <c r="AD1607">
        <v>0</v>
      </c>
      <c r="AE1607">
        <v>0</v>
      </c>
      <c r="AF1607">
        <v>0</v>
      </c>
      <c r="AG1607">
        <f t="shared" si="155"/>
        <v>0</v>
      </c>
      <c r="AH1607">
        <v>0</v>
      </c>
      <c r="AI1607">
        <v>0</v>
      </c>
    </row>
    <row r="1608" spans="1:35" x14ac:dyDescent="0.3">
      <c r="A1608" s="1">
        <v>9971</v>
      </c>
      <c r="B1608">
        <v>1964</v>
      </c>
      <c r="C1608">
        <f t="shared" si="152"/>
        <v>62</v>
      </c>
      <c r="D1608" t="str" cm="1">
        <f t="array" ref="D1608">_xlfn.IFS(C1608&lt;36,"Young",C1608&lt;56,"Middle-aged",C1608&gt;=56,"Senior")</f>
        <v>Senior</v>
      </c>
      <c r="E1608" t="s">
        <v>36</v>
      </c>
      <c r="F1608" t="s">
        <v>37</v>
      </c>
      <c r="G1608">
        <v>65526</v>
      </c>
      <c r="H1608">
        <f t="shared" si="150"/>
        <v>65526</v>
      </c>
      <c r="I1608" t="str" cm="1">
        <f t="array" ref="I1608">_xlfn.IFS(H1608&lt;PERCENTILE(Income_Clean,0.33),"Low",H1608&lt;PERCENTILE(Income_Clean,0.67),"Medium",H1608&gt;PERCENTILE(Income_Clean,0.67),"High")</f>
        <v>High</v>
      </c>
      <c r="J1608" t="str">
        <f t="shared" si="151"/>
        <v>Above Average Income</v>
      </c>
      <c r="K1608">
        <v>0</v>
      </c>
      <c r="L1608">
        <v>1</v>
      </c>
      <c r="M1608" t="str">
        <f t="shared" si="153"/>
        <v>Yes</v>
      </c>
      <c r="N1608" t="s">
        <v>217</v>
      </c>
      <c r="O1608">
        <v>22</v>
      </c>
      <c r="P1608">
        <v>397</v>
      </c>
      <c r="Q1608">
        <v>19</v>
      </c>
      <c r="R1608">
        <v>69</v>
      </c>
      <c r="S1608">
        <v>12</v>
      </c>
      <c r="T1608">
        <v>0</v>
      </c>
      <c r="U1608">
        <v>9</v>
      </c>
      <c r="V1608">
        <f t="shared" si="154"/>
        <v>506</v>
      </c>
      <c r="W1608">
        <v>1</v>
      </c>
      <c r="X1608">
        <v>4</v>
      </c>
      <c r="Y1608">
        <v>4</v>
      </c>
      <c r="Z1608">
        <v>8</v>
      </c>
      <c r="AA1608">
        <v>2</v>
      </c>
      <c r="AB1608">
        <v>0</v>
      </c>
      <c r="AC1608">
        <v>0</v>
      </c>
      <c r="AD1608">
        <v>0</v>
      </c>
      <c r="AE1608">
        <v>0</v>
      </c>
      <c r="AF1608">
        <v>0</v>
      </c>
      <c r="AG1608">
        <f t="shared" si="155"/>
        <v>0</v>
      </c>
      <c r="AH1608">
        <v>0</v>
      </c>
      <c r="AI1608">
        <v>0</v>
      </c>
    </row>
    <row r="1609" spans="1:35" x14ac:dyDescent="0.3">
      <c r="A1609" s="1">
        <v>6729</v>
      </c>
      <c r="B1609">
        <v>1988</v>
      </c>
      <c r="C1609">
        <f t="shared" si="152"/>
        <v>38</v>
      </c>
      <c r="D1609" t="str" cm="1">
        <f t="array" ref="D1609">_xlfn.IFS(C1609&lt;36,"Young",C1609&lt;56,"Middle-aged",C1609&gt;=56,"Senior")</f>
        <v>Middle-aged</v>
      </c>
      <c r="E1609" t="s">
        <v>29</v>
      </c>
      <c r="F1609" t="s">
        <v>30</v>
      </c>
      <c r="G1609">
        <v>68655</v>
      </c>
      <c r="H1609">
        <f t="shared" si="150"/>
        <v>68655</v>
      </c>
      <c r="I1609" t="str" cm="1">
        <f t="array" ref="I1609">_xlfn.IFS(H1609&lt;PERCENTILE(Income_Clean,0.33),"Low",H1609&lt;PERCENTILE(Income_Clean,0.67),"Medium",H1609&gt;PERCENTILE(Income_Clean,0.67),"High")</f>
        <v>High</v>
      </c>
      <c r="J1609" t="str">
        <f t="shared" si="151"/>
        <v>Above Average Income</v>
      </c>
      <c r="K1609">
        <v>0</v>
      </c>
      <c r="L1609">
        <v>0</v>
      </c>
      <c r="M1609" t="str">
        <f t="shared" si="153"/>
        <v>No</v>
      </c>
      <c r="N1609" t="s">
        <v>301</v>
      </c>
      <c r="O1609">
        <v>95</v>
      </c>
      <c r="P1609">
        <v>456</v>
      </c>
      <c r="Q1609">
        <v>19</v>
      </c>
      <c r="R1609">
        <v>832</v>
      </c>
      <c r="S1609">
        <v>75</v>
      </c>
      <c r="T1609">
        <v>118</v>
      </c>
      <c r="U1609">
        <v>38</v>
      </c>
      <c r="V1609">
        <f t="shared" si="154"/>
        <v>1538</v>
      </c>
      <c r="W1609">
        <v>1</v>
      </c>
      <c r="X1609">
        <v>4</v>
      </c>
      <c r="Y1609">
        <v>5</v>
      </c>
      <c r="Z1609">
        <v>11</v>
      </c>
      <c r="AA1609">
        <v>3</v>
      </c>
      <c r="AB1609">
        <v>0</v>
      </c>
      <c r="AC1609">
        <v>0</v>
      </c>
      <c r="AD1609">
        <v>0</v>
      </c>
      <c r="AE1609">
        <v>0</v>
      </c>
      <c r="AF1609">
        <v>0</v>
      </c>
      <c r="AG1609">
        <f t="shared" si="155"/>
        <v>0</v>
      </c>
      <c r="AH1609">
        <v>0</v>
      </c>
      <c r="AI1609">
        <v>0</v>
      </c>
    </row>
    <row r="1610" spans="1:35" x14ac:dyDescent="0.3">
      <c r="A1610" s="1">
        <v>1773</v>
      </c>
      <c r="B1610">
        <v>1978</v>
      </c>
      <c r="C1610">
        <f t="shared" si="152"/>
        <v>48</v>
      </c>
      <c r="D1610" t="str" cm="1">
        <f t="array" ref="D1610">_xlfn.IFS(C1610&lt;36,"Young",C1610&lt;56,"Middle-aged",C1610&gt;=56,"Senior")</f>
        <v>Middle-aged</v>
      </c>
      <c r="E1610" t="s">
        <v>53</v>
      </c>
      <c r="F1610" t="s">
        <v>37</v>
      </c>
      <c r="G1610">
        <v>12393</v>
      </c>
      <c r="H1610">
        <f t="shared" si="150"/>
        <v>12393</v>
      </c>
      <c r="I1610" t="str" cm="1">
        <f t="array" ref="I1610">_xlfn.IFS(H1610&lt;PERCENTILE(Income_Clean,0.33),"Low",H1610&lt;PERCENTILE(Income_Clean,0.67),"Medium",H1610&gt;PERCENTILE(Income_Clean,0.67),"High")</f>
        <v>Low</v>
      </c>
      <c r="J1610" t="str">
        <f t="shared" si="151"/>
        <v>Below Average Income</v>
      </c>
      <c r="K1610">
        <v>0</v>
      </c>
      <c r="L1610">
        <v>0</v>
      </c>
      <c r="M1610" t="str">
        <f t="shared" si="153"/>
        <v>No</v>
      </c>
      <c r="N1610" t="s">
        <v>395</v>
      </c>
      <c r="O1610">
        <v>38</v>
      </c>
      <c r="P1610">
        <v>5</v>
      </c>
      <c r="Q1610">
        <v>6</v>
      </c>
      <c r="R1610">
        <v>15</v>
      </c>
      <c r="S1610">
        <v>11</v>
      </c>
      <c r="T1610">
        <v>7</v>
      </c>
      <c r="U1610">
        <v>13</v>
      </c>
      <c r="V1610">
        <f t="shared" si="154"/>
        <v>57</v>
      </c>
      <c r="W1610">
        <v>1</v>
      </c>
      <c r="X1610">
        <v>2</v>
      </c>
      <c r="Y1610">
        <v>0</v>
      </c>
      <c r="Z1610">
        <v>3</v>
      </c>
      <c r="AA1610">
        <v>9</v>
      </c>
      <c r="AB1610">
        <v>0</v>
      </c>
      <c r="AC1610">
        <v>0</v>
      </c>
      <c r="AD1610">
        <v>0</v>
      </c>
      <c r="AE1610">
        <v>0</v>
      </c>
      <c r="AF1610">
        <v>0</v>
      </c>
      <c r="AG1610">
        <f t="shared" si="155"/>
        <v>0</v>
      </c>
      <c r="AH1610">
        <v>0</v>
      </c>
      <c r="AI1610">
        <v>0</v>
      </c>
    </row>
    <row r="1611" spans="1:35" x14ac:dyDescent="0.3">
      <c r="A1611" s="1">
        <v>9242</v>
      </c>
      <c r="B1611">
        <v>1990</v>
      </c>
      <c r="C1611">
        <f t="shared" si="152"/>
        <v>36</v>
      </c>
      <c r="D1611" t="str" cm="1">
        <f t="array" ref="D1611">_xlfn.IFS(C1611&lt;36,"Young",C1611&lt;56,"Middle-aged",C1611&gt;=56,"Senior")</f>
        <v>Middle-aged</v>
      </c>
      <c r="E1611" t="s">
        <v>29</v>
      </c>
      <c r="F1611" t="s">
        <v>30</v>
      </c>
      <c r="G1611">
        <v>64509</v>
      </c>
      <c r="H1611">
        <f t="shared" si="150"/>
        <v>64509</v>
      </c>
      <c r="I1611" t="str" cm="1">
        <f t="array" ref="I1611">_xlfn.IFS(H1611&lt;PERCENTILE(Income_Clean,0.33),"Low",H1611&lt;PERCENTILE(Income_Clean,0.67),"Medium",H1611&gt;PERCENTILE(Income_Clean,0.67),"High")</f>
        <v>High</v>
      </c>
      <c r="J1611" t="str">
        <f t="shared" si="151"/>
        <v>Above Average Income</v>
      </c>
      <c r="K1611">
        <v>0</v>
      </c>
      <c r="L1611">
        <v>0</v>
      </c>
      <c r="M1611" t="str">
        <f t="shared" si="153"/>
        <v>No</v>
      </c>
      <c r="N1611" t="s">
        <v>568</v>
      </c>
      <c r="O1611">
        <v>19</v>
      </c>
      <c r="P1611">
        <v>836</v>
      </c>
      <c r="Q1611">
        <v>185</v>
      </c>
      <c r="R1611">
        <v>575</v>
      </c>
      <c r="S1611">
        <v>24</v>
      </c>
      <c r="T1611">
        <v>25</v>
      </c>
      <c r="U1611">
        <v>77</v>
      </c>
      <c r="V1611">
        <f t="shared" si="154"/>
        <v>1722</v>
      </c>
      <c r="W1611">
        <v>1</v>
      </c>
      <c r="X1611">
        <v>6</v>
      </c>
      <c r="Y1611">
        <v>3</v>
      </c>
      <c r="Z1611">
        <v>9</v>
      </c>
      <c r="AA1611">
        <v>4</v>
      </c>
      <c r="AB1611">
        <v>1</v>
      </c>
      <c r="AC1611">
        <v>0</v>
      </c>
      <c r="AD1611">
        <v>0</v>
      </c>
      <c r="AE1611">
        <v>0</v>
      </c>
      <c r="AF1611">
        <v>0</v>
      </c>
      <c r="AG1611">
        <f t="shared" si="155"/>
        <v>1</v>
      </c>
      <c r="AH1611">
        <v>0</v>
      </c>
      <c r="AI1611">
        <v>1</v>
      </c>
    </row>
    <row r="1612" spans="1:35" x14ac:dyDescent="0.3">
      <c r="A1612" s="1">
        <v>1764</v>
      </c>
      <c r="B1612">
        <v>1975</v>
      </c>
      <c r="C1612">
        <f t="shared" si="152"/>
        <v>51</v>
      </c>
      <c r="D1612" t="str" cm="1">
        <f t="array" ref="D1612">_xlfn.IFS(C1612&lt;36,"Young",C1612&lt;56,"Middle-aged",C1612&gt;=56,"Senior")</f>
        <v>Middle-aged</v>
      </c>
      <c r="E1612" t="s">
        <v>29</v>
      </c>
      <c r="F1612" t="s">
        <v>30</v>
      </c>
      <c r="G1612">
        <v>33955</v>
      </c>
      <c r="H1612">
        <f t="shared" si="150"/>
        <v>33955</v>
      </c>
      <c r="I1612" t="str" cm="1">
        <f t="array" ref="I1612">_xlfn.IFS(H1612&lt;PERCENTILE(Income_Clean,0.33),"Low",H1612&lt;PERCENTILE(Income_Clean,0.67),"Medium",H1612&gt;PERCENTILE(Income_Clean,0.67),"High")</f>
        <v>Low</v>
      </c>
      <c r="J1612" t="str">
        <f t="shared" si="151"/>
        <v>Below Average Income</v>
      </c>
      <c r="K1612">
        <v>1</v>
      </c>
      <c r="L1612">
        <v>0</v>
      </c>
      <c r="M1612" t="str">
        <f t="shared" si="153"/>
        <v>Yes</v>
      </c>
      <c r="N1612" t="s">
        <v>541</v>
      </c>
      <c r="O1612">
        <v>92</v>
      </c>
      <c r="P1612">
        <v>100</v>
      </c>
      <c r="Q1612">
        <v>2</v>
      </c>
      <c r="R1612">
        <v>128</v>
      </c>
      <c r="S1612">
        <v>23</v>
      </c>
      <c r="T1612">
        <v>7</v>
      </c>
      <c r="U1612">
        <v>10</v>
      </c>
      <c r="V1612">
        <f t="shared" si="154"/>
        <v>270</v>
      </c>
      <c r="W1612">
        <v>4</v>
      </c>
      <c r="X1612">
        <v>5</v>
      </c>
      <c r="Y1612">
        <v>1</v>
      </c>
      <c r="Z1612">
        <v>5</v>
      </c>
      <c r="AA1612">
        <v>8</v>
      </c>
      <c r="AB1612">
        <v>0</v>
      </c>
      <c r="AC1612">
        <v>0</v>
      </c>
      <c r="AD1612">
        <v>0</v>
      </c>
      <c r="AE1612">
        <v>0</v>
      </c>
      <c r="AF1612">
        <v>0</v>
      </c>
      <c r="AG1612">
        <f t="shared" si="155"/>
        <v>0</v>
      </c>
      <c r="AH1612">
        <v>0</v>
      </c>
      <c r="AI1612">
        <v>0</v>
      </c>
    </row>
    <row r="1613" spans="1:35" x14ac:dyDescent="0.3">
      <c r="A1613" s="1">
        <v>6215</v>
      </c>
      <c r="B1613">
        <v>1977</v>
      </c>
      <c r="C1613">
        <f t="shared" si="152"/>
        <v>49</v>
      </c>
      <c r="D1613" t="str" cm="1">
        <f t="array" ref="D1613">_xlfn.IFS(C1613&lt;36,"Young",C1613&lt;56,"Middle-aged",C1613&gt;=56,"Senior")</f>
        <v>Middle-aged</v>
      </c>
      <c r="E1613" t="s">
        <v>29</v>
      </c>
      <c r="F1613" t="s">
        <v>37</v>
      </c>
      <c r="G1613">
        <v>31353</v>
      </c>
      <c r="H1613">
        <f t="shared" si="150"/>
        <v>31353</v>
      </c>
      <c r="I1613" t="str" cm="1">
        <f t="array" ref="I1613">_xlfn.IFS(H1613&lt;PERCENTILE(Income_Clean,0.33),"Low",H1613&lt;PERCENTILE(Income_Clean,0.67),"Medium",H1613&gt;PERCENTILE(Income_Clean,0.67),"High")</f>
        <v>Low</v>
      </c>
      <c r="J1613" t="str">
        <f t="shared" si="151"/>
        <v>Below Average Income</v>
      </c>
      <c r="K1613">
        <v>1</v>
      </c>
      <c r="L1613">
        <v>1</v>
      </c>
      <c r="M1613" t="str">
        <f t="shared" si="153"/>
        <v>Yes</v>
      </c>
      <c r="N1613" t="s">
        <v>196</v>
      </c>
      <c r="O1613">
        <v>24</v>
      </c>
      <c r="P1613">
        <v>10</v>
      </c>
      <c r="Q1613">
        <v>0</v>
      </c>
      <c r="R1613">
        <v>10</v>
      </c>
      <c r="S1613">
        <v>3</v>
      </c>
      <c r="T1613">
        <v>1</v>
      </c>
      <c r="U1613">
        <v>7</v>
      </c>
      <c r="V1613">
        <f t="shared" si="154"/>
        <v>31</v>
      </c>
      <c r="W1613">
        <v>2</v>
      </c>
      <c r="X1613">
        <v>1</v>
      </c>
      <c r="Y1613">
        <v>1</v>
      </c>
      <c r="Z1613">
        <v>2</v>
      </c>
      <c r="AA1613">
        <v>8</v>
      </c>
      <c r="AB1613">
        <v>0</v>
      </c>
      <c r="AC1613">
        <v>0</v>
      </c>
      <c r="AD1613">
        <v>0</v>
      </c>
      <c r="AE1613">
        <v>0</v>
      </c>
      <c r="AF1613">
        <v>0</v>
      </c>
      <c r="AG1613">
        <f t="shared" si="155"/>
        <v>0</v>
      </c>
      <c r="AH1613">
        <v>0</v>
      </c>
      <c r="AI1613">
        <v>1</v>
      </c>
    </row>
    <row r="1614" spans="1:35" x14ac:dyDescent="0.3">
      <c r="A1614" s="1">
        <v>10099</v>
      </c>
      <c r="B1614">
        <v>1984</v>
      </c>
      <c r="C1614">
        <f t="shared" si="152"/>
        <v>42</v>
      </c>
      <c r="D1614" t="str" cm="1">
        <f t="array" ref="D1614">_xlfn.IFS(C1614&lt;36,"Young",C1614&lt;56,"Middle-aged",C1614&gt;=56,"Senior")</f>
        <v>Middle-aged</v>
      </c>
      <c r="E1614" t="s">
        <v>29</v>
      </c>
      <c r="F1614" t="s">
        <v>37</v>
      </c>
      <c r="G1614">
        <v>55434</v>
      </c>
      <c r="H1614">
        <f t="shared" si="150"/>
        <v>55434</v>
      </c>
      <c r="I1614" t="str" cm="1">
        <f t="array" ref="I1614">_xlfn.IFS(H1614&lt;PERCENTILE(Income_Clean,0.33),"Low",H1614&lt;PERCENTILE(Income_Clean,0.67),"Medium",H1614&gt;PERCENTILE(Income_Clean,0.67),"High")</f>
        <v>Medium</v>
      </c>
      <c r="J1614" t="str">
        <f t="shared" si="151"/>
        <v>Average Income</v>
      </c>
      <c r="K1614">
        <v>1</v>
      </c>
      <c r="L1614">
        <v>0</v>
      </c>
      <c r="M1614" t="str">
        <f t="shared" si="153"/>
        <v>Yes</v>
      </c>
      <c r="N1614" t="s">
        <v>651</v>
      </c>
      <c r="O1614">
        <v>21</v>
      </c>
      <c r="P1614">
        <v>238</v>
      </c>
      <c r="Q1614">
        <v>115</v>
      </c>
      <c r="R1614">
        <v>215</v>
      </c>
      <c r="S1614">
        <v>169</v>
      </c>
      <c r="T1614">
        <v>69</v>
      </c>
      <c r="U1614">
        <v>76</v>
      </c>
      <c r="V1614">
        <f t="shared" si="154"/>
        <v>882</v>
      </c>
      <c r="W1614">
        <v>3</v>
      </c>
      <c r="X1614">
        <v>5</v>
      </c>
      <c r="Y1614">
        <v>3</v>
      </c>
      <c r="Z1614">
        <v>13</v>
      </c>
      <c r="AA1614">
        <v>4</v>
      </c>
      <c r="AB1614">
        <v>0</v>
      </c>
      <c r="AC1614">
        <v>0</v>
      </c>
      <c r="AD1614">
        <v>0</v>
      </c>
      <c r="AE1614">
        <v>0</v>
      </c>
      <c r="AF1614">
        <v>0</v>
      </c>
      <c r="AG1614">
        <f t="shared" si="155"/>
        <v>0</v>
      </c>
      <c r="AH1614">
        <v>0</v>
      </c>
      <c r="AI1614">
        <v>0</v>
      </c>
    </row>
    <row r="1615" spans="1:35" x14ac:dyDescent="0.3">
      <c r="A1615" s="1">
        <v>5423</v>
      </c>
      <c r="B1615">
        <v>1983</v>
      </c>
      <c r="C1615">
        <f t="shared" si="152"/>
        <v>43</v>
      </c>
      <c r="D1615" t="str" cm="1">
        <f t="array" ref="D1615">_xlfn.IFS(C1615&lt;36,"Young",C1615&lt;56,"Middle-aged",C1615&gt;=56,"Senior")</f>
        <v>Middle-aged</v>
      </c>
      <c r="E1615" t="s">
        <v>29</v>
      </c>
      <c r="F1615" t="s">
        <v>33</v>
      </c>
      <c r="G1615">
        <v>28359</v>
      </c>
      <c r="H1615">
        <f t="shared" si="150"/>
        <v>28359</v>
      </c>
      <c r="I1615" t="str" cm="1">
        <f t="array" ref="I1615">_xlfn.IFS(H1615&lt;PERCENTILE(Income_Clean,0.33),"Low",H1615&lt;PERCENTILE(Income_Clean,0.67),"Medium",H1615&gt;PERCENTILE(Income_Clean,0.67),"High")</f>
        <v>Low</v>
      </c>
      <c r="J1615" t="str">
        <f t="shared" si="151"/>
        <v>Below Average Income</v>
      </c>
      <c r="K1615">
        <v>1</v>
      </c>
      <c r="L1615">
        <v>0</v>
      </c>
      <c r="M1615" t="str">
        <f t="shared" si="153"/>
        <v>Yes</v>
      </c>
      <c r="N1615" t="s">
        <v>241</v>
      </c>
      <c r="O1615">
        <v>35</v>
      </c>
      <c r="P1615">
        <v>6</v>
      </c>
      <c r="Q1615">
        <v>0</v>
      </c>
      <c r="R1615">
        <v>5</v>
      </c>
      <c r="S1615">
        <v>2</v>
      </c>
      <c r="T1615">
        <v>1</v>
      </c>
      <c r="U1615">
        <v>2</v>
      </c>
      <c r="V1615">
        <f t="shared" si="154"/>
        <v>16</v>
      </c>
      <c r="W1615">
        <v>1</v>
      </c>
      <c r="X1615">
        <v>1</v>
      </c>
      <c r="Y1615">
        <v>0</v>
      </c>
      <c r="Z1615">
        <v>2</v>
      </c>
      <c r="AA1615">
        <v>7</v>
      </c>
      <c r="AB1615">
        <v>0</v>
      </c>
      <c r="AC1615">
        <v>0</v>
      </c>
      <c r="AD1615">
        <v>0</v>
      </c>
      <c r="AE1615">
        <v>0</v>
      </c>
      <c r="AF1615">
        <v>0</v>
      </c>
      <c r="AG1615">
        <f t="shared" si="155"/>
        <v>0</v>
      </c>
      <c r="AH1615">
        <v>0</v>
      </c>
      <c r="AI1615">
        <v>0</v>
      </c>
    </row>
    <row r="1616" spans="1:35" x14ac:dyDescent="0.3">
      <c r="A1616" s="1">
        <v>940</v>
      </c>
      <c r="B1616">
        <v>1987</v>
      </c>
      <c r="C1616">
        <f t="shared" si="152"/>
        <v>39</v>
      </c>
      <c r="D1616" t="str" cm="1">
        <f t="array" ref="D1616">_xlfn.IFS(C1616&lt;36,"Young",C1616&lt;56,"Middle-aged",C1616&gt;=56,"Senior")</f>
        <v>Middle-aged</v>
      </c>
      <c r="E1616" t="s">
        <v>29</v>
      </c>
      <c r="F1616" t="s">
        <v>30</v>
      </c>
      <c r="G1616">
        <v>57100</v>
      </c>
      <c r="H1616">
        <f t="shared" si="150"/>
        <v>57100</v>
      </c>
      <c r="I1616" t="str" cm="1">
        <f t="array" ref="I1616">_xlfn.IFS(H1616&lt;PERCENTILE(Income_Clean,0.33),"Low",H1616&lt;PERCENTILE(Income_Clean,0.67),"Medium",H1616&gt;PERCENTILE(Income_Clean,0.67),"High")</f>
        <v>Medium</v>
      </c>
      <c r="J1616" t="str">
        <f t="shared" si="151"/>
        <v>Average Income</v>
      </c>
      <c r="K1616">
        <v>1</v>
      </c>
      <c r="L1616">
        <v>0</v>
      </c>
      <c r="M1616" t="str">
        <f t="shared" si="153"/>
        <v>Yes</v>
      </c>
      <c r="N1616" t="s">
        <v>372</v>
      </c>
      <c r="O1616">
        <v>9</v>
      </c>
      <c r="P1616">
        <v>158</v>
      </c>
      <c r="Q1616">
        <v>11</v>
      </c>
      <c r="R1616">
        <v>99</v>
      </c>
      <c r="S1616">
        <v>15</v>
      </c>
      <c r="T1616">
        <v>11</v>
      </c>
      <c r="U1616">
        <v>17</v>
      </c>
      <c r="V1616">
        <f t="shared" si="154"/>
        <v>311</v>
      </c>
      <c r="W1616">
        <v>2</v>
      </c>
      <c r="X1616">
        <v>3</v>
      </c>
      <c r="Y1616">
        <v>2</v>
      </c>
      <c r="Z1616">
        <v>7</v>
      </c>
      <c r="AA1616">
        <v>3</v>
      </c>
      <c r="AB1616">
        <v>0</v>
      </c>
      <c r="AC1616">
        <v>0</v>
      </c>
      <c r="AD1616">
        <v>0</v>
      </c>
      <c r="AE1616">
        <v>0</v>
      </c>
      <c r="AF1616">
        <v>0</v>
      </c>
      <c r="AG1616">
        <f t="shared" si="155"/>
        <v>0</v>
      </c>
      <c r="AH1616">
        <v>0</v>
      </c>
      <c r="AI1616">
        <v>0</v>
      </c>
    </row>
    <row r="1617" spans="1:35" x14ac:dyDescent="0.3">
      <c r="A1617" s="1">
        <v>3011</v>
      </c>
      <c r="B1617">
        <v>1965</v>
      </c>
      <c r="C1617">
        <f t="shared" si="152"/>
        <v>61</v>
      </c>
      <c r="D1617" t="str" cm="1">
        <f t="array" ref="D1617">_xlfn.IFS(C1617&lt;36,"Young",C1617&lt;56,"Middle-aged",C1617&gt;=56,"Senior")</f>
        <v>Senior</v>
      </c>
      <c r="E1617" t="s">
        <v>29</v>
      </c>
      <c r="F1617" t="s">
        <v>37</v>
      </c>
      <c r="G1617">
        <v>69139</v>
      </c>
      <c r="H1617">
        <f t="shared" si="150"/>
        <v>69139</v>
      </c>
      <c r="I1617" t="str" cm="1">
        <f t="array" ref="I1617">_xlfn.IFS(H1617&lt;PERCENTILE(Income_Clean,0.33),"Low",H1617&lt;PERCENTILE(Income_Clean,0.67),"Medium",H1617&gt;PERCENTILE(Income_Clean,0.67),"High")</f>
        <v>High</v>
      </c>
      <c r="J1617" t="str">
        <f t="shared" si="151"/>
        <v>Above Average Income</v>
      </c>
      <c r="K1617">
        <v>0</v>
      </c>
      <c r="L1617">
        <v>1</v>
      </c>
      <c r="M1617" t="str">
        <f t="shared" si="153"/>
        <v>Yes</v>
      </c>
      <c r="N1617" t="s">
        <v>392</v>
      </c>
      <c r="O1617">
        <v>23</v>
      </c>
      <c r="P1617">
        <v>86</v>
      </c>
      <c r="Q1617">
        <v>12</v>
      </c>
      <c r="R1617">
        <v>75</v>
      </c>
      <c r="S1617">
        <v>33</v>
      </c>
      <c r="T1617">
        <v>15</v>
      </c>
      <c r="U1617">
        <v>6</v>
      </c>
      <c r="V1617">
        <f t="shared" si="154"/>
        <v>227</v>
      </c>
      <c r="W1617">
        <v>1</v>
      </c>
      <c r="X1617">
        <v>4</v>
      </c>
      <c r="Y1617">
        <v>1</v>
      </c>
      <c r="Z1617">
        <v>5</v>
      </c>
      <c r="AA1617">
        <v>4</v>
      </c>
      <c r="AB1617">
        <v>0</v>
      </c>
      <c r="AC1617">
        <v>0</v>
      </c>
      <c r="AD1617">
        <v>0</v>
      </c>
      <c r="AE1617">
        <v>0</v>
      </c>
      <c r="AF1617">
        <v>0</v>
      </c>
      <c r="AG1617">
        <f t="shared" si="155"/>
        <v>0</v>
      </c>
      <c r="AH1617">
        <v>0</v>
      </c>
      <c r="AI1617">
        <v>0</v>
      </c>
    </row>
    <row r="1618" spans="1:35" x14ac:dyDescent="0.3">
      <c r="A1618" s="1">
        <v>3298</v>
      </c>
      <c r="B1618">
        <v>1956</v>
      </c>
      <c r="C1618">
        <f t="shared" si="152"/>
        <v>70</v>
      </c>
      <c r="D1618" t="str" cm="1">
        <f t="array" ref="D1618">_xlfn.IFS(C1618&lt;36,"Young",C1618&lt;56,"Middle-aged",C1618&gt;=56,"Senior")</f>
        <v>Senior</v>
      </c>
      <c r="E1618" t="s">
        <v>39</v>
      </c>
      <c r="F1618" t="s">
        <v>37</v>
      </c>
      <c r="G1618">
        <v>52973</v>
      </c>
      <c r="H1618">
        <f t="shared" si="150"/>
        <v>52973</v>
      </c>
      <c r="I1618" t="str" cm="1">
        <f t="array" ref="I1618">_xlfn.IFS(H1618&lt;PERCENTILE(Income_Clean,0.33),"Low",H1618&lt;PERCENTILE(Income_Clean,0.67),"Medium",H1618&gt;PERCENTILE(Income_Clean,0.67),"High")</f>
        <v>Medium</v>
      </c>
      <c r="J1618" t="str">
        <f t="shared" si="151"/>
        <v>Average Income</v>
      </c>
      <c r="K1618">
        <v>0</v>
      </c>
      <c r="L1618">
        <v>1</v>
      </c>
      <c r="M1618" t="str">
        <f t="shared" si="153"/>
        <v>Yes</v>
      </c>
      <c r="N1618" t="s">
        <v>82</v>
      </c>
      <c r="O1618">
        <v>92</v>
      </c>
      <c r="P1618">
        <v>856</v>
      </c>
      <c r="Q1618">
        <v>0</v>
      </c>
      <c r="R1618">
        <v>76</v>
      </c>
      <c r="S1618">
        <v>12</v>
      </c>
      <c r="T1618">
        <v>9</v>
      </c>
      <c r="U1618">
        <v>199</v>
      </c>
      <c r="V1618">
        <f t="shared" si="154"/>
        <v>1152</v>
      </c>
      <c r="W1618">
        <v>7</v>
      </c>
      <c r="X1618">
        <v>9</v>
      </c>
      <c r="Y1618">
        <v>6</v>
      </c>
      <c r="Z1618">
        <v>9</v>
      </c>
      <c r="AA1618">
        <v>8</v>
      </c>
      <c r="AB1618">
        <v>0</v>
      </c>
      <c r="AC1618">
        <v>0</v>
      </c>
      <c r="AD1618">
        <v>0</v>
      </c>
      <c r="AE1618">
        <v>0</v>
      </c>
      <c r="AF1618">
        <v>0</v>
      </c>
      <c r="AG1618">
        <f t="shared" si="155"/>
        <v>0</v>
      </c>
      <c r="AH1618">
        <v>0</v>
      </c>
      <c r="AI1618">
        <v>0</v>
      </c>
    </row>
    <row r="1619" spans="1:35" x14ac:dyDescent="0.3">
      <c r="A1619" s="1">
        <v>8286</v>
      </c>
      <c r="B1619">
        <v>1965</v>
      </c>
      <c r="C1619">
        <f t="shared" si="152"/>
        <v>61</v>
      </c>
      <c r="D1619" t="str" cm="1">
        <f t="array" ref="D1619">_xlfn.IFS(C1619&lt;36,"Young",C1619&lt;56,"Middle-aged",C1619&gt;=56,"Senior")</f>
        <v>Senior</v>
      </c>
      <c r="E1619" t="s">
        <v>36</v>
      </c>
      <c r="F1619" t="s">
        <v>33</v>
      </c>
      <c r="G1619">
        <v>51717</v>
      </c>
      <c r="H1619">
        <f t="shared" si="150"/>
        <v>51717</v>
      </c>
      <c r="I1619" t="str" cm="1">
        <f t="array" ref="I1619">_xlfn.IFS(H1619&lt;PERCENTILE(Income_Clean,0.33),"Low",H1619&lt;PERCENTILE(Income_Clean,0.67),"Medium",H1619&gt;PERCENTILE(Income_Clean,0.67),"High")</f>
        <v>Medium</v>
      </c>
      <c r="J1619" t="str">
        <f t="shared" si="151"/>
        <v>Average Income</v>
      </c>
      <c r="K1619">
        <v>0</v>
      </c>
      <c r="L1619">
        <v>1</v>
      </c>
      <c r="M1619" t="str">
        <f t="shared" si="153"/>
        <v>Yes</v>
      </c>
      <c r="N1619" t="s">
        <v>171</v>
      </c>
      <c r="O1619">
        <v>55</v>
      </c>
      <c r="P1619">
        <v>98</v>
      </c>
      <c r="Q1619">
        <v>1</v>
      </c>
      <c r="R1619">
        <v>17</v>
      </c>
      <c r="S1619">
        <v>0</v>
      </c>
      <c r="T1619">
        <v>1</v>
      </c>
      <c r="U1619">
        <v>5</v>
      </c>
      <c r="V1619">
        <f t="shared" si="154"/>
        <v>122</v>
      </c>
      <c r="W1619">
        <v>1</v>
      </c>
      <c r="X1619">
        <v>3</v>
      </c>
      <c r="Y1619">
        <v>0</v>
      </c>
      <c r="Z1619">
        <v>4</v>
      </c>
      <c r="AA1619">
        <v>7</v>
      </c>
      <c r="AB1619">
        <v>0</v>
      </c>
      <c r="AC1619">
        <v>1</v>
      </c>
      <c r="AD1619">
        <v>0</v>
      </c>
      <c r="AE1619">
        <v>0</v>
      </c>
      <c r="AF1619">
        <v>0</v>
      </c>
      <c r="AG1619">
        <f t="shared" si="155"/>
        <v>1</v>
      </c>
      <c r="AH1619">
        <v>0</v>
      </c>
      <c r="AI1619">
        <v>0</v>
      </c>
    </row>
    <row r="1620" spans="1:35" x14ac:dyDescent="0.3">
      <c r="A1620" s="1">
        <v>9668</v>
      </c>
      <c r="B1620">
        <v>1971</v>
      </c>
      <c r="C1620">
        <f t="shared" si="152"/>
        <v>55</v>
      </c>
      <c r="D1620" t="str" cm="1">
        <f t="array" ref="D1620">_xlfn.IFS(C1620&lt;36,"Young",C1620&lt;56,"Middle-aged",C1620&gt;=56,"Senior")</f>
        <v>Middle-aged</v>
      </c>
      <c r="E1620" t="s">
        <v>29</v>
      </c>
      <c r="F1620" t="s">
        <v>37</v>
      </c>
      <c r="G1620">
        <v>18793</v>
      </c>
      <c r="H1620">
        <f t="shared" si="150"/>
        <v>18793</v>
      </c>
      <c r="I1620" t="str" cm="1">
        <f t="array" ref="I1620">_xlfn.IFS(H1620&lt;PERCENTILE(Income_Clean,0.33),"Low",H1620&lt;PERCENTILE(Income_Clean,0.67),"Medium",H1620&gt;PERCENTILE(Income_Clean,0.67),"High")</f>
        <v>Low</v>
      </c>
      <c r="J1620" t="str">
        <f t="shared" si="151"/>
        <v>Below Average Income</v>
      </c>
      <c r="K1620">
        <v>1</v>
      </c>
      <c r="L1620">
        <v>0</v>
      </c>
      <c r="M1620" t="str">
        <f t="shared" si="153"/>
        <v>Yes</v>
      </c>
      <c r="N1620" t="s">
        <v>271</v>
      </c>
      <c r="O1620">
        <v>14</v>
      </c>
      <c r="P1620">
        <v>4</v>
      </c>
      <c r="Q1620">
        <v>16</v>
      </c>
      <c r="R1620">
        <v>20</v>
      </c>
      <c r="S1620">
        <v>0</v>
      </c>
      <c r="T1620">
        <v>17</v>
      </c>
      <c r="U1620">
        <v>20</v>
      </c>
      <c r="V1620">
        <f t="shared" si="154"/>
        <v>77</v>
      </c>
      <c r="W1620">
        <v>3</v>
      </c>
      <c r="X1620">
        <v>2</v>
      </c>
      <c r="Y1620">
        <v>0</v>
      </c>
      <c r="Z1620">
        <v>4</v>
      </c>
      <c r="AA1620">
        <v>8</v>
      </c>
      <c r="AB1620">
        <v>0</v>
      </c>
      <c r="AC1620">
        <v>0</v>
      </c>
      <c r="AD1620">
        <v>0</v>
      </c>
      <c r="AE1620">
        <v>0</v>
      </c>
      <c r="AF1620">
        <v>0</v>
      </c>
      <c r="AG1620">
        <f t="shared" si="155"/>
        <v>0</v>
      </c>
      <c r="AH1620">
        <v>0</v>
      </c>
      <c r="AI1620">
        <v>0</v>
      </c>
    </row>
    <row r="1621" spans="1:35" x14ac:dyDescent="0.3">
      <c r="A1621" s="1">
        <v>5120</v>
      </c>
      <c r="B1621">
        <v>1982</v>
      </c>
      <c r="C1621">
        <f t="shared" si="152"/>
        <v>44</v>
      </c>
      <c r="D1621" t="str" cm="1">
        <f t="array" ref="D1621">_xlfn.IFS(C1621&lt;36,"Young",C1621&lt;56,"Middle-aged",C1621&gt;=56,"Senior")</f>
        <v>Middle-aged</v>
      </c>
      <c r="E1621" t="s">
        <v>53</v>
      </c>
      <c r="F1621" t="s">
        <v>33</v>
      </c>
      <c r="G1621">
        <v>66664</v>
      </c>
      <c r="H1621">
        <f t="shared" si="150"/>
        <v>66664</v>
      </c>
      <c r="I1621" t="str" cm="1">
        <f t="array" ref="I1621">_xlfn.IFS(H1621&lt;PERCENTILE(Income_Clean,0.33),"Low",H1621&lt;PERCENTILE(Income_Clean,0.67),"Medium",H1621&gt;PERCENTILE(Income_Clean,0.67),"High")</f>
        <v>High</v>
      </c>
      <c r="J1621" t="str">
        <f t="shared" si="151"/>
        <v>Above Average Income</v>
      </c>
      <c r="K1621">
        <v>0</v>
      </c>
      <c r="L1621">
        <v>0</v>
      </c>
      <c r="M1621" t="str">
        <f t="shared" si="153"/>
        <v>No</v>
      </c>
      <c r="N1621" t="s">
        <v>363</v>
      </c>
      <c r="O1621">
        <v>78</v>
      </c>
      <c r="P1621">
        <v>398</v>
      </c>
      <c r="Q1621">
        <v>96</v>
      </c>
      <c r="R1621">
        <v>447</v>
      </c>
      <c r="S1621">
        <v>220</v>
      </c>
      <c r="T1621">
        <v>96</v>
      </c>
      <c r="U1621">
        <v>32</v>
      </c>
      <c r="V1621">
        <f t="shared" si="154"/>
        <v>1289</v>
      </c>
      <c r="W1621">
        <v>1</v>
      </c>
      <c r="X1621">
        <v>5</v>
      </c>
      <c r="Y1621">
        <v>7</v>
      </c>
      <c r="Z1621">
        <v>6</v>
      </c>
      <c r="AA1621">
        <v>3</v>
      </c>
      <c r="AB1621">
        <v>0</v>
      </c>
      <c r="AC1621">
        <v>0</v>
      </c>
      <c r="AD1621">
        <v>0</v>
      </c>
      <c r="AE1621">
        <v>0</v>
      </c>
      <c r="AF1621">
        <v>0</v>
      </c>
      <c r="AG1621">
        <f t="shared" si="155"/>
        <v>0</v>
      </c>
      <c r="AH1621">
        <v>0</v>
      </c>
      <c r="AI1621">
        <v>0</v>
      </c>
    </row>
    <row r="1622" spans="1:35" x14ac:dyDescent="0.3">
      <c r="A1622" s="1">
        <v>6097</v>
      </c>
      <c r="B1622">
        <v>1959</v>
      </c>
      <c r="C1622">
        <f t="shared" si="152"/>
        <v>67</v>
      </c>
      <c r="D1622" t="str" cm="1">
        <f t="array" ref="D1622">_xlfn.IFS(C1622&lt;36,"Young",C1622&lt;56,"Middle-aged",C1622&gt;=56,"Senior")</f>
        <v>Senior</v>
      </c>
      <c r="E1622" t="s">
        <v>29</v>
      </c>
      <c r="F1622" t="s">
        <v>30</v>
      </c>
      <c r="G1622">
        <v>50664</v>
      </c>
      <c r="H1622">
        <f t="shared" si="150"/>
        <v>50664</v>
      </c>
      <c r="I1622" t="str" cm="1">
        <f t="array" ref="I1622">_xlfn.IFS(H1622&lt;PERCENTILE(Income_Clean,0.33),"Low",H1622&lt;PERCENTILE(Income_Clean,0.67),"Medium",H1622&gt;PERCENTILE(Income_Clean,0.67),"High")</f>
        <v>Medium</v>
      </c>
      <c r="J1622" t="str">
        <f t="shared" si="151"/>
        <v>Average Income</v>
      </c>
      <c r="K1622">
        <v>1</v>
      </c>
      <c r="L1622">
        <v>1</v>
      </c>
      <c r="M1622" t="str">
        <f t="shared" si="153"/>
        <v>Yes</v>
      </c>
      <c r="N1622" t="s">
        <v>577</v>
      </c>
      <c r="O1622">
        <v>64</v>
      </c>
      <c r="P1622">
        <v>313</v>
      </c>
      <c r="Q1622">
        <v>8</v>
      </c>
      <c r="R1622">
        <v>104</v>
      </c>
      <c r="S1622">
        <v>6</v>
      </c>
      <c r="T1622">
        <v>4</v>
      </c>
      <c r="U1622">
        <v>126</v>
      </c>
      <c r="V1622">
        <f t="shared" si="154"/>
        <v>561</v>
      </c>
      <c r="W1622">
        <v>9</v>
      </c>
      <c r="X1622">
        <v>8</v>
      </c>
      <c r="Y1622">
        <v>1</v>
      </c>
      <c r="Z1622">
        <v>6</v>
      </c>
      <c r="AA1622">
        <v>9</v>
      </c>
      <c r="AB1622">
        <v>0</v>
      </c>
      <c r="AC1622">
        <v>0</v>
      </c>
      <c r="AD1622">
        <v>0</v>
      </c>
      <c r="AE1622">
        <v>0</v>
      </c>
      <c r="AF1622">
        <v>0</v>
      </c>
      <c r="AG1622">
        <f t="shared" si="155"/>
        <v>0</v>
      </c>
      <c r="AH1622">
        <v>0</v>
      </c>
      <c r="AI1622">
        <v>0</v>
      </c>
    </row>
    <row r="1623" spans="1:35" x14ac:dyDescent="0.3">
      <c r="A1623" s="1">
        <v>7019</v>
      </c>
      <c r="B1623">
        <v>1963</v>
      </c>
      <c r="C1623">
        <f t="shared" si="152"/>
        <v>63</v>
      </c>
      <c r="D1623" t="str" cm="1">
        <f t="array" ref="D1623">_xlfn.IFS(C1623&lt;36,"Young",C1623&lt;56,"Middle-aged",C1623&gt;=56,"Senior")</f>
        <v>Senior</v>
      </c>
      <c r="E1623" t="s">
        <v>29</v>
      </c>
      <c r="F1623" t="s">
        <v>33</v>
      </c>
      <c r="G1623">
        <v>54414</v>
      </c>
      <c r="H1623">
        <f t="shared" si="150"/>
        <v>54414</v>
      </c>
      <c r="I1623" t="str" cm="1">
        <f t="array" ref="I1623">_xlfn.IFS(H1623&lt;PERCENTILE(Income_Clean,0.33),"Low",H1623&lt;PERCENTILE(Income_Clean,0.67),"Medium",H1623&gt;PERCENTILE(Income_Clean,0.67),"High")</f>
        <v>Medium</v>
      </c>
      <c r="J1623" t="str">
        <f t="shared" si="151"/>
        <v>Average Income</v>
      </c>
      <c r="K1623">
        <v>1</v>
      </c>
      <c r="L1623">
        <v>1</v>
      </c>
      <c r="M1623" t="str">
        <f t="shared" si="153"/>
        <v>Yes</v>
      </c>
      <c r="N1623" t="s">
        <v>338</v>
      </c>
      <c r="O1623">
        <v>49</v>
      </c>
      <c r="P1623">
        <v>109</v>
      </c>
      <c r="Q1623">
        <v>18</v>
      </c>
      <c r="R1623">
        <v>16</v>
      </c>
      <c r="S1623">
        <v>24</v>
      </c>
      <c r="T1623">
        <v>26</v>
      </c>
      <c r="U1623">
        <v>18</v>
      </c>
      <c r="V1623">
        <f t="shared" si="154"/>
        <v>211</v>
      </c>
      <c r="W1623">
        <v>4</v>
      </c>
      <c r="X1623">
        <v>3</v>
      </c>
      <c r="Y1623">
        <v>1</v>
      </c>
      <c r="Z1623">
        <v>5</v>
      </c>
      <c r="AA1623">
        <v>4</v>
      </c>
      <c r="AB1623">
        <v>0</v>
      </c>
      <c r="AC1623">
        <v>0</v>
      </c>
      <c r="AD1623">
        <v>0</v>
      </c>
      <c r="AE1623">
        <v>0</v>
      </c>
      <c r="AF1623">
        <v>0</v>
      </c>
      <c r="AG1623">
        <f t="shared" si="155"/>
        <v>0</v>
      </c>
      <c r="AH1623">
        <v>0</v>
      </c>
      <c r="AI1623">
        <v>0</v>
      </c>
    </row>
    <row r="1624" spans="1:35" x14ac:dyDescent="0.3">
      <c r="A1624" s="1">
        <v>7408</v>
      </c>
      <c r="B1624">
        <v>1952</v>
      </c>
      <c r="C1624">
        <f t="shared" si="152"/>
        <v>74</v>
      </c>
      <c r="D1624" t="str" cm="1">
        <f t="array" ref="D1624">_xlfn.IFS(C1624&lt;36,"Young",C1624&lt;56,"Middle-aged",C1624&gt;=56,"Senior")</f>
        <v>Senior</v>
      </c>
      <c r="E1624" t="s">
        <v>36</v>
      </c>
      <c r="F1624" t="s">
        <v>37</v>
      </c>
      <c r="G1624">
        <v>54549</v>
      </c>
      <c r="H1624">
        <f t="shared" si="150"/>
        <v>54549</v>
      </c>
      <c r="I1624" t="str" cm="1">
        <f t="array" ref="I1624">_xlfn.IFS(H1624&lt;PERCENTILE(Income_Clean,0.33),"Low",H1624&lt;PERCENTILE(Income_Clean,0.67),"Medium",H1624&gt;PERCENTILE(Income_Clean,0.67),"High")</f>
        <v>Medium</v>
      </c>
      <c r="J1624" t="str">
        <f t="shared" si="151"/>
        <v>Average Income</v>
      </c>
      <c r="K1624">
        <v>0</v>
      </c>
      <c r="L1624">
        <v>1</v>
      </c>
      <c r="M1624" t="str">
        <f t="shared" si="153"/>
        <v>Yes</v>
      </c>
      <c r="N1624" t="s">
        <v>91</v>
      </c>
      <c r="O1624">
        <v>8</v>
      </c>
      <c r="P1624">
        <v>216</v>
      </c>
      <c r="Q1624">
        <v>2</v>
      </c>
      <c r="R1624">
        <v>6</v>
      </c>
      <c r="S1624">
        <v>0</v>
      </c>
      <c r="T1624">
        <v>0</v>
      </c>
      <c r="U1624">
        <v>9</v>
      </c>
      <c r="V1624">
        <f t="shared" si="154"/>
        <v>233</v>
      </c>
      <c r="W1624">
        <v>2</v>
      </c>
      <c r="X1624">
        <v>5</v>
      </c>
      <c r="Y1624">
        <v>1</v>
      </c>
      <c r="Z1624">
        <v>4</v>
      </c>
      <c r="AA1624">
        <v>7</v>
      </c>
      <c r="AB1624">
        <v>0</v>
      </c>
      <c r="AC1624">
        <v>0</v>
      </c>
      <c r="AD1624">
        <v>0</v>
      </c>
      <c r="AE1624">
        <v>0</v>
      </c>
      <c r="AF1624">
        <v>0</v>
      </c>
      <c r="AG1624">
        <f t="shared" si="155"/>
        <v>0</v>
      </c>
      <c r="AH1624">
        <v>0</v>
      </c>
      <c r="AI1624">
        <v>0</v>
      </c>
    </row>
    <row r="1625" spans="1:35" x14ac:dyDescent="0.3">
      <c r="A1625" s="1">
        <v>8041</v>
      </c>
      <c r="B1625">
        <v>1971</v>
      </c>
      <c r="C1625">
        <f t="shared" si="152"/>
        <v>55</v>
      </c>
      <c r="D1625" t="str" cm="1">
        <f t="array" ref="D1625">_xlfn.IFS(C1625&lt;36,"Young",C1625&lt;56,"Middle-aged",C1625&gt;=56,"Senior")</f>
        <v>Middle-aged</v>
      </c>
      <c r="E1625" t="s">
        <v>36</v>
      </c>
      <c r="F1625" t="s">
        <v>71</v>
      </c>
      <c r="G1625">
        <v>47111</v>
      </c>
      <c r="H1625">
        <f t="shared" si="150"/>
        <v>47111</v>
      </c>
      <c r="I1625" t="str" cm="1">
        <f t="array" ref="I1625">_xlfn.IFS(H1625&lt;PERCENTILE(Income_Clean,0.33),"Low",H1625&lt;PERCENTILE(Income_Clean,0.67),"Medium",H1625&gt;PERCENTILE(Income_Clean,0.67),"High")</f>
        <v>Medium</v>
      </c>
      <c r="J1625" t="str">
        <f t="shared" si="151"/>
        <v>Average Income</v>
      </c>
      <c r="K1625">
        <v>0</v>
      </c>
      <c r="L1625">
        <v>1</v>
      </c>
      <c r="M1625" t="str">
        <f t="shared" si="153"/>
        <v>Yes</v>
      </c>
      <c r="N1625" t="s">
        <v>220</v>
      </c>
      <c r="O1625">
        <v>35</v>
      </c>
      <c r="P1625">
        <v>595</v>
      </c>
      <c r="Q1625">
        <v>71</v>
      </c>
      <c r="R1625">
        <v>153</v>
      </c>
      <c r="S1625">
        <v>120</v>
      </c>
      <c r="T1625">
        <v>112</v>
      </c>
      <c r="U1625">
        <v>41</v>
      </c>
      <c r="V1625">
        <f t="shared" si="154"/>
        <v>1092</v>
      </c>
      <c r="W1625">
        <v>6</v>
      </c>
      <c r="X1625">
        <v>3</v>
      </c>
      <c r="Y1625">
        <v>2</v>
      </c>
      <c r="Z1625">
        <v>10</v>
      </c>
      <c r="AA1625">
        <v>9</v>
      </c>
      <c r="AB1625">
        <v>0</v>
      </c>
      <c r="AC1625">
        <v>0</v>
      </c>
      <c r="AD1625">
        <v>0</v>
      </c>
      <c r="AE1625">
        <v>0</v>
      </c>
      <c r="AF1625">
        <v>0</v>
      </c>
      <c r="AG1625">
        <f t="shared" si="155"/>
        <v>0</v>
      </c>
      <c r="AH1625">
        <v>0</v>
      </c>
      <c r="AI1625">
        <v>0</v>
      </c>
    </row>
    <row r="1626" spans="1:35" x14ac:dyDescent="0.3">
      <c r="A1626" s="1">
        <v>252</v>
      </c>
      <c r="B1626">
        <v>1963</v>
      </c>
      <c r="C1626">
        <f t="shared" si="152"/>
        <v>63</v>
      </c>
      <c r="D1626" t="str" cm="1">
        <f t="array" ref="D1626">_xlfn.IFS(C1626&lt;36,"Young",C1626&lt;56,"Middle-aged",C1626&gt;=56,"Senior")</f>
        <v>Senior</v>
      </c>
      <c r="E1626" t="s">
        <v>36</v>
      </c>
      <c r="F1626" t="s">
        <v>41</v>
      </c>
      <c r="G1626">
        <v>41003</v>
      </c>
      <c r="H1626">
        <f t="shared" si="150"/>
        <v>41003</v>
      </c>
      <c r="I1626" t="str" cm="1">
        <f t="array" ref="I1626">_xlfn.IFS(H1626&lt;PERCENTILE(Income_Clean,0.33),"Low",H1626&lt;PERCENTILE(Income_Clean,0.67),"Medium",H1626&gt;PERCENTILE(Income_Clean,0.67),"High")</f>
        <v>Medium</v>
      </c>
      <c r="J1626" t="str">
        <f t="shared" si="151"/>
        <v>Average Income</v>
      </c>
      <c r="K1626">
        <v>0</v>
      </c>
      <c r="L1626">
        <v>0</v>
      </c>
      <c r="M1626" t="str">
        <f t="shared" si="153"/>
        <v>No</v>
      </c>
      <c r="N1626" t="s">
        <v>104</v>
      </c>
      <c r="O1626">
        <v>11</v>
      </c>
      <c r="P1626">
        <v>123</v>
      </c>
      <c r="Q1626">
        <v>133</v>
      </c>
      <c r="R1626">
        <v>142</v>
      </c>
      <c r="S1626">
        <v>71</v>
      </c>
      <c r="T1626">
        <v>44</v>
      </c>
      <c r="U1626">
        <v>88</v>
      </c>
      <c r="V1626">
        <f t="shared" si="154"/>
        <v>601</v>
      </c>
      <c r="W1626">
        <v>1</v>
      </c>
      <c r="X1626">
        <v>6</v>
      </c>
      <c r="Y1626">
        <v>2</v>
      </c>
      <c r="Z1626">
        <v>8</v>
      </c>
      <c r="AA1626">
        <v>6</v>
      </c>
      <c r="AB1626">
        <v>0</v>
      </c>
      <c r="AC1626">
        <v>0</v>
      </c>
      <c r="AD1626">
        <v>0</v>
      </c>
      <c r="AE1626">
        <v>0</v>
      </c>
      <c r="AF1626">
        <v>0</v>
      </c>
      <c r="AG1626">
        <f t="shared" si="155"/>
        <v>0</v>
      </c>
      <c r="AH1626">
        <v>0</v>
      </c>
      <c r="AI1626">
        <v>0</v>
      </c>
    </row>
    <row r="1627" spans="1:35" x14ac:dyDescent="0.3">
      <c r="A1627" s="1">
        <v>9986</v>
      </c>
      <c r="B1627">
        <v>1982</v>
      </c>
      <c r="C1627">
        <f t="shared" si="152"/>
        <v>44</v>
      </c>
      <c r="D1627" t="str" cm="1">
        <f t="array" ref="D1627">_xlfn.IFS(C1627&lt;36,"Young",C1627&lt;56,"Middle-aged",C1627&gt;=56,"Senior")</f>
        <v>Middle-aged</v>
      </c>
      <c r="E1627" t="s">
        <v>29</v>
      </c>
      <c r="F1627" t="s">
        <v>33</v>
      </c>
      <c r="G1627">
        <v>19444</v>
      </c>
      <c r="H1627">
        <f t="shared" si="150"/>
        <v>19444</v>
      </c>
      <c r="I1627" t="str" cm="1">
        <f t="array" ref="I1627">_xlfn.IFS(H1627&lt;PERCENTILE(Income_Clean,0.33),"Low",H1627&lt;PERCENTILE(Income_Clean,0.67),"Medium",H1627&gt;PERCENTILE(Income_Clean,0.67),"High")</f>
        <v>Low</v>
      </c>
      <c r="J1627" t="str">
        <f t="shared" si="151"/>
        <v>Below Average Income</v>
      </c>
      <c r="K1627">
        <v>1</v>
      </c>
      <c r="L1627">
        <v>0</v>
      </c>
      <c r="M1627" t="str">
        <f t="shared" si="153"/>
        <v>Yes</v>
      </c>
      <c r="N1627" t="s">
        <v>652</v>
      </c>
      <c r="O1627">
        <v>8</v>
      </c>
      <c r="P1627">
        <v>16</v>
      </c>
      <c r="Q1627">
        <v>0</v>
      </c>
      <c r="R1627">
        <v>23</v>
      </c>
      <c r="S1627">
        <v>3</v>
      </c>
      <c r="T1627">
        <v>2</v>
      </c>
      <c r="U1627">
        <v>10</v>
      </c>
      <c r="V1627">
        <f t="shared" si="154"/>
        <v>54</v>
      </c>
      <c r="W1627">
        <v>3</v>
      </c>
      <c r="X1627">
        <v>4</v>
      </c>
      <c r="Y1627">
        <v>1</v>
      </c>
      <c r="Z1627">
        <v>2</v>
      </c>
      <c r="AA1627">
        <v>7</v>
      </c>
      <c r="AB1627">
        <v>0</v>
      </c>
      <c r="AC1627">
        <v>0</v>
      </c>
      <c r="AD1627">
        <v>0</v>
      </c>
      <c r="AE1627">
        <v>0</v>
      </c>
      <c r="AF1627">
        <v>0</v>
      </c>
      <c r="AG1627">
        <f t="shared" si="155"/>
        <v>0</v>
      </c>
      <c r="AH1627">
        <v>0</v>
      </c>
      <c r="AI1627">
        <v>1</v>
      </c>
    </row>
    <row r="1628" spans="1:35" x14ac:dyDescent="0.3">
      <c r="A1628" s="1">
        <v>3276</v>
      </c>
      <c r="B1628">
        <v>1976</v>
      </c>
      <c r="C1628">
        <f t="shared" si="152"/>
        <v>50</v>
      </c>
      <c r="D1628" t="str" cm="1">
        <f t="array" ref="D1628">_xlfn.IFS(C1628&lt;36,"Young",C1628&lt;56,"Middle-aged",C1628&gt;=56,"Senior")</f>
        <v>Middle-aged</v>
      </c>
      <c r="E1628" t="s">
        <v>53</v>
      </c>
      <c r="F1628" t="s">
        <v>33</v>
      </c>
      <c r="G1628">
        <v>36301</v>
      </c>
      <c r="H1628">
        <f t="shared" si="150"/>
        <v>36301</v>
      </c>
      <c r="I1628" t="str" cm="1">
        <f t="array" ref="I1628">_xlfn.IFS(H1628&lt;PERCENTILE(Income_Clean,0.33),"Low",H1628&lt;PERCENTILE(Income_Clean,0.67),"Medium",H1628&gt;PERCENTILE(Income_Clean,0.67),"High")</f>
        <v>Low</v>
      </c>
      <c r="J1628" t="str">
        <f t="shared" si="151"/>
        <v>Below Average Income</v>
      </c>
      <c r="K1628">
        <v>1</v>
      </c>
      <c r="L1628">
        <v>0</v>
      </c>
      <c r="M1628" t="str">
        <f t="shared" si="153"/>
        <v>Yes</v>
      </c>
      <c r="N1628" t="s">
        <v>551</v>
      </c>
      <c r="O1628">
        <v>53</v>
      </c>
      <c r="P1628">
        <v>11</v>
      </c>
      <c r="Q1628">
        <v>12</v>
      </c>
      <c r="R1628">
        <v>35</v>
      </c>
      <c r="S1628">
        <v>3</v>
      </c>
      <c r="T1628">
        <v>5</v>
      </c>
      <c r="U1628">
        <v>12</v>
      </c>
      <c r="V1628">
        <f t="shared" si="154"/>
        <v>78</v>
      </c>
      <c r="W1628">
        <v>1</v>
      </c>
      <c r="X1628">
        <v>3</v>
      </c>
      <c r="Y1628">
        <v>0</v>
      </c>
      <c r="Z1628">
        <v>3</v>
      </c>
      <c r="AA1628">
        <v>7</v>
      </c>
      <c r="AB1628">
        <v>0</v>
      </c>
      <c r="AC1628">
        <v>0</v>
      </c>
      <c r="AD1628">
        <v>0</v>
      </c>
      <c r="AE1628">
        <v>0</v>
      </c>
      <c r="AF1628">
        <v>0</v>
      </c>
      <c r="AG1628">
        <f t="shared" si="155"/>
        <v>0</v>
      </c>
      <c r="AH1628">
        <v>0</v>
      </c>
      <c r="AI1628">
        <v>0</v>
      </c>
    </row>
    <row r="1629" spans="1:35" x14ac:dyDescent="0.3">
      <c r="A1629" s="1">
        <v>3859</v>
      </c>
      <c r="B1629">
        <v>1947</v>
      </c>
      <c r="C1629">
        <f t="shared" si="152"/>
        <v>79</v>
      </c>
      <c r="D1629" t="str" cm="1">
        <f t="array" ref="D1629">_xlfn.IFS(C1629&lt;36,"Young",C1629&lt;56,"Middle-aged",C1629&gt;=56,"Senior")</f>
        <v>Senior</v>
      </c>
      <c r="E1629" t="s">
        <v>36</v>
      </c>
      <c r="F1629" t="s">
        <v>33</v>
      </c>
      <c r="G1629">
        <v>73059</v>
      </c>
      <c r="H1629">
        <f t="shared" si="150"/>
        <v>73059</v>
      </c>
      <c r="I1629" t="str" cm="1">
        <f t="array" ref="I1629">_xlfn.IFS(H1629&lt;PERCENTILE(Income_Clean,0.33),"Low",H1629&lt;PERCENTILE(Income_Clean,0.67),"Medium",H1629&gt;PERCENTILE(Income_Clean,0.67),"High")</f>
        <v>High</v>
      </c>
      <c r="J1629" t="str">
        <f t="shared" si="151"/>
        <v>Above Average Income</v>
      </c>
      <c r="K1629">
        <v>0</v>
      </c>
      <c r="L1629">
        <v>1</v>
      </c>
      <c r="M1629" t="str">
        <f t="shared" si="153"/>
        <v>Yes</v>
      </c>
      <c r="N1629" t="s">
        <v>215</v>
      </c>
      <c r="O1629">
        <v>36</v>
      </c>
      <c r="P1629">
        <v>410</v>
      </c>
      <c r="Q1629">
        <v>112</v>
      </c>
      <c r="R1629">
        <v>420</v>
      </c>
      <c r="S1629">
        <v>0</v>
      </c>
      <c r="T1629">
        <v>82</v>
      </c>
      <c r="U1629">
        <v>71</v>
      </c>
      <c r="V1629">
        <f t="shared" si="154"/>
        <v>1095</v>
      </c>
      <c r="W1629">
        <v>1</v>
      </c>
      <c r="X1629">
        <v>9</v>
      </c>
      <c r="Y1629">
        <v>3</v>
      </c>
      <c r="Z1629">
        <v>13</v>
      </c>
      <c r="AA1629">
        <v>4</v>
      </c>
      <c r="AB1629">
        <v>0</v>
      </c>
      <c r="AC1629">
        <v>0</v>
      </c>
      <c r="AD1629">
        <v>0</v>
      </c>
      <c r="AE1629">
        <v>0</v>
      </c>
      <c r="AF1629">
        <v>0</v>
      </c>
      <c r="AG1629">
        <f t="shared" si="155"/>
        <v>0</v>
      </c>
      <c r="AH1629">
        <v>0</v>
      </c>
      <c r="AI1629">
        <v>0</v>
      </c>
    </row>
    <row r="1630" spans="1:35" x14ac:dyDescent="0.3">
      <c r="A1630" s="1">
        <v>3570</v>
      </c>
      <c r="B1630">
        <v>1969</v>
      </c>
      <c r="C1630">
        <f t="shared" si="152"/>
        <v>57</v>
      </c>
      <c r="D1630" t="str" cm="1">
        <f t="array" ref="D1630">_xlfn.IFS(C1630&lt;36,"Young",C1630&lt;56,"Middle-aged",C1630&gt;=56,"Senior")</f>
        <v>Senior</v>
      </c>
      <c r="E1630" t="s">
        <v>36</v>
      </c>
      <c r="F1630" t="s">
        <v>33</v>
      </c>
      <c r="G1630">
        <v>42731</v>
      </c>
      <c r="H1630">
        <f t="shared" si="150"/>
        <v>42731</v>
      </c>
      <c r="I1630" t="str" cm="1">
        <f t="array" ref="I1630">_xlfn.IFS(H1630&lt;PERCENTILE(Income_Clean,0.33),"Low",H1630&lt;PERCENTILE(Income_Clean,0.67),"Medium",H1630&gt;PERCENTILE(Income_Clean,0.67),"High")</f>
        <v>Medium</v>
      </c>
      <c r="J1630" t="str">
        <f t="shared" si="151"/>
        <v>Average Income</v>
      </c>
      <c r="K1630">
        <v>1</v>
      </c>
      <c r="L1630">
        <v>0</v>
      </c>
      <c r="M1630" t="str">
        <f t="shared" si="153"/>
        <v>Yes</v>
      </c>
      <c r="N1630" t="s">
        <v>452</v>
      </c>
      <c r="O1630">
        <v>64</v>
      </c>
      <c r="P1630">
        <v>159</v>
      </c>
      <c r="Q1630">
        <v>2</v>
      </c>
      <c r="R1630">
        <v>51</v>
      </c>
      <c r="S1630">
        <v>6</v>
      </c>
      <c r="T1630">
        <v>2</v>
      </c>
      <c r="U1630">
        <v>24</v>
      </c>
      <c r="V1630">
        <f t="shared" si="154"/>
        <v>244</v>
      </c>
      <c r="W1630">
        <v>3</v>
      </c>
      <c r="X1630">
        <v>4</v>
      </c>
      <c r="Y1630">
        <v>1</v>
      </c>
      <c r="Z1630">
        <v>5</v>
      </c>
      <c r="AA1630">
        <v>5</v>
      </c>
      <c r="AB1630">
        <v>0</v>
      </c>
      <c r="AC1630">
        <v>0</v>
      </c>
      <c r="AD1630">
        <v>0</v>
      </c>
      <c r="AE1630">
        <v>0</v>
      </c>
      <c r="AF1630">
        <v>0</v>
      </c>
      <c r="AG1630">
        <f t="shared" si="155"/>
        <v>0</v>
      </c>
      <c r="AH1630">
        <v>0</v>
      </c>
      <c r="AI1630">
        <v>0</v>
      </c>
    </row>
    <row r="1631" spans="1:35" x14ac:dyDescent="0.3">
      <c r="A1631" s="1">
        <v>3783</v>
      </c>
      <c r="B1631">
        <v>1959</v>
      </c>
      <c r="C1631">
        <f t="shared" si="152"/>
        <v>67</v>
      </c>
      <c r="D1631" t="str" cm="1">
        <f t="array" ref="D1631">_xlfn.IFS(C1631&lt;36,"Young",C1631&lt;56,"Middle-aged",C1631&gt;=56,"Senior")</f>
        <v>Senior</v>
      </c>
      <c r="E1631" t="s">
        <v>36</v>
      </c>
      <c r="F1631" t="s">
        <v>37</v>
      </c>
      <c r="G1631">
        <v>52854</v>
      </c>
      <c r="H1631">
        <f t="shared" si="150"/>
        <v>52854</v>
      </c>
      <c r="I1631" t="str" cm="1">
        <f t="array" ref="I1631">_xlfn.IFS(H1631&lt;PERCENTILE(Income_Clean,0.33),"Low",H1631&lt;PERCENTILE(Income_Clean,0.67),"Medium",H1631&gt;PERCENTILE(Income_Clean,0.67),"High")</f>
        <v>Medium</v>
      </c>
      <c r="J1631" t="str">
        <f t="shared" si="151"/>
        <v>Average Income</v>
      </c>
      <c r="K1631">
        <v>1</v>
      </c>
      <c r="L1631">
        <v>1</v>
      </c>
      <c r="M1631" t="str">
        <f t="shared" si="153"/>
        <v>Yes</v>
      </c>
      <c r="N1631" t="s">
        <v>574</v>
      </c>
      <c r="O1631">
        <v>43</v>
      </c>
      <c r="P1631">
        <v>105</v>
      </c>
      <c r="Q1631">
        <v>0</v>
      </c>
      <c r="R1631">
        <v>10</v>
      </c>
      <c r="S1631">
        <v>0</v>
      </c>
      <c r="T1631">
        <v>1</v>
      </c>
      <c r="U1631">
        <v>0</v>
      </c>
      <c r="V1631">
        <f t="shared" si="154"/>
        <v>116</v>
      </c>
      <c r="W1631">
        <v>2</v>
      </c>
      <c r="X1631">
        <v>2</v>
      </c>
      <c r="Y1631">
        <v>1</v>
      </c>
      <c r="Z1631">
        <v>4</v>
      </c>
      <c r="AA1631">
        <v>5</v>
      </c>
      <c r="AB1631">
        <v>0</v>
      </c>
      <c r="AC1631">
        <v>0</v>
      </c>
      <c r="AD1631">
        <v>0</v>
      </c>
      <c r="AE1631">
        <v>0</v>
      </c>
      <c r="AF1631">
        <v>0</v>
      </c>
      <c r="AG1631">
        <f t="shared" si="155"/>
        <v>0</v>
      </c>
      <c r="AH1631">
        <v>0</v>
      </c>
      <c r="AI1631">
        <v>0</v>
      </c>
    </row>
    <row r="1632" spans="1:35" x14ac:dyDescent="0.3">
      <c r="A1632" s="1">
        <v>10207</v>
      </c>
      <c r="B1632">
        <v>1978</v>
      </c>
      <c r="C1632">
        <f t="shared" si="152"/>
        <v>48</v>
      </c>
      <c r="D1632" t="str" cm="1">
        <f t="array" ref="D1632">_xlfn.IFS(C1632&lt;36,"Young",C1632&lt;56,"Middle-aged",C1632&gt;=56,"Senior")</f>
        <v>Middle-aged</v>
      </c>
      <c r="E1632" t="s">
        <v>29</v>
      </c>
      <c r="F1632" t="s">
        <v>33</v>
      </c>
      <c r="G1632">
        <v>22775</v>
      </c>
      <c r="H1632">
        <f t="shared" si="150"/>
        <v>22775</v>
      </c>
      <c r="I1632" t="str" cm="1">
        <f t="array" ref="I1632">_xlfn.IFS(H1632&lt;PERCENTILE(Income_Clean,0.33),"Low",H1632&lt;PERCENTILE(Income_Clean,0.67),"Medium",H1632&gt;PERCENTILE(Income_Clean,0.67),"High")</f>
        <v>Low</v>
      </c>
      <c r="J1632" t="str">
        <f t="shared" si="151"/>
        <v>Below Average Income</v>
      </c>
      <c r="K1632">
        <v>1</v>
      </c>
      <c r="L1632">
        <v>0</v>
      </c>
      <c r="M1632" t="str">
        <f t="shared" si="153"/>
        <v>Yes</v>
      </c>
      <c r="N1632" t="s">
        <v>254</v>
      </c>
      <c r="O1632">
        <v>40</v>
      </c>
      <c r="P1632">
        <v>5</v>
      </c>
      <c r="Q1632">
        <v>1</v>
      </c>
      <c r="R1632">
        <v>8</v>
      </c>
      <c r="S1632">
        <v>0</v>
      </c>
      <c r="T1632">
        <v>0</v>
      </c>
      <c r="U1632">
        <v>1</v>
      </c>
      <c r="V1632">
        <f t="shared" si="154"/>
        <v>15</v>
      </c>
      <c r="W1632">
        <v>1</v>
      </c>
      <c r="X1632">
        <v>1</v>
      </c>
      <c r="Y1632">
        <v>0</v>
      </c>
      <c r="Z1632">
        <v>2</v>
      </c>
      <c r="AA1632">
        <v>8</v>
      </c>
      <c r="AB1632">
        <v>0</v>
      </c>
      <c r="AC1632">
        <v>0</v>
      </c>
      <c r="AD1632">
        <v>0</v>
      </c>
      <c r="AE1632">
        <v>0</v>
      </c>
      <c r="AF1632">
        <v>0</v>
      </c>
      <c r="AG1632">
        <f t="shared" si="155"/>
        <v>0</v>
      </c>
      <c r="AH1632">
        <v>0</v>
      </c>
      <c r="AI1632">
        <v>0</v>
      </c>
    </row>
    <row r="1633" spans="1:35" x14ac:dyDescent="0.3">
      <c r="A1633" s="1">
        <v>10906</v>
      </c>
      <c r="B1633">
        <v>1948</v>
      </c>
      <c r="C1633">
        <f t="shared" si="152"/>
        <v>78</v>
      </c>
      <c r="D1633" t="str" cm="1">
        <f t="array" ref="D1633">_xlfn.IFS(C1633&lt;36,"Young",C1633&lt;56,"Middle-aged",C1633&gt;=56,"Senior")</f>
        <v>Senior</v>
      </c>
      <c r="E1633" t="s">
        <v>36</v>
      </c>
      <c r="F1633" t="s">
        <v>33</v>
      </c>
      <c r="G1633">
        <v>46681</v>
      </c>
      <c r="H1633">
        <f t="shared" si="150"/>
        <v>46681</v>
      </c>
      <c r="I1633" t="str" cm="1">
        <f t="array" ref="I1633">_xlfn.IFS(H1633&lt;PERCENTILE(Income_Clean,0.33),"Low",H1633&lt;PERCENTILE(Income_Clean,0.67),"Medium",H1633&gt;PERCENTILE(Income_Clean,0.67),"High")</f>
        <v>Medium</v>
      </c>
      <c r="J1633" t="str">
        <f t="shared" si="151"/>
        <v>Average Income</v>
      </c>
      <c r="K1633">
        <v>0</v>
      </c>
      <c r="L1633">
        <v>2</v>
      </c>
      <c r="M1633" t="str">
        <f t="shared" si="153"/>
        <v>Yes</v>
      </c>
      <c r="N1633" t="s">
        <v>311</v>
      </c>
      <c r="O1633">
        <v>52</v>
      </c>
      <c r="P1633">
        <v>269</v>
      </c>
      <c r="Q1633">
        <v>15</v>
      </c>
      <c r="R1633">
        <v>69</v>
      </c>
      <c r="S1633">
        <v>15</v>
      </c>
      <c r="T1633">
        <v>19</v>
      </c>
      <c r="U1633">
        <v>38</v>
      </c>
      <c r="V1633">
        <f t="shared" si="154"/>
        <v>425</v>
      </c>
      <c r="W1633">
        <v>2</v>
      </c>
      <c r="X1633">
        <v>4</v>
      </c>
      <c r="Y1633">
        <v>6</v>
      </c>
      <c r="Z1633">
        <v>4</v>
      </c>
      <c r="AA1633">
        <v>5</v>
      </c>
      <c r="AB1633">
        <v>0</v>
      </c>
      <c r="AC1633">
        <v>0</v>
      </c>
      <c r="AD1633">
        <v>0</v>
      </c>
      <c r="AE1633">
        <v>0</v>
      </c>
      <c r="AF1633">
        <v>0</v>
      </c>
      <c r="AG1633">
        <f t="shared" si="155"/>
        <v>0</v>
      </c>
      <c r="AH1633">
        <v>0</v>
      </c>
      <c r="AI1633">
        <v>0</v>
      </c>
    </row>
    <row r="1634" spans="1:35" x14ac:dyDescent="0.3">
      <c r="A1634" s="1">
        <v>3427</v>
      </c>
      <c r="B1634">
        <v>1955</v>
      </c>
      <c r="C1634">
        <f t="shared" si="152"/>
        <v>71</v>
      </c>
      <c r="D1634" t="str" cm="1">
        <f t="array" ref="D1634">_xlfn.IFS(C1634&lt;36,"Young",C1634&lt;56,"Middle-aged",C1634&gt;=56,"Senior")</f>
        <v>Senior</v>
      </c>
      <c r="E1634" t="s">
        <v>36</v>
      </c>
      <c r="F1634" t="s">
        <v>37</v>
      </c>
      <c r="G1634">
        <v>59821</v>
      </c>
      <c r="H1634">
        <f t="shared" si="150"/>
        <v>59821</v>
      </c>
      <c r="I1634" t="str" cm="1">
        <f t="array" ref="I1634">_xlfn.IFS(H1634&lt;PERCENTILE(Income_Clean,0.33),"Low",H1634&lt;PERCENTILE(Income_Clean,0.67),"Medium",H1634&gt;PERCENTILE(Income_Clean,0.67),"High")</f>
        <v>Medium</v>
      </c>
      <c r="J1634" t="str">
        <f t="shared" si="151"/>
        <v>Average Income</v>
      </c>
      <c r="K1634">
        <v>0</v>
      </c>
      <c r="L1634">
        <v>1</v>
      </c>
      <c r="M1634" t="str">
        <f t="shared" si="153"/>
        <v>Yes</v>
      </c>
      <c r="N1634" t="s">
        <v>653</v>
      </c>
      <c r="O1634">
        <v>11</v>
      </c>
      <c r="P1634">
        <v>629</v>
      </c>
      <c r="Q1634">
        <v>0</v>
      </c>
      <c r="R1634">
        <v>70</v>
      </c>
      <c r="S1634">
        <v>0</v>
      </c>
      <c r="T1634">
        <v>0</v>
      </c>
      <c r="U1634">
        <v>35</v>
      </c>
      <c r="V1634">
        <f t="shared" si="154"/>
        <v>734</v>
      </c>
      <c r="W1634">
        <v>6</v>
      </c>
      <c r="X1634">
        <v>11</v>
      </c>
      <c r="Y1634">
        <v>2</v>
      </c>
      <c r="Z1634">
        <v>7</v>
      </c>
      <c r="AA1634">
        <v>8</v>
      </c>
      <c r="AB1634">
        <v>0</v>
      </c>
      <c r="AC1634">
        <v>0</v>
      </c>
      <c r="AD1634">
        <v>0</v>
      </c>
      <c r="AE1634">
        <v>0</v>
      </c>
      <c r="AF1634">
        <v>0</v>
      </c>
      <c r="AG1634">
        <f t="shared" si="155"/>
        <v>0</v>
      </c>
      <c r="AH1634">
        <v>0</v>
      </c>
      <c r="AI1634">
        <v>0</v>
      </c>
    </row>
    <row r="1635" spans="1:35" x14ac:dyDescent="0.3">
      <c r="A1635" s="1">
        <v>5209</v>
      </c>
      <c r="B1635">
        <v>1954</v>
      </c>
      <c r="C1635">
        <f t="shared" si="152"/>
        <v>72</v>
      </c>
      <c r="D1635" t="str" cm="1">
        <f t="array" ref="D1635">_xlfn.IFS(C1635&lt;36,"Young",C1635&lt;56,"Middle-aged",C1635&gt;=56,"Senior")</f>
        <v>Senior</v>
      </c>
      <c r="E1635" t="s">
        <v>29</v>
      </c>
      <c r="F1635" t="s">
        <v>41</v>
      </c>
      <c r="G1635">
        <v>50002</v>
      </c>
      <c r="H1635">
        <f t="shared" si="150"/>
        <v>50002</v>
      </c>
      <c r="I1635" t="str" cm="1">
        <f t="array" ref="I1635">_xlfn.IFS(H1635&lt;PERCENTILE(Income_Clean,0.33),"Low",H1635&lt;PERCENTILE(Income_Clean,0.67),"Medium",H1635&gt;PERCENTILE(Income_Clean,0.67),"High")</f>
        <v>Medium</v>
      </c>
      <c r="J1635" t="str">
        <f t="shared" si="151"/>
        <v>Average Income</v>
      </c>
      <c r="K1635">
        <v>0</v>
      </c>
      <c r="L1635">
        <v>1</v>
      </c>
      <c r="M1635" t="str">
        <f t="shared" si="153"/>
        <v>Yes</v>
      </c>
      <c r="N1635" t="s">
        <v>90</v>
      </c>
      <c r="O1635">
        <v>21</v>
      </c>
      <c r="P1635">
        <v>443</v>
      </c>
      <c r="Q1635">
        <v>5</v>
      </c>
      <c r="R1635">
        <v>71</v>
      </c>
      <c r="S1635">
        <v>21</v>
      </c>
      <c r="T1635">
        <v>16</v>
      </c>
      <c r="U1635">
        <v>82</v>
      </c>
      <c r="V1635">
        <f t="shared" si="154"/>
        <v>638</v>
      </c>
      <c r="W1635">
        <v>2</v>
      </c>
      <c r="X1635">
        <v>8</v>
      </c>
      <c r="Y1635">
        <v>2</v>
      </c>
      <c r="Z1635">
        <v>7</v>
      </c>
      <c r="AA1635">
        <v>7</v>
      </c>
      <c r="AB1635">
        <v>0</v>
      </c>
      <c r="AC1635">
        <v>0</v>
      </c>
      <c r="AD1635">
        <v>0</v>
      </c>
      <c r="AE1635">
        <v>0</v>
      </c>
      <c r="AF1635">
        <v>0</v>
      </c>
      <c r="AG1635">
        <f t="shared" si="155"/>
        <v>0</v>
      </c>
      <c r="AH1635">
        <v>0</v>
      </c>
      <c r="AI1635">
        <v>0</v>
      </c>
    </row>
    <row r="1636" spans="1:35" x14ac:dyDescent="0.3">
      <c r="A1636" s="1">
        <v>10711</v>
      </c>
      <c r="B1636">
        <v>1945</v>
      </c>
      <c r="C1636">
        <f t="shared" si="152"/>
        <v>81</v>
      </c>
      <c r="D1636" t="str" cm="1">
        <f t="array" ref="D1636">_xlfn.IFS(C1636&lt;36,"Young",C1636&lt;56,"Middle-aged",C1636&gt;=56,"Senior")</f>
        <v>Senior</v>
      </c>
      <c r="E1636" t="s">
        <v>29</v>
      </c>
      <c r="F1636" t="s">
        <v>37</v>
      </c>
      <c r="G1636">
        <v>69755</v>
      </c>
      <c r="H1636">
        <f t="shared" si="150"/>
        <v>69755</v>
      </c>
      <c r="I1636" t="str" cm="1">
        <f t="array" ref="I1636">_xlfn.IFS(H1636&lt;PERCENTILE(Income_Clean,0.33),"Low",H1636&lt;PERCENTILE(Income_Clean,0.67),"Medium",H1636&gt;PERCENTILE(Income_Clean,0.67),"High")</f>
        <v>High</v>
      </c>
      <c r="J1636" t="str">
        <f t="shared" si="151"/>
        <v>Above Average Income</v>
      </c>
      <c r="K1636">
        <v>0</v>
      </c>
      <c r="L1636">
        <v>0</v>
      </c>
      <c r="M1636" t="str">
        <f t="shared" si="153"/>
        <v>No</v>
      </c>
      <c r="N1636" t="s">
        <v>77</v>
      </c>
      <c r="O1636">
        <v>23</v>
      </c>
      <c r="P1636">
        <v>217</v>
      </c>
      <c r="Q1636">
        <v>77</v>
      </c>
      <c r="R1636">
        <v>373</v>
      </c>
      <c r="S1636">
        <v>111</v>
      </c>
      <c r="T1636">
        <v>23</v>
      </c>
      <c r="U1636">
        <v>93</v>
      </c>
      <c r="V1636">
        <f t="shared" si="154"/>
        <v>894</v>
      </c>
      <c r="W1636">
        <v>1</v>
      </c>
      <c r="X1636">
        <v>3</v>
      </c>
      <c r="Y1636">
        <v>6</v>
      </c>
      <c r="Z1636">
        <v>12</v>
      </c>
      <c r="AA1636">
        <v>1</v>
      </c>
      <c r="AB1636">
        <v>0</v>
      </c>
      <c r="AC1636">
        <v>0</v>
      </c>
      <c r="AD1636">
        <v>0</v>
      </c>
      <c r="AE1636">
        <v>0</v>
      </c>
      <c r="AF1636">
        <v>0</v>
      </c>
      <c r="AG1636">
        <f t="shared" si="155"/>
        <v>0</v>
      </c>
      <c r="AH1636">
        <v>0</v>
      </c>
      <c r="AI1636">
        <v>0</v>
      </c>
    </row>
    <row r="1637" spans="1:35" x14ac:dyDescent="0.3">
      <c r="A1637" s="1">
        <v>10785</v>
      </c>
      <c r="B1637">
        <v>1969</v>
      </c>
      <c r="C1637">
        <f t="shared" si="152"/>
        <v>57</v>
      </c>
      <c r="D1637" t="str" cm="1">
        <f t="array" ref="D1637">_xlfn.IFS(C1637&lt;36,"Young",C1637&lt;56,"Middle-aged",C1637&gt;=56,"Senior")</f>
        <v>Senior</v>
      </c>
      <c r="E1637" t="s">
        <v>29</v>
      </c>
      <c r="F1637" t="s">
        <v>37</v>
      </c>
      <c r="G1637">
        <v>44078</v>
      </c>
      <c r="H1637">
        <f t="shared" si="150"/>
        <v>44078</v>
      </c>
      <c r="I1637" t="str" cm="1">
        <f t="array" ref="I1637">_xlfn.IFS(H1637&lt;PERCENTILE(Income_Clean,0.33),"Low",H1637&lt;PERCENTILE(Income_Clean,0.67),"Medium",H1637&gt;PERCENTILE(Income_Clean,0.67),"High")</f>
        <v>Medium</v>
      </c>
      <c r="J1637" t="str">
        <f t="shared" si="151"/>
        <v>Average Income</v>
      </c>
      <c r="K1637">
        <v>1</v>
      </c>
      <c r="L1637">
        <v>1</v>
      </c>
      <c r="M1637" t="str">
        <f t="shared" si="153"/>
        <v>Yes</v>
      </c>
      <c r="N1637" t="s">
        <v>529</v>
      </c>
      <c r="O1637">
        <v>17</v>
      </c>
      <c r="P1637">
        <v>24</v>
      </c>
      <c r="Q1637">
        <v>1</v>
      </c>
      <c r="R1637">
        <v>10</v>
      </c>
      <c r="S1637">
        <v>2</v>
      </c>
      <c r="T1637">
        <v>0</v>
      </c>
      <c r="U1637">
        <v>4</v>
      </c>
      <c r="V1637">
        <f t="shared" si="154"/>
        <v>41</v>
      </c>
      <c r="W1637">
        <v>2</v>
      </c>
      <c r="X1637">
        <v>2</v>
      </c>
      <c r="Y1637">
        <v>0</v>
      </c>
      <c r="Z1637">
        <v>3</v>
      </c>
      <c r="AA1637">
        <v>5</v>
      </c>
      <c r="AB1637">
        <v>0</v>
      </c>
      <c r="AC1637">
        <v>0</v>
      </c>
      <c r="AD1637">
        <v>0</v>
      </c>
      <c r="AE1637">
        <v>0</v>
      </c>
      <c r="AF1637">
        <v>0</v>
      </c>
      <c r="AG1637">
        <f t="shared" si="155"/>
        <v>0</v>
      </c>
      <c r="AH1637">
        <v>0</v>
      </c>
      <c r="AI1637">
        <v>0</v>
      </c>
    </row>
    <row r="1638" spans="1:35" x14ac:dyDescent="0.3">
      <c r="A1638" s="1">
        <v>2814</v>
      </c>
      <c r="B1638">
        <v>1976</v>
      </c>
      <c r="C1638">
        <f t="shared" si="152"/>
        <v>50</v>
      </c>
      <c r="D1638" t="str" cm="1">
        <f t="array" ref="D1638">_xlfn.IFS(C1638&lt;36,"Young",C1638&lt;56,"Middle-aged",C1638&gt;=56,"Senior")</f>
        <v>Middle-aged</v>
      </c>
      <c r="E1638" t="s">
        <v>39</v>
      </c>
      <c r="F1638" t="s">
        <v>33</v>
      </c>
      <c r="G1638">
        <v>30560</v>
      </c>
      <c r="H1638">
        <f t="shared" si="150"/>
        <v>30560</v>
      </c>
      <c r="I1638" t="str" cm="1">
        <f t="array" ref="I1638">_xlfn.IFS(H1638&lt;PERCENTILE(Income_Clean,0.33),"Low",H1638&lt;PERCENTILE(Income_Clean,0.67),"Medium",H1638&gt;PERCENTILE(Income_Clean,0.67),"High")</f>
        <v>Low</v>
      </c>
      <c r="J1638" t="str">
        <f t="shared" si="151"/>
        <v>Below Average Income</v>
      </c>
      <c r="K1638">
        <v>1</v>
      </c>
      <c r="L1638">
        <v>0</v>
      </c>
      <c r="M1638" t="str">
        <f t="shared" si="153"/>
        <v>Yes</v>
      </c>
      <c r="N1638" t="s">
        <v>649</v>
      </c>
      <c r="O1638">
        <v>6</v>
      </c>
      <c r="P1638">
        <v>9</v>
      </c>
      <c r="Q1638">
        <v>1</v>
      </c>
      <c r="R1638">
        <v>5</v>
      </c>
      <c r="S1638">
        <v>4</v>
      </c>
      <c r="T1638">
        <v>5</v>
      </c>
      <c r="U1638">
        <v>7</v>
      </c>
      <c r="V1638">
        <f t="shared" si="154"/>
        <v>31</v>
      </c>
      <c r="W1638">
        <v>1</v>
      </c>
      <c r="X1638">
        <v>1</v>
      </c>
      <c r="Y1638">
        <v>0</v>
      </c>
      <c r="Z1638">
        <v>3</v>
      </c>
      <c r="AA1638">
        <v>7</v>
      </c>
      <c r="AB1638">
        <v>0</v>
      </c>
      <c r="AC1638">
        <v>0</v>
      </c>
      <c r="AD1638">
        <v>0</v>
      </c>
      <c r="AE1638">
        <v>0</v>
      </c>
      <c r="AF1638">
        <v>0</v>
      </c>
      <c r="AG1638">
        <f t="shared" si="155"/>
        <v>0</v>
      </c>
      <c r="AH1638">
        <v>0</v>
      </c>
      <c r="AI1638">
        <v>0</v>
      </c>
    </row>
    <row r="1639" spans="1:35" x14ac:dyDescent="0.3">
      <c r="A1639" s="1">
        <v>6866</v>
      </c>
      <c r="B1639">
        <v>1969</v>
      </c>
      <c r="C1639">
        <f t="shared" si="152"/>
        <v>57</v>
      </c>
      <c r="D1639" t="str" cm="1">
        <f t="array" ref="D1639">_xlfn.IFS(C1639&lt;36,"Young",C1639&lt;56,"Middle-aged",C1639&gt;=56,"Senior")</f>
        <v>Senior</v>
      </c>
      <c r="E1639" t="s">
        <v>39</v>
      </c>
      <c r="F1639" t="s">
        <v>33</v>
      </c>
      <c r="G1639">
        <v>35924</v>
      </c>
      <c r="H1639">
        <f t="shared" si="150"/>
        <v>35924</v>
      </c>
      <c r="I1639" t="str" cm="1">
        <f t="array" ref="I1639">_xlfn.IFS(H1639&lt;PERCENTILE(Income_Clean,0.33),"Low",H1639&lt;PERCENTILE(Income_Clean,0.67),"Medium",H1639&gt;PERCENTILE(Income_Clean,0.67),"High")</f>
        <v>Low</v>
      </c>
      <c r="J1639" t="str">
        <f t="shared" si="151"/>
        <v>Below Average Income</v>
      </c>
      <c r="K1639">
        <v>1</v>
      </c>
      <c r="L1639">
        <v>1</v>
      </c>
      <c r="M1639" t="str">
        <f t="shared" si="153"/>
        <v>Yes</v>
      </c>
      <c r="N1639" t="s">
        <v>121</v>
      </c>
      <c r="O1639">
        <v>56</v>
      </c>
      <c r="P1639">
        <v>8</v>
      </c>
      <c r="Q1639">
        <v>0</v>
      </c>
      <c r="R1639">
        <v>14</v>
      </c>
      <c r="S1639">
        <v>2</v>
      </c>
      <c r="T1639">
        <v>3</v>
      </c>
      <c r="U1639">
        <v>7</v>
      </c>
      <c r="V1639">
        <f t="shared" si="154"/>
        <v>34</v>
      </c>
      <c r="W1639">
        <v>1</v>
      </c>
      <c r="X1639">
        <v>1</v>
      </c>
      <c r="Y1639">
        <v>0</v>
      </c>
      <c r="Z1639">
        <v>3</v>
      </c>
      <c r="AA1639">
        <v>5</v>
      </c>
      <c r="AB1639">
        <v>0</v>
      </c>
      <c r="AC1639">
        <v>0</v>
      </c>
      <c r="AD1639">
        <v>0</v>
      </c>
      <c r="AE1639">
        <v>0</v>
      </c>
      <c r="AF1639">
        <v>0</v>
      </c>
      <c r="AG1639">
        <f t="shared" si="155"/>
        <v>0</v>
      </c>
      <c r="AH1639">
        <v>0</v>
      </c>
      <c r="AI1639">
        <v>0</v>
      </c>
    </row>
    <row r="1640" spans="1:35" x14ac:dyDescent="0.3">
      <c r="A1640" s="1">
        <v>1665</v>
      </c>
      <c r="B1640">
        <v>1964</v>
      </c>
      <c r="C1640">
        <f t="shared" si="152"/>
        <v>62</v>
      </c>
      <c r="D1640" t="str" cm="1">
        <f t="array" ref="D1640">_xlfn.IFS(C1640&lt;36,"Young",C1640&lt;56,"Middle-aged",C1640&gt;=56,"Senior")</f>
        <v>Senior</v>
      </c>
      <c r="E1640" t="s">
        <v>36</v>
      </c>
      <c r="F1640" t="s">
        <v>41</v>
      </c>
      <c r="G1640">
        <v>64140</v>
      </c>
      <c r="H1640">
        <f t="shared" si="150"/>
        <v>64140</v>
      </c>
      <c r="I1640" t="str" cm="1">
        <f t="array" ref="I1640">_xlfn.IFS(H1640&lt;PERCENTILE(Income_Clean,0.33),"Low",H1640&lt;PERCENTILE(Income_Clean,0.67),"Medium",H1640&gt;PERCENTILE(Income_Clean,0.67),"High")</f>
        <v>High</v>
      </c>
      <c r="J1640" t="str">
        <f t="shared" si="151"/>
        <v>Above Average Income</v>
      </c>
      <c r="K1640">
        <v>0</v>
      </c>
      <c r="L1640">
        <v>2</v>
      </c>
      <c r="M1640" t="str">
        <f t="shared" si="153"/>
        <v>Yes</v>
      </c>
      <c r="N1640" t="s">
        <v>654</v>
      </c>
      <c r="O1640">
        <v>71</v>
      </c>
      <c r="P1640">
        <v>1459</v>
      </c>
      <c r="Q1640">
        <v>0</v>
      </c>
      <c r="R1640">
        <v>61</v>
      </c>
      <c r="S1640">
        <v>0</v>
      </c>
      <c r="T1640">
        <v>15</v>
      </c>
      <c r="U1640">
        <v>215</v>
      </c>
      <c r="V1640">
        <f t="shared" si="154"/>
        <v>1750</v>
      </c>
      <c r="W1640">
        <v>5</v>
      </c>
      <c r="X1640">
        <v>2</v>
      </c>
      <c r="Y1640">
        <v>5</v>
      </c>
      <c r="Z1640">
        <v>6</v>
      </c>
      <c r="AA1640">
        <v>5</v>
      </c>
      <c r="AB1640">
        <v>1</v>
      </c>
      <c r="AC1640">
        <v>0</v>
      </c>
      <c r="AD1640">
        <v>1</v>
      </c>
      <c r="AE1640">
        <v>0</v>
      </c>
      <c r="AF1640">
        <v>1</v>
      </c>
      <c r="AG1640">
        <f t="shared" si="155"/>
        <v>3</v>
      </c>
      <c r="AH1640">
        <v>0</v>
      </c>
      <c r="AI1640">
        <v>1</v>
      </c>
    </row>
    <row r="1641" spans="1:35" x14ac:dyDescent="0.3">
      <c r="A1641" s="1">
        <v>6575</v>
      </c>
      <c r="B1641">
        <v>1981</v>
      </c>
      <c r="C1641">
        <f t="shared" si="152"/>
        <v>45</v>
      </c>
      <c r="D1641" t="str" cm="1">
        <f t="array" ref="D1641">_xlfn.IFS(C1641&lt;36,"Young",C1641&lt;56,"Middle-aged",C1641&gt;=56,"Senior")</f>
        <v>Middle-aged</v>
      </c>
      <c r="E1641" t="s">
        <v>29</v>
      </c>
      <c r="F1641" t="s">
        <v>33</v>
      </c>
      <c r="G1641">
        <v>56386</v>
      </c>
      <c r="H1641">
        <f t="shared" si="150"/>
        <v>56386</v>
      </c>
      <c r="I1641" t="str" cm="1">
        <f t="array" ref="I1641">_xlfn.IFS(H1641&lt;PERCENTILE(Income_Clean,0.33),"Low",H1641&lt;PERCENTILE(Income_Clean,0.67),"Medium",H1641&gt;PERCENTILE(Income_Clean,0.67),"High")</f>
        <v>Medium</v>
      </c>
      <c r="J1641" t="str">
        <f t="shared" si="151"/>
        <v>Average Income</v>
      </c>
      <c r="K1641">
        <v>1</v>
      </c>
      <c r="L1641">
        <v>1</v>
      </c>
      <c r="M1641" t="str">
        <f t="shared" si="153"/>
        <v>Yes</v>
      </c>
      <c r="N1641" t="s">
        <v>308</v>
      </c>
      <c r="O1641">
        <v>51</v>
      </c>
      <c r="P1641">
        <v>230</v>
      </c>
      <c r="Q1641">
        <v>48</v>
      </c>
      <c r="R1641">
        <v>214</v>
      </c>
      <c r="S1641">
        <v>13</v>
      </c>
      <c r="T1641">
        <v>32</v>
      </c>
      <c r="U1641">
        <v>75</v>
      </c>
      <c r="V1641">
        <f t="shared" si="154"/>
        <v>612</v>
      </c>
      <c r="W1641">
        <v>8</v>
      </c>
      <c r="X1641">
        <v>9</v>
      </c>
      <c r="Y1641">
        <v>1</v>
      </c>
      <c r="Z1641">
        <v>7</v>
      </c>
      <c r="AA1641">
        <v>9</v>
      </c>
      <c r="AB1641">
        <v>0</v>
      </c>
      <c r="AC1641">
        <v>0</v>
      </c>
      <c r="AD1641">
        <v>0</v>
      </c>
      <c r="AE1641">
        <v>0</v>
      </c>
      <c r="AF1641">
        <v>0</v>
      </c>
      <c r="AG1641">
        <f t="shared" si="155"/>
        <v>0</v>
      </c>
      <c r="AH1641">
        <v>0</v>
      </c>
      <c r="AI1641">
        <v>0</v>
      </c>
    </row>
    <row r="1642" spans="1:35" x14ac:dyDescent="0.3">
      <c r="A1642" s="1">
        <v>3829</v>
      </c>
      <c r="B1642">
        <v>1979</v>
      </c>
      <c r="C1642">
        <f t="shared" si="152"/>
        <v>47</v>
      </c>
      <c r="D1642" t="str" cm="1">
        <f t="array" ref="D1642">_xlfn.IFS(C1642&lt;36,"Young",C1642&lt;56,"Middle-aged",C1642&gt;=56,"Senior")</f>
        <v>Middle-aged</v>
      </c>
      <c r="E1642" t="s">
        <v>47</v>
      </c>
      <c r="F1642" t="s">
        <v>33</v>
      </c>
      <c r="G1642">
        <v>24594</v>
      </c>
      <c r="H1642">
        <f t="shared" si="150"/>
        <v>24594</v>
      </c>
      <c r="I1642" t="str" cm="1">
        <f t="array" ref="I1642">_xlfn.IFS(H1642&lt;PERCENTILE(Income_Clean,0.33),"Low",H1642&lt;PERCENTILE(Income_Clean,0.67),"Medium",H1642&gt;PERCENTILE(Income_Clean,0.67),"High")</f>
        <v>Low</v>
      </c>
      <c r="J1642" t="str">
        <f t="shared" si="151"/>
        <v>Below Average Income</v>
      </c>
      <c r="K1642">
        <v>1</v>
      </c>
      <c r="L1642">
        <v>0</v>
      </c>
      <c r="M1642" t="str">
        <f t="shared" si="153"/>
        <v>Yes</v>
      </c>
      <c r="N1642" t="s">
        <v>132</v>
      </c>
      <c r="O1642">
        <v>94</v>
      </c>
      <c r="P1642">
        <v>1</v>
      </c>
      <c r="Q1642">
        <v>3</v>
      </c>
      <c r="R1642">
        <v>6</v>
      </c>
      <c r="S1642">
        <v>10</v>
      </c>
      <c r="T1642">
        <v>0</v>
      </c>
      <c r="U1642">
        <v>9</v>
      </c>
      <c r="V1642">
        <f t="shared" si="154"/>
        <v>29</v>
      </c>
      <c r="W1642">
        <v>1</v>
      </c>
      <c r="X1642">
        <v>1</v>
      </c>
      <c r="Y1642">
        <v>0</v>
      </c>
      <c r="Z1642">
        <v>3</v>
      </c>
      <c r="AA1642">
        <v>5</v>
      </c>
      <c r="AB1642">
        <v>0</v>
      </c>
      <c r="AC1642">
        <v>0</v>
      </c>
      <c r="AD1642">
        <v>0</v>
      </c>
      <c r="AE1642">
        <v>0</v>
      </c>
      <c r="AF1642">
        <v>0</v>
      </c>
      <c r="AG1642">
        <f t="shared" si="155"/>
        <v>0</v>
      </c>
      <c r="AH1642">
        <v>0</v>
      </c>
      <c r="AI1642">
        <v>0</v>
      </c>
    </row>
    <row r="1643" spans="1:35" x14ac:dyDescent="0.3">
      <c r="A1643" s="1">
        <v>3091</v>
      </c>
      <c r="B1643">
        <v>1981</v>
      </c>
      <c r="C1643">
        <f t="shared" si="152"/>
        <v>45</v>
      </c>
      <c r="D1643" t="str" cm="1">
        <f t="array" ref="D1643">_xlfn.IFS(C1643&lt;36,"Young",C1643&lt;56,"Middle-aged",C1643&gt;=56,"Senior")</f>
        <v>Middle-aged</v>
      </c>
      <c r="E1643" t="s">
        <v>53</v>
      </c>
      <c r="F1643" t="s">
        <v>33</v>
      </c>
      <c r="G1643">
        <v>75774</v>
      </c>
      <c r="H1643">
        <f t="shared" si="150"/>
        <v>75774</v>
      </c>
      <c r="I1643" t="str" cm="1">
        <f t="array" ref="I1643">_xlfn.IFS(H1643&lt;PERCENTILE(Income_Clean,0.33),"Low",H1643&lt;PERCENTILE(Income_Clean,0.67),"Medium",H1643&gt;PERCENTILE(Income_Clean,0.67),"High")</f>
        <v>High</v>
      </c>
      <c r="J1643" t="str">
        <f t="shared" si="151"/>
        <v>Above Average Income</v>
      </c>
      <c r="K1643">
        <v>1</v>
      </c>
      <c r="L1643">
        <v>0</v>
      </c>
      <c r="M1643" t="str">
        <f t="shared" si="153"/>
        <v>Yes</v>
      </c>
      <c r="N1643" t="s">
        <v>492</v>
      </c>
      <c r="O1643">
        <v>27</v>
      </c>
      <c r="P1643">
        <v>340</v>
      </c>
      <c r="Q1643">
        <v>21</v>
      </c>
      <c r="R1643">
        <v>134</v>
      </c>
      <c r="S1643">
        <v>258</v>
      </c>
      <c r="T1643">
        <v>14</v>
      </c>
      <c r="U1643">
        <v>56</v>
      </c>
      <c r="V1643">
        <f t="shared" si="154"/>
        <v>823</v>
      </c>
      <c r="W1643">
        <v>1</v>
      </c>
      <c r="X1643">
        <v>7</v>
      </c>
      <c r="Y1643">
        <v>5</v>
      </c>
      <c r="Z1643">
        <v>8</v>
      </c>
      <c r="AA1643">
        <v>4</v>
      </c>
      <c r="AB1643">
        <v>0</v>
      </c>
      <c r="AC1643">
        <v>0</v>
      </c>
      <c r="AD1643">
        <v>0</v>
      </c>
      <c r="AE1643">
        <v>0</v>
      </c>
      <c r="AF1643">
        <v>0</v>
      </c>
      <c r="AG1643">
        <f t="shared" si="155"/>
        <v>0</v>
      </c>
      <c r="AH1643">
        <v>0</v>
      </c>
      <c r="AI1643">
        <v>0</v>
      </c>
    </row>
    <row r="1644" spans="1:35" x14ac:dyDescent="0.3">
      <c r="A1644" s="1">
        <v>10141</v>
      </c>
      <c r="B1644">
        <v>1960</v>
      </c>
      <c r="C1644">
        <f t="shared" si="152"/>
        <v>66</v>
      </c>
      <c r="D1644" t="str" cm="1">
        <f t="array" ref="D1644">_xlfn.IFS(C1644&lt;36,"Young",C1644&lt;56,"Middle-aged",C1644&gt;=56,"Senior")</f>
        <v>Senior</v>
      </c>
      <c r="E1644" t="s">
        <v>39</v>
      </c>
      <c r="F1644" t="s">
        <v>41</v>
      </c>
      <c r="G1644">
        <v>39228</v>
      </c>
      <c r="H1644">
        <f t="shared" si="150"/>
        <v>39228</v>
      </c>
      <c r="I1644" t="str" cm="1">
        <f t="array" ref="I1644">_xlfn.IFS(H1644&lt;PERCENTILE(Income_Clean,0.33),"Low",H1644&lt;PERCENTILE(Income_Clean,0.67),"Medium",H1644&gt;PERCENTILE(Income_Clean,0.67),"High")</f>
        <v>Low</v>
      </c>
      <c r="J1644" t="str">
        <f t="shared" si="151"/>
        <v>Below Average Income</v>
      </c>
      <c r="K1644">
        <v>0</v>
      </c>
      <c r="L1644">
        <v>0</v>
      </c>
      <c r="M1644" t="str">
        <f t="shared" si="153"/>
        <v>No</v>
      </c>
      <c r="N1644" t="s">
        <v>495</v>
      </c>
      <c r="O1644">
        <v>1</v>
      </c>
      <c r="P1644">
        <v>7</v>
      </c>
      <c r="Q1644">
        <v>1</v>
      </c>
      <c r="R1644">
        <v>6</v>
      </c>
      <c r="S1644">
        <v>0</v>
      </c>
      <c r="T1644">
        <v>3</v>
      </c>
      <c r="U1644">
        <v>3</v>
      </c>
      <c r="V1644">
        <f t="shared" si="154"/>
        <v>20</v>
      </c>
      <c r="W1644">
        <v>1</v>
      </c>
      <c r="X1644">
        <v>0</v>
      </c>
      <c r="Y1644">
        <v>0</v>
      </c>
      <c r="Z1644">
        <v>3</v>
      </c>
      <c r="AA1644">
        <v>4</v>
      </c>
      <c r="AB1644">
        <v>0</v>
      </c>
      <c r="AC1644">
        <v>0</v>
      </c>
      <c r="AD1644">
        <v>0</v>
      </c>
      <c r="AE1644">
        <v>0</v>
      </c>
      <c r="AF1644">
        <v>0</v>
      </c>
      <c r="AG1644">
        <f t="shared" si="155"/>
        <v>0</v>
      </c>
      <c r="AH1644">
        <v>0</v>
      </c>
      <c r="AI1644">
        <v>0</v>
      </c>
    </row>
    <row r="1645" spans="1:35" x14ac:dyDescent="0.3">
      <c r="A1645" s="1">
        <v>5177</v>
      </c>
      <c r="B1645">
        <v>1974</v>
      </c>
      <c r="C1645">
        <f t="shared" si="152"/>
        <v>52</v>
      </c>
      <c r="D1645" t="str" cm="1">
        <f t="array" ref="D1645">_xlfn.IFS(C1645&lt;36,"Young",C1645&lt;56,"Middle-aged",C1645&gt;=56,"Senior")</f>
        <v>Middle-aged</v>
      </c>
      <c r="E1645" t="s">
        <v>39</v>
      </c>
      <c r="F1645" t="s">
        <v>37</v>
      </c>
      <c r="G1645">
        <v>58494</v>
      </c>
      <c r="H1645">
        <f t="shared" si="150"/>
        <v>58494</v>
      </c>
      <c r="I1645" t="str" cm="1">
        <f t="array" ref="I1645">_xlfn.IFS(H1645&lt;PERCENTILE(Income_Clean,0.33),"Low",H1645&lt;PERCENTILE(Income_Clean,0.67),"Medium",H1645&gt;PERCENTILE(Income_Clean,0.67),"High")</f>
        <v>Medium</v>
      </c>
      <c r="J1645" t="str">
        <f t="shared" si="151"/>
        <v>Average Income</v>
      </c>
      <c r="K1645">
        <v>0</v>
      </c>
      <c r="L1645">
        <v>1</v>
      </c>
      <c r="M1645" t="str">
        <f t="shared" si="153"/>
        <v>Yes</v>
      </c>
      <c r="N1645" t="s">
        <v>499</v>
      </c>
      <c r="O1645">
        <v>56</v>
      </c>
      <c r="P1645">
        <v>298</v>
      </c>
      <c r="Q1645">
        <v>7</v>
      </c>
      <c r="R1645">
        <v>68</v>
      </c>
      <c r="S1645">
        <v>4</v>
      </c>
      <c r="T1645">
        <v>0</v>
      </c>
      <c r="U1645">
        <v>19</v>
      </c>
      <c r="V1645">
        <f t="shared" si="154"/>
        <v>396</v>
      </c>
      <c r="W1645">
        <v>2</v>
      </c>
      <c r="X1645">
        <v>6</v>
      </c>
      <c r="Y1645">
        <v>2</v>
      </c>
      <c r="Z1645">
        <v>6</v>
      </c>
      <c r="AA1645">
        <v>6</v>
      </c>
      <c r="AB1645">
        <v>0</v>
      </c>
      <c r="AC1645">
        <v>0</v>
      </c>
      <c r="AD1645">
        <v>0</v>
      </c>
      <c r="AE1645">
        <v>0</v>
      </c>
      <c r="AF1645">
        <v>0</v>
      </c>
      <c r="AG1645">
        <f t="shared" si="155"/>
        <v>0</v>
      </c>
      <c r="AH1645">
        <v>0</v>
      </c>
      <c r="AI1645">
        <v>0</v>
      </c>
    </row>
    <row r="1646" spans="1:35" x14ac:dyDescent="0.3">
      <c r="A1646" s="1">
        <v>7005</v>
      </c>
      <c r="B1646">
        <v>1981</v>
      </c>
      <c r="C1646">
        <f t="shared" si="152"/>
        <v>45</v>
      </c>
      <c r="D1646" t="str" cm="1">
        <f t="array" ref="D1646">_xlfn.IFS(C1646&lt;36,"Young",C1646&lt;56,"Middle-aged",C1646&gt;=56,"Senior")</f>
        <v>Middle-aged</v>
      </c>
      <c r="E1646" t="s">
        <v>29</v>
      </c>
      <c r="F1646" t="s">
        <v>30</v>
      </c>
      <c r="G1646">
        <v>58684</v>
      </c>
      <c r="H1646">
        <f t="shared" si="150"/>
        <v>58684</v>
      </c>
      <c r="I1646" t="str" cm="1">
        <f t="array" ref="I1646">_xlfn.IFS(H1646&lt;PERCENTILE(Income_Clean,0.33),"Low",H1646&lt;PERCENTILE(Income_Clean,0.67),"Medium",H1646&gt;PERCENTILE(Income_Clean,0.67),"High")</f>
        <v>Medium</v>
      </c>
      <c r="J1646" t="str">
        <f t="shared" si="151"/>
        <v>Average Income</v>
      </c>
      <c r="K1646">
        <v>0</v>
      </c>
      <c r="L1646">
        <v>0</v>
      </c>
      <c r="M1646" t="str">
        <f t="shared" si="153"/>
        <v>No</v>
      </c>
      <c r="N1646" t="s">
        <v>305</v>
      </c>
      <c r="O1646">
        <v>71</v>
      </c>
      <c r="P1646">
        <v>479</v>
      </c>
      <c r="Q1646">
        <v>35</v>
      </c>
      <c r="R1646">
        <v>179</v>
      </c>
      <c r="S1646">
        <v>28</v>
      </c>
      <c r="T1646">
        <v>7</v>
      </c>
      <c r="U1646">
        <v>85</v>
      </c>
      <c r="V1646">
        <f t="shared" si="154"/>
        <v>813</v>
      </c>
      <c r="W1646">
        <v>1</v>
      </c>
      <c r="X1646">
        <v>5</v>
      </c>
      <c r="Y1646">
        <v>3</v>
      </c>
      <c r="Z1646">
        <v>12</v>
      </c>
      <c r="AA1646">
        <v>2</v>
      </c>
      <c r="AB1646">
        <v>0</v>
      </c>
      <c r="AC1646">
        <v>1</v>
      </c>
      <c r="AD1646">
        <v>0</v>
      </c>
      <c r="AE1646">
        <v>0</v>
      </c>
      <c r="AF1646">
        <v>0</v>
      </c>
      <c r="AG1646">
        <f t="shared" si="155"/>
        <v>1</v>
      </c>
      <c r="AH1646">
        <v>0</v>
      </c>
      <c r="AI1646">
        <v>0</v>
      </c>
    </row>
    <row r="1647" spans="1:35" x14ac:dyDescent="0.3">
      <c r="A1647" s="1">
        <v>6409</v>
      </c>
      <c r="B1647">
        <v>1967</v>
      </c>
      <c r="C1647">
        <f t="shared" si="152"/>
        <v>59</v>
      </c>
      <c r="D1647" t="str" cm="1">
        <f t="array" ref="D1647">_xlfn.IFS(C1647&lt;36,"Young",C1647&lt;56,"Middle-aged",C1647&gt;=56,"Senior")</f>
        <v>Senior</v>
      </c>
      <c r="E1647" t="s">
        <v>29</v>
      </c>
      <c r="F1647" t="s">
        <v>41</v>
      </c>
      <c r="G1647">
        <v>57136</v>
      </c>
      <c r="H1647">
        <f t="shared" si="150"/>
        <v>57136</v>
      </c>
      <c r="I1647" t="str" cm="1">
        <f t="array" ref="I1647">_xlfn.IFS(H1647&lt;PERCENTILE(Income_Clean,0.33),"Low",H1647&lt;PERCENTILE(Income_Clean,0.67),"Medium",H1647&gt;PERCENTILE(Income_Clean,0.67),"High")</f>
        <v>Medium</v>
      </c>
      <c r="J1647" t="str">
        <f t="shared" si="151"/>
        <v>Average Income</v>
      </c>
      <c r="K1647">
        <v>0</v>
      </c>
      <c r="L1647">
        <v>0</v>
      </c>
      <c r="M1647" t="str">
        <f t="shared" si="153"/>
        <v>No</v>
      </c>
      <c r="N1647" t="s">
        <v>538</v>
      </c>
      <c r="O1647">
        <v>18</v>
      </c>
      <c r="P1647">
        <v>267</v>
      </c>
      <c r="Q1647">
        <v>140</v>
      </c>
      <c r="R1647">
        <v>599</v>
      </c>
      <c r="S1647">
        <v>34</v>
      </c>
      <c r="T1647">
        <v>12</v>
      </c>
      <c r="U1647">
        <v>127</v>
      </c>
      <c r="V1647">
        <f t="shared" si="154"/>
        <v>1179</v>
      </c>
      <c r="W1647">
        <v>1</v>
      </c>
      <c r="X1647">
        <v>7</v>
      </c>
      <c r="Y1647">
        <v>5</v>
      </c>
      <c r="Z1647">
        <v>7</v>
      </c>
      <c r="AA1647">
        <v>6</v>
      </c>
      <c r="AB1647">
        <v>0</v>
      </c>
      <c r="AC1647">
        <v>0</v>
      </c>
      <c r="AD1647">
        <v>0</v>
      </c>
      <c r="AE1647">
        <v>0</v>
      </c>
      <c r="AF1647">
        <v>0</v>
      </c>
      <c r="AG1647">
        <f t="shared" si="155"/>
        <v>0</v>
      </c>
      <c r="AH1647">
        <v>0</v>
      </c>
      <c r="AI1647">
        <v>1</v>
      </c>
    </row>
    <row r="1648" spans="1:35" x14ac:dyDescent="0.3">
      <c r="A1648" s="1">
        <v>7485</v>
      </c>
      <c r="B1648">
        <v>1950</v>
      </c>
      <c r="C1648">
        <f t="shared" si="152"/>
        <v>76</v>
      </c>
      <c r="D1648" t="str" cm="1">
        <f t="array" ref="D1648">_xlfn.IFS(C1648&lt;36,"Young",C1648&lt;56,"Middle-aged",C1648&gt;=56,"Senior")</f>
        <v>Senior</v>
      </c>
      <c r="E1648" t="s">
        <v>36</v>
      </c>
      <c r="F1648" t="s">
        <v>71</v>
      </c>
      <c r="G1648">
        <v>56551</v>
      </c>
      <c r="H1648">
        <f t="shared" si="150"/>
        <v>56551</v>
      </c>
      <c r="I1648" t="str" cm="1">
        <f t="array" ref="I1648">_xlfn.IFS(H1648&lt;PERCENTILE(Income_Clean,0.33),"Low",H1648&lt;PERCENTILE(Income_Clean,0.67),"Medium",H1648&gt;PERCENTILE(Income_Clean,0.67),"High")</f>
        <v>Medium</v>
      </c>
      <c r="J1648" t="str">
        <f t="shared" si="151"/>
        <v>Average Income</v>
      </c>
      <c r="K1648">
        <v>1</v>
      </c>
      <c r="L1648">
        <v>1</v>
      </c>
      <c r="M1648" t="str">
        <f t="shared" si="153"/>
        <v>Yes</v>
      </c>
      <c r="N1648" t="s">
        <v>431</v>
      </c>
      <c r="O1648">
        <v>48</v>
      </c>
      <c r="P1648">
        <v>67</v>
      </c>
      <c r="Q1648">
        <v>4</v>
      </c>
      <c r="R1648">
        <v>32</v>
      </c>
      <c r="S1648">
        <v>17</v>
      </c>
      <c r="T1648">
        <v>2</v>
      </c>
      <c r="U1648">
        <v>16</v>
      </c>
      <c r="V1648">
        <f t="shared" si="154"/>
        <v>138</v>
      </c>
      <c r="W1648">
        <v>3</v>
      </c>
      <c r="X1648">
        <v>2</v>
      </c>
      <c r="Y1648">
        <v>1</v>
      </c>
      <c r="Z1648">
        <v>4</v>
      </c>
      <c r="AA1648">
        <v>4</v>
      </c>
      <c r="AB1648">
        <v>0</v>
      </c>
      <c r="AC1648">
        <v>0</v>
      </c>
      <c r="AD1648">
        <v>0</v>
      </c>
      <c r="AE1648">
        <v>0</v>
      </c>
      <c r="AF1648">
        <v>0</v>
      </c>
      <c r="AG1648">
        <f t="shared" si="155"/>
        <v>0</v>
      </c>
      <c r="AH1648">
        <v>0</v>
      </c>
      <c r="AI1648">
        <v>0</v>
      </c>
    </row>
    <row r="1649" spans="1:35" x14ac:dyDescent="0.3">
      <c r="A1649" s="1">
        <v>8079</v>
      </c>
      <c r="B1649">
        <v>1982</v>
      </c>
      <c r="C1649">
        <f t="shared" si="152"/>
        <v>44</v>
      </c>
      <c r="D1649" t="str" cm="1">
        <f t="array" ref="D1649">_xlfn.IFS(C1649&lt;36,"Young",C1649&lt;56,"Middle-aged",C1649&gt;=56,"Senior")</f>
        <v>Middle-aged</v>
      </c>
      <c r="E1649" t="s">
        <v>29</v>
      </c>
      <c r="F1649" t="s">
        <v>37</v>
      </c>
      <c r="G1649">
        <v>22448</v>
      </c>
      <c r="H1649">
        <f t="shared" si="150"/>
        <v>22448</v>
      </c>
      <c r="I1649" t="str" cm="1">
        <f t="array" ref="I1649">_xlfn.IFS(H1649&lt;PERCENTILE(Income_Clean,0.33),"Low",H1649&lt;PERCENTILE(Income_Clean,0.67),"Medium",H1649&gt;PERCENTILE(Income_Clean,0.67),"High")</f>
        <v>Low</v>
      </c>
      <c r="J1649" t="str">
        <f t="shared" si="151"/>
        <v>Below Average Income</v>
      </c>
      <c r="K1649">
        <v>1</v>
      </c>
      <c r="L1649">
        <v>0</v>
      </c>
      <c r="M1649" t="str">
        <f t="shared" si="153"/>
        <v>Yes</v>
      </c>
      <c r="N1649" t="s">
        <v>561</v>
      </c>
      <c r="O1649">
        <v>86</v>
      </c>
      <c r="P1649">
        <v>3</v>
      </c>
      <c r="Q1649">
        <v>1</v>
      </c>
      <c r="R1649">
        <v>8</v>
      </c>
      <c r="S1649">
        <v>23</v>
      </c>
      <c r="T1649">
        <v>2</v>
      </c>
      <c r="U1649">
        <v>18</v>
      </c>
      <c r="V1649">
        <f t="shared" si="154"/>
        <v>55</v>
      </c>
      <c r="W1649">
        <v>3</v>
      </c>
      <c r="X1649">
        <v>2</v>
      </c>
      <c r="Y1649">
        <v>1</v>
      </c>
      <c r="Z1649">
        <v>3</v>
      </c>
      <c r="AA1649">
        <v>3</v>
      </c>
      <c r="AB1649">
        <v>0</v>
      </c>
      <c r="AC1649">
        <v>0</v>
      </c>
      <c r="AD1649">
        <v>0</v>
      </c>
      <c r="AE1649">
        <v>0</v>
      </c>
      <c r="AF1649">
        <v>0</v>
      </c>
      <c r="AG1649">
        <f t="shared" si="155"/>
        <v>0</v>
      </c>
      <c r="AH1649">
        <v>0</v>
      </c>
      <c r="AI1649">
        <v>0</v>
      </c>
    </row>
    <row r="1650" spans="1:35" x14ac:dyDescent="0.3">
      <c r="A1650" s="1">
        <v>8395</v>
      </c>
      <c r="B1650">
        <v>1961</v>
      </c>
      <c r="C1650">
        <f t="shared" si="152"/>
        <v>65</v>
      </c>
      <c r="D1650" t="str" cm="1">
        <f t="array" ref="D1650">_xlfn.IFS(C1650&lt;36,"Young",C1650&lt;56,"Middle-aged",C1650&gt;=56,"Senior")</f>
        <v>Senior</v>
      </c>
      <c r="E1650" t="s">
        <v>29</v>
      </c>
      <c r="F1650" t="s">
        <v>30</v>
      </c>
      <c r="G1650">
        <v>82014</v>
      </c>
      <c r="H1650">
        <f t="shared" si="150"/>
        <v>82014</v>
      </c>
      <c r="I1650" t="str" cm="1">
        <f t="array" ref="I1650">_xlfn.IFS(H1650&lt;PERCENTILE(Income_Clean,0.33),"Low",H1650&lt;PERCENTILE(Income_Clean,0.67),"Medium",H1650&gt;PERCENTILE(Income_Clean,0.67),"High")</f>
        <v>High</v>
      </c>
      <c r="J1650" t="str">
        <f t="shared" si="151"/>
        <v>Above Average Income</v>
      </c>
      <c r="K1650">
        <v>0</v>
      </c>
      <c r="L1650">
        <v>0</v>
      </c>
      <c r="M1650" t="str">
        <f t="shared" si="153"/>
        <v>No</v>
      </c>
      <c r="N1650" t="s">
        <v>360</v>
      </c>
      <c r="O1650">
        <v>48</v>
      </c>
      <c r="P1650">
        <v>980</v>
      </c>
      <c r="Q1650">
        <v>37</v>
      </c>
      <c r="R1650">
        <v>265</v>
      </c>
      <c r="S1650">
        <v>35</v>
      </c>
      <c r="T1650">
        <v>163</v>
      </c>
      <c r="U1650">
        <v>31</v>
      </c>
      <c r="V1650">
        <f t="shared" si="154"/>
        <v>1511</v>
      </c>
      <c r="W1650">
        <v>1</v>
      </c>
      <c r="X1650">
        <v>3</v>
      </c>
      <c r="Y1650">
        <v>6</v>
      </c>
      <c r="Z1650">
        <v>12</v>
      </c>
      <c r="AA1650">
        <v>6</v>
      </c>
      <c r="AB1650">
        <v>0</v>
      </c>
      <c r="AC1650">
        <v>0</v>
      </c>
      <c r="AD1650">
        <v>0</v>
      </c>
      <c r="AE1650">
        <v>0</v>
      </c>
      <c r="AF1650">
        <v>0</v>
      </c>
      <c r="AG1650">
        <f t="shared" si="155"/>
        <v>0</v>
      </c>
      <c r="AH1650">
        <v>0</v>
      </c>
      <c r="AI1650">
        <v>1</v>
      </c>
    </row>
    <row r="1651" spans="1:35" x14ac:dyDescent="0.3">
      <c r="A1651" s="1">
        <v>10352</v>
      </c>
      <c r="B1651">
        <v>1963</v>
      </c>
      <c r="C1651">
        <f t="shared" si="152"/>
        <v>63</v>
      </c>
      <c r="D1651" t="str" cm="1">
        <f t="array" ref="D1651">_xlfn.IFS(C1651&lt;36,"Young",C1651&lt;56,"Middle-aged",C1651&gt;=56,"Senior")</f>
        <v>Senior</v>
      </c>
      <c r="E1651" t="s">
        <v>29</v>
      </c>
      <c r="F1651" t="s">
        <v>71</v>
      </c>
      <c r="G1651">
        <v>34213</v>
      </c>
      <c r="H1651">
        <f t="shared" si="150"/>
        <v>34213</v>
      </c>
      <c r="I1651" t="str" cm="1">
        <f t="array" ref="I1651">_xlfn.IFS(H1651&lt;PERCENTILE(Income_Clean,0.33),"Low",H1651&lt;PERCENTILE(Income_Clean,0.67),"Medium",H1651&gt;PERCENTILE(Income_Clean,0.67),"High")</f>
        <v>Low</v>
      </c>
      <c r="J1651" t="str">
        <f t="shared" si="151"/>
        <v>Below Average Income</v>
      </c>
      <c r="K1651">
        <v>1</v>
      </c>
      <c r="L1651">
        <v>1</v>
      </c>
      <c r="M1651" t="str">
        <f t="shared" si="153"/>
        <v>Yes</v>
      </c>
      <c r="N1651" t="s">
        <v>93</v>
      </c>
      <c r="O1651">
        <v>2</v>
      </c>
      <c r="P1651">
        <v>50</v>
      </c>
      <c r="Q1651">
        <v>4</v>
      </c>
      <c r="R1651">
        <v>28</v>
      </c>
      <c r="S1651">
        <v>6</v>
      </c>
      <c r="T1651">
        <v>3</v>
      </c>
      <c r="U1651">
        <v>26</v>
      </c>
      <c r="V1651">
        <f t="shared" si="154"/>
        <v>117</v>
      </c>
      <c r="W1651">
        <v>3</v>
      </c>
      <c r="X1651">
        <v>3</v>
      </c>
      <c r="Y1651">
        <v>1</v>
      </c>
      <c r="Z1651">
        <v>2</v>
      </c>
      <c r="AA1651">
        <v>9</v>
      </c>
      <c r="AB1651">
        <v>0</v>
      </c>
      <c r="AC1651">
        <v>0</v>
      </c>
      <c r="AD1651">
        <v>0</v>
      </c>
      <c r="AE1651">
        <v>0</v>
      </c>
      <c r="AF1651">
        <v>0</v>
      </c>
      <c r="AG1651">
        <f t="shared" si="155"/>
        <v>0</v>
      </c>
      <c r="AH1651">
        <v>0</v>
      </c>
      <c r="AI1651">
        <v>1</v>
      </c>
    </row>
    <row r="1652" spans="1:35" x14ac:dyDescent="0.3">
      <c r="A1652" s="1">
        <v>4931</v>
      </c>
      <c r="B1652">
        <v>1977</v>
      </c>
      <c r="C1652">
        <f t="shared" si="152"/>
        <v>49</v>
      </c>
      <c r="D1652" t="str" cm="1">
        <f t="array" ref="D1652">_xlfn.IFS(C1652&lt;36,"Young",C1652&lt;56,"Middle-aged",C1652&gt;=56,"Senior")</f>
        <v>Middle-aged</v>
      </c>
      <c r="E1652" t="s">
        <v>29</v>
      </c>
      <c r="F1652" t="s">
        <v>33</v>
      </c>
      <c r="G1652">
        <v>157146</v>
      </c>
      <c r="H1652">
        <f t="shared" si="150"/>
        <v>157146</v>
      </c>
      <c r="I1652" t="str" cm="1">
        <f t="array" ref="I1652">_xlfn.IFS(H1652&lt;PERCENTILE(Income_Clean,0.33),"Low",H1652&lt;PERCENTILE(Income_Clean,0.67),"Medium",H1652&gt;PERCENTILE(Income_Clean,0.67),"High")</f>
        <v>High</v>
      </c>
      <c r="J1652" t="str">
        <f t="shared" si="151"/>
        <v>Above Average Income</v>
      </c>
      <c r="K1652">
        <v>0</v>
      </c>
      <c r="L1652">
        <v>0</v>
      </c>
      <c r="M1652" t="str">
        <f t="shared" si="153"/>
        <v>No</v>
      </c>
      <c r="N1652" t="s">
        <v>74</v>
      </c>
      <c r="O1652">
        <v>13</v>
      </c>
      <c r="P1652">
        <v>1</v>
      </c>
      <c r="Q1652">
        <v>0</v>
      </c>
      <c r="R1652">
        <v>1725</v>
      </c>
      <c r="S1652">
        <v>2</v>
      </c>
      <c r="T1652">
        <v>1</v>
      </c>
      <c r="U1652">
        <v>1</v>
      </c>
      <c r="V1652">
        <f t="shared" si="154"/>
        <v>1730</v>
      </c>
      <c r="W1652">
        <v>0</v>
      </c>
      <c r="X1652">
        <v>0</v>
      </c>
      <c r="Y1652">
        <v>28</v>
      </c>
      <c r="Z1652">
        <v>0</v>
      </c>
      <c r="AA1652">
        <v>1</v>
      </c>
      <c r="AB1652">
        <v>0</v>
      </c>
      <c r="AC1652">
        <v>0</v>
      </c>
      <c r="AD1652">
        <v>0</v>
      </c>
      <c r="AE1652">
        <v>0</v>
      </c>
      <c r="AF1652">
        <v>0</v>
      </c>
      <c r="AG1652">
        <f t="shared" si="155"/>
        <v>0</v>
      </c>
      <c r="AH1652">
        <v>0</v>
      </c>
      <c r="AI1652">
        <v>0</v>
      </c>
    </row>
    <row r="1653" spans="1:35" x14ac:dyDescent="0.3">
      <c r="A1653" s="1">
        <v>13</v>
      </c>
      <c r="B1653">
        <v>1947</v>
      </c>
      <c r="C1653">
        <f t="shared" si="152"/>
        <v>79</v>
      </c>
      <c r="D1653" t="str" cm="1">
        <f t="array" ref="D1653">_xlfn.IFS(C1653&lt;36,"Young",C1653&lt;56,"Middle-aged",C1653&gt;=56,"Senior")</f>
        <v>Senior</v>
      </c>
      <c r="E1653" t="s">
        <v>36</v>
      </c>
      <c r="F1653" t="s">
        <v>71</v>
      </c>
      <c r="G1653">
        <v>25358</v>
      </c>
      <c r="H1653">
        <f t="shared" si="150"/>
        <v>25358</v>
      </c>
      <c r="I1653" t="str" cm="1">
        <f t="array" ref="I1653">_xlfn.IFS(H1653&lt;PERCENTILE(Income_Clean,0.33),"Low",H1653&lt;PERCENTILE(Income_Clean,0.67),"Medium",H1653&gt;PERCENTILE(Income_Clean,0.67),"High")</f>
        <v>Low</v>
      </c>
      <c r="J1653" t="str">
        <f t="shared" si="151"/>
        <v>Below Average Income</v>
      </c>
      <c r="K1653">
        <v>0</v>
      </c>
      <c r="L1653">
        <v>1</v>
      </c>
      <c r="M1653" t="str">
        <f t="shared" si="153"/>
        <v>Yes</v>
      </c>
      <c r="N1653" t="s">
        <v>609</v>
      </c>
      <c r="O1653">
        <v>57</v>
      </c>
      <c r="P1653">
        <v>19</v>
      </c>
      <c r="Q1653">
        <v>0</v>
      </c>
      <c r="R1653">
        <v>5</v>
      </c>
      <c r="S1653">
        <v>0</v>
      </c>
      <c r="T1653">
        <v>0</v>
      </c>
      <c r="U1653">
        <v>8</v>
      </c>
      <c r="V1653">
        <f t="shared" si="154"/>
        <v>32</v>
      </c>
      <c r="W1653">
        <v>2</v>
      </c>
      <c r="X1653">
        <v>1</v>
      </c>
      <c r="Y1653">
        <v>0</v>
      </c>
      <c r="Z1653">
        <v>3</v>
      </c>
      <c r="AA1653">
        <v>6</v>
      </c>
      <c r="AB1653">
        <v>0</v>
      </c>
      <c r="AC1653">
        <v>0</v>
      </c>
      <c r="AD1653">
        <v>0</v>
      </c>
      <c r="AE1653">
        <v>0</v>
      </c>
      <c r="AF1653">
        <v>0</v>
      </c>
      <c r="AG1653">
        <f t="shared" si="155"/>
        <v>0</v>
      </c>
      <c r="AH1653">
        <v>0</v>
      </c>
      <c r="AI1653">
        <v>0</v>
      </c>
    </row>
    <row r="1654" spans="1:35" x14ac:dyDescent="0.3">
      <c r="A1654" s="1">
        <v>1834</v>
      </c>
      <c r="B1654">
        <v>1978</v>
      </c>
      <c r="C1654">
        <f t="shared" si="152"/>
        <v>48</v>
      </c>
      <c r="D1654" t="str" cm="1">
        <f t="array" ref="D1654">_xlfn.IFS(C1654&lt;36,"Young",C1654&lt;56,"Middle-aged",C1654&gt;=56,"Senior")</f>
        <v>Middle-aged</v>
      </c>
      <c r="E1654" t="s">
        <v>39</v>
      </c>
      <c r="F1654" t="s">
        <v>30</v>
      </c>
      <c r="G1654">
        <v>35544</v>
      </c>
      <c r="H1654">
        <f t="shared" si="150"/>
        <v>35544</v>
      </c>
      <c r="I1654" t="str" cm="1">
        <f t="array" ref="I1654">_xlfn.IFS(H1654&lt;PERCENTILE(Income_Clean,0.33),"Low",H1654&lt;PERCENTILE(Income_Clean,0.67),"Medium",H1654&gt;PERCENTILE(Income_Clean,0.67),"High")</f>
        <v>Low</v>
      </c>
      <c r="J1654" t="str">
        <f t="shared" si="151"/>
        <v>Below Average Income</v>
      </c>
      <c r="K1654">
        <v>1</v>
      </c>
      <c r="L1654">
        <v>0</v>
      </c>
      <c r="M1654" t="str">
        <f t="shared" si="153"/>
        <v>Yes</v>
      </c>
      <c r="N1654" t="s">
        <v>32</v>
      </c>
      <c r="O1654">
        <v>77</v>
      </c>
      <c r="P1654">
        <v>30</v>
      </c>
      <c r="Q1654">
        <v>5</v>
      </c>
      <c r="R1654">
        <v>23</v>
      </c>
      <c r="S1654">
        <v>4</v>
      </c>
      <c r="T1654">
        <v>1</v>
      </c>
      <c r="U1654">
        <v>4</v>
      </c>
      <c r="V1654">
        <f t="shared" si="154"/>
        <v>67</v>
      </c>
      <c r="W1654">
        <v>1</v>
      </c>
      <c r="X1654">
        <v>2</v>
      </c>
      <c r="Y1654">
        <v>0</v>
      </c>
      <c r="Z1654">
        <v>3</v>
      </c>
      <c r="AA1654">
        <v>7</v>
      </c>
      <c r="AB1654">
        <v>0</v>
      </c>
      <c r="AC1654">
        <v>0</v>
      </c>
      <c r="AD1654">
        <v>0</v>
      </c>
      <c r="AE1654">
        <v>0</v>
      </c>
      <c r="AF1654">
        <v>0</v>
      </c>
      <c r="AG1654">
        <f t="shared" si="155"/>
        <v>0</v>
      </c>
      <c r="AH1654">
        <v>0</v>
      </c>
      <c r="AI1654">
        <v>0</v>
      </c>
    </row>
    <row r="1655" spans="1:35" x14ac:dyDescent="0.3">
      <c r="A1655" s="1">
        <v>2285</v>
      </c>
      <c r="B1655">
        <v>1954</v>
      </c>
      <c r="C1655">
        <f t="shared" si="152"/>
        <v>72</v>
      </c>
      <c r="D1655" t="str" cm="1">
        <f t="array" ref="D1655">_xlfn.IFS(C1655&lt;36,"Young",C1655&lt;56,"Middle-aged",C1655&gt;=56,"Senior")</f>
        <v>Senior</v>
      </c>
      <c r="E1655" t="s">
        <v>39</v>
      </c>
      <c r="F1655" t="s">
        <v>33</v>
      </c>
      <c r="G1655">
        <v>36634</v>
      </c>
      <c r="H1655">
        <f t="shared" si="150"/>
        <v>36634</v>
      </c>
      <c r="I1655" t="str" cm="1">
        <f t="array" ref="I1655">_xlfn.IFS(H1655&lt;PERCENTILE(Income_Clean,0.33),"Low",H1655&lt;PERCENTILE(Income_Clean,0.67),"Medium",H1655&gt;PERCENTILE(Income_Clean,0.67),"High")</f>
        <v>Low</v>
      </c>
      <c r="J1655" t="str">
        <f t="shared" si="151"/>
        <v>Below Average Income</v>
      </c>
      <c r="K1655">
        <v>0</v>
      </c>
      <c r="L1655">
        <v>1</v>
      </c>
      <c r="M1655" t="str">
        <f t="shared" si="153"/>
        <v>Yes</v>
      </c>
      <c r="N1655" t="s">
        <v>544</v>
      </c>
      <c r="O1655">
        <v>0</v>
      </c>
      <c r="P1655">
        <v>213</v>
      </c>
      <c r="Q1655">
        <v>9</v>
      </c>
      <c r="R1655">
        <v>76</v>
      </c>
      <c r="S1655">
        <v>4</v>
      </c>
      <c r="T1655">
        <v>3</v>
      </c>
      <c r="U1655">
        <v>30</v>
      </c>
      <c r="V1655">
        <f t="shared" si="154"/>
        <v>335</v>
      </c>
      <c r="W1655">
        <v>3</v>
      </c>
      <c r="X1655">
        <v>5</v>
      </c>
      <c r="Y1655">
        <v>2</v>
      </c>
      <c r="Z1655">
        <v>5</v>
      </c>
      <c r="AA1655">
        <v>7</v>
      </c>
      <c r="AB1655">
        <v>0</v>
      </c>
      <c r="AC1655">
        <v>0</v>
      </c>
      <c r="AD1655">
        <v>0</v>
      </c>
      <c r="AE1655">
        <v>0</v>
      </c>
      <c r="AF1655">
        <v>0</v>
      </c>
      <c r="AG1655">
        <f t="shared" si="155"/>
        <v>0</v>
      </c>
      <c r="AH1655">
        <v>0</v>
      </c>
      <c r="AI1655">
        <v>0</v>
      </c>
    </row>
    <row r="1656" spans="1:35" x14ac:dyDescent="0.3">
      <c r="A1656" s="1">
        <v>2295</v>
      </c>
      <c r="B1656">
        <v>1954</v>
      </c>
      <c r="C1656">
        <f t="shared" si="152"/>
        <v>72</v>
      </c>
      <c r="D1656" t="str" cm="1">
        <f t="array" ref="D1656">_xlfn.IFS(C1656&lt;36,"Young",C1656&lt;56,"Middle-aged",C1656&gt;=56,"Senior")</f>
        <v>Senior</v>
      </c>
      <c r="E1656" t="s">
        <v>36</v>
      </c>
      <c r="F1656" t="s">
        <v>37</v>
      </c>
      <c r="G1656">
        <v>62670</v>
      </c>
      <c r="H1656">
        <f t="shared" si="150"/>
        <v>62670</v>
      </c>
      <c r="I1656" t="str" cm="1">
        <f t="array" ref="I1656">_xlfn.IFS(H1656&lt;PERCENTILE(Income_Clean,0.33),"Low",H1656&lt;PERCENTILE(Income_Clean,0.67),"Medium",H1656&gt;PERCENTILE(Income_Clean,0.67),"High")</f>
        <v>Medium</v>
      </c>
      <c r="J1656" t="str">
        <f t="shared" si="151"/>
        <v>Average Income</v>
      </c>
      <c r="K1656">
        <v>0</v>
      </c>
      <c r="L1656">
        <v>1</v>
      </c>
      <c r="M1656" t="str">
        <f t="shared" si="153"/>
        <v>Yes</v>
      </c>
      <c r="N1656" t="s">
        <v>348</v>
      </c>
      <c r="O1656">
        <v>57</v>
      </c>
      <c r="P1656">
        <v>539</v>
      </c>
      <c r="Q1656">
        <v>30</v>
      </c>
      <c r="R1656">
        <v>92</v>
      </c>
      <c r="S1656">
        <v>80</v>
      </c>
      <c r="T1656">
        <v>46</v>
      </c>
      <c r="U1656">
        <v>38</v>
      </c>
      <c r="V1656">
        <f t="shared" si="154"/>
        <v>825</v>
      </c>
      <c r="W1656">
        <v>1</v>
      </c>
      <c r="X1656">
        <v>5</v>
      </c>
      <c r="Y1656">
        <v>3</v>
      </c>
      <c r="Z1656">
        <v>13</v>
      </c>
      <c r="AA1656">
        <v>3</v>
      </c>
      <c r="AB1656">
        <v>0</v>
      </c>
      <c r="AC1656">
        <v>0</v>
      </c>
      <c r="AD1656">
        <v>0</v>
      </c>
      <c r="AE1656">
        <v>0</v>
      </c>
      <c r="AF1656">
        <v>0</v>
      </c>
      <c r="AG1656">
        <f t="shared" si="155"/>
        <v>0</v>
      </c>
      <c r="AH1656">
        <v>0</v>
      </c>
      <c r="AI1656">
        <v>0</v>
      </c>
    </row>
    <row r="1657" spans="1:35" x14ac:dyDescent="0.3">
      <c r="A1657" s="1">
        <v>1378</v>
      </c>
      <c r="B1657">
        <v>1972</v>
      </c>
      <c r="C1657">
        <f t="shared" si="152"/>
        <v>54</v>
      </c>
      <c r="D1657" t="str" cm="1">
        <f t="array" ref="D1657">_xlfn.IFS(C1657&lt;36,"Young",C1657&lt;56,"Middle-aged",C1657&gt;=56,"Senior")</f>
        <v>Middle-aged</v>
      </c>
      <c r="E1657" t="s">
        <v>53</v>
      </c>
      <c r="F1657" t="s">
        <v>33</v>
      </c>
      <c r="G1657">
        <v>50334</v>
      </c>
      <c r="H1657">
        <f t="shared" si="150"/>
        <v>50334</v>
      </c>
      <c r="I1657" t="str" cm="1">
        <f t="array" ref="I1657">_xlfn.IFS(H1657&lt;PERCENTILE(Income_Clean,0.33),"Low",H1657&lt;PERCENTILE(Income_Clean,0.67),"Medium",H1657&gt;PERCENTILE(Income_Clean,0.67),"High")</f>
        <v>Medium</v>
      </c>
      <c r="J1657" t="str">
        <f t="shared" si="151"/>
        <v>Average Income</v>
      </c>
      <c r="K1657">
        <v>0</v>
      </c>
      <c r="L1657">
        <v>1</v>
      </c>
      <c r="M1657" t="str">
        <f t="shared" si="153"/>
        <v>Yes</v>
      </c>
      <c r="N1657" t="s">
        <v>655</v>
      </c>
      <c r="O1657">
        <v>24</v>
      </c>
      <c r="P1657">
        <v>284</v>
      </c>
      <c r="Q1657">
        <v>16</v>
      </c>
      <c r="R1657">
        <v>160</v>
      </c>
      <c r="S1657">
        <v>84</v>
      </c>
      <c r="T1657">
        <v>16</v>
      </c>
      <c r="U1657">
        <v>134</v>
      </c>
      <c r="V1657">
        <f t="shared" si="154"/>
        <v>694</v>
      </c>
      <c r="W1657">
        <v>6</v>
      </c>
      <c r="X1657">
        <v>7</v>
      </c>
      <c r="Y1657">
        <v>4</v>
      </c>
      <c r="Z1657">
        <v>6</v>
      </c>
      <c r="AA1657">
        <v>6</v>
      </c>
      <c r="AB1657">
        <v>0</v>
      </c>
      <c r="AC1657">
        <v>0</v>
      </c>
      <c r="AD1657">
        <v>0</v>
      </c>
      <c r="AE1657">
        <v>0</v>
      </c>
      <c r="AF1657">
        <v>0</v>
      </c>
      <c r="AG1657">
        <f t="shared" si="155"/>
        <v>0</v>
      </c>
      <c r="AH1657">
        <v>0</v>
      </c>
      <c r="AI1657">
        <v>0</v>
      </c>
    </row>
    <row r="1658" spans="1:35" x14ac:dyDescent="0.3">
      <c r="A1658" s="1">
        <v>2781</v>
      </c>
      <c r="B1658">
        <v>1981</v>
      </c>
      <c r="C1658">
        <f t="shared" si="152"/>
        <v>45</v>
      </c>
      <c r="D1658" t="str" cm="1">
        <f t="array" ref="D1658">_xlfn.IFS(C1658&lt;36,"Young",C1658&lt;56,"Middle-aged",C1658&gt;=56,"Senior")</f>
        <v>Middle-aged</v>
      </c>
      <c r="E1658" t="s">
        <v>29</v>
      </c>
      <c r="F1658" t="s">
        <v>30</v>
      </c>
      <c r="G1658">
        <v>72066</v>
      </c>
      <c r="H1658">
        <f t="shared" si="150"/>
        <v>72066</v>
      </c>
      <c r="I1658" t="str" cm="1">
        <f t="array" ref="I1658">_xlfn.IFS(H1658&lt;PERCENTILE(Income_Clean,0.33),"Low",H1658&lt;PERCENTILE(Income_Clean,0.67),"Medium",H1658&gt;PERCENTILE(Income_Clean,0.67),"High")</f>
        <v>High</v>
      </c>
      <c r="J1658" t="str">
        <f t="shared" si="151"/>
        <v>Above Average Income</v>
      </c>
      <c r="K1658">
        <v>0</v>
      </c>
      <c r="L1658">
        <v>0</v>
      </c>
      <c r="M1658" t="str">
        <f t="shared" si="153"/>
        <v>No</v>
      </c>
      <c r="N1658" t="s">
        <v>656</v>
      </c>
      <c r="O1658">
        <v>55</v>
      </c>
      <c r="P1658">
        <v>1003</v>
      </c>
      <c r="Q1658">
        <v>34</v>
      </c>
      <c r="R1658">
        <v>536</v>
      </c>
      <c r="S1658">
        <v>134</v>
      </c>
      <c r="T1658">
        <v>51</v>
      </c>
      <c r="U1658">
        <v>34</v>
      </c>
      <c r="V1658">
        <f t="shared" si="154"/>
        <v>1792</v>
      </c>
      <c r="W1658">
        <v>1</v>
      </c>
      <c r="X1658">
        <v>4</v>
      </c>
      <c r="Y1658">
        <v>6</v>
      </c>
      <c r="Z1658">
        <v>6</v>
      </c>
      <c r="AA1658">
        <v>2</v>
      </c>
      <c r="AB1658">
        <v>0</v>
      </c>
      <c r="AC1658">
        <v>0</v>
      </c>
      <c r="AD1658">
        <v>1</v>
      </c>
      <c r="AE1658">
        <v>1</v>
      </c>
      <c r="AF1658">
        <v>0</v>
      </c>
      <c r="AG1658">
        <f t="shared" si="155"/>
        <v>2</v>
      </c>
      <c r="AH1658">
        <v>0</v>
      </c>
      <c r="AI1658">
        <v>1</v>
      </c>
    </row>
    <row r="1659" spans="1:35" x14ac:dyDescent="0.3">
      <c r="A1659" s="1">
        <v>1165</v>
      </c>
      <c r="B1659">
        <v>1958</v>
      </c>
      <c r="C1659">
        <f t="shared" si="152"/>
        <v>68</v>
      </c>
      <c r="D1659" t="str" cm="1">
        <f t="array" ref="D1659">_xlfn.IFS(C1659&lt;36,"Young",C1659&lt;56,"Middle-aged",C1659&gt;=56,"Senior")</f>
        <v>Senior</v>
      </c>
      <c r="E1659" t="s">
        <v>36</v>
      </c>
      <c r="F1659" t="s">
        <v>30</v>
      </c>
      <c r="G1659">
        <v>50729</v>
      </c>
      <c r="H1659">
        <f t="shared" si="150"/>
        <v>50729</v>
      </c>
      <c r="I1659" t="str" cm="1">
        <f t="array" ref="I1659">_xlfn.IFS(H1659&lt;PERCENTILE(Income_Clean,0.33),"Low",H1659&lt;PERCENTILE(Income_Clean,0.67),"Medium",H1659&gt;PERCENTILE(Income_Clean,0.67),"High")</f>
        <v>Medium</v>
      </c>
      <c r="J1659" t="str">
        <f t="shared" si="151"/>
        <v>Average Income</v>
      </c>
      <c r="K1659">
        <v>1</v>
      </c>
      <c r="L1659">
        <v>1</v>
      </c>
      <c r="M1659" t="str">
        <f t="shared" si="153"/>
        <v>Yes</v>
      </c>
      <c r="N1659" t="s">
        <v>358</v>
      </c>
      <c r="O1659">
        <v>62</v>
      </c>
      <c r="P1659">
        <v>239</v>
      </c>
      <c r="Q1659">
        <v>13</v>
      </c>
      <c r="R1659">
        <v>143</v>
      </c>
      <c r="S1659">
        <v>45</v>
      </c>
      <c r="T1659">
        <v>4</v>
      </c>
      <c r="U1659">
        <v>52</v>
      </c>
      <c r="V1659">
        <f t="shared" si="154"/>
        <v>496</v>
      </c>
      <c r="W1659">
        <v>9</v>
      </c>
      <c r="X1659">
        <v>6</v>
      </c>
      <c r="Y1659">
        <v>2</v>
      </c>
      <c r="Z1659">
        <v>7</v>
      </c>
      <c r="AA1659">
        <v>6</v>
      </c>
      <c r="AB1659">
        <v>0</v>
      </c>
      <c r="AC1659">
        <v>0</v>
      </c>
      <c r="AD1659">
        <v>0</v>
      </c>
      <c r="AE1659">
        <v>0</v>
      </c>
      <c r="AF1659">
        <v>0</v>
      </c>
      <c r="AG1659">
        <f t="shared" si="155"/>
        <v>0</v>
      </c>
      <c r="AH1659">
        <v>0</v>
      </c>
      <c r="AI1659">
        <v>0</v>
      </c>
    </row>
    <row r="1660" spans="1:35" x14ac:dyDescent="0.3">
      <c r="A1660" s="1">
        <v>1404</v>
      </c>
      <c r="B1660">
        <v>1968</v>
      </c>
      <c r="C1660">
        <f t="shared" si="152"/>
        <v>58</v>
      </c>
      <c r="D1660" t="str" cm="1">
        <f t="array" ref="D1660">_xlfn.IFS(C1660&lt;36,"Young",C1660&lt;56,"Middle-aged",C1660&gt;=56,"Senior")</f>
        <v>Senior</v>
      </c>
      <c r="E1660" t="s">
        <v>29</v>
      </c>
      <c r="F1660" t="s">
        <v>33</v>
      </c>
      <c r="G1660">
        <v>34916</v>
      </c>
      <c r="H1660">
        <f t="shared" si="150"/>
        <v>34916</v>
      </c>
      <c r="I1660" t="str" cm="1">
        <f t="array" ref="I1660">_xlfn.IFS(H1660&lt;PERCENTILE(Income_Clean,0.33),"Low",H1660&lt;PERCENTILE(Income_Clean,0.67),"Medium",H1660&gt;PERCENTILE(Income_Clean,0.67),"High")</f>
        <v>Low</v>
      </c>
      <c r="J1660" t="str">
        <f t="shared" si="151"/>
        <v>Below Average Income</v>
      </c>
      <c r="K1660">
        <v>2</v>
      </c>
      <c r="L1660">
        <v>0</v>
      </c>
      <c r="M1660" t="str">
        <f t="shared" si="153"/>
        <v>Yes</v>
      </c>
      <c r="N1660" t="s">
        <v>226</v>
      </c>
      <c r="O1660">
        <v>89</v>
      </c>
      <c r="P1660">
        <v>51</v>
      </c>
      <c r="Q1660">
        <v>23</v>
      </c>
      <c r="R1660">
        <v>82</v>
      </c>
      <c r="S1660">
        <v>33</v>
      </c>
      <c r="T1660">
        <v>0</v>
      </c>
      <c r="U1660">
        <v>42</v>
      </c>
      <c r="V1660">
        <f t="shared" si="154"/>
        <v>231</v>
      </c>
      <c r="W1660">
        <v>4</v>
      </c>
      <c r="X1660">
        <v>5</v>
      </c>
      <c r="Y1660">
        <v>1</v>
      </c>
      <c r="Z1660">
        <v>3</v>
      </c>
      <c r="AA1660">
        <v>9</v>
      </c>
      <c r="AB1660">
        <v>0</v>
      </c>
      <c r="AC1660">
        <v>0</v>
      </c>
      <c r="AD1660">
        <v>0</v>
      </c>
      <c r="AE1660">
        <v>0</v>
      </c>
      <c r="AF1660">
        <v>0</v>
      </c>
      <c r="AG1660">
        <f t="shared" si="155"/>
        <v>0</v>
      </c>
      <c r="AH1660">
        <v>0</v>
      </c>
      <c r="AI1660">
        <v>0</v>
      </c>
    </row>
    <row r="1661" spans="1:35" x14ac:dyDescent="0.3">
      <c r="A1661" s="1">
        <v>6457</v>
      </c>
      <c r="B1661">
        <v>1976</v>
      </c>
      <c r="C1661">
        <f t="shared" si="152"/>
        <v>50</v>
      </c>
      <c r="D1661" t="str" cm="1">
        <f t="array" ref="D1661">_xlfn.IFS(C1661&lt;36,"Young",C1661&lt;56,"Middle-aged",C1661&gt;=56,"Senior")</f>
        <v>Middle-aged</v>
      </c>
      <c r="E1661" t="s">
        <v>29</v>
      </c>
      <c r="F1661" t="s">
        <v>41</v>
      </c>
      <c r="G1661">
        <v>64892</v>
      </c>
      <c r="H1661">
        <f t="shared" si="150"/>
        <v>64892</v>
      </c>
      <c r="I1661" t="str" cm="1">
        <f t="array" ref="I1661">_xlfn.IFS(H1661&lt;PERCENTILE(Income_Clean,0.33),"Low",H1661&lt;PERCENTILE(Income_Clean,0.67),"Medium",H1661&gt;PERCENTILE(Income_Clean,0.67),"High")</f>
        <v>High</v>
      </c>
      <c r="J1661" t="str">
        <f t="shared" si="151"/>
        <v>Above Average Income</v>
      </c>
      <c r="K1661">
        <v>0</v>
      </c>
      <c r="L1661">
        <v>1</v>
      </c>
      <c r="M1661" t="str">
        <f t="shared" si="153"/>
        <v>Yes</v>
      </c>
      <c r="N1661" t="s">
        <v>504</v>
      </c>
      <c r="O1661">
        <v>77</v>
      </c>
      <c r="P1661">
        <v>527</v>
      </c>
      <c r="Q1661">
        <v>24</v>
      </c>
      <c r="R1661">
        <v>230</v>
      </c>
      <c r="S1661">
        <v>32</v>
      </c>
      <c r="T1661">
        <v>24</v>
      </c>
      <c r="U1661">
        <v>65</v>
      </c>
      <c r="V1661">
        <f t="shared" si="154"/>
        <v>902</v>
      </c>
      <c r="W1661">
        <v>2</v>
      </c>
      <c r="X1661">
        <v>6</v>
      </c>
      <c r="Y1661">
        <v>4</v>
      </c>
      <c r="Z1661">
        <v>12</v>
      </c>
      <c r="AA1661">
        <v>4</v>
      </c>
      <c r="AB1661">
        <v>0</v>
      </c>
      <c r="AC1661">
        <v>0</v>
      </c>
      <c r="AD1661">
        <v>0</v>
      </c>
      <c r="AE1661">
        <v>0</v>
      </c>
      <c r="AF1661">
        <v>0</v>
      </c>
      <c r="AG1661">
        <f t="shared" si="155"/>
        <v>0</v>
      </c>
      <c r="AH1661">
        <v>0</v>
      </c>
      <c r="AI1661">
        <v>0</v>
      </c>
    </row>
    <row r="1662" spans="1:35" x14ac:dyDescent="0.3">
      <c r="A1662" s="1">
        <v>2639</v>
      </c>
      <c r="B1662">
        <v>1966</v>
      </c>
      <c r="C1662">
        <f t="shared" si="152"/>
        <v>60</v>
      </c>
      <c r="D1662" t="str" cm="1">
        <f t="array" ref="D1662">_xlfn.IFS(C1662&lt;36,"Young",C1662&lt;56,"Middle-aged",C1662&gt;=56,"Senior")</f>
        <v>Senior</v>
      </c>
      <c r="E1662" t="s">
        <v>29</v>
      </c>
      <c r="F1662" t="s">
        <v>30</v>
      </c>
      <c r="G1662">
        <v>43602</v>
      </c>
      <c r="H1662">
        <f t="shared" si="150"/>
        <v>43602</v>
      </c>
      <c r="I1662" t="str" cm="1">
        <f t="array" ref="I1662">_xlfn.IFS(H1662&lt;PERCENTILE(Income_Clean,0.33),"Low",H1662&lt;PERCENTILE(Income_Clean,0.67),"Medium",H1662&gt;PERCENTILE(Income_Clean,0.67),"High")</f>
        <v>Medium</v>
      </c>
      <c r="J1662" t="str">
        <f t="shared" si="151"/>
        <v>Average Income</v>
      </c>
      <c r="K1662">
        <v>1</v>
      </c>
      <c r="L1662">
        <v>1</v>
      </c>
      <c r="M1662" t="str">
        <f t="shared" si="153"/>
        <v>Yes</v>
      </c>
      <c r="N1662" t="s">
        <v>657</v>
      </c>
      <c r="O1662">
        <v>45</v>
      </c>
      <c r="P1662">
        <v>19</v>
      </c>
      <c r="Q1662">
        <v>5</v>
      </c>
      <c r="R1662">
        <v>12</v>
      </c>
      <c r="S1662">
        <v>10</v>
      </c>
      <c r="T1662">
        <v>3</v>
      </c>
      <c r="U1662">
        <v>19</v>
      </c>
      <c r="V1662">
        <f t="shared" si="154"/>
        <v>68</v>
      </c>
      <c r="W1662">
        <v>3</v>
      </c>
      <c r="X1662">
        <v>3</v>
      </c>
      <c r="Y1662">
        <v>1</v>
      </c>
      <c r="Z1662">
        <v>2</v>
      </c>
      <c r="AA1662">
        <v>6</v>
      </c>
      <c r="AB1662">
        <v>0</v>
      </c>
      <c r="AC1662">
        <v>0</v>
      </c>
      <c r="AD1662">
        <v>0</v>
      </c>
      <c r="AE1662">
        <v>0</v>
      </c>
      <c r="AF1662">
        <v>0</v>
      </c>
      <c r="AG1662">
        <f t="shared" si="155"/>
        <v>0</v>
      </c>
      <c r="AH1662">
        <v>0</v>
      </c>
      <c r="AI1662">
        <v>0</v>
      </c>
    </row>
    <row r="1663" spans="1:35" x14ac:dyDescent="0.3">
      <c r="A1663" s="1">
        <v>8299</v>
      </c>
      <c r="B1663">
        <v>1989</v>
      </c>
      <c r="C1663">
        <f t="shared" si="152"/>
        <v>37</v>
      </c>
      <c r="D1663" t="str" cm="1">
        <f t="array" ref="D1663">_xlfn.IFS(C1663&lt;36,"Young",C1663&lt;56,"Middle-aged",C1663&gt;=56,"Senior")</f>
        <v>Middle-aged</v>
      </c>
      <c r="E1663" t="s">
        <v>36</v>
      </c>
      <c r="F1663" t="s">
        <v>30</v>
      </c>
      <c r="G1663">
        <v>33996</v>
      </c>
      <c r="H1663">
        <f t="shared" si="150"/>
        <v>33996</v>
      </c>
      <c r="I1663" t="str" cm="1">
        <f t="array" ref="I1663">_xlfn.IFS(H1663&lt;PERCENTILE(Income_Clean,0.33),"Low",H1663&lt;PERCENTILE(Income_Clean,0.67),"Medium",H1663&gt;PERCENTILE(Income_Clean,0.67),"High")</f>
        <v>Low</v>
      </c>
      <c r="J1663" t="str">
        <f t="shared" si="151"/>
        <v>Below Average Income</v>
      </c>
      <c r="K1663">
        <v>0</v>
      </c>
      <c r="L1663">
        <v>0</v>
      </c>
      <c r="M1663" t="str">
        <f t="shared" si="153"/>
        <v>No</v>
      </c>
      <c r="N1663" t="s">
        <v>294</v>
      </c>
      <c r="O1663">
        <v>46</v>
      </c>
      <c r="P1663">
        <v>40</v>
      </c>
      <c r="Q1663">
        <v>2</v>
      </c>
      <c r="R1663">
        <v>15</v>
      </c>
      <c r="S1663">
        <v>8</v>
      </c>
      <c r="T1663">
        <v>0</v>
      </c>
      <c r="U1663">
        <v>6</v>
      </c>
      <c r="V1663">
        <f t="shared" si="154"/>
        <v>71</v>
      </c>
      <c r="W1663">
        <v>1</v>
      </c>
      <c r="X1663">
        <v>1</v>
      </c>
      <c r="Y1663">
        <v>1</v>
      </c>
      <c r="Z1663">
        <v>3</v>
      </c>
      <c r="AA1663">
        <v>4</v>
      </c>
      <c r="AB1663">
        <v>0</v>
      </c>
      <c r="AC1663">
        <v>0</v>
      </c>
      <c r="AD1663">
        <v>0</v>
      </c>
      <c r="AE1663">
        <v>0</v>
      </c>
      <c r="AF1663">
        <v>0</v>
      </c>
      <c r="AG1663">
        <f t="shared" si="155"/>
        <v>0</v>
      </c>
      <c r="AH1663">
        <v>0</v>
      </c>
      <c r="AI1663">
        <v>0</v>
      </c>
    </row>
    <row r="1664" spans="1:35" x14ac:dyDescent="0.3">
      <c r="A1664" s="1">
        <v>6437</v>
      </c>
      <c r="B1664">
        <v>1985</v>
      </c>
      <c r="C1664">
        <f t="shared" si="152"/>
        <v>41</v>
      </c>
      <c r="D1664" t="str" cm="1">
        <f t="array" ref="D1664">_xlfn.IFS(C1664&lt;36,"Young",C1664&lt;56,"Middle-aged",C1664&gt;=56,"Senior")</f>
        <v>Middle-aged</v>
      </c>
      <c r="E1664" t="s">
        <v>53</v>
      </c>
      <c r="F1664" t="s">
        <v>30</v>
      </c>
      <c r="G1664">
        <v>41473</v>
      </c>
      <c r="H1664">
        <f t="shared" si="150"/>
        <v>41473</v>
      </c>
      <c r="I1664" t="str" cm="1">
        <f t="array" ref="I1664">_xlfn.IFS(H1664&lt;PERCENTILE(Income_Clean,0.33),"Low",H1664&lt;PERCENTILE(Income_Clean,0.67),"Medium",H1664&gt;PERCENTILE(Income_Clean,0.67),"High")</f>
        <v>Medium</v>
      </c>
      <c r="J1664" t="str">
        <f t="shared" si="151"/>
        <v>Average Income</v>
      </c>
      <c r="K1664">
        <v>1</v>
      </c>
      <c r="L1664">
        <v>0</v>
      </c>
      <c r="M1664" t="str">
        <f t="shared" si="153"/>
        <v>Yes</v>
      </c>
      <c r="N1664" t="s">
        <v>254</v>
      </c>
      <c r="O1664">
        <v>80</v>
      </c>
      <c r="P1664">
        <v>21</v>
      </c>
      <c r="Q1664">
        <v>8</v>
      </c>
      <c r="R1664">
        <v>20</v>
      </c>
      <c r="S1664">
        <v>15</v>
      </c>
      <c r="T1664">
        <v>3</v>
      </c>
      <c r="U1664">
        <v>9</v>
      </c>
      <c r="V1664">
        <f t="shared" si="154"/>
        <v>76</v>
      </c>
      <c r="W1664">
        <v>1</v>
      </c>
      <c r="X1664">
        <v>2</v>
      </c>
      <c r="Y1664">
        <v>0</v>
      </c>
      <c r="Z1664">
        <v>3</v>
      </c>
      <c r="AA1664">
        <v>7</v>
      </c>
      <c r="AB1664">
        <v>0</v>
      </c>
      <c r="AC1664">
        <v>0</v>
      </c>
      <c r="AD1664">
        <v>0</v>
      </c>
      <c r="AE1664">
        <v>0</v>
      </c>
      <c r="AF1664">
        <v>0</v>
      </c>
      <c r="AG1664">
        <f t="shared" si="155"/>
        <v>0</v>
      </c>
      <c r="AH1664">
        <v>0</v>
      </c>
      <c r="AI1664">
        <v>0</v>
      </c>
    </row>
    <row r="1665" spans="1:35" x14ac:dyDescent="0.3">
      <c r="A1665" s="1">
        <v>6912</v>
      </c>
      <c r="B1665">
        <v>1967</v>
      </c>
      <c r="C1665">
        <f t="shared" si="152"/>
        <v>59</v>
      </c>
      <c r="D1665" t="str" cm="1">
        <f t="array" ref="D1665">_xlfn.IFS(C1665&lt;36,"Young",C1665&lt;56,"Middle-aged",C1665&gt;=56,"Senior")</f>
        <v>Senior</v>
      </c>
      <c r="E1665" t="s">
        <v>36</v>
      </c>
      <c r="F1665" t="s">
        <v>37</v>
      </c>
      <c r="G1665">
        <v>63246</v>
      </c>
      <c r="H1665">
        <f t="shared" si="150"/>
        <v>63246</v>
      </c>
      <c r="I1665" t="str" cm="1">
        <f t="array" ref="I1665">_xlfn.IFS(H1665&lt;PERCENTILE(Income_Clean,0.33),"Low",H1665&lt;PERCENTILE(Income_Clean,0.67),"Medium",H1665&gt;PERCENTILE(Income_Clean,0.67),"High")</f>
        <v>High</v>
      </c>
      <c r="J1665" t="str">
        <f t="shared" si="151"/>
        <v>Above Average Income</v>
      </c>
      <c r="K1665">
        <v>0</v>
      </c>
      <c r="L1665">
        <v>2</v>
      </c>
      <c r="M1665" t="str">
        <f t="shared" si="153"/>
        <v>Yes</v>
      </c>
      <c r="N1665" t="s">
        <v>171</v>
      </c>
      <c r="O1665">
        <v>60</v>
      </c>
      <c r="P1665">
        <v>593</v>
      </c>
      <c r="Q1665">
        <v>30</v>
      </c>
      <c r="R1665">
        <v>91</v>
      </c>
      <c r="S1665">
        <v>29</v>
      </c>
      <c r="T1665">
        <v>22</v>
      </c>
      <c r="U1665">
        <v>7</v>
      </c>
      <c r="V1665">
        <f t="shared" si="154"/>
        <v>772</v>
      </c>
      <c r="W1665">
        <v>1</v>
      </c>
      <c r="X1665">
        <v>6</v>
      </c>
      <c r="Y1665">
        <v>3</v>
      </c>
      <c r="Z1665">
        <v>12</v>
      </c>
      <c r="AA1665">
        <v>4</v>
      </c>
      <c r="AB1665">
        <v>0</v>
      </c>
      <c r="AC1665">
        <v>0</v>
      </c>
      <c r="AD1665">
        <v>0</v>
      </c>
      <c r="AE1665">
        <v>0</v>
      </c>
      <c r="AF1665">
        <v>0</v>
      </c>
      <c r="AG1665">
        <f t="shared" si="155"/>
        <v>0</v>
      </c>
      <c r="AH1665">
        <v>0</v>
      </c>
      <c r="AI1665">
        <v>0</v>
      </c>
    </row>
    <row r="1666" spans="1:35" x14ac:dyDescent="0.3">
      <c r="A1666" s="1">
        <v>7327</v>
      </c>
      <c r="B1666">
        <v>1959</v>
      </c>
      <c r="C1666">
        <f t="shared" si="152"/>
        <v>67</v>
      </c>
      <c r="D1666" t="str" cm="1">
        <f t="array" ref="D1666">_xlfn.IFS(C1666&lt;36,"Young",C1666&lt;56,"Middle-aged",C1666&gt;=56,"Senior")</f>
        <v>Senior</v>
      </c>
      <c r="E1666" t="s">
        <v>36</v>
      </c>
      <c r="F1666" t="s">
        <v>37</v>
      </c>
      <c r="G1666">
        <v>36732</v>
      </c>
      <c r="H1666">
        <f t="shared" ref="H1666:H1729" si="156">IF(G1666=0,MEDIAN(Income),G1666)</f>
        <v>36732</v>
      </c>
      <c r="I1666" t="str" cm="1">
        <f t="array" ref="I1666">_xlfn.IFS(H1666&lt;PERCENTILE(Income_Clean,0.33),"Low",H1666&lt;PERCENTILE(Income_Clean,0.67),"Medium",H1666&gt;PERCENTILE(Income_Clean,0.67),"High")</f>
        <v>Low</v>
      </c>
      <c r="J1666" t="str">
        <f t="shared" ref="J1666:J1729" si="157">_xlfn.XLOOKUP(I1666,$AK$3:$AK$5,$AL$3:$AL$5)</f>
        <v>Below Average Income</v>
      </c>
      <c r="K1666">
        <v>1</v>
      </c>
      <c r="L1666">
        <v>1</v>
      </c>
      <c r="M1666" t="str">
        <f t="shared" si="153"/>
        <v>Yes</v>
      </c>
      <c r="N1666" t="s">
        <v>196</v>
      </c>
      <c r="O1666">
        <v>71</v>
      </c>
      <c r="P1666">
        <v>21</v>
      </c>
      <c r="Q1666">
        <v>5</v>
      </c>
      <c r="R1666">
        <v>3</v>
      </c>
      <c r="S1666">
        <v>10</v>
      </c>
      <c r="T1666">
        <v>1</v>
      </c>
      <c r="U1666">
        <v>7</v>
      </c>
      <c r="V1666">
        <f t="shared" si="154"/>
        <v>47</v>
      </c>
      <c r="W1666">
        <v>3</v>
      </c>
      <c r="X1666">
        <v>1</v>
      </c>
      <c r="Y1666">
        <v>1</v>
      </c>
      <c r="Z1666">
        <v>4</v>
      </c>
      <c r="AA1666">
        <v>2</v>
      </c>
      <c r="AB1666">
        <v>0</v>
      </c>
      <c r="AC1666">
        <v>0</v>
      </c>
      <c r="AD1666">
        <v>0</v>
      </c>
      <c r="AE1666">
        <v>0</v>
      </c>
      <c r="AF1666">
        <v>0</v>
      </c>
      <c r="AG1666">
        <f t="shared" si="155"/>
        <v>0</v>
      </c>
      <c r="AH1666">
        <v>0</v>
      </c>
      <c r="AI1666">
        <v>0</v>
      </c>
    </row>
    <row r="1667" spans="1:35" x14ac:dyDescent="0.3">
      <c r="A1667" s="1">
        <v>5299</v>
      </c>
      <c r="B1667">
        <v>1970</v>
      </c>
      <c r="C1667">
        <f t="shared" ref="C1667:C1730" si="158">2026-B1667</f>
        <v>56</v>
      </c>
      <c r="D1667" t="str" cm="1">
        <f t="array" ref="D1667">_xlfn.IFS(C1667&lt;36,"Young",C1667&lt;56,"Middle-aged",C1667&gt;=56,"Senior")</f>
        <v>Senior</v>
      </c>
      <c r="E1667" t="s">
        <v>36</v>
      </c>
      <c r="F1667" t="s">
        <v>37</v>
      </c>
      <c r="G1667">
        <v>69084</v>
      </c>
      <c r="H1667">
        <f t="shared" si="156"/>
        <v>69084</v>
      </c>
      <c r="I1667" t="str" cm="1">
        <f t="array" ref="I1667">_xlfn.IFS(H1667&lt;PERCENTILE(Income_Clean,0.33),"Low",H1667&lt;PERCENTILE(Income_Clean,0.67),"Medium",H1667&gt;PERCENTILE(Income_Clean,0.67),"High")</f>
        <v>High</v>
      </c>
      <c r="J1667" t="str">
        <f t="shared" si="157"/>
        <v>Above Average Income</v>
      </c>
      <c r="K1667">
        <v>1</v>
      </c>
      <c r="L1667">
        <v>0</v>
      </c>
      <c r="M1667" t="str">
        <f t="shared" ref="M1667:M1730" si="159">IF(K1667+L1667&gt;0,"Yes","No")</f>
        <v>Yes</v>
      </c>
      <c r="N1667" t="s">
        <v>444</v>
      </c>
      <c r="O1667">
        <v>43</v>
      </c>
      <c r="P1667">
        <v>1181</v>
      </c>
      <c r="Q1667">
        <v>107</v>
      </c>
      <c r="R1667">
        <v>199</v>
      </c>
      <c r="S1667">
        <v>39</v>
      </c>
      <c r="T1667">
        <v>30</v>
      </c>
      <c r="U1667">
        <v>30</v>
      </c>
      <c r="V1667">
        <f t="shared" ref="V1667:V1730" si="160">SUM(P1667:U1667)</f>
        <v>1586</v>
      </c>
      <c r="W1667">
        <v>2</v>
      </c>
      <c r="X1667">
        <v>7</v>
      </c>
      <c r="Y1667">
        <v>3</v>
      </c>
      <c r="Z1667">
        <v>13</v>
      </c>
      <c r="AA1667">
        <v>8</v>
      </c>
      <c r="AB1667">
        <v>0</v>
      </c>
      <c r="AC1667">
        <v>0</v>
      </c>
      <c r="AD1667">
        <v>0</v>
      </c>
      <c r="AE1667">
        <v>0</v>
      </c>
      <c r="AF1667">
        <v>0</v>
      </c>
      <c r="AG1667">
        <f t="shared" ref="AG1667:AG1730" si="161">SUM(AB1667:AF1667)</f>
        <v>0</v>
      </c>
      <c r="AH1667">
        <v>0</v>
      </c>
      <c r="AI1667">
        <v>0</v>
      </c>
    </row>
    <row r="1668" spans="1:35" x14ac:dyDescent="0.3">
      <c r="A1668" s="1">
        <v>4127</v>
      </c>
      <c r="B1668">
        <v>1967</v>
      </c>
      <c r="C1668">
        <f t="shared" si="158"/>
        <v>59</v>
      </c>
      <c r="D1668" t="str" cm="1">
        <f t="array" ref="D1668">_xlfn.IFS(C1668&lt;36,"Young",C1668&lt;56,"Middle-aged",C1668&gt;=56,"Senior")</f>
        <v>Senior</v>
      </c>
      <c r="E1668" t="s">
        <v>36</v>
      </c>
      <c r="F1668" t="s">
        <v>37</v>
      </c>
      <c r="G1668">
        <v>77766</v>
      </c>
      <c r="H1668">
        <f t="shared" si="156"/>
        <v>77766</v>
      </c>
      <c r="I1668" t="str" cm="1">
        <f t="array" ref="I1668">_xlfn.IFS(H1668&lt;PERCENTILE(Income_Clean,0.33),"Low",H1668&lt;PERCENTILE(Income_Clean,0.67),"Medium",H1668&gt;PERCENTILE(Income_Clean,0.67),"High")</f>
        <v>High</v>
      </c>
      <c r="J1668" t="str">
        <f t="shared" si="157"/>
        <v>Above Average Income</v>
      </c>
      <c r="K1668">
        <v>0</v>
      </c>
      <c r="L1668">
        <v>1</v>
      </c>
      <c r="M1668" t="str">
        <f t="shared" si="159"/>
        <v>Yes</v>
      </c>
      <c r="N1668" t="s">
        <v>341</v>
      </c>
      <c r="O1668">
        <v>97</v>
      </c>
      <c r="P1668">
        <v>1004</v>
      </c>
      <c r="Q1668">
        <v>59</v>
      </c>
      <c r="R1668">
        <v>265</v>
      </c>
      <c r="S1668">
        <v>115</v>
      </c>
      <c r="T1668">
        <v>59</v>
      </c>
      <c r="U1668">
        <v>27</v>
      </c>
      <c r="V1668">
        <f t="shared" si="160"/>
        <v>1529</v>
      </c>
      <c r="W1668">
        <v>2</v>
      </c>
      <c r="X1668">
        <v>11</v>
      </c>
      <c r="Y1668">
        <v>10</v>
      </c>
      <c r="Z1668">
        <v>11</v>
      </c>
      <c r="AA1668">
        <v>6</v>
      </c>
      <c r="AB1668">
        <v>1</v>
      </c>
      <c r="AC1668">
        <v>0</v>
      </c>
      <c r="AD1668">
        <v>0</v>
      </c>
      <c r="AE1668">
        <v>0</v>
      </c>
      <c r="AF1668">
        <v>0</v>
      </c>
      <c r="AG1668">
        <f t="shared" si="161"/>
        <v>1</v>
      </c>
      <c r="AH1668">
        <v>0</v>
      </c>
      <c r="AI1668">
        <v>1</v>
      </c>
    </row>
    <row r="1669" spans="1:35" x14ac:dyDescent="0.3">
      <c r="A1669" s="1">
        <v>8143</v>
      </c>
      <c r="B1669">
        <v>1985</v>
      </c>
      <c r="C1669">
        <f t="shared" si="158"/>
        <v>41</v>
      </c>
      <c r="D1669" t="str" cm="1">
        <f t="array" ref="D1669">_xlfn.IFS(C1669&lt;36,"Young",C1669&lt;56,"Middle-aged",C1669&gt;=56,"Senior")</f>
        <v>Middle-aged</v>
      </c>
      <c r="E1669" t="s">
        <v>36</v>
      </c>
      <c r="F1669" t="s">
        <v>30</v>
      </c>
      <c r="G1669">
        <v>37929</v>
      </c>
      <c r="H1669">
        <f t="shared" si="156"/>
        <v>37929</v>
      </c>
      <c r="I1669" t="str" cm="1">
        <f t="array" ref="I1669">_xlfn.IFS(H1669&lt;PERCENTILE(Income_Clean,0.33),"Low",H1669&lt;PERCENTILE(Income_Clean,0.67),"Medium",H1669&gt;PERCENTILE(Income_Clean,0.67),"High")</f>
        <v>Low</v>
      </c>
      <c r="J1669" t="str">
        <f t="shared" si="157"/>
        <v>Below Average Income</v>
      </c>
      <c r="K1669">
        <v>0</v>
      </c>
      <c r="L1669">
        <v>0</v>
      </c>
      <c r="M1669" t="str">
        <f t="shared" si="159"/>
        <v>No</v>
      </c>
      <c r="N1669" t="s">
        <v>563</v>
      </c>
      <c r="O1669">
        <v>49</v>
      </c>
      <c r="P1669">
        <v>202</v>
      </c>
      <c r="Q1669">
        <v>2</v>
      </c>
      <c r="R1669">
        <v>46</v>
      </c>
      <c r="S1669">
        <v>3</v>
      </c>
      <c r="T1669">
        <v>2</v>
      </c>
      <c r="U1669">
        <v>10</v>
      </c>
      <c r="V1669">
        <f t="shared" si="160"/>
        <v>265</v>
      </c>
      <c r="W1669">
        <v>2</v>
      </c>
      <c r="X1669">
        <v>4</v>
      </c>
      <c r="Y1669">
        <v>2</v>
      </c>
      <c r="Z1669">
        <v>5</v>
      </c>
      <c r="AA1669">
        <v>7</v>
      </c>
      <c r="AB1669">
        <v>0</v>
      </c>
      <c r="AC1669">
        <v>1</v>
      </c>
      <c r="AD1669">
        <v>0</v>
      </c>
      <c r="AE1669">
        <v>1</v>
      </c>
      <c r="AF1669">
        <v>0</v>
      </c>
      <c r="AG1669">
        <f t="shared" si="161"/>
        <v>2</v>
      </c>
      <c r="AH1669">
        <v>0</v>
      </c>
      <c r="AI1669">
        <v>1</v>
      </c>
    </row>
    <row r="1670" spans="1:35" x14ac:dyDescent="0.3">
      <c r="A1670" s="1">
        <v>1964</v>
      </c>
      <c r="B1670">
        <v>1951</v>
      </c>
      <c r="C1670">
        <f t="shared" si="158"/>
        <v>75</v>
      </c>
      <c r="D1670" t="str" cm="1">
        <f t="array" ref="D1670">_xlfn.IFS(C1670&lt;36,"Young",C1670&lt;56,"Middle-aged",C1670&gt;=56,"Senior")</f>
        <v>Senior</v>
      </c>
      <c r="E1670" t="s">
        <v>29</v>
      </c>
      <c r="F1670" t="s">
        <v>33</v>
      </c>
      <c r="G1670">
        <v>86610</v>
      </c>
      <c r="H1670">
        <f t="shared" si="156"/>
        <v>86610</v>
      </c>
      <c r="I1670" t="str" cm="1">
        <f t="array" ref="I1670">_xlfn.IFS(H1670&lt;PERCENTILE(Income_Clean,0.33),"Low",H1670&lt;PERCENTILE(Income_Clean,0.67),"Medium",H1670&gt;PERCENTILE(Income_Clean,0.67),"High")</f>
        <v>High</v>
      </c>
      <c r="J1670" t="str">
        <f t="shared" si="157"/>
        <v>Above Average Income</v>
      </c>
      <c r="K1670">
        <v>0</v>
      </c>
      <c r="L1670">
        <v>0</v>
      </c>
      <c r="M1670" t="str">
        <f t="shared" si="159"/>
        <v>No</v>
      </c>
      <c r="N1670" t="s">
        <v>603</v>
      </c>
      <c r="O1670">
        <v>66</v>
      </c>
      <c r="P1670">
        <v>446</v>
      </c>
      <c r="Q1670">
        <v>107</v>
      </c>
      <c r="R1670">
        <v>768</v>
      </c>
      <c r="S1670">
        <v>33</v>
      </c>
      <c r="T1670">
        <v>196</v>
      </c>
      <c r="U1670">
        <v>53</v>
      </c>
      <c r="V1670">
        <f t="shared" si="160"/>
        <v>1603</v>
      </c>
      <c r="W1670">
        <v>1</v>
      </c>
      <c r="X1670">
        <v>5</v>
      </c>
      <c r="Y1670">
        <v>6</v>
      </c>
      <c r="Z1670">
        <v>6</v>
      </c>
      <c r="AA1670">
        <v>2</v>
      </c>
      <c r="AB1670">
        <v>0</v>
      </c>
      <c r="AC1670">
        <v>0</v>
      </c>
      <c r="AD1670">
        <v>0</v>
      </c>
      <c r="AE1670">
        <v>0</v>
      </c>
      <c r="AF1670">
        <v>0</v>
      </c>
      <c r="AG1670">
        <f t="shared" si="161"/>
        <v>0</v>
      </c>
      <c r="AH1670">
        <v>0</v>
      </c>
      <c r="AI1670">
        <v>0</v>
      </c>
    </row>
    <row r="1671" spans="1:35" x14ac:dyDescent="0.3">
      <c r="A1671" s="1">
        <v>3690</v>
      </c>
      <c r="B1671">
        <v>1986</v>
      </c>
      <c r="C1671">
        <f t="shared" si="158"/>
        <v>40</v>
      </c>
      <c r="D1671" t="str" cm="1">
        <f t="array" ref="D1671">_xlfn.IFS(C1671&lt;36,"Young",C1671&lt;56,"Middle-aged",C1671&gt;=56,"Senior")</f>
        <v>Middle-aged</v>
      </c>
      <c r="E1671" t="s">
        <v>39</v>
      </c>
      <c r="F1671" t="s">
        <v>37</v>
      </c>
      <c r="G1671">
        <v>80141</v>
      </c>
      <c r="H1671">
        <f t="shared" si="156"/>
        <v>80141</v>
      </c>
      <c r="I1671" t="str" cm="1">
        <f t="array" ref="I1671">_xlfn.IFS(H1671&lt;PERCENTILE(Income_Clean,0.33),"Low",H1671&lt;PERCENTILE(Income_Clean,0.67),"Medium",H1671&gt;PERCENTILE(Income_Clean,0.67),"High")</f>
        <v>High</v>
      </c>
      <c r="J1671" t="str">
        <f t="shared" si="157"/>
        <v>Above Average Income</v>
      </c>
      <c r="K1671">
        <v>0</v>
      </c>
      <c r="L1671">
        <v>0</v>
      </c>
      <c r="M1671" t="str">
        <f t="shared" si="159"/>
        <v>No</v>
      </c>
      <c r="N1671" t="s">
        <v>287</v>
      </c>
      <c r="O1671">
        <v>20</v>
      </c>
      <c r="P1671">
        <v>1184</v>
      </c>
      <c r="Q1671">
        <v>102</v>
      </c>
      <c r="R1671">
        <v>673</v>
      </c>
      <c r="S1671">
        <v>52</v>
      </c>
      <c r="T1671">
        <v>40</v>
      </c>
      <c r="U1671">
        <v>40</v>
      </c>
      <c r="V1671">
        <f t="shared" si="160"/>
        <v>2091</v>
      </c>
      <c r="W1671">
        <v>1</v>
      </c>
      <c r="X1671">
        <v>7</v>
      </c>
      <c r="Y1671">
        <v>4</v>
      </c>
      <c r="Z1671">
        <v>10</v>
      </c>
      <c r="AA1671">
        <v>6</v>
      </c>
      <c r="AB1671">
        <v>0</v>
      </c>
      <c r="AC1671">
        <v>0</v>
      </c>
      <c r="AD1671">
        <v>1</v>
      </c>
      <c r="AE1671">
        <v>0</v>
      </c>
      <c r="AF1671">
        <v>0</v>
      </c>
      <c r="AG1671">
        <f t="shared" si="161"/>
        <v>1</v>
      </c>
      <c r="AH1671">
        <v>0</v>
      </c>
      <c r="AI1671">
        <v>1</v>
      </c>
    </row>
    <row r="1672" spans="1:35" x14ac:dyDescent="0.3">
      <c r="A1672" s="1">
        <v>3433</v>
      </c>
      <c r="B1672">
        <v>1955</v>
      </c>
      <c r="C1672">
        <f t="shared" si="158"/>
        <v>71</v>
      </c>
      <c r="D1672" t="str" cm="1">
        <f t="array" ref="D1672">_xlfn.IFS(C1672&lt;36,"Young",C1672&lt;56,"Middle-aged",C1672&gt;=56,"Senior")</f>
        <v>Senior</v>
      </c>
      <c r="E1672" t="s">
        <v>53</v>
      </c>
      <c r="F1672" t="s">
        <v>37</v>
      </c>
      <c r="G1672">
        <v>72635</v>
      </c>
      <c r="H1672">
        <f t="shared" si="156"/>
        <v>72635</v>
      </c>
      <c r="I1672" t="str" cm="1">
        <f t="array" ref="I1672">_xlfn.IFS(H1672&lt;PERCENTILE(Income_Clean,0.33),"Low",H1672&lt;PERCENTILE(Income_Clean,0.67),"Medium",H1672&gt;PERCENTILE(Income_Clean,0.67),"High")</f>
        <v>High</v>
      </c>
      <c r="J1672" t="str">
        <f t="shared" si="157"/>
        <v>Above Average Income</v>
      </c>
      <c r="K1672">
        <v>0</v>
      </c>
      <c r="L1672">
        <v>0</v>
      </c>
      <c r="M1672" t="str">
        <f t="shared" si="159"/>
        <v>No</v>
      </c>
      <c r="N1672" t="s">
        <v>279</v>
      </c>
      <c r="O1672">
        <v>54</v>
      </c>
      <c r="P1672">
        <v>390</v>
      </c>
      <c r="Q1672">
        <v>22</v>
      </c>
      <c r="R1672">
        <v>323</v>
      </c>
      <c r="S1672">
        <v>104</v>
      </c>
      <c r="T1672">
        <v>35</v>
      </c>
      <c r="U1672">
        <v>107</v>
      </c>
      <c r="V1672">
        <f t="shared" si="160"/>
        <v>981</v>
      </c>
      <c r="W1672">
        <v>1</v>
      </c>
      <c r="X1672">
        <v>6</v>
      </c>
      <c r="Y1672">
        <v>8</v>
      </c>
      <c r="Z1672">
        <v>6</v>
      </c>
      <c r="AA1672">
        <v>3</v>
      </c>
      <c r="AB1672">
        <v>0</v>
      </c>
      <c r="AC1672">
        <v>0</v>
      </c>
      <c r="AD1672">
        <v>0</v>
      </c>
      <c r="AE1672">
        <v>1</v>
      </c>
      <c r="AF1672">
        <v>0</v>
      </c>
      <c r="AG1672">
        <f t="shared" si="161"/>
        <v>1</v>
      </c>
      <c r="AH1672">
        <v>0</v>
      </c>
      <c r="AI1672">
        <v>0</v>
      </c>
    </row>
    <row r="1673" spans="1:35" x14ac:dyDescent="0.3">
      <c r="A1673" s="1">
        <v>3389</v>
      </c>
      <c r="B1673">
        <v>1970</v>
      </c>
      <c r="C1673">
        <f t="shared" si="158"/>
        <v>56</v>
      </c>
      <c r="D1673" t="str" cm="1">
        <f t="array" ref="D1673">_xlfn.IFS(C1673&lt;36,"Young",C1673&lt;56,"Middle-aged",C1673&gt;=56,"Senior")</f>
        <v>Senior</v>
      </c>
      <c r="E1673" t="s">
        <v>29</v>
      </c>
      <c r="F1673" t="s">
        <v>37</v>
      </c>
      <c r="G1673">
        <v>69016</v>
      </c>
      <c r="H1673">
        <f t="shared" si="156"/>
        <v>69016</v>
      </c>
      <c r="I1673" t="str" cm="1">
        <f t="array" ref="I1673">_xlfn.IFS(H1673&lt;PERCENTILE(Income_Clean,0.33),"Low",H1673&lt;PERCENTILE(Income_Clean,0.67),"Medium",H1673&gt;PERCENTILE(Income_Clean,0.67),"High")</f>
        <v>High</v>
      </c>
      <c r="J1673" t="str">
        <f t="shared" si="157"/>
        <v>Above Average Income</v>
      </c>
      <c r="K1673">
        <v>0</v>
      </c>
      <c r="L1673">
        <v>1</v>
      </c>
      <c r="M1673" t="str">
        <f t="shared" si="159"/>
        <v>Yes</v>
      </c>
      <c r="N1673" t="s">
        <v>123</v>
      </c>
      <c r="O1673">
        <v>61</v>
      </c>
      <c r="P1673">
        <v>726</v>
      </c>
      <c r="Q1673">
        <v>53</v>
      </c>
      <c r="R1673">
        <v>363</v>
      </c>
      <c r="S1673">
        <v>123</v>
      </c>
      <c r="T1673">
        <v>107</v>
      </c>
      <c r="U1673">
        <v>161</v>
      </c>
      <c r="V1673">
        <f t="shared" si="160"/>
        <v>1533</v>
      </c>
      <c r="W1673">
        <v>4</v>
      </c>
      <c r="X1673">
        <v>8</v>
      </c>
      <c r="Y1673">
        <v>9</v>
      </c>
      <c r="Z1673">
        <v>13</v>
      </c>
      <c r="AA1673">
        <v>5</v>
      </c>
      <c r="AB1673">
        <v>0</v>
      </c>
      <c r="AC1673">
        <v>0</v>
      </c>
      <c r="AD1673">
        <v>0</v>
      </c>
      <c r="AE1673">
        <v>0</v>
      </c>
      <c r="AF1673">
        <v>0</v>
      </c>
      <c r="AG1673">
        <f t="shared" si="161"/>
        <v>0</v>
      </c>
      <c r="AH1673">
        <v>0</v>
      </c>
      <c r="AI1673">
        <v>0</v>
      </c>
    </row>
    <row r="1674" spans="1:35" x14ac:dyDescent="0.3">
      <c r="A1674" s="1">
        <v>4712</v>
      </c>
      <c r="B1674">
        <v>1991</v>
      </c>
      <c r="C1674">
        <f t="shared" si="158"/>
        <v>35</v>
      </c>
      <c r="D1674" t="str" cm="1">
        <f t="array" ref="D1674">_xlfn.IFS(C1674&lt;36,"Young",C1674&lt;56,"Middle-aged",C1674&gt;=56,"Senior")</f>
        <v>Young</v>
      </c>
      <c r="E1674" t="s">
        <v>53</v>
      </c>
      <c r="F1674" t="s">
        <v>33</v>
      </c>
      <c r="G1674">
        <v>20193</v>
      </c>
      <c r="H1674">
        <f t="shared" si="156"/>
        <v>20193</v>
      </c>
      <c r="I1674" t="str" cm="1">
        <f t="array" ref="I1674">_xlfn.IFS(H1674&lt;PERCENTILE(Income_Clean,0.33),"Low",H1674&lt;PERCENTILE(Income_Clean,0.67),"Medium",H1674&gt;PERCENTILE(Income_Clean,0.67),"High")</f>
        <v>Low</v>
      </c>
      <c r="J1674" t="str">
        <f t="shared" si="157"/>
        <v>Below Average Income</v>
      </c>
      <c r="K1674">
        <v>0</v>
      </c>
      <c r="L1674">
        <v>0</v>
      </c>
      <c r="M1674" t="str">
        <f t="shared" si="159"/>
        <v>No</v>
      </c>
      <c r="N1674" t="s">
        <v>405</v>
      </c>
      <c r="O1674">
        <v>18</v>
      </c>
      <c r="P1674">
        <v>8</v>
      </c>
      <c r="Q1674">
        <v>8</v>
      </c>
      <c r="R1674">
        <v>22</v>
      </c>
      <c r="S1674">
        <v>24</v>
      </c>
      <c r="T1674">
        <v>11</v>
      </c>
      <c r="U1674">
        <v>9</v>
      </c>
      <c r="V1674">
        <f t="shared" si="160"/>
        <v>82</v>
      </c>
      <c r="W1674">
        <v>1</v>
      </c>
      <c r="X1674">
        <v>1</v>
      </c>
      <c r="Y1674">
        <v>1</v>
      </c>
      <c r="Z1674">
        <v>4</v>
      </c>
      <c r="AA1674">
        <v>4</v>
      </c>
      <c r="AB1674">
        <v>0</v>
      </c>
      <c r="AC1674">
        <v>0</v>
      </c>
      <c r="AD1674">
        <v>0</v>
      </c>
      <c r="AE1674">
        <v>0</v>
      </c>
      <c r="AF1674">
        <v>0</v>
      </c>
      <c r="AG1674">
        <f t="shared" si="161"/>
        <v>0</v>
      </c>
      <c r="AH1674">
        <v>0</v>
      </c>
      <c r="AI1674">
        <v>0</v>
      </c>
    </row>
    <row r="1675" spans="1:35" x14ac:dyDescent="0.3">
      <c r="A1675" s="1">
        <v>1170</v>
      </c>
      <c r="B1675">
        <v>1975</v>
      </c>
      <c r="C1675">
        <f t="shared" si="158"/>
        <v>51</v>
      </c>
      <c r="D1675" t="str" cm="1">
        <f t="array" ref="D1675">_xlfn.IFS(C1675&lt;36,"Young",C1675&lt;56,"Middle-aged",C1675&gt;=56,"Senior")</f>
        <v>Middle-aged</v>
      </c>
      <c r="E1675" t="s">
        <v>29</v>
      </c>
      <c r="F1675" t="s">
        <v>37</v>
      </c>
      <c r="G1675">
        <v>27573</v>
      </c>
      <c r="H1675">
        <f t="shared" si="156"/>
        <v>27573</v>
      </c>
      <c r="I1675" t="str" cm="1">
        <f t="array" ref="I1675">_xlfn.IFS(H1675&lt;PERCENTILE(Income_Clean,0.33),"Low",H1675&lt;PERCENTILE(Income_Clean,0.67),"Medium",H1675&gt;PERCENTILE(Income_Clean,0.67),"High")</f>
        <v>Low</v>
      </c>
      <c r="J1675" t="str">
        <f t="shared" si="157"/>
        <v>Below Average Income</v>
      </c>
      <c r="K1675">
        <v>1</v>
      </c>
      <c r="L1675">
        <v>0</v>
      </c>
      <c r="M1675" t="str">
        <f t="shared" si="159"/>
        <v>Yes</v>
      </c>
      <c r="N1675" t="s">
        <v>658</v>
      </c>
      <c r="O1675">
        <v>45</v>
      </c>
      <c r="P1675">
        <v>50</v>
      </c>
      <c r="Q1675">
        <v>15</v>
      </c>
      <c r="R1675">
        <v>110</v>
      </c>
      <c r="S1675">
        <v>39</v>
      </c>
      <c r="T1675">
        <v>15</v>
      </c>
      <c r="U1675">
        <v>15</v>
      </c>
      <c r="V1675">
        <f t="shared" si="160"/>
        <v>244</v>
      </c>
      <c r="W1675">
        <v>4</v>
      </c>
      <c r="X1675">
        <v>5</v>
      </c>
      <c r="Y1675">
        <v>1</v>
      </c>
      <c r="Z1675">
        <v>4</v>
      </c>
      <c r="AA1675">
        <v>8</v>
      </c>
      <c r="AB1675">
        <v>0</v>
      </c>
      <c r="AC1675">
        <v>0</v>
      </c>
      <c r="AD1675">
        <v>0</v>
      </c>
      <c r="AE1675">
        <v>0</v>
      </c>
      <c r="AF1675">
        <v>0</v>
      </c>
      <c r="AG1675">
        <f t="shared" si="161"/>
        <v>0</v>
      </c>
      <c r="AH1675">
        <v>0</v>
      </c>
      <c r="AI1675">
        <v>0</v>
      </c>
    </row>
    <row r="1676" spans="1:35" x14ac:dyDescent="0.3">
      <c r="A1676" s="1">
        <v>6347</v>
      </c>
      <c r="B1676">
        <v>1979</v>
      </c>
      <c r="C1676">
        <f t="shared" si="158"/>
        <v>47</v>
      </c>
      <c r="D1676" t="str" cm="1">
        <f t="array" ref="D1676">_xlfn.IFS(C1676&lt;36,"Young",C1676&lt;56,"Middle-aged",C1676&gt;=56,"Senior")</f>
        <v>Middle-aged</v>
      </c>
      <c r="E1676" t="s">
        <v>47</v>
      </c>
      <c r="F1676" t="s">
        <v>30</v>
      </c>
      <c r="G1676">
        <v>15862</v>
      </c>
      <c r="H1676">
        <f t="shared" si="156"/>
        <v>15862</v>
      </c>
      <c r="I1676" t="str" cm="1">
        <f t="array" ref="I1676">_xlfn.IFS(H1676&lt;PERCENTILE(Income_Clean,0.33),"Low",H1676&lt;PERCENTILE(Income_Clean,0.67),"Medium",H1676&gt;PERCENTILE(Income_Clean,0.67),"High")</f>
        <v>Low</v>
      </c>
      <c r="J1676" t="str">
        <f t="shared" si="157"/>
        <v>Below Average Income</v>
      </c>
      <c r="K1676">
        <v>1</v>
      </c>
      <c r="L1676">
        <v>0</v>
      </c>
      <c r="M1676" t="str">
        <f t="shared" si="159"/>
        <v>Yes</v>
      </c>
      <c r="N1676" t="s">
        <v>649</v>
      </c>
      <c r="O1676">
        <v>26</v>
      </c>
      <c r="P1676">
        <v>1</v>
      </c>
      <c r="Q1676">
        <v>1</v>
      </c>
      <c r="R1676">
        <v>4</v>
      </c>
      <c r="S1676">
        <v>11</v>
      </c>
      <c r="T1676">
        <v>9</v>
      </c>
      <c r="U1676">
        <v>10</v>
      </c>
      <c r="V1676">
        <f t="shared" si="160"/>
        <v>36</v>
      </c>
      <c r="W1676">
        <v>1</v>
      </c>
      <c r="X1676">
        <v>1</v>
      </c>
      <c r="Y1676">
        <v>0</v>
      </c>
      <c r="Z1676">
        <v>3</v>
      </c>
      <c r="AA1676">
        <v>8</v>
      </c>
      <c r="AB1676">
        <v>0</v>
      </c>
      <c r="AC1676">
        <v>0</v>
      </c>
      <c r="AD1676">
        <v>0</v>
      </c>
      <c r="AE1676">
        <v>0</v>
      </c>
      <c r="AF1676">
        <v>0</v>
      </c>
      <c r="AG1676">
        <f t="shared" si="161"/>
        <v>0</v>
      </c>
      <c r="AH1676">
        <v>0</v>
      </c>
      <c r="AI1676">
        <v>0</v>
      </c>
    </row>
    <row r="1677" spans="1:35" x14ac:dyDescent="0.3">
      <c r="A1677" s="1">
        <v>4065</v>
      </c>
      <c r="B1677">
        <v>1976</v>
      </c>
      <c r="C1677">
        <f t="shared" si="158"/>
        <v>50</v>
      </c>
      <c r="D1677" t="str" cm="1">
        <f t="array" ref="D1677">_xlfn.IFS(C1677&lt;36,"Young",C1677&lt;56,"Middle-aged",C1677&gt;=56,"Senior")</f>
        <v>Middle-aged</v>
      </c>
      <c r="E1677" t="s">
        <v>36</v>
      </c>
      <c r="F1677" t="s">
        <v>37</v>
      </c>
      <c r="G1677">
        <v>49544</v>
      </c>
      <c r="H1677">
        <f t="shared" si="156"/>
        <v>49544</v>
      </c>
      <c r="I1677" t="str" cm="1">
        <f t="array" ref="I1677">_xlfn.IFS(H1677&lt;PERCENTILE(Income_Clean,0.33),"Low",H1677&lt;PERCENTILE(Income_Clean,0.67),"Medium",H1677&gt;PERCENTILE(Income_Clean,0.67),"High")</f>
        <v>Medium</v>
      </c>
      <c r="J1677" t="str">
        <f t="shared" si="157"/>
        <v>Average Income</v>
      </c>
      <c r="K1677">
        <v>1</v>
      </c>
      <c r="L1677">
        <v>0</v>
      </c>
      <c r="M1677" t="str">
        <f t="shared" si="159"/>
        <v>Yes</v>
      </c>
      <c r="N1677" t="s">
        <v>636</v>
      </c>
      <c r="O1677">
        <v>0</v>
      </c>
      <c r="P1677">
        <v>308</v>
      </c>
      <c r="Q1677">
        <v>0</v>
      </c>
      <c r="R1677">
        <v>73</v>
      </c>
      <c r="S1677">
        <v>0</v>
      </c>
      <c r="T1677">
        <v>0</v>
      </c>
      <c r="U1677">
        <v>23</v>
      </c>
      <c r="V1677">
        <f t="shared" si="160"/>
        <v>404</v>
      </c>
      <c r="W1677">
        <v>2</v>
      </c>
      <c r="X1677">
        <v>5</v>
      </c>
      <c r="Y1677">
        <v>1</v>
      </c>
      <c r="Z1677">
        <v>8</v>
      </c>
      <c r="AA1677">
        <v>7</v>
      </c>
      <c r="AB1677">
        <v>0</v>
      </c>
      <c r="AC1677">
        <v>0</v>
      </c>
      <c r="AD1677">
        <v>0</v>
      </c>
      <c r="AE1677">
        <v>0</v>
      </c>
      <c r="AF1677">
        <v>0</v>
      </c>
      <c r="AG1677">
        <f t="shared" si="161"/>
        <v>0</v>
      </c>
      <c r="AH1677">
        <v>0</v>
      </c>
      <c r="AI1677">
        <v>0</v>
      </c>
    </row>
    <row r="1678" spans="1:35" x14ac:dyDescent="0.3">
      <c r="A1678" s="1">
        <v>8230</v>
      </c>
      <c r="B1678">
        <v>1980</v>
      </c>
      <c r="C1678">
        <f t="shared" si="158"/>
        <v>46</v>
      </c>
      <c r="D1678" t="str" cm="1">
        <f t="array" ref="D1678">_xlfn.IFS(C1678&lt;36,"Young",C1678&lt;56,"Middle-aged",C1678&gt;=56,"Senior")</f>
        <v>Middle-aged</v>
      </c>
      <c r="E1678" t="s">
        <v>29</v>
      </c>
      <c r="F1678" t="s">
        <v>37</v>
      </c>
      <c r="G1678">
        <v>33228</v>
      </c>
      <c r="H1678">
        <f t="shared" si="156"/>
        <v>33228</v>
      </c>
      <c r="I1678" t="str" cm="1">
        <f t="array" ref="I1678">_xlfn.IFS(H1678&lt;PERCENTILE(Income_Clean,0.33),"Low",H1678&lt;PERCENTILE(Income_Clean,0.67),"Medium",H1678&gt;PERCENTILE(Income_Clean,0.67),"High")</f>
        <v>Low</v>
      </c>
      <c r="J1678" t="str">
        <f t="shared" si="157"/>
        <v>Below Average Income</v>
      </c>
      <c r="K1678">
        <v>1</v>
      </c>
      <c r="L1678">
        <v>0</v>
      </c>
      <c r="M1678" t="str">
        <f t="shared" si="159"/>
        <v>Yes</v>
      </c>
      <c r="N1678" t="s">
        <v>533</v>
      </c>
      <c r="O1678">
        <v>28</v>
      </c>
      <c r="P1678">
        <v>22</v>
      </c>
      <c r="Q1678">
        <v>2</v>
      </c>
      <c r="R1678">
        <v>31</v>
      </c>
      <c r="S1678">
        <v>7</v>
      </c>
      <c r="T1678">
        <v>4</v>
      </c>
      <c r="U1678">
        <v>5</v>
      </c>
      <c r="V1678">
        <f t="shared" si="160"/>
        <v>71</v>
      </c>
      <c r="W1678">
        <v>1</v>
      </c>
      <c r="X1678">
        <v>2</v>
      </c>
      <c r="Y1678">
        <v>0</v>
      </c>
      <c r="Z1678">
        <v>3</v>
      </c>
      <c r="AA1678">
        <v>7</v>
      </c>
      <c r="AB1678">
        <v>0</v>
      </c>
      <c r="AC1678">
        <v>0</v>
      </c>
      <c r="AD1678">
        <v>0</v>
      </c>
      <c r="AE1678">
        <v>0</v>
      </c>
      <c r="AF1678">
        <v>0</v>
      </c>
      <c r="AG1678">
        <f t="shared" si="161"/>
        <v>0</v>
      </c>
      <c r="AH1678">
        <v>0</v>
      </c>
      <c r="AI1678">
        <v>0</v>
      </c>
    </row>
    <row r="1679" spans="1:35" x14ac:dyDescent="0.3">
      <c r="A1679" s="1">
        <v>1215</v>
      </c>
      <c r="B1679">
        <v>1978</v>
      </c>
      <c r="C1679">
        <f t="shared" si="158"/>
        <v>48</v>
      </c>
      <c r="D1679" t="str" cm="1">
        <f t="array" ref="D1679">_xlfn.IFS(C1679&lt;36,"Young",C1679&lt;56,"Middle-aged",C1679&gt;=56,"Senior")</f>
        <v>Middle-aged</v>
      </c>
      <c r="E1679" t="s">
        <v>29</v>
      </c>
      <c r="F1679" t="s">
        <v>33</v>
      </c>
      <c r="G1679">
        <v>70440</v>
      </c>
      <c r="H1679">
        <f t="shared" si="156"/>
        <v>70440</v>
      </c>
      <c r="I1679" t="str" cm="1">
        <f t="array" ref="I1679">_xlfn.IFS(H1679&lt;PERCENTILE(Income_Clean,0.33),"Low",H1679&lt;PERCENTILE(Income_Clean,0.67),"Medium",H1679&gt;PERCENTILE(Income_Clean,0.67),"High")</f>
        <v>High</v>
      </c>
      <c r="J1679" t="str">
        <f t="shared" si="157"/>
        <v>Above Average Income</v>
      </c>
      <c r="K1679">
        <v>0</v>
      </c>
      <c r="L1679">
        <v>0</v>
      </c>
      <c r="M1679" t="str">
        <f t="shared" si="159"/>
        <v>No</v>
      </c>
      <c r="N1679" t="s">
        <v>311</v>
      </c>
      <c r="O1679">
        <v>49</v>
      </c>
      <c r="P1679">
        <v>690</v>
      </c>
      <c r="Q1679">
        <v>117</v>
      </c>
      <c r="R1679">
        <v>499</v>
      </c>
      <c r="S1679">
        <v>76</v>
      </c>
      <c r="T1679">
        <v>102</v>
      </c>
      <c r="U1679">
        <v>88</v>
      </c>
      <c r="V1679">
        <f t="shared" si="160"/>
        <v>1572</v>
      </c>
      <c r="W1679">
        <v>1</v>
      </c>
      <c r="X1679">
        <v>5</v>
      </c>
      <c r="Y1679">
        <v>10</v>
      </c>
      <c r="Z1679">
        <v>7</v>
      </c>
      <c r="AA1679">
        <v>3</v>
      </c>
      <c r="AB1679">
        <v>0</v>
      </c>
      <c r="AC1679">
        <v>0</v>
      </c>
      <c r="AD1679">
        <v>0</v>
      </c>
      <c r="AE1679">
        <v>1</v>
      </c>
      <c r="AF1679">
        <v>0</v>
      </c>
      <c r="AG1679">
        <f t="shared" si="161"/>
        <v>1</v>
      </c>
      <c r="AH1679">
        <v>0</v>
      </c>
      <c r="AI1679">
        <v>0</v>
      </c>
    </row>
    <row r="1680" spans="1:35" x14ac:dyDescent="0.3">
      <c r="A1680" s="1">
        <v>5939</v>
      </c>
      <c r="B1680">
        <v>1971</v>
      </c>
      <c r="C1680">
        <f t="shared" si="158"/>
        <v>55</v>
      </c>
      <c r="D1680" t="str" cm="1">
        <f t="array" ref="D1680">_xlfn.IFS(C1680&lt;36,"Young",C1680&lt;56,"Middle-aged",C1680&gt;=56,"Senior")</f>
        <v>Middle-aged</v>
      </c>
      <c r="E1680" t="s">
        <v>29</v>
      </c>
      <c r="F1680" t="s">
        <v>33</v>
      </c>
      <c r="G1680">
        <v>38232</v>
      </c>
      <c r="H1680">
        <f t="shared" si="156"/>
        <v>38232</v>
      </c>
      <c r="I1680" t="str" cm="1">
        <f t="array" ref="I1680">_xlfn.IFS(H1680&lt;PERCENTILE(Income_Clean,0.33),"Low",H1680&lt;PERCENTILE(Income_Clean,0.67),"Medium",H1680&gt;PERCENTILE(Income_Clean,0.67),"High")</f>
        <v>Low</v>
      </c>
      <c r="J1680" t="str">
        <f t="shared" si="157"/>
        <v>Below Average Income</v>
      </c>
      <c r="K1680">
        <v>1</v>
      </c>
      <c r="L1680">
        <v>1</v>
      </c>
      <c r="M1680" t="str">
        <f t="shared" si="159"/>
        <v>Yes</v>
      </c>
      <c r="N1680" t="s">
        <v>659</v>
      </c>
      <c r="O1680">
        <v>84</v>
      </c>
      <c r="P1680">
        <v>43</v>
      </c>
      <c r="Q1680">
        <v>5</v>
      </c>
      <c r="R1680">
        <v>28</v>
      </c>
      <c r="S1680">
        <v>7</v>
      </c>
      <c r="T1680">
        <v>6</v>
      </c>
      <c r="U1680">
        <v>33</v>
      </c>
      <c r="V1680">
        <f t="shared" si="160"/>
        <v>122</v>
      </c>
      <c r="W1680">
        <v>4</v>
      </c>
      <c r="X1680">
        <v>3</v>
      </c>
      <c r="Y1680">
        <v>1</v>
      </c>
      <c r="Z1680">
        <v>3</v>
      </c>
      <c r="AA1680">
        <v>5</v>
      </c>
      <c r="AB1680">
        <v>0</v>
      </c>
      <c r="AC1680">
        <v>0</v>
      </c>
      <c r="AD1680">
        <v>0</v>
      </c>
      <c r="AE1680">
        <v>0</v>
      </c>
      <c r="AF1680">
        <v>0</v>
      </c>
      <c r="AG1680">
        <f t="shared" si="161"/>
        <v>0</v>
      </c>
      <c r="AH1680">
        <v>0</v>
      </c>
      <c r="AI1680">
        <v>0</v>
      </c>
    </row>
    <row r="1681" spans="1:35" x14ac:dyDescent="0.3">
      <c r="A1681" s="1">
        <v>2156</v>
      </c>
      <c r="B1681">
        <v>1955</v>
      </c>
      <c r="C1681">
        <f t="shared" si="158"/>
        <v>71</v>
      </c>
      <c r="D1681" t="str" cm="1">
        <f t="array" ref="D1681">_xlfn.IFS(C1681&lt;36,"Young",C1681&lt;56,"Middle-aged",C1681&gt;=56,"Senior")</f>
        <v>Senior</v>
      </c>
      <c r="E1681" t="s">
        <v>36</v>
      </c>
      <c r="F1681" t="s">
        <v>37</v>
      </c>
      <c r="G1681">
        <v>22554</v>
      </c>
      <c r="H1681">
        <f t="shared" si="156"/>
        <v>22554</v>
      </c>
      <c r="I1681" t="str" cm="1">
        <f t="array" ref="I1681">_xlfn.IFS(H1681&lt;PERCENTILE(Income_Clean,0.33),"Low",H1681&lt;PERCENTILE(Income_Clean,0.67),"Medium",H1681&gt;PERCENTILE(Income_Clean,0.67),"High")</f>
        <v>Low</v>
      </c>
      <c r="J1681" t="str">
        <f t="shared" si="157"/>
        <v>Below Average Income</v>
      </c>
      <c r="K1681">
        <v>1</v>
      </c>
      <c r="L1681">
        <v>1</v>
      </c>
      <c r="M1681" t="str">
        <f t="shared" si="159"/>
        <v>Yes</v>
      </c>
      <c r="N1681" t="s">
        <v>54</v>
      </c>
      <c r="O1681">
        <v>38</v>
      </c>
      <c r="P1681">
        <v>27</v>
      </c>
      <c r="Q1681">
        <v>0</v>
      </c>
      <c r="R1681">
        <v>10</v>
      </c>
      <c r="S1681">
        <v>0</v>
      </c>
      <c r="T1681">
        <v>0</v>
      </c>
      <c r="U1681">
        <v>4</v>
      </c>
      <c r="V1681">
        <f t="shared" si="160"/>
        <v>41</v>
      </c>
      <c r="W1681">
        <v>4</v>
      </c>
      <c r="X1681">
        <v>2</v>
      </c>
      <c r="Y1681">
        <v>0</v>
      </c>
      <c r="Z1681">
        <v>4</v>
      </c>
      <c r="AA1681">
        <v>5</v>
      </c>
      <c r="AB1681">
        <v>0</v>
      </c>
      <c r="AC1681">
        <v>0</v>
      </c>
      <c r="AD1681">
        <v>0</v>
      </c>
      <c r="AE1681">
        <v>0</v>
      </c>
      <c r="AF1681">
        <v>0</v>
      </c>
      <c r="AG1681">
        <f t="shared" si="161"/>
        <v>0</v>
      </c>
      <c r="AH1681">
        <v>0</v>
      </c>
      <c r="AI1681">
        <v>0</v>
      </c>
    </row>
    <row r="1682" spans="1:35" x14ac:dyDescent="0.3">
      <c r="A1682" s="1">
        <v>7788</v>
      </c>
      <c r="B1682">
        <v>1983</v>
      </c>
      <c r="C1682">
        <f t="shared" si="158"/>
        <v>43</v>
      </c>
      <c r="D1682" t="str" cm="1">
        <f t="array" ref="D1682">_xlfn.IFS(C1682&lt;36,"Young",C1682&lt;56,"Middle-aged",C1682&gt;=56,"Senior")</f>
        <v>Middle-aged</v>
      </c>
      <c r="E1682" t="s">
        <v>36</v>
      </c>
      <c r="F1682" t="s">
        <v>37</v>
      </c>
      <c r="G1682">
        <v>23536</v>
      </c>
      <c r="H1682">
        <f t="shared" si="156"/>
        <v>23536</v>
      </c>
      <c r="I1682" t="str" cm="1">
        <f t="array" ref="I1682">_xlfn.IFS(H1682&lt;PERCENTILE(Income_Clean,0.33),"Low",H1682&lt;PERCENTILE(Income_Clean,0.67),"Medium",H1682&gt;PERCENTILE(Income_Clean,0.67),"High")</f>
        <v>Low</v>
      </c>
      <c r="J1682" t="str">
        <f t="shared" si="157"/>
        <v>Below Average Income</v>
      </c>
      <c r="K1682">
        <v>1</v>
      </c>
      <c r="L1682">
        <v>0</v>
      </c>
      <c r="M1682" t="str">
        <f t="shared" si="159"/>
        <v>Yes</v>
      </c>
      <c r="N1682" t="s">
        <v>660</v>
      </c>
      <c r="O1682">
        <v>53</v>
      </c>
      <c r="P1682">
        <v>6</v>
      </c>
      <c r="Q1682">
        <v>0</v>
      </c>
      <c r="R1682">
        <v>3</v>
      </c>
      <c r="S1682">
        <v>0</v>
      </c>
      <c r="T1682">
        <v>0</v>
      </c>
      <c r="U1682">
        <v>1</v>
      </c>
      <c r="V1682">
        <f t="shared" si="160"/>
        <v>10</v>
      </c>
      <c r="W1682">
        <v>1</v>
      </c>
      <c r="X1682">
        <v>0</v>
      </c>
      <c r="Y1682">
        <v>0</v>
      </c>
      <c r="Z1682">
        <v>3</v>
      </c>
      <c r="AA1682">
        <v>3</v>
      </c>
      <c r="AB1682">
        <v>0</v>
      </c>
      <c r="AC1682">
        <v>0</v>
      </c>
      <c r="AD1682">
        <v>0</v>
      </c>
      <c r="AE1682">
        <v>0</v>
      </c>
      <c r="AF1682">
        <v>0</v>
      </c>
      <c r="AG1682">
        <f t="shared" si="161"/>
        <v>0</v>
      </c>
      <c r="AH1682">
        <v>0</v>
      </c>
      <c r="AI1682">
        <v>0</v>
      </c>
    </row>
    <row r="1683" spans="1:35" x14ac:dyDescent="0.3">
      <c r="A1683" s="1">
        <v>10323</v>
      </c>
      <c r="B1683">
        <v>1952</v>
      </c>
      <c r="C1683">
        <f t="shared" si="158"/>
        <v>74</v>
      </c>
      <c r="D1683" t="str" cm="1">
        <f t="array" ref="D1683">_xlfn.IFS(C1683&lt;36,"Young",C1683&lt;56,"Middle-aged",C1683&gt;=56,"Senior")</f>
        <v>Senior</v>
      </c>
      <c r="E1683" t="s">
        <v>29</v>
      </c>
      <c r="F1683" t="s">
        <v>37</v>
      </c>
      <c r="G1683">
        <v>49413</v>
      </c>
      <c r="H1683">
        <f t="shared" si="156"/>
        <v>49413</v>
      </c>
      <c r="I1683" t="str" cm="1">
        <f t="array" ref="I1683">_xlfn.IFS(H1683&lt;PERCENTILE(Income_Clean,0.33),"Low",H1683&lt;PERCENTILE(Income_Clean,0.67),"Medium",H1683&gt;PERCENTILE(Income_Clean,0.67),"High")</f>
        <v>Medium</v>
      </c>
      <c r="J1683" t="str">
        <f t="shared" si="157"/>
        <v>Average Income</v>
      </c>
      <c r="K1683">
        <v>0</v>
      </c>
      <c r="L1683">
        <v>1</v>
      </c>
      <c r="M1683" t="str">
        <f t="shared" si="159"/>
        <v>Yes</v>
      </c>
      <c r="N1683" t="s">
        <v>551</v>
      </c>
      <c r="O1683">
        <v>88</v>
      </c>
      <c r="P1683">
        <v>205</v>
      </c>
      <c r="Q1683">
        <v>7</v>
      </c>
      <c r="R1683">
        <v>41</v>
      </c>
      <c r="S1683">
        <v>3</v>
      </c>
      <c r="T1683">
        <v>2</v>
      </c>
      <c r="U1683">
        <v>46</v>
      </c>
      <c r="V1683">
        <f t="shared" si="160"/>
        <v>304</v>
      </c>
      <c r="W1683">
        <v>2</v>
      </c>
      <c r="X1683">
        <v>4</v>
      </c>
      <c r="Y1683">
        <v>2</v>
      </c>
      <c r="Z1683">
        <v>5</v>
      </c>
      <c r="AA1683">
        <v>5</v>
      </c>
      <c r="AB1683">
        <v>0</v>
      </c>
      <c r="AC1683">
        <v>0</v>
      </c>
      <c r="AD1683">
        <v>0</v>
      </c>
      <c r="AE1683">
        <v>0</v>
      </c>
      <c r="AF1683">
        <v>0</v>
      </c>
      <c r="AG1683">
        <f t="shared" si="161"/>
        <v>0</v>
      </c>
      <c r="AH1683">
        <v>0</v>
      </c>
      <c r="AI1683">
        <v>0</v>
      </c>
    </row>
    <row r="1684" spans="1:35" x14ac:dyDescent="0.3">
      <c r="A1684" s="1">
        <v>7947</v>
      </c>
      <c r="B1684">
        <v>1969</v>
      </c>
      <c r="C1684">
        <f t="shared" si="158"/>
        <v>57</v>
      </c>
      <c r="D1684" t="str" cm="1">
        <f t="array" ref="D1684">_xlfn.IFS(C1684&lt;36,"Young",C1684&lt;56,"Middle-aged",C1684&gt;=56,"Senior")</f>
        <v>Senior</v>
      </c>
      <c r="E1684" t="s">
        <v>29</v>
      </c>
      <c r="F1684" t="s">
        <v>37</v>
      </c>
      <c r="G1684">
        <v>42231</v>
      </c>
      <c r="H1684">
        <f t="shared" si="156"/>
        <v>42231</v>
      </c>
      <c r="I1684" t="str" cm="1">
        <f t="array" ref="I1684">_xlfn.IFS(H1684&lt;PERCENTILE(Income_Clean,0.33),"Low",H1684&lt;PERCENTILE(Income_Clean,0.67),"Medium",H1684&gt;PERCENTILE(Income_Clean,0.67),"High")</f>
        <v>Medium</v>
      </c>
      <c r="J1684" t="str">
        <f t="shared" si="157"/>
        <v>Average Income</v>
      </c>
      <c r="K1684">
        <v>1</v>
      </c>
      <c r="L1684">
        <v>1</v>
      </c>
      <c r="M1684" t="str">
        <f t="shared" si="159"/>
        <v>Yes</v>
      </c>
      <c r="N1684" t="s">
        <v>661</v>
      </c>
      <c r="O1684">
        <v>99</v>
      </c>
      <c r="P1684">
        <v>24</v>
      </c>
      <c r="Q1684">
        <v>0</v>
      </c>
      <c r="R1684">
        <v>8</v>
      </c>
      <c r="S1684">
        <v>0</v>
      </c>
      <c r="T1684">
        <v>1</v>
      </c>
      <c r="U1684">
        <v>4</v>
      </c>
      <c r="V1684">
        <f t="shared" si="160"/>
        <v>37</v>
      </c>
      <c r="W1684">
        <v>1</v>
      </c>
      <c r="X1684">
        <v>1</v>
      </c>
      <c r="Y1684">
        <v>0</v>
      </c>
      <c r="Z1684">
        <v>3</v>
      </c>
      <c r="AA1684">
        <v>5</v>
      </c>
      <c r="AB1684">
        <v>0</v>
      </c>
      <c r="AC1684">
        <v>0</v>
      </c>
      <c r="AD1684">
        <v>0</v>
      </c>
      <c r="AE1684">
        <v>0</v>
      </c>
      <c r="AF1684">
        <v>0</v>
      </c>
      <c r="AG1684">
        <f t="shared" si="161"/>
        <v>0</v>
      </c>
      <c r="AH1684">
        <v>0</v>
      </c>
      <c r="AI1684">
        <v>0</v>
      </c>
    </row>
    <row r="1685" spans="1:35" x14ac:dyDescent="0.3">
      <c r="A1685" s="1">
        <v>1891</v>
      </c>
      <c r="B1685">
        <v>1980</v>
      </c>
      <c r="C1685">
        <f t="shared" si="158"/>
        <v>46</v>
      </c>
      <c r="D1685" t="str" cm="1">
        <f t="array" ref="D1685">_xlfn.IFS(C1685&lt;36,"Young",C1685&lt;56,"Middle-aged",C1685&gt;=56,"Senior")</f>
        <v>Middle-aged</v>
      </c>
      <c r="E1685" t="s">
        <v>39</v>
      </c>
      <c r="F1685" t="s">
        <v>41</v>
      </c>
      <c r="G1685">
        <v>78789</v>
      </c>
      <c r="H1685">
        <f t="shared" si="156"/>
        <v>78789</v>
      </c>
      <c r="I1685" t="str" cm="1">
        <f t="array" ref="I1685">_xlfn.IFS(H1685&lt;PERCENTILE(Income_Clean,0.33),"Low",H1685&lt;PERCENTILE(Income_Clean,0.67),"Medium",H1685&gt;PERCENTILE(Income_Clean,0.67),"High")</f>
        <v>High</v>
      </c>
      <c r="J1685" t="str">
        <f t="shared" si="157"/>
        <v>Above Average Income</v>
      </c>
      <c r="K1685">
        <v>0</v>
      </c>
      <c r="L1685">
        <v>0</v>
      </c>
      <c r="M1685" t="str">
        <f t="shared" si="159"/>
        <v>No</v>
      </c>
      <c r="N1685" t="s">
        <v>55</v>
      </c>
      <c r="O1685">
        <v>12</v>
      </c>
      <c r="P1685">
        <v>667</v>
      </c>
      <c r="Q1685">
        <v>50</v>
      </c>
      <c r="R1685">
        <v>850</v>
      </c>
      <c r="S1685">
        <v>21</v>
      </c>
      <c r="T1685">
        <v>83</v>
      </c>
      <c r="U1685">
        <v>83</v>
      </c>
      <c r="V1685">
        <f t="shared" si="160"/>
        <v>1754</v>
      </c>
      <c r="W1685">
        <v>1</v>
      </c>
      <c r="X1685">
        <v>4</v>
      </c>
      <c r="Y1685">
        <v>6</v>
      </c>
      <c r="Z1685">
        <v>5</v>
      </c>
      <c r="AA1685">
        <v>2</v>
      </c>
      <c r="AB1685">
        <v>0</v>
      </c>
      <c r="AC1685">
        <v>0</v>
      </c>
      <c r="AD1685">
        <v>0</v>
      </c>
      <c r="AE1685">
        <v>0</v>
      </c>
      <c r="AF1685">
        <v>0</v>
      </c>
      <c r="AG1685">
        <f t="shared" si="161"/>
        <v>0</v>
      </c>
      <c r="AH1685">
        <v>0</v>
      </c>
      <c r="AI1685">
        <v>1</v>
      </c>
    </row>
    <row r="1686" spans="1:35" x14ac:dyDescent="0.3">
      <c r="A1686" s="1">
        <v>2570</v>
      </c>
      <c r="B1686">
        <v>1968</v>
      </c>
      <c r="C1686">
        <f t="shared" si="158"/>
        <v>58</v>
      </c>
      <c r="D1686" t="str" cm="1">
        <f t="array" ref="D1686">_xlfn.IFS(C1686&lt;36,"Young",C1686&lt;56,"Middle-aged",C1686&gt;=56,"Senior")</f>
        <v>Senior</v>
      </c>
      <c r="E1686" t="s">
        <v>29</v>
      </c>
      <c r="F1686" t="s">
        <v>33</v>
      </c>
      <c r="G1686">
        <v>56534</v>
      </c>
      <c r="H1686">
        <f t="shared" si="156"/>
        <v>56534</v>
      </c>
      <c r="I1686" t="str" cm="1">
        <f t="array" ref="I1686">_xlfn.IFS(H1686&lt;PERCENTILE(Income_Clean,0.33),"Low",H1686&lt;PERCENTILE(Income_Clean,0.67),"Medium",H1686&gt;PERCENTILE(Income_Clean,0.67),"High")</f>
        <v>Medium</v>
      </c>
      <c r="J1686" t="str">
        <f t="shared" si="157"/>
        <v>Average Income</v>
      </c>
      <c r="K1686">
        <v>0</v>
      </c>
      <c r="L1686">
        <v>1</v>
      </c>
      <c r="M1686" t="str">
        <f t="shared" si="159"/>
        <v>Yes</v>
      </c>
      <c r="N1686" t="s">
        <v>127</v>
      </c>
      <c r="O1686">
        <v>35</v>
      </c>
      <c r="P1686">
        <v>691</v>
      </c>
      <c r="Q1686">
        <v>7</v>
      </c>
      <c r="R1686">
        <v>61</v>
      </c>
      <c r="S1686">
        <v>10</v>
      </c>
      <c r="T1686">
        <v>0</v>
      </c>
      <c r="U1686">
        <v>46</v>
      </c>
      <c r="V1686">
        <f t="shared" si="160"/>
        <v>815</v>
      </c>
      <c r="W1686">
        <v>4</v>
      </c>
      <c r="X1686">
        <v>10</v>
      </c>
      <c r="Y1686">
        <v>4</v>
      </c>
      <c r="Z1686">
        <v>7</v>
      </c>
      <c r="AA1686">
        <v>8</v>
      </c>
      <c r="AB1686">
        <v>0</v>
      </c>
      <c r="AC1686">
        <v>1</v>
      </c>
      <c r="AD1686">
        <v>0</v>
      </c>
      <c r="AE1686">
        <v>0</v>
      </c>
      <c r="AF1686">
        <v>1</v>
      </c>
      <c r="AG1686">
        <f t="shared" si="161"/>
        <v>2</v>
      </c>
      <c r="AH1686">
        <v>0</v>
      </c>
      <c r="AI1686">
        <v>1</v>
      </c>
    </row>
    <row r="1687" spans="1:35" x14ac:dyDescent="0.3">
      <c r="A1687" s="1">
        <v>9256</v>
      </c>
      <c r="B1687">
        <v>1971</v>
      </c>
      <c r="C1687">
        <f t="shared" si="158"/>
        <v>55</v>
      </c>
      <c r="D1687" t="str" cm="1">
        <f t="array" ref="D1687">_xlfn.IFS(C1687&lt;36,"Young",C1687&lt;56,"Middle-aged",C1687&gt;=56,"Senior")</f>
        <v>Middle-aged</v>
      </c>
      <c r="E1687" t="s">
        <v>29</v>
      </c>
      <c r="F1687" t="s">
        <v>30</v>
      </c>
      <c r="G1687">
        <v>58350</v>
      </c>
      <c r="H1687">
        <f t="shared" si="156"/>
        <v>58350</v>
      </c>
      <c r="I1687" t="str" cm="1">
        <f t="array" ref="I1687">_xlfn.IFS(H1687&lt;PERCENTILE(Income_Clean,0.33),"Low",H1687&lt;PERCENTILE(Income_Clean,0.67),"Medium",H1687&gt;PERCENTILE(Income_Clean,0.67),"High")</f>
        <v>Medium</v>
      </c>
      <c r="J1687" t="str">
        <f t="shared" si="157"/>
        <v>Average Income</v>
      </c>
      <c r="K1687">
        <v>0</v>
      </c>
      <c r="L1687">
        <v>1</v>
      </c>
      <c r="M1687" t="str">
        <f t="shared" si="159"/>
        <v>Yes</v>
      </c>
      <c r="N1687" t="s">
        <v>569</v>
      </c>
      <c r="O1687">
        <v>5</v>
      </c>
      <c r="P1687">
        <v>493</v>
      </c>
      <c r="Q1687">
        <v>26</v>
      </c>
      <c r="R1687">
        <v>206</v>
      </c>
      <c r="S1687">
        <v>116</v>
      </c>
      <c r="T1687">
        <v>80</v>
      </c>
      <c r="U1687">
        <v>80</v>
      </c>
      <c r="V1687">
        <f t="shared" si="160"/>
        <v>1001</v>
      </c>
      <c r="W1687">
        <v>4</v>
      </c>
      <c r="X1687">
        <v>8</v>
      </c>
      <c r="Y1687">
        <v>3</v>
      </c>
      <c r="Z1687">
        <v>12</v>
      </c>
      <c r="AA1687">
        <v>6</v>
      </c>
      <c r="AB1687">
        <v>0</v>
      </c>
      <c r="AC1687">
        <v>0</v>
      </c>
      <c r="AD1687">
        <v>0</v>
      </c>
      <c r="AE1687">
        <v>0</v>
      </c>
      <c r="AF1687">
        <v>0</v>
      </c>
      <c r="AG1687">
        <f t="shared" si="161"/>
        <v>0</v>
      </c>
      <c r="AH1687">
        <v>0</v>
      </c>
      <c r="AI1687">
        <v>0</v>
      </c>
    </row>
    <row r="1688" spans="1:35" x14ac:dyDescent="0.3">
      <c r="A1688" s="1">
        <v>295</v>
      </c>
      <c r="B1688">
        <v>1989</v>
      </c>
      <c r="C1688">
        <f t="shared" si="158"/>
        <v>37</v>
      </c>
      <c r="D1688" t="str" cm="1">
        <f t="array" ref="D1688">_xlfn.IFS(C1688&lt;36,"Young",C1688&lt;56,"Middle-aged",C1688&gt;=56,"Senior")</f>
        <v>Middle-aged</v>
      </c>
      <c r="E1688" t="s">
        <v>29</v>
      </c>
      <c r="F1688" t="s">
        <v>30</v>
      </c>
      <c r="G1688">
        <v>81217</v>
      </c>
      <c r="H1688">
        <f t="shared" si="156"/>
        <v>81217</v>
      </c>
      <c r="I1688" t="str" cm="1">
        <f t="array" ref="I1688">_xlfn.IFS(H1688&lt;PERCENTILE(Income_Clean,0.33),"Low",H1688&lt;PERCENTILE(Income_Clean,0.67),"Medium",H1688&gt;PERCENTILE(Income_Clean,0.67),"High")</f>
        <v>High</v>
      </c>
      <c r="J1688" t="str">
        <f t="shared" si="157"/>
        <v>Above Average Income</v>
      </c>
      <c r="K1688">
        <v>0</v>
      </c>
      <c r="L1688">
        <v>0</v>
      </c>
      <c r="M1688" t="str">
        <f t="shared" si="159"/>
        <v>No</v>
      </c>
      <c r="N1688" t="s">
        <v>388</v>
      </c>
      <c r="O1688">
        <v>77</v>
      </c>
      <c r="P1688">
        <v>493</v>
      </c>
      <c r="Q1688">
        <v>70</v>
      </c>
      <c r="R1688">
        <v>324</v>
      </c>
      <c r="S1688">
        <v>146</v>
      </c>
      <c r="T1688">
        <v>40</v>
      </c>
      <c r="U1688">
        <v>84</v>
      </c>
      <c r="V1688">
        <f t="shared" si="160"/>
        <v>1157</v>
      </c>
      <c r="W1688">
        <v>1</v>
      </c>
      <c r="X1688">
        <v>3</v>
      </c>
      <c r="Y1688">
        <v>7</v>
      </c>
      <c r="Z1688">
        <v>11</v>
      </c>
      <c r="AA1688">
        <v>1</v>
      </c>
      <c r="AB1688">
        <v>0</v>
      </c>
      <c r="AC1688">
        <v>0</v>
      </c>
      <c r="AD1688">
        <v>0</v>
      </c>
      <c r="AE1688">
        <v>0</v>
      </c>
      <c r="AF1688">
        <v>0</v>
      </c>
      <c r="AG1688">
        <f t="shared" si="161"/>
        <v>0</v>
      </c>
      <c r="AH1688">
        <v>0</v>
      </c>
      <c r="AI1688">
        <v>0</v>
      </c>
    </row>
    <row r="1689" spans="1:35" x14ac:dyDescent="0.3">
      <c r="A1689" s="1">
        <v>7397</v>
      </c>
      <c r="B1689">
        <v>1951</v>
      </c>
      <c r="C1689">
        <f t="shared" si="158"/>
        <v>75</v>
      </c>
      <c r="D1689" t="str" cm="1">
        <f t="array" ref="D1689">_xlfn.IFS(C1689&lt;36,"Young",C1689&lt;56,"Middle-aged",C1689&gt;=56,"Senior")</f>
        <v>Senior</v>
      </c>
      <c r="E1689" t="s">
        <v>29</v>
      </c>
      <c r="F1689" t="s">
        <v>30</v>
      </c>
      <c r="G1689">
        <v>49090</v>
      </c>
      <c r="H1689">
        <f t="shared" si="156"/>
        <v>49090</v>
      </c>
      <c r="I1689" t="str" cm="1">
        <f t="array" ref="I1689">_xlfn.IFS(H1689&lt;PERCENTILE(Income_Clean,0.33),"Low",H1689&lt;PERCENTILE(Income_Clean,0.67),"Medium",H1689&gt;PERCENTILE(Income_Clean,0.67),"High")</f>
        <v>Medium</v>
      </c>
      <c r="J1689" t="str">
        <f t="shared" si="157"/>
        <v>Average Income</v>
      </c>
      <c r="K1689">
        <v>0</v>
      </c>
      <c r="L1689">
        <v>1</v>
      </c>
      <c r="M1689" t="str">
        <f t="shared" si="159"/>
        <v>Yes</v>
      </c>
      <c r="N1689" t="s">
        <v>388</v>
      </c>
      <c r="O1689">
        <v>45</v>
      </c>
      <c r="P1689">
        <v>494</v>
      </c>
      <c r="Q1689">
        <v>5</v>
      </c>
      <c r="R1689">
        <v>82</v>
      </c>
      <c r="S1689">
        <v>7</v>
      </c>
      <c r="T1689">
        <v>0</v>
      </c>
      <c r="U1689">
        <v>100</v>
      </c>
      <c r="V1689">
        <f t="shared" si="160"/>
        <v>688</v>
      </c>
      <c r="W1689">
        <v>3</v>
      </c>
      <c r="X1689">
        <v>7</v>
      </c>
      <c r="Y1689">
        <v>2</v>
      </c>
      <c r="Z1689">
        <v>9</v>
      </c>
      <c r="AA1689">
        <v>7</v>
      </c>
      <c r="AB1689">
        <v>0</v>
      </c>
      <c r="AC1689">
        <v>0</v>
      </c>
      <c r="AD1689">
        <v>0</v>
      </c>
      <c r="AE1689">
        <v>0</v>
      </c>
      <c r="AF1689">
        <v>0</v>
      </c>
      <c r="AG1689">
        <f t="shared" si="161"/>
        <v>0</v>
      </c>
      <c r="AH1689">
        <v>0</v>
      </c>
      <c r="AI1689">
        <v>0</v>
      </c>
    </row>
    <row r="1690" spans="1:35" x14ac:dyDescent="0.3">
      <c r="A1690" s="1">
        <v>6349</v>
      </c>
      <c r="B1690">
        <v>1987</v>
      </c>
      <c r="C1690">
        <f t="shared" si="158"/>
        <v>39</v>
      </c>
      <c r="D1690" t="str" cm="1">
        <f t="array" ref="D1690">_xlfn.IFS(C1690&lt;36,"Young",C1690&lt;56,"Middle-aged",C1690&gt;=56,"Senior")</f>
        <v>Middle-aged</v>
      </c>
      <c r="E1690" t="s">
        <v>39</v>
      </c>
      <c r="F1690" t="s">
        <v>41</v>
      </c>
      <c r="G1690">
        <v>61787</v>
      </c>
      <c r="H1690">
        <f t="shared" si="156"/>
        <v>61787</v>
      </c>
      <c r="I1690" t="str" cm="1">
        <f t="array" ref="I1690">_xlfn.IFS(H1690&lt;PERCENTILE(Income_Clean,0.33),"Low",H1690&lt;PERCENTILE(Income_Clean,0.67),"Medium",H1690&gt;PERCENTILE(Income_Clean,0.67),"High")</f>
        <v>Medium</v>
      </c>
      <c r="J1690" t="str">
        <f t="shared" si="157"/>
        <v>Average Income</v>
      </c>
      <c r="K1690">
        <v>0</v>
      </c>
      <c r="L1690">
        <v>0</v>
      </c>
      <c r="M1690" t="str">
        <f t="shared" si="159"/>
        <v>No</v>
      </c>
      <c r="N1690" t="s">
        <v>583</v>
      </c>
      <c r="O1690">
        <v>71</v>
      </c>
      <c r="P1690">
        <v>621</v>
      </c>
      <c r="Q1690">
        <v>73</v>
      </c>
      <c r="R1690">
        <v>414</v>
      </c>
      <c r="S1690">
        <v>78</v>
      </c>
      <c r="T1690">
        <v>48</v>
      </c>
      <c r="U1690">
        <v>85</v>
      </c>
      <c r="V1690">
        <f t="shared" si="160"/>
        <v>1319</v>
      </c>
      <c r="W1690">
        <v>1</v>
      </c>
      <c r="X1690">
        <v>8</v>
      </c>
      <c r="Y1690">
        <v>4</v>
      </c>
      <c r="Z1690">
        <v>6</v>
      </c>
      <c r="AA1690">
        <v>5</v>
      </c>
      <c r="AB1690">
        <v>0</v>
      </c>
      <c r="AC1690">
        <v>0</v>
      </c>
      <c r="AD1690">
        <v>0</v>
      </c>
      <c r="AE1690">
        <v>0</v>
      </c>
      <c r="AF1690">
        <v>0</v>
      </c>
      <c r="AG1690">
        <f t="shared" si="161"/>
        <v>0</v>
      </c>
      <c r="AH1690">
        <v>0</v>
      </c>
      <c r="AI1690">
        <v>0</v>
      </c>
    </row>
    <row r="1691" spans="1:35" x14ac:dyDescent="0.3">
      <c r="A1691" s="1">
        <v>10790</v>
      </c>
      <c r="B1691">
        <v>1985</v>
      </c>
      <c r="C1691">
        <f t="shared" si="158"/>
        <v>41</v>
      </c>
      <c r="D1691" t="str" cm="1">
        <f t="array" ref="D1691">_xlfn.IFS(C1691&lt;36,"Young",C1691&lt;56,"Middle-aged",C1691&gt;=56,"Senior")</f>
        <v>Middle-aged</v>
      </c>
      <c r="E1691" t="s">
        <v>36</v>
      </c>
      <c r="F1691" t="s">
        <v>37</v>
      </c>
      <c r="G1691">
        <v>18169</v>
      </c>
      <c r="H1691">
        <f t="shared" si="156"/>
        <v>18169</v>
      </c>
      <c r="I1691" t="str" cm="1">
        <f t="array" ref="I1691">_xlfn.IFS(H1691&lt;PERCENTILE(Income_Clean,0.33),"Low",H1691&lt;PERCENTILE(Income_Clean,0.67),"Medium",H1691&gt;PERCENTILE(Income_Clean,0.67),"High")</f>
        <v>Low</v>
      </c>
      <c r="J1691" t="str">
        <f t="shared" si="157"/>
        <v>Below Average Income</v>
      </c>
      <c r="K1691">
        <v>1</v>
      </c>
      <c r="L1691">
        <v>0</v>
      </c>
      <c r="M1691" t="str">
        <f t="shared" si="159"/>
        <v>Yes</v>
      </c>
      <c r="N1691" t="s">
        <v>142</v>
      </c>
      <c r="O1691">
        <v>40</v>
      </c>
      <c r="P1691">
        <v>9</v>
      </c>
      <c r="Q1691">
        <v>0</v>
      </c>
      <c r="R1691">
        <v>5</v>
      </c>
      <c r="S1691">
        <v>0</v>
      </c>
      <c r="T1691">
        <v>0</v>
      </c>
      <c r="U1691">
        <v>7</v>
      </c>
      <c r="V1691">
        <f t="shared" si="160"/>
        <v>21</v>
      </c>
      <c r="W1691">
        <v>1</v>
      </c>
      <c r="X1691">
        <v>1</v>
      </c>
      <c r="Y1691">
        <v>0</v>
      </c>
      <c r="Z1691">
        <v>2</v>
      </c>
      <c r="AA1691">
        <v>8</v>
      </c>
      <c r="AB1691">
        <v>0</v>
      </c>
      <c r="AC1691">
        <v>0</v>
      </c>
      <c r="AD1691">
        <v>0</v>
      </c>
      <c r="AE1691">
        <v>0</v>
      </c>
      <c r="AF1691">
        <v>0</v>
      </c>
      <c r="AG1691">
        <f t="shared" si="161"/>
        <v>0</v>
      </c>
      <c r="AH1691">
        <v>0</v>
      </c>
      <c r="AI1691">
        <v>0</v>
      </c>
    </row>
    <row r="1692" spans="1:35" x14ac:dyDescent="0.3">
      <c r="A1692" s="1">
        <v>10398</v>
      </c>
      <c r="B1692">
        <v>1981</v>
      </c>
      <c r="C1692">
        <f t="shared" si="158"/>
        <v>45</v>
      </c>
      <c r="D1692" t="str" cm="1">
        <f t="array" ref="D1692">_xlfn.IFS(C1692&lt;36,"Young",C1692&lt;56,"Middle-aged",C1692&gt;=56,"Senior")</f>
        <v>Middle-aged</v>
      </c>
      <c r="E1692" t="s">
        <v>53</v>
      </c>
      <c r="F1692" t="s">
        <v>30</v>
      </c>
      <c r="G1692">
        <v>24336</v>
      </c>
      <c r="H1692">
        <f t="shared" si="156"/>
        <v>24336</v>
      </c>
      <c r="I1692" t="str" cm="1">
        <f t="array" ref="I1692">_xlfn.IFS(H1692&lt;PERCENTILE(Income_Clean,0.33),"Low",H1692&lt;PERCENTILE(Income_Clean,0.67),"Medium",H1692&gt;PERCENTILE(Income_Clean,0.67),"High")</f>
        <v>Low</v>
      </c>
      <c r="J1692" t="str">
        <f t="shared" si="157"/>
        <v>Below Average Income</v>
      </c>
      <c r="K1692">
        <v>1</v>
      </c>
      <c r="L1692">
        <v>0</v>
      </c>
      <c r="M1692" t="str">
        <f t="shared" si="159"/>
        <v>Yes</v>
      </c>
      <c r="N1692" t="s">
        <v>108</v>
      </c>
      <c r="O1692">
        <v>82</v>
      </c>
      <c r="P1692">
        <v>1</v>
      </c>
      <c r="Q1692">
        <v>6</v>
      </c>
      <c r="R1692">
        <v>2</v>
      </c>
      <c r="S1692">
        <v>8</v>
      </c>
      <c r="T1692">
        <v>2</v>
      </c>
      <c r="U1692">
        <v>12</v>
      </c>
      <c r="V1692">
        <f t="shared" si="160"/>
        <v>31</v>
      </c>
      <c r="W1692">
        <v>1</v>
      </c>
      <c r="X1692">
        <v>1</v>
      </c>
      <c r="Y1692">
        <v>0</v>
      </c>
      <c r="Z1692">
        <v>2</v>
      </c>
      <c r="AA1692">
        <v>7</v>
      </c>
      <c r="AB1692">
        <v>0</v>
      </c>
      <c r="AC1692">
        <v>0</v>
      </c>
      <c r="AD1692">
        <v>0</v>
      </c>
      <c r="AE1692">
        <v>0</v>
      </c>
      <c r="AF1692">
        <v>0</v>
      </c>
      <c r="AG1692">
        <f t="shared" si="161"/>
        <v>0</v>
      </c>
      <c r="AH1692">
        <v>0</v>
      </c>
      <c r="AI1692">
        <v>0</v>
      </c>
    </row>
    <row r="1693" spans="1:35" x14ac:dyDescent="0.3">
      <c r="A1693" s="1">
        <v>2431</v>
      </c>
      <c r="B1693">
        <v>1990</v>
      </c>
      <c r="C1693">
        <f t="shared" si="158"/>
        <v>36</v>
      </c>
      <c r="D1693" t="str" cm="1">
        <f t="array" ref="D1693">_xlfn.IFS(C1693&lt;36,"Young",C1693&lt;56,"Middle-aged",C1693&gt;=56,"Senior")</f>
        <v>Middle-aged</v>
      </c>
      <c r="E1693" t="s">
        <v>29</v>
      </c>
      <c r="F1693" t="s">
        <v>37</v>
      </c>
      <c r="G1693">
        <v>18222</v>
      </c>
      <c r="H1693">
        <f t="shared" si="156"/>
        <v>18222</v>
      </c>
      <c r="I1693" t="str" cm="1">
        <f t="array" ref="I1693">_xlfn.IFS(H1693&lt;PERCENTILE(Income_Clean,0.33),"Low",H1693&lt;PERCENTILE(Income_Clean,0.67),"Medium",H1693&gt;PERCENTILE(Income_Clean,0.67),"High")</f>
        <v>Low</v>
      </c>
      <c r="J1693" t="str">
        <f t="shared" si="157"/>
        <v>Below Average Income</v>
      </c>
      <c r="K1693">
        <v>0</v>
      </c>
      <c r="L1693">
        <v>0</v>
      </c>
      <c r="M1693" t="str">
        <f t="shared" si="159"/>
        <v>No</v>
      </c>
      <c r="N1693" t="s">
        <v>662</v>
      </c>
      <c r="O1693">
        <v>70</v>
      </c>
      <c r="P1693">
        <v>12</v>
      </c>
      <c r="Q1693">
        <v>4</v>
      </c>
      <c r="R1693">
        <v>19</v>
      </c>
      <c r="S1693">
        <v>12</v>
      </c>
      <c r="T1693">
        <v>6</v>
      </c>
      <c r="U1693">
        <v>14</v>
      </c>
      <c r="V1693">
        <f t="shared" si="160"/>
        <v>67</v>
      </c>
      <c r="W1693">
        <v>1</v>
      </c>
      <c r="X1693">
        <v>2</v>
      </c>
      <c r="Y1693">
        <v>0</v>
      </c>
      <c r="Z1693">
        <v>3</v>
      </c>
      <c r="AA1693">
        <v>8</v>
      </c>
      <c r="AB1693">
        <v>0</v>
      </c>
      <c r="AC1693">
        <v>0</v>
      </c>
      <c r="AD1693">
        <v>0</v>
      </c>
      <c r="AE1693">
        <v>0</v>
      </c>
      <c r="AF1693">
        <v>0</v>
      </c>
      <c r="AG1693">
        <f t="shared" si="161"/>
        <v>0</v>
      </c>
      <c r="AH1693">
        <v>0</v>
      </c>
      <c r="AI1693">
        <v>0</v>
      </c>
    </row>
    <row r="1694" spans="1:35" x14ac:dyDescent="0.3">
      <c r="A1694" s="1">
        <v>550</v>
      </c>
      <c r="B1694">
        <v>1952</v>
      </c>
      <c r="C1694">
        <f t="shared" si="158"/>
        <v>74</v>
      </c>
      <c r="D1694" t="str" cm="1">
        <f t="array" ref="D1694">_xlfn.IFS(C1694&lt;36,"Young",C1694&lt;56,"Middle-aged",C1694&gt;=56,"Senior")</f>
        <v>Senior</v>
      </c>
      <c r="E1694" t="s">
        <v>29</v>
      </c>
      <c r="F1694" t="s">
        <v>41</v>
      </c>
      <c r="G1694">
        <v>62335</v>
      </c>
      <c r="H1694">
        <f t="shared" si="156"/>
        <v>62335</v>
      </c>
      <c r="I1694" t="str" cm="1">
        <f t="array" ref="I1694">_xlfn.IFS(H1694&lt;PERCENTILE(Income_Clean,0.33),"Low",H1694&lt;PERCENTILE(Income_Clean,0.67),"Medium",H1694&gt;PERCENTILE(Income_Clean,0.67),"High")</f>
        <v>Medium</v>
      </c>
      <c r="J1694" t="str">
        <f t="shared" si="157"/>
        <v>Average Income</v>
      </c>
      <c r="K1694">
        <v>0</v>
      </c>
      <c r="L1694">
        <v>1</v>
      </c>
      <c r="M1694" t="str">
        <f t="shared" si="159"/>
        <v>Yes</v>
      </c>
      <c r="N1694" t="s">
        <v>586</v>
      </c>
      <c r="O1694">
        <v>87</v>
      </c>
      <c r="P1694">
        <v>243</v>
      </c>
      <c r="Q1694">
        <v>131</v>
      </c>
      <c r="R1694">
        <v>217</v>
      </c>
      <c r="S1694">
        <v>85</v>
      </c>
      <c r="T1694">
        <v>6</v>
      </c>
      <c r="U1694">
        <v>26</v>
      </c>
      <c r="V1694">
        <f t="shared" si="160"/>
        <v>708</v>
      </c>
      <c r="W1694">
        <v>2</v>
      </c>
      <c r="X1694">
        <v>3</v>
      </c>
      <c r="Y1694">
        <v>3</v>
      </c>
      <c r="Z1694">
        <v>13</v>
      </c>
      <c r="AA1694">
        <v>2</v>
      </c>
      <c r="AB1694">
        <v>0</v>
      </c>
      <c r="AC1694">
        <v>0</v>
      </c>
      <c r="AD1694">
        <v>0</v>
      </c>
      <c r="AE1694">
        <v>0</v>
      </c>
      <c r="AF1694">
        <v>0</v>
      </c>
      <c r="AG1694">
        <f t="shared" si="161"/>
        <v>0</v>
      </c>
      <c r="AH1694">
        <v>0</v>
      </c>
      <c r="AI1694">
        <v>0</v>
      </c>
    </row>
    <row r="1695" spans="1:35" x14ac:dyDescent="0.3">
      <c r="A1695" s="1">
        <v>1890</v>
      </c>
      <c r="B1695">
        <v>1971</v>
      </c>
      <c r="C1695">
        <f t="shared" si="158"/>
        <v>55</v>
      </c>
      <c r="D1695" t="str" cm="1">
        <f t="array" ref="D1695">_xlfn.IFS(C1695&lt;36,"Young",C1695&lt;56,"Middle-aged",C1695&gt;=56,"Senior")</f>
        <v>Middle-aged</v>
      </c>
      <c r="E1695" t="s">
        <v>53</v>
      </c>
      <c r="F1695" t="s">
        <v>33</v>
      </c>
      <c r="G1695">
        <v>42033</v>
      </c>
      <c r="H1695">
        <f t="shared" si="156"/>
        <v>42033</v>
      </c>
      <c r="I1695" t="str" cm="1">
        <f t="array" ref="I1695">_xlfn.IFS(H1695&lt;PERCENTILE(Income_Clean,0.33),"Low",H1695&lt;PERCENTILE(Income_Clean,0.67),"Medium",H1695&gt;PERCENTILE(Income_Clean,0.67),"High")</f>
        <v>Medium</v>
      </c>
      <c r="J1695" t="str">
        <f t="shared" si="157"/>
        <v>Average Income</v>
      </c>
      <c r="K1695">
        <v>1</v>
      </c>
      <c r="L1695">
        <v>1</v>
      </c>
      <c r="M1695" t="str">
        <f t="shared" si="159"/>
        <v>Yes</v>
      </c>
      <c r="N1695" t="s">
        <v>663</v>
      </c>
      <c r="O1695">
        <v>95</v>
      </c>
      <c r="P1695">
        <v>11</v>
      </c>
      <c r="Q1695">
        <v>1</v>
      </c>
      <c r="R1695">
        <v>4</v>
      </c>
      <c r="S1695">
        <v>2</v>
      </c>
      <c r="T1695">
        <v>0</v>
      </c>
      <c r="U1695">
        <v>7</v>
      </c>
      <c r="V1695">
        <f t="shared" si="160"/>
        <v>25</v>
      </c>
      <c r="W1695">
        <v>1</v>
      </c>
      <c r="X1695">
        <v>1</v>
      </c>
      <c r="Y1695">
        <v>0</v>
      </c>
      <c r="Z1695">
        <v>2</v>
      </c>
      <c r="AA1695">
        <v>7</v>
      </c>
      <c r="AB1695">
        <v>0</v>
      </c>
      <c r="AC1695">
        <v>0</v>
      </c>
      <c r="AD1695">
        <v>0</v>
      </c>
      <c r="AE1695">
        <v>0</v>
      </c>
      <c r="AF1695">
        <v>0</v>
      </c>
      <c r="AG1695">
        <f t="shared" si="161"/>
        <v>0</v>
      </c>
      <c r="AH1695">
        <v>0</v>
      </c>
      <c r="AI1695">
        <v>0</v>
      </c>
    </row>
    <row r="1696" spans="1:35" x14ac:dyDescent="0.3">
      <c r="A1696" s="1">
        <v>10742</v>
      </c>
      <c r="B1696">
        <v>1983</v>
      </c>
      <c r="C1696">
        <f t="shared" si="158"/>
        <v>43</v>
      </c>
      <c r="D1696" t="str" cm="1">
        <f t="array" ref="D1696">_xlfn.IFS(C1696&lt;36,"Young",C1696&lt;56,"Middle-aged",C1696&gt;=56,"Senior")</f>
        <v>Middle-aged</v>
      </c>
      <c r="E1696" t="s">
        <v>36</v>
      </c>
      <c r="F1696" t="s">
        <v>37</v>
      </c>
      <c r="G1696">
        <v>86580</v>
      </c>
      <c r="H1696">
        <f t="shared" si="156"/>
        <v>86580</v>
      </c>
      <c r="I1696" t="str" cm="1">
        <f t="array" ref="I1696">_xlfn.IFS(H1696&lt;PERCENTILE(Income_Clean,0.33),"Low",H1696&lt;PERCENTILE(Income_Clean,0.67),"Medium",H1696&gt;PERCENTILE(Income_Clean,0.67),"High")</f>
        <v>High</v>
      </c>
      <c r="J1696" t="str">
        <f t="shared" si="157"/>
        <v>Above Average Income</v>
      </c>
      <c r="K1696">
        <v>0</v>
      </c>
      <c r="L1696">
        <v>0</v>
      </c>
      <c r="M1696" t="str">
        <f t="shared" si="159"/>
        <v>No</v>
      </c>
      <c r="N1696" t="s">
        <v>664</v>
      </c>
      <c r="O1696">
        <v>72</v>
      </c>
      <c r="P1696">
        <v>532</v>
      </c>
      <c r="Q1696">
        <v>21</v>
      </c>
      <c r="R1696">
        <v>127</v>
      </c>
      <c r="S1696">
        <v>26</v>
      </c>
      <c r="T1696">
        <v>20</v>
      </c>
      <c r="U1696">
        <v>20</v>
      </c>
      <c r="V1696">
        <f t="shared" si="160"/>
        <v>746</v>
      </c>
      <c r="W1696">
        <v>0</v>
      </c>
      <c r="X1696">
        <v>4</v>
      </c>
      <c r="Y1696">
        <v>2</v>
      </c>
      <c r="Z1696">
        <v>5</v>
      </c>
      <c r="AA1696">
        <v>1</v>
      </c>
      <c r="AB1696">
        <v>0</v>
      </c>
      <c r="AC1696">
        <v>0</v>
      </c>
      <c r="AD1696">
        <v>1</v>
      </c>
      <c r="AE1696">
        <v>0</v>
      </c>
      <c r="AF1696">
        <v>0</v>
      </c>
      <c r="AG1696">
        <f t="shared" si="161"/>
        <v>1</v>
      </c>
      <c r="AH1696">
        <v>0</v>
      </c>
      <c r="AI1696">
        <v>0</v>
      </c>
    </row>
    <row r="1697" spans="1:35" x14ac:dyDescent="0.3">
      <c r="A1697" s="1">
        <v>10356</v>
      </c>
      <c r="B1697">
        <v>1957</v>
      </c>
      <c r="C1697">
        <f t="shared" si="158"/>
        <v>69</v>
      </c>
      <c r="D1697" t="str" cm="1">
        <f t="array" ref="D1697">_xlfn.IFS(C1697&lt;36,"Young",C1697&lt;56,"Middle-aged",C1697&gt;=56,"Senior")</f>
        <v>Senior</v>
      </c>
      <c r="E1697" t="s">
        <v>36</v>
      </c>
      <c r="F1697" t="s">
        <v>41</v>
      </c>
      <c r="G1697">
        <v>41437</v>
      </c>
      <c r="H1697">
        <f t="shared" si="156"/>
        <v>41437</v>
      </c>
      <c r="I1697" t="str" cm="1">
        <f t="array" ref="I1697">_xlfn.IFS(H1697&lt;PERCENTILE(Income_Clean,0.33),"Low",H1697&lt;PERCENTILE(Income_Clean,0.67),"Medium",H1697&gt;PERCENTILE(Income_Clean,0.67),"High")</f>
        <v>Medium</v>
      </c>
      <c r="J1697" t="str">
        <f t="shared" si="157"/>
        <v>Average Income</v>
      </c>
      <c r="K1697">
        <v>1</v>
      </c>
      <c r="L1697">
        <v>1</v>
      </c>
      <c r="M1697" t="str">
        <f t="shared" si="159"/>
        <v>Yes</v>
      </c>
      <c r="N1697" t="s">
        <v>242</v>
      </c>
      <c r="O1697">
        <v>5</v>
      </c>
      <c r="P1697">
        <v>29</v>
      </c>
      <c r="Q1697">
        <v>0</v>
      </c>
      <c r="R1697">
        <v>2</v>
      </c>
      <c r="S1697">
        <v>0</v>
      </c>
      <c r="T1697">
        <v>0</v>
      </c>
      <c r="U1697">
        <v>1</v>
      </c>
      <c r="V1697">
        <f t="shared" si="160"/>
        <v>32</v>
      </c>
      <c r="W1697">
        <v>1</v>
      </c>
      <c r="X1697">
        <v>1</v>
      </c>
      <c r="Y1697">
        <v>0</v>
      </c>
      <c r="Z1697">
        <v>3</v>
      </c>
      <c r="AA1697">
        <v>7</v>
      </c>
      <c r="AB1697">
        <v>0</v>
      </c>
      <c r="AC1697">
        <v>0</v>
      </c>
      <c r="AD1697">
        <v>0</v>
      </c>
      <c r="AE1697">
        <v>0</v>
      </c>
      <c r="AF1697">
        <v>0</v>
      </c>
      <c r="AG1697">
        <f t="shared" si="161"/>
        <v>0</v>
      </c>
      <c r="AH1697">
        <v>0</v>
      </c>
      <c r="AI1697">
        <v>0</v>
      </c>
    </row>
    <row r="1698" spans="1:35" x14ac:dyDescent="0.3">
      <c r="A1698" s="1">
        <v>4676</v>
      </c>
      <c r="B1698">
        <v>1951</v>
      </c>
      <c r="C1698">
        <f t="shared" si="158"/>
        <v>75</v>
      </c>
      <c r="D1698" t="str" cm="1">
        <f t="array" ref="D1698">_xlfn.IFS(C1698&lt;36,"Young",C1698&lt;56,"Middle-aged",C1698&gt;=56,"Senior")</f>
        <v>Senior</v>
      </c>
      <c r="E1698" t="s">
        <v>39</v>
      </c>
      <c r="F1698" t="s">
        <v>71</v>
      </c>
      <c r="G1698">
        <v>73705</v>
      </c>
      <c r="H1698">
        <f t="shared" si="156"/>
        <v>73705</v>
      </c>
      <c r="I1698" t="str" cm="1">
        <f t="array" ref="I1698">_xlfn.IFS(H1698&lt;PERCENTILE(Income_Clean,0.33),"Low",H1698&lt;PERCENTILE(Income_Clean,0.67),"Medium",H1698&gt;PERCENTILE(Income_Clean,0.67),"High")</f>
        <v>High</v>
      </c>
      <c r="J1698" t="str">
        <f t="shared" si="157"/>
        <v>Above Average Income</v>
      </c>
      <c r="K1698">
        <v>0</v>
      </c>
      <c r="L1698">
        <v>2</v>
      </c>
      <c r="M1698" t="str">
        <f t="shared" si="159"/>
        <v>Yes</v>
      </c>
      <c r="N1698" t="s">
        <v>276</v>
      </c>
      <c r="O1698">
        <v>86</v>
      </c>
      <c r="P1698">
        <v>612</v>
      </c>
      <c r="Q1698">
        <v>91</v>
      </c>
      <c r="R1698">
        <v>520</v>
      </c>
      <c r="S1698">
        <v>258</v>
      </c>
      <c r="T1698">
        <v>107</v>
      </c>
      <c r="U1698">
        <v>107</v>
      </c>
      <c r="V1698">
        <f t="shared" si="160"/>
        <v>1695</v>
      </c>
      <c r="W1698">
        <v>2</v>
      </c>
      <c r="X1698">
        <v>9</v>
      </c>
      <c r="Y1698">
        <v>6</v>
      </c>
      <c r="Z1698">
        <v>8</v>
      </c>
      <c r="AA1698">
        <v>5</v>
      </c>
      <c r="AB1698">
        <v>0</v>
      </c>
      <c r="AC1698">
        <v>0</v>
      </c>
      <c r="AD1698">
        <v>0</v>
      </c>
      <c r="AE1698">
        <v>0</v>
      </c>
      <c r="AF1698">
        <v>0</v>
      </c>
      <c r="AG1698">
        <f t="shared" si="161"/>
        <v>0</v>
      </c>
      <c r="AH1698">
        <v>0</v>
      </c>
      <c r="AI1698">
        <v>0</v>
      </c>
    </row>
    <row r="1699" spans="1:35" x14ac:dyDescent="0.3">
      <c r="A1699" s="1">
        <v>8852</v>
      </c>
      <c r="B1699">
        <v>1976</v>
      </c>
      <c r="C1699">
        <f t="shared" si="158"/>
        <v>50</v>
      </c>
      <c r="D1699" t="str" cm="1">
        <f t="array" ref="D1699">_xlfn.IFS(C1699&lt;36,"Young",C1699&lt;56,"Middle-aged",C1699&gt;=56,"Senior")</f>
        <v>Middle-aged</v>
      </c>
      <c r="E1699" t="s">
        <v>29</v>
      </c>
      <c r="F1699" t="s">
        <v>37</v>
      </c>
      <c r="G1699">
        <v>61064</v>
      </c>
      <c r="H1699">
        <f t="shared" si="156"/>
        <v>61064</v>
      </c>
      <c r="I1699" t="str" cm="1">
        <f t="array" ref="I1699">_xlfn.IFS(H1699&lt;PERCENTILE(Income_Clean,0.33),"Low",H1699&lt;PERCENTILE(Income_Clean,0.67),"Medium",H1699&gt;PERCENTILE(Income_Clean,0.67),"High")</f>
        <v>Medium</v>
      </c>
      <c r="J1699" t="str">
        <f t="shared" si="157"/>
        <v>Average Income</v>
      </c>
      <c r="K1699">
        <v>0</v>
      </c>
      <c r="L1699">
        <v>1</v>
      </c>
      <c r="M1699" t="str">
        <f t="shared" si="159"/>
        <v>Yes</v>
      </c>
      <c r="N1699" t="s">
        <v>51</v>
      </c>
      <c r="O1699">
        <v>80</v>
      </c>
      <c r="P1699">
        <v>387</v>
      </c>
      <c r="Q1699">
        <v>126</v>
      </c>
      <c r="R1699">
        <v>342</v>
      </c>
      <c r="S1699">
        <v>0</v>
      </c>
      <c r="T1699">
        <v>45</v>
      </c>
      <c r="U1699">
        <v>180</v>
      </c>
      <c r="V1699">
        <f t="shared" si="160"/>
        <v>1080</v>
      </c>
      <c r="W1699">
        <v>5</v>
      </c>
      <c r="X1699">
        <v>8</v>
      </c>
      <c r="Y1699">
        <v>4</v>
      </c>
      <c r="Z1699">
        <v>11</v>
      </c>
      <c r="AA1699">
        <v>6</v>
      </c>
      <c r="AB1699">
        <v>0</v>
      </c>
      <c r="AC1699">
        <v>0</v>
      </c>
      <c r="AD1699">
        <v>0</v>
      </c>
      <c r="AE1699">
        <v>0</v>
      </c>
      <c r="AF1699">
        <v>0</v>
      </c>
      <c r="AG1699">
        <f t="shared" si="161"/>
        <v>0</v>
      </c>
      <c r="AH1699">
        <v>0</v>
      </c>
      <c r="AI1699">
        <v>0</v>
      </c>
    </row>
    <row r="1700" spans="1:35" x14ac:dyDescent="0.3">
      <c r="A1700" s="1">
        <v>3565</v>
      </c>
      <c r="B1700">
        <v>1955</v>
      </c>
      <c r="C1700">
        <f t="shared" si="158"/>
        <v>71</v>
      </c>
      <c r="D1700" t="str" cm="1">
        <f t="array" ref="D1700">_xlfn.IFS(C1700&lt;36,"Young",C1700&lt;56,"Middle-aged",C1700&gt;=56,"Senior")</f>
        <v>Senior</v>
      </c>
      <c r="E1700" t="s">
        <v>39</v>
      </c>
      <c r="F1700" t="s">
        <v>37</v>
      </c>
      <c r="G1700">
        <v>38452</v>
      </c>
      <c r="H1700">
        <f t="shared" si="156"/>
        <v>38452</v>
      </c>
      <c r="I1700" t="str" cm="1">
        <f t="array" ref="I1700">_xlfn.IFS(H1700&lt;PERCENTILE(Income_Clean,0.33),"Low",H1700&lt;PERCENTILE(Income_Clean,0.67),"Medium",H1700&gt;PERCENTILE(Income_Clean,0.67),"High")</f>
        <v>Low</v>
      </c>
      <c r="J1700" t="str">
        <f t="shared" si="157"/>
        <v>Below Average Income</v>
      </c>
      <c r="K1700">
        <v>1</v>
      </c>
      <c r="L1700">
        <v>1</v>
      </c>
      <c r="M1700" t="str">
        <f t="shared" si="159"/>
        <v>Yes</v>
      </c>
      <c r="N1700" t="s">
        <v>128</v>
      </c>
      <c r="O1700">
        <v>62</v>
      </c>
      <c r="P1700">
        <v>56</v>
      </c>
      <c r="Q1700">
        <v>0</v>
      </c>
      <c r="R1700">
        <v>14</v>
      </c>
      <c r="S1700">
        <v>0</v>
      </c>
      <c r="T1700">
        <v>0</v>
      </c>
      <c r="U1700">
        <v>2</v>
      </c>
      <c r="V1700">
        <f t="shared" si="160"/>
        <v>72</v>
      </c>
      <c r="W1700">
        <v>3</v>
      </c>
      <c r="X1700">
        <v>3</v>
      </c>
      <c r="Y1700">
        <v>0</v>
      </c>
      <c r="Z1700">
        <v>3</v>
      </c>
      <c r="AA1700">
        <v>7</v>
      </c>
      <c r="AB1700">
        <v>0</v>
      </c>
      <c r="AC1700">
        <v>0</v>
      </c>
      <c r="AD1700">
        <v>0</v>
      </c>
      <c r="AE1700">
        <v>0</v>
      </c>
      <c r="AF1700">
        <v>0</v>
      </c>
      <c r="AG1700">
        <f t="shared" si="161"/>
        <v>0</v>
      </c>
      <c r="AH1700">
        <v>0</v>
      </c>
      <c r="AI1700">
        <v>0</v>
      </c>
    </row>
    <row r="1701" spans="1:35" x14ac:dyDescent="0.3">
      <c r="A1701" s="1">
        <v>5294</v>
      </c>
      <c r="B1701">
        <v>1989</v>
      </c>
      <c r="C1701">
        <f t="shared" si="158"/>
        <v>37</v>
      </c>
      <c r="D1701" t="str" cm="1">
        <f t="array" ref="D1701">_xlfn.IFS(C1701&lt;36,"Young",C1701&lt;56,"Middle-aged",C1701&gt;=56,"Senior")</f>
        <v>Middle-aged</v>
      </c>
      <c r="E1701" t="s">
        <v>29</v>
      </c>
      <c r="F1701" t="s">
        <v>30</v>
      </c>
      <c r="G1701">
        <v>18358</v>
      </c>
      <c r="H1701">
        <f t="shared" si="156"/>
        <v>18358</v>
      </c>
      <c r="I1701" t="str" cm="1">
        <f t="array" ref="I1701">_xlfn.IFS(H1701&lt;PERCENTILE(Income_Clean,0.33),"Low",H1701&lt;PERCENTILE(Income_Clean,0.67),"Medium",H1701&gt;PERCENTILE(Income_Clean,0.67),"High")</f>
        <v>Low</v>
      </c>
      <c r="J1701" t="str">
        <f t="shared" si="157"/>
        <v>Below Average Income</v>
      </c>
      <c r="K1701">
        <v>1</v>
      </c>
      <c r="L1701">
        <v>0</v>
      </c>
      <c r="M1701" t="str">
        <f t="shared" si="159"/>
        <v>Yes</v>
      </c>
      <c r="N1701" t="s">
        <v>339</v>
      </c>
      <c r="O1701">
        <v>49</v>
      </c>
      <c r="P1701">
        <v>6</v>
      </c>
      <c r="Q1701">
        <v>8</v>
      </c>
      <c r="R1701">
        <v>19</v>
      </c>
      <c r="S1701">
        <v>16</v>
      </c>
      <c r="T1701">
        <v>4</v>
      </c>
      <c r="U1701">
        <v>4</v>
      </c>
      <c r="V1701">
        <f t="shared" si="160"/>
        <v>57</v>
      </c>
      <c r="W1701">
        <v>3</v>
      </c>
      <c r="X1701">
        <v>3</v>
      </c>
      <c r="Y1701">
        <v>0</v>
      </c>
      <c r="Z1701">
        <v>4</v>
      </c>
      <c r="AA1701">
        <v>7</v>
      </c>
      <c r="AB1701">
        <v>0</v>
      </c>
      <c r="AC1701">
        <v>0</v>
      </c>
      <c r="AD1701">
        <v>0</v>
      </c>
      <c r="AE1701">
        <v>0</v>
      </c>
      <c r="AF1701">
        <v>0</v>
      </c>
      <c r="AG1701">
        <f t="shared" si="161"/>
        <v>0</v>
      </c>
      <c r="AH1701">
        <v>0</v>
      </c>
      <c r="AI1701">
        <v>0</v>
      </c>
    </row>
    <row r="1702" spans="1:35" x14ac:dyDescent="0.3">
      <c r="A1702" s="1">
        <v>1958</v>
      </c>
      <c r="B1702">
        <v>1973</v>
      </c>
      <c r="C1702">
        <f t="shared" si="158"/>
        <v>53</v>
      </c>
      <c r="D1702" t="str" cm="1">
        <f t="array" ref="D1702">_xlfn.IFS(C1702&lt;36,"Young",C1702&lt;56,"Middle-aged",C1702&gt;=56,"Senior")</f>
        <v>Middle-aged</v>
      </c>
      <c r="E1702" t="s">
        <v>36</v>
      </c>
      <c r="F1702" t="s">
        <v>33</v>
      </c>
      <c r="G1702">
        <v>55012</v>
      </c>
      <c r="H1702">
        <f t="shared" si="156"/>
        <v>55012</v>
      </c>
      <c r="I1702" t="str" cm="1">
        <f t="array" ref="I1702">_xlfn.IFS(H1702&lt;PERCENTILE(Income_Clean,0.33),"Low",H1702&lt;PERCENTILE(Income_Clean,0.67),"Medium",H1702&gt;PERCENTILE(Income_Clean,0.67),"High")</f>
        <v>Medium</v>
      </c>
      <c r="J1702" t="str">
        <f t="shared" si="157"/>
        <v>Average Income</v>
      </c>
      <c r="K1702">
        <v>0</v>
      </c>
      <c r="L1702">
        <v>1</v>
      </c>
      <c r="M1702" t="str">
        <f t="shared" si="159"/>
        <v>Yes</v>
      </c>
      <c r="N1702" t="s">
        <v>517</v>
      </c>
      <c r="O1702">
        <v>85</v>
      </c>
      <c r="P1702">
        <v>582</v>
      </c>
      <c r="Q1702">
        <v>0</v>
      </c>
      <c r="R1702">
        <v>65</v>
      </c>
      <c r="S1702">
        <v>0</v>
      </c>
      <c r="T1702">
        <v>0</v>
      </c>
      <c r="U1702">
        <v>13</v>
      </c>
      <c r="V1702">
        <f t="shared" si="160"/>
        <v>660</v>
      </c>
      <c r="W1702">
        <v>6</v>
      </c>
      <c r="X1702">
        <v>8</v>
      </c>
      <c r="Y1702">
        <v>2</v>
      </c>
      <c r="Z1702">
        <v>9</v>
      </c>
      <c r="AA1702">
        <v>5</v>
      </c>
      <c r="AB1702">
        <v>0</v>
      </c>
      <c r="AC1702">
        <v>0</v>
      </c>
      <c r="AD1702">
        <v>0</v>
      </c>
      <c r="AE1702">
        <v>0</v>
      </c>
      <c r="AF1702">
        <v>0</v>
      </c>
      <c r="AG1702">
        <f t="shared" si="161"/>
        <v>0</v>
      </c>
      <c r="AH1702">
        <v>0</v>
      </c>
      <c r="AI1702">
        <v>0</v>
      </c>
    </row>
    <row r="1703" spans="1:35" x14ac:dyDescent="0.3">
      <c r="A1703" s="1">
        <v>7349</v>
      </c>
      <c r="B1703">
        <v>1973</v>
      </c>
      <c r="C1703">
        <f t="shared" si="158"/>
        <v>53</v>
      </c>
      <c r="D1703" t="str" cm="1">
        <f t="array" ref="D1703">_xlfn.IFS(C1703&lt;36,"Young",C1703&lt;56,"Middle-aged",C1703&gt;=56,"Senior")</f>
        <v>Middle-aged</v>
      </c>
      <c r="E1703" t="s">
        <v>47</v>
      </c>
      <c r="F1703" t="s">
        <v>33</v>
      </c>
      <c r="G1703">
        <v>9722</v>
      </c>
      <c r="H1703">
        <f t="shared" si="156"/>
        <v>9722</v>
      </c>
      <c r="I1703" t="str" cm="1">
        <f t="array" ref="I1703">_xlfn.IFS(H1703&lt;PERCENTILE(Income_Clean,0.33),"Low",H1703&lt;PERCENTILE(Income_Clean,0.67),"Medium",H1703&gt;PERCENTILE(Income_Clean,0.67),"High")</f>
        <v>Low</v>
      </c>
      <c r="J1703" t="str">
        <f t="shared" si="157"/>
        <v>Below Average Income</v>
      </c>
      <c r="K1703">
        <v>1</v>
      </c>
      <c r="L1703">
        <v>0</v>
      </c>
      <c r="M1703" t="str">
        <f t="shared" si="159"/>
        <v>Yes</v>
      </c>
      <c r="N1703" t="s">
        <v>665</v>
      </c>
      <c r="O1703">
        <v>7</v>
      </c>
      <c r="P1703">
        <v>6</v>
      </c>
      <c r="Q1703">
        <v>17</v>
      </c>
      <c r="R1703">
        <v>16</v>
      </c>
      <c r="S1703">
        <v>6</v>
      </c>
      <c r="T1703">
        <v>16</v>
      </c>
      <c r="U1703">
        <v>42</v>
      </c>
      <c r="V1703">
        <f t="shared" si="160"/>
        <v>103</v>
      </c>
      <c r="W1703">
        <v>4</v>
      </c>
      <c r="X1703">
        <v>3</v>
      </c>
      <c r="Y1703">
        <v>1</v>
      </c>
      <c r="Z1703">
        <v>3</v>
      </c>
      <c r="AA1703">
        <v>8</v>
      </c>
      <c r="AB1703">
        <v>0</v>
      </c>
      <c r="AC1703">
        <v>0</v>
      </c>
      <c r="AD1703">
        <v>0</v>
      </c>
      <c r="AE1703">
        <v>0</v>
      </c>
      <c r="AF1703">
        <v>0</v>
      </c>
      <c r="AG1703">
        <f t="shared" si="161"/>
        <v>0</v>
      </c>
      <c r="AH1703">
        <v>0</v>
      </c>
      <c r="AI1703">
        <v>1</v>
      </c>
    </row>
    <row r="1704" spans="1:35" x14ac:dyDescent="0.3">
      <c r="A1704" s="1">
        <v>8799</v>
      </c>
      <c r="B1704">
        <v>1984</v>
      </c>
      <c r="C1704">
        <f t="shared" si="158"/>
        <v>42</v>
      </c>
      <c r="D1704" t="str" cm="1">
        <f t="array" ref="D1704">_xlfn.IFS(C1704&lt;36,"Young",C1704&lt;56,"Middle-aged",C1704&gt;=56,"Senior")</f>
        <v>Middle-aged</v>
      </c>
      <c r="E1704" t="s">
        <v>36</v>
      </c>
      <c r="F1704" t="s">
        <v>37</v>
      </c>
      <c r="G1704">
        <v>38175</v>
      </c>
      <c r="H1704">
        <f t="shared" si="156"/>
        <v>38175</v>
      </c>
      <c r="I1704" t="str" cm="1">
        <f t="array" ref="I1704">_xlfn.IFS(H1704&lt;PERCENTILE(Income_Clean,0.33),"Low",H1704&lt;PERCENTILE(Income_Clean,0.67),"Medium",H1704&gt;PERCENTILE(Income_Clean,0.67),"High")</f>
        <v>Low</v>
      </c>
      <c r="J1704" t="str">
        <f t="shared" si="157"/>
        <v>Below Average Income</v>
      </c>
      <c r="K1704">
        <v>1</v>
      </c>
      <c r="L1704">
        <v>0</v>
      </c>
      <c r="M1704" t="str">
        <f t="shared" si="159"/>
        <v>Yes</v>
      </c>
      <c r="N1704" t="s">
        <v>654</v>
      </c>
      <c r="O1704">
        <v>6</v>
      </c>
      <c r="P1704">
        <v>70</v>
      </c>
      <c r="Q1704">
        <v>6</v>
      </c>
      <c r="R1704">
        <v>69</v>
      </c>
      <c r="S1704">
        <v>2</v>
      </c>
      <c r="T1704">
        <v>3</v>
      </c>
      <c r="U1704">
        <v>3</v>
      </c>
      <c r="V1704">
        <f t="shared" si="160"/>
        <v>153</v>
      </c>
      <c r="W1704">
        <v>3</v>
      </c>
      <c r="X1704">
        <v>3</v>
      </c>
      <c r="Y1704">
        <v>1</v>
      </c>
      <c r="Z1704">
        <v>4</v>
      </c>
      <c r="AA1704">
        <v>7</v>
      </c>
      <c r="AB1704">
        <v>0</v>
      </c>
      <c r="AC1704">
        <v>0</v>
      </c>
      <c r="AD1704">
        <v>0</v>
      </c>
      <c r="AE1704">
        <v>0</v>
      </c>
      <c r="AF1704">
        <v>0</v>
      </c>
      <c r="AG1704">
        <f t="shared" si="161"/>
        <v>0</v>
      </c>
      <c r="AH1704">
        <v>0</v>
      </c>
      <c r="AI1704">
        <v>0</v>
      </c>
    </row>
    <row r="1705" spans="1:35" x14ac:dyDescent="0.3">
      <c r="A1705" s="1">
        <v>1351</v>
      </c>
      <c r="B1705">
        <v>1956</v>
      </c>
      <c r="C1705">
        <f t="shared" si="158"/>
        <v>70</v>
      </c>
      <c r="D1705" t="str" cm="1">
        <f t="array" ref="D1705">_xlfn.IFS(C1705&lt;36,"Young",C1705&lt;56,"Middle-aged",C1705&gt;=56,"Senior")</f>
        <v>Senior</v>
      </c>
      <c r="E1705" t="s">
        <v>39</v>
      </c>
      <c r="F1705" t="s">
        <v>33</v>
      </c>
      <c r="G1705">
        <v>58656</v>
      </c>
      <c r="H1705">
        <f t="shared" si="156"/>
        <v>58656</v>
      </c>
      <c r="I1705" t="str" cm="1">
        <f t="array" ref="I1705">_xlfn.IFS(H1705&lt;PERCENTILE(Income_Clean,0.33),"Low",H1705&lt;PERCENTILE(Income_Clean,0.67),"Medium",H1705&gt;PERCENTILE(Income_Clean,0.67),"High")</f>
        <v>Medium</v>
      </c>
      <c r="J1705" t="str">
        <f t="shared" si="157"/>
        <v>Average Income</v>
      </c>
      <c r="K1705">
        <v>0</v>
      </c>
      <c r="L1705">
        <v>1</v>
      </c>
      <c r="M1705" t="str">
        <f t="shared" si="159"/>
        <v>Yes</v>
      </c>
      <c r="N1705" t="s">
        <v>601</v>
      </c>
      <c r="O1705">
        <v>25</v>
      </c>
      <c r="P1705">
        <v>962</v>
      </c>
      <c r="Q1705">
        <v>12</v>
      </c>
      <c r="R1705">
        <v>194</v>
      </c>
      <c r="S1705">
        <v>16</v>
      </c>
      <c r="T1705">
        <v>24</v>
      </c>
      <c r="U1705">
        <v>12</v>
      </c>
      <c r="V1705">
        <f t="shared" si="160"/>
        <v>1220</v>
      </c>
      <c r="W1705">
        <v>4</v>
      </c>
      <c r="X1705">
        <v>7</v>
      </c>
      <c r="Y1705">
        <v>8</v>
      </c>
      <c r="Z1705">
        <v>13</v>
      </c>
      <c r="AA1705">
        <v>6</v>
      </c>
      <c r="AB1705">
        <v>0</v>
      </c>
      <c r="AC1705">
        <v>0</v>
      </c>
      <c r="AD1705">
        <v>1</v>
      </c>
      <c r="AE1705">
        <v>0</v>
      </c>
      <c r="AF1705">
        <v>0</v>
      </c>
      <c r="AG1705">
        <f t="shared" si="161"/>
        <v>1</v>
      </c>
      <c r="AH1705">
        <v>0</v>
      </c>
      <c r="AI1705">
        <v>0</v>
      </c>
    </row>
    <row r="1706" spans="1:35" x14ac:dyDescent="0.3">
      <c r="A1706" s="1">
        <v>1045</v>
      </c>
      <c r="B1706">
        <v>1965</v>
      </c>
      <c r="C1706">
        <f t="shared" si="158"/>
        <v>61</v>
      </c>
      <c r="D1706" t="str" cm="1">
        <f t="array" ref="D1706">_xlfn.IFS(C1706&lt;36,"Young",C1706&lt;56,"Middle-aged",C1706&gt;=56,"Senior")</f>
        <v>Senior</v>
      </c>
      <c r="E1706" t="s">
        <v>29</v>
      </c>
      <c r="F1706" t="s">
        <v>33</v>
      </c>
      <c r="G1706">
        <v>52117</v>
      </c>
      <c r="H1706">
        <f t="shared" si="156"/>
        <v>52117</v>
      </c>
      <c r="I1706" t="str" cm="1">
        <f t="array" ref="I1706">_xlfn.IFS(H1706&lt;PERCENTILE(Income_Clean,0.33),"Low",H1706&lt;PERCENTILE(Income_Clean,0.67),"Medium",H1706&gt;PERCENTILE(Income_Clean,0.67),"High")</f>
        <v>Medium</v>
      </c>
      <c r="J1706" t="str">
        <f t="shared" si="157"/>
        <v>Average Income</v>
      </c>
      <c r="K1706">
        <v>0</v>
      </c>
      <c r="L1706">
        <v>1</v>
      </c>
      <c r="M1706" t="str">
        <f t="shared" si="159"/>
        <v>Yes</v>
      </c>
      <c r="N1706" t="s">
        <v>638</v>
      </c>
      <c r="O1706">
        <v>55</v>
      </c>
      <c r="P1706">
        <v>112</v>
      </c>
      <c r="Q1706">
        <v>10</v>
      </c>
      <c r="R1706">
        <v>107</v>
      </c>
      <c r="S1706">
        <v>30</v>
      </c>
      <c r="T1706">
        <v>0</v>
      </c>
      <c r="U1706">
        <v>20</v>
      </c>
      <c r="V1706">
        <f t="shared" si="160"/>
        <v>279</v>
      </c>
      <c r="W1706">
        <v>2</v>
      </c>
      <c r="X1706">
        <v>5</v>
      </c>
      <c r="Y1706">
        <v>2</v>
      </c>
      <c r="Z1706">
        <v>4</v>
      </c>
      <c r="AA1706">
        <v>7</v>
      </c>
      <c r="AB1706">
        <v>0</v>
      </c>
      <c r="AC1706">
        <v>0</v>
      </c>
      <c r="AD1706">
        <v>0</v>
      </c>
      <c r="AE1706">
        <v>0</v>
      </c>
      <c r="AF1706">
        <v>0</v>
      </c>
      <c r="AG1706">
        <f t="shared" si="161"/>
        <v>0</v>
      </c>
      <c r="AH1706">
        <v>0</v>
      </c>
      <c r="AI1706">
        <v>0</v>
      </c>
    </row>
    <row r="1707" spans="1:35" x14ac:dyDescent="0.3">
      <c r="A1707" s="1">
        <v>7732</v>
      </c>
      <c r="B1707">
        <v>1978</v>
      </c>
      <c r="C1707">
        <f t="shared" si="158"/>
        <v>48</v>
      </c>
      <c r="D1707" t="str" cm="1">
        <f t="array" ref="D1707">_xlfn.IFS(C1707&lt;36,"Young",C1707&lt;56,"Middle-aged",C1707&gt;=56,"Senior")</f>
        <v>Middle-aged</v>
      </c>
      <c r="E1707" t="s">
        <v>29</v>
      </c>
      <c r="F1707" t="s">
        <v>37</v>
      </c>
      <c r="G1707">
        <v>64813</v>
      </c>
      <c r="H1707">
        <f t="shared" si="156"/>
        <v>64813</v>
      </c>
      <c r="I1707" t="str" cm="1">
        <f t="array" ref="I1707">_xlfn.IFS(H1707&lt;PERCENTILE(Income_Clean,0.33),"Low",H1707&lt;PERCENTILE(Income_Clean,0.67),"Medium",H1707&gt;PERCENTILE(Income_Clean,0.67),"High")</f>
        <v>High</v>
      </c>
      <c r="J1707" t="str">
        <f t="shared" si="157"/>
        <v>Above Average Income</v>
      </c>
      <c r="K1707">
        <v>1</v>
      </c>
      <c r="L1707">
        <v>0</v>
      </c>
      <c r="M1707" t="str">
        <f t="shared" si="159"/>
        <v>Yes</v>
      </c>
      <c r="N1707" t="s">
        <v>460</v>
      </c>
      <c r="O1707">
        <v>81</v>
      </c>
      <c r="P1707">
        <v>293</v>
      </c>
      <c r="Q1707">
        <v>0</v>
      </c>
      <c r="R1707">
        <v>124</v>
      </c>
      <c r="S1707">
        <v>179</v>
      </c>
      <c r="T1707">
        <v>97</v>
      </c>
      <c r="U1707">
        <v>52</v>
      </c>
      <c r="V1707">
        <f t="shared" si="160"/>
        <v>745</v>
      </c>
      <c r="W1707">
        <v>1</v>
      </c>
      <c r="X1707">
        <v>7</v>
      </c>
      <c r="Y1707">
        <v>2</v>
      </c>
      <c r="Z1707">
        <v>10</v>
      </c>
      <c r="AA1707">
        <v>5</v>
      </c>
      <c r="AB1707">
        <v>0</v>
      </c>
      <c r="AC1707">
        <v>0</v>
      </c>
      <c r="AD1707">
        <v>0</v>
      </c>
      <c r="AE1707">
        <v>0</v>
      </c>
      <c r="AF1707">
        <v>0</v>
      </c>
      <c r="AG1707">
        <f t="shared" si="161"/>
        <v>0</v>
      </c>
      <c r="AH1707">
        <v>0</v>
      </c>
      <c r="AI1707">
        <v>0</v>
      </c>
    </row>
    <row r="1708" spans="1:35" x14ac:dyDescent="0.3">
      <c r="A1708" s="1">
        <v>8070</v>
      </c>
      <c r="B1708">
        <v>1973</v>
      </c>
      <c r="C1708">
        <f t="shared" si="158"/>
        <v>53</v>
      </c>
      <c r="D1708" t="str" cm="1">
        <f t="array" ref="D1708">_xlfn.IFS(C1708&lt;36,"Young",C1708&lt;56,"Middle-aged",C1708&gt;=56,"Senior")</f>
        <v>Middle-aged</v>
      </c>
      <c r="E1708" t="s">
        <v>36</v>
      </c>
      <c r="F1708" t="s">
        <v>37</v>
      </c>
      <c r="G1708">
        <v>54222</v>
      </c>
      <c r="H1708">
        <f t="shared" si="156"/>
        <v>54222</v>
      </c>
      <c r="I1708" t="str" cm="1">
        <f t="array" ref="I1708">_xlfn.IFS(H1708&lt;PERCENTILE(Income_Clean,0.33),"Low",H1708&lt;PERCENTILE(Income_Clean,0.67),"Medium",H1708&gt;PERCENTILE(Income_Clean,0.67),"High")</f>
        <v>Medium</v>
      </c>
      <c r="J1708" t="str">
        <f t="shared" si="157"/>
        <v>Average Income</v>
      </c>
      <c r="K1708">
        <v>0</v>
      </c>
      <c r="L1708">
        <v>1</v>
      </c>
      <c r="M1708" t="str">
        <f t="shared" si="159"/>
        <v>Yes</v>
      </c>
      <c r="N1708" t="s">
        <v>176</v>
      </c>
      <c r="O1708">
        <v>98</v>
      </c>
      <c r="P1708">
        <v>199</v>
      </c>
      <c r="Q1708">
        <v>12</v>
      </c>
      <c r="R1708">
        <v>31</v>
      </c>
      <c r="S1708">
        <v>3</v>
      </c>
      <c r="T1708">
        <v>12</v>
      </c>
      <c r="U1708">
        <v>7</v>
      </c>
      <c r="V1708">
        <f t="shared" si="160"/>
        <v>264</v>
      </c>
      <c r="W1708">
        <v>1</v>
      </c>
      <c r="X1708">
        <v>3</v>
      </c>
      <c r="Y1708">
        <v>3</v>
      </c>
      <c r="Z1708">
        <v>5</v>
      </c>
      <c r="AA1708">
        <v>3</v>
      </c>
      <c r="AB1708">
        <v>0</v>
      </c>
      <c r="AC1708">
        <v>0</v>
      </c>
      <c r="AD1708">
        <v>0</v>
      </c>
      <c r="AE1708">
        <v>0</v>
      </c>
      <c r="AF1708">
        <v>0</v>
      </c>
      <c r="AG1708">
        <f t="shared" si="161"/>
        <v>0</v>
      </c>
      <c r="AH1708">
        <v>0</v>
      </c>
      <c r="AI1708">
        <v>0</v>
      </c>
    </row>
    <row r="1709" spans="1:35" x14ac:dyDescent="0.3">
      <c r="A1709" s="1">
        <v>477</v>
      </c>
      <c r="B1709">
        <v>1986</v>
      </c>
      <c r="C1709">
        <f t="shared" si="158"/>
        <v>40</v>
      </c>
      <c r="D1709" t="str" cm="1">
        <f t="array" ref="D1709">_xlfn.IFS(C1709&lt;36,"Young",C1709&lt;56,"Middle-aged",C1709&gt;=56,"Senior")</f>
        <v>Middle-aged</v>
      </c>
      <c r="E1709" t="s">
        <v>29</v>
      </c>
      <c r="F1709" t="s">
        <v>37</v>
      </c>
      <c r="G1709">
        <v>83512</v>
      </c>
      <c r="H1709">
        <f t="shared" si="156"/>
        <v>83512</v>
      </c>
      <c r="I1709" t="str" cm="1">
        <f t="array" ref="I1709">_xlfn.IFS(H1709&lt;PERCENTILE(Income_Clean,0.33),"Low",H1709&lt;PERCENTILE(Income_Clean,0.67),"Medium",H1709&gt;PERCENTILE(Income_Clean,0.67),"High")</f>
        <v>High</v>
      </c>
      <c r="J1709" t="str">
        <f t="shared" si="157"/>
        <v>Above Average Income</v>
      </c>
      <c r="K1709">
        <v>0</v>
      </c>
      <c r="L1709">
        <v>0</v>
      </c>
      <c r="M1709" t="str">
        <f t="shared" si="159"/>
        <v>No</v>
      </c>
      <c r="N1709" t="s">
        <v>248</v>
      </c>
      <c r="O1709">
        <v>31</v>
      </c>
      <c r="P1709">
        <v>1060</v>
      </c>
      <c r="Q1709">
        <v>61</v>
      </c>
      <c r="R1709">
        <v>835</v>
      </c>
      <c r="S1709">
        <v>80</v>
      </c>
      <c r="T1709">
        <v>20</v>
      </c>
      <c r="U1709">
        <v>101</v>
      </c>
      <c r="V1709">
        <f t="shared" si="160"/>
        <v>2157</v>
      </c>
      <c r="W1709">
        <v>1</v>
      </c>
      <c r="X1709">
        <v>4</v>
      </c>
      <c r="Y1709">
        <v>7</v>
      </c>
      <c r="Z1709">
        <v>10</v>
      </c>
      <c r="AA1709">
        <v>1</v>
      </c>
      <c r="AB1709">
        <v>1</v>
      </c>
      <c r="AC1709">
        <v>0</v>
      </c>
      <c r="AD1709">
        <v>1</v>
      </c>
      <c r="AE1709">
        <v>1</v>
      </c>
      <c r="AF1709">
        <v>1</v>
      </c>
      <c r="AG1709">
        <f t="shared" si="161"/>
        <v>4</v>
      </c>
      <c r="AH1709">
        <v>0</v>
      </c>
      <c r="AI1709">
        <v>1</v>
      </c>
    </row>
    <row r="1710" spans="1:35" x14ac:dyDescent="0.3">
      <c r="A1710" s="1">
        <v>7832</v>
      </c>
      <c r="B1710">
        <v>1959</v>
      </c>
      <c r="C1710">
        <f t="shared" si="158"/>
        <v>67</v>
      </c>
      <c r="D1710" t="str" cm="1">
        <f t="array" ref="D1710">_xlfn.IFS(C1710&lt;36,"Young",C1710&lt;56,"Middle-aged",C1710&gt;=56,"Senior")</f>
        <v>Senior</v>
      </c>
      <c r="E1710" t="s">
        <v>39</v>
      </c>
      <c r="F1710" t="s">
        <v>37</v>
      </c>
      <c r="G1710">
        <v>77520</v>
      </c>
      <c r="H1710">
        <f t="shared" si="156"/>
        <v>77520</v>
      </c>
      <c r="I1710" t="str" cm="1">
        <f t="array" ref="I1710">_xlfn.IFS(H1710&lt;PERCENTILE(Income_Clean,0.33),"Low",H1710&lt;PERCENTILE(Income_Clean,0.67),"Medium",H1710&gt;PERCENTILE(Income_Clean,0.67),"High")</f>
        <v>High</v>
      </c>
      <c r="J1710" t="str">
        <f t="shared" si="157"/>
        <v>Above Average Income</v>
      </c>
      <c r="K1710">
        <v>0</v>
      </c>
      <c r="L1710">
        <v>1</v>
      </c>
      <c r="M1710" t="str">
        <f t="shared" si="159"/>
        <v>Yes</v>
      </c>
      <c r="N1710" t="s">
        <v>158</v>
      </c>
      <c r="O1710">
        <v>30</v>
      </c>
      <c r="P1710">
        <v>940</v>
      </c>
      <c r="Q1710">
        <v>44</v>
      </c>
      <c r="R1710">
        <v>396</v>
      </c>
      <c r="S1710">
        <v>0</v>
      </c>
      <c r="T1710">
        <v>88</v>
      </c>
      <c r="U1710">
        <v>58</v>
      </c>
      <c r="V1710">
        <f t="shared" si="160"/>
        <v>1526</v>
      </c>
      <c r="W1710">
        <v>1</v>
      </c>
      <c r="X1710">
        <v>8</v>
      </c>
      <c r="Y1710">
        <v>7</v>
      </c>
      <c r="Z1710">
        <v>7</v>
      </c>
      <c r="AA1710">
        <v>4</v>
      </c>
      <c r="AB1710">
        <v>1</v>
      </c>
      <c r="AC1710">
        <v>0</v>
      </c>
      <c r="AD1710">
        <v>1</v>
      </c>
      <c r="AE1710">
        <v>1</v>
      </c>
      <c r="AF1710">
        <v>0</v>
      </c>
      <c r="AG1710">
        <f t="shared" si="161"/>
        <v>3</v>
      </c>
      <c r="AH1710">
        <v>0</v>
      </c>
      <c r="AI1710">
        <v>1</v>
      </c>
    </row>
    <row r="1711" spans="1:35" x14ac:dyDescent="0.3">
      <c r="A1711" s="1">
        <v>2202</v>
      </c>
      <c r="B1711">
        <v>1978</v>
      </c>
      <c r="C1711">
        <f t="shared" si="158"/>
        <v>48</v>
      </c>
      <c r="D1711" t="str" cm="1">
        <f t="array" ref="D1711">_xlfn.IFS(C1711&lt;36,"Young",C1711&lt;56,"Middle-aged",C1711&gt;=56,"Senior")</f>
        <v>Middle-aged</v>
      </c>
      <c r="E1711" t="s">
        <v>29</v>
      </c>
      <c r="F1711" t="s">
        <v>33</v>
      </c>
      <c r="G1711">
        <v>41154</v>
      </c>
      <c r="H1711">
        <f t="shared" si="156"/>
        <v>41154</v>
      </c>
      <c r="I1711" t="str" cm="1">
        <f t="array" ref="I1711">_xlfn.IFS(H1711&lt;PERCENTILE(Income_Clean,0.33),"Low",H1711&lt;PERCENTILE(Income_Clean,0.67),"Medium",H1711&gt;PERCENTILE(Income_Clean,0.67),"High")</f>
        <v>Medium</v>
      </c>
      <c r="J1711" t="str">
        <f t="shared" si="157"/>
        <v>Average Income</v>
      </c>
      <c r="K1711">
        <v>0</v>
      </c>
      <c r="L1711">
        <v>1</v>
      </c>
      <c r="M1711" t="str">
        <f t="shared" si="159"/>
        <v>Yes</v>
      </c>
      <c r="N1711" t="s">
        <v>666</v>
      </c>
      <c r="O1711">
        <v>98</v>
      </c>
      <c r="P1711">
        <v>44</v>
      </c>
      <c r="Q1711">
        <v>2</v>
      </c>
      <c r="R1711">
        <v>11</v>
      </c>
      <c r="S1711">
        <v>2</v>
      </c>
      <c r="T1711">
        <v>3</v>
      </c>
      <c r="U1711">
        <v>7</v>
      </c>
      <c r="V1711">
        <f t="shared" si="160"/>
        <v>69</v>
      </c>
      <c r="W1711">
        <v>1</v>
      </c>
      <c r="X1711">
        <v>1</v>
      </c>
      <c r="Y1711">
        <v>0</v>
      </c>
      <c r="Z1711">
        <v>4</v>
      </c>
      <c r="AA1711">
        <v>5</v>
      </c>
      <c r="AB1711">
        <v>0</v>
      </c>
      <c r="AC1711">
        <v>0</v>
      </c>
      <c r="AD1711">
        <v>0</v>
      </c>
      <c r="AE1711">
        <v>0</v>
      </c>
      <c r="AF1711">
        <v>0</v>
      </c>
      <c r="AG1711">
        <f t="shared" si="161"/>
        <v>0</v>
      </c>
      <c r="AH1711">
        <v>0</v>
      </c>
      <c r="AI1711">
        <v>0</v>
      </c>
    </row>
    <row r="1712" spans="1:35" x14ac:dyDescent="0.3">
      <c r="A1712" s="1">
        <v>7396</v>
      </c>
      <c r="B1712">
        <v>1966</v>
      </c>
      <c r="C1712">
        <f t="shared" si="158"/>
        <v>60</v>
      </c>
      <c r="D1712" t="str" cm="1">
        <f t="array" ref="D1712">_xlfn.IFS(C1712&lt;36,"Young",C1712&lt;56,"Middle-aged",C1712&gt;=56,"Senior")</f>
        <v>Senior</v>
      </c>
      <c r="E1712" t="s">
        <v>29</v>
      </c>
      <c r="F1712" t="s">
        <v>37</v>
      </c>
      <c r="G1712">
        <v>80398</v>
      </c>
      <c r="H1712">
        <f t="shared" si="156"/>
        <v>80398</v>
      </c>
      <c r="I1712" t="str" cm="1">
        <f t="array" ref="I1712">_xlfn.IFS(H1712&lt;PERCENTILE(Income_Clean,0.33),"Low",H1712&lt;PERCENTILE(Income_Clean,0.67),"Medium",H1712&gt;PERCENTILE(Income_Clean,0.67),"High")</f>
        <v>High</v>
      </c>
      <c r="J1712" t="str">
        <f t="shared" si="157"/>
        <v>Above Average Income</v>
      </c>
      <c r="K1712">
        <v>0</v>
      </c>
      <c r="L1712">
        <v>0</v>
      </c>
      <c r="M1712" t="str">
        <f t="shared" si="159"/>
        <v>No</v>
      </c>
      <c r="N1712" t="s">
        <v>137</v>
      </c>
      <c r="O1712">
        <v>92</v>
      </c>
      <c r="P1712">
        <v>342</v>
      </c>
      <c r="Q1712">
        <v>51</v>
      </c>
      <c r="R1712">
        <v>936</v>
      </c>
      <c r="S1712">
        <v>207</v>
      </c>
      <c r="T1712">
        <v>35</v>
      </c>
      <c r="U1712">
        <v>26</v>
      </c>
      <c r="V1712">
        <f t="shared" si="160"/>
        <v>1597</v>
      </c>
      <c r="W1712">
        <v>1</v>
      </c>
      <c r="X1712">
        <v>5</v>
      </c>
      <c r="Y1712">
        <v>8</v>
      </c>
      <c r="Z1712">
        <v>12</v>
      </c>
      <c r="AA1712">
        <v>3</v>
      </c>
      <c r="AB1712">
        <v>0</v>
      </c>
      <c r="AC1712">
        <v>0</v>
      </c>
      <c r="AD1712">
        <v>1</v>
      </c>
      <c r="AE1712">
        <v>0</v>
      </c>
      <c r="AF1712">
        <v>0</v>
      </c>
      <c r="AG1712">
        <f t="shared" si="161"/>
        <v>1</v>
      </c>
      <c r="AH1712">
        <v>0</v>
      </c>
      <c r="AI1712">
        <v>0</v>
      </c>
    </row>
    <row r="1713" spans="1:35" x14ac:dyDescent="0.3">
      <c r="A1713" s="1">
        <v>4055</v>
      </c>
      <c r="B1713">
        <v>1992</v>
      </c>
      <c r="C1713">
        <f t="shared" si="158"/>
        <v>34</v>
      </c>
      <c r="D1713" t="str" cm="1">
        <f t="array" ref="D1713">_xlfn.IFS(C1713&lt;36,"Young",C1713&lt;56,"Middle-aged",C1713&gt;=56,"Senior")</f>
        <v>Young</v>
      </c>
      <c r="E1713" t="s">
        <v>47</v>
      </c>
      <c r="F1713" t="s">
        <v>30</v>
      </c>
      <c r="G1713">
        <v>18746</v>
      </c>
      <c r="H1713">
        <f t="shared" si="156"/>
        <v>18746</v>
      </c>
      <c r="I1713" t="str" cm="1">
        <f t="array" ref="I1713">_xlfn.IFS(H1713&lt;PERCENTILE(Income_Clean,0.33),"Low",H1713&lt;PERCENTILE(Income_Clean,0.67),"Medium",H1713&gt;PERCENTILE(Income_Clean,0.67),"High")</f>
        <v>Low</v>
      </c>
      <c r="J1713" t="str">
        <f t="shared" si="157"/>
        <v>Below Average Income</v>
      </c>
      <c r="K1713">
        <v>1</v>
      </c>
      <c r="L1713">
        <v>0</v>
      </c>
      <c r="M1713" t="str">
        <f t="shared" si="159"/>
        <v>Yes</v>
      </c>
      <c r="N1713" t="s">
        <v>504</v>
      </c>
      <c r="O1713">
        <v>41</v>
      </c>
      <c r="P1713">
        <v>2</v>
      </c>
      <c r="Q1713">
        <v>10</v>
      </c>
      <c r="R1713">
        <v>11</v>
      </c>
      <c r="S1713">
        <v>12</v>
      </c>
      <c r="T1713">
        <v>9</v>
      </c>
      <c r="U1713">
        <v>20</v>
      </c>
      <c r="V1713">
        <f t="shared" si="160"/>
        <v>64</v>
      </c>
      <c r="W1713">
        <v>2</v>
      </c>
      <c r="X1713">
        <v>3</v>
      </c>
      <c r="Y1713">
        <v>0</v>
      </c>
      <c r="Z1713">
        <v>3</v>
      </c>
      <c r="AA1713">
        <v>6</v>
      </c>
      <c r="AB1713">
        <v>0</v>
      </c>
      <c r="AC1713">
        <v>0</v>
      </c>
      <c r="AD1713">
        <v>0</v>
      </c>
      <c r="AE1713">
        <v>0</v>
      </c>
      <c r="AF1713">
        <v>0</v>
      </c>
      <c r="AG1713">
        <f t="shared" si="161"/>
        <v>0</v>
      </c>
      <c r="AH1713">
        <v>0</v>
      </c>
      <c r="AI1713">
        <v>0</v>
      </c>
    </row>
    <row r="1714" spans="1:35" x14ac:dyDescent="0.3">
      <c r="A1714" s="1">
        <v>10340</v>
      </c>
      <c r="B1714">
        <v>1984</v>
      </c>
      <c r="C1714">
        <f t="shared" si="158"/>
        <v>42</v>
      </c>
      <c r="D1714" t="str" cm="1">
        <f t="array" ref="D1714">_xlfn.IFS(C1714&lt;36,"Young",C1714&lt;56,"Middle-aged",C1714&gt;=56,"Senior")</f>
        <v>Middle-aged</v>
      </c>
      <c r="E1714" t="s">
        <v>29</v>
      </c>
      <c r="F1714" t="s">
        <v>33</v>
      </c>
      <c r="G1714">
        <v>35196</v>
      </c>
      <c r="H1714">
        <f t="shared" si="156"/>
        <v>35196</v>
      </c>
      <c r="I1714" t="str" cm="1">
        <f t="array" ref="I1714">_xlfn.IFS(H1714&lt;PERCENTILE(Income_Clean,0.33),"Low",H1714&lt;PERCENTILE(Income_Clean,0.67),"Medium",H1714&gt;PERCENTILE(Income_Clean,0.67),"High")</f>
        <v>Low</v>
      </c>
      <c r="J1714" t="str">
        <f t="shared" si="157"/>
        <v>Below Average Income</v>
      </c>
      <c r="K1714">
        <v>1</v>
      </c>
      <c r="L1714">
        <v>0</v>
      </c>
      <c r="M1714" t="str">
        <f t="shared" si="159"/>
        <v>Yes</v>
      </c>
      <c r="N1714" t="s">
        <v>42</v>
      </c>
      <c r="O1714">
        <v>68</v>
      </c>
      <c r="P1714">
        <v>75</v>
      </c>
      <c r="Q1714">
        <v>12</v>
      </c>
      <c r="R1714">
        <v>141</v>
      </c>
      <c r="S1714">
        <v>43</v>
      </c>
      <c r="T1714">
        <v>39</v>
      </c>
      <c r="U1714">
        <v>187</v>
      </c>
      <c r="V1714">
        <f t="shared" si="160"/>
        <v>497</v>
      </c>
      <c r="W1714">
        <v>6</v>
      </c>
      <c r="X1714">
        <v>6</v>
      </c>
      <c r="Y1714">
        <v>1</v>
      </c>
      <c r="Z1714">
        <v>5</v>
      </c>
      <c r="AA1714">
        <v>8</v>
      </c>
      <c r="AB1714">
        <v>0</v>
      </c>
      <c r="AC1714">
        <v>0</v>
      </c>
      <c r="AD1714">
        <v>0</v>
      </c>
      <c r="AE1714">
        <v>0</v>
      </c>
      <c r="AF1714">
        <v>0</v>
      </c>
      <c r="AG1714">
        <f t="shared" si="161"/>
        <v>0</v>
      </c>
      <c r="AH1714">
        <v>0</v>
      </c>
      <c r="AI1714">
        <v>0</v>
      </c>
    </row>
    <row r="1715" spans="1:35" x14ac:dyDescent="0.3">
      <c r="A1715" s="1">
        <v>10091</v>
      </c>
      <c r="B1715">
        <v>1956</v>
      </c>
      <c r="C1715">
        <f t="shared" si="158"/>
        <v>70</v>
      </c>
      <c r="D1715" t="str" cm="1">
        <f t="array" ref="D1715">_xlfn.IFS(C1715&lt;36,"Young",C1715&lt;56,"Middle-aged",C1715&gt;=56,"Senior")</f>
        <v>Senior</v>
      </c>
      <c r="E1715" t="s">
        <v>29</v>
      </c>
      <c r="F1715" t="s">
        <v>30</v>
      </c>
      <c r="G1715">
        <v>60230</v>
      </c>
      <c r="H1715">
        <f t="shared" si="156"/>
        <v>60230</v>
      </c>
      <c r="I1715" t="str" cm="1">
        <f t="array" ref="I1715">_xlfn.IFS(H1715&lt;PERCENTILE(Income_Clean,0.33),"Low",H1715&lt;PERCENTILE(Income_Clean,0.67),"Medium",H1715&gt;PERCENTILE(Income_Clean,0.67),"High")</f>
        <v>Medium</v>
      </c>
      <c r="J1715" t="str">
        <f t="shared" si="157"/>
        <v>Average Income</v>
      </c>
      <c r="K1715">
        <v>0</v>
      </c>
      <c r="L1715">
        <v>1</v>
      </c>
      <c r="M1715" t="str">
        <f t="shared" si="159"/>
        <v>Yes</v>
      </c>
      <c r="N1715" t="s">
        <v>238</v>
      </c>
      <c r="O1715">
        <v>78</v>
      </c>
      <c r="P1715">
        <v>520</v>
      </c>
      <c r="Q1715">
        <v>20</v>
      </c>
      <c r="R1715">
        <v>367</v>
      </c>
      <c r="S1715">
        <v>39</v>
      </c>
      <c r="T1715">
        <v>81</v>
      </c>
      <c r="U1715">
        <v>40</v>
      </c>
      <c r="V1715">
        <f t="shared" si="160"/>
        <v>1067</v>
      </c>
      <c r="W1715">
        <v>2</v>
      </c>
      <c r="X1715">
        <v>6</v>
      </c>
      <c r="Y1715">
        <v>3</v>
      </c>
      <c r="Z1715">
        <v>6</v>
      </c>
      <c r="AA1715">
        <v>5</v>
      </c>
      <c r="AB1715">
        <v>0</v>
      </c>
      <c r="AC1715">
        <v>0</v>
      </c>
      <c r="AD1715">
        <v>0</v>
      </c>
      <c r="AE1715">
        <v>0</v>
      </c>
      <c r="AF1715">
        <v>0</v>
      </c>
      <c r="AG1715">
        <f t="shared" si="161"/>
        <v>0</v>
      </c>
      <c r="AH1715">
        <v>0</v>
      </c>
      <c r="AI1715">
        <v>0</v>
      </c>
    </row>
    <row r="1716" spans="1:35" x14ac:dyDescent="0.3">
      <c r="A1716" s="1">
        <v>7629</v>
      </c>
      <c r="B1716">
        <v>1977</v>
      </c>
      <c r="C1716">
        <f t="shared" si="158"/>
        <v>49</v>
      </c>
      <c r="D1716" t="str" cm="1">
        <f t="array" ref="D1716">_xlfn.IFS(C1716&lt;36,"Young",C1716&lt;56,"Middle-aged",C1716&gt;=56,"Senior")</f>
        <v>Middle-aged</v>
      </c>
      <c r="E1716" t="s">
        <v>29</v>
      </c>
      <c r="F1716" t="s">
        <v>37</v>
      </c>
      <c r="G1716">
        <v>22108</v>
      </c>
      <c r="H1716">
        <f t="shared" si="156"/>
        <v>22108</v>
      </c>
      <c r="I1716" t="str" cm="1">
        <f t="array" ref="I1716">_xlfn.IFS(H1716&lt;PERCENTILE(Income_Clean,0.33),"Low",H1716&lt;PERCENTILE(Income_Clean,0.67),"Medium",H1716&gt;PERCENTILE(Income_Clean,0.67),"High")</f>
        <v>Low</v>
      </c>
      <c r="J1716" t="str">
        <f t="shared" si="157"/>
        <v>Below Average Income</v>
      </c>
      <c r="K1716">
        <v>1</v>
      </c>
      <c r="L1716">
        <v>1</v>
      </c>
      <c r="M1716" t="str">
        <f t="shared" si="159"/>
        <v>Yes</v>
      </c>
      <c r="N1716" t="s">
        <v>131</v>
      </c>
      <c r="O1716">
        <v>46</v>
      </c>
      <c r="P1716">
        <v>5</v>
      </c>
      <c r="Q1716">
        <v>3</v>
      </c>
      <c r="R1716">
        <v>9</v>
      </c>
      <c r="S1716">
        <v>6</v>
      </c>
      <c r="T1716">
        <v>2</v>
      </c>
      <c r="U1716">
        <v>6</v>
      </c>
      <c r="V1716">
        <f t="shared" si="160"/>
        <v>31</v>
      </c>
      <c r="W1716">
        <v>2</v>
      </c>
      <c r="X1716">
        <v>2</v>
      </c>
      <c r="Y1716">
        <v>0</v>
      </c>
      <c r="Z1716">
        <v>3</v>
      </c>
      <c r="AA1716">
        <v>7</v>
      </c>
      <c r="AB1716">
        <v>0</v>
      </c>
      <c r="AC1716">
        <v>0</v>
      </c>
      <c r="AD1716">
        <v>0</v>
      </c>
      <c r="AE1716">
        <v>0</v>
      </c>
      <c r="AF1716">
        <v>0</v>
      </c>
      <c r="AG1716">
        <f t="shared" si="161"/>
        <v>0</v>
      </c>
      <c r="AH1716">
        <v>0</v>
      </c>
      <c r="AI1716">
        <v>0</v>
      </c>
    </row>
    <row r="1717" spans="1:35" x14ac:dyDescent="0.3">
      <c r="A1717" s="1">
        <v>10640</v>
      </c>
      <c r="B1717">
        <v>1974</v>
      </c>
      <c r="C1717">
        <f t="shared" si="158"/>
        <v>52</v>
      </c>
      <c r="D1717" t="str" cm="1">
        <f t="array" ref="D1717">_xlfn.IFS(C1717&lt;36,"Young",C1717&lt;56,"Middle-aged",C1717&gt;=56,"Senior")</f>
        <v>Middle-aged</v>
      </c>
      <c r="E1717" t="s">
        <v>29</v>
      </c>
      <c r="F1717" t="s">
        <v>33</v>
      </c>
      <c r="G1717">
        <v>44392</v>
      </c>
      <c r="H1717">
        <f t="shared" si="156"/>
        <v>44392</v>
      </c>
      <c r="I1717" t="str" cm="1">
        <f t="array" ref="I1717">_xlfn.IFS(H1717&lt;PERCENTILE(Income_Clean,0.33),"Low",H1717&lt;PERCENTILE(Income_Clean,0.67),"Medium",H1717&gt;PERCENTILE(Income_Clean,0.67),"High")</f>
        <v>Medium</v>
      </c>
      <c r="J1717" t="str">
        <f t="shared" si="157"/>
        <v>Average Income</v>
      </c>
      <c r="K1717">
        <v>1</v>
      </c>
      <c r="L1717">
        <v>1</v>
      </c>
      <c r="M1717" t="str">
        <f t="shared" si="159"/>
        <v>Yes</v>
      </c>
      <c r="N1717" t="s">
        <v>603</v>
      </c>
      <c r="O1717">
        <v>71</v>
      </c>
      <c r="P1717">
        <v>87</v>
      </c>
      <c r="Q1717">
        <v>5</v>
      </c>
      <c r="R1717">
        <v>71</v>
      </c>
      <c r="S1717">
        <v>7</v>
      </c>
      <c r="T1717">
        <v>12</v>
      </c>
      <c r="U1717">
        <v>29</v>
      </c>
      <c r="V1717">
        <f t="shared" si="160"/>
        <v>211</v>
      </c>
      <c r="W1717">
        <v>5</v>
      </c>
      <c r="X1717">
        <v>4</v>
      </c>
      <c r="Y1717">
        <v>1</v>
      </c>
      <c r="Z1717">
        <v>4</v>
      </c>
      <c r="AA1717">
        <v>7</v>
      </c>
      <c r="AB1717">
        <v>0</v>
      </c>
      <c r="AC1717">
        <v>0</v>
      </c>
      <c r="AD1717">
        <v>0</v>
      </c>
      <c r="AE1717">
        <v>0</v>
      </c>
      <c r="AF1717">
        <v>0</v>
      </c>
      <c r="AG1717">
        <f t="shared" si="161"/>
        <v>0</v>
      </c>
      <c r="AH1717">
        <v>0</v>
      </c>
      <c r="AI1717">
        <v>0</v>
      </c>
    </row>
    <row r="1718" spans="1:35" x14ac:dyDescent="0.3">
      <c r="A1718" s="1">
        <v>3498</v>
      </c>
      <c r="B1718">
        <v>1976</v>
      </c>
      <c r="C1718">
        <f t="shared" si="158"/>
        <v>50</v>
      </c>
      <c r="D1718" t="str" cm="1">
        <f t="array" ref="D1718">_xlfn.IFS(C1718&lt;36,"Young",C1718&lt;56,"Middle-aged",C1718&gt;=56,"Senior")</f>
        <v>Middle-aged</v>
      </c>
      <c r="E1718" t="s">
        <v>36</v>
      </c>
      <c r="F1718" t="s">
        <v>37</v>
      </c>
      <c r="G1718">
        <v>55424</v>
      </c>
      <c r="H1718">
        <f t="shared" si="156"/>
        <v>55424</v>
      </c>
      <c r="I1718" t="str" cm="1">
        <f t="array" ref="I1718">_xlfn.IFS(H1718&lt;PERCENTILE(Income_Clean,0.33),"Low",H1718&lt;PERCENTILE(Income_Clean,0.67),"Medium",H1718&gt;PERCENTILE(Income_Clean,0.67),"High")</f>
        <v>Medium</v>
      </c>
      <c r="J1718" t="str">
        <f t="shared" si="157"/>
        <v>Average Income</v>
      </c>
      <c r="K1718">
        <v>0</v>
      </c>
      <c r="L1718">
        <v>1</v>
      </c>
      <c r="M1718" t="str">
        <f t="shared" si="159"/>
        <v>Yes</v>
      </c>
      <c r="N1718" t="s">
        <v>639</v>
      </c>
      <c r="O1718">
        <v>6</v>
      </c>
      <c r="P1718">
        <v>462</v>
      </c>
      <c r="Q1718">
        <v>61</v>
      </c>
      <c r="R1718">
        <v>184</v>
      </c>
      <c r="S1718">
        <v>10</v>
      </c>
      <c r="T1718">
        <v>53</v>
      </c>
      <c r="U1718">
        <v>107</v>
      </c>
      <c r="V1718">
        <f t="shared" si="160"/>
        <v>877</v>
      </c>
      <c r="W1718">
        <v>4</v>
      </c>
      <c r="X1718">
        <v>7</v>
      </c>
      <c r="Y1718">
        <v>5</v>
      </c>
      <c r="Z1718">
        <v>9</v>
      </c>
      <c r="AA1718">
        <v>6</v>
      </c>
      <c r="AB1718">
        <v>1</v>
      </c>
      <c r="AC1718">
        <v>0</v>
      </c>
      <c r="AD1718">
        <v>0</v>
      </c>
      <c r="AE1718">
        <v>0</v>
      </c>
      <c r="AF1718">
        <v>0</v>
      </c>
      <c r="AG1718">
        <f t="shared" si="161"/>
        <v>1</v>
      </c>
      <c r="AH1718">
        <v>0</v>
      </c>
      <c r="AI1718">
        <v>1</v>
      </c>
    </row>
    <row r="1719" spans="1:35" x14ac:dyDescent="0.3">
      <c r="A1719" s="1">
        <v>6742</v>
      </c>
      <c r="B1719">
        <v>1979</v>
      </c>
      <c r="C1719">
        <f t="shared" si="158"/>
        <v>47</v>
      </c>
      <c r="D1719" t="str" cm="1">
        <f t="array" ref="D1719">_xlfn.IFS(C1719&lt;36,"Young",C1719&lt;56,"Middle-aged",C1719&gt;=56,"Senior")</f>
        <v>Middle-aged</v>
      </c>
      <c r="E1719" t="s">
        <v>29</v>
      </c>
      <c r="F1719" t="s">
        <v>37</v>
      </c>
      <c r="G1719">
        <v>17688</v>
      </c>
      <c r="H1719">
        <f t="shared" si="156"/>
        <v>17688</v>
      </c>
      <c r="I1719" t="str" cm="1">
        <f t="array" ref="I1719">_xlfn.IFS(H1719&lt;PERCENTILE(Income_Clean,0.33),"Low",H1719&lt;PERCENTILE(Income_Clean,0.67),"Medium",H1719&gt;PERCENTILE(Income_Clean,0.67),"High")</f>
        <v>Low</v>
      </c>
      <c r="J1719" t="str">
        <f t="shared" si="157"/>
        <v>Below Average Income</v>
      </c>
      <c r="K1719">
        <v>1</v>
      </c>
      <c r="L1719">
        <v>0</v>
      </c>
      <c r="M1719" t="str">
        <f t="shared" si="159"/>
        <v>Yes</v>
      </c>
      <c r="N1719" t="s">
        <v>270</v>
      </c>
      <c r="O1719">
        <v>82</v>
      </c>
      <c r="P1719">
        <v>2</v>
      </c>
      <c r="Q1719">
        <v>2</v>
      </c>
      <c r="R1719">
        <v>1</v>
      </c>
      <c r="S1719">
        <v>3</v>
      </c>
      <c r="T1719">
        <v>1</v>
      </c>
      <c r="U1719">
        <v>2</v>
      </c>
      <c r="V1719">
        <f t="shared" si="160"/>
        <v>11</v>
      </c>
      <c r="W1719">
        <v>1</v>
      </c>
      <c r="X1719">
        <v>1</v>
      </c>
      <c r="Y1719">
        <v>0</v>
      </c>
      <c r="Z1719">
        <v>2</v>
      </c>
      <c r="AA1719">
        <v>8</v>
      </c>
      <c r="AB1719">
        <v>0</v>
      </c>
      <c r="AC1719">
        <v>0</v>
      </c>
      <c r="AD1719">
        <v>0</v>
      </c>
      <c r="AE1719">
        <v>0</v>
      </c>
      <c r="AF1719">
        <v>0</v>
      </c>
      <c r="AG1719">
        <f t="shared" si="161"/>
        <v>0</v>
      </c>
      <c r="AH1719">
        <v>1</v>
      </c>
      <c r="AI1719">
        <v>0</v>
      </c>
    </row>
    <row r="1720" spans="1:35" x14ac:dyDescent="0.3">
      <c r="A1720" s="1">
        <v>1172</v>
      </c>
      <c r="B1720">
        <v>1983</v>
      </c>
      <c r="C1720">
        <f t="shared" si="158"/>
        <v>43</v>
      </c>
      <c r="D1720" t="str" cm="1">
        <f t="array" ref="D1720">_xlfn.IFS(C1720&lt;36,"Young",C1720&lt;56,"Middle-aged",C1720&gt;=56,"Senior")</f>
        <v>Middle-aged</v>
      </c>
      <c r="E1720" t="s">
        <v>36</v>
      </c>
      <c r="F1720" t="s">
        <v>37</v>
      </c>
      <c r="G1720">
        <v>92491</v>
      </c>
      <c r="H1720">
        <f t="shared" si="156"/>
        <v>92491</v>
      </c>
      <c r="I1720" t="str" cm="1">
        <f t="array" ref="I1720">_xlfn.IFS(H1720&lt;PERCENTILE(Income_Clean,0.33),"Low",H1720&lt;PERCENTILE(Income_Clean,0.67),"Medium",H1720&gt;PERCENTILE(Income_Clean,0.67),"High")</f>
        <v>High</v>
      </c>
      <c r="J1720" t="str">
        <f t="shared" si="157"/>
        <v>Above Average Income</v>
      </c>
      <c r="K1720">
        <v>0</v>
      </c>
      <c r="L1720">
        <v>0</v>
      </c>
      <c r="M1720" t="str">
        <f t="shared" si="159"/>
        <v>No</v>
      </c>
      <c r="N1720" t="s">
        <v>175</v>
      </c>
      <c r="O1720">
        <v>71</v>
      </c>
      <c r="P1720">
        <v>979</v>
      </c>
      <c r="Q1720">
        <v>44</v>
      </c>
      <c r="R1720">
        <v>935</v>
      </c>
      <c r="S1720">
        <v>29</v>
      </c>
      <c r="T1720">
        <v>25</v>
      </c>
      <c r="U1720">
        <v>22</v>
      </c>
      <c r="V1720">
        <f t="shared" si="160"/>
        <v>2034</v>
      </c>
      <c r="W1720">
        <v>1</v>
      </c>
      <c r="X1720">
        <v>7</v>
      </c>
      <c r="Y1720">
        <v>5</v>
      </c>
      <c r="Z1720">
        <v>12</v>
      </c>
      <c r="AA1720">
        <v>3</v>
      </c>
      <c r="AB1720">
        <v>0</v>
      </c>
      <c r="AC1720">
        <v>1</v>
      </c>
      <c r="AD1720">
        <v>1</v>
      </c>
      <c r="AE1720">
        <v>1</v>
      </c>
      <c r="AF1720">
        <v>0</v>
      </c>
      <c r="AG1720">
        <f t="shared" si="161"/>
        <v>3</v>
      </c>
      <c r="AH1720">
        <v>0</v>
      </c>
      <c r="AI1720">
        <v>1</v>
      </c>
    </row>
    <row r="1721" spans="1:35" x14ac:dyDescent="0.3">
      <c r="A1721" s="1">
        <v>569</v>
      </c>
      <c r="B1721">
        <v>1991</v>
      </c>
      <c r="C1721">
        <f t="shared" si="158"/>
        <v>35</v>
      </c>
      <c r="D1721" t="str" cm="1">
        <f t="array" ref="D1721">_xlfn.IFS(C1721&lt;36,"Young",C1721&lt;56,"Middle-aged",C1721&gt;=56,"Senior")</f>
        <v>Young</v>
      </c>
      <c r="E1721" t="s">
        <v>29</v>
      </c>
      <c r="F1721" t="s">
        <v>30</v>
      </c>
      <c r="G1721">
        <v>90273</v>
      </c>
      <c r="H1721">
        <f t="shared" si="156"/>
        <v>90273</v>
      </c>
      <c r="I1721" t="str" cm="1">
        <f t="array" ref="I1721">_xlfn.IFS(H1721&lt;PERCENTILE(Income_Clean,0.33),"Low",H1721&lt;PERCENTILE(Income_Clean,0.67),"Medium",H1721&gt;PERCENTILE(Income_Clean,0.67),"High")</f>
        <v>High</v>
      </c>
      <c r="J1721" t="str">
        <f t="shared" si="157"/>
        <v>Above Average Income</v>
      </c>
      <c r="K1721">
        <v>0</v>
      </c>
      <c r="L1721">
        <v>0</v>
      </c>
      <c r="M1721" t="str">
        <f t="shared" si="159"/>
        <v>No</v>
      </c>
      <c r="N1721" t="s">
        <v>508</v>
      </c>
      <c r="O1721">
        <v>32</v>
      </c>
      <c r="P1721">
        <v>704</v>
      </c>
      <c r="Q1721">
        <v>129</v>
      </c>
      <c r="R1721">
        <v>853</v>
      </c>
      <c r="S1721">
        <v>120</v>
      </c>
      <c r="T1721">
        <v>74</v>
      </c>
      <c r="U1721">
        <v>111</v>
      </c>
      <c r="V1721">
        <f t="shared" si="160"/>
        <v>1991</v>
      </c>
      <c r="W1721">
        <v>1</v>
      </c>
      <c r="X1721">
        <v>5</v>
      </c>
      <c r="Y1721">
        <v>6</v>
      </c>
      <c r="Z1721">
        <v>7</v>
      </c>
      <c r="AA1721">
        <v>2</v>
      </c>
      <c r="AB1721">
        <v>0</v>
      </c>
      <c r="AC1721">
        <v>1</v>
      </c>
      <c r="AD1721">
        <v>1</v>
      </c>
      <c r="AE1721">
        <v>1</v>
      </c>
      <c r="AF1721">
        <v>0</v>
      </c>
      <c r="AG1721">
        <f t="shared" si="161"/>
        <v>3</v>
      </c>
      <c r="AH1721">
        <v>0</v>
      </c>
      <c r="AI1721">
        <v>1</v>
      </c>
    </row>
    <row r="1722" spans="1:35" x14ac:dyDescent="0.3">
      <c r="A1722" s="1">
        <v>4686</v>
      </c>
      <c r="B1722">
        <v>1962</v>
      </c>
      <c r="C1722">
        <f t="shared" si="158"/>
        <v>64</v>
      </c>
      <c r="D1722" t="str" cm="1">
        <f t="array" ref="D1722">_xlfn.IFS(C1722&lt;36,"Young",C1722&lt;56,"Middle-aged",C1722&gt;=56,"Senior")</f>
        <v>Senior</v>
      </c>
      <c r="E1722" t="s">
        <v>36</v>
      </c>
      <c r="F1722" t="s">
        <v>71</v>
      </c>
      <c r="G1722">
        <v>82571</v>
      </c>
      <c r="H1722">
        <f t="shared" si="156"/>
        <v>82571</v>
      </c>
      <c r="I1722" t="str" cm="1">
        <f t="array" ref="I1722">_xlfn.IFS(H1722&lt;PERCENTILE(Income_Clean,0.33),"Low",H1722&lt;PERCENTILE(Income_Clean,0.67),"Medium",H1722&gt;PERCENTILE(Income_Clean,0.67),"High")</f>
        <v>High</v>
      </c>
      <c r="J1722" t="str">
        <f t="shared" si="157"/>
        <v>Above Average Income</v>
      </c>
      <c r="K1722">
        <v>0</v>
      </c>
      <c r="L1722">
        <v>0</v>
      </c>
      <c r="M1722" t="str">
        <f t="shared" si="159"/>
        <v>No</v>
      </c>
      <c r="N1722" t="s">
        <v>667</v>
      </c>
      <c r="O1722">
        <v>28</v>
      </c>
      <c r="P1722">
        <v>861</v>
      </c>
      <c r="Q1722">
        <v>31</v>
      </c>
      <c r="R1722">
        <v>558</v>
      </c>
      <c r="S1722">
        <v>62</v>
      </c>
      <c r="T1722">
        <v>95</v>
      </c>
      <c r="U1722">
        <v>79</v>
      </c>
      <c r="V1722">
        <f t="shared" si="160"/>
        <v>1686</v>
      </c>
      <c r="W1722">
        <v>0</v>
      </c>
      <c r="X1722">
        <v>6</v>
      </c>
      <c r="Y1722">
        <v>5</v>
      </c>
      <c r="Z1722">
        <v>13</v>
      </c>
      <c r="AA1722">
        <v>2</v>
      </c>
      <c r="AB1722">
        <v>0</v>
      </c>
      <c r="AC1722">
        <v>0</v>
      </c>
      <c r="AD1722">
        <v>1</v>
      </c>
      <c r="AE1722">
        <v>0</v>
      </c>
      <c r="AF1722">
        <v>0</v>
      </c>
      <c r="AG1722">
        <f t="shared" si="161"/>
        <v>1</v>
      </c>
      <c r="AH1722">
        <v>0</v>
      </c>
      <c r="AI1722">
        <v>0</v>
      </c>
    </row>
    <row r="1723" spans="1:35" x14ac:dyDescent="0.3">
      <c r="A1723" s="1">
        <v>1381</v>
      </c>
      <c r="B1723">
        <v>1982</v>
      </c>
      <c r="C1723">
        <f t="shared" si="158"/>
        <v>44</v>
      </c>
      <c r="D1723" t="str" cm="1">
        <f t="array" ref="D1723">_xlfn.IFS(C1723&lt;36,"Young",C1723&lt;56,"Middle-aged",C1723&gt;=56,"Senior")</f>
        <v>Middle-aged</v>
      </c>
      <c r="E1723" t="s">
        <v>36</v>
      </c>
      <c r="F1723" t="s">
        <v>30</v>
      </c>
      <c r="G1723">
        <v>38513</v>
      </c>
      <c r="H1723">
        <f t="shared" si="156"/>
        <v>38513</v>
      </c>
      <c r="I1723" t="str" cm="1">
        <f t="array" ref="I1723">_xlfn.IFS(H1723&lt;PERCENTILE(Income_Clean,0.33),"Low",H1723&lt;PERCENTILE(Income_Clean,0.67),"Medium",H1723&gt;PERCENTILE(Income_Clean,0.67),"High")</f>
        <v>Low</v>
      </c>
      <c r="J1723" t="str">
        <f t="shared" si="157"/>
        <v>Below Average Income</v>
      </c>
      <c r="K1723">
        <v>1</v>
      </c>
      <c r="L1723">
        <v>0</v>
      </c>
      <c r="M1723" t="str">
        <f t="shared" si="159"/>
        <v>Yes</v>
      </c>
      <c r="N1723" t="s">
        <v>365</v>
      </c>
      <c r="O1723">
        <v>20</v>
      </c>
      <c r="P1723">
        <v>172</v>
      </c>
      <c r="Q1723">
        <v>3</v>
      </c>
      <c r="R1723">
        <v>115</v>
      </c>
      <c r="S1723">
        <v>16</v>
      </c>
      <c r="T1723">
        <v>0</v>
      </c>
      <c r="U1723">
        <v>18</v>
      </c>
      <c r="V1723">
        <f t="shared" si="160"/>
        <v>324</v>
      </c>
      <c r="W1723">
        <v>5</v>
      </c>
      <c r="X1723">
        <v>6</v>
      </c>
      <c r="Y1723">
        <v>1</v>
      </c>
      <c r="Z1723">
        <v>5</v>
      </c>
      <c r="AA1723">
        <v>8</v>
      </c>
      <c r="AB1723">
        <v>0</v>
      </c>
      <c r="AC1723">
        <v>0</v>
      </c>
      <c r="AD1723">
        <v>0</v>
      </c>
      <c r="AE1723">
        <v>0</v>
      </c>
      <c r="AF1723">
        <v>0</v>
      </c>
      <c r="AG1723">
        <f t="shared" si="161"/>
        <v>0</v>
      </c>
      <c r="AH1723">
        <v>0</v>
      </c>
      <c r="AI1723">
        <v>1</v>
      </c>
    </row>
    <row r="1724" spans="1:35" x14ac:dyDescent="0.3">
      <c r="A1724" s="1">
        <v>2634</v>
      </c>
      <c r="B1724">
        <v>1979</v>
      </c>
      <c r="C1724">
        <f t="shared" si="158"/>
        <v>47</v>
      </c>
      <c r="D1724" t="str" cm="1">
        <f t="array" ref="D1724">_xlfn.IFS(C1724&lt;36,"Young",C1724&lt;56,"Middle-aged",C1724&gt;=56,"Senior")</f>
        <v>Middle-aged</v>
      </c>
      <c r="E1724" t="s">
        <v>39</v>
      </c>
      <c r="F1724" t="s">
        <v>30</v>
      </c>
      <c r="G1724">
        <v>16653</v>
      </c>
      <c r="H1724">
        <f t="shared" si="156"/>
        <v>16653</v>
      </c>
      <c r="I1724" t="str" cm="1">
        <f t="array" ref="I1724">_xlfn.IFS(H1724&lt;PERCENTILE(Income_Clean,0.33),"Low",H1724&lt;PERCENTILE(Income_Clean,0.67),"Medium",H1724&gt;PERCENTILE(Income_Clean,0.67),"High")</f>
        <v>Low</v>
      </c>
      <c r="J1724" t="str">
        <f t="shared" si="157"/>
        <v>Below Average Income</v>
      </c>
      <c r="K1724">
        <v>1</v>
      </c>
      <c r="L1724">
        <v>0</v>
      </c>
      <c r="M1724" t="str">
        <f t="shared" si="159"/>
        <v>Yes</v>
      </c>
      <c r="N1724" t="s">
        <v>423</v>
      </c>
      <c r="O1724">
        <v>10</v>
      </c>
      <c r="P1724">
        <v>5</v>
      </c>
      <c r="Q1724">
        <v>7</v>
      </c>
      <c r="R1724">
        <v>31</v>
      </c>
      <c r="S1724">
        <v>15</v>
      </c>
      <c r="T1724">
        <v>4</v>
      </c>
      <c r="U1724">
        <v>7</v>
      </c>
      <c r="V1724">
        <f t="shared" si="160"/>
        <v>69</v>
      </c>
      <c r="W1724">
        <v>3</v>
      </c>
      <c r="X1724">
        <v>2</v>
      </c>
      <c r="Y1724">
        <v>1</v>
      </c>
      <c r="Z1724">
        <v>3</v>
      </c>
      <c r="AA1724">
        <v>6</v>
      </c>
      <c r="AB1724">
        <v>0</v>
      </c>
      <c r="AC1724">
        <v>0</v>
      </c>
      <c r="AD1724">
        <v>0</v>
      </c>
      <c r="AE1724">
        <v>0</v>
      </c>
      <c r="AF1724">
        <v>0</v>
      </c>
      <c r="AG1724">
        <f t="shared" si="161"/>
        <v>0</v>
      </c>
      <c r="AH1724">
        <v>0</v>
      </c>
      <c r="AI1724">
        <v>1</v>
      </c>
    </row>
    <row r="1725" spans="1:35" x14ac:dyDescent="0.3">
      <c r="A1725" s="1">
        <v>10905</v>
      </c>
      <c r="B1725">
        <v>1955</v>
      </c>
      <c r="C1725">
        <f t="shared" si="158"/>
        <v>71</v>
      </c>
      <c r="D1725" t="str" cm="1">
        <f t="array" ref="D1725">_xlfn.IFS(C1725&lt;36,"Young",C1725&lt;56,"Middle-aged",C1725&gt;=56,"Senior")</f>
        <v>Senior</v>
      </c>
      <c r="E1725" t="s">
        <v>29</v>
      </c>
      <c r="F1725" t="s">
        <v>33</v>
      </c>
      <c r="G1725">
        <v>42586</v>
      </c>
      <c r="H1725">
        <f t="shared" si="156"/>
        <v>42586</v>
      </c>
      <c r="I1725" t="str" cm="1">
        <f t="array" ref="I1725">_xlfn.IFS(H1725&lt;PERCENTILE(Income_Clean,0.33),"Low",H1725&lt;PERCENTILE(Income_Clean,0.67),"Medium",H1725&gt;PERCENTILE(Income_Clean,0.67),"High")</f>
        <v>Medium</v>
      </c>
      <c r="J1725" t="str">
        <f t="shared" si="157"/>
        <v>Average Income</v>
      </c>
      <c r="K1725">
        <v>1</v>
      </c>
      <c r="L1725">
        <v>1</v>
      </c>
      <c r="M1725" t="str">
        <f t="shared" si="159"/>
        <v>Yes</v>
      </c>
      <c r="N1725" t="s">
        <v>67</v>
      </c>
      <c r="O1725">
        <v>7</v>
      </c>
      <c r="P1725">
        <v>194</v>
      </c>
      <c r="Q1725">
        <v>2</v>
      </c>
      <c r="R1725">
        <v>56</v>
      </c>
      <c r="S1725">
        <v>0</v>
      </c>
      <c r="T1725">
        <v>0</v>
      </c>
      <c r="U1725">
        <v>0</v>
      </c>
      <c r="V1725">
        <f t="shared" si="160"/>
        <v>252</v>
      </c>
      <c r="W1725">
        <v>5</v>
      </c>
      <c r="X1725">
        <v>4</v>
      </c>
      <c r="Y1725">
        <v>1</v>
      </c>
      <c r="Z1725">
        <v>6</v>
      </c>
      <c r="AA1725">
        <v>8</v>
      </c>
      <c r="AB1725">
        <v>0</v>
      </c>
      <c r="AC1725">
        <v>0</v>
      </c>
      <c r="AD1725">
        <v>0</v>
      </c>
      <c r="AE1725">
        <v>0</v>
      </c>
      <c r="AF1725">
        <v>0</v>
      </c>
      <c r="AG1725">
        <f t="shared" si="161"/>
        <v>0</v>
      </c>
      <c r="AH1725">
        <v>0</v>
      </c>
      <c r="AI1725">
        <v>1</v>
      </c>
    </row>
    <row r="1726" spans="1:35" x14ac:dyDescent="0.3">
      <c r="A1726" s="1">
        <v>1744</v>
      </c>
      <c r="B1726">
        <v>1965</v>
      </c>
      <c r="C1726">
        <f t="shared" si="158"/>
        <v>61</v>
      </c>
      <c r="D1726" t="str" cm="1">
        <f t="array" ref="D1726">_xlfn.IFS(C1726&lt;36,"Young",C1726&lt;56,"Middle-aged",C1726&gt;=56,"Senior")</f>
        <v>Senior</v>
      </c>
      <c r="E1726" t="s">
        <v>47</v>
      </c>
      <c r="F1726" t="s">
        <v>30</v>
      </c>
      <c r="G1726">
        <v>23529</v>
      </c>
      <c r="H1726">
        <f t="shared" si="156"/>
        <v>23529</v>
      </c>
      <c r="I1726" t="str" cm="1">
        <f t="array" ref="I1726">_xlfn.IFS(H1726&lt;PERCENTILE(Income_Clean,0.33),"Low",H1726&lt;PERCENTILE(Income_Clean,0.67),"Medium",H1726&gt;PERCENTILE(Income_Clean,0.67),"High")</f>
        <v>Low</v>
      </c>
      <c r="J1726" t="str">
        <f t="shared" si="157"/>
        <v>Below Average Income</v>
      </c>
      <c r="K1726">
        <v>0</v>
      </c>
      <c r="L1726">
        <v>1</v>
      </c>
      <c r="M1726" t="str">
        <f t="shared" si="159"/>
        <v>Yes</v>
      </c>
      <c r="N1726" t="s">
        <v>668</v>
      </c>
      <c r="O1726">
        <v>67</v>
      </c>
      <c r="P1726">
        <v>9</v>
      </c>
      <c r="Q1726">
        <v>7</v>
      </c>
      <c r="R1726">
        <v>13</v>
      </c>
      <c r="S1726">
        <v>3</v>
      </c>
      <c r="T1726">
        <v>2</v>
      </c>
      <c r="U1726">
        <v>20</v>
      </c>
      <c r="V1726">
        <f t="shared" si="160"/>
        <v>54</v>
      </c>
      <c r="W1726">
        <v>1</v>
      </c>
      <c r="X1726">
        <v>1</v>
      </c>
      <c r="Y1726">
        <v>1</v>
      </c>
      <c r="Z1726">
        <v>2</v>
      </c>
      <c r="AA1726">
        <v>6</v>
      </c>
      <c r="AB1726">
        <v>0</v>
      </c>
      <c r="AC1726">
        <v>0</v>
      </c>
      <c r="AD1726">
        <v>0</v>
      </c>
      <c r="AE1726">
        <v>0</v>
      </c>
      <c r="AF1726">
        <v>0</v>
      </c>
      <c r="AG1726">
        <f t="shared" si="161"/>
        <v>0</v>
      </c>
      <c r="AH1726">
        <v>0</v>
      </c>
      <c r="AI1726">
        <v>0</v>
      </c>
    </row>
    <row r="1727" spans="1:35" x14ac:dyDescent="0.3">
      <c r="A1727" s="1">
        <v>1000</v>
      </c>
      <c r="B1727">
        <v>1961</v>
      </c>
      <c r="C1727">
        <f t="shared" si="158"/>
        <v>65</v>
      </c>
      <c r="D1727" t="str" cm="1">
        <f t="array" ref="D1727">_xlfn.IFS(C1727&lt;36,"Young",C1727&lt;56,"Middle-aged",C1727&gt;=56,"Senior")</f>
        <v>Senior</v>
      </c>
      <c r="E1727" t="s">
        <v>39</v>
      </c>
      <c r="F1727" t="s">
        <v>33</v>
      </c>
      <c r="G1727">
        <v>74881</v>
      </c>
      <c r="H1727">
        <f t="shared" si="156"/>
        <v>74881</v>
      </c>
      <c r="I1727" t="str" cm="1">
        <f t="array" ref="I1727">_xlfn.IFS(H1727&lt;PERCENTILE(Income_Clean,0.33),"Low",H1727&lt;PERCENTILE(Income_Clean,0.67),"Medium",H1727&gt;PERCENTILE(Income_Clean,0.67),"High")</f>
        <v>High</v>
      </c>
      <c r="J1727" t="str">
        <f t="shared" si="157"/>
        <v>Above Average Income</v>
      </c>
      <c r="K1727">
        <v>1</v>
      </c>
      <c r="L1727">
        <v>1</v>
      </c>
      <c r="M1727" t="str">
        <f t="shared" si="159"/>
        <v>Yes</v>
      </c>
      <c r="N1727" t="s">
        <v>645</v>
      </c>
      <c r="O1727">
        <v>48</v>
      </c>
      <c r="P1727">
        <v>505</v>
      </c>
      <c r="Q1727">
        <v>72</v>
      </c>
      <c r="R1727">
        <v>270</v>
      </c>
      <c r="S1727">
        <v>36</v>
      </c>
      <c r="T1727">
        <v>27</v>
      </c>
      <c r="U1727">
        <v>54</v>
      </c>
      <c r="V1727">
        <f t="shared" si="160"/>
        <v>964</v>
      </c>
      <c r="W1727">
        <v>4</v>
      </c>
      <c r="X1727">
        <v>9</v>
      </c>
      <c r="Y1727">
        <v>2</v>
      </c>
      <c r="Z1727">
        <v>12</v>
      </c>
      <c r="AA1727">
        <v>5</v>
      </c>
      <c r="AB1727">
        <v>0</v>
      </c>
      <c r="AC1727">
        <v>0</v>
      </c>
      <c r="AD1727">
        <v>0</v>
      </c>
      <c r="AE1727">
        <v>0</v>
      </c>
      <c r="AF1727">
        <v>0</v>
      </c>
      <c r="AG1727">
        <f t="shared" si="161"/>
        <v>0</v>
      </c>
      <c r="AH1727">
        <v>0</v>
      </c>
      <c r="AI1727">
        <v>0</v>
      </c>
    </row>
    <row r="1728" spans="1:35" x14ac:dyDescent="0.3">
      <c r="A1728" s="1">
        <v>3828</v>
      </c>
      <c r="B1728">
        <v>1951</v>
      </c>
      <c r="C1728">
        <f t="shared" si="158"/>
        <v>75</v>
      </c>
      <c r="D1728" t="str" cm="1">
        <f t="array" ref="D1728">_xlfn.IFS(C1728&lt;36,"Young",C1728&lt;56,"Middle-aged",C1728&gt;=56,"Senior")</f>
        <v>Senior</v>
      </c>
      <c r="E1728" t="s">
        <v>29</v>
      </c>
      <c r="F1728" t="s">
        <v>37</v>
      </c>
      <c r="G1728">
        <v>71107</v>
      </c>
      <c r="H1728">
        <f t="shared" si="156"/>
        <v>71107</v>
      </c>
      <c r="I1728" t="str" cm="1">
        <f t="array" ref="I1728">_xlfn.IFS(H1728&lt;PERCENTILE(Income_Clean,0.33),"Low",H1728&lt;PERCENTILE(Income_Clean,0.67),"Medium",H1728&gt;PERCENTILE(Income_Clean,0.67),"High")</f>
        <v>High</v>
      </c>
      <c r="J1728" t="str">
        <f t="shared" si="157"/>
        <v>Above Average Income</v>
      </c>
      <c r="K1728">
        <v>0</v>
      </c>
      <c r="L1728">
        <v>1</v>
      </c>
      <c r="M1728" t="str">
        <f t="shared" si="159"/>
        <v>Yes</v>
      </c>
      <c r="N1728" t="s">
        <v>630</v>
      </c>
      <c r="O1728">
        <v>61</v>
      </c>
      <c r="P1728">
        <v>533</v>
      </c>
      <c r="Q1728">
        <v>10</v>
      </c>
      <c r="R1728">
        <v>217</v>
      </c>
      <c r="S1728">
        <v>198</v>
      </c>
      <c r="T1728">
        <v>174</v>
      </c>
      <c r="U1728">
        <v>195</v>
      </c>
      <c r="V1728">
        <f t="shared" si="160"/>
        <v>1327</v>
      </c>
      <c r="W1728">
        <v>2</v>
      </c>
      <c r="X1728">
        <v>7</v>
      </c>
      <c r="Y1728">
        <v>6</v>
      </c>
      <c r="Z1728">
        <v>13</v>
      </c>
      <c r="AA1728">
        <v>4</v>
      </c>
      <c r="AB1728">
        <v>0</v>
      </c>
      <c r="AC1728">
        <v>0</v>
      </c>
      <c r="AD1728">
        <v>0</v>
      </c>
      <c r="AE1728">
        <v>0</v>
      </c>
      <c r="AF1728">
        <v>0</v>
      </c>
      <c r="AG1728">
        <f t="shared" si="161"/>
        <v>0</v>
      </c>
      <c r="AH1728">
        <v>0</v>
      </c>
      <c r="AI1728">
        <v>0</v>
      </c>
    </row>
    <row r="1729" spans="1:35" x14ac:dyDescent="0.3">
      <c r="A1729" s="1">
        <v>8605</v>
      </c>
      <c r="B1729">
        <v>1964</v>
      </c>
      <c r="C1729">
        <f t="shared" si="158"/>
        <v>62</v>
      </c>
      <c r="D1729" t="str" cm="1">
        <f t="array" ref="D1729">_xlfn.IFS(C1729&lt;36,"Young",C1729&lt;56,"Middle-aged",C1729&gt;=56,"Senior")</f>
        <v>Senior</v>
      </c>
      <c r="E1729" t="s">
        <v>36</v>
      </c>
      <c r="F1729" t="s">
        <v>33</v>
      </c>
      <c r="G1729">
        <v>46910</v>
      </c>
      <c r="H1729">
        <f t="shared" si="156"/>
        <v>46910</v>
      </c>
      <c r="I1729" t="str" cm="1">
        <f t="array" ref="I1729">_xlfn.IFS(H1729&lt;PERCENTILE(Income_Clean,0.33),"Low",H1729&lt;PERCENTILE(Income_Clean,0.67),"Medium",H1729&gt;PERCENTILE(Income_Clean,0.67),"High")</f>
        <v>Medium</v>
      </c>
      <c r="J1729" t="str">
        <f t="shared" si="157"/>
        <v>Average Income</v>
      </c>
      <c r="K1729">
        <v>1</v>
      </c>
      <c r="L1729">
        <v>1</v>
      </c>
      <c r="M1729" t="str">
        <f t="shared" si="159"/>
        <v>Yes</v>
      </c>
      <c r="N1729" t="s">
        <v>121</v>
      </c>
      <c r="O1729">
        <v>36</v>
      </c>
      <c r="P1729">
        <v>48</v>
      </c>
      <c r="Q1729">
        <v>0</v>
      </c>
      <c r="R1729">
        <v>14</v>
      </c>
      <c r="S1729">
        <v>0</v>
      </c>
      <c r="T1729">
        <v>0</v>
      </c>
      <c r="U1729">
        <v>6</v>
      </c>
      <c r="V1729">
        <f t="shared" si="160"/>
        <v>68</v>
      </c>
      <c r="W1729">
        <v>2</v>
      </c>
      <c r="X1729">
        <v>2</v>
      </c>
      <c r="Y1729">
        <v>0</v>
      </c>
      <c r="Z1729">
        <v>3</v>
      </c>
      <c r="AA1729">
        <v>6</v>
      </c>
      <c r="AB1729">
        <v>0</v>
      </c>
      <c r="AC1729">
        <v>0</v>
      </c>
      <c r="AD1729">
        <v>0</v>
      </c>
      <c r="AE1729">
        <v>0</v>
      </c>
      <c r="AF1729">
        <v>0</v>
      </c>
      <c r="AG1729">
        <f t="shared" si="161"/>
        <v>0</v>
      </c>
      <c r="AH1729">
        <v>0</v>
      </c>
      <c r="AI1729">
        <v>0</v>
      </c>
    </row>
    <row r="1730" spans="1:35" x14ac:dyDescent="0.3">
      <c r="A1730" s="1">
        <v>10304</v>
      </c>
      <c r="B1730">
        <v>1959</v>
      </c>
      <c r="C1730">
        <f t="shared" si="158"/>
        <v>67</v>
      </c>
      <c r="D1730" t="str" cm="1">
        <f t="array" ref="D1730">_xlfn.IFS(C1730&lt;36,"Young",C1730&lt;56,"Middle-aged",C1730&gt;=56,"Senior")</f>
        <v>Senior</v>
      </c>
      <c r="E1730" t="s">
        <v>29</v>
      </c>
      <c r="F1730" t="s">
        <v>37</v>
      </c>
      <c r="G1730">
        <v>18690</v>
      </c>
      <c r="H1730">
        <f t="shared" ref="H1730:H1793" si="162">IF(G1730=0,MEDIAN(Income),G1730)</f>
        <v>18690</v>
      </c>
      <c r="I1730" t="str" cm="1">
        <f t="array" ref="I1730">_xlfn.IFS(H1730&lt;PERCENTILE(Income_Clean,0.33),"Low",H1730&lt;PERCENTILE(Income_Clean,0.67),"Medium",H1730&gt;PERCENTILE(Income_Clean,0.67),"High")</f>
        <v>Low</v>
      </c>
      <c r="J1730" t="str">
        <f t="shared" ref="J1730:J1793" si="163">_xlfn.XLOOKUP(I1730,$AK$3:$AK$5,$AL$3:$AL$5)</f>
        <v>Below Average Income</v>
      </c>
      <c r="K1730">
        <v>0</v>
      </c>
      <c r="L1730">
        <v>0</v>
      </c>
      <c r="M1730" t="str">
        <f t="shared" si="159"/>
        <v>No</v>
      </c>
      <c r="N1730" t="s">
        <v>314</v>
      </c>
      <c r="O1730">
        <v>77</v>
      </c>
      <c r="P1730">
        <v>6</v>
      </c>
      <c r="Q1730">
        <v>1</v>
      </c>
      <c r="R1730">
        <v>7</v>
      </c>
      <c r="S1730">
        <v>23</v>
      </c>
      <c r="T1730">
        <v>4</v>
      </c>
      <c r="U1730">
        <v>19</v>
      </c>
      <c r="V1730">
        <f t="shared" si="160"/>
        <v>60</v>
      </c>
      <c r="W1730">
        <v>1</v>
      </c>
      <c r="X1730">
        <v>1</v>
      </c>
      <c r="Y1730">
        <v>1</v>
      </c>
      <c r="Z1730">
        <v>2</v>
      </c>
      <c r="AA1730">
        <v>8</v>
      </c>
      <c r="AB1730">
        <v>0</v>
      </c>
      <c r="AC1730">
        <v>0</v>
      </c>
      <c r="AD1730">
        <v>0</v>
      </c>
      <c r="AE1730">
        <v>0</v>
      </c>
      <c r="AF1730">
        <v>0</v>
      </c>
      <c r="AG1730">
        <f t="shared" si="161"/>
        <v>0</v>
      </c>
      <c r="AH1730">
        <v>0</v>
      </c>
      <c r="AI1730">
        <v>0</v>
      </c>
    </row>
    <row r="1731" spans="1:35" x14ac:dyDescent="0.3">
      <c r="A1731" s="1">
        <v>4351</v>
      </c>
      <c r="B1731">
        <v>1955</v>
      </c>
      <c r="C1731">
        <f t="shared" ref="C1731:C1794" si="164">2026-B1731</f>
        <v>71</v>
      </c>
      <c r="D1731" t="str" cm="1">
        <f t="array" ref="D1731">_xlfn.IFS(C1731&lt;36,"Young",C1731&lt;56,"Middle-aged",C1731&gt;=56,"Senior")</f>
        <v>Senior</v>
      </c>
      <c r="E1731" t="s">
        <v>29</v>
      </c>
      <c r="F1731" t="s">
        <v>41</v>
      </c>
      <c r="G1731">
        <v>37244</v>
      </c>
      <c r="H1731">
        <f t="shared" si="162"/>
        <v>37244</v>
      </c>
      <c r="I1731" t="str" cm="1">
        <f t="array" ref="I1731">_xlfn.IFS(H1731&lt;PERCENTILE(Income_Clean,0.33),"Low",H1731&lt;PERCENTILE(Income_Clean,0.67),"Medium",H1731&gt;PERCENTILE(Income_Clean,0.67),"High")</f>
        <v>Low</v>
      </c>
      <c r="J1731" t="str">
        <f t="shared" si="163"/>
        <v>Below Average Income</v>
      </c>
      <c r="K1731">
        <v>1</v>
      </c>
      <c r="L1731">
        <v>1</v>
      </c>
      <c r="M1731" t="str">
        <f t="shared" ref="M1731:M1794" si="165">IF(K1731+L1731&gt;0,"Yes","No")</f>
        <v>Yes</v>
      </c>
      <c r="N1731" t="s">
        <v>277</v>
      </c>
      <c r="O1731">
        <v>90</v>
      </c>
      <c r="P1731">
        <v>18</v>
      </c>
      <c r="Q1731">
        <v>2</v>
      </c>
      <c r="R1731">
        <v>10</v>
      </c>
      <c r="S1731">
        <v>0</v>
      </c>
      <c r="T1731">
        <v>0</v>
      </c>
      <c r="U1731">
        <v>25</v>
      </c>
      <c r="V1731">
        <f t="shared" ref="V1731:V1794" si="166">SUM(P1731:U1731)</f>
        <v>55</v>
      </c>
      <c r="W1731">
        <v>1</v>
      </c>
      <c r="X1731">
        <v>1</v>
      </c>
      <c r="Y1731">
        <v>1</v>
      </c>
      <c r="Z1731">
        <v>2</v>
      </c>
      <c r="AA1731">
        <v>7</v>
      </c>
      <c r="AB1731">
        <v>1</v>
      </c>
      <c r="AC1731">
        <v>0</v>
      </c>
      <c r="AD1731">
        <v>0</v>
      </c>
      <c r="AE1731">
        <v>0</v>
      </c>
      <c r="AF1731">
        <v>0</v>
      </c>
      <c r="AG1731">
        <f t="shared" ref="AG1731:AG1794" si="167">SUM(AB1731:AF1731)</f>
        <v>1</v>
      </c>
      <c r="AH1731">
        <v>0</v>
      </c>
      <c r="AI1731">
        <v>0</v>
      </c>
    </row>
    <row r="1732" spans="1:35" x14ac:dyDescent="0.3">
      <c r="A1732" s="1">
        <v>10129</v>
      </c>
      <c r="B1732">
        <v>1966</v>
      </c>
      <c r="C1732">
        <f t="shared" si="164"/>
        <v>60</v>
      </c>
      <c r="D1732" t="str" cm="1">
        <f t="array" ref="D1732">_xlfn.IFS(C1732&lt;36,"Young",C1732&lt;56,"Middle-aged",C1732&gt;=56,"Senior")</f>
        <v>Senior</v>
      </c>
      <c r="E1732" t="s">
        <v>29</v>
      </c>
      <c r="F1732" t="s">
        <v>33</v>
      </c>
      <c r="G1732">
        <v>82427</v>
      </c>
      <c r="H1732">
        <f t="shared" si="162"/>
        <v>82427</v>
      </c>
      <c r="I1732" t="str" cm="1">
        <f t="array" ref="I1732">_xlfn.IFS(H1732&lt;PERCENTILE(Income_Clean,0.33),"Low",H1732&lt;PERCENTILE(Income_Clean,0.67),"Medium",H1732&gt;PERCENTILE(Income_Clean,0.67),"High")</f>
        <v>High</v>
      </c>
      <c r="J1732" t="str">
        <f t="shared" si="163"/>
        <v>Above Average Income</v>
      </c>
      <c r="K1732">
        <v>0</v>
      </c>
      <c r="L1732">
        <v>0</v>
      </c>
      <c r="M1732" t="str">
        <f t="shared" si="165"/>
        <v>No</v>
      </c>
      <c r="N1732" t="s">
        <v>471</v>
      </c>
      <c r="O1732">
        <v>35</v>
      </c>
      <c r="P1732">
        <v>482</v>
      </c>
      <c r="Q1732">
        <v>147</v>
      </c>
      <c r="R1732">
        <v>509</v>
      </c>
      <c r="S1732">
        <v>104</v>
      </c>
      <c r="T1732">
        <v>107</v>
      </c>
      <c r="U1732">
        <v>107</v>
      </c>
      <c r="V1732">
        <f t="shared" si="166"/>
        <v>1456</v>
      </c>
      <c r="W1732">
        <v>1</v>
      </c>
      <c r="X1732">
        <v>3</v>
      </c>
      <c r="Y1732">
        <v>5</v>
      </c>
      <c r="Z1732">
        <v>12</v>
      </c>
      <c r="AA1732">
        <v>1</v>
      </c>
      <c r="AB1732">
        <v>0</v>
      </c>
      <c r="AC1732">
        <v>0</v>
      </c>
      <c r="AD1732">
        <v>1</v>
      </c>
      <c r="AE1732">
        <v>0</v>
      </c>
      <c r="AF1732">
        <v>0</v>
      </c>
      <c r="AG1732">
        <f t="shared" si="167"/>
        <v>1</v>
      </c>
      <c r="AH1732">
        <v>0</v>
      </c>
      <c r="AI1732">
        <v>0</v>
      </c>
    </row>
    <row r="1733" spans="1:35" x14ac:dyDescent="0.3">
      <c r="A1733" s="1">
        <v>2499</v>
      </c>
      <c r="B1733">
        <v>1958</v>
      </c>
      <c r="C1733">
        <f t="shared" si="164"/>
        <v>68</v>
      </c>
      <c r="D1733" t="str" cm="1">
        <f t="array" ref="D1733">_xlfn.IFS(C1733&lt;36,"Young",C1733&lt;56,"Middle-aged",C1733&gt;=56,"Senior")</f>
        <v>Senior</v>
      </c>
      <c r="E1733" t="s">
        <v>53</v>
      </c>
      <c r="F1733" t="s">
        <v>30</v>
      </c>
      <c r="G1733">
        <v>75342</v>
      </c>
      <c r="H1733">
        <f t="shared" si="162"/>
        <v>75342</v>
      </c>
      <c r="I1733" t="str" cm="1">
        <f t="array" ref="I1733">_xlfn.IFS(H1733&lt;PERCENTILE(Income_Clean,0.33),"Low",H1733&lt;PERCENTILE(Income_Clean,0.67),"Medium",H1733&gt;PERCENTILE(Income_Clean,0.67),"High")</f>
        <v>High</v>
      </c>
      <c r="J1733" t="str">
        <f t="shared" si="163"/>
        <v>Above Average Income</v>
      </c>
      <c r="K1733">
        <v>0</v>
      </c>
      <c r="L1733">
        <v>1</v>
      </c>
      <c r="M1733" t="str">
        <f t="shared" si="165"/>
        <v>Yes</v>
      </c>
      <c r="N1733" t="s">
        <v>436</v>
      </c>
      <c r="O1733">
        <v>38</v>
      </c>
      <c r="P1733">
        <v>204</v>
      </c>
      <c r="Q1733">
        <v>97</v>
      </c>
      <c r="R1733">
        <v>97</v>
      </c>
      <c r="S1733">
        <v>21</v>
      </c>
      <c r="T1733">
        <v>118</v>
      </c>
      <c r="U1733">
        <v>26</v>
      </c>
      <c r="V1733">
        <f t="shared" si="166"/>
        <v>563</v>
      </c>
      <c r="W1733">
        <v>1</v>
      </c>
      <c r="X1733">
        <v>5</v>
      </c>
      <c r="Y1733">
        <v>2</v>
      </c>
      <c r="Z1733">
        <v>10</v>
      </c>
      <c r="AA1733">
        <v>4</v>
      </c>
      <c r="AB1733">
        <v>0</v>
      </c>
      <c r="AC1733">
        <v>0</v>
      </c>
      <c r="AD1733">
        <v>0</v>
      </c>
      <c r="AE1733">
        <v>0</v>
      </c>
      <c r="AF1733">
        <v>0</v>
      </c>
      <c r="AG1733">
        <f t="shared" si="167"/>
        <v>0</v>
      </c>
      <c r="AH1733">
        <v>0</v>
      </c>
      <c r="AI1733">
        <v>0</v>
      </c>
    </row>
    <row r="1734" spans="1:35" x14ac:dyDescent="0.3">
      <c r="A1734" s="1">
        <v>10092</v>
      </c>
      <c r="B1734">
        <v>1954</v>
      </c>
      <c r="C1734">
        <f t="shared" si="164"/>
        <v>72</v>
      </c>
      <c r="D1734" t="str" cm="1">
        <f t="array" ref="D1734">_xlfn.IFS(C1734&lt;36,"Young",C1734&lt;56,"Middle-aged",C1734&gt;=56,"Senior")</f>
        <v>Senior</v>
      </c>
      <c r="E1734" t="s">
        <v>29</v>
      </c>
      <c r="F1734" t="s">
        <v>41</v>
      </c>
      <c r="G1734">
        <v>70044</v>
      </c>
      <c r="H1734">
        <f t="shared" si="162"/>
        <v>70044</v>
      </c>
      <c r="I1734" t="str" cm="1">
        <f t="array" ref="I1734">_xlfn.IFS(H1734&lt;PERCENTILE(Income_Clean,0.33),"Low",H1734&lt;PERCENTILE(Income_Clean,0.67),"Medium",H1734&gt;PERCENTILE(Income_Clean,0.67),"High")</f>
        <v>High</v>
      </c>
      <c r="J1734" t="str">
        <f t="shared" si="163"/>
        <v>Above Average Income</v>
      </c>
      <c r="K1734">
        <v>0</v>
      </c>
      <c r="L1734">
        <v>1</v>
      </c>
      <c r="M1734" t="str">
        <f t="shared" si="165"/>
        <v>Yes</v>
      </c>
      <c r="N1734" t="s">
        <v>94</v>
      </c>
      <c r="O1734">
        <v>46</v>
      </c>
      <c r="P1734">
        <v>1073</v>
      </c>
      <c r="Q1734">
        <v>0</v>
      </c>
      <c r="R1734">
        <v>250</v>
      </c>
      <c r="S1734">
        <v>153</v>
      </c>
      <c r="T1734">
        <v>14</v>
      </c>
      <c r="U1734">
        <v>14</v>
      </c>
      <c r="V1734">
        <f t="shared" si="166"/>
        <v>1504</v>
      </c>
      <c r="W1734">
        <v>4</v>
      </c>
      <c r="X1734">
        <v>7</v>
      </c>
      <c r="Y1734">
        <v>10</v>
      </c>
      <c r="Z1734">
        <v>5</v>
      </c>
      <c r="AA1734">
        <v>5</v>
      </c>
      <c r="AB1734">
        <v>0</v>
      </c>
      <c r="AC1734">
        <v>0</v>
      </c>
      <c r="AD1734">
        <v>0</v>
      </c>
      <c r="AE1734">
        <v>0</v>
      </c>
      <c r="AF1734">
        <v>0</v>
      </c>
      <c r="AG1734">
        <f t="shared" si="167"/>
        <v>0</v>
      </c>
      <c r="AH1734">
        <v>0</v>
      </c>
      <c r="AI1734">
        <v>0</v>
      </c>
    </row>
    <row r="1735" spans="1:35" x14ac:dyDescent="0.3">
      <c r="A1735" s="1">
        <v>7500</v>
      </c>
      <c r="B1735">
        <v>1967</v>
      </c>
      <c r="C1735">
        <f t="shared" si="164"/>
        <v>59</v>
      </c>
      <c r="D1735" t="str" cm="1">
        <f t="array" ref="D1735">_xlfn.IFS(C1735&lt;36,"Young",C1735&lt;56,"Middle-aged",C1735&gt;=56,"Senior")</f>
        <v>Senior</v>
      </c>
      <c r="E1735" t="s">
        <v>29</v>
      </c>
      <c r="F1735" t="s">
        <v>30</v>
      </c>
      <c r="G1735">
        <v>79146</v>
      </c>
      <c r="H1735">
        <f t="shared" si="162"/>
        <v>79146</v>
      </c>
      <c r="I1735" t="str" cm="1">
        <f t="array" ref="I1735">_xlfn.IFS(H1735&lt;PERCENTILE(Income_Clean,0.33),"Low",H1735&lt;PERCENTILE(Income_Clean,0.67),"Medium",H1735&gt;PERCENTILE(Income_Clean,0.67),"High")</f>
        <v>High</v>
      </c>
      <c r="J1735" t="str">
        <f t="shared" si="163"/>
        <v>Above Average Income</v>
      </c>
      <c r="K1735">
        <v>1</v>
      </c>
      <c r="L1735">
        <v>1</v>
      </c>
      <c r="M1735" t="str">
        <f t="shared" si="165"/>
        <v>Yes</v>
      </c>
      <c r="N1735" t="s">
        <v>164</v>
      </c>
      <c r="O1735">
        <v>33</v>
      </c>
      <c r="P1735">
        <v>245</v>
      </c>
      <c r="Q1735">
        <v>16</v>
      </c>
      <c r="R1735">
        <v>223</v>
      </c>
      <c r="S1735">
        <v>21</v>
      </c>
      <c r="T1735">
        <v>43</v>
      </c>
      <c r="U1735">
        <v>16</v>
      </c>
      <c r="V1735">
        <f t="shared" si="166"/>
        <v>564</v>
      </c>
      <c r="W1735">
        <v>2</v>
      </c>
      <c r="X1735">
        <v>8</v>
      </c>
      <c r="Y1735">
        <v>1</v>
      </c>
      <c r="Z1735">
        <v>8</v>
      </c>
      <c r="AA1735">
        <v>6</v>
      </c>
      <c r="AB1735">
        <v>0</v>
      </c>
      <c r="AC1735">
        <v>0</v>
      </c>
      <c r="AD1735">
        <v>0</v>
      </c>
      <c r="AE1735">
        <v>0</v>
      </c>
      <c r="AF1735">
        <v>0</v>
      </c>
      <c r="AG1735">
        <f t="shared" si="167"/>
        <v>0</v>
      </c>
      <c r="AH1735">
        <v>0</v>
      </c>
      <c r="AI1735">
        <v>0</v>
      </c>
    </row>
    <row r="1736" spans="1:35" x14ac:dyDescent="0.3">
      <c r="A1736" s="1">
        <v>5796</v>
      </c>
      <c r="B1736">
        <v>1963</v>
      </c>
      <c r="C1736">
        <f t="shared" si="164"/>
        <v>63</v>
      </c>
      <c r="D1736" t="str" cm="1">
        <f t="array" ref="D1736">_xlfn.IFS(C1736&lt;36,"Young",C1736&lt;56,"Middle-aged",C1736&gt;=56,"Senior")</f>
        <v>Senior</v>
      </c>
      <c r="E1736" t="s">
        <v>29</v>
      </c>
      <c r="F1736" t="s">
        <v>37</v>
      </c>
      <c r="G1736">
        <v>77437</v>
      </c>
      <c r="H1736">
        <f t="shared" si="162"/>
        <v>77437</v>
      </c>
      <c r="I1736" t="str" cm="1">
        <f t="array" ref="I1736">_xlfn.IFS(H1736&lt;PERCENTILE(Income_Clean,0.33),"Low",H1736&lt;PERCENTILE(Income_Clean,0.67),"Medium",H1736&gt;PERCENTILE(Income_Clean,0.67),"High")</f>
        <v>High</v>
      </c>
      <c r="J1736" t="str">
        <f t="shared" si="163"/>
        <v>Above Average Income</v>
      </c>
      <c r="K1736">
        <v>0</v>
      </c>
      <c r="L1736">
        <v>0</v>
      </c>
      <c r="M1736" t="str">
        <f t="shared" si="165"/>
        <v>No</v>
      </c>
      <c r="N1736" t="s">
        <v>669</v>
      </c>
      <c r="O1736">
        <v>70</v>
      </c>
      <c r="P1736">
        <v>560</v>
      </c>
      <c r="Q1736">
        <v>21</v>
      </c>
      <c r="R1736">
        <v>442</v>
      </c>
      <c r="S1736">
        <v>29</v>
      </c>
      <c r="T1736">
        <v>44</v>
      </c>
      <c r="U1736">
        <v>29</v>
      </c>
      <c r="V1736">
        <f t="shared" si="166"/>
        <v>1125</v>
      </c>
      <c r="W1736">
        <v>1</v>
      </c>
      <c r="X1736">
        <v>4</v>
      </c>
      <c r="Y1736">
        <v>5</v>
      </c>
      <c r="Z1736">
        <v>13</v>
      </c>
      <c r="AA1736">
        <v>1</v>
      </c>
      <c r="AB1736">
        <v>0</v>
      </c>
      <c r="AC1736">
        <v>0</v>
      </c>
      <c r="AD1736">
        <v>1</v>
      </c>
      <c r="AE1736">
        <v>0</v>
      </c>
      <c r="AF1736">
        <v>0</v>
      </c>
      <c r="AG1736">
        <f t="shared" si="167"/>
        <v>1</v>
      </c>
      <c r="AH1736">
        <v>0</v>
      </c>
      <c r="AI1736">
        <v>0</v>
      </c>
    </row>
    <row r="1737" spans="1:35" x14ac:dyDescent="0.3">
      <c r="A1737" s="1">
        <v>10556</v>
      </c>
      <c r="B1737">
        <v>1959</v>
      </c>
      <c r="C1737">
        <f t="shared" si="164"/>
        <v>67</v>
      </c>
      <c r="D1737" t="str" cm="1">
        <f t="array" ref="D1737">_xlfn.IFS(C1737&lt;36,"Young",C1737&lt;56,"Middle-aged",C1737&gt;=56,"Senior")</f>
        <v>Senior</v>
      </c>
      <c r="E1737" t="s">
        <v>29</v>
      </c>
      <c r="F1737" t="s">
        <v>37</v>
      </c>
      <c r="G1737">
        <v>54984</v>
      </c>
      <c r="H1737">
        <f t="shared" si="162"/>
        <v>54984</v>
      </c>
      <c r="I1737" t="str" cm="1">
        <f t="array" ref="I1737">_xlfn.IFS(H1737&lt;PERCENTILE(Income_Clean,0.33),"Low",H1737&lt;PERCENTILE(Income_Clean,0.67),"Medium",H1737&gt;PERCENTILE(Income_Clean,0.67),"High")</f>
        <v>Medium</v>
      </c>
      <c r="J1737" t="str">
        <f t="shared" si="163"/>
        <v>Average Income</v>
      </c>
      <c r="K1737">
        <v>0</v>
      </c>
      <c r="L1737">
        <v>1</v>
      </c>
      <c r="M1737" t="str">
        <f t="shared" si="165"/>
        <v>Yes</v>
      </c>
      <c r="N1737" t="s">
        <v>122</v>
      </c>
      <c r="O1737">
        <v>51</v>
      </c>
      <c r="P1737">
        <v>173</v>
      </c>
      <c r="Q1737">
        <v>13</v>
      </c>
      <c r="R1737">
        <v>131</v>
      </c>
      <c r="S1737">
        <v>32</v>
      </c>
      <c r="T1737">
        <v>3</v>
      </c>
      <c r="U1737">
        <v>6</v>
      </c>
      <c r="V1737">
        <f t="shared" si="166"/>
        <v>358</v>
      </c>
      <c r="W1737">
        <v>4</v>
      </c>
      <c r="X1737">
        <v>6</v>
      </c>
      <c r="Y1737">
        <v>1</v>
      </c>
      <c r="Z1737">
        <v>6</v>
      </c>
      <c r="AA1737">
        <v>7</v>
      </c>
      <c r="AB1737">
        <v>0</v>
      </c>
      <c r="AC1737">
        <v>0</v>
      </c>
      <c r="AD1737">
        <v>0</v>
      </c>
      <c r="AE1737">
        <v>1</v>
      </c>
      <c r="AF1737">
        <v>0</v>
      </c>
      <c r="AG1737">
        <f t="shared" si="167"/>
        <v>1</v>
      </c>
      <c r="AH1737">
        <v>0</v>
      </c>
      <c r="AI1737">
        <v>0</v>
      </c>
    </row>
    <row r="1738" spans="1:35" x14ac:dyDescent="0.3">
      <c r="A1738" s="1">
        <v>1064</v>
      </c>
      <c r="B1738">
        <v>1971</v>
      </c>
      <c r="C1738">
        <f t="shared" si="164"/>
        <v>55</v>
      </c>
      <c r="D1738" t="str" cm="1">
        <f t="array" ref="D1738">_xlfn.IFS(C1738&lt;36,"Young",C1738&lt;56,"Middle-aged",C1738&gt;=56,"Senior")</f>
        <v>Middle-aged</v>
      </c>
      <c r="E1738" t="s">
        <v>36</v>
      </c>
      <c r="F1738" t="s">
        <v>37</v>
      </c>
      <c r="G1738">
        <v>42403</v>
      </c>
      <c r="H1738">
        <f t="shared" si="162"/>
        <v>42403</v>
      </c>
      <c r="I1738" t="str" cm="1">
        <f t="array" ref="I1738">_xlfn.IFS(H1738&lt;PERCENTILE(Income_Clean,0.33),"Low",H1738&lt;PERCENTILE(Income_Clean,0.67),"Medium",H1738&gt;PERCENTILE(Income_Clean,0.67),"High")</f>
        <v>Medium</v>
      </c>
      <c r="J1738" t="str">
        <f t="shared" si="163"/>
        <v>Average Income</v>
      </c>
      <c r="K1738">
        <v>1</v>
      </c>
      <c r="L1738">
        <v>0</v>
      </c>
      <c r="M1738" t="str">
        <f t="shared" si="165"/>
        <v>Yes</v>
      </c>
      <c r="N1738" t="s">
        <v>531</v>
      </c>
      <c r="O1738">
        <v>18</v>
      </c>
      <c r="P1738">
        <v>22</v>
      </c>
      <c r="Q1738">
        <v>1</v>
      </c>
      <c r="R1738">
        <v>11</v>
      </c>
      <c r="S1738">
        <v>0</v>
      </c>
      <c r="T1738">
        <v>5</v>
      </c>
      <c r="U1738">
        <v>3</v>
      </c>
      <c r="V1738">
        <f t="shared" si="166"/>
        <v>42</v>
      </c>
      <c r="W1738">
        <v>1</v>
      </c>
      <c r="X1738">
        <v>1</v>
      </c>
      <c r="Y1738">
        <v>0</v>
      </c>
      <c r="Z1738">
        <v>3</v>
      </c>
      <c r="AA1738">
        <v>8</v>
      </c>
      <c r="AB1738">
        <v>0</v>
      </c>
      <c r="AC1738">
        <v>0</v>
      </c>
      <c r="AD1738">
        <v>0</v>
      </c>
      <c r="AE1738">
        <v>0</v>
      </c>
      <c r="AF1738">
        <v>0</v>
      </c>
      <c r="AG1738">
        <f t="shared" si="167"/>
        <v>0</v>
      </c>
      <c r="AH1738">
        <v>0</v>
      </c>
      <c r="AI1738">
        <v>0</v>
      </c>
    </row>
    <row r="1739" spans="1:35" x14ac:dyDescent="0.3">
      <c r="A1739" s="1">
        <v>48</v>
      </c>
      <c r="B1739">
        <v>1964</v>
      </c>
      <c r="C1739">
        <f t="shared" si="164"/>
        <v>62</v>
      </c>
      <c r="D1739" t="str" cm="1">
        <f t="array" ref="D1739">_xlfn.IFS(C1739&lt;36,"Young",C1739&lt;56,"Middle-aged",C1739&gt;=56,"Senior")</f>
        <v>Senior</v>
      </c>
      <c r="E1739" t="s">
        <v>29</v>
      </c>
      <c r="F1739" t="s">
        <v>33</v>
      </c>
      <c r="G1739">
        <v>55761</v>
      </c>
      <c r="H1739">
        <f t="shared" si="162"/>
        <v>55761</v>
      </c>
      <c r="I1739" t="str" cm="1">
        <f t="array" ref="I1739">_xlfn.IFS(H1739&lt;PERCENTILE(Income_Clean,0.33),"Low",H1739&lt;PERCENTILE(Income_Clean,0.67),"Medium",H1739&gt;PERCENTILE(Income_Clean,0.67),"High")</f>
        <v>Medium</v>
      </c>
      <c r="J1739" t="str">
        <f t="shared" si="163"/>
        <v>Average Income</v>
      </c>
      <c r="K1739">
        <v>0</v>
      </c>
      <c r="L1739">
        <v>1</v>
      </c>
      <c r="M1739" t="str">
        <f t="shared" si="165"/>
        <v>Yes</v>
      </c>
      <c r="N1739" t="s">
        <v>164</v>
      </c>
      <c r="O1739">
        <v>97</v>
      </c>
      <c r="P1739">
        <v>136</v>
      </c>
      <c r="Q1739">
        <v>1</v>
      </c>
      <c r="R1739">
        <v>12</v>
      </c>
      <c r="S1739">
        <v>0</v>
      </c>
      <c r="T1739">
        <v>3</v>
      </c>
      <c r="U1739">
        <v>32</v>
      </c>
      <c r="V1739">
        <f t="shared" si="166"/>
        <v>184</v>
      </c>
      <c r="W1739">
        <v>2</v>
      </c>
      <c r="X1739">
        <v>4</v>
      </c>
      <c r="Y1739">
        <v>1</v>
      </c>
      <c r="Z1739">
        <v>3</v>
      </c>
      <c r="AA1739">
        <v>6</v>
      </c>
      <c r="AB1739">
        <v>0</v>
      </c>
      <c r="AC1739">
        <v>1</v>
      </c>
      <c r="AD1739">
        <v>0</v>
      </c>
      <c r="AE1739">
        <v>0</v>
      </c>
      <c r="AF1739">
        <v>0</v>
      </c>
      <c r="AG1739">
        <f t="shared" si="167"/>
        <v>1</v>
      </c>
      <c r="AH1739">
        <v>0</v>
      </c>
      <c r="AI1739">
        <v>0</v>
      </c>
    </row>
    <row r="1740" spans="1:35" x14ac:dyDescent="0.3">
      <c r="A1740" s="1">
        <v>7610</v>
      </c>
      <c r="B1740">
        <v>1983</v>
      </c>
      <c r="C1740">
        <f t="shared" si="164"/>
        <v>43</v>
      </c>
      <c r="D1740" t="str" cm="1">
        <f t="array" ref="D1740">_xlfn.IFS(C1740&lt;36,"Young",C1740&lt;56,"Middle-aged",C1740&gt;=56,"Senior")</f>
        <v>Middle-aged</v>
      </c>
      <c r="E1740" t="s">
        <v>29</v>
      </c>
      <c r="F1740" t="s">
        <v>33</v>
      </c>
      <c r="G1740">
        <v>37292</v>
      </c>
      <c r="H1740">
        <f t="shared" si="162"/>
        <v>37292</v>
      </c>
      <c r="I1740" t="str" cm="1">
        <f t="array" ref="I1740">_xlfn.IFS(H1740&lt;PERCENTILE(Income_Clean,0.33),"Low",H1740&lt;PERCENTILE(Income_Clean,0.67),"Medium",H1740&gt;PERCENTILE(Income_Clean,0.67),"High")</f>
        <v>Low</v>
      </c>
      <c r="J1740" t="str">
        <f t="shared" si="163"/>
        <v>Below Average Income</v>
      </c>
      <c r="K1740">
        <v>1</v>
      </c>
      <c r="L1740">
        <v>0</v>
      </c>
      <c r="M1740" t="str">
        <f t="shared" si="165"/>
        <v>Yes</v>
      </c>
      <c r="N1740" t="s">
        <v>328</v>
      </c>
      <c r="O1740">
        <v>32</v>
      </c>
      <c r="P1740">
        <v>275</v>
      </c>
      <c r="Q1740">
        <v>0</v>
      </c>
      <c r="R1740">
        <v>86</v>
      </c>
      <c r="S1740">
        <v>10</v>
      </c>
      <c r="T1740">
        <v>23</v>
      </c>
      <c r="U1740">
        <v>66</v>
      </c>
      <c r="V1740">
        <f t="shared" si="166"/>
        <v>460</v>
      </c>
      <c r="W1740">
        <v>5</v>
      </c>
      <c r="X1740">
        <v>6</v>
      </c>
      <c r="Y1740">
        <v>3</v>
      </c>
      <c r="Z1740">
        <v>5</v>
      </c>
      <c r="AA1740">
        <v>8</v>
      </c>
      <c r="AB1740">
        <v>0</v>
      </c>
      <c r="AC1740">
        <v>0</v>
      </c>
      <c r="AD1740">
        <v>0</v>
      </c>
      <c r="AE1740">
        <v>0</v>
      </c>
      <c r="AF1740">
        <v>0</v>
      </c>
      <c r="AG1740">
        <f t="shared" si="167"/>
        <v>0</v>
      </c>
      <c r="AH1740">
        <v>0</v>
      </c>
      <c r="AI1740">
        <v>0</v>
      </c>
    </row>
    <row r="1741" spans="1:35" x14ac:dyDescent="0.3">
      <c r="A1741" s="1">
        <v>263</v>
      </c>
      <c r="B1741">
        <v>1945</v>
      </c>
      <c r="C1741">
        <f t="shared" si="164"/>
        <v>81</v>
      </c>
      <c r="D1741" t="str" cm="1">
        <f t="array" ref="D1741">_xlfn.IFS(C1741&lt;36,"Young",C1741&lt;56,"Middle-aged",C1741&gt;=56,"Senior")</f>
        <v>Senior</v>
      </c>
      <c r="E1741" t="s">
        <v>36</v>
      </c>
      <c r="F1741" t="s">
        <v>30</v>
      </c>
      <c r="G1741">
        <v>45576</v>
      </c>
      <c r="H1741">
        <f t="shared" si="162"/>
        <v>45576</v>
      </c>
      <c r="I1741" t="str" cm="1">
        <f t="array" ref="I1741">_xlfn.IFS(H1741&lt;PERCENTILE(Income_Clean,0.33),"Low",H1741&lt;PERCENTILE(Income_Clean,0.67),"Medium",H1741&gt;PERCENTILE(Income_Clean,0.67),"High")</f>
        <v>Medium</v>
      </c>
      <c r="J1741" t="str">
        <f t="shared" si="163"/>
        <v>Average Income</v>
      </c>
      <c r="K1741">
        <v>0</v>
      </c>
      <c r="L1741">
        <v>0</v>
      </c>
      <c r="M1741" t="str">
        <f t="shared" si="165"/>
        <v>No</v>
      </c>
      <c r="N1741" t="s">
        <v>117</v>
      </c>
      <c r="O1741">
        <v>9</v>
      </c>
      <c r="P1741">
        <v>56</v>
      </c>
      <c r="Q1741">
        <v>19</v>
      </c>
      <c r="R1741">
        <v>29</v>
      </c>
      <c r="S1741">
        <v>2</v>
      </c>
      <c r="T1741">
        <v>14</v>
      </c>
      <c r="U1741">
        <v>25</v>
      </c>
      <c r="V1741">
        <f t="shared" si="166"/>
        <v>145</v>
      </c>
      <c r="W1741">
        <v>1</v>
      </c>
      <c r="X1741">
        <v>3</v>
      </c>
      <c r="Y1741">
        <v>1</v>
      </c>
      <c r="Z1741">
        <v>3</v>
      </c>
      <c r="AA1741">
        <v>8</v>
      </c>
      <c r="AB1741">
        <v>0</v>
      </c>
      <c r="AC1741">
        <v>0</v>
      </c>
      <c r="AD1741">
        <v>0</v>
      </c>
      <c r="AE1741">
        <v>0</v>
      </c>
      <c r="AF1741">
        <v>0</v>
      </c>
      <c r="AG1741">
        <f t="shared" si="167"/>
        <v>0</v>
      </c>
      <c r="AH1741">
        <v>0</v>
      </c>
      <c r="AI1741">
        <v>1</v>
      </c>
    </row>
    <row r="1742" spans="1:35" x14ac:dyDescent="0.3">
      <c r="A1742" s="1">
        <v>10814</v>
      </c>
      <c r="B1742">
        <v>1947</v>
      </c>
      <c r="C1742">
        <f t="shared" si="164"/>
        <v>79</v>
      </c>
      <c r="D1742" t="str" cm="1">
        <f t="array" ref="D1742">_xlfn.IFS(C1742&lt;36,"Young",C1742&lt;56,"Middle-aged",C1742&gt;=56,"Senior")</f>
        <v>Senior</v>
      </c>
      <c r="E1742" t="s">
        <v>29</v>
      </c>
      <c r="F1742" t="s">
        <v>33</v>
      </c>
      <c r="G1742">
        <v>70321</v>
      </c>
      <c r="H1742">
        <f t="shared" si="162"/>
        <v>70321</v>
      </c>
      <c r="I1742" t="str" cm="1">
        <f t="array" ref="I1742">_xlfn.IFS(H1742&lt;PERCENTILE(Income_Clean,0.33),"Low",H1742&lt;PERCENTILE(Income_Clean,0.67),"Medium",H1742&gt;PERCENTILE(Income_Clean,0.67),"High")</f>
        <v>High</v>
      </c>
      <c r="J1742" t="str">
        <f t="shared" si="163"/>
        <v>Above Average Income</v>
      </c>
      <c r="K1742">
        <v>0</v>
      </c>
      <c r="L1742">
        <v>0</v>
      </c>
      <c r="M1742" t="str">
        <f t="shared" si="165"/>
        <v>No</v>
      </c>
      <c r="N1742" t="s">
        <v>577</v>
      </c>
      <c r="O1742">
        <v>6</v>
      </c>
      <c r="P1742">
        <v>303</v>
      </c>
      <c r="Q1742">
        <v>23</v>
      </c>
      <c r="R1742">
        <v>751</v>
      </c>
      <c r="S1742">
        <v>82</v>
      </c>
      <c r="T1742">
        <v>26</v>
      </c>
      <c r="U1742">
        <v>191</v>
      </c>
      <c r="V1742">
        <f t="shared" si="166"/>
        <v>1376</v>
      </c>
      <c r="W1742">
        <v>1</v>
      </c>
      <c r="X1742">
        <v>6</v>
      </c>
      <c r="Y1742">
        <v>5</v>
      </c>
      <c r="Z1742">
        <v>13</v>
      </c>
      <c r="AA1742">
        <v>4</v>
      </c>
      <c r="AB1742">
        <v>0</v>
      </c>
      <c r="AC1742">
        <v>0</v>
      </c>
      <c r="AD1742">
        <v>0</v>
      </c>
      <c r="AE1742">
        <v>0</v>
      </c>
      <c r="AF1742">
        <v>0</v>
      </c>
      <c r="AG1742">
        <f t="shared" si="167"/>
        <v>0</v>
      </c>
      <c r="AH1742">
        <v>0</v>
      </c>
      <c r="AI1742">
        <v>1</v>
      </c>
    </row>
    <row r="1743" spans="1:35" x14ac:dyDescent="0.3">
      <c r="A1743" s="1">
        <v>9710</v>
      </c>
      <c r="B1743">
        <v>1969</v>
      </c>
      <c r="C1743">
        <f t="shared" si="164"/>
        <v>57</v>
      </c>
      <c r="D1743" t="str" cm="1">
        <f t="array" ref="D1743">_xlfn.IFS(C1743&lt;36,"Young",C1743&lt;56,"Middle-aged",C1743&gt;=56,"Senior")</f>
        <v>Senior</v>
      </c>
      <c r="E1743" t="s">
        <v>36</v>
      </c>
      <c r="F1743" t="s">
        <v>41</v>
      </c>
      <c r="G1743">
        <v>58086</v>
      </c>
      <c r="H1743">
        <f t="shared" si="162"/>
        <v>58086</v>
      </c>
      <c r="I1743" t="str" cm="1">
        <f t="array" ref="I1743">_xlfn.IFS(H1743&lt;PERCENTILE(Income_Clean,0.33),"Low",H1743&lt;PERCENTILE(Income_Clean,0.67),"Medium",H1743&gt;PERCENTILE(Income_Clean,0.67),"High")</f>
        <v>Medium</v>
      </c>
      <c r="J1743" t="str">
        <f t="shared" si="163"/>
        <v>Average Income</v>
      </c>
      <c r="K1743">
        <v>0</v>
      </c>
      <c r="L1743">
        <v>1</v>
      </c>
      <c r="M1743" t="str">
        <f t="shared" si="165"/>
        <v>Yes</v>
      </c>
      <c r="N1743" t="s">
        <v>440</v>
      </c>
      <c r="O1743">
        <v>80</v>
      </c>
      <c r="P1743">
        <v>708</v>
      </c>
      <c r="Q1743">
        <v>7</v>
      </c>
      <c r="R1743">
        <v>62</v>
      </c>
      <c r="S1743">
        <v>0</v>
      </c>
      <c r="T1743">
        <v>0</v>
      </c>
      <c r="U1743">
        <v>15</v>
      </c>
      <c r="V1743">
        <f t="shared" si="166"/>
        <v>792</v>
      </c>
      <c r="W1743">
        <v>2</v>
      </c>
      <c r="X1743">
        <v>11</v>
      </c>
      <c r="Y1743">
        <v>3</v>
      </c>
      <c r="Z1743">
        <v>7</v>
      </c>
      <c r="AA1743">
        <v>8</v>
      </c>
      <c r="AB1743">
        <v>0</v>
      </c>
      <c r="AC1743">
        <v>0</v>
      </c>
      <c r="AD1743">
        <v>0</v>
      </c>
      <c r="AE1743">
        <v>0</v>
      </c>
      <c r="AF1743">
        <v>0</v>
      </c>
      <c r="AG1743">
        <f t="shared" si="167"/>
        <v>0</v>
      </c>
      <c r="AH1743">
        <v>0</v>
      </c>
      <c r="AI1743">
        <v>0</v>
      </c>
    </row>
    <row r="1744" spans="1:35" x14ac:dyDescent="0.3">
      <c r="A1744" s="1">
        <v>9292</v>
      </c>
      <c r="B1744">
        <v>1952</v>
      </c>
      <c r="C1744">
        <f t="shared" si="164"/>
        <v>74</v>
      </c>
      <c r="D1744" t="str" cm="1">
        <f t="array" ref="D1744">_xlfn.IFS(C1744&lt;36,"Young",C1744&lt;56,"Middle-aged",C1744&gt;=56,"Senior")</f>
        <v>Senior</v>
      </c>
      <c r="E1744" t="s">
        <v>29</v>
      </c>
      <c r="F1744" t="s">
        <v>37</v>
      </c>
      <c r="G1744">
        <v>81795</v>
      </c>
      <c r="H1744">
        <f t="shared" si="162"/>
        <v>81795</v>
      </c>
      <c r="I1744" t="str" cm="1">
        <f t="array" ref="I1744">_xlfn.IFS(H1744&lt;PERCENTILE(Income_Clean,0.33),"Low",H1744&lt;PERCENTILE(Income_Clean,0.67),"Medium",H1744&gt;PERCENTILE(Income_Clean,0.67),"High")</f>
        <v>High</v>
      </c>
      <c r="J1744" t="str">
        <f t="shared" si="163"/>
        <v>Above Average Income</v>
      </c>
      <c r="K1744">
        <v>0</v>
      </c>
      <c r="L1744">
        <v>0</v>
      </c>
      <c r="M1744" t="str">
        <f t="shared" si="165"/>
        <v>No</v>
      </c>
      <c r="N1744" t="s">
        <v>426</v>
      </c>
      <c r="O1744">
        <v>74</v>
      </c>
      <c r="P1744">
        <v>324</v>
      </c>
      <c r="Q1744">
        <v>132</v>
      </c>
      <c r="R1744">
        <v>693</v>
      </c>
      <c r="S1744">
        <v>27</v>
      </c>
      <c r="T1744">
        <v>118</v>
      </c>
      <c r="U1744">
        <v>88</v>
      </c>
      <c r="V1744">
        <f t="shared" si="166"/>
        <v>1382</v>
      </c>
      <c r="W1744">
        <v>1</v>
      </c>
      <c r="X1744">
        <v>4</v>
      </c>
      <c r="Y1744">
        <v>11</v>
      </c>
      <c r="Z1744">
        <v>7</v>
      </c>
      <c r="AA1744">
        <v>2</v>
      </c>
      <c r="AB1744">
        <v>0</v>
      </c>
      <c r="AC1744">
        <v>0</v>
      </c>
      <c r="AD1744">
        <v>0</v>
      </c>
      <c r="AE1744">
        <v>0</v>
      </c>
      <c r="AF1744">
        <v>0</v>
      </c>
      <c r="AG1744">
        <f t="shared" si="167"/>
        <v>0</v>
      </c>
      <c r="AH1744">
        <v>0</v>
      </c>
      <c r="AI1744">
        <v>0</v>
      </c>
    </row>
    <row r="1745" spans="1:35" x14ac:dyDescent="0.3">
      <c r="A1745" s="1">
        <v>10250</v>
      </c>
      <c r="B1745">
        <v>1947</v>
      </c>
      <c r="C1745">
        <f t="shared" si="164"/>
        <v>79</v>
      </c>
      <c r="D1745" t="str" cm="1">
        <f t="array" ref="D1745">_xlfn.IFS(C1745&lt;36,"Young",C1745&lt;56,"Middle-aged",C1745&gt;=56,"Senior")</f>
        <v>Senior</v>
      </c>
      <c r="E1745" t="s">
        <v>47</v>
      </c>
      <c r="F1745" t="s">
        <v>33</v>
      </c>
      <c r="G1745">
        <v>28389</v>
      </c>
      <c r="H1745">
        <f t="shared" si="162"/>
        <v>28389</v>
      </c>
      <c r="I1745" t="str" cm="1">
        <f t="array" ref="I1745">_xlfn.IFS(H1745&lt;PERCENTILE(Income_Clean,0.33),"Low",H1745&lt;PERCENTILE(Income_Clean,0.67),"Medium",H1745&gt;PERCENTILE(Income_Clean,0.67),"High")</f>
        <v>Low</v>
      </c>
      <c r="J1745" t="str">
        <f t="shared" si="163"/>
        <v>Below Average Income</v>
      </c>
      <c r="K1745">
        <v>0</v>
      </c>
      <c r="L1745">
        <v>0</v>
      </c>
      <c r="M1745" t="str">
        <f t="shared" si="165"/>
        <v>No</v>
      </c>
      <c r="N1745" t="s">
        <v>642</v>
      </c>
      <c r="O1745">
        <v>49</v>
      </c>
      <c r="P1745">
        <v>1</v>
      </c>
      <c r="Q1745">
        <v>5</v>
      </c>
      <c r="R1745">
        <v>3</v>
      </c>
      <c r="S1745">
        <v>7</v>
      </c>
      <c r="T1745">
        <v>4</v>
      </c>
      <c r="U1745">
        <v>8</v>
      </c>
      <c r="V1745">
        <f t="shared" si="166"/>
        <v>28</v>
      </c>
      <c r="W1745">
        <v>1</v>
      </c>
      <c r="X1745">
        <v>1</v>
      </c>
      <c r="Y1745">
        <v>0</v>
      </c>
      <c r="Z1745">
        <v>2</v>
      </c>
      <c r="AA1745">
        <v>7</v>
      </c>
      <c r="AB1745">
        <v>0</v>
      </c>
      <c r="AC1745">
        <v>0</v>
      </c>
      <c r="AD1745">
        <v>0</v>
      </c>
      <c r="AE1745">
        <v>0</v>
      </c>
      <c r="AF1745">
        <v>0</v>
      </c>
      <c r="AG1745">
        <f t="shared" si="167"/>
        <v>0</v>
      </c>
      <c r="AH1745">
        <v>0</v>
      </c>
      <c r="AI1745">
        <v>0</v>
      </c>
    </row>
    <row r="1746" spans="1:35" x14ac:dyDescent="0.3">
      <c r="A1746" s="1">
        <v>7881</v>
      </c>
      <c r="B1746">
        <v>1946</v>
      </c>
      <c r="C1746">
        <f t="shared" si="164"/>
        <v>80</v>
      </c>
      <c r="D1746" t="str" cm="1">
        <f t="array" ref="D1746">_xlfn.IFS(C1746&lt;36,"Young",C1746&lt;56,"Middle-aged",C1746&gt;=56,"Senior")</f>
        <v>Senior</v>
      </c>
      <c r="E1746" t="s">
        <v>39</v>
      </c>
      <c r="F1746" t="s">
        <v>37</v>
      </c>
      <c r="G1746">
        <v>66835</v>
      </c>
      <c r="H1746">
        <f t="shared" si="162"/>
        <v>66835</v>
      </c>
      <c r="I1746" t="str" cm="1">
        <f t="array" ref="I1746">_xlfn.IFS(H1746&lt;PERCENTILE(Income_Clean,0.33),"Low",H1746&lt;PERCENTILE(Income_Clean,0.67),"Medium",H1746&gt;PERCENTILE(Income_Clean,0.67),"High")</f>
        <v>High</v>
      </c>
      <c r="J1746" t="str">
        <f t="shared" si="163"/>
        <v>Above Average Income</v>
      </c>
      <c r="K1746">
        <v>0</v>
      </c>
      <c r="L1746">
        <v>0</v>
      </c>
      <c r="M1746" t="str">
        <f t="shared" si="165"/>
        <v>No</v>
      </c>
      <c r="N1746" t="s">
        <v>187</v>
      </c>
      <c r="O1746">
        <v>21</v>
      </c>
      <c r="P1746">
        <v>620</v>
      </c>
      <c r="Q1746">
        <v>26</v>
      </c>
      <c r="R1746">
        <v>195</v>
      </c>
      <c r="S1746">
        <v>34</v>
      </c>
      <c r="T1746">
        <v>17</v>
      </c>
      <c r="U1746">
        <v>141</v>
      </c>
      <c r="V1746">
        <f t="shared" si="166"/>
        <v>1033</v>
      </c>
      <c r="W1746">
        <v>1</v>
      </c>
      <c r="X1746">
        <v>6</v>
      </c>
      <c r="Y1746">
        <v>4</v>
      </c>
      <c r="Z1746">
        <v>13</v>
      </c>
      <c r="AA1746">
        <v>2</v>
      </c>
      <c r="AB1746">
        <v>0</v>
      </c>
      <c r="AC1746">
        <v>0</v>
      </c>
      <c r="AD1746">
        <v>0</v>
      </c>
      <c r="AE1746">
        <v>0</v>
      </c>
      <c r="AF1746">
        <v>0</v>
      </c>
      <c r="AG1746">
        <f t="shared" si="167"/>
        <v>0</v>
      </c>
      <c r="AH1746">
        <v>0</v>
      </c>
      <c r="AI1746">
        <v>0</v>
      </c>
    </row>
    <row r="1747" spans="1:35" x14ac:dyDescent="0.3">
      <c r="A1747" s="1">
        <v>5847</v>
      </c>
      <c r="B1747">
        <v>1969</v>
      </c>
      <c r="C1747">
        <f t="shared" si="164"/>
        <v>57</v>
      </c>
      <c r="D1747" t="str" cm="1">
        <f t="array" ref="D1747">_xlfn.IFS(C1747&lt;36,"Young",C1747&lt;56,"Middle-aged",C1747&gt;=56,"Senior")</f>
        <v>Senior</v>
      </c>
      <c r="E1747" t="s">
        <v>29</v>
      </c>
      <c r="F1747" t="s">
        <v>41</v>
      </c>
      <c r="G1747">
        <v>69901</v>
      </c>
      <c r="H1747">
        <f t="shared" si="162"/>
        <v>69901</v>
      </c>
      <c r="I1747" t="str" cm="1">
        <f t="array" ref="I1747">_xlfn.IFS(H1747&lt;PERCENTILE(Income_Clean,0.33),"Low",H1747&lt;PERCENTILE(Income_Clean,0.67),"Medium",H1747&gt;PERCENTILE(Income_Clean,0.67),"High")</f>
        <v>High</v>
      </c>
      <c r="J1747" t="str">
        <f t="shared" si="163"/>
        <v>Above Average Income</v>
      </c>
      <c r="K1747">
        <v>0</v>
      </c>
      <c r="L1747">
        <v>1</v>
      </c>
      <c r="M1747" t="str">
        <f t="shared" si="165"/>
        <v>Yes</v>
      </c>
      <c r="N1747" t="s">
        <v>468</v>
      </c>
      <c r="O1747">
        <v>95</v>
      </c>
      <c r="P1747">
        <v>312</v>
      </c>
      <c r="Q1747">
        <v>21</v>
      </c>
      <c r="R1747">
        <v>206</v>
      </c>
      <c r="S1747">
        <v>102</v>
      </c>
      <c r="T1747">
        <v>92</v>
      </c>
      <c r="U1747">
        <v>149</v>
      </c>
      <c r="V1747">
        <f t="shared" si="166"/>
        <v>882</v>
      </c>
      <c r="W1747">
        <v>3</v>
      </c>
      <c r="X1747">
        <v>7</v>
      </c>
      <c r="Y1747">
        <v>3</v>
      </c>
      <c r="Z1747">
        <v>10</v>
      </c>
      <c r="AA1747">
        <v>5</v>
      </c>
      <c r="AB1747">
        <v>0</v>
      </c>
      <c r="AC1747">
        <v>0</v>
      </c>
      <c r="AD1747">
        <v>0</v>
      </c>
      <c r="AE1747">
        <v>0</v>
      </c>
      <c r="AF1747">
        <v>0</v>
      </c>
      <c r="AG1747">
        <f t="shared" si="167"/>
        <v>0</v>
      </c>
      <c r="AH1747">
        <v>0</v>
      </c>
      <c r="AI1747">
        <v>0</v>
      </c>
    </row>
    <row r="1748" spans="1:35" x14ac:dyDescent="0.3">
      <c r="A1748" s="1">
        <v>737</v>
      </c>
      <c r="B1748">
        <v>1949</v>
      </c>
      <c r="C1748">
        <f t="shared" si="164"/>
        <v>77</v>
      </c>
      <c r="D1748" t="str" cm="1">
        <f t="array" ref="D1748">_xlfn.IFS(C1748&lt;36,"Young",C1748&lt;56,"Middle-aged",C1748&gt;=56,"Senior")</f>
        <v>Senior</v>
      </c>
      <c r="E1748" t="s">
        <v>36</v>
      </c>
      <c r="F1748" t="s">
        <v>37</v>
      </c>
      <c r="G1748">
        <v>80360</v>
      </c>
      <c r="H1748">
        <f t="shared" si="162"/>
        <v>80360</v>
      </c>
      <c r="I1748" t="str" cm="1">
        <f t="array" ref="I1748">_xlfn.IFS(H1748&lt;PERCENTILE(Income_Clean,0.33),"Low",H1748&lt;PERCENTILE(Income_Clean,0.67),"Medium",H1748&gt;PERCENTILE(Income_Clean,0.67),"High")</f>
        <v>High</v>
      </c>
      <c r="J1748" t="str">
        <f t="shared" si="163"/>
        <v>Above Average Income</v>
      </c>
      <c r="K1748">
        <v>0</v>
      </c>
      <c r="L1748">
        <v>0</v>
      </c>
      <c r="M1748" t="str">
        <f t="shared" si="165"/>
        <v>No</v>
      </c>
      <c r="N1748" t="s">
        <v>300</v>
      </c>
      <c r="O1748">
        <v>56</v>
      </c>
      <c r="P1748">
        <v>1493</v>
      </c>
      <c r="Q1748">
        <v>86</v>
      </c>
      <c r="R1748">
        <v>454</v>
      </c>
      <c r="S1748">
        <v>112</v>
      </c>
      <c r="T1748">
        <v>43</v>
      </c>
      <c r="U1748">
        <v>43</v>
      </c>
      <c r="V1748">
        <f t="shared" si="166"/>
        <v>2231</v>
      </c>
      <c r="W1748">
        <v>2</v>
      </c>
      <c r="X1748">
        <v>4</v>
      </c>
      <c r="Y1748">
        <v>4</v>
      </c>
      <c r="Z1748">
        <v>5</v>
      </c>
      <c r="AA1748">
        <v>2</v>
      </c>
      <c r="AB1748">
        <v>0</v>
      </c>
      <c r="AC1748">
        <v>1</v>
      </c>
      <c r="AD1748">
        <v>1</v>
      </c>
      <c r="AE1748">
        <v>1</v>
      </c>
      <c r="AF1748">
        <v>0</v>
      </c>
      <c r="AG1748">
        <f t="shared" si="167"/>
        <v>3</v>
      </c>
      <c r="AH1748">
        <v>0</v>
      </c>
      <c r="AI1748">
        <v>0</v>
      </c>
    </row>
    <row r="1749" spans="1:35" x14ac:dyDescent="0.3">
      <c r="A1749" s="1">
        <v>3571</v>
      </c>
      <c r="B1749">
        <v>1961</v>
      </c>
      <c r="C1749">
        <f t="shared" si="164"/>
        <v>65</v>
      </c>
      <c r="D1749" t="str" cm="1">
        <f t="array" ref="D1749">_xlfn.IFS(C1749&lt;36,"Young",C1749&lt;56,"Middle-aged",C1749&gt;=56,"Senior")</f>
        <v>Senior</v>
      </c>
      <c r="E1749" t="s">
        <v>36</v>
      </c>
      <c r="F1749" t="s">
        <v>33</v>
      </c>
      <c r="G1749">
        <v>63342</v>
      </c>
      <c r="H1749">
        <f t="shared" si="162"/>
        <v>63342</v>
      </c>
      <c r="I1749" t="str" cm="1">
        <f t="array" ref="I1749">_xlfn.IFS(H1749&lt;PERCENTILE(Income_Clean,0.33),"Low",H1749&lt;PERCENTILE(Income_Clean,0.67),"Medium",H1749&gt;PERCENTILE(Income_Clean,0.67),"High")</f>
        <v>High</v>
      </c>
      <c r="J1749" t="str">
        <f t="shared" si="163"/>
        <v>Above Average Income</v>
      </c>
      <c r="K1749">
        <v>0</v>
      </c>
      <c r="L1749">
        <v>1</v>
      </c>
      <c r="M1749" t="str">
        <f t="shared" si="165"/>
        <v>Yes</v>
      </c>
      <c r="N1749" t="s">
        <v>244</v>
      </c>
      <c r="O1749">
        <v>48</v>
      </c>
      <c r="P1749">
        <v>918</v>
      </c>
      <c r="Q1749">
        <v>21</v>
      </c>
      <c r="R1749">
        <v>118</v>
      </c>
      <c r="S1749">
        <v>13</v>
      </c>
      <c r="T1749">
        <v>10</v>
      </c>
      <c r="U1749">
        <v>21</v>
      </c>
      <c r="V1749">
        <f t="shared" si="166"/>
        <v>1101</v>
      </c>
      <c r="W1749">
        <v>3</v>
      </c>
      <c r="X1749">
        <v>8</v>
      </c>
      <c r="Y1749">
        <v>3</v>
      </c>
      <c r="Z1749">
        <v>5</v>
      </c>
      <c r="AA1749">
        <v>6</v>
      </c>
      <c r="AB1749">
        <v>0</v>
      </c>
      <c r="AC1749">
        <v>1</v>
      </c>
      <c r="AD1749">
        <v>0</v>
      </c>
      <c r="AE1749">
        <v>0</v>
      </c>
      <c r="AF1749">
        <v>0</v>
      </c>
      <c r="AG1749">
        <f t="shared" si="167"/>
        <v>1</v>
      </c>
      <c r="AH1749">
        <v>0</v>
      </c>
      <c r="AI1749">
        <v>1</v>
      </c>
    </row>
    <row r="1750" spans="1:35" x14ac:dyDescent="0.3">
      <c r="A1750" s="1">
        <v>7807</v>
      </c>
      <c r="B1750">
        <v>1974</v>
      </c>
      <c r="C1750">
        <f t="shared" si="164"/>
        <v>52</v>
      </c>
      <c r="D1750" t="str" cm="1">
        <f t="array" ref="D1750">_xlfn.IFS(C1750&lt;36,"Young",C1750&lt;56,"Middle-aged",C1750&gt;=56,"Senior")</f>
        <v>Middle-aged</v>
      </c>
      <c r="E1750" t="s">
        <v>29</v>
      </c>
      <c r="F1750" t="s">
        <v>37</v>
      </c>
      <c r="G1750">
        <v>44989</v>
      </c>
      <c r="H1750">
        <f t="shared" si="162"/>
        <v>44989</v>
      </c>
      <c r="I1750" t="str" cm="1">
        <f t="array" ref="I1750">_xlfn.IFS(H1750&lt;PERCENTILE(Income_Clean,0.33),"Low",H1750&lt;PERCENTILE(Income_Clean,0.67),"Medium",H1750&gt;PERCENTILE(Income_Clean,0.67),"High")</f>
        <v>Medium</v>
      </c>
      <c r="J1750" t="str">
        <f t="shared" si="163"/>
        <v>Average Income</v>
      </c>
      <c r="K1750">
        <v>0</v>
      </c>
      <c r="L1750">
        <v>1</v>
      </c>
      <c r="M1750" t="str">
        <f t="shared" si="165"/>
        <v>Yes</v>
      </c>
      <c r="N1750" t="s">
        <v>183</v>
      </c>
      <c r="O1750">
        <v>26</v>
      </c>
      <c r="P1750">
        <v>98</v>
      </c>
      <c r="Q1750">
        <v>0</v>
      </c>
      <c r="R1750">
        <v>106</v>
      </c>
      <c r="S1750">
        <v>49</v>
      </c>
      <c r="T1750">
        <v>10</v>
      </c>
      <c r="U1750">
        <v>106</v>
      </c>
      <c r="V1750">
        <f t="shared" si="166"/>
        <v>369</v>
      </c>
      <c r="W1750">
        <v>5</v>
      </c>
      <c r="X1750">
        <v>5</v>
      </c>
      <c r="Y1750">
        <v>1</v>
      </c>
      <c r="Z1750">
        <v>5</v>
      </c>
      <c r="AA1750">
        <v>6</v>
      </c>
      <c r="AB1750">
        <v>0</v>
      </c>
      <c r="AC1750">
        <v>0</v>
      </c>
      <c r="AD1750">
        <v>0</v>
      </c>
      <c r="AE1750">
        <v>0</v>
      </c>
      <c r="AF1750">
        <v>0</v>
      </c>
      <c r="AG1750">
        <f t="shared" si="167"/>
        <v>0</v>
      </c>
      <c r="AH1750">
        <v>0</v>
      </c>
      <c r="AI1750">
        <v>0</v>
      </c>
    </row>
    <row r="1751" spans="1:35" x14ac:dyDescent="0.3">
      <c r="A1751" s="1">
        <v>3878</v>
      </c>
      <c r="B1751">
        <v>1980</v>
      </c>
      <c r="C1751">
        <f t="shared" si="164"/>
        <v>46</v>
      </c>
      <c r="D1751" t="str" cm="1">
        <f t="array" ref="D1751">_xlfn.IFS(C1751&lt;36,"Young",C1751&lt;56,"Middle-aged",C1751&gt;=56,"Senior")</f>
        <v>Middle-aged</v>
      </c>
      <c r="E1751" t="s">
        <v>53</v>
      </c>
      <c r="F1751" t="s">
        <v>30</v>
      </c>
      <c r="G1751">
        <v>31859</v>
      </c>
      <c r="H1751">
        <f t="shared" si="162"/>
        <v>31859</v>
      </c>
      <c r="I1751" t="str" cm="1">
        <f t="array" ref="I1751">_xlfn.IFS(H1751&lt;PERCENTILE(Income_Clean,0.33),"Low",H1751&lt;PERCENTILE(Income_Clean,0.67),"Medium",H1751&gt;PERCENTILE(Income_Clean,0.67),"High")</f>
        <v>Low</v>
      </c>
      <c r="J1751" t="str">
        <f t="shared" si="163"/>
        <v>Below Average Income</v>
      </c>
      <c r="K1751">
        <v>1</v>
      </c>
      <c r="L1751">
        <v>0</v>
      </c>
      <c r="M1751" t="str">
        <f t="shared" si="165"/>
        <v>Yes</v>
      </c>
      <c r="N1751" t="s">
        <v>590</v>
      </c>
      <c r="O1751">
        <v>3</v>
      </c>
      <c r="P1751">
        <v>3</v>
      </c>
      <c r="Q1751">
        <v>4</v>
      </c>
      <c r="R1751">
        <v>7</v>
      </c>
      <c r="S1751">
        <v>15</v>
      </c>
      <c r="T1751">
        <v>8</v>
      </c>
      <c r="U1751">
        <v>11</v>
      </c>
      <c r="V1751">
        <f t="shared" si="166"/>
        <v>48</v>
      </c>
      <c r="W1751">
        <v>1</v>
      </c>
      <c r="X1751">
        <v>1</v>
      </c>
      <c r="Y1751">
        <v>0</v>
      </c>
      <c r="Z1751">
        <v>3</v>
      </c>
      <c r="AA1751">
        <v>7</v>
      </c>
      <c r="AB1751">
        <v>0</v>
      </c>
      <c r="AC1751">
        <v>0</v>
      </c>
      <c r="AD1751">
        <v>0</v>
      </c>
      <c r="AE1751">
        <v>0</v>
      </c>
      <c r="AF1751">
        <v>0</v>
      </c>
      <c r="AG1751">
        <f t="shared" si="167"/>
        <v>0</v>
      </c>
      <c r="AH1751">
        <v>0</v>
      </c>
      <c r="AI1751">
        <v>0</v>
      </c>
    </row>
    <row r="1752" spans="1:35" x14ac:dyDescent="0.3">
      <c r="A1752" s="1">
        <v>5092</v>
      </c>
      <c r="B1752">
        <v>1949</v>
      </c>
      <c r="C1752">
        <f t="shared" si="164"/>
        <v>77</v>
      </c>
      <c r="D1752" t="str" cm="1">
        <f t="array" ref="D1752">_xlfn.IFS(C1752&lt;36,"Young",C1752&lt;56,"Middle-aged",C1752&gt;=56,"Senior")</f>
        <v>Senior</v>
      </c>
      <c r="E1752" t="s">
        <v>36</v>
      </c>
      <c r="F1752" t="s">
        <v>71</v>
      </c>
      <c r="G1752">
        <v>51569</v>
      </c>
      <c r="H1752">
        <f t="shared" si="162"/>
        <v>51569</v>
      </c>
      <c r="I1752" t="str" cm="1">
        <f t="array" ref="I1752">_xlfn.IFS(H1752&lt;PERCENTILE(Income_Clean,0.33),"Low",H1752&lt;PERCENTILE(Income_Clean,0.67),"Medium",H1752&gt;PERCENTILE(Income_Clean,0.67),"High")</f>
        <v>Medium</v>
      </c>
      <c r="J1752" t="str">
        <f t="shared" si="163"/>
        <v>Average Income</v>
      </c>
      <c r="K1752">
        <v>0</v>
      </c>
      <c r="L1752">
        <v>1</v>
      </c>
      <c r="M1752" t="str">
        <f t="shared" si="165"/>
        <v>Yes</v>
      </c>
      <c r="N1752" t="s">
        <v>636</v>
      </c>
      <c r="O1752">
        <v>39</v>
      </c>
      <c r="P1752">
        <v>380</v>
      </c>
      <c r="Q1752">
        <v>0</v>
      </c>
      <c r="R1752">
        <v>47</v>
      </c>
      <c r="S1752">
        <v>6</v>
      </c>
      <c r="T1752">
        <v>0</v>
      </c>
      <c r="U1752">
        <v>34</v>
      </c>
      <c r="V1752">
        <f t="shared" si="166"/>
        <v>467</v>
      </c>
      <c r="W1752">
        <v>4</v>
      </c>
      <c r="X1752">
        <v>7</v>
      </c>
      <c r="Y1752">
        <v>1</v>
      </c>
      <c r="Z1752">
        <v>7</v>
      </c>
      <c r="AA1752">
        <v>8</v>
      </c>
      <c r="AB1752">
        <v>0</v>
      </c>
      <c r="AC1752">
        <v>1</v>
      </c>
      <c r="AD1752">
        <v>0</v>
      </c>
      <c r="AE1752">
        <v>0</v>
      </c>
      <c r="AF1752">
        <v>0</v>
      </c>
      <c r="AG1752">
        <f t="shared" si="167"/>
        <v>1</v>
      </c>
      <c r="AH1752">
        <v>0</v>
      </c>
      <c r="AI1752">
        <v>1</v>
      </c>
    </row>
    <row r="1753" spans="1:35" x14ac:dyDescent="0.3">
      <c r="A1753" s="1">
        <v>2154</v>
      </c>
      <c r="B1753">
        <v>1971</v>
      </c>
      <c r="C1753">
        <f t="shared" si="164"/>
        <v>55</v>
      </c>
      <c r="D1753" t="str" cm="1">
        <f t="array" ref="D1753">_xlfn.IFS(C1753&lt;36,"Young",C1753&lt;56,"Middle-aged",C1753&gt;=56,"Senior")</f>
        <v>Middle-aged</v>
      </c>
      <c r="E1753" t="s">
        <v>29</v>
      </c>
      <c r="F1753" t="s">
        <v>71</v>
      </c>
      <c r="G1753">
        <v>30372</v>
      </c>
      <c r="H1753">
        <f t="shared" si="162"/>
        <v>30372</v>
      </c>
      <c r="I1753" t="str" cm="1">
        <f t="array" ref="I1753">_xlfn.IFS(H1753&lt;PERCENTILE(Income_Clean,0.33),"Low",H1753&lt;PERCENTILE(Income_Clean,0.67),"Medium",H1753&gt;PERCENTILE(Income_Clean,0.67),"High")</f>
        <v>Low</v>
      </c>
      <c r="J1753" t="str">
        <f t="shared" si="163"/>
        <v>Below Average Income</v>
      </c>
      <c r="K1753">
        <v>1</v>
      </c>
      <c r="L1753">
        <v>1</v>
      </c>
      <c r="M1753" t="str">
        <f t="shared" si="165"/>
        <v>Yes</v>
      </c>
      <c r="N1753" t="s">
        <v>306</v>
      </c>
      <c r="O1753">
        <v>33</v>
      </c>
      <c r="P1753">
        <v>15</v>
      </c>
      <c r="Q1753">
        <v>0</v>
      </c>
      <c r="R1753">
        <v>12</v>
      </c>
      <c r="S1753">
        <v>7</v>
      </c>
      <c r="T1753">
        <v>3</v>
      </c>
      <c r="U1753">
        <v>7</v>
      </c>
      <c r="V1753">
        <f t="shared" si="166"/>
        <v>44</v>
      </c>
      <c r="W1753">
        <v>3</v>
      </c>
      <c r="X1753">
        <v>2</v>
      </c>
      <c r="Y1753">
        <v>0</v>
      </c>
      <c r="Z1753">
        <v>3</v>
      </c>
      <c r="AA1753">
        <v>7</v>
      </c>
      <c r="AB1753">
        <v>0</v>
      </c>
      <c r="AC1753">
        <v>0</v>
      </c>
      <c r="AD1753">
        <v>0</v>
      </c>
      <c r="AE1753">
        <v>0</v>
      </c>
      <c r="AF1753">
        <v>0</v>
      </c>
      <c r="AG1753">
        <f t="shared" si="167"/>
        <v>0</v>
      </c>
      <c r="AH1753">
        <v>0</v>
      </c>
      <c r="AI1753">
        <v>0</v>
      </c>
    </row>
    <row r="1754" spans="1:35" x14ac:dyDescent="0.3">
      <c r="A1754" s="1">
        <v>5394</v>
      </c>
      <c r="B1754">
        <v>1979</v>
      </c>
      <c r="C1754">
        <f t="shared" si="164"/>
        <v>47</v>
      </c>
      <c r="D1754" t="str" cm="1">
        <f t="array" ref="D1754">_xlfn.IFS(C1754&lt;36,"Young",C1754&lt;56,"Middle-aged",C1754&gt;=56,"Senior")</f>
        <v>Middle-aged</v>
      </c>
      <c r="E1754" t="s">
        <v>47</v>
      </c>
      <c r="F1754" t="s">
        <v>30</v>
      </c>
      <c r="G1754">
        <v>16014</v>
      </c>
      <c r="H1754">
        <f t="shared" si="162"/>
        <v>16014</v>
      </c>
      <c r="I1754" t="str" cm="1">
        <f t="array" ref="I1754">_xlfn.IFS(H1754&lt;PERCENTILE(Income_Clean,0.33),"Low",H1754&lt;PERCENTILE(Income_Clean,0.67),"Medium",H1754&gt;PERCENTILE(Income_Clean,0.67),"High")</f>
        <v>Low</v>
      </c>
      <c r="J1754" t="str">
        <f t="shared" si="163"/>
        <v>Below Average Income</v>
      </c>
      <c r="K1754">
        <v>1</v>
      </c>
      <c r="L1754">
        <v>1</v>
      </c>
      <c r="M1754" t="str">
        <f t="shared" si="165"/>
        <v>Yes</v>
      </c>
      <c r="N1754" t="s">
        <v>104</v>
      </c>
      <c r="O1754">
        <v>42</v>
      </c>
      <c r="P1754">
        <v>3</v>
      </c>
      <c r="Q1754">
        <v>9</v>
      </c>
      <c r="R1754">
        <v>4</v>
      </c>
      <c r="S1754">
        <v>7</v>
      </c>
      <c r="T1754">
        <v>8</v>
      </c>
      <c r="U1754">
        <v>7</v>
      </c>
      <c r="V1754">
        <f t="shared" si="166"/>
        <v>38</v>
      </c>
      <c r="W1754">
        <v>4</v>
      </c>
      <c r="X1754">
        <v>1</v>
      </c>
      <c r="Y1754">
        <v>1</v>
      </c>
      <c r="Z1754">
        <v>4</v>
      </c>
      <c r="AA1754">
        <v>3</v>
      </c>
      <c r="AB1754">
        <v>0</v>
      </c>
      <c r="AC1754">
        <v>0</v>
      </c>
      <c r="AD1754">
        <v>0</v>
      </c>
      <c r="AE1754">
        <v>0</v>
      </c>
      <c r="AF1754">
        <v>0</v>
      </c>
      <c r="AG1754">
        <f t="shared" si="167"/>
        <v>0</v>
      </c>
      <c r="AH1754">
        <v>0</v>
      </c>
      <c r="AI1754">
        <v>0</v>
      </c>
    </row>
    <row r="1755" spans="1:35" x14ac:dyDescent="0.3">
      <c r="A1755" s="1">
        <v>3798</v>
      </c>
      <c r="B1755">
        <v>1968</v>
      </c>
      <c r="C1755">
        <f t="shared" si="164"/>
        <v>58</v>
      </c>
      <c r="D1755" t="str" cm="1">
        <f t="array" ref="D1755">_xlfn.IFS(C1755&lt;36,"Young",C1755&lt;56,"Middle-aged",C1755&gt;=56,"Senior")</f>
        <v>Senior</v>
      </c>
      <c r="E1755" t="s">
        <v>29</v>
      </c>
      <c r="F1755" t="s">
        <v>37</v>
      </c>
      <c r="G1755">
        <v>41120</v>
      </c>
      <c r="H1755">
        <f t="shared" si="162"/>
        <v>41120</v>
      </c>
      <c r="I1755" t="str" cm="1">
        <f t="array" ref="I1755">_xlfn.IFS(H1755&lt;PERCENTILE(Income_Clean,0.33),"Low",H1755&lt;PERCENTILE(Income_Clean,0.67),"Medium",H1755&gt;PERCENTILE(Income_Clean,0.67),"High")</f>
        <v>Medium</v>
      </c>
      <c r="J1755" t="str">
        <f t="shared" si="163"/>
        <v>Average Income</v>
      </c>
      <c r="K1755">
        <v>1</v>
      </c>
      <c r="L1755">
        <v>1</v>
      </c>
      <c r="M1755" t="str">
        <f t="shared" si="165"/>
        <v>Yes</v>
      </c>
      <c r="N1755" t="s">
        <v>412</v>
      </c>
      <c r="O1755">
        <v>80</v>
      </c>
      <c r="P1755">
        <v>24</v>
      </c>
      <c r="Q1755">
        <v>2</v>
      </c>
      <c r="R1755">
        <v>23</v>
      </c>
      <c r="S1755">
        <v>0</v>
      </c>
      <c r="T1755">
        <v>8</v>
      </c>
      <c r="U1755">
        <v>24</v>
      </c>
      <c r="V1755">
        <f t="shared" si="166"/>
        <v>81</v>
      </c>
      <c r="W1755">
        <v>3</v>
      </c>
      <c r="X1755">
        <v>2</v>
      </c>
      <c r="Y1755">
        <v>1</v>
      </c>
      <c r="Z1755">
        <v>3</v>
      </c>
      <c r="AA1755">
        <v>6</v>
      </c>
      <c r="AB1755">
        <v>0</v>
      </c>
      <c r="AC1755">
        <v>0</v>
      </c>
      <c r="AD1755">
        <v>0</v>
      </c>
      <c r="AE1755">
        <v>0</v>
      </c>
      <c r="AF1755">
        <v>0</v>
      </c>
      <c r="AG1755">
        <f t="shared" si="167"/>
        <v>0</v>
      </c>
      <c r="AH1755">
        <v>0</v>
      </c>
      <c r="AI1755">
        <v>0</v>
      </c>
    </row>
    <row r="1756" spans="1:35" x14ac:dyDescent="0.3">
      <c r="A1756" s="1">
        <v>3524</v>
      </c>
      <c r="B1756">
        <v>1971</v>
      </c>
      <c r="C1756">
        <f t="shared" si="164"/>
        <v>55</v>
      </c>
      <c r="D1756" t="str" cm="1">
        <f t="array" ref="D1756">_xlfn.IFS(C1756&lt;36,"Young",C1756&lt;56,"Middle-aged",C1756&gt;=56,"Senior")</f>
        <v>Middle-aged</v>
      </c>
      <c r="E1756" t="s">
        <v>39</v>
      </c>
      <c r="F1756" t="s">
        <v>30</v>
      </c>
      <c r="G1756">
        <v>39763</v>
      </c>
      <c r="H1756">
        <f t="shared" si="162"/>
        <v>39763</v>
      </c>
      <c r="I1756" t="str" cm="1">
        <f t="array" ref="I1756">_xlfn.IFS(H1756&lt;PERCENTILE(Income_Clean,0.33),"Low",H1756&lt;PERCENTILE(Income_Clean,0.67),"Medium",H1756&gt;PERCENTILE(Income_Clean,0.67),"High")</f>
        <v>Low</v>
      </c>
      <c r="J1756" t="str">
        <f t="shared" si="163"/>
        <v>Below Average Income</v>
      </c>
      <c r="K1756">
        <v>1</v>
      </c>
      <c r="L1756">
        <v>0</v>
      </c>
      <c r="M1756" t="str">
        <f t="shared" si="165"/>
        <v>Yes</v>
      </c>
      <c r="N1756" t="s">
        <v>670</v>
      </c>
      <c r="O1756">
        <v>9</v>
      </c>
      <c r="P1756">
        <v>80</v>
      </c>
      <c r="Q1756">
        <v>1</v>
      </c>
      <c r="R1756">
        <v>60</v>
      </c>
      <c r="S1756">
        <v>4</v>
      </c>
      <c r="T1756">
        <v>6</v>
      </c>
      <c r="U1756">
        <v>16</v>
      </c>
      <c r="V1756">
        <f t="shared" si="166"/>
        <v>167</v>
      </c>
      <c r="W1756">
        <v>2</v>
      </c>
      <c r="X1756">
        <v>5</v>
      </c>
      <c r="Y1756">
        <v>1</v>
      </c>
      <c r="Z1756">
        <v>2</v>
      </c>
      <c r="AA1756">
        <v>9</v>
      </c>
      <c r="AB1756">
        <v>0</v>
      </c>
      <c r="AC1756">
        <v>0</v>
      </c>
      <c r="AD1756">
        <v>0</v>
      </c>
      <c r="AE1756">
        <v>0</v>
      </c>
      <c r="AF1756">
        <v>0</v>
      </c>
      <c r="AG1756">
        <f t="shared" si="167"/>
        <v>0</v>
      </c>
      <c r="AH1756">
        <v>0</v>
      </c>
      <c r="AI1756">
        <v>1</v>
      </c>
    </row>
    <row r="1757" spans="1:35" x14ac:dyDescent="0.3">
      <c r="A1757" s="1">
        <v>5247</v>
      </c>
      <c r="B1757">
        <v>1955</v>
      </c>
      <c r="C1757">
        <f t="shared" si="164"/>
        <v>71</v>
      </c>
      <c r="D1757" t="str" cm="1">
        <f t="array" ref="D1757">_xlfn.IFS(C1757&lt;36,"Young",C1757&lt;56,"Middle-aged",C1757&gt;=56,"Senior")</f>
        <v>Senior</v>
      </c>
      <c r="E1757" t="s">
        <v>36</v>
      </c>
      <c r="F1757" t="s">
        <v>37</v>
      </c>
      <c r="G1757">
        <v>38725</v>
      </c>
      <c r="H1757">
        <f t="shared" si="162"/>
        <v>38725</v>
      </c>
      <c r="I1757" t="str" cm="1">
        <f t="array" ref="I1757">_xlfn.IFS(H1757&lt;PERCENTILE(Income_Clean,0.33),"Low",H1757&lt;PERCENTILE(Income_Clean,0.67),"Medium",H1757&gt;PERCENTILE(Income_Clean,0.67),"High")</f>
        <v>Low</v>
      </c>
      <c r="J1757" t="str">
        <f t="shared" si="163"/>
        <v>Below Average Income</v>
      </c>
      <c r="K1757">
        <v>1</v>
      </c>
      <c r="L1757">
        <v>1</v>
      </c>
      <c r="M1757" t="str">
        <f t="shared" si="165"/>
        <v>Yes</v>
      </c>
      <c r="N1757" t="s">
        <v>149</v>
      </c>
      <c r="O1757">
        <v>52</v>
      </c>
      <c r="P1757">
        <v>31</v>
      </c>
      <c r="Q1757">
        <v>0</v>
      </c>
      <c r="R1757">
        <v>6</v>
      </c>
      <c r="S1757">
        <v>2</v>
      </c>
      <c r="T1757">
        <v>1</v>
      </c>
      <c r="U1757">
        <v>5</v>
      </c>
      <c r="V1757">
        <f t="shared" si="166"/>
        <v>45</v>
      </c>
      <c r="W1757">
        <v>2</v>
      </c>
      <c r="X1757">
        <v>1</v>
      </c>
      <c r="Y1757">
        <v>0</v>
      </c>
      <c r="Z1757">
        <v>4</v>
      </c>
      <c r="AA1757">
        <v>4</v>
      </c>
      <c r="AB1757">
        <v>0</v>
      </c>
      <c r="AC1757">
        <v>0</v>
      </c>
      <c r="AD1757">
        <v>0</v>
      </c>
      <c r="AE1757">
        <v>0</v>
      </c>
      <c r="AF1757">
        <v>0</v>
      </c>
      <c r="AG1757">
        <f t="shared" si="167"/>
        <v>0</v>
      </c>
      <c r="AH1757">
        <v>0</v>
      </c>
      <c r="AI1757">
        <v>0</v>
      </c>
    </row>
    <row r="1758" spans="1:35" x14ac:dyDescent="0.3">
      <c r="A1758" s="1">
        <v>5883</v>
      </c>
      <c r="B1758">
        <v>1972</v>
      </c>
      <c r="C1758">
        <f t="shared" si="164"/>
        <v>54</v>
      </c>
      <c r="D1758" t="str" cm="1">
        <f t="array" ref="D1758">_xlfn.IFS(C1758&lt;36,"Young",C1758&lt;56,"Middle-aged",C1758&gt;=56,"Senior")</f>
        <v>Middle-aged</v>
      </c>
      <c r="E1758" t="s">
        <v>29</v>
      </c>
      <c r="F1758" t="s">
        <v>37</v>
      </c>
      <c r="G1758">
        <v>77981</v>
      </c>
      <c r="H1758">
        <f t="shared" si="162"/>
        <v>77981</v>
      </c>
      <c r="I1758" t="str" cm="1">
        <f t="array" ref="I1758">_xlfn.IFS(H1758&lt;PERCENTILE(Income_Clean,0.33),"Low",H1758&lt;PERCENTILE(Income_Clean,0.67),"Medium",H1758&gt;PERCENTILE(Income_Clean,0.67),"High")</f>
        <v>High</v>
      </c>
      <c r="J1758" t="str">
        <f t="shared" si="163"/>
        <v>Above Average Income</v>
      </c>
      <c r="K1758">
        <v>1</v>
      </c>
      <c r="L1758">
        <v>0</v>
      </c>
      <c r="M1758" t="str">
        <f t="shared" si="165"/>
        <v>Yes</v>
      </c>
      <c r="N1758" t="s">
        <v>498</v>
      </c>
      <c r="O1758">
        <v>78</v>
      </c>
      <c r="P1758">
        <v>138</v>
      </c>
      <c r="Q1758">
        <v>120</v>
      </c>
      <c r="R1758">
        <v>204</v>
      </c>
      <c r="S1758">
        <v>16</v>
      </c>
      <c r="T1758">
        <v>126</v>
      </c>
      <c r="U1758">
        <v>60</v>
      </c>
      <c r="V1758">
        <f t="shared" si="166"/>
        <v>664</v>
      </c>
      <c r="W1758">
        <v>3</v>
      </c>
      <c r="X1758">
        <v>7</v>
      </c>
      <c r="Y1758">
        <v>4</v>
      </c>
      <c r="Z1758">
        <v>7</v>
      </c>
      <c r="AA1758">
        <v>5</v>
      </c>
      <c r="AB1758">
        <v>0</v>
      </c>
      <c r="AC1758">
        <v>0</v>
      </c>
      <c r="AD1758">
        <v>0</v>
      </c>
      <c r="AE1758">
        <v>0</v>
      </c>
      <c r="AF1758">
        <v>0</v>
      </c>
      <c r="AG1758">
        <f t="shared" si="167"/>
        <v>0</v>
      </c>
      <c r="AH1758">
        <v>0</v>
      </c>
      <c r="AI1758">
        <v>0</v>
      </c>
    </row>
    <row r="1759" spans="1:35" x14ac:dyDescent="0.3">
      <c r="A1759" s="1">
        <v>2118</v>
      </c>
      <c r="B1759">
        <v>1964</v>
      </c>
      <c r="C1759">
        <f t="shared" si="164"/>
        <v>62</v>
      </c>
      <c r="D1759" t="str" cm="1">
        <f t="array" ref="D1759">_xlfn.IFS(C1759&lt;36,"Young",C1759&lt;56,"Middle-aged",C1759&gt;=56,"Senior")</f>
        <v>Senior</v>
      </c>
      <c r="E1759" t="s">
        <v>53</v>
      </c>
      <c r="F1759" t="s">
        <v>37</v>
      </c>
      <c r="G1759">
        <v>62905</v>
      </c>
      <c r="H1759">
        <f t="shared" si="162"/>
        <v>62905</v>
      </c>
      <c r="I1759" t="str" cm="1">
        <f t="array" ref="I1759">_xlfn.IFS(H1759&lt;PERCENTILE(Income_Clean,0.33),"Low",H1759&lt;PERCENTILE(Income_Clean,0.67),"Medium",H1759&gt;PERCENTILE(Income_Clean,0.67),"High")</f>
        <v>Medium</v>
      </c>
      <c r="J1759" t="str">
        <f t="shared" si="163"/>
        <v>Average Income</v>
      </c>
      <c r="K1759">
        <v>0</v>
      </c>
      <c r="L1759">
        <v>1</v>
      </c>
      <c r="M1759" t="str">
        <f t="shared" si="165"/>
        <v>Yes</v>
      </c>
      <c r="N1759" t="s">
        <v>140</v>
      </c>
      <c r="O1759">
        <v>68</v>
      </c>
      <c r="P1759">
        <v>166</v>
      </c>
      <c r="Q1759">
        <v>75</v>
      </c>
      <c r="R1759">
        <v>96</v>
      </c>
      <c r="S1759">
        <v>119</v>
      </c>
      <c r="T1759">
        <v>107</v>
      </c>
      <c r="U1759">
        <v>59</v>
      </c>
      <c r="V1759">
        <f t="shared" si="166"/>
        <v>622</v>
      </c>
      <c r="W1759">
        <v>3</v>
      </c>
      <c r="X1759">
        <v>7</v>
      </c>
      <c r="Y1759">
        <v>2</v>
      </c>
      <c r="Z1759">
        <v>8</v>
      </c>
      <c r="AA1759">
        <v>4</v>
      </c>
      <c r="AB1759">
        <v>0</v>
      </c>
      <c r="AC1759">
        <v>0</v>
      </c>
      <c r="AD1759">
        <v>0</v>
      </c>
      <c r="AE1759">
        <v>0</v>
      </c>
      <c r="AF1759">
        <v>0</v>
      </c>
      <c r="AG1759">
        <f t="shared" si="167"/>
        <v>0</v>
      </c>
      <c r="AH1759">
        <v>0</v>
      </c>
      <c r="AI1759">
        <v>0</v>
      </c>
    </row>
    <row r="1760" spans="1:35" x14ac:dyDescent="0.3">
      <c r="A1760" s="1">
        <v>8812</v>
      </c>
      <c r="B1760">
        <v>1979</v>
      </c>
      <c r="C1760">
        <f t="shared" si="164"/>
        <v>47</v>
      </c>
      <c r="D1760" t="str" cm="1">
        <f t="array" ref="D1760">_xlfn.IFS(C1760&lt;36,"Young",C1760&lt;56,"Middle-aged",C1760&gt;=56,"Senior")</f>
        <v>Middle-aged</v>
      </c>
      <c r="E1760" t="s">
        <v>53</v>
      </c>
      <c r="F1760" t="s">
        <v>41</v>
      </c>
      <c r="G1760">
        <v>13533</v>
      </c>
      <c r="H1760">
        <f t="shared" si="162"/>
        <v>13533</v>
      </c>
      <c r="I1760" t="str" cm="1">
        <f t="array" ref="I1760">_xlfn.IFS(H1760&lt;PERCENTILE(Income_Clean,0.33),"Low",H1760&lt;PERCENTILE(Income_Clean,0.67),"Medium",H1760&gt;PERCENTILE(Income_Clean,0.67),"High")</f>
        <v>Low</v>
      </c>
      <c r="J1760" t="str">
        <f t="shared" si="163"/>
        <v>Below Average Income</v>
      </c>
      <c r="K1760">
        <v>1</v>
      </c>
      <c r="L1760">
        <v>0</v>
      </c>
      <c r="M1760" t="str">
        <f t="shared" si="165"/>
        <v>Yes</v>
      </c>
      <c r="N1760" t="s">
        <v>151</v>
      </c>
      <c r="O1760">
        <v>45</v>
      </c>
      <c r="P1760">
        <v>12</v>
      </c>
      <c r="Q1760">
        <v>3</v>
      </c>
      <c r="R1760">
        <v>8</v>
      </c>
      <c r="S1760">
        <v>8</v>
      </c>
      <c r="T1760">
        <v>0</v>
      </c>
      <c r="U1760">
        <v>17</v>
      </c>
      <c r="V1760">
        <f t="shared" si="166"/>
        <v>48</v>
      </c>
      <c r="W1760">
        <v>2</v>
      </c>
      <c r="X1760">
        <v>2</v>
      </c>
      <c r="Y1760">
        <v>0</v>
      </c>
      <c r="Z1760">
        <v>3</v>
      </c>
      <c r="AA1760">
        <v>7</v>
      </c>
      <c r="AB1760">
        <v>0</v>
      </c>
      <c r="AC1760">
        <v>0</v>
      </c>
      <c r="AD1760">
        <v>0</v>
      </c>
      <c r="AE1760">
        <v>0</v>
      </c>
      <c r="AF1760">
        <v>0</v>
      </c>
      <c r="AG1760">
        <f t="shared" si="167"/>
        <v>0</v>
      </c>
      <c r="AH1760">
        <v>0</v>
      </c>
      <c r="AI1760">
        <v>0</v>
      </c>
    </row>
    <row r="1761" spans="1:35" x14ac:dyDescent="0.3">
      <c r="A1761" s="1">
        <v>6616</v>
      </c>
      <c r="B1761">
        <v>1975</v>
      </c>
      <c r="C1761">
        <f t="shared" si="164"/>
        <v>51</v>
      </c>
      <c r="D1761" t="str" cm="1">
        <f t="array" ref="D1761">_xlfn.IFS(C1761&lt;36,"Young",C1761&lt;56,"Middle-aged",C1761&gt;=56,"Senior")</f>
        <v>Middle-aged</v>
      </c>
      <c r="E1761" t="s">
        <v>29</v>
      </c>
      <c r="F1761" t="s">
        <v>33</v>
      </c>
      <c r="G1761">
        <v>59481</v>
      </c>
      <c r="H1761">
        <f t="shared" si="162"/>
        <v>59481</v>
      </c>
      <c r="I1761" t="str" cm="1">
        <f t="array" ref="I1761">_xlfn.IFS(H1761&lt;PERCENTILE(Income_Clean,0.33),"Low",H1761&lt;PERCENTILE(Income_Clean,0.67),"Medium",H1761&gt;PERCENTILE(Income_Clean,0.67),"High")</f>
        <v>Medium</v>
      </c>
      <c r="J1761" t="str">
        <f t="shared" si="163"/>
        <v>Average Income</v>
      </c>
      <c r="K1761">
        <v>0</v>
      </c>
      <c r="L1761">
        <v>1</v>
      </c>
      <c r="M1761" t="str">
        <f t="shared" si="165"/>
        <v>Yes</v>
      </c>
      <c r="N1761" t="s">
        <v>523</v>
      </c>
      <c r="O1761">
        <v>47</v>
      </c>
      <c r="P1761">
        <v>178</v>
      </c>
      <c r="Q1761">
        <v>3</v>
      </c>
      <c r="R1761">
        <v>85</v>
      </c>
      <c r="S1761">
        <v>71</v>
      </c>
      <c r="T1761">
        <v>66</v>
      </c>
      <c r="U1761">
        <v>58</v>
      </c>
      <c r="V1761">
        <f t="shared" si="166"/>
        <v>461</v>
      </c>
      <c r="W1761">
        <v>2</v>
      </c>
      <c r="X1761">
        <v>3</v>
      </c>
      <c r="Y1761">
        <v>3</v>
      </c>
      <c r="Z1761">
        <v>8</v>
      </c>
      <c r="AA1761">
        <v>2</v>
      </c>
      <c r="AB1761">
        <v>0</v>
      </c>
      <c r="AC1761">
        <v>0</v>
      </c>
      <c r="AD1761">
        <v>0</v>
      </c>
      <c r="AE1761">
        <v>0</v>
      </c>
      <c r="AF1761">
        <v>0</v>
      </c>
      <c r="AG1761">
        <f t="shared" si="167"/>
        <v>0</v>
      </c>
      <c r="AH1761">
        <v>0</v>
      </c>
      <c r="AI1761">
        <v>0</v>
      </c>
    </row>
    <row r="1762" spans="1:35" x14ac:dyDescent="0.3">
      <c r="A1762" s="1">
        <v>2797</v>
      </c>
      <c r="B1762">
        <v>1977</v>
      </c>
      <c r="C1762">
        <f t="shared" si="164"/>
        <v>49</v>
      </c>
      <c r="D1762" t="str" cm="1">
        <f t="array" ref="D1762">_xlfn.IFS(C1762&lt;36,"Young",C1762&lt;56,"Middle-aged",C1762&gt;=56,"Senior")</f>
        <v>Middle-aged</v>
      </c>
      <c r="E1762" t="s">
        <v>29</v>
      </c>
      <c r="F1762" t="s">
        <v>37</v>
      </c>
      <c r="G1762">
        <v>72117</v>
      </c>
      <c r="H1762">
        <f t="shared" si="162"/>
        <v>72117</v>
      </c>
      <c r="I1762" t="str" cm="1">
        <f t="array" ref="I1762">_xlfn.IFS(H1762&lt;PERCENTILE(Income_Clean,0.33),"Low",H1762&lt;PERCENTILE(Income_Clean,0.67),"Medium",H1762&gt;PERCENTILE(Income_Clean,0.67),"High")</f>
        <v>High</v>
      </c>
      <c r="J1762" t="str">
        <f t="shared" si="163"/>
        <v>Above Average Income</v>
      </c>
      <c r="K1762">
        <v>0</v>
      </c>
      <c r="L1762">
        <v>1</v>
      </c>
      <c r="M1762" t="str">
        <f t="shared" si="165"/>
        <v>Yes</v>
      </c>
      <c r="N1762" t="s">
        <v>171</v>
      </c>
      <c r="O1762">
        <v>34</v>
      </c>
      <c r="P1762">
        <v>707</v>
      </c>
      <c r="Q1762">
        <v>20</v>
      </c>
      <c r="R1762">
        <v>171</v>
      </c>
      <c r="S1762">
        <v>65</v>
      </c>
      <c r="T1762">
        <v>60</v>
      </c>
      <c r="U1762">
        <v>50</v>
      </c>
      <c r="V1762">
        <f t="shared" si="166"/>
        <v>1073</v>
      </c>
      <c r="W1762">
        <v>1</v>
      </c>
      <c r="X1762">
        <v>9</v>
      </c>
      <c r="Y1762">
        <v>7</v>
      </c>
      <c r="Z1762">
        <v>9</v>
      </c>
      <c r="AA1762">
        <v>5</v>
      </c>
      <c r="AB1762">
        <v>0</v>
      </c>
      <c r="AC1762">
        <v>0</v>
      </c>
      <c r="AD1762">
        <v>0</v>
      </c>
      <c r="AE1762">
        <v>0</v>
      </c>
      <c r="AF1762">
        <v>0</v>
      </c>
      <c r="AG1762">
        <f t="shared" si="167"/>
        <v>0</v>
      </c>
      <c r="AH1762">
        <v>0</v>
      </c>
      <c r="AI1762">
        <v>0</v>
      </c>
    </row>
    <row r="1763" spans="1:35" x14ac:dyDescent="0.3">
      <c r="A1763" s="1">
        <v>4328</v>
      </c>
      <c r="B1763">
        <v>1986</v>
      </c>
      <c r="C1763">
        <f t="shared" si="164"/>
        <v>40</v>
      </c>
      <c r="D1763" t="str" cm="1">
        <f t="array" ref="D1763">_xlfn.IFS(C1763&lt;36,"Young",C1763&lt;56,"Middle-aged",C1763&gt;=56,"Senior")</f>
        <v>Middle-aged</v>
      </c>
      <c r="E1763" t="s">
        <v>53</v>
      </c>
      <c r="F1763" t="s">
        <v>37</v>
      </c>
      <c r="G1763">
        <v>21955</v>
      </c>
      <c r="H1763">
        <f t="shared" si="162"/>
        <v>21955</v>
      </c>
      <c r="I1763" t="str" cm="1">
        <f t="array" ref="I1763">_xlfn.IFS(H1763&lt;PERCENTILE(Income_Clean,0.33),"Low",H1763&lt;PERCENTILE(Income_Clean,0.67),"Medium",H1763&gt;PERCENTILE(Income_Clean,0.67),"High")</f>
        <v>Low</v>
      </c>
      <c r="J1763" t="str">
        <f t="shared" si="163"/>
        <v>Below Average Income</v>
      </c>
      <c r="K1763">
        <v>1</v>
      </c>
      <c r="L1763">
        <v>0</v>
      </c>
      <c r="M1763" t="str">
        <f t="shared" si="165"/>
        <v>Yes</v>
      </c>
      <c r="N1763" t="s">
        <v>351</v>
      </c>
      <c r="O1763">
        <v>81</v>
      </c>
      <c r="P1763">
        <v>5</v>
      </c>
      <c r="Q1763">
        <v>1</v>
      </c>
      <c r="R1763">
        <v>7</v>
      </c>
      <c r="S1763">
        <v>17</v>
      </c>
      <c r="T1763">
        <v>14</v>
      </c>
      <c r="U1763">
        <v>11</v>
      </c>
      <c r="V1763">
        <f t="shared" si="166"/>
        <v>55</v>
      </c>
      <c r="W1763">
        <v>2</v>
      </c>
      <c r="X1763">
        <v>2</v>
      </c>
      <c r="Y1763">
        <v>1</v>
      </c>
      <c r="Z1763">
        <v>3</v>
      </c>
      <c r="AA1763">
        <v>6</v>
      </c>
      <c r="AB1763">
        <v>0</v>
      </c>
      <c r="AC1763">
        <v>0</v>
      </c>
      <c r="AD1763">
        <v>0</v>
      </c>
      <c r="AE1763">
        <v>0</v>
      </c>
      <c r="AF1763">
        <v>0</v>
      </c>
      <c r="AG1763">
        <f t="shared" si="167"/>
        <v>0</v>
      </c>
      <c r="AH1763">
        <v>0</v>
      </c>
      <c r="AI1763">
        <v>0</v>
      </c>
    </row>
    <row r="1764" spans="1:35" x14ac:dyDescent="0.3">
      <c r="A1764" s="1">
        <v>9167</v>
      </c>
      <c r="B1764">
        <v>1956</v>
      </c>
      <c r="C1764">
        <f t="shared" si="164"/>
        <v>70</v>
      </c>
      <c r="D1764" t="str" cm="1">
        <f t="array" ref="D1764">_xlfn.IFS(C1764&lt;36,"Young",C1764&lt;56,"Middle-aged",C1764&gt;=56,"Senior")</f>
        <v>Senior</v>
      </c>
      <c r="E1764" t="s">
        <v>29</v>
      </c>
      <c r="F1764" t="s">
        <v>37</v>
      </c>
      <c r="G1764">
        <v>67131</v>
      </c>
      <c r="H1764">
        <f t="shared" si="162"/>
        <v>67131</v>
      </c>
      <c r="I1764" t="str" cm="1">
        <f t="array" ref="I1764">_xlfn.IFS(H1764&lt;PERCENTILE(Income_Clean,0.33),"Low",H1764&lt;PERCENTILE(Income_Clean,0.67),"Medium",H1764&gt;PERCENTILE(Income_Clean,0.67),"High")</f>
        <v>High</v>
      </c>
      <c r="J1764" t="str">
        <f t="shared" si="163"/>
        <v>Above Average Income</v>
      </c>
      <c r="K1764">
        <v>0</v>
      </c>
      <c r="L1764">
        <v>1</v>
      </c>
      <c r="M1764" t="str">
        <f t="shared" si="165"/>
        <v>Yes</v>
      </c>
      <c r="N1764" t="s">
        <v>221</v>
      </c>
      <c r="O1764">
        <v>72</v>
      </c>
      <c r="P1764">
        <v>465</v>
      </c>
      <c r="Q1764">
        <v>71</v>
      </c>
      <c r="R1764">
        <v>250</v>
      </c>
      <c r="S1764">
        <v>93</v>
      </c>
      <c r="T1764">
        <v>35</v>
      </c>
      <c r="U1764">
        <v>62</v>
      </c>
      <c r="V1764">
        <f t="shared" si="166"/>
        <v>976</v>
      </c>
      <c r="W1764">
        <v>3</v>
      </c>
      <c r="X1764">
        <v>9</v>
      </c>
      <c r="Y1764">
        <v>2</v>
      </c>
      <c r="Z1764">
        <v>12</v>
      </c>
      <c r="AA1764">
        <v>6</v>
      </c>
      <c r="AB1764">
        <v>0</v>
      </c>
      <c r="AC1764">
        <v>0</v>
      </c>
      <c r="AD1764">
        <v>0</v>
      </c>
      <c r="AE1764">
        <v>0</v>
      </c>
      <c r="AF1764">
        <v>0</v>
      </c>
      <c r="AG1764">
        <f t="shared" si="167"/>
        <v>0</v>
      </c>
      <c r="AH1764">
        <v>0</v>
      </c>
      <c r="AI1764">
        <v>0</v>
      </c>
    </row>
    <row r="1765" spans="1:35" x14ac:dyDescent="0.3">
      <c r="A1765" s="1">
        <v>10560</v>
      </c>
      <c r="B1765">
        <v>1980</v>
      </c>
      <c r="C1765">
        <f t="shared" si="164"/>
        <v>46</v>
      </c>
      <c r="D1765" t="str" cm="1">
        <f t="array" ref="D1765">_xlfn.IFS(C1765&lt;36,"Young",C1765&lt;56,"Middle-aged",C1765&gt;=56,"Senior")</f>
        <v>Middle-aged</v>
      </c>
      <c r="E1765" t="s">
        <v>36</v>
      </c>
      <c r="F1765" t="s">
        <v>30</v>
      </c>
      <c r="G1765">
        <v>36802</v>
      </c>
      <c r="H1765">
        <f t="shared" si="162"/>
        <v>36802</v>
      </c>
      <c r="I1765" t="str" cm="1">
        <f t="array" ref="I1765">_xlfn.IFS(H1765&lt;PERCENTILE(Income_Clean,0.33),"Low",H1765&lt;PERCENTILE(Income_Clean,0.67),"Medium",H1765&gt;PERCENTILE(Income_Clean,0.67),"High")</f>
        <v>Low</v>
      </c>
      <c r="J1765" t="str">
        <f t="shared" si="163"/>
        <v>Below Average Income</v>
      </c>
      <c r="K1765">
        <v>1</v>
      </c>
      <c r="L1765">
        <v>0</v>
      </c>
      <c r="M1765" t="str">
        <f t="shared" si="165"/>
        <v>Yes</v>
      </c>
      <c r="N1765" t="s">
        <v>305</v>
      </c>
      <c r="O1765">
        <v>23</v>
      </c>
      <c r="P1765">
        <v>16</v>
      </c>
      <c r="Q1765">
        <v>1</v>
      </c>
      <c r="R1765">
        <v>2</v>
      </c>
      <c r="S1765">
        <v>0</v>
      </c>
      <c r="T1765">
        <v>0</v>
      </c>
      <c r="U1765">
        <v>1</v>
      </c>
      <c r="V1765">
        <f t="shared" si="166"/>
        <v>20</v>
      </c>
      <c r="W1765">
        <v>1</v>
      </c>
      <c r="X1765">
        <v>1</v>
      </c>
      <c r="Y1765">
        <v>0</v>
      </c>
      <c r="Z1765">
        <v>3</v>
      </c>
      <c r="AA1765">
        <v>5</v>
      </c>
      <c r="AB1765">
        <v>0</v>
      </c>
      <c r="AC1765">
        <v>0</v>
      </c>
      <c r="AD1765">
        <v>0</v>
      </c>
      <c r="AE1765">
        <v>0</v>
      </c>
      <c r="AF1765">
        <v>0</v>
      </c>
      <c r="AG1765">
        <f t="shared" si="167"/>
        <v>0</v>
      </c>
      <c r="AH1765">
        <v>0</v>
      </c>
      <c r="AI1765">
        <v>0</v>
      </c>
    </row>
    <row r="1766" spans="1:35" x14ac:dyDescent="0.3">
      <c r="A1766" s="1">
        <v>2631</v>
      </c>
      <c r="B1766">
        <v>1982</v>
      </c>
      <c r="C1766">
        <f t="shared" si="164"/>
        <v>44</v>
      </c>
      <c r="D1766" t="str" cm="1">
        <f t="array" ref="D1766">_xlfn.IFS(C1766&lt;36,"Young",C1766&lt;56,"Middle-aged",C1766&gt;=56,"Senior")</f>
        <v>Middle-aged</v>
      </c>
      <c r="E1766" t="s">
        <v>29</v>
      </c>
      <c r="F1766" t="s">
        <v>33</v>
      </c>
      <c r="G1766">
        <v>71853</v>
      </c>
      <c r="H1766">
        <f t="shared" si="162"/>
        <v>71853</v>
      </c>
      <c r="I1766" t="str" cm="1">
        <f t="array" ref="I1766">_xlfn.IFS(H1766&lt;PERCENTILE(Income_Clean,0.33),"Low",H1766&lt;PERCENTILE(Income_Clean,0.67),"Medium",H1766&gt;PERCENTILE(Income_Clean,0.67),"High")</f>
        <v>High</v>
      </c>
      <c r="J1766" t="str">
        <f t="shared" si="163"/>
        <v>Above Average Income</v>
      </c>
      <c r="K1766">
        <v>0</v>
      </c>
      <c r="L1766">
        <v>0</v>
      </c>
      <c r="M1766" t="str">
        <f t="shared" si="165"/>
        <v>No</v>
      </c>
      <c r="N1766" t="s">
        <v>43</v>
      </c>
      <c r="O1766">
        <v>29</v>
      </c>
      <c r="P1766">
        <v>358</v>
      </c>
      <c r="Q1766">
        <v>108</v>
      </c>
      <c r="R1766">
        <v>413</v>
      </c>
      <c r="S1766">
        <v>141</v>
      </c>
      <c r="T1766">
        <v>97</v>
      </c>
      <c r="U1766">
        <v>32</v>
      </c>
      <c r="V1766">
        <f t="shared" si="166"/>
        <v>1149</v>
      </c>
      <c r="W1766">
        <v>1</v>
      </c>
      <c r="X1766">
        <v>2</v>
      </c>
      <c r="Y1766">
        <v>8</v>
      </c>
      <c r="Z1766">
        <v>6</v>
      </c>
      <c r="AA1766">
        <v>1</v>
      </c>
      <c r="AB1766">
        <v>0</v>
      </c>
      <c r="AC1766">
        <v>0</v>
      </c>
      <c r="AD1766">
        <v>0</v>
      </c>
      <c r="AE1766">
        <v>0</v>
      </c>
      <c r="AF1766">
        <v>0</v>
      </c>
      <c r="AG1766">
        <f t="shared" si="167"/>
        <v>0</v>
      </c>
      <c r="AH1766">
        <v>0</v>
      </c>
      <c r="AI1766">
        <v>0</v>
      </c>
    </row>
    <row r="1767" spans="1:35" x14ac:dyDescent="0.3">
      <c r="A1767" s="1">
        <v>8312</v>
      </c>
      <c r="B1767">
        <v>1961</v>
      </c>
      <c r="C1767">
        <f t="shared" si="164"/>
        <v>65</v>
      </c>
      <c r="D1767" t="str" cm="1">
        <f t="array" ref="D1767">_xlfn.IFS(C1767&lt;36,"Young",C1767&lt;56,"Middle-aged",C1767&gt;=56,"Senior")</f>
        <v>Senior</v>
      </c>
      <c r="E1767" t="s">
        <v>47</v>
      </c>
      <c r="F1767" t="s">
        <v>37</v>
      </c>
      <c r="G1767">
        <v>28249</v>
      </c>
      <c r="H1767">
        <f t="shared" si="162"/>
        <v>28249</v>
      </c>
      <c r="I1767" t="str" cm="1">
        <f t="array" ref="I1767">_xlfn.IFS(H1767&lt;PERCENTILE(Income_Clean,0.33),"Low",H1767&lt;PERCENTILE(Income_Clean,0.67),"Medium",H1767&gt;PERCENTILE(Income_Clean,0.67),"High")</f>
        <v>Low</v>
      </c>
      <c r="J1767" t="str">
        <f t="shared" si="163"/>
        <v>Below Average Income</v>
      </c>
      <c r="K1767">
        <v>0</v>
      </c>
      <c r="L1767">
        <v>0</v>
      </c>
      <c r="M1767" t="str">
        <f t="shared" si="165"/>
        <v>No</v>
      </c>
      <c r="N1767" t="s">
        <v>189</v>
      </c>
      <c r="O1767">
        <v>80</v>
      </c>
      <c r="P1767">
        <v>1</v>
      </c>
      <c r="Q1767">
        <v>9</v>
      </c>
      <c r="R1767">
        <v>7</v>
      </c>
      <c r="S1767">
        <v>2</v>
      </c>
      <c r="T1767">
        <v>14</v>
      </c>
      <c r="U1767">
        <v>10</v>
      </c>
      <c r="V1767">
        <f t="shared" si="166"/>
        <v>43</v>
      </c>
      <c r="W1767">
        <v>1</v>
      </c>
      <c r="X1767">
        <v>2</v>
      </c>
      <c r="Y1767">
        <v>0</v>
      </c>
      <c r="Z1767">
        <v>3</v>
      </c>
      <c r="AA1767">
        <v>6</v>
      </c>
      <c r="AB1767">
        <v>0</v>
      </c>
      <c r="AC1767">
        <v>0</v>
      </c>
      <c r="AD1767">
        <v>0</v>
      </c>
      <c r="AE1767">
        <v>0</v>
      </c>
      <c r="AF1767">
        <v>0</v>
      </c>
      <c r="AG1767">
        <f t="shared" si="167"/>
        <v>0</v>
      </c>
      <c r="AH1767">
        <v>0</v>
      </c>
      <c r="AI1767">
        <v>0</v>
      </c>
    </row>
    <row r="1768" spans="1:35" x14ac:dyDescent="0.3">
      <c r="A1768" s="1">
        <v>5534</v>
      </c>
      <c r="B1768">
        <v>1975</v>
      </c>
      <c r="C1768">
        <f t="shared" si="164"/>
        <v>51</v>
      </c>
      <c r="D1768" t="str" cm="1">
        <f t="array" ref="D1768">_xlfn.IFS(C1768&lt;36,"Young",C1768&lt;56,"Middle-aged",C1768&gt;=56,"Senior")</f>
        <v>Middle-aged</v>
      </c>
      <c r="E1768" t="s">
        <v>39</v>
      </c>
      <c r="F1768" t="s">
        <v>37</v>
      </c>
      <c r="G1768">
        <v>47808</v>
      </c>
      <c r="H1768">
        <f t="shared" si="162"/>
        <v>47808</v>
      </c>
      <c r="I1768" t="str" cm="1">
        <f t="array" ref="I1768">_xlfn.IFS(H1768&lt;PERCENTILE(Income_Clean,0.33),"Low",H1768&lt;PERCENTILE(Income_Clean,0.67),"Medium",H1768&gt;PERCENTILE(Income_Clean,0.67),"High")</f>
        <v>Medium</v>
      </c>
      <c r="J1768" t="str">
        <f t="shared" si="163"/>
        <v>Average Income</v>
      </c>
      <c r="K1768">
        <v>0</v>
      </c>
      <c r="L1768">
        <v>1</v>
      </c>
      <c r="M1768" t="str">
        <f t="shared" si="165"/>
        <v>Yes</v>
      </c>
      <c r="N1768" t="s">
        <v>390</v>
      </c>
      <c r="O1768">
        <v>30</v>
      </c>
      <c r="P1768">
        <v>123</v>
      </c>
      <c r="Q1768">
        <v>1</v>
      </c>
      <c r="R1768">
        <v>26</v>
      </c>
      <c r="S1768">
        <v>2</v>
      </c>
      <c r="T1768">
        <v>0</v>
      </c>
      <c r="U1768">
        <v>72</v>
      </c>
      <c r="V1768">
        <f t="shared" si="166"/>
        <v>224</v>
      </c>
      <c r="W1768">
        <v>2</v>
      </c>
      <c r="X1768">
        <v>3</v>
      </c>
      <c r="Y1768">
        <v>2</v>
      </c>
      <c r="Z1768">
        <v>3</v>
      </c>
      <c r="AA1768">
        <v>7</v>
      </c>
      <c r="AB1768">
        <v>1</v>
      </c>
      <c r="AC1768">
        <v>0</v>
      </c>
      <c r="AD1768">
        <v>0</v>
      </c>
      <c r="AE1768">
        <v>0</v>
      </c>
      <c r="AF1768">
        <v>0</v>
      </c>
      <c r="AG1768">
        <f t="shared" si="167"/>
        <v>1</v>
      </c>
      <c r="AH1768">
        <v>0</v>
      </c>
      <c r="AI1768">
        <v>0</v>
      </c>
    </row>
    <row r="1769" spans="1:35" x14ac:dyDescent="0.3">
      <c r="A1769" s="1">
        <v>5093</v>
      </c>
      <c r="B1769">
        <v>1974</v>
      </c>
      <c r="C1769">
        <f t="shared" si="164"/>
        <v>52</v>
      </c>
      <c r="D1769" t="str" cm="1">
        <f t="array" ref="D1769">_xlfn.IFS(C1769&lt;36,"Young",C1769&lt;56,"Middle-aged",C1769&gt;=56,"Senior")</f>
        <v>Middle-aged</v>
      </c>
      <c r="E1769" t="s">
        <v>36</v>
      </c>
      <c r="F1769" t="s">
        <v>41</v>
      </c>
      <c r="G1769">
        <v>25509</v>
      </c>
      <c r="H1769">
        <f t="shared" si="162"/>
        <v>25509</v>
      </c>
      <c r="I1769" t="str" cm="1">
        <f t="array" ref="I1769">_xlfn.IFS(H1769&lt;PERCENTILE(Income_Clean,0.33),"Low",H1769&lt;PERCENTILE(Income_Clean,0.67),"Medium",H1769&gt;PERCENTILE(Income_Clean,0.67),"High")</f>
        <v>Low</v>
      </c>
      <c r="J1769" t="str">
        <f t="shared" si="163"/>
        <v>Below Average Income</v>
      </c>
      <c r="K1769">
        <v>1</v>
      </c>
      <c r="L1769">
        <v>0</v>
      </c>
      <c r="M1769" t="str">
        <f t="shared" si="165"/>
        <v>Yes</v>
      </c>
      <c r="N1769" t="s">
        <v>275</v>
      </c>
      <c r="O1769">
        <v>15</v>
      </c>
      <c r="P1769">
        <v>40</v>
      </c>
      <c r="Q1769">
        <v>3</v>
      </c>
      <c r="R1769">
        <v>30</v>
      </c>
      <c r="S1769">
        <v>10</v>
      </c>
      <c r="T1769">
        <v>7</v>
      </c>
      <c r="U1769">
        <v>11</v>
      </c>
      <c r="V1769">
        <f t="shared" si="166"/>
        <v>101</v>
      </c>
      <c r="W1769">
        <v>3</v>
      </c>
      <c r="X1769">
        <v>3</v>
      </c>
      <c r="Y1769">
        <v>0</v>
      </c>
      <c r="Z1769">
        <v>3</v>
      </c>
      <c r="AA1769">
        <v>9</v>
      </c>
      <c r="AB1769">
        <v>0</v>
      </c>
      <c r="AC1769">
        <v>0</v>
      </c>
      <c r="AD1769">
        <v>0</v>
      </c>
      <c r="AE1769">
        <v>0</v>
      </c>
      <c r="AF1769">
        <v>0</v>
      </c>
      <c r="AG1769">
        <f t="shared" si="167"/>
        <v>0</v>
      </c>
      <c r="AH1769">
        <v>0</v>
      </c>
      <c r="AI1769">
        <v>1</v>
      </c>
    </row>
    <row r="1770" spans="1:35" x14ac:dyDescent="0.3">
      <c r="A1770" s="1">
        <v>7592</v>
      </c>
      <c r="B1770">
        <v>1946</v>
      </c>
      <c r="C1770">
        <f t="shared" si="164"/>
        <v>80</v>
      </c>
      <c r="D1770" t="str" cm="1">
        <f t="array" ref="D1770">_xlfn.IFS(C1770&lt;36,"Young",C1770&lt;56,"Middle-aged",C1770&gt;=56,"Senior")</f>
        <v>Senior</v>
      </c>
      <c r="E1770" t="s">
        <v>36</v>
      </c>
      <c r="F1770" t="s">
        <v>37</v>
      </c>
      <c r="G1770">
        <v>51012</v>
      </c>
      <c r="H1770">
        <f t="shared" si="162"/>
        <v>51012</v>
      </c>
      <c r="I1770" t="str" cm="1">
        <f t="array" ref="I1770">_xlfn.IFS(H1770&lt;PERCENTILE(Income_Clean,0.33),"Low",H1770&lt;PERCENTILE(Income_Clean,0.67),"Medium",H1770&gt;PERCENTILE(Income_Clean,0.67),"High")</f>
        <v>Medium</v>
      </c>
      <c r="J1770" t="str">
        <f t="shared" si="163"/>
        <v>Average Income</v>
      </c>
      <c r="K1770">
        <v>0</v>
      </c>
      <c r="L1770">
        <v>0</v>
      </c>
      <c r="M1770" t="str">
        <f t="shared" si="165"/>
        <v>No</v>
      </c>
      <c r="N1770" t="s">
        <v>328</v>
      </c>
      <c r="O1770">
        <v>86</v>
      </c>
      <c r="P1770">
        <v>102</v>
      </c>
      <c r="Q1770">
        <v>9</v>
      </c>
      <c r="R1770">
        <v>63</v>
      </c>
      <c r="S1770">
        <v>2</v>
      </c>
      <c r="T1770">
        <v>9</v>
      </c>
      <c r="U1770">
        <v>24</v>
      </c>
      <c r="V1770">
        <f t="shared" si="166"/>
        <v>209</v>
      </c>
      <c r="W1770">
        <v>1</v>
      </c>
      <c r="X1770">
        <v>4</v>
      </c>
      <c r="Y1770">
        <v>1</v>
      </c>
      <c r="Z1770">
        <v>4</v>
      </c>
      <c r="AA1770">
        <v>6</v>
      </c>
      <c r="AB1770">
        <v>0</v>
      </c>
      <c r="AC1770">
        <v>0</v>
      </c>
      <c r="AD1770">
        <v>0</v>
      </c>
      <c r="AE1770">
        <v>0</v>
      </c>
      <c r="AF1770">
        <v>0</v>
      </c>
      <c r="AG1770">
        <f t="shared" si="167"/>
        <v>0</v>
      </c>
      <c r="AH1770">
        <v>0</v>
      </c>
      <c r="AI1770">
        <v>0</v>
      </c>
    </row>
    <row r="1771" spans="1:35" x14ac:dyDescent="0.3">
      <c r="A1771" s="1">
        <v>8895</v>
      </c>
      <c r="B1771">
        <v>1985</v>
      </c>
      <c r="C1771">
        <f t="shared" si="164"/>
        <v>41</v>
      </c>
      <c r="D1771" t="str" cm="1">
        <f t="array" ref="D1771">_xlfn.IFS(C1771&lt;36,"Young",C1771&lt;56,"Middle-aged",C1771&gt;=56,"Senior")</f>
        <v>Middle-aged</v>
      </c>
      <c r="E1771" t="s">
        <v>29</v>
      </c>
      <c r="F1771" t="s">
        <v>30</v>
      </c>
      <c r="G1771">
        <v>70596</v>
      </c>
      <c r="H1771">
        <f t="shared" si="162"/>
        <v>70596</v>
      </c>
      <c r="I1771" t="str" cm="1">
        <f t="array" ref="I1771">_xlfn.IFS(H1771&lt;PERCENTILE(Income_Clean,0.33),"Low",H1771&lt;PERCENTILE(Income_Clean,0.67),"Medium",H1771&gt;PERCENTILE(Income_Clean,0.67),"High")</f>
        <v>High</v>
      </c>
      <c r="J1771" t="str">
        <f t="shared" si="163"/>
        <v>Above Average Income</v>
      </c>
      <c r="K1771">
        <v>0</v>
      </c>
      <c r="L1771">
        <v>0</v>
      </c>
      <c r="M1771" t="str">
        <f t="shared" si="165"/>
        <v>No</v>
      </c>
      <c r="N1771" t="s">
        <v>211</v>
      </c>
      <c r="O1771">
        <v>68</v>
      </c>
      <c r="P1771">
        <v>347</v>
      </c>
      <c r="Q1771">
        <v>44</v>
      </c>
      <c r="R1771">
        <v>534</v>
      </c>
      <c r="S1771">
        <v>17</v>
      </c>
      <c r="T1771">
        <v>0</v>
      </c>
      <c r="U1771">
        <v>26</v>
      </c>
      <c r="V1771">
        <f t="shared" si="166"/>
        <v>968</v>
      </c>
      <c r="W1771">
        <v>1</v>
      </c>
      <c r="X1771">
        <v>3</v>
      </c>
      <c r="Y1771">
        <v>5</v>
      </c>
      <c r="Z1771">
        <v>12</v>
      </c>
      <c r="AA1771">
        <v>2</v>
      </c>
      <c r="AB1771">
        <v>0</v>
      </c>
      <c r="AC1771">
        <v>0</v>
      </c>
      <c r="AD1771">
        <v>0</v>
      </c>
      <c r="AE1771">
        <v>0</v>
      </c>
      <c r="AF1771">
        <v>0</v>
      </c>
      <c r="AG1771">
        <f t="shared" si="167"/>
        <v>0</v>
      </c>
      <c r="AH1771">
        <v>0</v>
      </c>
      <c r="AI1771">
        <v>0</v>
      </c>
    </row>
    <row r="1772" spans="1:35" x14ac:dyDescent="0.3">
      <c r="A1772" s="1">
        <v>8584</v>
      </c>
      <c r="B1772">
        <v>1952</v>
      </c>
      <c r="C1772">
        <f t="shared" si="164"/>
        <v>74</v>
      </c>
      <c r="D1772" t="str" cm="1">
        <f t="array" ref="D1772">_xlfn.IFS(C1772&lt;36,"Young",C1772&lt;56,"Middle-aged",C1772&gt;=56,"Senior")</f>
        <v>Senior</v>
      </c>
      <c r="E1772" t="s">
        <v>36</v>
      </c>
      <c r="F1772" t="s">
        <v>33</v>
      </c>
      <c r="G1772">
        <v>85431</v>
      </c>
      <c r="H1772">
        <f t="shared" si="162"/>
        <v>85431</v>
      </c>
      <c r="I1772" t="str" cm="1">
        <f t="array" ref="I1772">_xlfn.IFS(H1772&lt;PERCENTILE(Income_Clean,0.33),"Low",H1772&lt;PERCENTILE(Income_Clean,0.67),"Medium",H1772&gt;PERCENTILE(Income_Clean,0.67),"High")</f>
        <v>High</v>
      </c>
      <c r="J1772" t="str">
        <f t="shared" si="163"/>
        <v>Above Average Income</v>
      </c>
      <c r="K1772">
        <v>0</v>
      </c>
      <c r="L1772">
        <v>0</v>
      </c>
      <c r="M1772" t="str">
        <f t="shared" si="165"/>
        <v>No</v>
      </c>
      <c r="N1772" t="s">
        <v>602</v>
      </c>
      <c r="O1772">
        <v>54</v>
      </c>
      <c r="P1772">
        <v>376</v>
      </c>
      <c r="Q1772">
        <v>53</v>
      </c>
      <c r="R1772">
        <v>462</v>
      </c>
      <c r="S1772">
        <v>168</v>
      </c>
      <c r="T1772">
        <v>53</v>
      </c>
      <c r="U1772">
        <v>53</v>
      </c>
      <c r="V1772">
        <f t="shared" si="166"/>
        <v>1165</v>
      </c>
      <c r="W1772">
        <v>1</v>
      </c>
      <c r="X1772">
        <v>2</v>
      </c>
      <c r="Y1772">
        <v>7</v>
      </c>
      <c r="Z1772">
        <v>7</v>
      </c>
      <c r="AA1772">
        <v>0</v>
      </c>
      <c r="AB1772">
        <v>0</v>
      </c>
      <c r="AC1772">
        <v>0</v>
      </c>
      <c r="AD1772">
        <v>0</v>
      </c>
      <c r="AE1772">
        <v>0</v>
      </c>
      <c r="AF1772">
        <v>0</v>
      </c>
      <c r="AG1772">
        <f t="shared" si="167"/>
        <v>0</v>
      </c>
      <c r="AH1772">
        <v>0</v>
      </c>
      <c r="AI1772">
        <v>0</v>
      </c>
    </row>
    <row r="1773" spans="1:35" x14ac:dyDescent="0.3">
      <c r="A1773" s="1">
        <v>2694</v>
      </c>
      <c r="B1773">
        <v>1967</v>
      </c>
      <c r="C1773">
        <f t="shared" si="164"/>
        <v>59</v>
      </c>
      <c r="D1773" t="str" cm="1">
        <f t="array" ref="D1773">_xlfn.IFS(C1773&lt;36,"Young",C1773&lt;56,"Middle-aged",C1773&gt;=56,"Senior")</f>
        <v>Senior</v>
      </c>
      <c r="E1773" t="s">
        <v>29</v>
      </c>
      <c r="F1773" t="s">
        <v>37</v>
      </c>
      <c r="G1773">
        <v>42664</v>
      </c>
      <c r="H1773">
        <f t="shared" si="162"/>
        <v>42664</v>
      </c>
      <c r="I1773" t="str" cm="1">
        <f t="array" ref="I1773">_xlfn.IFS(H1773&lt;PERCENTILE(Income_Clean,0.33),"Low",H1773&lt;PERCENTILE(Income_Clean,0.67),"Medium",H1773&gt;PERCENTILE(Income_Clean,0.67),"High")</f>
        <v>Medium</v>
      </c>
      <c r="J1773" t="str">
        <f t="shared" si="163"/>
        <v>Average Income</v>
      </c>
      <c r="K1773">
        <v>0</v>
      </c>
      <c r="L1773">
        <v>1</v>
      </c>
      <c r="M1773" t="str">
        <f t="shared" si="165"/>
        <v>Yes</v>
      </c>
      <c r="N1773" t="s">
        <v>210</v>
      </c>
      <c r="O1773">
        <v>44</v>
      </c>
      <c r="P1773">
        <v>21</v>
      </c>
      <c r="Q1773">
        <v>0</v>
      </c>
      <c r="R1773">
        <v>3</v>
      </c>
      <c r="S1773">
        <v>0</v>
      </c>
      <c r="T1773">
        <v>0</v>
      </c>
      <c r="U1773">
        <v>0</v>
      </c>
      <c r="V1773">
        <f t="shared" si="166"/>
        <v>24</v>
      </c>
      <c r="W1773">
        <v>1</v>
      </c>
      <c r="X1773">
        <v>1</v>
      </c>
      <c r="Y1773">
        <v>0</v>
      </c>
      <c r="Z1773">
        <v>3</v>
      </c>
      <c r="AA1773">
        <v>6</v>
      </c>
      <c r="AB1773">
        <v>0</v>
      </c>
      <c r="AC1773">
        <v>0</v>
      </c>
      <c r="AD1773">
        <v>0</v>
      </c>
      <c r="AE1773">
        <v>0</v>
      </c>
      <c r="AF1773">
        <v>0</v>
      </c>
      <c r="AG1773">
        <f t="shared" si="167"/>
        <v>0</v>
      </c>
      <c r="AH1773">
        <v>0</v>
      </c>
      <c r="AI1773">
        <v>0</v>
      </c>
    </row>
    <row r="1774" spans="1:35" x14ac:dyDescent="0.3">
      <c r="A1774" s="1">
        <v>8910</v>
      </c>
      <c r="B1774">
        <v>1955</v>
      </c>
      <c r="C1774">
        <f t="shared" si="164"/>
        <v>71</v>
      </c>
      <c r="D1774" t="str" cm="1">
        <f t="array" ref="D1774">_xlfn.IFS(C1774&lt;36,"Young",C1774&lt;56,"Middle-aged",C1774&gt;=56,"Senior")</f>
        <v>Senior</v>
      </c>
      <c r="E1774" t="s">
        <v>29</v>
      </c>
      <c r="F1774" t="s">
        <v>33</v>
      </c>
      <c r="G1774">
        <v>42586</v>
      </c>
      <c r="H1774">
        <f t="shared" si="162"/>
        <v>42586</v>
      </c>
      <c r="I1774" t="str" cm="1">
        <f t="array" ref="I1774">_xlfn.IFS(H1774&lt;PERCENTILE(Income_Clean,0.33),"Low",H1774&lt;PERCENTILE(Income_Clean,0.67),"Medium",H1774&gt;PERCENTILE(Income_Clean,0.67),"High")</f>
        <v>Medium</v>
      </c>
      <c r="J1774" t="str">
        <f t="shared" si="163"/>
        <v>Average Income</v>
      </c>
      <c r="K1774">
        <v>1</v>
      </c>
      <c r="L1774">
        <v>1</v>
      </c>
      <c r="M1774" t="str">
        <f t="shared" si="165"/>
        <v>Yes</v>
      </c>
      <c r="N1774" t="s">
        <v>67</v>
      </c>
      <c r="O1774">
        <v>7</v>
      </c>
      <c r="P1774">
        <v>194</v>
      </c>
      <c r="Q1774">
        <v>2</v>
      </c>
      <c r="R1774">
        <v>56</v>
      </c>
      <c r="S1774">
        <v>0</v>
      </c>
      <c r="T1774">
        <v>0</v>
      </c>
      <c r="U1774">
        <v>0</v>
      </c>
      <c r="V1774">
        <f t="shared" si="166"/>
        <v>252</v>
      </c>
      <c r="W1774">
        <v>5</v>
      </c>
      <c r="X1774">
        <v>4</v>
      </c>
      <c r="Y1774">
        <v>1</v>
      </c>
      <c r="Z1774">
        <v>6</v>
      </c>
      <c r="AA1774">
        <v>8</v>
      </c>
      <c r="AB1774">
        <v>0</v>
      </c>
      <c r="AC1774">
        <v>0</v>
      </c>
      <c r="AD1774">
        <v>0</v>
      </c>
      <c r="AE1774">
        <v>0</v>
      </c>
      <c r="AF1774">
        <v>0</v>
      </c>
      <c r="AG1774">
        <f t="shared" si="167"/>
        <v>0</v>
      </c>
      <c r="AH1774">
        <v>0</v>
      </c>
      <c r="AI1774">
        <v>1</v>
      </c>
    </row>
    <row r="1775" spans="1:35" x14ac:dyDescent="0.3">
      <c r="A1775" s="1">
        <v>7433</v>
      </c>
      <c r="B1775">
        <v>1985</v>
      </c>
      <c r="C1775">
        <f t="shared" si="164"/>
        <v>41</v>
      </c>
      <c r="D1775" t="str" cm="1">
        <f t="array" ref="D1775">_xlfn.IFS(C1775&lt;36,"Young",C1775&lt;56,"Middle-aged",C1775&gt;=56,"Senior")</f>
        <v>Middle-aged</v>
      </c>
      <c r="E1775" t="s">
        <v>29</v>
      </c>
      <c r="F1775" t="s">
        <v>30</v>
      </c>
      <c r="G1775">
        <v>29760</v>
      </c>
      <c r="H1775">
        <f t="shared" si="162"/>
        <v>29760</v>
      </c>
      <c r="I1775" t="str" cm="1">
        <f t="array" ref="I1775">_xlfn.IFS(H1775&lt;PERCENTILE(Income_Clean,0.33),"Low",H1775&lt;PERCENTILE(Income_Clean,0.67),"Medium",H1775&gt;PERCENTILE(Income_Clean,0.67),"High")</f>
        <v>Low</v>
      </c>
      <c r="J1775" t="str">
        <f t="shared" si="163"/>
        <v>Below Average Income</v>
      </c>
      <c r="K1775">
        <v>1</v>
      </c>
      <c r="L1775">
        <v>0</v>
      </c>
      <c r="M1775" t="str">
        <f t="shared" si="165"/>
        <v>Yes</v>
      </c>
      <c r="N1775" t="s">
        <v>111</v>
      </c>
      <c r="O1775">
        <v>87</v>
      </c>
      <c r="P1775">
        <v>64</v>
      </c>
      <c r="Q1775">
        <v>4</v>
      </c>
      <c r="R1775">
        <v>68</v>
      </c>
      <c r="S1775">
        <v>7</v>
      </c>
      <c r="T1775">
        <v>5</v>
      </c>
      <c r="U1775">
        <v>17</v>
      </c>
      <c r="V1775">
        <f t="shared" si="166"/>
        <v>165</v>
      </c>
      <c r="W1775">
        <v>4</v>
      </c>
      <c r="X1775">
        <v>3</v>
      </c>
      <c r="Y1775">
        <v>1</v>
      </c>
      <c r="Z1775">
        <v>4</v>
      </c>
      <c r="AA1775">
        <v>8</v>
      </c>
      <c r="AB1775">
        <v>0</v>
      </c>
      <c r="AC1775">
        <v>0</v>
      </c>
      <c r="AD1775">
        <v>0</v>
      </c>
      <c r="AE1775">
        <v>0</v>
      </c>
      <c r="AF1775">
        <v>0</v>
      </c>
      <c r="AG1775">
        <f t="shared" si="167"/>
        <v>0</v>
      </c>
      <c r="AH1775">
        <v>0</v>
      </c>
      <c r="AI1775">
        <v>0</v>
      </c>
    </row>
    <row r="1776" spans="1:35" x14ac:dyDescent="0.3">
      <c r="A1776" s="1">
        <v>164</v>
      </c>
      <c r="B1776">
        <v>1977</v>
      </c>
      <c r="C1776">
        <f t="shared" si="164"/>
        <v>49</v>
      </c>
      <c r="D1776" t="str" cm="1">
        <f t="array" ref="D1776">_xlfn.IFS(C1776&lt;36,"Young",C1776&lt;56,"Middle-aged",C1776&gt;=56,"Senior")</f>
        <v>Middle-aged</v>
      </c>
      <c r="E1776" t="s">
        <v>36</v>
      </c>
      <c r="F1776" t="s">
        <v>37</v>
      </c>
      <c r="G1776">
        <v>28973</v>
      </c>
      <c r="H1776">
        <f t="shared" si="162"/>
        <v>28973</v>
      </c>
      <c r="I1776" t="str" cm="1">
        <f t="array" ref="I1776">_xlfn.IFS(H1776&lt;PERCENTILE(Income_Clean,0.33),"Low",H1776&lt;PERCENTILE(Income_Clean,0.67),"Medium",H1776&gt;PERCENTILE(Income_Clean,0.67),"High")</f>
        <v>Low</v>
      </c>
      <c r="J1776" t="str">
        <f t="shared" si="163"/>
        <v>Below Average Income</v>
      </c>
      <c r="K1776">
        <v>0</v>
      </c>
      <c r="L1776">
        <v>0</v>
      </c>
      <c r="M1776" t="str">
        <f t="shared" si="165"/>
        <v>No</v>
      </c>
      <c r="N1776" t="s">
        <v>243</v>
      </c>
      <c r="O1776">
        <v>59</v>
      </c>
      <c r="P1776">
        <v>206</v>
      </c>
      <c r="Q1776">
        <v>0</v>
      </c>
      <c r="R1776">
        <v>46</v>
      </c>
      <c r="S1776">
        <v>3</v>
      </c>
      <c r="T1776">
        <v>2</v>
      </c>
      <c r="U1776">
        <v>12</v>
      </c>
      <c r="V1776">
        <f t="shared" si="166"/>
        <v>269</v>
      </c>
      <c r="W1776">
        <v>2</v>
      </c>
      <c r="X1776">
        <v>5</v>
      </c>
      <c r="Y1776">
        <v>1</v>
      </c>
      <c r="Z1776">
        <v>5</v>
      </c>
      <c r="AA1776">
        <v>8</v>
      </c>
      <c r="AB1776">
        <v>0</v>
      </c>
      <c r="AC1776">
        <v>0</v>
      </c>
      <c r="AD1776">
        <v>0</v>
      </c>
      <c r="AE1776">
        <v>0</v>
      </c>
      <c r="AF1776">
        <v>0</v>
      </c>
      <c r="AG1776">
        <f t="shared" si="167"/>
        <v>0</v>
      </c>
      <c r="AH1776">
        <v>0</v>
      </c>
      <c r="AI1776">
        <v>0</v>
      </c>
    </row>
    <row r="1777" spans="1:35" x14ac:dyDescent="0.3">
      <c r="A1777" s="1">
        <v>10477</v>
      </c>
      <c r="B1777">
        <v>1973</v>
      </c>
      <c r="C1777">
        <f t="shared" si="164"/>
        <v>53</v>
      </c>
      <c r="D1777" t="str" cm="1">
        <f t="array" ref="D1777">_xlfn.IFS(C1777&lt;36,"Young",C1777&lt;56,"Middle-aged",C1777&gt;=56,"Senior")</f>
        <v>Middle-aged</v>
      </c>
      <c r="E1777" t="s">
        <v>36</v>
      </c>
      <c r="F1777" t="s">
        <v>33</v>
      </c>
      <c r="G1777">
        <v>39435</v>
      </c>
      <c r="H1777">
        <f t="shared" si="162"/>
        <v>39435</v>
      </c>
      <c r="I1777" t="str" cm="1">
        <f t="array" ref="I1777">_xlfn.IFS(H1777&lt;PERCENTILE(Income_Clean,0.33),"Low",H1777&lt;PERCENTILE(Income_Clean,0.67),"Medium",H1777&gt;PERCENTILE(Income_Clean,0.67),"High")</f>
        <v>Low</v>
      </c>
      <c r="J1777" t="str">
        <f t="shared" si="163"/>
        <v>Below Average Income</v>
      </c>
      <c r="K1777">
        <v>1</v>
      </c>
      <c r="L1777">
        <v>0</v>
      </c>
      <c r="M1777" t="str">
        <f t="shared" si="165"/>
        <v>Yes</v>
      </c>
      <c r="N1777" t="s">
        <v>354</v>
      </c>
      <c r="O1777">
        <v>16</v>
      </c>
      <c r="P1777">
        <v>71</v>
      </c>
      <c r="Q1777">
        <v>0</v>
      </c>
      <c r="R1777">
        <v>18</v>
      </c>
      <c r="S1777">
        <v>0</v>
      </c>
      <c r="T1777">
        <v>0</v>
      </c>
      <c r="U1777">
        <v>13</v>
      </c>
      <c r="V1777">
        <f t="shared" si="166"/>
        <v>102</v>
      </c>
      <c r="W1777">
        <v>1</v>
      </c>
      <c r="X1777">
        <v>3</v>
      </c>
      <c r="Y1777">
        <v>1</v>
      </c>
      <c r="Z1777">
        <v>2</v>
      </c>
      <c r="AA1777">
        <v>7</v>
      </c>
      <c r="AB1777">
        <v>0</v>
      </c>
      <c r="AC1777">
        <v>0</v>
      </c>
      <c r="AD1777">
        <v>0</v>
      </c>
      <c r="AE1777">
        <v>0</v>
      </c>
      <c r="AF1777">
        <v>0</v>
      </c>
      <c r="AG1777">
        <f t="shared" si="167"/>
        <v>0</v>
      </c>
      <c r="AH1777">
        <v>0</v>
      </c>
      <c r="AI1777">
        <v>0</v>
      </c>
    </row>
    <row r="1778" spans="1:35" x14ac:dyDescent="0.3">
      <c r="A1778" s="1">
        <v>2681</v>
      </c>
      <c r="B1778">
        <v>1984</v>
      </c>
      <c r="C1778">
        <f t="shared" si="164"/>
        <v>42</v>
      </c>
      <c r="D1778" t="str" cm="1">
        <f t="array" ref="D1778">_xlfn.IFS(C1778&lt;36,"Young",C1778&lt;56,"Middle-aged",C1778&gt;=56,"Senior")</f>
        <v>Middle-aged</v>
      </c>
      <c r="E1778" t="s">
        <v>53</v>
      </c>
      <c r="F1778" t="s">
        <v>37</v>
      </c>
      <c r="G1778">
        <v>65370</v>
      </c>
      <c r="H1778">
        <f t="shared" si="162"/>
        <v>65370</v>
      </c>
      <c r="I1778" t="str" cm="1">
        <f t="array" ref="I1778">_xlfn.IFS(H1778&lt;PERCENTILE(Income_Clean,0.33),"Low",H1778&lt;PERCENTILE(Income_Clean,0.67),"Medium",H1778&gt;PERCENTILE(Income_Clean,0.67),"High")</f>
        <v>High</v>
      </c>
      <c r="J1778" t="str">
        <f t="shared" si="163"/>
        <v>Above Average Income</v>
      </c>
      <c r="K1778">
        <v>0</v>
      </c>
      <c r="L1778">
        <v>0</v>
      </c>
      <c r="M1778" t="str">
        <f t="shared" si="165"/>
        <v>No</v>
      </c>
      <c r="N1778" t="s">
        <v>418</v>
      </c>
      <c r="O1778">
        <v>1</v>
      </c>
      <c r="P1778">
        <v>71</v>
      </c>
      <c r="Q1778">
        <v>22</v>
      </c>
      <c r="R1778">
        <v>112</v>
      </c>
      <c r="S1778">
        <v>138</v>
      </c>
      <c r="T1778">
        <v>89</v>
      </c>
      <c r="U1778">
        <v>29</v>
      </c>
      <c r="V1778">
        <f t="shared" si="166"/>
        <v>461</v>
      </c>
      <c r="W1778">
        <v>1</v>
      </c>
      <c r="X1778">
        <v>2</v>
      </c>
      <c r="Y1778">
        <v>3</v>
      </c>
      <c r="Z1778">
        <v>13</v>
      </c>
      <c r="AA1778">
        <v>1</v>
      </c>
      <c r="AB1778">
        <v>0</v>
      </c>
      <c r="AC1778">
        <v>0</v>
      </c>
      <c r="AD1778">
        <v>0</v>
      </c>
      <c r="AE1778">
        <v>0</v>
      </c>
      <c r="AF1778">
        <v>0</v>
      </c>
      <c r="AG1778">
        <f t="shared" si="167"/>
        <v>0</v>
      </c>
      <c r="AH1778">
        <v>0</v>
      </c>
      <c r="AI1778">
        <v>0</v>
      </c>
    </row>
    <row r="1779" spans="1:35" x14ac:dyDescent="0.3">
      <c r="A1779" s="1">
        <v>5150</v>
      </c>
      <c r="B1779">
        <v>1979</v>
      </c>
      <c r="C1779">
        <f t="shared" si="164"/>
        <v>47</v>
      </c>
      <c r="D1779" t="str" cm="1">
        <f t="array" ref="D1779">_xlfn.IFS(C1779&lt;36,"Young",C1779&lt;56,"Middle-aged",C1779&gt;=56,"Senior")</f>
        <v>Middle-aged</v>
      </c>
      <c r="E1779" t="s">
        <v>47</v>
      </c>
      <c r="F1779" t="s">
        <v>30</v>
      </c>
      <c r="G1779">
        <v>20194</v>
      </c>
      <c r="H1779">
        <f t="shared" si="162"/>
        <v>20194</v>
      </c>
      <c r="I1779" t="str" cm="1">
        <f t="array" ref="I1779">_xlfn.IFS(H1779&lt;PERCENTILE(Income_Clean,0.33),"Low",H1779&lt;PERCENTILE(Income_Clean,0.67),"Medium",H1779&gt;PERCENTILE(Income_Clean,0.67),"High")</f>
        <v>Low</v>
      </c>
      <c r="J1779" t="str">
        <f t="shared" si="163"/>
        <v>Below Average Income</v>
      </c>
      <c r="K1779">
        <v>1</v>
      </c>
      <c r="L1779">
        <v>0</v>
      </c>
      <c r="M1779" t="str">
        <f t="shared" si="165"/>
        <v>Yes</v>
      </c>
      <c r="N1779" t="s">
        <v>671</v>
      </c>
      <c r="O1779">
        <v>64</v>
      </c>
      <c r="P1779">
        <v>0</v>
      </c>
      <c r="Q1779">
        <v>4</v>
      </c>
      <c r="R1779">
        <v>7</v>
      </c>
      <c r="S1779">
        <v>11</v>
      </c>
      <c r="T1779">
        <v>10</v>
      </c>
      <c r="U1779">
        <v>15</v>
      </c>
      <c r="V1779">
        <f t="shared" si="166"/>
        <v>47</v>
      </c>
      <c r="W1779">
        <v>2</v>
      </c>
      <c r="X1779">
        <v>2</v>
      </c>
      <c r="Y1779">
        <v>0</v>
      </c>
      <c r="Z1779">
        <v>3</v>
      </c>
      <c r="AA1779">
        <v>6</v>
      </c>
      <c r="AB1779">
        <v>0</v>
      </c>
      <c r="AC1779">
        <v>0</v>
      </c>
      <c r="AD1779">
        <v>0</v>
      </c>
      <c r="AE1779">
        <v>0</v>
      </c>
      <c r="AF1779">
        <v>0</v>
      </c>
      <c r="AG1779">
        <f t="shared" si="167"/>
        <v>0</v>
      </c>
      <c r="AH1779">
        <v>0</v>
      </c>
      <c r="AI1779">
        <v>0</v>
      </c>
    </row>
    <row r="1780" spans="1:35" x14ac:dyDescent="0.3">
      <c r="A1780" s="1">
        <v>5283</v>
      </c>
      <c r="B1780">
        <v>1976</v>
      </c>
      <c r="C1780">
        <f t="shared" si="164"/>
        <v>50</v>
      </c>
      <c r="D1780" t="str" cm="1">
        <f t="array" ref="D1780">_xlfn.IFS(C1780&lt;36,"Young",C1780&lt;56,"Middle-aged",C1780&gt;=56,"Senior")</f>
        <v>Middle-aged</v>
      </c>
      <c r="E1780" t="s">
        <v>36</v>
      </c>
      <c r="F1780" t="s">
        <v>30</v>
      </c>
      <c r="G1780">
        <v>42473</v>
      </c>
      <c r="H1780">
        <f t="shared" si="162"/>
        <v>42473</v>
      </c>
      <c r="I1780" t="str" cm="1">
        <f t="array" ref="I1780">_xlfn.IFS(H1780&lt;PERCENTILE(Income_Clean,0.33),"Low",H1780&lt;PERCENTILE(Income_Clean,0.67),"Medium",H1780&gt;PERCENTILE(Income_Clean,0.67),"High")</f>
        <v>Medium</v>
      </c>
      <c r="J1780" t="str">
        <f t="shared" si="163"/>
        <v>Average Income</v>
      </c>
      <c r="K1780">
        <v>1</v>
      </c>
      <c r="L1780">
        <v>1</v>
      </c>
      <c r="M1780" t="str">
        <f t="shared" si="165"/>
        <v>Yes</v>
      </c>
      <c r="N1780" t="s">
        <v>449</v>
      </c>
      <c r="O1780">
        <v>72</v>
      </c>
      <c r="P1780">
        <v>93</v>
      </c>
      <c r="Q1780">
        <v>1</v>
      </c>
      <c r="R1780">
        <v>21</v>
      </c>
      <c r="S1780">
        <v>0</v>
      </c>
      <c r="T1780">
        <v>4</v>
      </c>
      <c r="U1780">
        <v>25</v>
      </c>
      <c r="V1780">
        <f t="shared" si="166"/>
        <v>144</v>
      </c>
      <c r="W1780">
        <v>3</v>
      </c>
      <c r="X1780">
        <v>2</v>
      </c>
      <c r="Y1780">
        <v>1</v>
      </c>
      <c r="Z1780">
        <v>4</v>
      </c>
      <c r="AA1780">
        <v>5</v>
      </c>
      <c r="AB1780">
        <v>0</v>
      </c>
      <c r="AC1780">
        <v>0</v>
      </c>
      <c r="AD1780">
        <v>0</v>
      </c>
      <c r="AE1780">
        <v>0</v>
      </c>
      <c r="AF1780">
        <v>0</v>
      </c>
      <c r="AG1780">
        <f t="shared" si="167"/>
        <v>0</v>
      </c>
      <c r="AH1780">
        <v>0</v>
      </c>
      <c r="AI1780">
        <v>0</v>
      </c>
    </row>
    <row r="1781" spans="1:35" x14ac:dyDescent="0.3">
      <c r="A1781" s="1">
        <v>9645</v>
      </c>
      <c r="B1781">
        <v>1968</v>
      </c>
      <c r="C1781">
        <f t="shared" si="164"/>
        <v>58</v>
      </c>
      <c r="D1781" t="str" cm="1">
        <f t="array" ref="D1781">_xlfn.IFS(C1781&lt;36,"Young",C1781&lt;56,"Middle-aged",C1781&gt;=56,"Senior")</f>
        <v>Senior</v>
      </c>
      <c r="E1781" t="s">
        <v>29</v>
      </c>
      <c r="F1781" t="s">
        <v>37</v>
      </c>
      <c r="G1781">
        <v>64590</v>
      </c>
      <c r="H1781">
        <f t="shared" si="162"/>
        <v>64590</v>
      </c>
      <c r="I1781" t="str" cm="1">
        <f t="array" ref="I1781">_xlfn.IFS(H1781&lt;PERCENTILE(Income_Clean,0.33),"Low",H1781&lt;PERCENTILE(Income_Clean,0.67),"Medium",H1781&gt;PERCENTILE(Income_Clean,0.67),"High")</f>
        <v>High</v>
      </c>
      <c r="J1781" t="str">
        <f t="shared" si="163"/>
        <v>Above Average Income</v>
      </c>
      <c r="K1781">
        <v>0</v>
      </c>
      <c r="L1781">
        <v>0</v>
      </c>
      <c r="M1781" t="str">
        <f t="shared" si="165"/>
        <v>No</v>
      </c>
      <c r="N1781" t="s">
        <v>548</v>
      </c>
      <c r="O1781">
        <v>98</v>
      </c>
      <c r="P1781">
        <v>920</v>
      </c>
      <c r="Q1781">
        <v>138</v>
      </c>
      <c r="R1781">
        <v>168</v>
      </c>
      <c r="S1781">
        <v>36</v>
      </c>
      <c r="T1781">
        <v>46</v>
      </c>
      <c r="U1781">
        <v>30</v>
      </c>
      <c r="V1781">
        <f t="shared" si="166"/>
        <v>1338</v>
      </c>
      <c r="W1781">
        <v>1</v>
      </c>
      <c r="X1781">
        <v>9</v>
      </c>
      <c r="Y1781">
        <v>4</v>
      </c>
      <c r="Z1781">
        <v>10</v>
      </c>
      <c r="AA1781">
        <v>6</v>
      </c>
      <c r="AB1781">
        <v>0</v>
      </c>
      <c r="AC1781">
        <v>0</v>
      </c>
      <c r="AD1781">
        <v>0</v>
      </c>
      <c r="AE1781">
        <v>0</v>
      </c>
      <c r="AF1781">
        <v>0</v>
      </c>
      <c r="AG1781">
        <f t="shared" si="167"/>
        <v>0</v>
      </c>
      <c r="AH1781">
        <v>0</v>
      </c>
      <c r="AI1781">
        <v>0</v>
      </c>
    </row>
    <row r="1782" spans="1:35" x14ac:dyDescent="0.3">
      <c r="A1782" s="1">
        <v>10678</v>
      </c>
      <c r="B1782">
        <v>1959</v>
      </c>
      <c r="C1782">
        <f t="shared" si="164"/>
        <v>67</v>
      </c>
      <c r="D1782" t="str" cm="1">
        <f t="array" ref="D1782">_xlfn.IFS(C1782&lt;36,"Young",C1782&lt;56,"Middle-aged",C1782&gt;=56,"Senior")</f>
        <v>Senior</v>
      </c>
      <c r="E1782" t="s">
        <v>29</v>
      </c>
      <c r="F1782" t="s">
        <v>33</v>
      </c>
      <c r="G1782">
        <v>71232</v>
      </c>
      <c r="H1782">
        <f t="shared" si="162"/>
        <v>71232</v>
      </c>
      <c r="I1782" t="str" cm="1">
        <f t="array" ref="I1782">_xlfn.IFS(H1782&lt;PERCENTILE(Income_Clean,0.33),"Low",H1782&lt;PERCENTILE(Income_Clean,0.67),"Medium",H1782&gt;PERCENTILE(Income_Clean,0.67),"High")</f>
        <v>High</v>
      </c>
      <c r="J1782" t="str">
        <f t="shared" si="163"/>
        <v>Above Average Income</v>
      </c>
      <c r="K1782">
        <v>0</v>
      </c>
      <c r="L1782">
        <v>1</v>
      </c>
      <c r="M1782" t="str">
        <f t="shared" si="165"/>
        <v>Yes</v>
      </c>
      <c r="N1782" t="s">
        <v>235</v>
      </c>
      <c r="O1782">
        <v>91</v>
      </c>
      <c r="P1782">
        <v>653</v>
      </c>
      <c r="Q1782">
        <v>17</v>
      </c>
      <c r="R1782">
        <v>170</v>
      </c>
      <c r="S1782">
        <v>34</v>
      </c>
      <c r="T1782">
        <v>26</v>
      </c>
      <c r="U1782">
        <v>17</v>
      </c>
      <c r="V1782">
        <f t="shared" si="166"/>
        <v>917</v>
      </c>
      <c r="W1782">
        <v>2</v>
      </c>
      <c r="X1782">
        <v>11</v>
      </c>
      <c r="Y1782">
        <v>2</v>
      </c>
      <c r="Z1782">
        <v>10</v>
      </c>
      <c r="AA1782">
        <v>7</v>
      </c>
      <c r="AB1782">
        <v>0</v>
      </c>
      <c r="AC1782">
        <v>0</v>
      </c>
      <c r="AD1782">
        <v>0</v>
      </c>
      <c r="AE1782">
        <v>0</v>
      </c>
      <c r="AF1782">
        <v>0</v>
      </c>
      <c r="AG1782">
        <f t="shared" si="167"/>
        <v>0</v>
      </c>
      <c r="AH1782">
        <v>0</v>
      </c>
      <c r="AI1782">
        <v>0</v>
      </c>
    </row>
    <row r="1783" spans="1:35" x14ac:dyDescent="0.3">
      <c r="A1783" s="1">
        <v>7261</v>
      </c>
      <c r="B1783">
        <v>1971</v>
      </c>
      <c r="C1783">
        <f t="shared" si="164"/>
        <v>55</v>
      </c>
      <c r="D1783" t="str" cm="1">
        <f t="array" ref="D1783">_xlfn.IFS(C1783&lt;36,"Young",C1783&lt;56,"Middle-aged",C1783&gt;=56,"Senior")</f>
        <v>Middle-aged</v>
      </c>
      <c r="E1783" t="s">
        <v>29</v>
      </c>
      <c r="F1783" t="s">
        <v>33</v>
      </c>
      <c r="G1783">
        <v>34600</v>
      </c>
      <c r="H1783">
        <f t="shared" si="162"/>
        <v>34600</v>
      </c>
      <c r="I1783" t="str" cm="1">
        <f t="array" ref="I1783">_xlfn.IFS(H1783&lt;PERCENTILE(Income_Clean,0.33),"Low",H1783&lt;PERCENTILE(Income_Clean,0.67),"Medium",H1783&gt;PERCENTILE(Income_Clean,0.67),"High")</f>
        <v>Low</v>
      </c>
      <c r="J1783" t="str">
        <f t="shared" si="163"/>
        <v>Below Average Income</v>
      </c>
      <c r="K1783">
        <v>1</v>
      </c>
      <c r="L1783">
        <v>1</v>
      </c>
      <c r="M1783" t="str">
        <f t="shared" si="165"/>
        <v>Yes</v>
      </c>
      <c r="N1783" t="s">
        <v>454</v>
      </c>
      <c r="O1783">
        <v>8</v>
      </c>
      <c r="P1783">
        <v>199</v>
      </c>
      <c r="Q1783">
        <v>33</v>
      </c>
      <c r="R1783">
        <v>60</v>
      </c>
      <c r="S1783">
        <v>8</v>
      </c>
      <c r="T1783">
        <v>3</v>
      </c>
      <c r="U1783">
        <v>15</v>
      </c>
      <c r="V1783">
        <f t="shared" si="166"/>
        <v>318</v>
      </c>
      <c r="W1783">
        <v>5</v>
      </c>
      <c r="X1783">
        <v>5</v>
      </c>
      <c r="Y1783">
        <v>2</v>
      </c>
      <c r="Z1783">
        <v>5</v>
      </c>
      <c r="AA1783">
        <v>8</v>
      </c>
      <c r="AB1783">
        <v>0</v>
      </c>
      <c r="AC1783">
        <v>0</v>
      </c>
      <c r="AD1783">
        <v>0</v>
      </c>
      <c r="AE1783">
        <v>0</v>
      </c>
      <c r="AF1783">
        <v>0</v>
      </c>
      <c r="AG1783">
        <f t="shared" si="167"/>
        <v>0</v>
      </c>
      <c r="AH1783">
        <v>0</v>
      </c>
      <c r="AI1783">
        <v>1</v>
      </c>
    </row>
    <row r="1784" spans="1:35" x14ac:dyDescent="0.3">
      <c r="A1784" s="1">
        <v>9648</v>
      </c>
      <c r="B1784">
        <v>1967</v>
      </c>
      <c r="C1784">
        <f t="shared" si="164"/>
        <v>59</v>
      </c>
      <c r="D1784" t="str" cm="1">
        <f t="array" ref="D1784">_xlfn.IFS(C1784&lt;36,"Young",C1784&lt;56,"Middle-aged",C1784&gt;=56,"Senior")</f>
        <v>Senior</v>
      </c>
      <c r="E1784" t="s">
        <v>29</v>
      </c>
      <c r="F1784" t="s">
        <v>30</v>
      </c>
      <c r="G1784">
        <v>46904</v>
      </c>
      <c r="H1784">
        <f t="shared" si="162"/>
        <v>46904</v>
      </c>
      <c r="I1784" t="str" cm="1">
        <f t="array" ref="I1784">_xlfn.IFS(H1784&lt;PERCENTILE(Income_Clean,0.33),"Low",H1784&lt;PERCENTILE(Income_Clean,0.67),"Medium",H1784&gt;PERCENTILE(Income_Clean,0.67),"High")</f>
        <v>Medium</v>
      </c>
      <c r="J1784" t="str">
        <f t="shared" si="163"/>
        <v>Average Income</v>
      </c>
      <c r="K1784">
        <v>1</v>
      </c>
      <c r="L1784">
        <v>1</v>
      </c>
      <c r="M1784" t="str">
        <f t="shared" si="165"/>
        <v>Yes</v>
      </c>
      <c r="N1784" t="s">
        <v>54</v>
      </c>
      <c r="O1784">
        <v>20</v>
      </c>
      <c r="P1784">
        <v>153</v>
      </c>
      <c r="Q1784">
        <v>4</v>
      </c>
      <c r="R1784">
        <v>56</v>
      </c>
      <c r="S1784">
        <v>0</v>
      </c>
      <c r="T1784">
        <v>9</v>
      </c>
      <c r="U1784">
        <v>31</v>
      </c>
      <c r="V1784">
        <f t="shared" si="166"/>
        <v>253</v>
      </c>
      <c r="W1784">
        <v>4</v>
      </c>
      <c r="X1784">
        <v>5</v>
      </c>
      <c r="Y1784">
        <v>1</v>
      </c>
      <c r="Z1784">
        <v>4</v>
      </c>
      <c r="AA1784">
        <v>8</v>
      </c>
      <c r="AB1784">
        <v>0</v>
      </c>
      <c r="AC1784">
        <v>0</v>
      </c>
      <c r="AD1784">
        <v>0</v>
      </c>
      <c r="AE1784">
        <v>0</v>
      </c>
      <c r="AF1784">
        <v>0</v>
      </c>
      <c r="AG1784">
        <f t="shared" si="167"/>
        <v>0</v>
      </c>
      <c r="AH1784">
        <v>0</v>
      </c>
      <c r="AI1784">
        <v>0</v>
      </c>
    </row>
    <row r="1785" spans="1:35" x14ac:dyDescent="0.3">
      <c r="A1785" s="1">
        <v>2870</v>
      </c>
      <c r="B1785">
        <v>1973</v>
      </c>
      <c r="C1785">
        <f t="shared" si="164"/>
        <v>53</v>
      </c>
      <c r="D1785" t="str" cm="1">
        <f t="array" ref="D1785">_xlfn.IFS(C1785&lt;36,"Young",C1785&lt;56,"Middle-aged",C1785&gt;=56,"Senior")</f>
        <v>Middle-aged</v>
      </c>
      <c r="E1785" t="s">
        <v>29</v>
      </c>
      <c r="F1785" t="s">
        <v>37</v>
      </c>
      <c r="G1785">
        <v>49094</v>
      </c>
      <c r="H1785">
        <f t="shared" si="162"/>
        <v>49094</v>
      </c>
      <c r="I1785" t="str" cm="1">
        <f t="array" ref="I1785">_xlfn.IFS(H1785&lt;PERCENTILE(Income_Clean,0.33),"Low",H1785&lt;PERCENTILE(Income_Clean,0.67),"Medium",H1785&gt;PERCENTILE(Income_Clean,0.67),"High")</f>
        <v>Medium</v>
      </c>
      <c r="J1785" t="str">
        <f t="shared" si="163"/>
        <v>Average Income</v>
      </c>
      <c r="K1785">
        <v>0</v>
      </c>
      <c r="L1785">
        <v>1</v>
      </c>
      <c r="M1785" t="str">
        <f t="shared" si="165"/>
        <v>Yes</v>
      </c>
      <c r="N1785" t="s">
        <v>441</v>
      </c>
      <c r="O1785">
        <v>6</v>
      </c>
      <c r="P1785">
        <v>376</v>
      </c>
      <c r="Q1785">
        <v>0</v>
      </c>
      <c r="R1785">
        <v>38</v>
      </c>
      <c r="S1785">
        <v>11</v>
      </c>
      <c r="T1785">
        <v>8</v>
      </c>
      <c r="U1785">
        <v>69</v>
      </c>
      <c r="V1785">
        <f t="shared" si="166"/>
        <v>502</v>
      </c>
      <c r="W1785">
        <v>5</v>
      </c>
      <c r="X1785">
        <v>6</v>
      </c>
      <c r="Y1785">
        <v>3</v>
      </c>
      <c r="Z1785">
        <v>6</v>
      </c>
      <c r="AA1785">
        <v>6</v>
      </c>
      <c r="AB1785">
        <v>0</v>
      </c>
      <c r="AC1785">
        <v>0</v>
      </c>
      <c r="AD1785">
        <v>0</v>
      </c>
      <c r="AE1785">
        <v>0</v>
      </c>
      <c r="AF1785">
        <v>0</v>
      </c>
      <c r="AG1785">
        <f t="shared" si="167"/>
        <v>0</v>
      </c>
      <c r="AH1785">
        <v>0</v>
      </c>
      <c r="AI1785">
        <v>0</v>
      </c>
    </row>
    <row r="1786" spans="1:35" x14ac:dyDescent="0.3">
      <c r="A1786" s="1">
        <v>8008</v>
      </c>
      <c r="B1786">
        <v>1983</v>
      </c>
      <c r="C1786">
        <f t="shared" si="164"/>
        <v>43</v>
      </c>
      <c r="D1786" t="str" cm="1">
        <f t="array" ref="D1786">_xlfn.IFS(C1786&lt;36,"Young",C1786&lt;56,"Middle-aged",C1786&gt;=56,"Senior")</f>
        <v>Middle-aged</v>
      </c>
      <c r="E1786" t="s">
        <v>29</v>
      </c>
      <c r="F1786" t="s">
        <v>33</v>
      </c>
      <c r="G1786">
        <v>36075</v>
      </c>
      <c r="H1786">
        <f t="shared" si="162"/>
        <v>36075</v>
      </c>
      <c r="I1786" t="str" cm="1">
        <f t="array" ref="I1786">_xlfn.IFS(H1786&lt;PERCENTILE(Income_Clean,0.33),"Low",H1786&lt;PERCENTILE(Income_Clean,0.67),"Medium",H1786&gt;PERCENTILE(Income_Clean,0.67),"High")</f>
        <v>Low</v>
      </c>
      <c r="J1786" t="str">
        <f t="shared" si="163"/>
        <v>Below Average Income</v>
      </c>
      <c r="K1786">
        <v>1</v>
      </c>
      <c r="L1786">
        <v>0</v>
      </c>
      <c r="M1786" t="str">
        <f t="shared" si="165"/>
        <v>Yes</v>
      </c>
      <c r="N1786" t="s">
        <v>202</v>
      </c>
      <c r="O1786">
        <v>54</v>
      </c>
      <c r="P1786">
        <v>46</v>
      </c>
      <c r="Q1786">
        <v>0</v>
      </c>
      <c r="R1786">
        <v>30</v>
      </c>
      <c r="S1786">
        <v>12</v>
      </c>
      <c r="T1786">
        <v>1</v>
      </c>
      <c r="U1786">
        <v>30</v>
      </c>
      <c r="V1786">
        <f t="shared" si="166"/>
        <v>119</v>
      </c>
      <c r="W1786">
        <v>1</v>
      </c>
      <c r="X1786">
        <v>2</v>
      </c>
      <c r="Y1786">
        <v>0</v>
      </c>
      <c r="Z1786">
        <v>4</v>
      </c>
      <c r="AA1786">
        <v>6</v>
      </c>
      <c r="AB1786">
        <v>0</v>
      </c>
      <c r="AC1786">
        <v>0</v>
      </c>
      <c r="AD1786">
        <v>0</v>
      </c>
      <c r="AE1786">
        <v>0</v>
      </c>
      <c r="AF1786">
        <v>0</v>
      </c>
      <c r="AG1786">
        <f t="shared" si="167"/>
        <v>0</v>
      </c>
      <c r="AH1786">
        <v>0</v>
      </c>
      <c r="AI1786">
        <v>0</v>
      </c>
    </row>
    <row r="1787" spans="1:35" x14ac:dyDescent="0.3">
      <c r="A1787" s="1">
        <v>1513</v>
      </c>
      <c r="B1787">
        <v>1979</v>
      </c>
      <c r="C1787">
        <f t="shared" si="164"/>
        <v>47</v>
      </c>
      <c r="D1787" t="str" cm="1">
        <f t="array" ref="D1787">_xlfn.IFS(C1787&lt;36,"Young",C1787&lt;56,"Middle-aged",C1787&gt;=56,"Senior")</f>
        <v>Middle-aged</v>
      </c>
      <c r="E1787" t="s">
        <v>53</v>
      </c>
      <c r="F1787" t="s">
        <v>33</v>
      </c>
      <c r="G1787">
        <v>60839</v>
      </c>
      <c r="H1787">
        <f t="shared" si="162"/>
        <v>60839</v>
      </c>
      <c r="I1787" t="str" cm="1">
        <f t="array" ref="I1787">_xlfn.IFS(H1787&lt;PERCENTILE(Income_Clean,0.33),"Low",H1787&lt;PERCENTILE(Income_Clean,0.67),"Medium",H1787&gt;PERCENTILE(Income_Clean,0.67),"High")</f>
        <v>Medium</v>
      </c>
      <c r="J1787" t="str">
        <f t="shared" si="163"/>
        <v>Average Income</v>
      </c>
      <c r="K1787">
        <v>1</v>
      </c>
      <c r="L1787">
        <v>1</v>
      </c>
      <c r="M1787" t="str">
        <f t="shared" si="165"/>
        <v>Yes</v>
      </c>
      <c r="N1787" t="s">
        <v>631</v>
      </c>
      <c r="O1787">
        <v>72</v>
      </c>
      <c r="P1787">
        <v>600</v>
      </c>
      <c r="Q1787">
        <v>21</v>
      </c>
      <c r="R1787">
        <v>128</v>
      </c>
      <c r="S1787">
        <v>223</v>
      </c>
      <c r="T1787">
        <v>150</v>
      </c>
      <c r="U1787">
        <v>128</v>
      </c>
      <c r="V1787">
        <f t="shared" si="166"/>
        <v>1250</v>
      </c>
      <c r="W1787">
        <v>13</v>
      </c>
      <c r="X1787">
        <v>2</v>
      </c>
      <c r="Y1787">
        <v>2</v>
      </c>
      <c r="Z1787">
        <v>12</v>
      </c>
      <c r="AA1787">
        <v>8</v>
      </c>
      <c r="AB1787">
        <v>0</v>
      </c>
      <c r="AC1787">
        <v>0</v>
      </c>
      <c r="AD1787">
        <v>0</v>
      </c>
      <c r="AE1787">
        <v>0</v>
      </c>
      <c r="AF1787">
        <v>0</v>
      </c>
      <c r="AG1787">
        <f t="shared" si="167"/>
        <v>0</v>
      </c>
      <c r="AH1787">
        <v>0</v>
      </c>
      <c r="AI1787">
        <v>0</v>
      </c>
    </row>
    <row r="1788" spans="1:35" x14ac:dyDescent="0.3">
      <c r="A1788" s="1">
        <v>6173</v>
      </c>
      <c r="B1788">
        <v>1979</v>
      </c>
      <c r="C1788">
        <f t="shared" si="164"/>
        <v>47</v>
      </c>
      <c r="D1788" t="str" cm="1">
        <f t="array" ref="D1788">_xlfn.IFS(C1788&lt;36,"Young",C1788&lt;56,"Middle-aged",C1788&gt;=56,"Senior")</f>
        <v>Middle-aged</v>
      </c>
      <c r="E1788" t="s">
        <v>29</v>
      </c>
      <c r="F1788" t="s">
        <v>33</v>
      </c>
      <c r="G1788">
        <v>77298</v>
      </c>
      <c r="H1788">
        <f t="shared" si="162"/>
        <v>77298</v>
      </c>
      <c r="I1788" t="str" cm="1">
        <f t="array" ref="I1788">_xlfn.IFS(H1788&lt;PERCENTILE(Income_Clean,0.33),"Low",H1788&lt;PERCENTILE(Income_Clean,0.67),"Medium",H1788&gt;PERCENTILE(Income_Clean,0.67),"High")</f>
        <v>High</v>
      </c>
      <c r="J1788" t="str">
        <f t="shared" si="163"/>
        <v>Above Average Income</v>
      </c>
      <c r="K1788">
        <v>0</v>
      </c>
      <c r="L1788">
        <v>1</v>
      </c>
      <c r="M1788" t="str">
        <f t="shared" si="165"/>
        <v>Yes</v>
      </c>
      <c r="N1788" t="s">
        <v>136</v>
      </c>
      <c r="O1788">
        <v>46</v>
      </c>
      <c r="P1788">
        <v>425</v>
      </c>
      <c r="Q1788">
        <v>115</v>
      </c>
      <c r="R1788">
        <v>292</v>
      </c>
      <c r="S1788">
        <v>23</v>
      </c>
      <c r="T1788">
        <v>35</v>
      </c>
      <c r="U1788">
        <v>79</v>
      </c>
      <c r="V1788">
        <f t="shared" si="166"/>
        <v>969</v>
      </c>
      <c r="W1788">
        <v>1</v>
      </c>
      <c r="X1788">
        <v>6</v>
      </c>
      <c r="Y1788">
        <v>6</v>
      </c>
      <c r="Z1788">
        <v>11</v>
      </c>
      <c r="AA1788">
        <v>3</v>
      </c>
      <c r="AB1788">
        <v>0</v>
      </c>
      <c r="AC1788">
        <v>0</v>
      </c>
      <c r="AD1788">
        <v>0</v>
      </c>
      <c r="AE1788">
        <v>0</v>
      </c>
      <c r="AF1788">
        <v>0</v>
      </c>
      <c r="AG1788">
        <f t="shared" si="167"/>
        <v>0</v>
      </c>
      <c r="AH1788">
        <v>0</v>
      </c>
      <c r="AI1788">
        <v>0</v>
      </c>
    </row>
    <row r="1789" spans="1:35" x14ac:dyDescent="0.3">
      <c r="A1789" s="1">
        <v>1419</v>
      </c>
      <c r="B1789">
        <v>1950</v>
      </c>
      <c r="C1789">
        <f t="shared" si="164"/>
        <v>76</v>
      </c>
      <c r="D1789" t="str" cm="1">
        <f t="array" ref="D1789">_xlfn.IFS(C1789&lt;36,"Young",C1789&lt;56,"Middle-aged",C1789&gt;=56,"Senior")</f>
        <v>Senior</v>
      </c>
      <c r="E1789" t="s">
        <v>29</v>
      </c>
      <c r="F1789" t="s">
        <v>33</v>
      </c>
      <c r="G1789">
        <v>34026</v>
      </c>
      <c r="H1789">
        <f t="shared" si="162"/>
        <v>34026</v>
      </c>
      <c r="I1789" t="str" cm="1">
        <f t="array" ref="I1789">_xlfn.IFS(H1789&lt;PERCENTILE(Income_Clean,0.33),"Low",H1789&lt;PERCENTILE(Income_Clean,0.67),"Medium",H1789&gt;PERCENTILE(Income_Clean,0.67),"High")</f>
        <v>Low</v>
      </c>
      <c r="J1789" t="str">
        <f t="shared" si="163"/>
        <v>Below Average Income</v>
      </c>
      <c r="K1789">
        <v>1</v>
      </c>
      <c r="L1789">
        <v>1</v>
      </c>
      <c r="M1789" t="str">
        <f t="shared" si="165"/>
        <v>Yes</v>
      </c>
      <c r="N1789" t="s">
        <v>518</v>
      </c>
      <c r="O1789">
        <v>11</v>
      </c>
      <c r="P1789">
        <v>18</v>
      </c>
      <c r="Q1789">
        <v>6</v>
      </c>
      <c r="R1789">
        <v>15</v>
      </c>
      <c r="S1789">
        <v>12</v>
      </c>
      <c r="T1789">
        <v>8</v>
      </c>
      <c r="U1789">
        <v>17</v>
      </c>
      <c r="V1789">
        <f t="shared" si="166"/>
        <v>76</v>
      </c>
      <c r="W1789">
        <v>3</v>
      </c>
      <c r="X1789">
        <v>2</v>
      </c>
      <c r="Y1789">
        <v>1</v>
      </c>
      <c r="Z1789">
        <v>3</v>
      </c>
      <c r="AA1789">
        <v>5</v>
      </c>
      <c r="AB1789">
        <v>0</v>
      </c>
      <c r="AC1789">
        <v>0</v>
      </c>
      <c r="AD1789">
        <v>0</v>
      </c>
      <c r="AE1789">
        <v>0</v>
      </c>
      <c r="AF1789">
        <v>0</v>
      </c>
      <c r="AG1789">
        <f t="shared" si="167"/>
        <v>0</v>
      </c>
      <c r="AH1789">
        <v>0</v>
      </c>
      <c r="AI1789">
        <v>0</v>
      </c>
    </row>
    <row r="1790" spans="1:35" x14ac:dyDescent="0.3">
      <c r="A1790" s="1">
        <v>9150</v>
      </c>
      <c r="B1790">
        <v>1963</v>
      </c>
      <c r="C1790">
        <f t="shared" si="164"/>
        <v>63</v>
      </c>
      <c r="D1790" t="str" cm="1">
        <f t="array" ref="D1790">_xlfn.IFS(C1790&lt;36,"Young",C1790&lt;56,"Middle-aged",C1790&gt;=56,"Senior")</f>
        <v>Senior</v>
      </c>
      <c r="E1790" t="s">
        <v>36</v>
      </c>
      <c r="F1790" t="s">
        <v>30</v>
      </c>
      <c r="G1790">
        <v>48918</v>
      </c>
      <c r="H1790">
        <f t="shared" si="162"/>
        <v>48918</v>
      </c>
      <c r="I1790" t="str" cm="1">
        <f t="array" ref="I1790">_xlfn.IFS(H1790&lt;PERCENTILE(Income_Clean,0.33),"Low",H1790&lt;PERCENTILE(Income_Clean,0.67),"Medium",H1790&gt;PERCENTILE(Income_Clean,0.67),"High")</f>
        <v>Medium</v>
      </c>
      <c r="J1790" t="str">
        <f t="shared" si="163"/>
        <v>Average Income</v>
      </c>
      <c r="K1790">
        <v>1</v>
      </c>
      <c r="L1790">
        <v>1</v>
      </c>
      <c r="M1790" t="str">
        <f t="shared" si="165"/>
        <v>Yes</v>
      </c>
      <c r="N1790" t="s">
        <v>604</v>
      </c>
      <c r="O1790">
        <v>21</v>
      </c>
      <c r="P1790">
        <v>52</v>
      </c>
      <c r="Q1790">
        <v>0</v>
      </c>
      <c r="R1790">
        <v>9</v>
      </c>
      <c r="S1790">
        <v>0</v>
      </c>
      <c r="T1790">
        <v>0</v>
      </c>
      <c r="U1790">
        <v>1</v>
      </c>
      <c r="V1790">
        <f t="shared" si="166"/>
        <v>62</v>
      </c>
      <c r="W1790">
        <v>2</v>
      </c>
      <c r="X1790">
        <v>1</v>
      </c>
      <c r="Y1790">
        <v>0</v>
      </c>
      <c r="Z1790">
        <v>4</v>
      </c>
      <c r="AA1790">
        <v>4</v>
      </c>
      <c r="AB1790">
        <v>0</v>
      </c>
      <c r="AC1790">
        <v>0</v>
      </c>
      <c r="AD1790">
        <v>0</v>
      </c>
      <c r="AE1790">
        <v>0</v>
      </c>
      <c r="AF1790">
        <v>0</v>
      </c>
      <c r="AG1790">
        <f t="shared" si="167"/>
        <v>0</v>
      </c>
      <c r="AH1790">
        <v>0</v>
      </c>
      <c r="AI1790">
        <v>0</v>
      </c>
    </row>
    <row r="1791" spans="1:35" x14ac:dyDescent="0.3">
      <c r="A1791" s="1">
        <v>7960</v>
      </c>
      <c r="B1791">
        <v>1962</v>
      </c>
      <c r="C1791">
        <f t="shared" si="164"/>
        <v>64</v>
      </c>
      <c r="D1791" t="str" cm="1">
        <f t="array" ref="D1791">_xlfn.IFS(C1791&lt;36,"Young",C1791&lt;56,"Middle-aged",C1791&gt;=56,"Senior")</f>
        <v>Senior</v>
      </c>
      <c r="E1791" t="s">
        <v>53</v>
      </c>
      <c r="F1791" t="s">
        <v>33</v>
      </c>
      <c r="G1791">
        <v>82122</v>
      </c>
      <c r="H1791">
        <f t="shared" si="162"/>
        <v>82122</v>
      </c>
      <c r="I1791" t="str" cm="1">
        <f t="array" ref="I1791">_xlfn.IFS(H1791&lt;PERCENTILE(Income_Clean,0.33),"Low",H1791&lt;PERCENTILE(Income_Clean,0.67),"Medium",H1791&gt;PERCENTILE(Income_Clean,0.67),"High")</f>
        <v>High</v>
      </c>
      <c r="J1791" t="str">
        <f t="shared" si="163"/>
        <v>Above Average Income</v>
      </c>
      <c r="K1791">
        <v>0</v>
      </c>
      <c r="L1791">
        <v>0</v>
      </c>
      <c r="M1791" t="str">
        <f t="shared" si="165"/>
        <v>No</v>
      </c>
      <c r="N1791" t="s">
        <v>303</v>
      </c>
      <c r="O1791">
        <v>89</v>
      </c>
      <c r="P1791">
        <v>734</v>
      </c>
      <c r="Q1791">
        <v>22</v>
      </c>
      <c r="R1791">
        <v>350</v>
      </c>
      <c r="S1791">
        <v>151</v>
      </c>
      <c r="T1791">
        <v>25</v>
      </c>
      <c r="U1791">
        <v>100</v>
      </c>
      <c r="V1791">
        <f t="shared" si="166"/>
        <v>1382</v>
      </c>
      <c r="W1791">
        <v>1</v>
      </c>
      <c r="X1791">
        <v>3</v>
      </c>
      <c r="Y1791">
        <v>9</v>
      </c>
      <c r="Z1791">
        <v>13</v>
      </c>
      <c r="AA1791">
        <v>1</v>
      </c>
      <c r="AB1791">
        <v>0</v>
      </c>
      <c r="AC1791">
        <v>0</v>
      </c>
      <c r="AD1791">
        <v>1</v>
      </c>
      <c r="AE1791">
        <v>0</v>
      </c>
      <c r="AF1791">
        <v>0</v>
      </c>
      <c r="AG1791">
        <f t="shared" si="167"/>
        <v>1</v>
      </c>
      <c r="AH1791">
        <v>0</v>
      </c>
      <c r="AI1791">
        <v>0</v>
      </c>
    </row>
    <row r="1792" spans="1:35" x14ac:dyDescent="0.3">
      <c r="A1792" s="1">
        <v>1250</v>
      </c>
      <c r="B1792">
        <v>1976</v>
      </c>
      <c r="C1792">
        <f t="shared" si="164"/>
        <v>50</v>
      </c>
      <c r="D1792" t="str" cm="1">
        <f t="array" ref="D1792">_xlfn.IFS(C1792&lt;36,"Young",C1792&lt;56,"Middle-aged",C1792&gt;=56,"Senior")</f>
        <v>Middle-aged</v>
      </c>
      <c r="E1792" t="s">
        <v>29</v>
      </c>
      <c r="F1792" t="s">
        <v>30</v>
      </c>
      <c r="G1792">
        <v>37697</v>
      </c>
      <c r="H1792">
        <f t="shared" si="162"/>
        <v>37697</v>
      </c>
      <c r="I1792" t="str" cm="1">
        <f t="array" ref="I1792">_xlfn.IFS(H1792&lt;PERCENTILE(Income_Clean,0.33),"Low",H1792&lt;PERCENTILE(Income_Clean,0.67),"Medium",H1792&gt;PERCENTILE(Income_Clean,0.67),"High")</f>
        <v>Low</v>
      </c>
      <c r="J1792" t="str">
        <f t="shared" si="163"/>
        <v>Below Average Income</v>
      </c>
      <c r="K1792">
        <v>1</v>
      </c>
      <c r="L1792">
        <v>0</v>
      </c>
      <c r="M1792" t="str">
        <f t="shared" si="165"/>
        <v>Yes</v>
      </c>
      <c r="N1792" t="s">
        <v>411</v>
      </c>
      <c r="O1792">
        <v>82</v>
      </c>
      <c r="P1792">
        <v>34</v>
      </c>
      <c r="Q1792">
        <v>6</v>
      </c>
      <c r="R1792">
        <v>21</v>
      </c>
      <c r="S1792">
        <v>11</v>
      </c>
      <c r="T1792">
        <v>4</v>
      </c>
      <c r="U1792">
        <v>8</v>
      </c>
      <c r="V1792">
        <f t="shared" si="166"/>
        <v>84</v>
      </c>
      <c r="W1792">
        <v>1</v>
      </c>
      <c r="X1792">
        <v>2</v>
      </c>
      <c r="Y1792">
        <v>1</v>
      </c>
      <c r="Z1792">
        <v>3</v>
      </c>
      <c r="AA1792">
        <v>6</v>
      </c>
      <c r="AB1792">
        <v>0</v>
      </c>
      <c r="AC1792">
        <v>0</v>
      </c>
      <c r="AD1792">
        <v>0</v>
      </c>
      <c r="AE1792">
        <v>0</v>
      </c>
      <c r="AF1792">
        <v>0</v>
      </c>
      <c r="AG1792">
        <f t="shared" si="167"/>
        <v>0</v>
      </c>
      <c r="AH1792">
        <v>0</v>
      </c>
      <c r="AI1792">
        <v>0</v>
      </c>
    </row>
    <row r="1793" spans="1:35" x14ac:dyDescent="0.3">
      <c r="A1793" s="1">
        <v>9905</v>
      </c>
      <c r="B1793">
        <v>1952</v>
      </c>
      <c r="C1793">
        <f t="shared" si="164"/>
        <v>74</v>
      </c>
      <c r="D1793" t="str" cm="1">
        <f t="array" ref="D1793">_xlfn.IFS(C1793&lt;36,"Young",C1793&lt;56,"Middle-aged",C1793&gt;=56,"Senior")</f>
        <v>Senior</v>
      </c>
      <c r="E1793" t="s">
        <v>29</v>
      </c>
      <c r="F1793" t="s">
        <v>33</v>
      </c>
      <c r="G1793">
        <v>34074</v>
      </c>
      <c r="H1793">
        <f t="shared" si="162"/>
        <v>34074</v>
      </c>
      <c r="I1793" t="str" cm="1">
        <f t="array" ref="I1793">_xlfn.IFS(H1793&lt;PERCENTILE(Income_Clean,0.33),"Low",H1793&lt;PERCENTILE(Income_Clean,0.67),"Medium",H1793&gt;PERCENTILE(Income_Clean,0.67),"High")</f>
        <v>Low</v>
      </c>
      <c r="J1793" t="str">
        <f t="shared" si="163"/>
        <v>Below Average Income</v>
      </c>
      <c r="K1793">
        <v>1</v>
      </c>
      <c r="L1793">
        <v>1</v>
      </c>
      <c r="M1793" t="str">
        <f t="shared" si="165"/>
        <v>Yes</v>
      </c>
      <c r="N1793" t="s">
        <v>180</v>
      </c>
      <c r="O1793">
        <v>69</v>
      </c>
      <c r="P1793">
        <v>135</v>
      </c>
      <c r="Q1793">
        <v>1</v>
      </c>
      <c r="R1793">
        <v>41</v>
      </c>
      <c r="S1793">
        <v>10</v>
      </c>
      <c r="T1793">
        <v>1</v>
      </c>
      <c r="U1793">
        <v>67</v>
      </c>
      <c r="V1793">
        <f t="shared" si="166"/>
        <v>255</v>
      </c>
      <c r="W1793">
        <v>5</v>
      </c>
      <c r="X1793">
        <v>3</v>
      </c>
      <c r="Y1793">
        <v>3</v>
      </c>
      <c r="Z1793">
        <v>3</v>
      </c>
      <c r="AA1793">
        <v>6</v>
      </c>
      <c r="AB1793">
        <v>1</v>
      </c>
      <c r="AC1793">
        <v>0</v>
      </c>
      <c r="AD1793">
        <v>0</v>
      </c>
      <c r="AE1793">
        <v>0</v>
      </c>
      <c r="AF1793">
        <v>0</v>
      </c>
      <c r="AG1793">
        <f t="shared" si="167"/>
        <v>1</v>
      </c>
      <c r="AH1793">
        <v>0</v>
      </c>
      <c r="AI1793">
        <v>0</v>
      </c>
    </row>
    <row r="1794" spans="1:35" x14ac:dyDescent="0.3">
      <c r="A1794" s="1">
        <v>10691</v>
      </c>
      <c r="B1794">
        <v>1960</v>
      </c>
      <c r="C1794">
        <f t="shared" si="164"/>
        <v>66</v>
      </c>
      <c r="D1794" t="str" cm="1">
        <f t="array" ref="D1794">_xlfn.IFS(C1794&lt;36,"Young",C1794&lt;56,"Middle-aged",C1794&gt;=56,"Senior")</f>
        <v>Senior</v>
      </c>
      <c r="E1794" t="s">
        <v>39</v>
      </c>
      <c r="F1794" t="s">
        <v>37</v>
      </c>
      <c r="G1794">
        <v>28520</v>
      </c>
      <c r="H1794">
        <f t="shared" ref="H1794:H1857" si="168">IF(G1794=0,MEDIAN(Income),G1794)</f>
        <v>28520</v>
      </c>
      <c r="I1794" t="str" cm="1">
        <f t="array" ref="I1794">_xlfn.IFS(H1794&lt;PERCENTILE(Income_Clean,0.33),"Low",H1794&lt;PERCENTILE(Income_Clean,0.67),"Medium",H1794&gt;PERCENTILE(Income_Clean,0.67),"High")</f>
        <v>Low</v>
      </c>
      <c r="J1794" t="str">
        <f t="shared" ref="J1794:J1857" si="169">_xlfn.XLOOKUP(I1794,$AK$3:$AK$5,$AL$3:$AL$5)</f>
        <v>Below Average Income</v>
      </c>
      <c r="K1794">
        <v>1</v>
      </c>
      <c r="L1794">
        <v>1</v>
      </c>
      <c r="M1794" t="str">
        <f t="shared" si="165"/>
        <v>Yes</v>
      </c>
      <c r="N1794" t="s">
        <v>324</v>
      </c>
      <c r="O1794">
        <v>55</v>
      </c>
      <c r="P1794">
        <v>11</v>
      </c>
      <c r="Q1794">
        <v>0</v>
      </c>
      <c r="R1794">
        <v>10</v>
      </c>
      <c r="S1794">
        <v>0</v>
      </c>
      <c r="T1794">
        <v>2</v>
      </c>
      <c r="U1794">
        <v>20</v>
      </c>
      <c r="V1794">
        <f t="shared" si="166"/>
        <v>43</v>
      </c>
      <c r="W1794">
        <v>1</v>
      </c>
      <c r="X1794">
        <v>1</v>
      </c>
      <c r="Y1794">
        <v>1</v>
      </c>
      <c r="Z1794">
        <v>2</v>
      </c>
      <c r="AA1794">
        <v>6</v>
      </c>
      <c r="AB1794">
        <v>0</v>
      </c>
      <c r="AC1794">
        <v>0</v>
      </c>
      <c r="AD1794">
        <v>0</v>
      </c>
      <c r="AE1794">
        <v>0</v>
      </c>
      <c r="AF1794">
        <v>0</v>
      </c>
      <c r="AG1794">
        <f t="shared" si="167"/>
        <v>0</v>
      </c>
      <c r="AH1794">
        <v>0</v>
      </c>
      <c r="AI1794">
        <v>0</v>
      </c>
    </row>
    <row r="1795" spans="1:35" x14ac:dyDescent="0.3">
      <c r="A1795" s="1">
        <v>7002</v>
      </c>
      <c r="B1795">
        <v>1955</v>
      </c>
      <c r="C1795">
        <f t="shared" ref="C1795:C1858" si="170">2026-B1795</f>
        <v>71</v>
      </c>
      <c r="D1795" t="str" cm="1">
        <f t="array" ref="D1795">_xlfn.IFS(C1795&lt;36,"Young",C1795&lt;56,"Middle-aged",C1795&gt;=56,"Senior")</f>
        <v>Senior</v>
      </c>
      <c r="E1795" t="s">
        <v>29</v>
      </c>
      <c r="F1795" t="s">
        <v>30</v>
      </c>
      <c r="G1795">
        <v>62535</v>
      </c>
      <c r="H1795">
        <f t="shared" si="168"/>
        <v>62535</v>
      </c>
      <c r="I1795" t="str" cm="1">
        <f t="array" ref="I1795">_xlfn.IFS(H1795&lt;PERCENTILE(Income_Clean,0.33),"Low",H1795&lt;PERCENTILE(Income_Clean,0.67),"Medium",H1795&gt;PERCENTILE(Income_Clean,0.67),"High")</f>
        <v>Medium</v>
      </c>
      <c r="J1795" t="str">
        <f t="shared" si="169"/>
        <v>Average Income</v>
      </c>
      <c r="K1795">
        <v>0</v>
      </c>
      <c r="L1795">
        <v>1</v>
      </c>
      <c r="M1795" t="str">
        <f t="shared" ref="M1795:M1858" si="171">IF(K1795+L1795&gt;0,"Yes","No")</f>
        <v>Yes</v>
      </c>
      <c r="N1795" t="s">
        <v>490</v>
      </c>
      <c r="O1795">
        <v>13</v>
      </c>
      <c r="P1795">
        <v>163</v>
      </c>
      <c r="Q1795">
        <v>48</v>
      </c>
      <c r="R1795">
        <v>90</v>
      </c>
      <c r="S1795">
        <v>0</v>
      </c>
      <c r="T1795">
        <v>45</v>
      </c>
      <c r="U1795">
        <v>52</v>
      </c>
      <c r="V1795">
        <f t="shared" ref="V1795:V1858" si="172">SUM(P1795:U1795)</f>
        <v>398</v>
      </c>
      <c r="W1795">
        <v>1</v>
      </c>
      <c r="X1795">
        <v>3</v>
      </c>
      <c r="Y1795">
        <v>2</v>
      </c>
      <c r="Z1795">
        <v>8</v>
      </c>
      <c r="AA1795">
        <v>3</v>
      </c>
      <c r="AB1795">
        <v>0</v>
      </c>
      <c r="AC1795">
        <v>0</v>
      </c>
      <c r="AD1795">
        <v>0</v>
      </c>
      <c r="AE1795">
        <v>0</v>
      </c>
      <c r="AF1795">
        <v>0</v>
      </c>
      <c r="AG1795">
        <f t="shared" ref="AG1795:AG1858" si="173">SUM(AB1795:AF1795)</f>
        <v>0</v>
      </c>
      <c r="AH1795">
        <v>0</v>
      </c>
      <c r="AI1795">
        <v>0</v>
      </c>
    </row>
    <row r="1796" spans="1:35" x14ac:dyDescent="0.3">
      <c r="A1796" s="1">
        <v>2952</v>
      </c>
      <c r="B1796">
        <v>1977</v>
      </c>
      <c r="C1796">
        <f t="shared" si="170"/>
        <v>49</v>
      </c>
      <c r="D1796" t="str" cm="1">
        <f t="array" ref="D1796">_xlfn.IFS(C1796&lt;36,"Young",C1796&lt;56,"Middle-aged",C1796&gt;=56,"Senior")</f>
        <v>Middle-aged</v>
      </c>
      <c r="E1796" t="s">
        <v>39</v>
      </c>
      <c r="F1796" t="s">
        <v>30</v>
      </c>
      <c r="G1796">
        <v>36273</v>
      </c>
      <c r="H1796">
        <f t="shared" si="168"/>
        <v>36273</v>
      </c>
      <c r="I1796" t="str" cm="1">
        <f t="array" ref="I1796">_xlfn.IFS(H1796&lt;PERCENTILE(Income_Clean,0.33),"Low",H1796&lt;PERCENTILE(Income_Clean,0.67),"Medium",H1796&gt;PERCENTILE(Income_Clean,0.67),"High")</f>
        <v>Low</v>
      </c>
      <c r="J1796" t="str">
        <f t="shared" si="169"/>
        <v>Below Average Income</v>
      </c>
      <c r="K1796">
        <v>1</v>
      </c>
      <c r="L1796">
        <v>0</v>
      </c>
      <c r="M1796" t="str">
        <f t="shared" si="171"/>
        <v>Yes</v>
      </c>
      <c r="N1796" t="s">
        <v>227</v>
      </c>
      <c r="O1796">
        <v>80</v>
      </c>
      <c r="P1796">
        <v>29</v>
      </c>
      <c r="Q1796">
        <v>3</v>
      </c>
      <c r="R1796">
        <v>30</v>
      </c>
      <c r="S1796">
        <v>3</v>
      </c>
      <c r="T1796">
        <v>2</v>
      </c>
      <c r="U1796">
        <v>9</v>
      </c>
      <c r="V1796">
        <f t="shared" si="172"/>
        <v>76</v>
      </c>
      <c r="W1796">
        <v>2</v>
      </c>
      <c r="X1796">
        <v>3</v>
      </c>
      <c r="Y1796">
        <v>0</v>
      </c>
      <c r="Z1796">
        <v>3</v>
      </c>
      <c r="AA1796">
        <v>6</v>
      </c>
      <c r="AB1796">
        <v>0</v>
      </c>
      <c r="AC1796">
        <v>0</v>
      </c>
      <c r="AD1796">
        <v>0</v>
      </c>
      <c r="AE1796">
        <v>0</v>
      </c>
      <c r="AF1796">
        <v>0</v>
      </c>
      <c r="AG1796">
        <f t="shared" si="173"/>
        <v>0</v>
      </c>
      <c r="AH1796">
        <v>0</v>
      </c>
      <c r="AI1796">
        <v>0</v>
      </c>
    </row>
    <row r="1797" spans="1:35" x14ac:dyDescent="0.3">
      <c r="A1797" s="1">
        <v>8439</v>
      </c>
      <c r="B1797">
        <v>1964</v>
      </c>
      <c r="C1797">
        <f t="shared" si="170"/>
        <v>62</v>
      </c>
      <c r="D1797" t="str" cm="1">
        <f t="array" ref="D1797">_xlfn.IFS(C1797&lt;36,"Young",C1797&lt;56,"Middle-aged",C1797&gt;=56,"Senior")</f>
        <v>Senior</v>
      </c>
      <c r="E1797" t="s">
        <v>29</v>
      </c>
      <c r="F1797" t="s">
        <v>33</v>
      </c>
      <c r="G1797">
        <v>63404</v>
      </c>
      <c r="H1797">
        <f t="shared" si="168"/>
        <v>63404</v>
      </c>
      <c r="I1797" t="str" cm="1">
        <f t="array" ref="I1797">_xlfn.IFS(H1797&lt;PERCENTILE(Income_Clean,0.33),"Low",H1797&lt;PERCENTILE(Income_Clean,0.67),"Medium",H1797&gt;PERCENTILE(Income_Clean,0.67),"High")</f>
        <v>High</v>
      </c>
      <c r="J1797" t="str">
        <f t="shared" si="169"/>
        <v>Above Average Income</v>
      </c>
      <c r="K1797">
        <v>0</v>
      </c>
      <c r="L1797">
        <v>2</v>
      </c>
      <c r="M1797" t="str">
        <f t="shared" si="171"/>
        <v>Yes</v>
      </c>
      <c r="N1797" t="s">
        <v>672</v>
      </c>
      <c r="O1797">
        <v>97</v>
      </c>
      <c r="P1797">
        <v>734</v>
      </c>
      <c r="Q1797">
        <v>26</v>
      </c>
      <c r="R1797">
        <v>70</v>
      </c>
      <c r="S1797">
        <v>11</v>
      </c>
      <c r="T1797">
        <v>44</v>
      </c>
      <c r="U1797">
        <v>17</v>
      </c>
      <c r="V1797">
        <f t="shared" si="172"/>
        <v>902</v>
      </c>
      <c r="W1797">
        <v>2</v>
      </c>
      <c r="X1797">
        <v>6</v>
      </c>
      <c r="Y1797">
        <v>3</v>
      </c>
      <c r="Z1797">
        <v>4</v>
      </c>
      <c r="AA1797">
        <v>4</v>
      </c>
      <c r="AB1797">
        <v>0</v>
      </c>
      <c r="AC1797">
        <v>0</v>
      </c>
      <c r="AD1797">
        <v>0</v>
      </c>
      <c r="AE1797">
        <v>1</v>
      </c>
      <c r="AF1797">
        <v>0</v>
      </c>
      <c r="AG1797">
        <f t="shared" si="173"/>
        <v>1</v>
      </c>
      <c r="AH1797">
        <v>0</v>
      </c>
      <c r="AI1797">
        <v>0</v>
      </c>
    </row>
    <row r="1798" spans="1:35" x14ac:dyDescent="0.3">
      <c r="A1798" s="1">
        <v>762</v>
      </c>
      <c r="B1798">
        <v>1981</v>
      </c>
      <c r="C1798">
        <f t="shared" si="170"/>
        <v>45</v>
      </c>
      <c r="D1798" t="str" cm="1">
        <f t="array" ref="D1798">_xlfn.IFS(C1798&lt;36,"Young",C1798&lt;56,"Middle-aged",C1798&gt;=56,"Senior")</f>
        <v>Middle-aged</v>
      </c>
      <c r="E1798" t="s">
        <v>53</v>
      </c>
      <c r="F1798" t="s">
        <v>33</v>
      </c>
      <c r="G1798">
        <v>75774</v>
      </c>
      <c r="H1798">
        <f t="shared" si="168"/>
        <v>75774</v>
      </c>
      <c r="I1798" t="str" cm="1">
        <f t="array" ref="I1798">_xlfn.IFS(H1798&lt;PERCENTILE(Income_Clean,0.33),"Low",H1798&lt;PERCENTILE(Income_Clean,0.67),"Medium",H1798&gt;PERCENTILE(Income_Clean,0.67),"High")</f>
        <v>High</v>
      </c>
      <c r="J1798" t="str">
        <f t="shared" si="169"/>
        <v>Above Average Income</v>
      </c>
      <c r="K1798">
        <v>1</v>
      </c>
      <c r="L1798">
        <v>0</v>
      </c>
      <c r="M1798" t="str">
        <f t="shared" si="171"/>
        <v>Yes</v>
      </c>
      <c r="N1798" t="s">
        <v>492</v>
      </c>
      <c r="O1798">
        <v>27</v>
      </c>
      <c r="P1798">
        <v>340</v>
      </c>
      <c r="Q1798">
        <v>21</v>
      </c>
      <c r="R1798">
        <v>134</v>
      </c>
      <c r="S1798">
        <v>258</v>
      </c>
      <c r="T1798">
        <v>14</v>
      </c>
      <c r="U1798">
        <v>56</v>
      </c>
      <c r="V1798">
        <f t="shared" si="172"/>
        <v>823</v>
      </c>
      <c r="W1798">
        <v>1</v>
      </c>
      <c r="X1798">
        <v>7</v>
      </c>
      <c r="Y1798">
        <v>5</v>
      </c>
      <c r="Z1798">
        <v>8</v>
      </c>
      <c r="AA1798">
        <v>4</v>
      </c>
      <c r="AB1798">
        <v>0</v>
      </c>
      <c r="AC1798">
        <v>0</v>
      </c>
      <c r="AD1798">
        <v>0</v>
      </c>
      <c r="AE1798">
        <v>0</v>
      </c>
      <c r="AF1798">
        <v>0</v>
      </c>
      <c r="AG1798">
        <f t="shared" si="173"/>
        <v>0</v>
      </c>
      <c r="AH1798">
        <v>0</v>
      </c>
      <c r="AI1798">
        <v>0</v>
      </c>
    </row>
    <row r="1799" spans="1:35" x14ac:dyDescent="0.3">
      <c r="A1799" s="1">
        <v>2831</v>
      </c>
      <c r="B1799">
        <v>1976</v>
      </c>
      <c r="C1799">
        <f t="shared" si="170"/>
        <v>50</v>
      </c>
      <c r="D1799" t="str" cm="1">
        <f t="array" ref="D1799">_xlfn.IFS(C1799&lt;36,"Young",C1799&lt;56,"Middle-aged",C1799&gt;=56,"Senior")</f>
        <v>Middle-aged</v>
      </c>
      <c r="E1799" t="s">
        <v>29</v>
      </c>
      <c r="F1799" t="s">
        <v>33</v>
      </c>
      <c r="G1799">
        <v>78416</v>
      </c>
      <c r="H1799">
        <f t="shared" si="168"/>
        <v>78416</v>
      </c>
      <c r="I1799" t="str" cm="1">
        <f t="array" ref="I1799">_xlfn.IFS(H1799&lt;PERCENTILE(Income_Clean,0.33),"Low",H1799&lt;PERCENTILE(Income_Clean,0.67),"Medium",H1799&gt;PERCENTILE(Income_Clean,0.67),"High")</f>
        <v>High</v>
      </c>
      <c r="J1799" t="str">
        <f t="shared" si="169"/>
        <v>Above Average Income</v>
      </c>
      <c r="K1799">
        <v>0</v>
      </c>
      <c r="L1799">
        <v>1</v>
      </c>
      <c r="M1799" t="str">
        <f t="shared" si="171"/>
        <v>Yes</v>
      </c>
      <c r="N1799" t="s">
        <v>473</v>
      </c>
      <c r="O1799">
        <v>99</v>
      </c>
      <c r="P1799">
        <v>453</v>
      </c>
      <c r="Q1799">
        <v>38</v>
      </c>
      <c r="R1799">
        <v>279</v>
      </c>
      <c r="S1799">
        <v>188</v>
      </c>
      <c r="T1799">
        <v>38</v>
      </c>
      <c r="U1799">
        <v>183</v>
      </c>
      <c r="V1799">
        <f t="shared" si="172"/>
        <v>1179</v>
      </c>
      <c r="W1799">
        <v>2</v>
      </c>
      <c r="X1799">
        <v>7</v>
      </c>
      <c r="Y1799">
        <v>7</v>
      </c>
      <c r="Z1799">
        <v>10</v>
      </c>
      <c r="AA1799">
        <v>3</v>
      </c>
      <c r="AB1799">
        <v>0</v>
      </c>
      <c r="AC1799">
        <v>0</v>
      </c>
      <c r="AD1799">
        <v>0</v>
      </c>
      <c r="AE1799">
        <v>0</v>
      </c>
      <c r="AF1799">
        <v>0</v>
      </c>
      <c r="AG1799">
        <f t="shared" si="173"/>
        <v>0</v>
      </c>
      <c r="AH1799">
        <v>0</v>
      </c>
      <c r="AI1799">
        <v>0</v>
      </c>
    </row>
    <row r="1800" spans="1:35" x14ac:dyDescent="0.3">
      <c r="A1800" s="1">
        <v>6977</v>
      </c>
      <c r="B1800">
        <v>1974</v>
      </c>
      <c r="C1800">
        <f t="shared" si="170"/>
        <v>52</v>
      </c>
      <c r="D1800" t="str" cm="1">
        <f t="array" ref="D1800">_xlfn.IFS(C1800&lt;36,"Young",C1800&lt;56,"Middle-aged",C1800&gt;=56,"Senior")</f>
        <v>Middle-aged</v>
      </c>
      <c r="E1800" t="s">
        <v>29</v>
      </c>
      <c r="F1800" t="s">
        <v>33</v>
      </c>
      <c r="G1800">
        <v>75702</v>
      </c>
      <c r="H1800">
        <f t="shared" si="168"/>
        <v>75702</v>
      </c>
      <c r="I1800" t="str" cm="1">
        <f t="array" ref="I1800">_xlfn.IFS(H1800&lt;PERCENTILE(Income_Clean,0.33),"Low",H1800&lt;PERCENTILE(Income_Clean,0.67),"Medium",H1800&gt;PERCENTILE(Income_Clean,0.67),"High")</f>
        <v>High</v>
      </c>
      <c r="J1800" t="str">
        <f t="shared" si="169"/>
        <v>Above Average Income</v>
      </c>
      <c r="K1800">
        <v>0</v>
      </c>
      <c r="L1800">
        <v>1</v>
      </c>
      <c r="M1800" t="str">
        <f t="shared" si="171"/>
        <v>Yes</v>
      </c>
      <c r="N1800" t="s">
        <v>548</v>
      </c>
      <c r="O1800">
        <v>87</v>
      </c>
      <c r="P1800">
        <v>1073</v>
      </c>
      <c r="Q1800">
        <v>0</v>
      </c>
      <c r="R1800">
        <v>629</v>
      </c>
      <c r="S1800">
        <v>145</v>
      </c>
      <c r="T1800">
        <v>37</v>
      </c>
      <c r="U1800">
        <v>37</v>
      </c>
      <c r="V1800">
        <f t="shared" si="172"/>
        <v>1921</v>
      </c>
      <c r="W1800">
        <v>1</v>
      </c>
      <c r="X1800">
        <v>10</v>
      </c>
      <c r="Y1800">
        <v>5</v>
      </c>
      <c r="Z1800">
        <v>13</v>
      </c>
      <c r="AA1800">
        <v>6</v>
      </c>
      <c r="AB1800">
        <v>0</v>
      </c>
      <c r="AC1800">
        <v>0</v>
      </c>
      <c r="AD1800">
        <v>1</v>
      </c>
      <c r="AE1800">
        <v>0</v>
      </c>
      <c r="AF1800">
        <v>0</v>
      </c>
      <c r="AG1800">
        <f t="shared" si="173"/>
        <v>1</v>
      </c>
      <c r="AH1800">
        <v>0</v>
      </c>
      <c r="AI1800">
        <v>0</v>
      </c>
    </row>
    <row r="1801" spans="1:35" x14ac:dyDescent="0.3">
      <c r="A1801" s="1">
        <v>6289</v>
      </c>
      <c r="B1801">
        <v>1951</v>
      </c>
      <c r="C1801">
        <f t="shared" si="170"/>
        <v>75</v>
      </c>
      <c r="D1801" t="str" cm="1">
        <f t="array" ref="D1801">_xlfn.IFS(C1801&lt;36,"Young",C1801&lt;56,"Middle-aged",C1801&gt;=56,"Senior")</f>
        <v>Senior</v>
      </c>
      <c r="E1801" t="s">
        <v>39</v>
      </c>
      <c r="F1801" t="s">
        <v>33</v>
      </c>
      <c r="G1801">
        <v>59385</v>
      </c>
      <c r="H1801">
        <f t="shared" si="168"/>
        <v>59385</v>
      </c>
      <c r="I1801" t="str" cm="1">
        <f t="array" ref="I1801">_xlfn.IFS(H1801&lt;PERCENTILE(Income_Clean,0.33),"Low",H1801&lt;PERCENTILE(Income_Clean,0.67),"Medium",H1801&gt;PERCENTILE(Income_Clean,0.67),"High")</f>
        <v>Medium</v>
      </c>
      <c r="J1801" t="str">
        <f t="shared" si="169"/>
        <v>Average Income</v>
      </c>
      <c r="K1801">
        <v>1</v>
      </c>
      <c r="L1801">
        <v>1</v>
      </c>
      <c r="M1801" t="str">
        <f t="shared" si="171"/>
        <v>Yes</v>
      </c>
      <c r="N1801" t="s">
        <v>593</v>
      </c>
      <c r="O1801">
        <v>85</v>
      </c>
      <c r="P1801">
        <v>135</v>
      </c>
      <c r="Q1801">
        <v>0</v>
      </c>
      <c r="R1801">
        <v>10</v>
      </c>
      <c r="S1801">
        <v>0</v>
      </c>
      <c r="T1801">
        <v>4</v>
      </c>
      <c r="U1801">
        <v>36</v>
      </c>
      <c r="V1801">
        <f t="shared" si="172"/>
        <v>185</v>
      </c>
      <c r="W1801">
        <v>2</v>
      </c>
      <c r="X1801">
        <v>3</v>
      </c>
      <c r="Y1801">
        <v>1</v>
      </c>
      <c r="Z1801">
        <v>4</v>
      </c>
      <c r="AA1801">
        <v>5</v>
      </c>
      <c r="AB1801">
        <v>0</v>
      </c>
      <c r="AC1801">
        <v>0</v>
      </c>
      <c r="AD1801">
        <v>0</v>
      </c>
      <c r="AE1801">
        <v>0</v>
      </c>
      <c r="AF1801">
        <v>0</v>
      </c>
      <c r="AG1801">
        <f t="shared" si="173"/>
        <v>0</v>
      </c>
      <c r="AH1801">
        <v>0</v>
      </c>
      <c r="AI1801">
        <v>0</v>
      </c>
    </row>
    <row r="1802" spans="1:35" x14ac:dyDescent="0.3">
      <c r="A1802" s="1">
        <v>4168</v>
      </c>
      <c r="B1802">
        <v>1966</v>
      </c>
      <c r="C1802">
        <f t="shared" si="170"/>
        <v>60</v>
      </c>
      <c r="D1802" t="str" cm="1">
        <f t="array" ref="D1802">_xlfn.IFS(C1802&lt;36,"Young",C1802&lt;56,"Middle-aged",C1802&gt;=56,"Senior")</f>
        <v>Senior</v>
      </c>
      <c r="E1802" t="s">
        <v>29</v>
      </c>
      <c r="F1802" t="s">
        <v>30</v>
      </c>
      <c r="G1802">
        <v>37070</v>
      </c>
      <c r="H1802">
        <f t="shared" si="168"/>
        <v>37070</v>
      </c>
      <c r="I1802" t="str" cm="1">
        <f t="array" ref="I1802">_xlfn.IFS(H1802&lt;PERCENTILE(Income_Clean,0.33),"Low",H1802&lt;PERCENTILE(Income_Clean,0.67),"Medium",H1802&gt;PERCENTILE(Income_Clean,0.67),"High")</f>
        <v>Low</v>
      </c>
      <c r="J1802" t="str">
        <f t="shared" si="169"/>
        <v>Below Average Income</v>
      </c>
      <c r="K1802">
        <v>1</v>
      </c>
      <c r="L1802">
        <v>1</v>
      </c>
      <c r="M1802" t="str">
        <f t="shared" si="171"/>
        <v>Yes</v>
      </c>
      <c r="N1802" t="s">
        <v>225</v>
      </c>
      <c r="O1802">
        <v>30</v>
      </c>
      <c r="P1802">
        <v>231</v>
      </c>
      <c r="Q1802">
        <v>7</v>
      </c>
      <c r="R1802">
        <v>137</v>
      </c>
      <c r="S1802">
        <v>4</v>
      </c>
      <c r="T1802">
        <v>15</v>
      </c>
      <c r="U1802">
        <v>39</v>
      </c>
      <c r="V1802">
        <f t="shared" si="172"/>
        <v>433</v>
      </c>
      <c r="W1802">
        <v>9</v>
      </c>
      <c r="X1802">
        <v>5</v>
      </c>
      <c r="Y1802">
        <v>1</v>
      </c>
      <c r="Z1802">
        <v>8</v>
      </c>
      <c r="AA1802">
        <v>7</v>
      </c>
      <c r="AB1802">
        <v>0</v>
      </c>
      <c r="AC1802">
        <v>0</v>
      </c>
      <c r="AD1802">
        <v>0</v>
      </c>
      <c r="AE1802">
        <v>0</v>
      </c>
      <c r="AF1802">
        <v>0</v>
      </c>
      <c r="AG1802">
        <f t="shared" si="173"/>
        <v>0</v>
      </c>
      <c r="AH1802">
        <v>0</v>
      </c>
      <c r="AI1802">
        <v>1</v>
      </c>
    </row>
    <row r="1803" spans="1:35" x14ac:dyDescent="0.3">
      <c r="A1803" s="1">
        <v>8397</v>
      </c>
      <c r="B1803">
        <v>1951</v>
      </c>
      <c r="C1803">
        <f t="shared" si="170"/>
        <v>75</v>
      </c>
      <c r="D1803" t="str" cm="1">
        <f t="array" ref="D1803">_xlfn.IFS(C1803&lt;36,"Young",C1803&lt;56,"Middle-aged",C1803&gt;=56,"Senior")</f>
        <v>Senior</v>
      </c>
      <c r="E1803" t="s">
        <v>29</v>
      </c>
      <c r="F1803" t="s">
        <v>37</v>
      </c>
      <c r="G1803">
        <v>44689</v>
      </c>
      <c r="H1803">
        <f t="shared" si="168"/>
        <v>44689</v>
      </c>
      <c r="I1803" t="str" cm="1">
        <f t="array" ref="I1803">_xlfn.IFS(H1803&lt;PERCENTILE(Income_Clean,0.33),"Low",H1803&lt;PERCENTILE(Income_Clean,0.67),"Medium",H1803&gt;PERCENTILE(Income_Clean,0.67),"High")</f>
        <v>Medium</v>
      </c>
      <c r="J1803" t="str">
        <f t="shared" si="169"/>
        <v>Average Income</v>
      </c>
      <c r="K1803">
        <v>1</v>
      </c>
      <c r="L1803">
        <v>1</v>
      </c>
      <c r="M1803" t="str">
        <f t="shared" si="171"/>
        <v>Yes</v>
      </c>
      <c r="N1803" t="s">
        <v>657</v>
      </c>
      <c r="O1803">
        <v>82</v>
      </c>
      <c r="P1803">
        <v>18</v>
      </c>
      <c r="Q1803">
        <v>0</v>
      </c>
      <c r="R1803">
        <v>5</v>
      </c>
      <c r="S1803">
        <v>0</v>
      </c>
      <c r="T1803">
        <v>0</v>
      </c>
      <c r="U1803">
        <v>11</v>
      </c>
      <c r="V1803">
        <f t="shared" si="172"/>
        <v>34</v>
      </c>
      <c r="W1803">
        <v>2</v>
      </c>
      <c r="X1803">
        <v>1</v>
      </c>
      <c r="Y1803">
        <v>1</v>
      </c>
      <c r="Z1803">
        <v>2</v>
      </c>
      <c r="AA1803">
        <v>7</v>
      </c>
      <c r="AB1803">
        <v>1</v>
      </c>
      <c r="AC1803">
        <v>0</v>
      </c>
      <c r="AD1803">
        <v>0</v>
      </c>
      <c r="AE1803">
        <v>0</v>
      </c>
      <c r="AF1803">
        <v>0</v>
      </c>
      <c r="AG1803">
        <f t="shared" si="173"/>
        <v>1</v>
      </c>
      <c r="AH1803">
        <v>0</v>
      </c>
      <c r="AI1803">
        <v>0</v>
      </c>
    </row>
    <row r="1804" spans="1:35" x14ac:dyDescent="0.3">
      <c r="A1804" s="1">
        <v>9284</v>
      </c>
      <c r="B1804">
        <v>1958</v>
      </c>
      <c r="C1804">
        <f t="shared" si="170"/>
        <v>68</v>
      </c>
      <c r="D1804" t="str" cm="1">
        <f t="array" ref="D1804">_xlfn.IFS(C1804&lt;36,"Young",C1804&lt;56,"Middle-aged",C1804&gt;=56,"Senior")</f>
        <v>Senior</v>
      </c>
      <c r="E1804" t="s">
        <v>29</v>
      </c>
      <c r="F1804" t="s">
        <v>33</v>
      </c>
      <c r="G1804">
        <v>53977</v>
      </c>
      <c r="H1804">
        <f t="shared" si="168"/>
        <v>53977</v>
      </c>
      <c r="I1804" t="str" cm="1">
        <f t="array" ref="I1804">_xlfn.IFS(H1804&lt;PERCENTILE(Income_Clean,0.33),"Low",H1804&lt;PERCENTILE(Income_Clean,0.67),"Medium",H1804&gt;PERCENTILE(Income_Clean,0.67),"High")</f>
        <v>Medium</v>
      </c>
      <c r="J1804" t="str">
        <f t="shared" si="169"/>
        <v>Average Income</v>
      </c>
      <c r="K1804">
        <v>0</v>
      </c>
      <c r="L1804">
        <v>1</v>
      </c>
      <c r="M1804" t="str">
        <f t="shared" si="171"/>
        <v>Yes</v>
      </c>
      <c r="N1804" t="s">
        <v>602</v>
      </c>
      <c r="O1804">
        <v>21</v>
      </c>
      <c r="P1804">
        <v>620</v>
      </c>
      <c r="Q1804">
        <v>16</v>
      </c>
      <c r="R1804">
        <v>165</v>
      </c>
      <c r="S1804">
        <v>0</v>
      </c>
      <c r="T1804">
        <v>24</v>
      </c>
      <c r="U1804">
        <v>82</v>
      </c>
      <c r="V1804">
        <f t="shared" si="172"/>
        <v>907</v>
      </c>
      <c r="W1804">
        <v>5</v>
      </c>
      <c r="X1804">
        <v>5</v>
      </c>
      <c r="Y1804">
        <v>5</v>
      </c>
      <c r="Z1804">
        <v>12</v>
      </c>
      <c r="AA1804">
        <v>5</v>
      </c>
      <c r="AB1804">
        <v>0</v>
      </c>
      <c r="AC1804">
        <v>0</v>
      </c>
      <c r="AD1804">
        <v>0</v>
      </c>
      <c r="AE1804">
        <v>0</v>
      </c>
      <c r="AF1804">
        <v>0</v>
      </c>
      <c r="AG1804">
        <f t="shared" si="173"/>
        <v>0</v>
      </c>
      <c r="AH1804">
        <v>0</v>
      </c>
      <c r="AI1804">
        <v>0</v>
      </c>
    </row>
    <row r="1805" spans="1:35" x14ac:dyDescent="0.3">
      <c r="A1805" s="1">
        <v>6237</v>
      </c>
      <c r="B1805">
        <v>1966</v>
      </c>
      <c r="C1805">
        <f t="shared" si="170"/>
        <v>60</v>
      </c>
      <c r="D1805" t="str" cm="1">
        <f t="array" ref="D1805">_xlfn.IFS(C1805&lt;36,"Young",C1805&lt;56,"Middle-aged",C1805&gt;=56,"Senior")</f>
        <v>Senior</v>
      </c>
      <c r="E1805" t="s">
        <v>36</v>
      </c>
      <c r="F1805" t="s">
        <v>30</v>
      </c>
      <c r="G1805">
        <v>7144</v>
      </c>
      <c r="H1805">
        <f t="shared" si="168"/>
        <v>7144</v>
      </c>
      <c r="I1805" t="str" cm="1">
        <f t="array" ref="I1805">_xlfn.IFS(H1805&lt;PERCENTILE(Income_Clean,0.33),"Low",H1805&lt;PERCENTILE(Income_Clean,0.67),"Medium",H1805&gt;PERCENTILE(Income_Clean,0.67),"High")</f>
        <v>Low</v>
      </c>
      <c r="J1805" t="str">
        <f t="shared" si="169"/>
        <v>Below Average Income</v>
      </c>
      <c r="K1805">
        <v>0</v>
      </c>
      <c r="L1805">
        <v>2</v>
      </c>
      <c r="M1805" t="str">
        <f t="shared" si="171"/>
        <v>Yes</v>
      </c>
      <c r="N1805" t="s">
        <v>302</v>
      </c>
      <c r="O1805">
        <v>92</v>
      </c>
      <c r="P1805">
        <v>81</v>
      </c>
      <c r="Q1805">
        <v>4</v>
      </c>
      <c r="R1805">
        <v>33</v>
      </c>
      <c r="S1805">
        <v>5</v>
      </c>
      <c r="T1805">
        <v>2</v>
      </c>
      <c r="U1805">
        <v>291</v>
      </c>
      <c r="V1805">
        <f t="shared" si="172"/>
        <v>416</v>
      </c>
      <c r="W1805">
        <v>0</v>
      </c>
      <c r="X1805">
        <v>23</v>
      </c>
      <c r="Y1805">
        <v>1</v>
      </c>
      <c r="Z1805">
        <v>1</v>
      </c>
      <c r="AA1805">
        <v>0</v>
      </c>
      <c r="AB1805">
        <v>0</v>
      </c>
      <c r="AC1805">
        <v>0</v>
      </c>
      <c r="AD1805">
        <v>0</v>
      </c>
      <c r="AE1805">
        <v>0</v>
      </c>
      <c r="AF1805">
        <v>0</v>
      </c>
      <c r="AG1805">
        <f t="shared" si="173"/>
        <v>0</v>
      </c>
      <c r="AH1805">
        <v>0</v>
      </c>
      <c r="AI1805">
        <v>0</v>
      </c>
    </row>
    <row r="1806" spans="1:35" x14ac:dyDescent="0.3">
      <c r="A1806" s="1">
        <v>3130</v>
      </c>
      <c r="B1806">
        <v>1964</v>
      </c>
      <c r="C1806">
        <f t="shared" si="170"/>
        <v>62</v>
      </c>
      <c r="D1806" t="str" cm="1">
        <f t="array" ref="D1806">_xlfn.IFS(C1806&lt;36,"Young",C1806&lt;56,"Middle-aged",C1806&gt;=56,"Senior")</f>
        <v>Senior</v>
      </c>
      <c r="E1806" t="s">
        <v>29</v>
      </c>
      <c r="F1806" t="s">
        <v>30</v>
      </c>
      <c r="G1806">
        <v>18701</v>
      </c>
      <c r="H1806">
        <f t="shared" si="168"/>
        <v>18701</v>
      </c>
      <c r="I1806" t="str" cm="1">
        <f t="array" ref="I1806">_xlfn.IFS(H1806&lt;PERCENTILE(Income_Clean,0.33),"Low",H1806&lt;PERCENTILE(Income_Clean,0.67),"Medium",H1806&gt;PERCENTILE(Income_Clean,0.67),"High")</f>
        <v>Low</v>
      </c>
      <c r="J1806" t="str">
        <f t="shared" si="169"/>
        <v>Below Average Income</v>
      </c>
      <c r="K1806">
        <v>1</v>
      </c>
      <c r="L1806">
        <v>1</v>
      </c>
      <c r="M1806" t="str">
        <f t="shared" si="171"/>
        <v>Yes</v>
      </c>
      <c r="N1806" t="s">
        <v>246</v>
      </c>
      <c r="O1806">
        <v>95</v>
      </c>
      <c r="P1806">
        <v>12</v>
      </c>
      <c r="Q1806">
        <v>4</v>
      </c>
      <c r="R1806">
        <v>2</v>
      </c>
      <c r="S1806">
        <v>10</v>
      </c>
      <c r="T1806">
        <v>6</v>
      </c>
      <c r="U1806">
        <v>10</v>
      </c>
      <c r="V1806">
        <f t="shared" si="172"/>
        <v>44</v>
      </c>
      <c r="W1806">
        <v>4</v>
      </c>
      <c r="X1806">
        <v>2</v>
      </c>
      <c r="Y1806">
        <v>0</v>
      </c>
      <c r="Z1806">
        <v>4</v>
      </c>
      <c r="AA1806">
        <v>5</v>
      </c>
      <c r="AB1806">
        <v>0</v>
      </c>
      <c r="AC1806">
        <v>0</v>
      </c>
      <c r="AD1806">
        <v>0</v>
      </c>
      <c r="AE1806">
        <v>0</v>
      </c>
      <c r="AF1806">
        <v>0</v>
      </c>
      <c r="AG1806">
        <f t="shared" si="173"/>
        <v>0</v>
      </c>
      <c r="AH1806">
        <v>0</v>
      </c>
      <c r="AI1806">
        <v>0</v>
      </c>
    </row>
    <row r="1807" spans="1:35" x14ac:dyDescent="0.3">
      <c r="A1807" s="1">
        <v>1619</v>
      </c>
      <c r="B1807">
        <v>1956</v>
      </c>
      <c r="C1807">
        <f t="shared" si="170"/>
        <v>70</v>
      </c>
      <c r="D1807" t="str" cm="1">
        <f t="array" ref="D1807">_xlfn.IFS(C1807&lt;36,"Young",C1807&lt;56,"Middle-aged",C1807&gt;=56,"Senior")</f>
        <v>Senior</v>
      </c>
      <c r="E1807" t="s">
        <v>29</v>
      </c>
      <c r="F1807" t="s">
        <v>37</v>
      </c>
      <c r="G1807">
        <v>90369</v>
      </c>
      <c r="H1807">
        <f t="shared" si="168"/>
        <v>90369</v>
      </c>
      <c r="I1807" t="str" cm="1">
        <f t="array" ref="I1807">_xlfn.IFS(H1807&lt;PERCENTILE(Income_Clean,0.33),"Low",H1807&lt;PERCENTILE(Income_Clean,0.67),"Medium",H1807&gt;PERCENTILE(Income_Clean,0.67),"High")</f>
        <v>High</v>
      </c>
      <c r="J1807" t="str">
        <f t="shared" si="169"/>
        <v>Above Average Income</v>
      </c>
      <c r="K1807">
        <v>0</v>
      </c>
      <c r="L1807">
        <v>0</v>
      </c>
      <c r="M1807" t="str">
        <f t="shared" si="171"/>
        <v>No</v>
      </c>
      <c r="N1807" t="s">
        <v>89</v>
      </c>
      <c r="O1807">
        <v>2</v>
      </c>
      <c r="P1807">
        <v>292</v>
      </c>
      <c r="Q1807">
        <v>51</v>
      </c>
      <c r="R1807">
        <v>981</v>
      </c>
      <c r="S1807">
        <v>224</v>
      </c>
      <c r="T1807">
        <v>23</v>
      </c>
      <c r="U1807">
        <v>17</v>
      </c>
      <c r="V1807">
        <f t="shared" si="172"/>
        <v>1588</v>
      </c>
      <c r="W1807">
        <v>1</v>
      </c>
      <c r="X1807">
        <v>4</v>
      </c>
      <c r="Y1807">
        <v>6</v>
      </c>
      <c r="Z1807">
        <v>6</v>
      </c>
      <c r="AA1807">
        <v>1</v>
      </c>
      <c r="AB1807">
        <v>0</v>
      </c>
      <c r="AC1807">
        <v>0</v>
      </c>
      <c r="AD1807">
        <v>0</v>
      </c>
      <c r="AE1807">
        <v>0</v>
      </c>
      <c r="AF1807">
        <v>0</v>
      </c>
      <c r="AG1807">
        <f t="shared" si="173"/>
        <v>0</v>
      </c>
      <c r="AH1807">
        <v>0</v>
      </c>
      <c r="AI1807">
        <v>1</v>
      </c>
    </row>
    <row r="1808" spans="1:35" x14ac:dyDescent="0.3">
      <c r="A1808" s="1">
        <v>1990</v>
      </c>
      <c r="B1808">
        <v>1974</v>
      </c>
      <c r="C1808">
        <f t="shared" si="170"/>
        <v>52</v>
      </c>
      <c r="D1808" t="str" cm="1">
        <f t="array" ref="D1808">_xlfn.IFS(C1808&lt;36,"Young",C1808&lt;56,"Middle-aged",C1808&gt;=56,"Senior")</f>
        <v>Middle-aged</v>
      </c>
      <c r="E1808" t="s">
        <v>36</v>
      </c>
      <c r="F1808" t="s">
        <v>30</v>
      </c>
      <c r="G1808">
        <v>63159</v>
      </c>
      <c r="H1808">
        <f t="shared" si="168"/>
        <v>63159</v>
      </c>
      <c r="I1808" t="str" cm="1">
        <f t="array" ref="I1808">_xlfn.IFS(H1808&lt;PERCENTILE(Income_Clean,0.33),"Low",H1808&lt;PERCENTILE(Income_Clean,0.67),"Medium",H1808&gt;PERCENTILE(Income_Clean,0.67),"High")</f>
        <v>High</v>
      </c>
      <c r="J1808" t="str">
        <f t="shared" si="169"/>
        <v>Above Average Income</v>
      </c>
      <c r="K1808">
        <v>0</v>
      </c>
      <c r="L1808">
        <v>0</v>
      </c>
      <c r="M1808" t="str">
        <f t="shared" si="171"/>
        <v>No</v>
      </c>
      <c r="N1808" t="s">
        <v>173</v>
      </c>
      <c r="O1808">
        <v>74</v>
      </c>
      <c r="P1808">
        <v>965</v>
      </c>
      <c r="Q1808">
        <v>34</v>
      </c>
      <c r="R1808">
        <v>586</v>
      </c>
      <c r="S1808">
        <v>89</v>
      </c>
      <c r="T1808">
        <v>86</v>
      </c>
      <c r="U1808">
        <v>37</v>
      </c>
      <c r="V1808">
        <f t="shared" si="172"/>
        <v>1797</v>
      </c>
      <c r="W1808">
        <v>1</v>
      </c>
      <c r="X1808">
        <v>3</v>
      </c>
      <c r="Y1808">
        <v>5</v>
      </c>
      <c r="Z1808">
        <v>8</v>
      </c>
      <c r="AA1808">
        <v>3</v>
      </c>
      <c r="AB1808">
        <v>1</v>
      </c>
      <c r="AC1808">
        <v>0</v>
      </c>
      <c r="AD1808">
        <v>0</v>
      </c>
      <c r="AE1808">
        <v>0</v>
      </c>
      <c r="AF1808">
        <v>0</v>
      </c>
      <c r="AG1808">
        <f t="shared" si="173"/>
        <v>1</v>
      </c>
      <c r="AH1808">
        <v>0</v>
      </c>
      <c r="AI1808">
        <v>0</v>
      </c>
    </row>
    <row r="1809" spans="1:35" x14ac:dyDescent="0.3">
      <c r="A1809" s="1">
        <v>5513</v>
      </c>
      <c r="B1809">
        <v>1966</v>
      </c>
      <c r="C1809">
        <f t="shared" si="170"/>
        <v>60</v>
      </c>
      <c r="D1809" t="str" cm="1">
        <f t="array" ref="D1809">_xlfn.IFS(C1809&lt;36,"Young",C1809&lt;56,"Middle-aged",C1809&gt;=56,"Senior")</f>
        <v>Senior</v>
      </c>
      <c r="E1809" t="s">
        <v>29</v>
      </c>
      <c r="F1809" t="s">
        <v>33</v>
      </c>
      <c r="G1809">
        <v>37758</v>
      </c>
      <c r="H1809">
        <f t="shared" si="168"/>
        <v>37758</v>
      </c>
      <c r="I1809" t="str" cm="1">
        <f t="array" ref="I1809">_xlfn.IFS(H1809&lt;PERCENTILE(Income_Clean,0.33),"Low",H1809&lt;PERCENTILE(Income_Clean,0.67),"Medium",H1809&gt;PERCENTILE(Income_Clean,0.67),"High")</f>
        <v>Low</v>
      </c>
      <c r="J1809" t="str">
        <f t="shared" si="169"/>
        <v>Below Average Income</v>
      </c>
      <c r="K1809">
        <v>1</v>
      </c>
      <c r="L1809">
        <v>1</v>
      </c>
      <c r="M1809" t="str">
        <f t="shared" si="171"/>
        <v>Yes</v>
      </c>
      <c r="N1809" t="s">
        <v>466</v>
      </c>
      <c r="O1809">
        <v>49</v>
      </c>
      <c r="P1809">
        <v>27</v>
      </c>
      <c r="Q1809">
        <v>2</v>
      </c>
      <c r="R1809">
        <v>10</v>
      </c>
      <c r="S1809">
        <v>0</v>
      </c>
      <c r="T1809">
        <v>0</v>
      </c>
      <c r="U1809">
        <v>1</v>
      </c>
      <c r="V1809">
        <f t="shared" si="172"/>
        <v>40</v>
      </c>
      <c r="W1809">
        <v>2</v>
      </c>
      <c r="X1809">
        <v>1</v>
      </c>
      <c r="Y1809">
        <v>0</v>
      </c>
      <c r="Z1809">
        <v>3</v>
      </c>
      <c r="AA1809">
        <v>8</v>
      </c>
      <c r="AB1809">
        <v>0</v>
      </c>
      <c r="AC1809">
        <v>0</v>
      </c>
      <c r="AD1809">
        <v>0</v>
      </c>
      <c r="AE1809">
        <v>0</v>
      </c>
      <c r="AF1809">
        <v>0</v>
      </c>
      <c r="AG1809">
        <f t="shared" si="173"/>
        <v>0</v>
      </c>
      <c r="AH1809">
        <v>0</v>
      </c>
      <c r="AI1809">
        <v>0</v>
      </c>
    </row>
    <row r="1810" spans="1:35" x14ac:dyDescent="0.3">
      <c r="A1810" s="1">
        <v>269</v>
      </c>
      <c r="B1810">
        <v>1963</v>
      </c>
      <c r="C1810">
        <f t="shared" si="170"/>
        <v>63</v>
      </c>
      <c r="D1810" t="str" cm="1">
        <f t="array" ref="D1810">_xlfn.IFS(C1810&lt;36,"Young",C1810&lt;56,"Middle-aged",C1810&gt;=56,"Senior")</f>
        <v>Senior</v>
      </c>
      <c r="E1810" t="s">
        <v>36</v>
      </c>
      <c r="F1810" t="s">
        <v>30</v>
      </c>
      <c r="G1810">
        <v>46757</v>
      </c>
      <c r="H1810">
        <f t="shared" si="168"/>
        <v>46757</v>
      </c>
      <c r="I1810" t="str" cm="1">
        <f t="array" ref="I1810">_xlfn.IFS(H1810&lt;PERCENTILE(Income_Clean,0.33),"Low",H1810&lt;PERCENTILE(Income_Clean,0.67),"Medium",H1810&gt;PERCENTILE(Income_Clean,0.67),"High")</f>
        <v>Medium</v>
      </c>
      <c r="J1810" t="str">
        <f t="shared" si="169"/>
        <v>Average Income</v>
      </c>
      <c r="K1810">
        <v>0</v>
      </c>
      <c r="L1810">
        <v>1</v>
      </c>
      <c r="M1810" t="str">
        <f t="shared" si="171"/>
        <v>Yes</v>
      </c>
      <c r="N1810" t="s">
        <v>635</v>
      </c>
      <c r="O1810">
        <v>71</v>
      </c>
      <c r="P1810">
        <v>777</v>
      </c>
      <c r="Q1810">
        <v>30</v>
      </c>
      <c r="R1810">
        <v>163</v>
      </c>
      <c r="S1810">
        <v>0</v>
      </c>
      <c r="T1810">
        <v>51</v>
      </c>
      <c r="U1810">
        <v>122</v>
      </c>
      <c r="V1810">
        <f t="shared" si="172"/>
        <v>1143</v>
      </c>
      <c r="W1810">
        <v>6</v>
      </c>
      <c r="X1810">
        <v>4</v>
      </c>
      <c r="Y1810">
        <v>4</v>
      </c>
      <c r="Z1810">
        <v>7</v>
      </c>
      <c r="AA1810">
        <v>9</v>
      </c>
      <c r="AB1810">
        <v>0</v>
      </c>
      <c r="AC1810">
        <v>0</v>
      </c>
      <c r="AD1810">
        <v>0</v>
      </c>
      <c r="AE1810">
        <v>0</v>
      </c>
      <c r="AF1810">
        <v>0</v>
      </c>
      <c r="AG1810">
        <f t="shared" si="173"/>
        <v>0</v>
      </c>
      <c r="AH1810">
        <v>0</v>
      </c>
      <c r="AI1810">
        <v>0</v>
      </c>
    </row>
    <row r="1811" spans="1:35" x14ac:dyDescent="0.3">
      <c r="A1811" s="1">
        <v>8093</v>
      </c>
      <c r="B1811">
        <v>1969</v>
      </c>
      <c r="C1811">
        <f t="shared" si="170"/>
        <v>57</v>
      </c>
      <c r="D1811" t="str" cm="1">
        <f t="array" ref="D1811">_xlfn.IFS(C1811&lt;36,"Young",C1811&lt;56,"Middle-aged",C1811&gt;=56,"Senior")</f>
        <v>Senior</v>
      </c>
      <c r="E1811" t="s">
        <v>39</v>
      </c>
      <c r="F1811" t="s">
        <v>37</v>
      </c>
      <c r="G1811">
        <v>79734</v>
      </c>
      <c r="H1811">
        <f t="shared" si="168"/>
        <v>79734</v>
      </c>
      <c r="I1811" t="str" cm="1">
        <f t="array" ref="I1811">_xlfn.IFS(H1811&lt;PERCENTILE(Income_Clean,0.33),"Low",H1811&lt;PERCENTILE(Income_Clean,0.67),"Medium",H1811&gt;PERCENTILE(Income_Clean,0.67),"High")</f>
        <v>High</v>
      </c>
      <c r="J1811" t="str">
        <f t="shared" si="169"/>
        <v>Above Average Income</v>
      </c>
      <c r="K1811">
        <v>0</v>
      </c>
      <c r="L1811">
        <v>0</v>
      </c>
      <c r="M1811" t="str">
        <f t="shared" si="171"/>
        <v>No</v>
      </c>
      <c r="N1811" t="s">
        <v>78</v>
      </c>
      <c r="O1811">
        <v>72</v>
      </c>
      <c r="P1811">
        <v>572</v>
      </c>
      <c r="Q1811">
        <v>8</v>
      </c>
      <c r="R1811">
        <v>232</v>
      </c>
      <c r="S1811">
        <v>23</v>
      </c>
      <c r="T1811">
        <v>62</v>
      </c>
      <c r="U1811">
        <v>17</v>
      </c>
      <c r="V1811">
        <f t="shared" si="172"/>
        <v>914</v>
      </c>
      <c r="W1811">
        <v>1</v>
      </c>
      <c r="X1811">
        <v>4</v>
      </c>
      <c r="Y1811">
        <v>3</v>
      </c>
      <c r="Z1811">
        <v>6</v>
      </c>
      <c r="AA1811">
        <v>1</v>
      </c>
      <c r="AB1811">
        <v>0</v>
      </c>
      <c r="AC1811">
        <v>0</v>
      </c>
      <c r="AD1811">
        <v>0</v>
      </c>
      <c r="AE1811">
        <v>1</v>
      </c>
      <c r="AF1811">
        <v>0</v>
      </c>
      <c r="AG1811">
        <f t="shared" si="173"/>
        <v>1</v>
      </c>
      <c r="AH1811">
        <v>0</v>
      </c>
      <c r="AI1811">
        <v>0</v>
      </c>
    </row>
    <row r="1812" spans="1:35" x14ac:dyDescent="0.3">
      <c r="A1812" s="1">
        <v>10513</v>
      </c>
      <c r="B1812">
        <v>1992</v>
      </c>
      <c r="C1812">
        <f t="shared" si="170"/>
        <v>34</v>
      </c>
      <c r="D1812" t="str" cm="1">
        <f t="array" ref="D1812">_xlfn.IFS(C1812&lt;36,"Young",C1812&lt;56,"Middle-aged",C1812&gt;=56,"Senior")</f>
        <v>Young</v>
      </c>
      <c r="E1812" t="s">
        <v>29</v>
      </c>
      <c r="F1812" t="s">
        <v>33</v>
      </c>
      <c r="G1812">
        <v>63207</v>
      </c>
      <c r="H1812">
        <f t="shared" si="168"/>
        <v>63207</v>
      </c>
      <c r="I1812" t="str" cm="1">
        <f t="array" ref="I1812">_xlfn.IFS(H1812&lt;PERCENTILE(Income_Clean,0.33),"Low",H1812&lt;PERCENTILE(Income_Clean,0.67),"Medium",H1812&gt;PERCENTILE(Income_Clean,0.67),"High")</f>
        <v>High</v>
      </c>
      <c r="J1812" t="str">
        <f t="shared" si="169"/>
        <v>Above Average Income</v>
      </c>
      <c r="K1812">
        <v>0</v>
      </c>
      <c r="L1812">
        <v>0</v>
      </c>
      <c r="M1812" t="str">
        <f t="shared" si="171"/>
        <v>No</v>
      </c>
      <c r="N1812" t="s">
        <v>440</v>
      </c>
      <c r="O1812">
        <v>68</v>
      </c>
      <c r="P1812">
        <v>438</v>
      </c>
      <c r="Q1812">
        <v>169</v>
      </c>
      <c r="R1812">
        <v>565</v>
      </c>
      <c r="S1812">
        <v>91</v>
      </c>
      <c r="T1812">
        <v>169</v>
      </c>
      <c r="U1812">
        <v>70</v>
      </c>
      <c r="V1812">
        <f t="shared" si="172"/>
        <v>1502</v>
      </c>
      <c r="W1812">
        <v>1</v>
      </c>
      <c r="X1812">
        <v>2</v>
      </c>
      <c r="Y1812">
        <v>3</v>
      </c>
      <c r="Z1812">
        <v>6</v>
      </c>
      <c r="AA1812">
        <v>7</v>
      </c>
      <c r="AB1812">
        <v>0</v>
      </c>
      <c r="AC1812">
        <v>0</v>
      </c>
      <c r="AD1812">
        <v>0</v>
      </c>
      <c r="AE1812">
        <v>1</v>
      </c>
      <c r="AF1812">
        <v>0</v>
      </c>
      <c r="AG1812">
        <f t="shared" si="173"/>
        <v>1</v>
      </c>
      <c r="AH1812">
        <v>0</v>
      </c>
      <c r="AI1812">
        <v>0</v>
      </c>
    </row>
    <row r="1813" spans="1:35" x14ac:dyDescent="0.3">
      <c r="A1813" s="1">
        <v>10177</v>
      </c>
      <c r="B1813">
        <v>1954</v>
      </c>
      <c r="C1813">
        <f t="shared" si="170"/>
        <v>72</v>
      </c>
      <c r="D1813" t="str" cm="1">
        <f t="array" ref="D1813">_xlfn.IFS(C1813&lt;36,"Young",C1813&lt;56,"Middle-aged",C1813&gt;=56,"Senior")</f>
        <v>Senior</v>
      </c>
      <c r="E1813" t="s">
        <v>29</v>
      </c>
      <c r="F1813" t="s">
        <v>41</v>
      </c>
      <c r="G1813">
        <v>72071</v>
      </c>
      <c r="H1813">
        <f t="shared" si="168"/>
        <v>72071</v>
      </c>
      <c r="I1813" t="str" cm="1">
        <f t="array" ref="I1813">_xlfn.IFS(H1813&lt;PERCENTILE(Income_Clean,0.33),"Low",H1813&lt;PERCENTILE(Income_Clean,0.67),"Medium",H1813&gt;PERCENTILE(Income_Clean,0.67),"High")</f>
        <v>High</v>
      </c>
      <c r="J1813" t="str">
        <f t="shared" si="169"/>
        <v>Above Average Income</v>
      </c>
      <c r="K1813">
        <v>0</v>
      </c>
      <c r="L1813">
        <v>1</v>
      </c>
      <c r="M1813" t="str">
        <f t="shared" si="171"/>
        <v>Yes</v>
      </c>
      <c r="N1813" t="s">
        <v>516</v>
      </c>
      <c r="O1813">
        <v>4</v>
      </c>
      <c r="P1813">
        <v>531</v>
      </c>
      <c r="Q1813">
        <v>69</v>
      </c>
      <c r="R1813">
        <v>300</v>
      </c>
      <c r="S1813">
        <v>150</v>
      </c>
      <c r="T1813">
        <v>138</v>
      </c>
      <c r="U1813">
        <v>150</v>
      </c>
      <c r="V1813">
        <f t="shared" si="172"/>
        <v>1338</v>
      </c>
      <c r="W1813">
        <v>3</v>
      </c>
      <c r="X1813">
        <v>5</v>
      </c>
      <c r="Y1813">
        <v>4</v>
      </c>
      <c r="Z1813">
        <v>8</v>
      </c>
      <c r="AA1813">
        <v>2</v>
      </c>
      <c r="AB1813">
        <v>0</v>
      </c>
      <c r="AC1813">
        <v>0</v>
      </c>
      <c r="AD1813">
        <v>0</v>
      </c>
      <c r="AE1813">
        <v>0</v>
      </c>
      <c r="AF1813">
        <v>0</v>
      </c>
      <c r="AG1813">
        <f t="shared" si="173"/>
        <v>0</v>
      </c>
      <c r="AH1813">
        <v>0</v>
      </c>
      <c r="AI1813">
        <v>0</v>
      </c>
    </row>
    <row r="1814" spans="1:35" x14ac:dyDescent="0.3">
      <c r="A1814" s="1">
        <v>2549</v>
      </c>
      <c r="B1814">
        <v>1983</v>
      </c>
      <c r="C1814">
        <f t="shared" si="170"/>
        <v>43</v>
      </c>
      <c r="D1814" t="str" cm="1">
        <f t="array" ref="D1814">_xlfn.IFS(C1814&lt;36,"Young",C1814&lt;56,"Middle-aged",C1814&gt;=56,"Senior")</f>
        <v>Middle-aged</v>
      </c>
      <c r="E1814" t="s">
        <v>36</v>
      </c>
      <c r="F1814" t="s">
        <v>33</v>
      </c>
      <c r="G1814">
        <v>21840</v>
      </c>
      <c r="H1814">
        <f t="shared" si="168"/>
        <v>21840</v>
      </c>
      <c r="I1814" t="str" cm="1">
        <f t="array" ref="I1814">_xlfn.IFS(H1814&lt;PERCENTILE(Income_Clean,0.33),"Low",H1814&lt;PERCENTILE(Income_Clean,0.67),"Medium",H1814&gt;PERCENTILE(Income_Clean,0.67),"High")</f>
        <v>Low</v>
      </c>
      <c r="J1814" t="str">
        <f t="shared" si="169"/>
        <v>Below Average Income</v>
      </c>
      <c r="K1814">
        <v>1</v>
      </c>
      <c r="L1814">
        <v>0</v>
      </c>
      <c r="M1814" t="str">
        <f t="shared" si="171"/>
        <v>Yes</v>
      </c>
      <c r="N1814" t="s">
        <v>584</v>
      </c>
      <c r="O1814">
        <v>80</v>
      </c>
      <c r="P1814">
        <v>17</v>
      </c>
      <c r="Q1814">
        <v>0</v>
      </c>
      <c r="R1814">
        <v>9</v>
      </c>
      <c r="S1814">
        <v>0</v>
      </c>
      <c r="T1814">
        <v>0</v>
      </c>
      <c r="U1814">
        <v>1</v>
      </c>
      <c r="V1814">
        <f t="shared" si="172"/>
        <v>27</v>
      </c>
      <c r="W1814">
        <v>1</v>
      </c>
      <c r="X1814">
        <v>1</v>
      </c>
      <c r="Y1814">
        <v>0</v>
      </c>
      <c r="Z1814">
        <v>3</v>
      </c>
      <c r="AA1814">
        <v>9</v>
      </c>
      <c r="AB1814">
        <v>0</v>
      </c>
      <c r="AC1814">
        <v>0</v>
      </c>
      <c r="AD1814">
        <v>0</v>
      </c>
      <c r="AE1814">
        <v>0</v>
      </c>
      <c r="AF1814">
        <v>0</v>
      </c>
      <c r="AG1814">
        <f t="shared" si="173"/>
        <v>0</v>
      </c>
      <c r="AH1814">
        <v>0</v>
      </c>
      <c r="AI1814">
        <v>0</v>
      </c>
    </row>
    <row r="1815" spans="1:35" x14ac:dyDescent="0.3">
      <c r="A1815" s="1">
        <v>5782</v>
      </c>
      <c r="B1815">
        <v>1982</v>
      </c>
      <c r="C1815">
        <f t="shared" si="170"/>
        <v>44</v>
      </c>
      <c r="D1815" t="str" cm="1">
        <f t="array" ref="D1815">_xlfn.IFS(C1815&lt;36,"Young",C1815&lt;56,"Middle-aged",C1815&gt;=56,"Senior")</f>
        <v>Middle-aged</v>
      </c>
      <c r="E1815" t="s">
        <v>53</v>
      </c>
      <c r="F1815" t="s">
        <v>33</v>
      </c>
      <c r="G1815">
        <v>58582</v>
      </c>
      <c r="H1815">
        <f t="shared" si="168"/>
        <v>58582</v>
      </c>
      <c r="I1815" t="str" cm="1">
        <f t="array" ref="I1815">_xlfn.IFS(H1815&lt;PERCENTILE(Income_Clean,0.33),"Low",H1815&lt;PERCENTILE(Income_Clean,0.67),"Medium",H1815&gt;PERCENTILE(Income_Clean,0.67),"High")</f>
        <v>Medium</v>
      </c>
      <c r="J1815" t="str">
        <f t="shared" si="169"/>
        <v>Average Income</v>
      </c>
      <c r="K1815">
        <v>0</v>
      </c>
      <c r="L1815">
        <v>1</v>
      </c>
      <c r="M1815" t="str">
        <f t="shared" si="171"/>
        <v>Yes</v>
      </c>
      <c r="N1815" t="s">
        <v>187</v>
      </c>
      <c r="O1815">
        <v>15</v>
      </c>
      <c r="P1815">
        <v>402</v>
      </c>
      <c r="Q1815">
        <v>35</v>
      </c>
      <c r="R1815">
        <v>106</v>
      </c>
      <c r="S1815">
        <v>101</v>
      </c>
      <c r="T1815">
        <v>77</v>
      </c>
      <c r="U1815">
        <v>42</v>
      </c>
      <c r="V1815">
        <f t="shared" si="172"/>
        <v>763</v>
      </c>
      <c r="W1815">
        <v>2</v>
      </c>
      <c r="X1815">
        <v>9</v>
      </c>
      <c r="Y1815">
        <v>2</v>
      </c>
      <c r="Z1815">
        <v>9</v>
      </c>
      <c r="AA1815">
        <v>5</v>
      </c>
      <c r="AB1815">
        <v>0</v>
      </c>
      <c r="AC1815">
        <v>1</v>
      </c>
      <c r="AD1815">
        <v>0</v>
      </c>
      <c r="AE1815">
        <v>0</v>
      </c>
      <c r="AF1815">
        <v>0</v>
      </c>
      <c r="AG1815">
        <f t="shared" si="173"/>
        <v>1</v>
      </c>
      <c r="AH1815">
        <v>0</v>
      </c>
      <c r="AI1815">
        <v>0</v>
      </c>
    </row>
    <row r="1816" spans="1:35" x14ac:dyDescent="0.3">
      <c r="A1816" s="1">
        <v>10057</v>
      </c>
      <c r="B1816">
        <v>1951</v>
      </c>
      <c r="C1816">
        <f t="shared" si="170"/>
        <v>75</v>
      </c>
      <c r="D1816" t="str" cm="1">
        <f t="array" ref="D1816">_xlfn.IFS(C1816&lt;36,"Young",C1816&lt;56,"Middle-aged",C1816&gt;=56,"Senior")</f>
        <v>Senior</v>
      </c>
      <c r="E1816" t="s">
        <v>29</v>
      </c>
      <c r="F1816" t="s">
        <v>30</v>
      </c>
      <c r="G1816">
        <v>72282</v>
      </c>
      <c r="H1816">
        <f t="shared" si="168"/>
        <v>72282</v>
      </c>
      <c r="I1816" t="str" cm="1">
        <f t="array" ref="I1816">_xlfn.IFS(H1816&lt;PERCENTILE(Income_Clean,0.33),"Low",H1816&lt;PERCENTILE(Income_Clean,0.67),"Medium",H1816&gt;PERCENTILE(Income_Clean,0.67),"High")</f>
        <v>High</v>
      </c>
      <c r="J1816" t="str">
        <f t="shared" si="169"/>
        <v>Above Average Income</v>
      </c>
      <c r="K1816">
        <v>0</v>
      </c>
      <c r="L1816">
        <v>0</v>
      </c>
      <c r="M1816" t="str">
        <f t="shared" si="171"/>
        <v>No</v>
      </c>
      <c r="N1816" t="s">
        <v>388</v>
      </c>
      <c r="O1816">
        <v>70</v>
      </c>
      <c r="P1816">
        <v>503</v>
      </c>
      <c r="Q1816">
        <v>27</v>
      </c>
      <c r="R1816">
        <v>419</v>
      </c>
      <c r="S1816">
        <v>90</v>
      </c>
      <c r="T1816">
        <v>139</v>
      </c>
      <c r="U1816">
        <v>153</v>
      </c>
      <c r="V1816">
        <f t="shared" si="172"/>
        <v>1331</v>
      </c>
      <c r="W1816">
        <v>1</v>
      </c>
      <c r="X1816">
        <v>5</v>
      </c>
      <c r="Y1816">
        <v>7</v>
      </c>
      <c r="Z1816">
        <v>9</v>
      </c>
      <c r="AA1816">
        <v>7</v>
      </c>
      <c r="AB1816">
        <v>0</v>
      </c>
      <c r="AC1816">
        <v>0</v>
      </c>
      <c r="AD1816">
        <v>0</v>
      </c>
      <c r="AE1816">
        <v>0</v>
      </c>
      <c r="AF1816">
        <v>0</v>
      </c>
      <c r="AG1816">
        <f t="shared" si="173"/>
        <v>0</v>
      </c>
      <c r="AH1816">
        <v>0</v>
      </c>
      <c r="AI1816">
        <v>1</v>
      </c>
    </row>
    <row r="1817" spans="1:35" x14ac:dyDescent="0.3">
      <c r="A1817" s="1">
        <v>10307</v>
      </c>
      <c r="B1817">
        <v>1956</v>
      </c>
      <c r="C1817">
        <f t="shared" si="170"/>
        <v>70</v>
      </c>
      <c r="D1817" t="str" cm="1">
        <f t="array" ref="D1817">_xlfn.IFS(C1817&lt;36,"Young",C1817&lt;56,"Middle-aged",C1817&gt;=56,"Senior")</f>
        <v>Senior</v>
      </c>
      <c r="E1817" t="s">
        <v>29</v>
      </c>
      <c r="F1817" t="s">
        <v>37</v>
      </c>
      <c r="G1817">
        <v>50387</v>
      </c>
      <c r="H1817">
        <f t="shared" si="168"/>
        <v>50387</v>
      </c>
      <c r="I1817" t="str" cm="1">
        <f t="array" ref="I1817">_xlfn.IFS(H1817&lt;PERCENTILE(Income_Clean,0.33),"Low",H1817&lt;PERCENTILE(Income_Clean,0.67),"Medium",H1817&gt;PERCENTILE(Income_Clean,0.67),"High")</f>
        <v>Medium</v>
      </c>
      <c r="J1817" t="str">
        <f t="shared" si="169"/>
        <v>Average Income</v>
      </c>
      <c r="K1817">
        <v>0</v>
      </c>
      <c r="L1817">
        <v>2</v>
      </c>
      <c r="M1817" t="str">
        <f t="shared" si="171"/>
        <v>Yes</v>
      </c>
      <c r="N1817" t="s">
        <v>215</v>
      </c>
      <c r="O1817">
        <v>91</v>
      </c>
      <c r="P1817">
        <v>369</v>
      </c>
      <c r="Q1817">
        <v>9</v>
      </c>
      <c r="R1817">
        <v>87</v>
      </c>
      <c r="S1817">
        <v>12</v>
      </c>
      <c r="T1817">
        <v>14</v>
      </c>
      <c r="U1817">
        <v>34</v>
      </c>
      <c r="V1817">
        <f t="shared" si="172"/>
        <v>525</v>
      </c>
      <c r="W1817">
        <v>3</v>
      </c>
      <c r="X1817">
        <v>6</v>
      </c>
      <c r="Y1817">
        <v>2</v>
      </c>
      <c r="Z1817">
        <v>8</v>
      </c>
      <c r="AA1817">
        <v>5</v>
      </c>
      <c r="AB1817">
        <v>0</v>
      </c>
      <c r="AC1817">
        <v>0</v>
      </c>
      <c r="AD1817">
        <v>0</v>
      </c>
      <c r="AE1817">
        <v>0</v>
      </c>
      <c r="AF1817">
        <v>0</v>
      </c>
      <c r="AG1817">
        <f t="shared" si="173"/>
        <v>0</v>
      </c>
      <c r="AH1817">
        <v>0</v>
      </c>
      <c r="AI1817">
        <v>0</v>
      </c>
    </row>
    <row r="1818" spans="1:35" x14ac:dyDescent="0.3">
      <c r="A1818" s="1">
        <v>8566</v>
      </c>
      <c r="B1818">
        <v>1961</v>
      </c>
      <c r="C1818">
        <f t="shared" si="170"/>
        <v>65</v>
      </c>
      <c r="D1818" t="str" cm="1">
        <f t="array" ref="D1818">_xlfn.IFS(C1818&lt;36,"Young",C1818&lt;56,"Middle-aged",C1818&gt;=56,"Senior")</f>
        <v>Senior</v>
      </c>
      <c r="E1818" t="s">
        <v>36</v>
      </c>
      <c r="F1818" t="s">
        <v>33</v>
      </c>
      <c r="G1818">
        <v>32583</v>
      </c>
      <c r="H1818">
        <f t="shared" si="168"/>
        <v>32583</v>
      </c>
      <c r="I1818" t="str" cm="1">
        <f t="array" ref="I1818">_xlfn.IFS(H1818&lt;PERCENTILE(Income_Clean,0.33),"Low",H1818&lt;PERCENTILE(Income_Clean,0.67),"Medium",H1818&gt;PERCENTILE(Income_Clean,0.67),"High")</f>
        <v>Low</v>
      </c>
      <c r="J1818" t="str">
        <f t="shared" si="169"/>
        <v>Below Average Income</v>
      </c>
      <c r="K1818">
        <v>1</v>
      </c>
      <c r="L1818">
        <v>1</v>
      </c>
      <c r="M1818" t="str">
        <f t="shared" si="171"/>
        <v>Yes</v>
      </c>
      <c r="N1818" t="s">
        <v>189</v>
      </c>
      <c r="O1818">
        <v>10</v>
      </c>
      <c r="P1818">
        <v>5</v>
      </c>
      <c r="Q1818">
        <v>0</v>
      </c>
      <c r="R1818">
        <v>3</v>
      </c>
      <c r="S1818">
        <v>0</v>
      </c>
      <c r="T1818">
        <v>0</v>
      </c>
      <c r="U1818">
        <v>1</v>
      </c>
      <c r="V1818">
        <f t="shared" si="172"/>
        <v>9</v>
      </c>
      <c r="W1818">
        <v>1</v>
      </c>
      <c r="X1818">
        <v>1</v>
      </c>
      <c r="Y1818">
        <v>0</v>
      </c>
      <c r="Z1818">
        <v>2</v>
      </c>
      <c r="AA1818">
        <v>7</v>
      </c>
      <c r="AB1818">
        <v>0</v>
      </c>
      <c r="AC1818">
        <v>0</v>
      </c>
      <c r="AD1818">
        <v>0</v>
      </c>
      <c r="AE1818">
        <v>0</v>
      </c>
      <c r="AF1818">
        <v>0</v>
      </c>
      <c r="AG1818">
        <f t="shared" si="173"/>
        <v>0</v>
      </c>
      <c r="AH1818">
        <v>0</v>
      </c>
      <c r="AI1818">
        <v>0</v>
      </c>
    </row>
    <row r="1819" spans="1:35" x14ac:dyDescent="0.3">
      <c r="A1819" s="1">
        <v>2415</v>
      </c>
      <c r="B1819">
        <v>1962</v>
      </c>
      <c r="C1819">
        <f t="shared" si="170"/>
        <v>64</v>
      </c>
      <c r="D1819" t="str" cm="1">
        <f t="array" ref="D1819">_xlfn.IFS(C1819&lt;36,"Young",C1819&lt;56,"Middle-aged",C1819&gt;=56,"Senior")</f>
        <v>Senior</v>
      </c>
      <c r="E1819" t="s">
        <v>29</v>
      </c>
      <c r="F1819" t="s">
        <v>33</v>
      </c>
      <c r="G1819">
        <v>62568</v>
      </c>
      <c r="H1819">
        <f t="shared" si="168"/>
        <v>62568</v>
      </c>
      <c r="I1819" t="str" cm="1">
        <f t="array" ref="I1819">_xlfn.IFS(H1819&lt;PERCENTILE(Income_Clean,0.33),"Low",H1819&lt;PERCENTILE(Income_Clean,0.67),"Medium",H1819&gt;PERCENTILE(Income_Clean,0.67),"High")</f>
        <v>Medium</v>
      </c>
      <c r="J1819" t="str">
        <f t="shared" si="169"/>
        <v>Average Income</v>
      </c>
      <c r="K1819">
        <v>0</v>
      </c>
      <c r="L1819">
        <v>1</v>
      </c>
      <c r="M1819" t="str">
        <f t="shared" si="171"/>
        <v>Yes</v>
      </c>
      <c r="N1819" t="s">
        <v>557</v>
      </c>
      <c r="O1819">
        <v>99</v>
      </c>
      <c r="P1819">
        <v>362</v>
      </c>
      <c r="Q1819">
        <v>17</v>
      </c>
      <c r="R1819">
        <v>398</v>
      </c>
      <c r="S1819">
        <v>80</v>
      </c>
      <c r="T1819">
        <v>35</v>
      </c>
      <c r="U1819">
        <v>61</v>
      </c>
      <c r="V1819">
        <f t="shared" si="172"/>
        <v>953</v>
      </c>
      <c r="W1819">
        <v>3</v>
      </c>
      <c r="X1819">
        <v>5</v>
      </c>
      <c r="Y1819">
        <v>3</v>
      </c>
      <c r="Z1819">
        <v>5</v>
      </c>
      <c r="AA1819">
        <v>4</v>
      </c>
      <c r="AB1819">
        <v>0</v>
      </c>
      <c r="AC1819">
        <v>0</v>
      </c>
      <c r="AD1819">
        <v>0</v>
      </c>
      <c r="AE1819">
        <v>1</v>
      </c>
      <c r="AF1819">
        <v>0</v>
      </c>
      <c r="AG1819">
        <f t="shared" si="173"/>
        <v>1</v>
      </c>
      <c r="AH1819">
        <v>0</v>
      </c>
      <c r="AI1819">
        <v>0</v>
      </c>
    </row>
    <row r="1820" spans="1:35" x14ac:dyDescent="0.3">
      <c r="A1820" s="1">
        <v>5684</v>
      </c>
      <c r="B1820">
        <v>1971</v>
      </c>
      <c r="C1820">
        <f t="shared" si="170"/>
        <v>55</v>
      </c>
      <c r="D1820" t="str" cm="1">
        <f t="array" ref="D1820">_xlfn.IFS(C1820&lt;36,"Young",C1820&lt;56,"Middle-aged",C1820&gt;=56,"Senior")</f>
        <v>Middle-aged</v>
      </c>
      <c r="E1820" t="s">
        <v>39</v>
      </c>
      <c r="F1820" t="s">
        <v>41</v>
      </c>
      <c r="G1820">
        <v>44635</v>
      </c>
      <c r="H1820">
        <f t="shared" si="168"/>
        <v>44635</v>
      </c>
      <c r="I1820" t="str" cm="1">
        <f t="array" ref="I1820">_xlfn.IFS(H1820&lt;PERCENTILE(Income_Clean,0.33),"Low",H1820&lt;PERCENTILE(Income_Clean,0.67),"Medium",H1820&gt;PERCENTILE(Income_Clean,0.67),"High")</f>
        <v>Medium</v>
      </c>
      <c r="J1820" t="str">
        <f t="shared" si="169"/>
        <v>Average Income</v>
      </c>
      <c r="K1820">
        <v>1</v>
      </c>
      <c r="L1820">
        <v>1</v>
      </c>
      <c r="M1820" t="str">
        <f t="shared" si="171"/>
        <v>Yes</v>
      </c>
      <c r="N1820" t="s">
        <v>480</v>
      </c>
      <c r="O1820">
        <v>25</v>
      </c>
      <c r="P1820">
        <v>56</v>
      </c>
      <c r="Q1820">
        <v>0</v>
      </c>
      <c r="R1820">
        <v>9</v>
      </c>
      <c r="S1820">
        <v>0</v>
      </c>
      <c r="T1820">
        <v>0</v>
      </c>
      <c r="U1820">
        <v>3</v>
      </c>
      <c r="V1820">
        <f t="shared" si="172"/>
        <v>68</v>
      </c>
      <c r="W1820">
        <v>2</v>
      </c>
      <c r="X1820">
        <v>2</v>
      </c>
      <c r="Y1820">
        <v>0</v>
      </c>
      <c r="Z1820">
        <v>3</v>
      </c>
      <c r="AA1820">
        <v>7</v>
      </c>
      <c r="AB1820">
        <v>0</v>
      </c>
      <c r="AC1820">
        <v>0</v>
      </c>
      <c r="AD1820">
        <v>0</v>
      </c>
      <c r="AE1820">
        <v>0</v>
      </c>
      <c r="AF1820">
        <v>0</v>
      </c>
      <c r="AG1820">
        <f t="shared" si="173"/>
        <v>0</v>
      </c>
      <c r="AH1820">
        <v>0</v>
      </c>
      <c r="AI1820">
        <v>0</v>
      </c>
    </row>
    <row r="1821" spans="1:35" x14ac:dyDescent="0.3">
      <c r="A1821" s="1">
        <v>8334</v>
      </c>
      <c r="B1821">
        <v>1971</v>
      </c>
      <c r="C1821">
        <f t="shared" si="170"/>
        <v>55</v>
      </c>
      <c r="D1821" t="str" cm="1">
        <f t="array" ref="D1821">_xlfn.IFS(C1821&lt;36,"Young",C1821&lt;56,"Middle-aged",C1821&gt;=56,"Senior")</f>
        <v>Middle-aged</v>
      </c>
      <c r="E1821" t="s">
        <v>39</v>
      </c>
      <c r="F1821" t="s">
        <v>30</v>
      </c>
      <c r="G1821">
        <v>33316</v>
      </c>
      <c r="H1821">
        <f t="shared" si="168"/>
        <v>33316</v>
      </c>
      <c r="I1821" t="str" cm="1">
        <f t="array" ref="I1821">_xlfn.IFS(H1821&lt;PERCENTILE(Income_Clean,0.33),"Low",H1821&lt;PERCENTILE(Income_Clean,0.67),"Medium",H1821&gt;PERCENTILE(Income_Clean,0.67),"High")</f>
        <v>Low</v>
      </c>
      <c r="J1821" t="str">
        <f t="shared" si="169"/>
        <v>Below Average Income</v>
      </c>
      <c r="K1821">
        <v>1</v>
      </c>
      <c r="L1821">
        <v>1</v>
      </c>
      <c r="M1821" t="str">
        <f t="shared" si="171"/>
        <v>Yes</v>
      </c>
      <c r="N1821" t="s">
        <v>230</v>
      </c>
      <c r="O1821">
        <v>34</v>
      </c>
      <c r="P1821">
        <v>79</v>
      </c>
      <c r="Q1821">
        <v>1</v>
      </c>
      <c r="R1821">
        <v>31</v>
      </c>
      <c r="S1821">
        <v>4</v>
      </c>
      <c r="T1821">
        <v>4</v>
      </c>
      <c r="U1821">
        <v>12</v>
      </c>
      <c r="V1821">
        <f t="shared" si="172"/>
        <v>131</v>
      </c>
      <c r="W1821">
        <v>3</v>
      </c>
      <c r="X1821">
        <v>2</v>
      </c>
      <c r="Y1821">
        <v>1</v>
      </c>
      <c r="Z1821">
        <v>4</v>
      </c>
      <c r="AA1821">
        <v>6</v>
      </c>
      <c r="AB1821">
        <v>0</v>
      </c>
      <c r="AC1821">
        <v>0</v>
      </c>
      <c r="AD1821">
        <v>0</v>
      </c>
      <c r="AE1821">
        <v>0</v>
      </c>
      <c r="AF1821">
        <v>0</v>
      </c>
      <c r="AG1821">
        <f t="shared" si="173"/>
        <v>0</v>
      </c>
      <c r="AH1821">
        <v>0</v>
      </c>
      <c r="AI1821">
        <v>0</v>
      </c>
    </row>
    <row r="1822" spans="1:35" x14ac:dyDescent="0.3">
      <c r="A1822" s="1">
        <v>9166</v>
      </c>
      <c r="B1822">
        <v>1968</v>
      </c>
      <c r="C1822">
        <f t="shared" si="170"/>
        <v>58</v>
      </c>
      <c r="D1822" t="str" cm="1">
        <f t="array" ref="D1822">_xlfn.IFS(C1822&lt;36,"Young",C1822&lt;56,"Middle-aged",C1822&gt;=56,"Senior")</f>
        <v>Senior</v>
      </c>
      <c r="E1822" t="s">
        <v>29</v>
      </c>
      <c r="F1822" t="s">
        <v>37</v>
      </c>
      <c r="G1822">
        <v>63967</v>
      </c>
      <c r="H1822">
        <f t="shared" si="168"/>
        <v>63967</v>
      </c>
      <c r="I1822" t="str" cm="1">
        <f t="array" ref="I1822">_xlfn.IFS(H1822&lt;PERCENTILE(Income_Clean,0.33),"Low",H1822&lt;PERCENTILE(Income_Clean,0.67),"Medium",H1822&gt;PERCENTILE(Income_Clean,0.67),"High")</f>
        <v>High</v>
      </c>
      <c r="J1822" t="str">
        <f t="shared" si="169"/>
        <v>Above Average Income</v>
      </c>
      <c r="K1822">
        <v>0</v>
      </c>
      <c r="L1822">
        <v>1</v>
      </c>
      <c r="M1822" t="str">
        <f t="shared" si="171"/>
        <v>Yes</v>
      </c>
      <c r="N1822" t="s">
        <v>541</v>
      </c>
      <c r="O1822">
        <v>57</v>
      </c>
      <c r="P1822">
        <v>387</v>
      </c>
      <c r="Q1822">
        <v>84</v>
      </c>
      <c r="R1822">
        <v>141</v>
      </c>
      <c r="S1822">
        <v>73</v>
      </c>
      <c r="T1822">
        <v>35</v>
      </c>
      <c r="U1822">
        <v>162</v>
      </c>
      <c r="V1822">
        <f t="shared" si="172"/>
        <v>882</v>
      </c>
      <c r="W1822">
        <v>3</v>
      </c>
      <c r="X1822">
        <v>4</v>
      </c>
      <c r="Y1822">
        <v>4</v>
      </c>
      <c r="Z1822">
        <v>12</v>
      </c>
      <c r="AA1822">
        <v>2</v>
      </c>
      <c r="AB1822">
        <v>0</v>
      </c>
      <c r="AC1822">
        <v>0</v>
      </c>
      <c r="AD1822">
        <v>0</v>
      </c>
      <c r="AE1822">
        <v>0</v>
      </c>
      <c r="AF1822">
        <v>0</v>
      </c>
      <c r="AG1822">
        <f t="shared" si="173"/>
        <v>0</v>
      </c>
      <c r="AH1822">
        <v>0</v>
      </c>
      <c r="AI1822">
        <v>0</v>
      </c>
    </row>
    <row r="1823" spans="1:35" x14ac:dyDescent="0.3">
      <c r="A1823" s="1">
        <v>1440</v>
      </c>
      <c r="B1823">
        <v>1978</v>
      </c>
      <c r="C1823">
        <f t="shared" si="170"/>
        <v>48</v>
      </c>
      <c r="D1823" t="str" cm="1">
        <f t="array" ref="D1823">_xlfn.IFS(C1823&lt;36,"Young",C1823&lt;56,"Middle-aged",C1823&gt;=56,"Senior")</f>
        <v>Middle-aged</v>
      </c>
      <c r="E1823" t="s">
        <v>53</v>
      </c>
      <c r="F1823" t="s">
        <v>33</v>
      </c>
      <c r="G1823">
        <v>52513</v>
      </c>
      <c r="H1823">
        <f t="shared" si="168"/>
        <v>52513</v>
      </c>
      <c r="I1823" t="str" cm="1">
        <f t="array" ref="I1823">_xlfn.IFS(H1823&lt;PERCENTILE(Income_Clean,0.33),"Low",H1823&lt;PERCENTILE(Income_Clean,0.67),"Medium",H1823&gt;PERCENTILE(Income_Clean,0.67),"High")</f>
        <v>Medium</v>
      </c>
      <c r="J1823" t="str">
        <f t="shared" si="169"/>
        <v>Average Income</v>
      </c>
      <c r="K1823">
        <v>0</v>
      </c>
      <c r="L1823">
        <v>0</v>
      </c>
      <c r="M1823" t="str">
        <f t="shared" si="171"/>
        <v>No</v>
      </c>
      <c r="N1823" t="s">
        <v>31</v>
      </c>
      <c r="O1823">
        <v>84</v>
      </c>
      <c r="P1823">
        <v>367</v>
      </c>
      <c r="Q1823">
        <v>17</v>
      </c>
      <c r="R1823">
        <v>241</v>
      </c>
      <c r="S1823">
        <v>104</v>
      </c>
      <c r="T1823">
        <v>188</v>
      </c>
      <c r="U1823">
        <v>232</v>
      </c>
      <c r="V1823">
        <f t="shared" si="172"/>
        <v>1149</v>
      </c>
      <c r="W1823">
        <v>2</v>
      </c>
      <c r="X1823">
        <v>9</v>
      </c>
      <c r="Y1823">
        <v>5</v>
      </c>
      <c r="Z1823">
        <v>9</v>
      </c>
      <c r="AA1823">
        <v>7</v>
      </c>
      <c r="AB1823">
        <v>0</v>
      </c>
      <c r="AC1823">
        <v>0</v>
      </c>
      <c r="AD1823">
        <v>0</v>
      </c>
      <c r="AE1823">
        <v>0</v>
      </c>
      <c r="AF1823">
        <v>0</v>
      </c>
      <c r="AG1823">
        <f t="shared" si="173"/>
        <v>0</v>
      </c>
      <c r="AH1823">
        <v>0</v>
      </c>
      <c r="AI1823">
        <v>0</v>
      </c>
    </row>
    <row r="1824" spans="1:35" x14ac:dyDescent="0.3">
      <c r="A1824" s="1">
        <v>78</v>
      </c>
      <c r="B1824">
        <v>1969</v>
      </c>
      <c r="C1824">
        <f t="shared" si="170"/>
        <v>57</v>
      </c>
      <c r="D1824" t="str" cm="1">
        <f t="array" ref="D1824">_xlfn.IFS(C1824&lt;36,"Young",C1824&lt;56,"Middle-aged",C1824&gt;=56,"Senior")</f>
        <v>Senior</v>
      </c>
      <c r="E1824" t="s">
        <v>29</v>
      </c>
      <c r="F1824" t="s">
        <v>37</v>
      </c>
      <c r="G1824">
        <v>25293</v>
      </c>
      <c r="H1824">
        <f t="shared" si="168"/>
        <v>25293</v>
      </c>
      <c r="I1824" t="str" cm="1">
        <f t="array" ref="I1824">_xlfn.IFS(H1824&lt;PERCENTILE(Income_Clean,0.33),"Low",H1824&lt;PERCENTILE(Income_Clean,0.67),"Medium",H1824&gt;PERCENTILE(Income_Clean,0.67),"High")</f>
        <v>Low</v>
      </c>
      <c r="J1824" t="str">
        <f t="shared" si="169"/>
        <v>Below Average Income</v>
      </c>
      <c r="K1824">
        <v>1</v>
      </c>
      <c r="L1824">
        <v>0</v>
      </c>
      <c r="M1824" t="str">
        <f t="shared" si="171"/>
        <v>Yes</v>
      </c>
      <c r="N1824" t="s">
        <v>488</v>
      </c>
      <c r="O1824">
        <v>51</v>
      </c>
      <c r="P1824">
        <v>15</v>
      </c>
      <c r="Q1824">
        <v>0</v>
      </c>
      <c r="R1824">
        <v>11</v>
      </c>
      <c r="S1824">
        <v>0</v>
      </c>
      <c r="T1824">
        <v>2</v>
      </c>
      <c r="U1824">
        <v>9</v>
      </c>
      <c r="V1824">
        <f t="shared" si="172"/>
        <v>37</v>
      </c>
      <c r="W1824">
        <v>1</v>
      </c>
      <c r="X1824">
        <v>1</v>
      </c>
      <c r="Y1824">
        <v>1</v>
      </c>
      <c r="Z1824">
        <v>2</v>
      </c>
      <c r="AA1824">
        <v>8</v>
      </c>
      <c r="AB1824">
        <v>0</v>
      </c>
      <c r="AC1824">
        <v>0</v>
      </c>
      <c r="AD1824">
        <v>0</v>
      </c>
      <c r="AE1824">
        <v>0</v>
      </c>
      <c r="AF1824">
        <v>0</v>
      </c>
      <c r="AG1824">
        <f t="shared" si="173"/>
        <v>0</v>
      </c>
      <c r="AH1824">
        <v>0</v>
      </c>
      <c r="AI1824">
        <v>0</v>
      </c>
    </row>
    <row r="1825" spans="1:35" x14ac:dyDescent="0.3">
      <c r="A1825" s="1">
        <v>5441</v>
      </c>
      <c r="B1825">
        <v>1965</v>
      </c>
      <c r="C1825">
        <f t="shared" si="170"/>
        <v>61</v>
      </c>
      <c r="D1825" t="str" cm="1">
        <f t="array" ref="D1825">_xlfn.IFS(C1825&lt;36,"Young",C1825&lt;56,"Middle-aged",C1825&gt;=56,"Senior")</f>
        <v>Senior</v>
      </c>
      <c r="E1825" t="s">
        <v>36</v>
      </c>
      <c r="F1825" t="s">
        <v>71</v>
      </c>
      <c r="G1825">
        <v>54111</v>
      </c>
      <c r="H1825">
        <f t="shared" si="168"/>
        <v>54111</v>
      </c>
      <c r="I1825" t="str" cm="1">
        <f t="array" ref="I1825">_xlfn.IFS(H1825&lt;PERCENTILE(Income_Clean,0.33),"Low",H1825&lt;PERCENTILE(Income_Clean,0.67),"Medium",H1825&gt;PERCENTILE(Income_Clean,0.67),"High")</f>
        <v>Medium</v>
      </c>
      <c r="J1825" t="str">
        <f t="shared" si="169"/>
        <v>Average Income</v>
      </c>
      <c r="K1825">
        <v>0</v>
      </c>
      <c r="L1825">
        <v>1</v>
      </c>
      <c r="M1825" t="str">
        <f t="shared" si="171"/>
        <v>Yes</v>
      </c>
      <c r="N1825" t="s">
        <v>467</v>
      </c>
      <c r="O1825">
        <v>97</v>
      </c>
      <c r="P1825">
        <v>267</v>
      </c>
      <c r="Q1825">
        <v>6</v>
      </c>
      <c r="R1825">
        <v>54</v>
      </c>
      <c r="S1825">
        <v>8</v>
      </c>
      <c r="T1825">
        <v>3</v>
      </c>
      <c r="U1825">
        <v>50</v>
      </c>
      <c r="V1825">
        <f t="shared" si="172"/>
        <v>388</v>
      </c>
      <c r="W1825">
        <v>2</v>
      </c>
      <c r="X1825">
        <v>5</v>
      </c>
      <c r="Y1825">
        <v>2</v>
      </c>
      <c r="Z1825">
        <v>6</v>
      </c>
      <c r="AA1825">
        <v>5</v>
      </c>
      <c r="AB1825">
        <v>0</v>
      </c>
      <c r="AC1825">
        <v>0</v>
      </c>
      <c r="AD1825">
        <v>0</v>
      </c>
      <c r="AE1825">
        <v>0</v>
      </c>
      <c r="AF1825">
        <v>0</v>
      </c>
      <c r="AG1825">
        <f t="shared" si="173"/>
        <v>0</v>
      </c>
      <c r="AH1825">
        <v>0</v>
      </c>
      <c r="AI1825">
        <v>0</v>
      </c>
    </row>
    <row r="1826" spans="1:35" x14ac:dyDescent="0.3">
      <c r="A1826" s="1">
        <v>5302</v>
      </c>
      <c r="B1826">
        <v>1986</v>
      </c>
      <c r="C1826">
        <f t="shared" si="170"/>
        <v>40</v>
      </c>
      <c r="D1826" t="str" cm="1">
        <f t="array" ref="D1826">_xlfn.IFS(C1826&lt;36,"Young",C1826&lt;56,"Middle-aged",C1826&gt;=56,"Senior")</f>
        <v>Middle-aged</v>
      </c>
      <c r="E1826" t="s">
        <v>29</v>
      </c>
      <c r="F1826" t="s">
        <v>33</v>
      </c>
      <c r="G1826">
        <v>78394</v>
      </c>
      <c r="H1826">
        <f t="shared" si="168"/>
        <v>78394</v>
      </c>
      <c r="I1826" t="str" cm="1">
        <f t="array" ref="I1826">_xlfn.IFS(H1826&lt;PERCENTILE(Income_Clean,0.33),"Low",H1826&lt;PERCENTILE(Income_Clean,0.67),"Medium",H1826&gt;PERCENTILE(Income_Clean,0.67),"High")</f>
        <v>High</v>
      </c>
      <c r="J1826" t="str">
        <f t="shared" si="169"/>
        <v>Above Average Income</v>
      </c>
      <c r="K1826">
        <v>0</v>
      </c>
      <c r="L1826">
        <v>0</v>
      </c>
      <c r="M1826" t="str">
        <f t="shared" si="171"/>
        <v>No</v>
      </c>
      <c r="N1826" t="s">
        <v>398</v>
      </c>
      <c r="O1826">
        <v>13</v>
      </c>
      <c r="P1826">
        <v>298</v>
      </c>
      <c r="Q1826">
        <v>27</v>
      </c>
      <c r="R1826">
        <v>697</v>
      </c>
      <c r="S1826">
        <v>216</v>
      </c>
      <c r="T1826">
        <v>24</v>
      </c>
      <c r="U1826">
        <v>166</v>
      </c>
      <c r="V1826">
        <f t="shared" si="172"/>
        <v>1428</v>
      </c>
      <c r="W1826">
        <v>1</v>
      </c>
      <c r="X1826">
        <v>4</v>
      </c>
      <c r="Y1826">
        <v>6</v>
      </c>
      <c r="Z1826">
        <v>5</v>
      </c>
      <c r="AA1826">
        <v>2</v>
      </c>
      <c r="AB1826">
        <v>0</v>
      </c>
      <c r="AC1826">
        <v>0</v>
      </c>
      <c r="AD1826">
        <v>0</v>
      </c>
      <c r="AE1826">
        <v>0</v>
      </c>
      <c r="AF1826">
        <v>0</v>
      </c>
      <c r="AG1826">
        <f t="shared" si="173"/>
        <v>0</v>
      </c>
      <c r="AH1826">
        <v>0</v>
      </c>
      <c r="AI1826">
        <v>1</v>
      </c>
    </row>
    <row r="1827" spans="1:35" x14ac:dyDescent="0.3">
      <c r="A1827" s="1">
        <v>4687</v>
      </c>
      <c r="B1827">
        <v>1958</v>
      </c>
      <c r="C1827">
        <f t="shared" si="170"/>
        <v>68</v>
      </c>
      <c r="D1827" t="str" cm="1">
        <f t="array" ref="D1827">_xlfn.IFS(C1827&lt;36,"Young",C1827&lt;56,"Middle-aged",C1827&gt;=56,"Senior")</f>
        <v>Senior</v>
      </c>
      <c r="E1827" t="s">
        <v>39</v>
      </c>
      <c r="F1827" t="s">
        <v>37</v>
      </c>
      <c r="G1827">
        <v>80739</v>
      </c>
      <c r="H1827">
        <f t="shared" si="168"/>
        <v>80739</v>
      </c>
      <c r="I1827" t="str" cm="1">
        <f t="array" ref="I1827">_xlfn.IFS(H1827&lt;PERCENTILE(Income_Clean,0.33),"Low",H1827&lt;PERCENTILE(Income_Clean,0.67),"Medium",H1827&gt;PERCENTILE(Income_Clean,0.67),"High")</f>
        <v>High</v>
      </c>
      <c r="J1827" t="str">
        <f t="shared" si="169"/>
        <v>Above Average Income</v>
      </c>
      <c r="K1827">
        <v>0</v>
      </c>
      <c r="L1827">
        <v>0</v>
      </c>
      <c r="M1827" t="str">
        <f t="shared" si="171"/>
        <v>No</v>
      </c>
      <c r="N1827" t="s">
        <v>586</v>
      </c>
      <c r="O1827">
        <v>92</v>
      </c>
      <c r="P1827">
        <v>674</v>
      </c>
      <c r="Q1827">
        <v>92</v>
      </c>
      <c r="R1827">
        <v>736</v>
      </c>
      <c r="S1827">
        <v>39</v>
      </c>
      <c r="T1827">
        <v>0</v>
      </c>
      <c r="U1827">
        <v>92</v>
      </c>
      <c r="V1827">
        <f t="shared" si="172"/>
        <v>1633</v>
      </c>
      <c r="W1827">
        <v>1</v>
      </c>
      <c r="X1827">
        <v>3</v>
      </c>
      <c r="Y1827">
        <v>11</v>
      </c>
      <c r="Z1827">
        <v>9</v>
      </c>
      <c r="AA1827">
        <v>1</v>
      </c>
      <c r="AB1827">
        <v>0</v>
      </c>
      <c r="AC1827">
        <v>0</v>
      </c>
      <c r="AD1827">
        <v>0</v>
      </c>
      <c r="AE1827">
        <v>0</v>
      </c>
      <c r="AF1827">
        <v>0</v>
      </c>
      <c r="AG1827">
        <f t="shared" si="173"/>
        <v>0</v>
      </c>
      <c r="AH1827">
        <v>0</v>
      </c>
      <c r="AI1827">
        <v>0</v>
      </c>
    </row>
    <row r="1828" spans="1:35" x14ac:dyDescent="0.3">
      <c r="A1828" s="1">
        <v>1087</v>
      </c>
      <c r="B1828">
        <v>1975</v>
      </c>
      <c r="C1828">
        <f t="shared" si="170"/>
        <v>51</v>
      </c>
      <c r="D1828" t="str" cm="1">
        <f t="array" ref="D1828">_xlfn.IFS(C1828&lt;36,"Young",C1828&lt;56,"Middle-aged",C1828&gt;=56,"Senior")</f>
        <v>Middle-aged</v>
      </c>
      <c r="E1828" t="s">
        <v>39</v>
      </c>
      <c r="F1828" t="s">
        <v>33</v>
      </c>
      <c r="G1828">
        <v>22669</v>
      </c>
      <c r="H1828">
        <f t="shared" si="168"/>
        <v>22669</v>
      </c>
      <c r="I1828" t="str" cm="1">
        <f t="array" ref="I1828">_xlfn.IFS(H1828&lt;PERCENTILE(Income_Clean,0.33),"Low",H1828&lt;PERCENTILE(Income_Clean,0.67),"Medium",H1828&gt;PERCENTILE(Income_Clean,0.67),"High")</f>
        <v>Low</v>
      </c>
      <c r="J1828" t="str">
        <f t="shared" si="169"/>
        <v>Below Average Income</v>
      </c>
      <c r="K1828">
        <v>1</v>
      </c>
      <c r="L1828">
        <v>0</v>
      </c>
      <c r="M1828" t="str">
        <f t="shared" si="171"/>
        <v>Yes</v>
      </c>
      <c r="N1828" t="s">
        <v>247</v>
      </c>
      <c r="O1828">
        <v>30</v>
      </c>
      <c r="P1828">
        <v>16</v>
      </c>
      <c r="Q1828">
        <v>14</v>
      </c>
      <c r="R1828">
        <v>36</v>
      </c>
      <c r="S1828">
        <v>37</v>
      </c>
      <c r="T1828">
        <v>22</v>
      </c>
      <c r="U1828">
        <v>48</v>
      </c>
      <c r="V1828">
        <f t="shared" si="172"/>
        <v>173</v>
      </c>
      <c r="W1828">
        <v>3</v>
      </c>
      <c r="X1828">
        <v>4</v>
      </c>
      <c r="Y1828">
        <v>1</v>
      </c>
      <c r="Z1828">
        <v>2</v>
      </c>
      <c r="AA1828">
        <v>9</v>
      </c>
      <c r="AB1828">
        <v>0</v>
      </c>
      <c r="AC1828">
        <v>0</v>
      </c>
      <c r="AD1828">
        <v>0</v>
      </c>
      <c r="AE1828">
        <v>0</v>
      </c>
      <c r="AF1828">
        <v>0</v>
      </c>
      <c r="AG1828">
        <f t="shared" si="173"/>
        <v>0</v>
      </c>
      <c r="AH1828">
        <v>0</v>
      </c>
      <c r="AI1828">
        <v>1</v>
      </c>
    </row>
    <row r="1829" spans="1:35" x14ac:dyDescent="0.3">
      <c r="A1829" s="1">
        <v>6859</v>
      </c>
      <c r="B1829">
        <v>1987</v>
      </c>
      <c r="C1829">
        <f t="shared" si="170"/>
        <v>39</v>
      </c>
      <c r="D1829" t="str" cm="1">
        <f t="array" ref="D1829">_xlfn.IFS(C1829&lt;36,"Young",C1829&lt;56,"Middle-aged",C1829&gt;=56,"Senior")</f>
        <v>Middle-aged</v>
      </c>
      <c r="E1829" t="s">
        <v>29</v>
      </c>
      <c r="F1829" t="s">
        <v>30</v>
      </c>
      <c r="G1829">
        <v>29236</v>
      </c>
      <c r="H1829">
        <f t="shared" si="168"/>
        <v>29236</v>
      </c>
      <c r="I1829" t="str" cm="1">
        <f t="array" ref="I1829">_xlfn.IFS(H1829&lt;PERCENTILE(Income_Clean,0.33),"Low",H1829&lt;PERCENTILE(Income_Clean,0.67),"Medium",H1829&gt;PERCENTILE(Income_Clean,0.67),"High")</f>
        <v>Low</v>
      </c>
      <c r="J1829" t="str">
        <f t="shared" si="169"/>
        <v>Below Average Income</v>
      </c>
      <c r="K1829">
        <v>1</v>
      </c>
      <c r="L1829">
        <v>0</v>
      </c>
      <c r="M1829" t="str">
        <f t="shared" si="171"/>
        <v>Yes</v>
      </c>
      <c r="N1829" t="s">
        <v>311</v>
      </c>
      <c r="O1829">
        <v>30</v>
      </c>
      <c r="P1829">
        <v>37</v>
      </c>
      <c r="Q1829">
        <v>4</v>
      </c>
      <c r="R1829">
        <v>24</v>
      </c>
      <c r="S1829">
        <v>16</v>
      </c>
      <c r="T1829">
        <v>9</v>
      </c>
      <c r="U1829">
        <v>9</v>
      </c>
      <c r="V1829">
        <f t="shared" si="172"/>
        <v>99</v>
      </c>
      <c r="W1829">
        <v>2</v>
      </c>
      <c r="X1829">
        <v>4</v>
      </c>
      <c r="Y1829">
        <v>0</v>
      </c>
      <c r="Z1829">
        <v>3</v>
      </c>
      <c r="AA1829">
        <v>9</v>
      </c>
      <c r="AB1829">
        <v>0</v>
      </c>
      <c r="AC1829">
        <v>0</v>
      </c>
      <c r="AD1829">
        <v>0</v>
      </c>
      <c r="AE1829">
        <v>0</v>
      </c>
      <c r="AF1829">
        <v>0</v>
      </c>
      <c r="AG1829">
        <f t="shared" si="173"/>
        <v>0</v>
      </c>
      <c r="AH1829">
        <v>0</v>
      </c>
      <c r="AI1829">
        <v>0</v>
      </c>
    </row>
    <row r="1830" spans="1:35" x14ac:dyDescent="0.3">
      <c r="A1830" s="1">
        <v>9860</v>
      </c>
      <c r="B1830">
        <v>1959</v>
      </c>
      <c r="C1830">
        <f t="shared" si="170"/>
        <v>67</v>
      </c>
      <c r="D1830" t="str" cm="1">
        <f t="array" ref="D1830">_xlfn.IFS(C1830&lt;36,"Young",C1830&lt;56,"Middle-aged",C1830&gt;=56,"Senior")</f>
        <v>Senior</v>
      </c>
      <c r="E1830" t="s">
        <v>29</v>
      </c>
      <c r="F1830" t="s">
        <v>33</v>
      </c>
      <c r="G1830">
        <v>44911</v>
      </c>
      <c r="H1830">
        <f t="shared" si="168"/>
        <v>44911</v>
      </c>
      <c r="I1830" t="str" cm="1">
        <f t="array" ref="I1830">_xlfn.IFS(H1830&lt;PERCENTILE(Income_Clean,0.33),"Low",H1830&lt;PERCENTILE(Income_Clean,0.67),"Medium",H1830&gt;PERCENTILE(Income_Clean,0.67),"High")</f>
        <v>Medium</v>
      </c>
      <c r="J1830" t="str">
        <f t="shared" si="169"/>
        <v>Average Income</v>
      </c>
      <c r="K1830">
        <v>0</v>
      </c>
      <c r="L1830">
        <v>1</v>
      </c>
      <c r="M1830" t="str">
        <f t="shared" si="171"/>
        <v>Yes</v>
      </c>
      <c r="N1830" t="s">
        <v>494</v>
      </c>
      <c r="O1830">
        <v>11</v>
      </c>
      <c r="P1830">
        <v>159</v>
      </c>
      <c r="Q1830">
        <v>0</v>
      </c>
      <c r="R1830">
        <v>22</v>
      </c>
      <c r="S1830">
        <v>2</v>
      </c>
      <c r="T1830">
        <v>1</v>
      </c>
      <c r="U1830">
        <v>31</v>
      </c>
      <c r="V1830">
        <f t="shared" si="172"/>
        <v>215</v>
      </c>
      <c r="W1830">
        <v>3</v>
      </c>
      <c r="X1830">
        <v>4</v>
      </c>
      <c r="Y1830">
        <v>1</v>
      </c>
      <c r="Z1830">
        <v>4</v>
      </c>
      <c r="AA1830">
        <v>7</v>
      </c>
      <c r="AB1830">
        <v>0</v>
      </c>
      <c r="AC1830">
        <v>0</v>
      </c>
      <c r="AD1830">
        <v>0</v>
      </c>
      <c r="AE1830">
        <v>0</v>
      </c>
      <c r="AF1830">
        <v>0</v>
      </c>
      <c r="AG1830">
        <f t="shared" si="173"/>
        <v>0</v>
      </c>
      <c r="AH1830">
        <v>0</v>
      </c>
      <c r="AI1830">
        <v>0</v>
      </c>
    </row>
    <row r="1831" spans="1:35" x14ac:dyDescent="0.3">
      <c r="A1831" s="1">
        <v>7129</v>
      </c>
      <c r="B1831">
        <v>1962</v>
      </c>
      <c r="C1831">
        <f t="shared" si="170"/>
        <v>64</v>
      </c>
      <c r="D1831" t="str" cm="1">
        <f t="array" ref="D1831">_xlfn.IFS(C1831&lt;36,"Young",C1831&lt;56,"Middle-aged",C1831&gt;=56,"Senior")</f>
        <v>Senior</v>
      </c>
      <c r="E1831" t="s">
        <v>36</v>
      </c>
      <c r="F1831" t="s">
        <v>37</v>
      </c>
      <c r="G1831">
        <v>54693</v>
      </c>
      <c r="H1831">
        <f t="shared" si="168"/>
        <v>54693</v>
      </c>
      <c r="I1831" t="str" cm="1">
        <f t="array" ref="I1831">_xlfn.IFS(H1831&lt;PERCENTILE(Income_Clean,0.33),"Low",H1831&lt;PERCENTILE(Income_Clean,0.67),"Medium",H1831&gt;PERCENTILE(Income_Clean,0.67),"High")</f>
        <v>Medium</v>
      </c>
      <c r="J1831" t="str">
        <f t="shared" si="169"/>
        <v>Average Income</v>
      </c>
      <c r="K1831">
        <v>0</v>
      </c>
      <c r="L1831">
        <v>1</v>
      </c>
      <c r="M1831" t="str">
        <f t="shared" si="171"/>
        <v>Yes</v>
      </c>
      <c r="N1831" t="s">
        <v>630</v>
      </c>
      <c r="O1831">
        <v>72</v>
      </c>
      <c r="P1831">
        <v>686</v>
      </c>
      <c r="Q1831">
        <v>17</v>
      </c>
      <c r="R1831">
        <v>142</v>
      </c>
      <c r="S1831">
        <v>23</v>
      </c>
      <c r="T1831">
        <v>26</v>
      </c>
      <c r="U1831">
        <v>35</v>
      </c>
      <c r="V1831">
        <f t="shared" si="172"/>
        <v>929</v>
      </c>
      <c r="W1831">
        <v>8</v>
      </c>
      <c r="X1831">
        <v>6</v>
      </c>
      <c r="Y1831">
        <v>4</v>
      </c>
      <c r="Z1831">
        <v>13</v>
      </c>
      <c r="AA1831">
        <v>6</v>
      </c>
      <c r="AB1831">
        <v>0</v>
      </c>
      <c r="AC1831">
        <v>0</v>
      </c>
      <c r="AD1831">
        <v>0</v>
      </c>
      <c r="AE1831">
        <v>0</v>
      </c>
      <c r="AF1831">
        <v>0</v>
      </c>
      <c r="AG1831">
        <f t="shared" si="173"/>
        <v>0</v>
      </c>
      <c r="AH1831">
        <v>0</v>
      </c>
      <c r="AI1831">
        <v>0</v>
      </c>
    </row>
    <row r="1832" spans="1:35" x14ac:dyDescent="0.3">
      <c r="A1832" s="1">
        <v>5866</v>
      </c>
      <c r="B1832">
        <v>1974</v>
      </c>
      <c r="C1832">
        <f t="shared" si="170"/>
        <v>52</v>
      </c>
      <c r="D1832" t="str" cm="1">
        <f t="array" ref="D1832">_xlfn.IFS(C1832&lt;36,"Young",C1832&lt;56,"Middle-aged",C1832&gt;=56,"Senior")</f>
        <v>Middle-aged</v>
      </c>
      <c r="E1832" t="s">
        <v>29</v>
      </c>
      <c r="F1832" t="s">
        <v>33</v>
      </c>
      <c r="G1832">
        <v>48186</v>
      </c>
      <c r="H1832">
        <f t="shared" si="168"/>
        <v>48186</v>
      </c>
      <c r="I1832" t="str" cm="1">
        <f t="array" ref="I1832">_xlfn.IFS(H1832&lt;PERCENTILE(Income_Clean,0.33),"Low",H1832&lt;PERCENTILE(Income_Clean,0.67),"Medium",H1832&gt;PERCENTILE(Income_Clean,0.67),"High")</f>
        <v>Medium</v>
      </c>
      <c r="J1832" t="str">
        <f t="shared" si="169"/>
        <v>Average Income</v>
      </c>
      <c r="K1832">
        <v>1</v>
      </c>
      <c r="L1832">
        <v>0</v>
      </c>
      <c r="M1832" t="str">
        <f t="shared" si="171"/>
        <v>Yes</v>
      </c>
      <c r="N1832" t="s">
        <v>255</v>
      </c>
      <c r="O1832">
        <v>39</v>
      </c>
      <c r="P1832">
        <v>97</v>
      </c>
      <c r="Q1832">
        <v>3</v>
      </c>
      <c r="R1832">
        <v>66</v>
      </c>
      <c r="S1832">
        <v>12</v>
      </c>
      <c r="T1832">
        <v>7</v>
      </c>
      <c r="U1832">
        <v>34</v>
      </c>
      <c r="V1832">
        <f t="shared" si="172"/>
        <v>219</v>
      </c>
      <c r="W1832">
        <v>3</v>
      </c>
      <c r="X1832">
        <v>4</v>
      </c>
      <c r="Y1832">
        <v>1</v>
      </c>
      <c r="Z1832">
        <v>4</v>
      </c>
      <c r="AA1832">
        <v>7</v>
      </c>
      <c r="AB1832">
        <v>0</v>
      </c>
      <c r="AC1832">
        <v>0</v>
      </c>
      <c r="AD1832">
        <v>0</v>
      </c>
      <c r="AE1832">
        <v>0</v>
      </c>
      <c r="AF1832">
        <v>0</v>
      </c>
      <c r="AG1832">
        <f t="shared" si="173"/>
        <v>0</v>
      </c>
      <c r="AH1832">
        <v>0</v>
      </c>
      <c r="AI1832">
        <v>0</v>
      </c>
    </row>
    <row r="1833" spans="1:35" x14ac:dyDescent="0.3">
      <c r="A1833" s="1">
        <v>10521</v>
      </c>
      <c r="B1833">
        <v>1977</v>
      </c>
      <c r="C1833">
        <f t="shared" si="170"/>
        <v>49</v>
      </c>
      <c r="D1833" t="str" cm="1">
        <f t="array" ref="D1833">_xlfn.IFS(C1833&lt;36,"Young",C1833&lt;56,"Middle-aged",C1833&gt;=56,"Senior")</f>
        <v>Middle-aged</v>
      </c>
      <c r="E1833" t="s">
        <v>29</v>
      </c>
      <c r="F1833" t="s">
        <v>37</v>
      </c>
      <c r="G1833">
        <v>54809</v>
      </c>
      <c r="H1833">
        <f t="shared" si="168"/>
        <v>54809</v>
      </c>
      <c r="I1833" t="str" cm="1">
        <f t="array" ref="I1833">_xlfn.IFS(H1833&lt;PERCENTILE(Income_Clean,0.33),"Low",H1833&lt;PERCENTILE(Income_Clean,0.67),"Medium",H1833&gt;PERCENTILE(Income_Clean,0.67),"High")</f>
        <v>Medium</v>
      </c>
      <c r="J1833" t="str">
        <f t="shared" si="169"/>
        <v>Average Income</v>
      </c>
      <c r="K1833">
        <v>1</v>
      </c>
      <c r="L1833">
        <v>1</v>
      </c>
      <c r="M1833" t="str">
        <f t="shared" si="171"/>
        <v>Yes</v>
      </c>
      <c r="N1833" t="s">
        <v>294</v>
      </c>
      <c r="O1833">
        <v>0</v>
      </c>
      <c r="P1833">
        <v>63</v>
      </c>
      <c r="Q1833">
        <v>6</v>
      </c>
      <c r="R1833">
        <v>57</v>
      </c>
      <c r="S1833">
        <v>13</v>
      </c>
      <c r="T1833">
        <v>13</v>
      </c>
      <c r="U1833">
        <v>22</v>
      </c>
      <c r="V1833">
        <f t="shared" si="172"/>
        <v>174</v>
      </c>
      <c r="W1833">
        <v>4</v>
      </c>
      <c r="X1833">
        <v>2</v>
      </c>
      <c r="Y1833">
        <v>1</v>
      </c>
      <c r="Z1833">
        <v>5</v>
      </c>
      <c r="AA1833">
        <v>4</v>
      </c>
      <c r="AB1833">
        <v>0</v>
      </c>
      <c r="AC1833">
        <v>0</v>
      </c>
      <c r="AD1833">
        <v>0</v>
      </c>
      <c r="AE1833">
        <v>0</v>
      </c>
      <c r="AF1833">
        <v>0</v>
      </c>
      <c r="AG1833">
        <f t="shared" si="173"/>
        <v>0</v>
      </c>
      <c r="AH1833">
        <v>0</v>
      </c>
      <c r="AI1833">
        <v>1</v>
      </c>
    </row>
    <row r="1834" spans="1:35" x14ac:dyDescent="0.3">
      <c r="A1834" s="1">
        <v>7393</v>
      </c>
      <c r="B1834">
        <v>1978</v>
      </c>
      <c r="C1834">
        <f t="shared" si="170"/>
        <v>48</v>
      </c>
      <c r="D1834" t="str" cm="1">
        <f t="array" ref="D1834">_xlfn.IFS(C1834&lt;36,"Young",C1834&lt;56,"Middle-aged",C1834&gt;=56,"Senior")</f>
        <v>Middle-aged</v>
      </c>
      <c r="E1834" t="s">
        <v>29</v>
      </c>
      <c r="F1834" t="s">
        <v>33</v>
      </c>
      <c r="G1834">
        <v>41580</v>
      </c>
      <c r="H1834">
        <f t="shared" si="168"/>
        <v>41580</v>
      </c>
      <c r="I1834" t="str" cm="1">
        <f t="array" ref="I1834">_xlfn.IFS(H1834&lt;PERCENTILE(Income_Clean,0.33),"Low",H1834&lt;PERCENTILE(Income_Clean,0.67),"Medium",H1834&gt;PERCENTILE(Income_Clean,0.67),"High")</f>
        <v>Medium</v>
      </c>
      <c r="J1834" t="str">
        <f t="shared" si="169"/>
        <v>Average Income</v>
      </c>
      <c r="K1834">
        <v>1</v>
      </c>
      <c r="L1834">
        <v>1</v>
      </c>
      <c r="M1834" t="str">
        <f t="shared" si="171"/>
        <v>Yes</v>
      </c>
      <c r="N1834" t="s">
        <v>623</v>
      </c>
      <c r="O1834">
        <v>15</v>
      </c>
      <c r="P1834">
        <v>56</v>
      </c>
      <c r="Q1834">
        <v>5</v>
      </c>
      <c r="R1834">
        <v>24</v>
      </c>
      <c r="S1834">
        <v>4</v>
      </c>
      <c r="T1834">
        <v>0</v>
      </c>
      <c r="U1834">
        <v>3</v>
      </c>
      <c r="V1834">
        <f t="shared" si="172"/>
        <v>92</v>
      </c>
      <c r="W1834">
        <v>3</v>
      </c>
      <c r="X1834">
        <v>2</v>
      </c>
      <c r="Y1834">
        <v>1</v>
      </c>
      <c r="Z1834">
        <v>3</v>
      </c>
      <c r="AA1834">
        <v>5</v>
      </c>
      <c r="AB1834">
        <v>0</v>
      </c>
      <c r="AC1834">
        <v>0</v>
      </c>
      <c r="AD1834">
        <v>0</v>
      </c>
      <c r="AE1834">
        <v>0</v>
      </c>
      <c r="AF1834">
        <v>0</v>
      </c>
      <c r="AG1834">
        <f t="shared" si="173"/>
        <v>0</v>
      </c>
      <c r="AH1834">
        <v>0</v>
      </c>
      <c r="AI1834">
        <v>0</v>
      </c>
    </row>
    <row r="1835" spans="1:35" x14ac:dyDescent="0.3">
      <c r="A1835" s="1">
        <v>7849</v>
      </c>
      <c r="B1835">
        <v>1970</v>
      </c>
      <c r="C1835">
        <f t="shared" si="170"/>
        <v>56</v>
      </c>
      <c r="D1835" t="str" cm="1">
        <f t="array" ref="D1835">_xlfn.IFS(C1835&lt;36,"Young",C1835&lt;56,"Middle-aged",C1835&gt;=56,"Senior")</f>
        <v>Senior</v>
      </c>
      <c r="E1835" t="s">
        <v>36</v>
      </c>
      <c r="F1835" t="s">
        <v>37</v>
      </c>
      <c r="G1835">
        <v>80336</v>
      </c>
      <c r="H1835">
        <f t="shared" si="168"/>
        <v>80336</v>
      </c>
      <c r="I1835" t="str" cm="1">
        <f t="array" ref="I1835">_xlfn.IFS(H1835&lt;PERCENTILE(Income_Clean,0.33),"Low",H1835&lt;PERCENTILE(Income_Clean,0.67),"Medium",H1835&gt;PERCENTILE(Income_Clean,0.67),"High")</f>
        <v>High</v>
      </c>
      <c r="J1835" t="str">
        <f t="shared" si="169"/>
        <v>Above Average Income</v>
      </c>
      <c r="K1835">
        <v>0</v>
      </c>
      <c r="L1835">
        <v>0</v>
      </c>
      <c r="M1835" t="str">
        <f t="shared" si="171"/>
        <v>No</v>
      </c>
      <c r="N1835" t="s">
        <v>40</v>
      </c>
      <c r="O1835">
        <v>12</v>
      </c>
      <c r="P1835">
        <v>209</v>
      </c>
      <c r="Q1835">
        <v>19</v>
      </c>
      <c r="R1835">
        <v>456</v>
      </c>
      <c r="S1835">
        <v>160</v>
      </c>
      <c r="T1835">
        <v>142</v>
      </c>
      <c r="U1835">
        <v>66</v>
      </c>
      <c r="V1835">
        <f t="shared" si="172"/>
        <v>1052</v>
      </c>
      <c r="W1835">
        <v>1</v>
      </c>
      <c r="X1835">
        <v>2</v>
      </c>
      <c r="Y1835">
        <v>9</v>
      </c>
      <c r="Z1835">
        <v>13</v>
      </c>
      <c r="AA1835">
        <v>1</v>
      </c>
      <c r="AB1835">
        <v>0</v>
      </c>
      <c r="AC1835">
        <v>0</v>
      </c>
      <c r="AD1835">
        <v>0</v>
      </c>
      <c r="AE1835">
        <v>0</v>
      </c>
      <c r="AF1835">
        <v>0</v>
      </c>
      <c r="AG1835">
        <f t="shared" si="173"/>
        <v>0</v>
      </c>
      <c r="AH1835">
        <v>0</v>
      </c>
      <c r="AI1835">
        <v>0</v>
      </c>
    </row>
    <row r="1836" spans="1:35" x14ac:dyDescent="0.3">
      <c r="A1836" s="1">
        <v>332</v>
      </c>
      <c r="B1836">
        <v>1957</v>
      </c>
      <c r="C1836">
        <f t="shared" si="170"/>
        <v>69</v>
      </c>
      <c r="D1836" t="str" cm="1">
        <f t="array" ref="D1836">_xlfn.IFS(C1836&lt;36,"Young",C1836&lt;56,"Middle-aged",C1836&gt;=56,"Senior")</f>
        <v>Senior</v>
      </c>
      <c r="E1836" t="s">
        <v>29</v>
      </c>
      <c r="F1836" t="s">
        <v>37</v>
      </c>
      <c r="G1836">
        <v>47743</v>
      </c>
      <c r="H1836">
        <f t="shared" si="168"/>
        <v>47743</v>
      </c>
      <c r="I1836" t="str" cm="1">
        <f t="array" ref="I1836">_xlfn.IFS(H1836&lt;PERCENTILE(Income_Clean,0.33),"Low",H1836&lt;PERCENTILE(Income_Clean,0.67),"Medium",H1836&gt;PERCENTILE(Income_Clean,0.67),"High")</f>
        <v>Medium</v>
      </c>
      <c r="J1836" t="str">
        <f t="shared" si="169"/>
        <v>Average Income</v>
      </c>
      <c r="K1836">
        <v>0</v>
      </c>
      <c r="L1836">
        <v>1</v>
      </c>
      <c r="M1836" t="str">
        <f t="shared" si="171"/>
        <v>Yes</v>
      </c>
      <c r="N1836" t="s">
        <v>512</v>
      </c>
      <c r="O1836">
        <v>56</v>
      </c>
      <c r="P1836">
        <v>198</v>
      </c>
      <c r="Q1836">
        <v>2</v>
      </c>
      <c r="R1836">
        <v>43</v>
      </c>
      <c r="S1836">
        <v>0</v>
      </c>
      <c r="T1836">
        <v>12</v>
      </c>
      <c r="U1836">
        <v>20</v>
      </c>
      <c r="V1836">
        <f t="shared" si="172"/>
        <v>275</v>
      </c>
      <c r="W1836">
        <v>3</v>
      </c>
      <c r="X1836">
        <v>4</v>
      </c>
      <c r="Y1836">
        <v>1</v>
      </c>
      <c r="Z1836">
        <v>6</v>
      </c>
      <c r="AA1836">
        <v>6</v>
      </c>
      <c r="AB1836">
        <v>0</v>
      </c>
      <c r="AC1836">
        <v>1</v>
      </c>
      <c r="AD1836">
        <v>0</v>
      </c>
      <c r="AE1836">
        <v>0</v>
      </c>
      <c r="AF1836">
        <v>0</v>
      </c>
      <c r="AG1836">
        <f t="shared" si="173"/>
        <v>1</v>
      </c>
      <c r="AH1836">
        <v>0</v>
      </c>
      <c r="AI1836">
        <v>0</v>
      </c>
    </row>
    <row r="1837" spans="1:35" x14ac:dyDescent="0.3">
      <c r="A1837" s="1">
        <v>9847</v>
      </c>
      <c r="B1837">
        <v>1955</v>
      </c>
      <c r="C1837">
        <f t="shared" si="170"/>
        <v>71</v>
      </c>
      <c r="D1837" t="str" cm="1">
        <f t="array" ref="D1837">_xlfn.IFS(C1837&lt;36,"Young",C1837&lt;56,"Middle-aged",C1837&gt;=56,"Senior")</f>
        <v>Senior</v>
      </c>
      <c r="E1837" t="s">
        <v>53</v>
      </c>
      <c r="F1837" t="s">
        <v>37</v>
      </c>
      <c r="G1837">
        <v>62972</v>
      </c>
      <c r="H1837">
        <f t="shared" si="168"/>
        <v>62972</v>
      </c>
      <c r="I1837" t="str" cm="1">
        <f t="array" ref="I1837">_xlfn.IFS(H1837&lt;PERCENTILE(Income_Clean,0.33),"Low",H1837&lt;PERCENTILE(Income_Clean,0.67),"Medium",H1837&gt;PERCENTILE(Income_Clean,0.67),"High")</f>
        <v>Medium</v>
      </c>
      <c r="J1837" t="str">
        <f t="shared" si="169"/>
        <v>Average Income</v>
      </c>
      <c r="K1837">
        <v>0</v>
      </c>
      <c r="L1837">
        <v>1</v>
      </c>
      <c r="M1837" t="str">
        <f t="shared" si="171"/>
        <v>Yes</v>
      </c>
      <c r="N1837" t="s">
        <v>450</v>
      </c>
      <c r="O1837">
        <v>39</v>
      </c>
      <c r="P1837">
        <v>313</v>
      </c>
      <c r="Q1837">
        <v>15</v>
      </c>
      <c r="R1837">
        <v>47</v>
      </c>
      <c r="S1837">
        <v>20</v>
      </c>
      <c r="T1837">
        <v>0</v>
      </c>
      <c r="U1837">
        <v>192</v>
      </c>
      <c r="V1837">
        <f t="shared" si="172"/>
        <v>587</v>
      </c>
      <c r="W1837">
        <v>2</v>
      </c>
      <c r="X1837">
        <v>7</v>
      </c>
      <c r="Y1837">
        <v>4</v>
      </c>
      <c r="Z1837">
        <v>3</v>
      </c>
      <c r="AA1837">
        <v>6</v>
      </c>
      <c r="AB1837">
        <v>0</v>
      </c>
      <c r="AC1837">
        <v>0</v>
      </c>
      <c r="AD1837">
        <v>0</v>
      </c>
      <c r="AE1837">
        <v>0</v>
      </c>
      <c r="AF1837">
        <v>0</v>
      </c>
      <c r="AG1837">
        <f t="shared" si="173"/>
        <v>0</v>
      </c>
      <c r="AH1837">
        <v>0</v>
      </c>
      <c r="AI1837">
        <v>0</v>
      </c>
    </row>
    <row r="1838" spans="1:35" x14ac:dyDescent="0.3">
      <c r="A1838" s="1">
        <v>531</v>
      </c>
      <c r="B1838">
        <v>1954</v>
      </c>
      <c r="C1838">
        <f t="shared" si="170"/>
        <v>72</v>
      </c>
      <c r="D1838" t="str" cm="1">
        <f t="array" ref="D1838">_xlfn.IFS(C1838&lt;36,"Young",C1838&lt;56,"Middle-aged",C1838&gt;=56,"Senior")</f>
        <v>Senior</v>
      </c>
      <c r="E1838" t="s">
        <v>36</v>
      </c>
      <c r="F1838" t="s">
        <v>41</v>
      </c>
      <c r="G1838">
        <v>57333</v>
      </c>
      <c r="H1838">
        <f t="shared" si="168"/>
        <v>57333</v>
      </c>
      <c r="I1838" t="str" cm="1">
        <f t="array" ref="I1838">_xlfn.IFS(H1838&lt;PERCENTILE(Income_Clean,0.33),"Low",H1838&lt;PERCENTILE(Income_Clean,0.67),"Medium",H1838&gt;PERCENTILE(Income_Clean,0.67),"High")</f>
        <v>Medium</v>
      </c>
      <c r="J1838" t="str">
        <f t="shared" si="169"/>
        <v>Average Income</v>
      </c>
      <c r="K1838">
        <v>0</v>
      </c>
      <c r="L1838">
        <v>1</v>
      </c>
      <c r="M1838" t="str">
        <f t="shared" si="171"/>
        <v>Yes</v>
      </c>
      <c r="N1838" t="s">
        <v>242</v>
      </c>
      <c r="O1838">
        <v>55</v>
      </c>
      <c r="P1838">
        <v>941</v>
      </c>
      <c r="Q1838">
        <v>14</v>
      </c>
      <c r="R1838">
        <v>397</v>
      </c>
      <c r="S1838">
        <v>76</v>
      </c>
      <c r="T1838">
        <v>58</v>
      </c>
      <c r="U1838">
        <v>176</v>
      </c>
      <c r="V1838">
        <f t="shared" si="172"/>
        <v>1662</v>
      </c>
      <c r="W1838">
        <v>11</v>
      </c>
      <c r="X1838">
        <v>8</v>
      </c>
      <c r="Y1838">
        <v>5</v>
      </c>
      <c r="Z1838">
        <v>9</v>
      </c>
      <c r="AA1838">
        <v>6</v>
      </c>
      <c r="AB1838">
        <v>0</v>
      </c>
      <c r="AC1838">
        <v>0</v>
      </c>
      <c r="AD1838">
        <v>0</v>
      </c>
      <c r="AE1838">
        <v>0</v>
      </c>
      <c r="AF1838">
        <v>0</v>
      </c>
      <c r="AG1838">
        <f t="shared" si="173"/>
        <v>0</v>
      </c>
      <c r="AH1838">
        <v>0</v>
      </c>
      <c r="AI1838">
        <v>1</v>
      </c>
    </row>
    <row r="1839" spans="1:35" x14ac:dyDescent="0.3">
      <c r="A1839" s="1">
        <v>9576</v>
      </c>
      <c r="B1839">
        <v>1982</v>
      </c>
      <c r="C1839">
        <f t="shared" si="170"/>
        <v>44</v>
      </c>
      <c r="D1839" t="str" cm="1">
        <f t="array" ref="D1839">_xlfn.IFS(C1839&lt;36,"Young",C1839&lt;56,"Middle-aged",C1839&gt;=56,"Senior")</f>
        <v>Middle-aged</v>
      </c>
      <c r="E1839" t="s">
        <v>36</v>
      </c>
      <c r="F1839" t="s">
        <v>33</v>
      </c>
      <c r="G1839">
        <v>32313</v>
      </c>
      <c r="H1839">
        <f t="shared" si="168"/>
        <v>32313</v>
      </c>
      <c r="I1839" t="str" cm="1">
        <f t="array" ref="I1839">_xlfn.IFS(H1839&lt;PERCENTILE(Income_Clean,0.33),"Low",H1839&lt;PERCENTILE(Income_Clean,0.67),"Medium",H1839&gt;PERCENTILE(Income_Clean,0.67),"High")</f>
        <v>Low</v>
      </c>
      <c r="J1839" t="str">
        <f t="shared" si="169"/>
        <v>Below Average Income</v>
      </c>
      <c r="K1839">
        <v>1</v>
      </c>
      <c r="L1839">
        <v>0</v>
      </c>
      <c r="M1839" t="str">
        <f t="shared" si="171"/>
        <v>Yes</v>
      </c>
      <c r="N1839" t="s">
        <v>259</v>
      </c>
      <c r="O1839">
        <v>60</v>
      </c>
      <c r="P1839">
        <v>86</v>
      </c>
      <c r="Q1839">
        <v>4</v>
      </c>
      <c r="R1839">
        <v>56</v>
      </c>
      <c r="S1839">
        <v>2</v>
      </c>
      <c r="T1839">
        <v>4</v>
      </c>
      <c r="U1839">
        <v>7</v>
      </c>
      <c r="V1839">
        <f t="shared" si="172"/>
        <v>159</v>
      </c>
      <c r="W1839">
        <v>3</v>
      </c>
      <c r="X1839">
        <v>4</v>
      </c>
      <c r="Y1839">
        <v>0</v>
      </c>
      <c r="Z1839">
        <v>4</v>
      </c>
      <c r="AA1839">
        <v>9</v>
      </c>
      <c r="AB1839">
        <v>0</v>
      </c>
      <c r="AC1839">
        <v>0</v>
      </c>
      <c r="AD1839">
        <v>0</v>
      </c>
      <c r="AE1839">
        <v>0</v>
      </c>
      <c r="AF1839">
        <v>0</v>
      </c>
      <c r="AG1839">
        <f t="shared" si="173"/>
        <v>0</v>
      </c>
      <c r="AH1839">
        <v>0</v>
      </c>
      <c r="AI1839">
        <v>0</v>
      </c>
    </row>
    <row r="1840" spans="1:35" x14ac:dyDescent="0.3">
      <c r="A1840" s="1">
        <v>6906</v>
      </c>
      <c r="B1840">
        <v>1953</v>
      </c>
      <c r="C1840">
        <f t="shared" si="170"/>
        <v>73</v>
      </c>
      <c r="D1840" t="str" cm="1">
        <f t="array" ref="D1840">_xlfn.IFS(C1840&lt;36,"Young",C1840&lt;56,"Middle-aged",C1840&gt;=56,"Senior")</f>
        <v>Senior</v>
      </c>
      <c r="E1840" t="s">
        <v>39</v>
      </c>
      <c r="F1840" t="s">
        <v>71</v>
      </c>
      <c r="G1840">
        <v>84953</v>
      </c>
      <c r="H1840">
        <f t="shared" si="168"/>
        <v>84953</v>
      </c>
      <c r="I1840" t="str" cm="1">
        <f t="array" ref="I1840">_xlfn.IFS(H1840&lt;PERCENTILE(Income_Clean,0.33),"Low",H1840&lt;PERCENTILE(Income_Clean,0.67),"Medium",H1840&gt;PERCENTILE(Income_Clean,0.67),"High")</f>
        <v>High</v>
      </c>
      <c r="J1840" t="str">
        <f t="shared" si="169"/>
        <v>Above Average Income</v>
      </c>
      <c r="K1840">
        <v>0</v>
      </c>
      <c r="L1840">
        <v>0</v>
      </c>
      <c r="M1840" t="str">
        <f t="shared" si="171"/>
        <v>No</v>
      </c>
      <c r="N1840" t="s">
        <v>279</v>
      </c>
      <c r="O1840">
        <v>73</v>
      </c>
      <c r="P1840">
        <v>167</v>
      </c>
      <c r="Q1840">
        <v>48</v>
      </c>
      <c r="R1840">
        <v>602</v>
      </c>
      <c r="S1840">
        <v>63</v>
      </c>
      <c r="T1840">
        <v>72</v>
      </c>
      <c r="U1840">
        <v>72</v>
      </c>
      <c r="V1840">
        <f t="shared" si="172"/>
        <v>1024</v>
      </c>
      <c r="W1840">
        <v>1</v>
      </c>
      <c r="X1840">
        <v>3</v>
      </c>
      <c r="Y1840">
        <v>10</v>
      </c>
      <c r="Z1840">
        <v>4</v>
      </c>
      <c r="AA1840">
        <v>2</v>
      </c>
      <c r="AB1840">
        <v>0</v>
      </c>
      <c r="AC1840">
        <v>1</v>
      </c>
      <c r="AD1840">
        <v>1</v>
      </c>
      <c r="AE1840">
        <v>1</v>
      </c>
      <c r="AF1840">
        <v>0</v>
      </c>
      <c r="AG1840">
        <f t="shared" si="173"/>
        <v>3</v>
      </c>
      <c r="AH1840">
        <v>0</v>
      </c>
      <c r="AI1840">
        <v>1</v>
      </c>
    </row>
    <row r="1841" spans="1:35" x14ac:dyDescent="0.3">
      <c r="A1841" s="1">
        <v>7419</v>
      </c>
      <c r="B1841">
        <v>1968</v>
      </c>
      <c r="C1841">
        <f t="shared" si="170"/>
        <v>58</v>
      </c>
      <c r="D1841" t="str" cm="1">
        <f t="array" ref="D1841">_xlfn.IFS(C1841&lt;36,"Young",C1841&lt;56,"Middle-aged",C1841&gt;=56,"Senior")</f>
        <v>Senior</v>
      </c>
      <c r="E1841" t="s">
        <v>39</v>
      </c>
      <c r="F1841" t="s">
        <v>41</v>
      </c>
      <c r="G1841">
        <v>27071</v>
      </c>
      <c r="H1841">
        <f t="shared" si="168"/>
        <v>27071</v>
      </c>
      <c r="I1841" t="str" cm="1">
        <f t="array" ref="I1841">_xlfn.IFS(H1841&lt;PERCENTILE(Income_Clean,0.33),"Low",H1841&lt;PERCENTILE(Income_Clean,0.67),"Medium",H1841&gt;PERCENTILE(Income_Clean,0.67),"High")</f>
        <v>Low</v>
      </c>
      <c r="J1841" t="str">
        <f t="shared" si="169"/>
        <v>Below Average Income</v>
      </c>
      <c r="K1841">
        <v>1</v>
      </c>
      <c r="L1841">
        <v>0</v>
      </c>
      <c r="M1841" t="str">
        <f t="shared" si="171"/>
        <v>Yes</v>
      </c>
      <c r="N1841" t="s">
        <v>562</v>
      </c>
      <c r="O1841">
        <v>90</v>
      </c>
      <c r="P1841">
        <v>8</v>
      </c>
      <c r="Q1841">
        <v>3</v>
      </c>
      <c r="R1841">
        <v>19</v>
      </c>
      <c r="S1841">
        <v>0</v>
      </c>
      <c r="T1841">
        <v>2</v>
      </c>
      <c r="U1841">
        <v>3</v>
      </c>
      <c r="V1841">
        <f t="shared" si="172"/>
        <v>35</v>
      </c>
      <c r="W1841">
        <v>2</v>
      </c>
      <c r="X1841">
        <v>2</v>
      </c>
      <c r="Y1841">
        <v>0</v>
      </c>
      <c r="Z1841">
        <v>3</v>
      </c>
      <c r="AA1841">
        <v>6</v>
      </c>
      <c r="AB1841">
        <v>0</v>
      </c>
      <c r="AC1841">
        <v>0</v>
      </c>
      <c r="AD1841">
        <v>0</v>
      </c>
      <c r="AE1841">
        <v>0</v>
      </c>
      <c r="AF1841">
        <v>0</v>
      </c>
      <c r="AG1841">
        <f t="shared" si="173"/>
        <v>0</v>
      </c>
      <c r="AH1841">
        <v>0</v>
      </c>
      <c r="AI1841">
        <v>0</v>
      </c>
    </row>
    <row r="1842" spans="1:35" x14ac:dyDescent="0.3">
      <c r="A1842" s="1">
        <v>3170</v>
      </c>
      <c r="B1842">
        <v>1957</v>
      </c>
      <c r="C1842">
        <f t="shared" si="170"/>
        <v>69</v>
      </c>
      <c r="D1842" t="str" cm="1">
        <f t="array" ref="D1842">_xlfn.IFS(C1842&lt;36,"Young",C1842&lt;56,"Middle-aged",C1842&gt;=56,"Senior")</f>
        <v>Senior</v>
      </c>
      <c r="E1842" t="s">
        <v>39</v>
      </c>
      <c r="F1842" t="s">
        <v>33</v>
      </c>
      <c r="G1842">
        <v>68148</v>
      </c>
      <c r="H1842">
        <f t="shared" si="168"/>
        <v>68148</v>
      </c>
      <c r="I1842" t="str" cm="1">
        <f t="array" ref="I1842">_xlfn.IFS(H1842&lt;PERCENTILE(Income_Clean,0.33),"Low",H1842&lt;PERCENTILE(Income_Clean,0.67),"Medium",H1842&gt;PERCENTILE(Income_Clean,0.67),"High")</f>
        <v>High</v>
      </c>
      <c r="J1842" t="str">
        <f t="shared" si="169"/>
        <v>Above Average Income</v>
      </c>
      <c r="K1842">
        <v>0</v>
      </c>
      <c r="L1842">
        <v>0</v>
      </c>
      <c r="M1842" t="str">
        <f t="shared" si="171"/>
        <v>No</v>
      </c>
      <c r="N1842" t="s">
        <v>215</v>
      </c>
      <c r="O1842">
        <v>86</v>
      </c>
      <c r="P1842">
        <v>389</v>
      </c>
      <c r="Q1842">
        <v>66</v>
      </c>
      <c r="R1842">
        <v>408</v>
      </c>
      <c r="S1842">
        <v>37</v>
      </c>
      <c r="T1842">
        <v>57</v>
      </c>
      <c r="U1842">
        <v>85</v>
      </c>
      <c r="V1842">
        <f t="shared" si="172"/>
        <v>1042</v>
      </c>
      <c r="W1842">
        <v>1</v>
      </c>
      <c r="X1842">
        <v>4</v>
      </c>
      <c r="Y1842">
        <v>4</v>
      </c>
      <c r="Z1842">
        <v>6</v>
      </c>
      <c r="AA1842">
        <v>2</v>
      </c>
      <c r="AB1842">
        <v>0</v>
      </c>
      <c r="AC1842">
        <v>0</v>
      </c>
      <c r="AD1842">
        <v>0</v>
      </c>
      <c r="AE1842">
        <v>0</v>
      </c>
      <c r="AF1842">
        <v>0</v>
      </c>
      <c r="AG1842">
        <f t="shared" si="173"/>
        <v>0</v>
      </c>
      <c r="AH1842">
        <v>0</v>
      </c>
      <c r="AI1842">
        <v>0</v>
      </c>
    </row>
    <row r="1843" spans="1:35" x14ac:dyDescent="0.3">
      <c r="A1843" s="1">
        <v>8527</v>
      </c>
      <c r="B1843">
        <v>1965</v>
      </c>
      <c r="C1843">
        <f t="shared" si="170"/>
        <v>61</v>
      </c>
      <c r="D1843" t="str" cm="1">
        <f t="array" ref="D1843">_xlfn.IFS(C1843&lt;36,"Young",C1843&lt;56,"Middle-aged",C1843&gt;=56,"Senior")</f>
        <v>Senior</v>
      </c>
      <c r="E1843" t="s">
        <v>39</v>
      </c>
      <c r="F1843" t="s">
        <v>33</v>
      </c>
      <c r="G1843">
        <v>65735</v>
      </c>
      <c r="H1843">
        <f t="shared" si="168"/>
        <v>65735</v>
      </c>
      <c r="I1843" t="str" cm="1">
        <f t="array" ref="I1843">_xlfn.IFS(H1843&lt;PERCENTILE(Income_Clean,0.33),"Low",H1843&lt;PERCENTILE(Income_Clean,0.67),"Medium",H1843&gt;PERCENTILE(Income_Clean,0.67),"High")</f>
        <v>High</v>
      </c>
      <c r="J1843" t="str">
        <f t="shared" si="169"/>
        <v>Above Average Income</v>
      </c>
      <c r="K1843">
        <v>1</v>
      </c>
      <c r="L1843">
        <v>1</v>
      </c>
      <c r="M1843" t="str">
        <f t="shared" si="171"/>
        <v>Yes</v>
      </c>
      <c r="N1843" t="s">
        <v>302</v>
      </c>
      <c r="O1843">
        <v>37</v>
      </c>
      <c r="P1843">
        <v>239</v>
      </c>
      <c r="Q1843">
        <v>7</v>
      </c>
      <c r="R1843">
        <v>119</v>
      </c>
      <c r="S1843">
        <v>4</v>
      </c>
      <c r="T1843">
        <v>15</v>
      </c>
      <c r="U1843">
        <v>11</v>
      </c>
      <c r="V1843">
        <f t="shared" si="172"/>
        <v>395</v>
      </c>
      <c r="W1843">
        <v>5</v>
      </c>
      <c r="X1843">
        <v>6</v>
      </c>
      <c r="Y1843">
        <v>2</v>
      </c>
      <c r="Z1843">
        <v>6</v>
      </c>
      <c r="AA1843">
        <v>7</v>
      </c>
      <c r="AB1843">
        <v>0</v>
      </c>
      <c r="AC1843">
        <v>0</v>
      </c>
      <c r="AD1843">
        <v>0</v>
      </c>
      <c r="AE1843">
        <v>0</v>
      </c>
      <c r="AF1843">
        <v>0</v>
      </c>
      <c r="AG1843">
        <f t="shared" si="173"/>
        <v>0</v>
      </c>
      <c r="AH1843">
        <v>0</v>
      </c>
      <c r="AI1843">
        <v>0</v>
      </c>
    </row>
    <row r="1844" spans="1:35" x14ac:dyDescent="0.3">
      <c r="A1844" s="1">
        <v>7872</v>
      </c>
      <c r="B1844">
        <v>1975</v>
      </c>
      <c r="C1844">
        <f t="shared" si="170"/>
        <v>51</v>
      </c>
      <c r="D1844" t="str" cm="1">
        <f t="array" ref="D1844">_xlfn.IFS(C1844&lt;36,"Young",C1844&lt;56,"Middle-aged",C1844&gt;=56,"Senior")</f>
        <v>Middle-aged</v>
      </c>
      <c r="E1844" t="s">
        <v>36</v>
      </c>
      <c r="F1844" t="s">
        <v>37</v>
      </c>
      <c r="G1844">
        <v>86836</v>
      </c>
      <c r="H1844">
        <f t="shared" si="168"/>
        <v>86836</v>
      </c>
      <c r="I1844" t="str" cm="1">
        <f t="array" ref="I1844">_xlfn.IFS(H1844&lt;PERCENTILE(Income_Clean,0.33),"Low",H1844&lt;PERCENTILE(Income_Clean,0.67),"Medium",H1844&gt;PERCENTILE(Income_Clean,0.67),"High")</f>
        <v>High</v>
      </c>
      <c r="J1844" t="str">
        <f t="shared" si="169"/>
        <v>Above Average Income</v>
      </c>
      <c r="K1844">
        <v>0</v>
      </c>
      <c r="L1844">
        <v>0</v>
      </c>
      <c r="M1844" t="str">
        <f t="shared" si="171"/>
        <v>No</v>
      </c>
      <c r="N1844" t="s">
        <v>183</v>
      </c>
      <c r="O1844">
        <v>7</v>
      </c>
      <c r="P1844">
        <v>179</v>
      </c>
      <c r="Q1844">
        <v>21</v>
      </c>
      <c r="R1844">
        <v>273</v>
      </c>
      <c r="S1844">
        <v>0</v>
      </c>
      <c r="T1844">
        <v>21</v>
      </c>
      <c r="U1844">
        <v>63</v>
      </c>
      <c r="V1844">
        <f t="shared" si="172"/>
        <v>557</v>
      </c>
      <c r="W1844">
        <v>1</v>
      </c>
      <c r="X1844">
        <v>6</v>
      </c>
      <c r="Y1844">
        <v>10</v>
      </c>
      <c r="Z1844">
        <v>6</v>
      </c>
      <c r="AA1844">
        <v>5</v>
      </c>
      <c r="AB1844">
        <v>1</v>
      </c>
      <c r="AC1844">
        <v>0</v>
      </c>
      <c r="AD1844">
        <v>1</v>
      </c>
      <c r="AE1844">
        <v>1</v>
      </c>
      <c r="AF1844">
        <v>0</v>
      </c>
      <c r="AG1844">
        <f t="shared" si="173"/>
        <v>3</v>
      </c>
      <c r="AH1844">
        <v>0</v>
      </c>
      <c r="AI1844">
        <v>1</v>
      </c>
    </row>
    <row r="1845" spans="1:35" x14ac:dyDescent="0.3">
      <c r="A1845" s="1">
        <v>9931</v>
      </c>
      <c r="B1845">
        <v>1963</v>
      </c>
      <c r="C1845">
        <f t="shared" si="170"/>
        <v>63</v>
      </c>
      <c r="D1845" t="str" cm="1">
        <f t="array" ref="D1845">_xlfn.IFS(C1845&lt;36,"Young",C1845&lt;56,"Middle-aged",C1845&gt;=56,"Senior")</f>
        <v>Senior</v>
      </c>
      <c r="E1845" t="s">
        <v>36</v>
      </c>
      <c r="F1845" t="s">
        <v>37</v>
      </c>
      <c r="G1845">
        <v>4023</v>
      </c>
      <c r="H1845">
        <f t="shared" si="168"/>
        <v>4023</v>
      </c>
      <c r="I1845" t="str" cm="1">
        <f t="array" ref="I1845">_xlfn.IFS(H1845&lt;PERCENTILE(Income_Clean,0.33),"Low",H1845&lt;PERCENTILE(Income_Clean,0.67),"Medium",H1845&gt;PERCENTILE(Income_Clean,0.67),"High")</f>
        <v>Low</v>
      </c>
      <c r="J1845" t="str">
        <f t="shared" si="169"/>
        <v>Below Average Income</v>
      </c>
      <c r="K1845">
        <v>1</v>
      </c>
      <c r="L1845">
        <v>1</v>
      </c>
      <c r="M1845" t="str">
        <f t="shared" si="171"/>
        <v>Yes</v>
      </c>
      <c r="N1845" t="s">
        <v>656</v>
      </c>
      <c r="O1845">
        <v>29</v>
      </c>
      <c r="P1845">
        <v>5</v>
      </c>
      <c r="Q1845">
        <v>0</v>
      </c>
      <c r="R1845">
        <v>1</v>
      </c>
      <c r="S1845">
        <v>1</v>
      </c>
      <c r="T1845">
        <v>1</v>
      </c>
      <c r="U1845">
        <v>1</v>
      </c>
      <c r="V1845">
        <f t="shared" si="172"/>
        <v>9</v>
      </c>
      <c r="W1845">
        <v>15</v>
      </c>
      <c r="X1845">
        <v>0</v>
      </c>
      <c r="Y1845">
        <v>0</v>
      </c>
      <c r="Z1845">
        <v>0</v>
      </c>
      <c r="AA1845">
        <v>19</v>
      </c>
      <c r="AB1845">
        <v>0</v>
      </c>
      <c r="AC1845">
        <v>0</v>
      </c>
      <c r="AD1845">
        <v>0</v>
      </c>
      <c r="AE1845">
        <v>0</v>
      </c>
      <c r="AF1845">
        <v>0</v>
      </c>
      <c r="AG1845">
        <f t="shared" si="173"/>
        <v>0</v>
      </c>
      <c r="AH1845">
        <v>0</v>
      </c>
      <c r="AI1845">
        <v>0</v>
      </c>
    </row>
    <row r="1846" spans="1:35" x14ac:dyDescent="0.3">
      <c r="A1846" s="1">
        <v>10595</v>
      </c>
      <c r="B1846">
        <v>1990</v>
      </c>
      <c r="C1846">
        <f t="shared" si="170"/>
        <v>36</v>
      </c>
      <c r="D1846" t="str" cm="1">
        <f t="array" ref="D1846">_xlfn.IFS(C1846&lt;36,"Young",C1846&lt;56,"Middle-aged",C1846&gt;=56,"Senior")</f>
        <v>Middle-aged</v>
      </c>
      <c r="E1846" t="s">
        <v>29</v>
      </c>
      <c r="F1846" t="s">
        <v>37</v>
      </c>
      <c r="G1846">
        <v>30093</v>
      </c>
      <c r="H1846">
        <f t="shared" si="168"/>
        <v>30093</v>
      </c>
      <c r="I1846" t="str" cm="1">
        <f t="array" ref="I1846">_xlfn.IFS(H1846&lt;PERCENTILE(Income_Clean,0.33),"Low",H1846&lt;PERCENTILE(Income_Clean,0.67),"Medium",H1846&gt;PERCENTILE(Income_Clean,0.67),"High")</f>
        <v>Low</v>
      </c>
      <c r="J1846" t="str">
        <f t="shared" si="169"/>
        <v>Below Average Income</v>
      </c>
      <c r="K1846">
        <v>0</v>
      </c>
      <c r="L1846">
        <v>0</v>
      </c>
      <c r="M1846" t="str">
        <f t="shared" si="171"/>
        <v>No</v>
      </c>
      <c r="N1846" t="s">
        <v>168</v>
      </c>
      <c r="O1846">
        <v>19</v>
      </c>
      <c r="P1846">
        <v>2</v>
      </c>
      <c r="Q1846">
        <v>6</v>
      </c>
      <c r="R1846">
        <v>28</v>
      </c>
      <c r="S1846">
        <v>13</v>
      </c>
      <c r="T1846">
        <v>4</v>
      </c>
      <c r="U1846">
        <v>16</v>
      </c>
      <c r="V1846">
        <f t="shared" si="172"/>
        <v>69</v>
      </c>
      <c r="W1846">
        <v>1</v>
      </c>
      <c r="X1846">
        <v>2</v>
      </c>
      <c r="Y1846">
        <v>0</v>
      </c>
      <c r="Z1846">
        <v>3</v>
      </c>
      <c r="AA1846">
        <v>7</v>
      </c>
      <c r="AB1846">
        <v>0</v>
      </c>
      <c r="AC1846">
        <v>0</v>
      </c>
      <c r="AD1846">
        <v>0</v>
      </c>
      <c r="AE1846">
        <v>0</v>
      </c>
      <c r="AF1846">
        <v>0</v>
      </c>
      <c r="AG1846">
        <f t="shared" si="173"/>
        <v>0</v>
      </c>
      <c r="AH1846">
        <v>0</v>
      </c>
      <c r="AI1846">
        <v>0</v>
      </c>
    </row>
    <row r="1847" spans="1:35" x14ac:dyDescent="0.3">
      <c r="A1847" s="1">
        <v>4609</v>
      </c>
      <c r="B1847">
        <v>1966</v>
      </c>
      <c r="C1847">
        <f t="shared" si="170"/>
        <v>60</v>
      </c>
      <c r="D1847" t="str" cm="1">
        <f t="array" ref="D1847">_xlfn.IFS(C1847&lt;36,"Young",C1847&lt;56,"Middle-aged",C1847&gt;=56,"Senior")</f>
        <v>Senior</v>
      </c>
      <c r="E1847" t="s">
        <v>36</v>
      </c>
      <c r="F1847" t="s">
        <v>37</v>
      </c>
      <c r="G1847">
        <v>57705</v>
      </c>
      <c r="H1847">
        <f t="shared" si="168"/>
        <v>57705</v>
      </c>
      <c r="I1847" t="str" cm="1">
        <f t="array" ref="I1847">_xlfn.IFS(H1847&lt;PERCENTILE(Income_Clean,0.33),"Low",H1847&lt;PERCENTILE(Income_Clean,0.67),"Medium",H1847&gt;PERCENTILE(Income_Clean,0.67),"High")</f>
        <v>Medium</v>
      </c>
      <c r="J1847" t="str">
        <f t="shared" si="169"/>
        <v>Average Income</v>
      </c>
      <c r="K1847">
        <v>0</v>
      </c>
      <c r="L1847">
        <v>1</v>
      </c>
      <c r="M1847" t="str">
        <f t="shared" si="171"/>
        <v>Yes</v>
      </c>
      <c r="N1847" t="s">
        <v>58</v>
      </c>
      <c r="O1847">
        <v>14</v>
      </c>
      <c r="P1847">
        <v>383</v>
      </c>
      <c r="Q1847">
        <v>0</v>
      </c>
      <c r="R1847">
        <v>53</v>
      </c>
      <c r="S1847">
        <v>6</v>
      </c>
      <c r="T1847">
        <v>4</v>
      </c>
      <c r="U1847">
        <v>40</v>
      </c>
      <c r="V1847">
        <f t="shared" si="172"/>
        <v>486</v>
      </c>
      <c r="W1847">
        <v>3</v>
      </c>
      <c r="X1847">
        <v>8</v>
      </c>
      <c r="Y1847">
        <v>1</v>
      </c>
      <c r="Z1847">
        <v>6</v>
      </c>
      <c r="AA1847">
        <v>6</v>
      </c>
      <c r="AB1847">
        <v>0</v>
      </c>
      <c r="AC1847">
        <v>0</v>
      </c>
      <c r="AD1847">
        <v>0</v>
      </c>
      <c r="AE1847">
        <v>0</v>
      </c>
      <c r="AF1847">
        <v>0</v>
      </c>
      <c r="AG1847">
        <f t="shared" si="173"/>
        <v>0</v>
      </c>
      <c r="AH1847">
        <v>0</v>
      </c>
      <c r="AI1847">
        <v>0</v>
      </c>
    </row>
    <row r="1848" spans="1:35" x14ac:dyDescent="0.3">
      <c r="A1848" s="1">
        <v>5010</v>
      </c>
      <c r="B1848">
        <v>1988</v>
      </c>
      <c r="C1848">
        <f t="shared" si="170"/>
        <v>38</v>
      </c>
      <c r="D1848" t="str" cm="1">
        <f t="array" ref="D1848">_xlfn.IFS(C1848&lt;36,"Young",C1848&lt;56,"Middle-aged",C1848&gt;=56,"Senior")</f>
        <v>Middle-aged</v>
      </c>
      <c r="E1848" t="s">
        <v>29</v>
      </c>
      <c r="F1848" t="s">
        <v>30</v>
      </c>
      <c r="G1848">
        <v>25008</v>
      </c>
      <c r="H1848">
        <f t="shared" si="168"/>
        <v>25008</v>
      </c>
      <c r="I1848" t="str" cm="1">
        <f t="array" ref="I1848">_xlfn.IFS(H1848&lt;PERCENTILE(Income_Clean,0.33),"Low",H1848&lt;PERCENTILE(Income_Clean,0.67),"Medium",H1848&gt;PERCENTILE(Income_Clean,0.67),"High")</f>
        <v>Low</v>
      </c>
      <c r="J1848" t="str">
        <f t="shared" si="169"/>
        <v>Below Average Income</v>
      </c>
      <c r="K1848">
        <v>1</v>
      </c>
      <c r="L1848">
        <v>0</v>
      </c>
      <c r="M1848" t="str">
        <f t="shared" si="171"/>
        <v>Yes</v>
      </c>
      <c r="N1848" t="s">
        <v>348</v>
      </c>
      <c r="O1848">
        <v>72</v>
      </c>
      <c r="P1848">
        <v>2</v>
      </c>
      <c r="Q1848">
        <v>8</v>
      </c>
      <c r="R1848">
        <v>8</v>
      </c>
      <c r="S1848">
        <v>6</v>
      </c>
      <c r="T1848">
        <v>1</v>
      </c>
      <c r="U1848">
        <v>9</v>
      </c>
      <c r="V1848">
        <f t="shared" si="172"/>
        <v>34</v>
      </c>
      <c r="W1848">
        <v>2</v>
      </c>
      <c r="X1848">
        <v>1</v>
      </c>
      <c r="Y1848">
        <v>0</v>
      </c>
      <c r="Z1848">
        <v>3</v>
      </c>
      <c r="AA1848">
        <v>8</v>
      </c>
      <c r="AB1848">
        <v>0</v>
      </c>
      <c r="AC1848">
        <v>0</v>
      </c>
      <c r="AD1848">
        <v>0</v>
      </c>
      <c r="AE1848">
        <v>0</v>
      </c>
      <c r="AF1848">
        <v>0</v>
      </c>
      <c r="AG1848">
        <f t="shared" si="173"/>
        <v>0</v>
      </c>
      <c r="AH1848">
        <v>0</v>
      </c>
      <c r="AI1848">
        <v>0</v>
      </c>
    </row>
    <row r="1849" spans="1:35" x14ac:dyDescent="0.3">
      <c r="A1849" s="1">
        <v>4427</v>
      </c>
      <c r="B1849">
        <v>1995</v>
      </c>
      <c r="C1849">
        <f t="shared" si="170"/>
        <v>31</v>
      </c>
      <c r="D1849" t="str" cm="1">
        <f t="array" ref="D1849">_xlfn.IFS(C1849&lt;36,"Young",C1849&lt;56,"Middle-aged",C1849&gt;=56,"Senior")</f>
        <v>Young</v>
      </c>
      <c r="E1849" t="s">
        <v>53</v>
      </c>
      <c r="F1849" t="s">
        <v>30</v>
      </c>
      <c r="G1849">
        <v>83257</v>
      </c>
      <c r="H1849">
        <f t="shared" si="168"/>
        <v>83257</v>
      </c>
      <c r="I1849" t="str" cm="1">
        <f t="array" ref="I1849">_xlfn.IFS(H1849&lt;PERCENTILE(Income_Clean,0.33),"Low",H1849&lt;PERCENTILE(Income_Clean,0.67),"Medium",H1849&gt;PERCENTILE(Income_Clean,0.67),"High")</f>
        <v>High</v>
      </c>
      <c r="J1849" t="str">
        <f t="shared" si="169"/>
        <v>Above Average Income</v>
      </c>
      <c r="K1849">
        <v>0</v>
      </c>
      <c r="L1849">
        <v>0</v>
      </c>
      <c r="M1849" t="str">
        <f t="shared" si="171"/>
        <v>No</v>
      </c>
      <c r="N1849" t="s">
        <v>275</v>
      </c>
      <c r="O1849">
        <v>56</v>
      </c>
      <c r="P1849">
        <v>536</v>
      </c>
      <c r="Q1849">
        <v>27</v>
      </c>
      <c r="R1849">
        <v>590</v>
      </c>
      <c r="S1849">
        <v>38</v>
      </c>
      <c r="T1849">
        <v>107</v>
      </c>
      <c r="U1849">
        <v>67</v>
      </c>
      <c r="V1849">
        <f t="shared" si="172"/>
        <v>1365</v>
      </c>
      <c r="W1849">
        <v>1</v>
      </c>
      <c r="X1849">
        <v>5</v>
      </c>
      <c r="Y1849">
        <v>10</v>
      </c>
      <c r="Z1849">
        <v>12</v>
      </c>
      <c r="AA1849">
        <v>6</v>
      </c>
      <c r="AB1849">
        <v>1</v>
      </c>
      <c r="AC1849">
        <v>0</v>
      </c>
      <c r="AD1849">
        <v>1</v>
      </c>
      <c r="AE1849">
        <v>0</v>
      </c>
      <c r="AF1849">
        <v>0</v>
      </c>
      <c r="AG1849">
        <f t="shared" si="173"/>
        <v>2</v>
      </c>
      <c r="AH1849">
        <v>1</v>
      </c>
      <c r="AI1849">
        <v>1</v>
      </c>
    </row>
    <row r="1850" spans="1:35" x14ac:dyDescent="0.3">
      <c r="A1850" s="1">
        <v>11148</v>
      </c>
      <c r="B1850">
        <v>1975</v>
      </c>
      <c r="C1850">
        <f t="shared" si="170"/>
        <v>51</v>
      </c>
      <c r="D1850" t="str" cm="1">
        <f t="array" ref="D1850">_xlfn.IFS(C1850&lt;36,"Young",C1850&lt;56,"Middle-aged",C1850&gt;=56,"Senior")</f>
        <v>Middle-aged</v>
      </c>
      <c r="E1850" t="s">
        <v>29</v>
      </c>
      <c r="F1850" t="s">
        <v>33</v>
      </c>
      <c r="G1850">
        <v>22280</v>
      </c>
      <c r="H1850">
        <f t="shared" si="168"/>
        <v>22280</v>
      </c>
      <c r="I1850" t="str" cm="1">
        <f t="array" ref="I1850">_xlfn.IFS(H1850&lt;PERCENTILE(Income_Clean,0.33),"Low",H1850&lt;PERCENTILE(Income_Clean,0.67),"Medium",H1850&gt;PERCENTILE(Income_Clean,0.67),"High")</f>
        <v>Low</v>
      </c>
      <c r="J1850" t="str">
        <f t="shared" si="169"/>
        <v>Below Average Income</v>
      </c>
      <c r="K1850">
        <v>1</v>
      </c>
      <c r="L1850">
        <v>0</v>
      </c>
      <c r="M1850" t="str">
        <f t="shared" si="171"/>
        <v>Yes</v>
      </c>
      <c r="N1850" t="s">
        <v>673</v>
      </c>
      <c r="O1850">
        <v>85</v>
      </c>
      <c r="P1850">
        <v>2</v>
      </c>
      <c r="Q1850">
        <v>1</v>
      </c>
      <c r="R1850">
        <v>4</v>
      </c>
      <c r="S1850">
        <v>3</v>
      </c>
      <c r="T1850">
        <v>1</v>
      </c>
      <c r="U1850">
        <v>2</v>
      </c>
      <c r="V1850">
        <f t="shared" si="172"/>
        <v>13</v>
      </c>
      <c r="W1850">
        <v>1</v>
      </c>
      <c r="X1850">
        <v>1</v>
      </c>
      <c r="Y1850">
        <v>0</v>
      </c>
      <c r="Z1850">
        <v>2</v>
      </c>
      <c r="AA1850">
        <v>8</v>
      </c>
      <c r="AB1850">
        <v>0</v>
      </c>
      <c r="AC1850">
        <v>0</v>
      </c>
      <c r="AD1850">
        <v>0</v>
      </c>
      <c r="AE1850">
        <v>0</v>
      </c>
      <c r="AF1850">
        <v>0</v>
      </c>
      <c r="AG1850">
        <f t="shared" si="173"/>
        <v>0</v>
      </c>
      <c r="AH1850">
        <v>0</v>
      </c>
      <c r="AI1850">
        <v>0</v>
      </c>
    </row>
    <row r="1851" spans="1:35" x14ac:dyDescent="0.3">
      <c r="A1851" s="1">
        <v>1168</v>
      </c>
      <c r="B1851">
        <v>1978</v>
      </c>
      <c r="C1851">
        <f t="shared" si="170"/>
        <v>48</v>
      </c>
      <c r="D1851" t="str" cm="1">
        <f t="array" ref="D1851">_xlfn.IFS(C1851&lt;36,"Young",C1851&lt;56,"Middle-aged",C1851&gt;=56,"Senior")</f>
        <v>Middle-aged</v>
      </c>
      <c r="E1851" t="s">
        <v>36</v>
      </c>
      <c r="F1851" t="s">
        <v>37</v>
      </c>
      <c r="G1851">
        <v>72159</v>
      </c>
      <c r="H1851">
        <f t="shared" si="168"/>
        <v>72159</v>
      </c>
      <c r="I1851" t="str" cm="1">
        <f t="array" ref="I1851">_xlfn.IFS(H1851&lt;PERCENTILE(Income_Clean,0.33),"Low",H1851&lt;PERCENTILE(Income_Clean,0.67),"Medium",H1851&gt;PERCENTILE(Income_Clean,0.67),"High")</f>
        <v>High</v>
      </c>
      <c r="J1851" t="str">
        <f t="shared" si="169"/>
        <v>Above Average Income</v>
      </c>
      <c r="K1851">
        <v>0</v>
      </c>
      <c r="L1851">
        <v>0</v>
      </c>
      <c r="M1851" t="str">
        <f t="shared" si="171"/>
        <v>No</v>
      </c>
      <c r="N1851" t="s">
        <v>67</v>
      </c>
      <c r="O1851">
        <v>62</v>
      </c>
      <c r="P1851">
        <v>322</v>
      </c>
      <c r="Q1851">
        <v>53</v>
      </c>
      <c r="R1851">
        <v>899</v>
      </c>
      <c r="S1851">
        <v>34</v>
      </c>
      <c r="T1851">
        <v>40</v>
      </c>
      <c r="U1851">
        <v>53</v>
      </c>
      <c r="V1851">
        <f t="shared" si="172"/>
        <v>1401</v>
      </c>
      <c r="W1851">
        <v>1</v>
      </c>
      <c r="X1851">
        <v>4</v>
      </c>
      <c r="Y1851">
        <v>6</v>
      </c>
      <c r="Z1851">
        <v>10</v>
      </c>
      <c r="AA1851">
        <v>2</v>
      </c>
      <c r="AB1851">
        <v>0</v>
      </c>
      <c r="AC1851">
        <v>0</v>
      </c>
      <c r="AD1851">
        <v>0</v>
      </c>
      <c r="AE1851">
        <v>0</v>
      </c>
      <c r="AF1851">
        <v>0</v>
      </c>
      <c r="AG1851">
        <f t="shared" si="173"/>
        <v>0</v>
      </c>
      <c r="AH1851">
        <v>0</v>
      </c>
      <c r="AI1851">
        <v>0</v>
      </c>
    </row>
    <row r="1852" spans="1:35" x14ac:dyDescent="0.3">
      <c r="A1852" s="1">
        <v>9595</v>
      </c>
      <c r="B1852">
        <v>1961</v>
      </c>
      <c r="C1852">
        <f t="shared" si="170"/>
        <v>65</v>
      </c>
      <c r="D1852" t="str" cm="1">
        <f t="array" ref="D1852">_xlfn.IFS(C1852&lt;36,"Young",C1852&lt;56,"Middle-aged",C1852&gt;=56,"Senior")</f>
        <v>Senior</v>
      </c>
      <c r="E1852" t="s">
        <v>29</v>
      </c>
      <c r="F1852" t="s">
        <v>33</v>
      </c>
      <c r="G1852">
        <v>64260</v>
      </c>
      <c r="H1852">
        <f t="shared" si="168"/>
        <v>64260</v>
      </c>
      <c r="I1852" t="str" cm="1">
        <f t="array" ref="I1852">_xlfn.IFS(H1852&lt;PERCENTILE(Income_Clean,0.33),"Low",H1852&lt;PERCENTILE(Income_Clean,0.67),"Medium",H1852&gt;PERCENTILE(Income_Clean,0.67),"High")</f>
        <v>High</v>
      </c>
      <c r="J1852" t="str">
        <f t="shared" si="169"/>
        <v>Above Average Income</v>
      </c>
      <c r="K1852">
        <v>0</v>
      </c>
      <c r="L1852">
        <v>0</v>
      </c>
      <c r="M1852" t="str">
        <f t="shared" si="171"/>
        <v>No</v>
      </c>
      <c r="N1852" t="s">
        <v>287</v>
      </c>
      <c r="O1852">
        <v>1</v>
      </c>
      <c r="P1852">
        <v>539</v>
      </c>
      <c r="Q1852">
        <v>169</v>
      </c>
      <c r="R1852">
        <v>816</v>
      </c>
      <c r="S1852">
        <v>20</v>
      </c>
      <c r="T1852">
        <v>0</v>
      </c>
      <c r="U1852">
        <v>30</v>
      </c>
      <c r="V1852">
        <f t="shared" si="172"/>
        <v>1574</v>
      </c>
      <c r="W1852">
        <v>1</v>
      </c>
      <c r="X1852">
        <v>4</v>
      </c>
      <c r="Y1852">
        <v>5</v>
      </c>
      <c r="Z1852">
        <v>4</v>
      </c>
      <c r="AA1852">
        <v>3</v>
      </c>
      <c r="AB1852">
        <v>0</v>
      </c>
      <c r="AC1852">
        <v>0</v>
      </c>
      <c r="AD1852">
        <v>0</v>
      </c>
      <c r="AE1852">
        <v>0</v>
      </c>
      <c r="AF1852">
        <v>0</v>
      </c>
      <c r="AG1852">
        <f t="shared" si="173"/>
        <v>0</v>
      </c>
      <c r="AH1852">
        <v>0</v>
      </c>
      <c r="AI1852">
        <v>1</v>
      </c>
    </row>
    <row r="1853" spans="1:35" x14ac:dyDescent="0.3">
      <c r="A1853" s="1">
        <v>10163</v>
      </c>
      <c r="B1853">
        <v>1984</v>
      </c>
      <c r="C1853">
        <f t="shared" si="170"/>
        <v>42</v>
      </c>
      <c r="D1853" t="str" cm="1">
        <f t="array" ref="D1853">_xlfn.IFS(C1853&lt;36,"Young",C1853&lt;56,"Middle-aged",C1853&gt;=56,"Senior")</f>
        <v>Middle-aged</v>
      </c>
      <c r="E1853" t="s">
        <v>36</v>
      </c>
      <c r="F1853" t="s">
        <v>30</v>
      </c>
      <c r="G1853">
        <v>82733</v>
      </c>
      <c r="H1853">
        <f t="shared" si="168"/>
        <v>82733</v>
      </c>
      <c r="I1853" t="str" cm="1">
        <f t="array" ref="I1853">_xlfn.IFS(H1853&lt;PERCENTILE(Income_Clean,0.33),"Low",H1853&lt;PERCENTILE(Income_Clean,0.67),"Medium",H1853&gt;PERCENTILE(Income_Clean,0.67),"High")</f>
        <v>High</v>
      </c>
      <c r="J1853" t="str">
        <f t="shared" si="169"/>
        <v>Above Average Income</v>
      </c>
      <c r="K1853">
        <v>0</v>
      </c>
      <c r="L1853">
        <v>0</v>
      </c>
      <c r="M1853" t="str">
        <f t="shared" si="171"/>
        <v>No</v>
      </c>
      <c r="N1853" t="s">
        <v>140</v>
      </c>
      <c r="O1853">
        <v>28</v>
      </c>
      <c r="P1853">
        <v>712</v>
      </c>
      <c r="Q1853">
        <v>50</v>
      </c>
      <c r="R1853">
        <v>420</v>
      </c>
      <c r="S1853">
        <v>65</v>
      </c>
      <c r="T1853">
        <v>38</v>
      </c>
      <c r="U1853">
        <v>38</v>
      </c>
      <c r="V1853">
        <f t="shared" si="172"/>
        <v>1323</v>
      </c>
      <c r="W1853">
        <v>1</v>
      </c>
      <c r="X1853">
        <v>8</v>
      </c>
      <c r="Y1853">
        <v>4</v>
      </c>
      <c r="Z1853">
        <v>7</v>
      </c>
      <c r="AA1853">
        <v>4</v>
      </c>
      <c r="AB1853">
        <v>0</v>
      </c>
      <c r="AC1853">
        <v>0</v>
      </c>
      <c r="AD1853">
        <v>0</v>
      </c>
      <c r="AE1853">
        <v>0</v>
      </c>
      <c r="AF1853">
        <v>0</v>
      </c>
      <c r="AG1853">
        <f t="shared" si="173"/>
        <v>0</v>
      </c>
      <c r="AH1853">
        <v>0</v>
      </c>
      <c r="AI1853">
        <v>1</v>
      </c>
    </row>
    <row r="1854" spans="1:35" x14ac:dyDescent="0.3">
      <c r="A1854" s="1">
        <v>2886</v>
      </c>
      <c r="B1854">
        <v>1971</v>
      </c>
      <c r="C1854">
        <f t="shared" si="170"/>
        <v>55</v>
      </c>
      <c r="D1854" t="str" cm="1">
        <f t="array" ref="D1854">_xlfn.IFS(C1854&lt;36,"Young",C1854&lt;56,"Middle-aged",C1854&gt;=56,"Senior")</f>
        <v>Middle-aged</v>
      </c>
      <c r="E1854" t="s">
        <v>39</v>
      </c>
      <c r="F1854" t="s">
        <v>41</v>
      </c>
      <c r="G1854">
        <v>74290</v>
      </c>
      <c r="H1854">
        <f t="shared" si="168"/>
        <v>74290</v>
      </c>
      <c r="I1854" t="str" cm="1">
        <f t="array" ref="I1854">_xlfn.IFS(H1854&lt;PERCENTILE(Income_Clean,0.33),"Low",H1854&lt;PERCENTILE(Income_Clean,0.67),"Medium",H1854&gt;PERCENTILE(Income_Clean,0.67),"High")</f>
        <v>High</v>
      </c>
      <c r="J1854" t="str">
        <f t="shared" si="169"/>
        <v>Above Average Income</v>
      </c>
      <c r="K1854">
        <v>0</v>
      </c>
      <c r="L1854">
        <v>1</v>
      </c>
      <c r="M1854" t="str">
        <f t="shared" si="171"/>
        <v>Yes</v>
      </c>
      <c r="N1854" t="s">
        <v>674</v>
      </c>
      <c r="O1854">
        <v>70</v>
      </c>
      <c r="P1854">
        <v>1121</v>
      </c>
      <c r="Q1854">
        <v>0</v>
      </c>
      <c r="R1854">
        <v>72</v>
      </c>
      <c r="S1854">
        <v>0</v>
      </c>
      <c r="T1854">
        <v>12</v>
      </c>
      <c r="U1854">
        <v>12</v>
      </c>
      <c r="V1854">
        <f t="shared" si="172"/>
        <v>1217</v>
      </c>
      <c r="W1854">
        <v>4</v>
      </c>
      <c r="X1854">
        <v>10</v>
      </c>
      <c r="Y1854">
        <v>8</v>
      </c>
      <c r="Z1854">
        <v>10</v>
      </c>
      <c r="AA1854">
        <v>6</v>
      </c>
      <c r="AB1854">
        <v>0</v>
      </c>
      <c r="AC1854">
        <v>1</v>
      </c>
      <c r="AD1854">
        <v>0</v>
      </c>
      <c r="AE1854">
        <v>1</v>
      </c>
      <c r="AF1854">
        <v>0</v>
      </c>
      <c r="AG1854">
        <f t="shared" si="173"/>
        <v>2</v>
      </c>
      <c r="AH1854">
        <v>0</v>
      </c>
      <c r="AI1854">
        <v>0</v>
      </c>
    </row>
    <row r="1855" spans="1:35" x14ac:dyDescent="0.3">
      <c r="A1855" s="1">
        <v>6710</v>
      </c>
      <c r="B1855">
        <v>1951</v>
      </c>
      <c r="C1855">
        <f t="shared" si="170"/>
        <v>75</v>
      </c>
      <c r="D1855" t="str" cm="1">
        <f t="array" ref="D1855">_xlfn.IFS(C1855&lt;36,"Young",C1855&lt;56,"Middle-aged",C1855&gt;=56,"Senior")</f>
        <v>Senior</v>
      </c>
      <c r="E1855" t="s">
        <v>39</v>
      </c>
      <c r="F1855" t="s">
        <v>30</v>
      </c>
      <c r="G1855">
        <v>58217</v>
      </c>
      <c r="H1855">
        <f t="shared" si="168"/>
        <v>58217</v>
      </c>
      <c r="I1855" t="str" cm="1">
        <f t="array" ref="I1855">_xlfn.IFS(H1855&lt;PERCENTILE(Income_Clean,0.33),"Low",H1855&lt;PERCENTILE(Income_Clean,0.67),"Medium",H1855&gt;PERCENTILE(Income_Clean,0.67),"High")</f>
        <v>Medium</v>
      </c>
      <c r="J1855" t="str">
        <f t="shared" si="169"/>
        <v>Average Income</v>
      </c>
      <c r="K1855">
        <v>2</v>
      </c>
      <c r="L1855">
        <v>1</v>
      </c>
      <c r="M1855" t="str">
        <f t="shared" si="171"/>
        <v>Yes</v>
      </c>
      <c r="N1855" t="s">
        <v>317</v>
      </c>
      <c r="O1855">
        <v>84</v>
      </c>
      <c r="P1855">
        <v>68</v>
      </c>
      <c r="Q1855">
        <v>1</v>
      </c>
      <c r="R1855">
        <v>13</v>
      </c>
      <c r="S1855">
        <v>3</v>
      </c>
      <c r="T1855">
        <v>5</v>
      </c>
      <c r="U1855">
        <v>13</v>
      </c>
      <c r="V1855">
        <f t="shared" si="172"/>
        <v>103</v>
      </c>
      <c r="W1855">
        <v>1</v>
      </c>
      <c r="X1855">
        <v>2</v>
      </c>
      <c r="Y1855">
        <v>0</v>
      </c>
      <c r="Z1855">
        <v>4</v>
      </c>
      <c r="AA1855">
        <v>6</v>
      </c>
      <c r="AB1855">
        <v>0</v>
      </c>
      <c r="AC1855">
        <v>0</v>
      </c>
      <c r="AD1855">
        <v>0</v>
      </c>
      <c r="AE1855">
        <v>0</v>
      </c>
      <c r="AF1855">
        <v>0</v>
      </c>
      <c r="AG1855">
        <f t="shared" si="173"/>
        <v>0</v>
      </c>
      <c r="AH1855">
        <v>0</v>
      </c>
      <c r="AI1855">
        <v>0</v>
      </c>
    </row>
    <row r="1856" spans="1:35" x14ac:dyDescent="0.3">
      <c r="A1856" s="1">
        <v>5316</v>
      </c>
      <c r="B1856">
        <v>1976</v>
      </c>
      <c r="C1856">
        <f t="shared" si="170"/>
        <v>50</v>
      </c>
      <c r="D1856" t="str" cm="1">
        <f t="array" ref="D1856">_xlfn.IFS(C1856&lt;36,"Young",C1856&lt;56,"Middle-aged",C1856&gt;=56,"Senior")</f>
        <v>Middle-aged</v>
      </c>
      <c r="E1856" t="s">
        <v>39</v>
      </c>
      <c r="F1856" t="s">
        <v>33</v>
      </c>
      <c r="G1856">
        <v>21024</v>
      </c>
      <c r="H1856">
        <f t="shared" si="168"/>
        <v>21024</v>
      </c>
      <c r="I1856" t="str" cm="1">
        <f t="array" ref="I1856">_xlfn.IFS(H1856&lt;PERCENTILE(Income_Clean,0.33),"Low",H1856&lt;PERCENTILE(Income_Clean,0.67),"Medium",H1856&gt;PERCENTILE(Income_Clean,0.67),"High")</f>
        <v>Low</v>
      </c>
      <c r="J1856" t="str">
        <f t="shared" si="169"/>
        <v>Below Average Income</v>
      </c>
      <c r="K1856">
        <v>0</v>
      </c>
      <c r="L1856">
        <v>0</v>
      </c>
      <c r="M1856" t="str">
        <f t="shared" si="171"/>
        <v>No</v>
      </c>
      <c r="N1856" t="s">
        <v>92</v>
      </c>
      <c r="O1856">
        <v>89</v>
      </c>
      <c r="P1856">
        <v>36</v>
      </c>
      <c r="Q1856">
        <v>4</v>
      </c>
      <c r="R1856">
        <v>18</v>
      </c>
      <c r="S1856">
        <v>6</v>
      </c>
      <c r="T1856">
        <v>2</v>
      </c>
      <c r="U1856">
        <v>18</v>
      </c>
      <c r="V1856">
        <f t="shared" si="172"/>
        <v>84</v>
      </c>
      <c r="W1856">
        <v>1</v>
      </c>
      <c r="X1856">
        <v>2</v>
      </c>
      <c r="Y1856">
        <v>0</v>
      </c>
      <c r="Z1856">
        <v>4</v>
      </c>
      <c r="AA1856">
        <v>7</v>
      </c>
      <c r="AB1856">
        <v>0</v>
      </c>
      <c r="AC1856">
        <v>0</v>
      </c>
      <c r="AD1856">
        <v>0</v>
      </c>
      <c r="AE1856">
        <v>0</v>
      </c>
      <c r="AF1856">
        <v>0</v>
      </c>
      <c r="AG1856">
        <f t="shared" si="173"/>
        <v>0</v>
      </c>
      <c r="AH1856">
        <v>0</v>
      </c>
      <c r="AI1856">
        <v>0</v>
      </c>
    </row>
    <row r="1857" spans="1:35" x14ac:dyDescent="0.3">
      <c r="A1857" s="1">
        <v>9029</v>
      </c>
      <c r="B1857">
        <v>1972</v>
      </c>
      <c r="C1857">
        <f t="shared" si="170"/>
        <v>54</v>
      </c>
      <c r="D1857" t="str" cm="1">
        <f t="array" ref="D1857">_xlfn.IFS(C1857&lt;36,"Young",C1857&lt;56,"Middle-aged",C1857&gt;=56,"Senior")</f>
        <v>Middle-aged</v>
      </c>
      <c r="E1857" t="s">
        <v>36</v>
      </c>
      <c r="F1857" t="s">
        <v>37</v>
      </c>
      <c r="G1857">
        <v>70116</v>
      </c>
      <c r="H1857">
        <f t="shared" si="168"/>
        <v>70116</v>
      </c>
      <c r="I1857" t="str" cm="1">
        <f t="array" ref="I1857">_xlfn.IFS(H1857&lt;PERCENTILE(Income_Clean,0.33),"Low",H1857&lt;PERCENTILE(Income_Clean,0.67),"Medium",H1857&gt;PERCENTILE(Income_Clean,0.67),"High")</f>
        <v>High</v>
      </c>
      <c r="J1857" t="str">
        <f t="shared" si="169"/>
        <v>Above Average Income</v>
      </c>
      <c r="K1857">
        <v>0</v>
      </c>
      <c r="L1857">
        <v>0</v>
      </c>
      <c r="M1857" t="str">
        <f t="shared" si="171"/>
        <v>No</v>
      </c>
      <c r="N1857" t="s">
        <v>430</v>
      </c>
      <c r="O1857">
        <v>73</v>
      </c>
      <c r="P1857">
        <v>707</v>
      </c>
      <c r="Q1857">
        <v>44</v>
      </c>
      <c r="R1857">
        <v>603</v>
      </c>
      <c r="S1857">
        <v>95</v>
      </c>
      <c r="T1857">
        <v>58</v>
      </c>
      <c r="U1857">
        <v>29</v>
      </c>
      <c r="V1857">
        <f t="shared" si="172"/>
        <v>1536</v>
      </c>
      <c r="W1857">
        <v>1</v>
      </c>
      <c r="X1857">
        <v>2</v>
      </c>
      <c r="Y1857">
        <v>8</v>
      </c>
      <c r="Z1857">
        <v>12</v>
      </c>
      <c r="AA1857">
        <v>1</v>
      </c>
      <c r="AB1857">
        <v>0</v>
      </c>
      <c r="AC1857">
        <v>0</v>
      </c>
      <c r="AD1857">
        <v>0</v>
      </c>
      <c r="AE1857">
        <v>0</v>
      </c>
      <c r="AF1857">
        <v>0</v>
      </c>
      <c r="AG1857">
        <f t="shared" si="173"/>
        <v>0</v>
      </c>
      <c r="AH1857">
        <v>0</v>
      </c>
      <c r="AI1857">
        <v>0</v>
      </c>
    </row>
    <row r="1858" spans="1:35" x14ac:dyDescent="0.3">
      <c r="A1858" s="1">
        <v>521</v>
      </c>
      <c r="B1858">
        <v>1985</v>
      </c>
      <c r="C1858">
        <f t="shared" si="170"/>
        <v>41</v>
      </c>
      <c r="D1858" t="str" cm="1">
        <f t="array" ref="D1858">_xlfn.IFS(C1858&lt;36,"Young",C1858&lt;56,"Middle-aged",C1858&gt;=56,"Senior")</f>
        <v>Middle-aged</v>
      </c>
      <c r="E1858" t="s">
        <v>29</v>
      </c>
      <c r="F1858" t="s">
        <v>33</v>
      </c>
      <c r="G1858">
        <v>54006</v>
      </c>
      <c r="H1858">
        <f t="shared" ref="H1858:H1921" si="174">IF(G1858=0,MEDIAN(Income),G1858)</f>
        <v>54006</v>
      </c>
      <c r="I1858" t="str" cm="1">
        <f t="array" ref="I1858">_xlfn.IFS(H1858&lt;PERCENTILE(Income_Clean,0.33),"Low",H1858&lt;PERCENTILE(Income_Clean,0.67),"Medium",H1858&gt;PERCENTILE(Income_Clean,0.67),"High")</f>
        <v>Medium</v>
      </c>
      <c r="J1858" t="str">
        <f t="shared" ref="J1858:J1921" si="175">_xlfn.XLOOKUP(I1858,$AK$3:$AK$5,$AL$3:$AL$5)</f>
        <v>Average Income</v>
      </c>
      <c r="K1858">
        <v>1</v>
      </c>
      <c r="L1858">
        <v>0</v>
      </c>
      <c r="M1858" t="str">
        <f t="shared" si="171"/>
        <v>Yes</v>
      </c>
      <c r="N1858" t="s">
        <v>275</v>
      </c>
      <c r="O1858">
        <v>42</v>
      </c>
      <c r="P1858">
        <v>174</v>
      </c>
      <c r="Q1858">
        <v>77</v>
      </c>
      <c r="R1858">
        <v>203</v>
      </c>
      <c r="S1858">
        <v>6</v>
      </c>
      <c r="T1858">
        <v>24</v>
      </c>
      <c r="U1858">
        <v>97</v>
      </c>
      <c r="V1858">
        <f t="shared" si="172"/>
        <v>581</v>
      </c>
      <c r="W1858">
        <v>2</v>
      </c>
      <c r="X1858">
        <v>8</v>
      </c>
      <c r="Y1858">
        <v>1</v>
      </c>
      <c r="Z1858">
        <v>7</v>
      </c>
      <c r="AA1858">
        <v>7</v>
      </c>
      <c r="AB1858">
        <v>0</v>
      </c>
      <c r="AC1858">
        <v>0</v>
      </c>
      <c r="AD1858">
        <v>0</v>
      </c>
      <c r="AE1858">
        <v>0</v>
      </c>
      <c r="AF1858">
        <v>0</v>
      </c>
      <c r="AG1858">
        <f t="shared" si="173"/>
        <v>0</v>
      </c>
      <c r="AH1858">
        <v>0</v>
      </c>
      <c r="AI1858">
        <v>0</v>
      </c>
    </row>
    <row r="1859" spans="1:35" x14ac:dyDescent="0.3">
      <c r="A1859" s="1">
        <v>1459</v>
      </c>
      <c r="B1859">
        <v>1966</v>
      </c>
      <c r="C1859">
        <f t="shared" ref="C1859:C1922" si="176">2026-B1859</f>
        <v>60</v>
      </c>
      <c r="D1859" t="str" cm="1">
        <f t="array" ref="D1859">_xlfn.IFS(C1859&lt;36,"Young",C1859&lt;56,"Middle-aged",C1859&gt;=56,"Senior")</f>
        <v>Senior</v>
      </c>
      <c r="E1859" t="s">
        <v>36</v>
      </c>
      <c r="F1859" t="s">
        <v>37</v>
      </c>
      <c r="G1859">
        <v>69063</v>
      </c>
      <c r="H1859">
        <f t="shared" si="174"/>
        <v>69063</v>
      </c>
      <c r="I1859" t="str" cm="1">
        <f t="array" ref="I1859">_xlfn.IFS(H1859&lt;PERCENTILE(Income_Clean,0.33),"Low",H1859&lt;PERCENTILE(Income_Clean,0.67),"Medium",H1859&gt;PERCENTILE(Income_Clean,0.67),"High")</f>
        <v>High</v>
      </c>
      <c r="J1859" t="str">
        <f t="shared" si="175"/>
        <v>Above Average Income</v>
      </c>
      <c r="K1859">
        <v>0</v>
      </c>
      <c r="L1859">
        <v>1</v>
      </c>
      <c r="M1859" t="str">
        <f t="shared" ref="M1859:M1922" si="177">IF(K1859+L1859&gt;0,"Yes","No")</f>
        <v>Yes</v>
      </c>
      <c r="N1859" t="s">
        <v>386</v>
      </c>
      <c r="O1859">
        <v>16</v>
      </c>
      <c r="P1859">
        <v>666</v>
      </c>
      <c r="Q1859">
        <v>35</v>
      </c>
      <c r="R1859">
        <v>124</v>
      </c>
      <c r="S1859">
        <v>69</v>
      </c>
      <c r="T1859">
        <v>8</v>
      </c>
      <c r="U1859">
        <v>26</v>
      </c>
      <c r="V1859">
        <f t="shared" ref="V1859:V1922" si="178">SUM(P1859:U1859)</f>
        <v>928</v>
      </c>
      <c r="W1859">
        <v>1</v>
      </c>
      <c r="X1859">
        <v>5</v>
      </c>
      <c r="Y1859">
        <v>3</v>
      </c>
      <c r="Z1859">
        <v>5</v>
      </c>
      <c r="AA1859">
        <v>3</v>
      </c>
      <c r="AB1859">
        <v>0</v>
      </c>
      <c r="AC1859">
        <v>0</v>
      </c>
      <c r="AD1859">
        <v>0</v>
      </c>
      <c r="AE1859">
        <v>0</v>
      </c>
      <c r="AF1859">
        <v>0</v>
      </c>
      <c r="AG1859">
        <f t="shared" ref="AG1859:AG1922" si="179">SUM(AB1859:AF1859)</f>
        <v>0</v>
      </c>
      <c r="AH1859">
        <v>0</v>
      </c>
      <c r="AI1859">
        <v>0</v>
      </c>
    </row>
    <row r="1860" spans="1:35" x14ac:dyDescent="0.3">
      <c r="A1860" s="1">
        <v>10241</v>
      </c>
      <c r="B1860">
        <v>1975</v>
      </c>
      <c r="C1860">
        <f t="shared" si="176"/>
        <v>51</v>
      </c>
      <c r="D1860" t="str" cm="1">
        <f t="array" ref="D1860">_xlfn.IFS(C1860&lt;36,"Young",C1860&lt;56,"Middle-aged",C1860&gt;=56,"Senior")</f>
        <v>Middle-aged</v>
      </c>
      <c r="E1860" t="s">
        <v>53</v>
      </c>
      <c r="F1860" t="s">
        <v>41</v>
      </c>
      <c r="G1860">
        <v>11448</v>
      </c>
      <c r="H1860">
        <f t="shared" si="174"/>
        <v>11448</v>
      </c>
      <c r="I1860" t="str" cm="1">
        <f t="array" ref="I1860">_xlfn.IFS(H1860&lt;PERCENTILE(Income_Clean,0.33),"Low",H1860&lt;PERCENTILE(Income_Clean,0.67),"Medium",H1860&gt;PERCENTILE(Income_Clean,0.67),"High")</f>
        <v>Low</v>
      </c>
      <c r="J1860" t="str">
        <f t="shared" si="175"/>
        <v>Below Average Income</v>
      </c>
      <c r="K1860">
        <v>0</v>
      </c>
      <c r="L1860">
        <v>0</v>
      </c>
      <c r="M1860" t="str">
        <f t="shared" si="177"/>
        <v>No</v>
      </c>
      <c r="N1860" t="s">
        <v>675</v>
      </c>
      <c r="O1860">
        <v>16</v>
      </c>
      <c r="P1860">
        <v>0</v>
      </c>
      <c r="Q1860">
        <v>0</v>
      </c>
      <c r="R1860">
        <v>0</v>
      </c>
      <c r="S1860">
        <v>6</v>
      </c>
      <c r="T1860">
        <v>2</v>
      </c>
      <c r="U1860">
        <v>6</v>
      </c>
      <c r="V1860">
        <f t="shared" si="178"/>
        <v>14</v>
      </c>
      <c r="W1860">
        <v>1</v>
      </c>
      <c r="X1860">
        <v>1</v>
      </c>
      <c r="Y1860">
        <v>0</v>
      </c>
      <c r="Z1860">
        <v>2</v>
      </c>
      <c r="AA1860">
        <v>6</v>
      </c>
      <c r="AB1860">
        <v>0</v>
      </c>
      <c r="AC1860">
        <v>0</v>
      </c>
      <c r="AD1860">
        <v>0</v>
      </c>
      <c r="AE1860">
        <v>0</v>
      </c>
      <c r="AF1860">
        <v>0</v>
      </c>
      <c r="AG1860">
        <f t="shared" si="179"/>
        <v>0</v>
      </c>
      <c r="AH1860">
        <v>0</v>
      </c>
      <c r="AI1860">
        <v>0</v>
      </c>
    </row>
    <row r="1861" spans="1:35" x14ac:dyDescent="0.3">
      <c r="A1861" s="1">
        <v>1630</v>
      </c>
      <c r="B1861">
        <v>1979</v>
      </c>
      <c r="C1861">
        <f t="shared" si="176"/>
        <v>47</v>
      </c>
      <c r="D1861" t="str" cm="1">
        <f t="array" ref="D1861">_xlfn.IFS(C1861&lt;36,"Young",C1861&lt;56,"Middle-aged",C1861&gt;=56,"Senior")</f>
        <v>Middle-aged</v>
      </c>
      <c r="E1861" t="s">
        <v>29</v>
      </c>
      <c r="F1861" t="s">
        <v>30</v>
      </c>
      <c r="G1861">
        <v>61825</v>
      </c>
      <c r="H1861">
        <f t="shared" si="174"/>
        <v>61825</v>
      </c>
      <c r="I1861" t="str" cm="1">
        <f t="array" ref="I1861">_xlfn.IFS(H1861&lt;PERCENTILE(Income_Clean,0.33),"Low",H1861&lt;PERCENTILE(Income_Clean,0.67),"Medium",H1861&gt;PERCENTILE(Income_Clean,0.67),"High")</f>
        <v>Medium</v>
      </c>
      <c r="J1861" t="str">
        <f t="shared" si="175"/>
        <v>Average Income</v>
      </c>
      <c r="K1861">
        <v>0</v>
      </c>
      <c r="L1861">
        <v>1</v>
      </c>
      <c r="M1861" t="str">
        <f t="shared" si="177"/>
        <v>Yes</v>
      </c>
      <c r="N1861" t="s">
        <v>406</v>
      </c>
      <c r="O1861">
        <v>56</v>
      </c>
      <c r="P1861">
        <v>162</v>
      </c>
      <c r="Q1861">
        <v>50</v>
      </c>
      <c r="R1861">
        <v>100</v>
      </c>
      <c r="S1861">
        <v>55</v>
      </c>
      <c r="T1861">
        <v>30</v>
      </c>
      <c r="U1861">
        <v>27</v>
      </c>
      <c r="V1861">
        <f t="shared" si="178"/>
        <v>424</v>
      </c>
      <c r="W1861">
        <v>1</v>
      </c>
      <c r="X1861">
        <v>4</v>
      </c>
      <c r="Y1861">
        <v>2</v>
      </c>
      <c r="Z1861">
        <v>8</v>
      </c>
      <c r="AA1861">
        <v>4</v>
      </c>
      <c r="AB1861">
        <v>0</v>
      </c>
      <c r="AC1861">
        <v>0</v>
      </c>
      <c r="AD1861">
        <v>0</v>
      </c>
      <c r="AE1861">
        <v>0</v>
      </c>
      <c r="AF1861">
        <v>0</v>
      </c>
      <c r="AG1861">
        <f t="shared" si="179"/>
        <v>0</v>
      </c>
      <c r="AH1861">
        <v>0</v>
      </c>
      <c r="AI1861">
        <v>0</v>
      </c>
    </row>
    <row r="1862" spans="1:35" x14ac:dyDescent="0.3">
      <c r="A1862" s="1">
        <v>3254</v>
      </c>
      <c r="B1862">
        <v>1971</v>
      </c>
      <c r="C1862">
        <f t="shared" si="176"/>
        <v>55</v>
      </c>
      <c r="D1862" t="str" cm="1">
        <f t="array" ref="D1862">_xlfn.IFS(C1862&lt;36,"Young",C1862&lt;56,"Middle-aged",C1862&gt;=56,"Senior")</f>
        <v>Middle-aged</v>
      </c>
      <c r="E1862" t="s">
        <v>29</v>
      </c>
      <c r="F1862" t="s">
        <v>37</v>
      </c>
      <c r="G1862">
        <v>70886</v>
      </c>
      <c r="H1862">
        <f t="shared" si="174"/>
        <v>70886</v>
      </c>
      <c r="I1862" t="str" cm="1">
        <f t="array" ref="I1862">_xlfn.IFS(H1862&lt;PERCENTILE(Income_Clean,0.33),"Low",H1862&lt;PERCENTILE(Income_Clean,0.67),"Medium",H1862&gt;PERCENTILE(Income_Clean,0.67),"High")</f>
        <v>High</v>
      </c>
      <c r="J1862" t="str">
        <f t="shared" si="175"/>
        <v>Above Average Income</v>
      </c>
      <c r="K1862">
        <v>1</v>
      </c>
      <c r="L1862">
        <v>0</v>
      </c>
      <c r="M1862" t="str">
        <f t="shared" si="177"/>
        <v>Yes</v>
      </c>
      <c r="N1862" t="s">
        <v>203</v>
      </c>
      <c r="O1862">
        <v>65</v>
      </c>
      <c r="P1862">
        <v>407</v>
      </c>
      <c r="Q1862">
        <v>70</v>
      </c>
      <c r="R1862">
        <v>239</v>
      </c>
      <c r="S1862">
        <v>103</v>
      </c>
      <c r="T1862">
        <v>88</v>
      </c>
      <c r="U1862">
        <v>53</v>
      </c>
      <c r="V1862">
        <f t="shared" si="178"/>
        <v>960</v>
      </c>
      <c r="W1862">
        <v>1</v>
      </c>
      <c r="X1862">
        <v>5</v>
      </c>
      <c r="Y1862">
        <v>4</v>
      </c>
      <c r="Z1862">
        <v>4</v>
      </c>
      <c r="AA1862">
        <v>2</v>
      </c>
      <c r="AB1862">
        <v>0</v>
      </c>
      <c r="AC1862">
        <v>0</v>
      </c>
      <c r="AD1862">
        <v>0</v>
      </c>
      <c r="AE1862">
        <v>0</v>
      </c>
      <c r="AF1862">
        <v>0</v>
      </c>
      <c r="AG1862">
        <f t="shared" si="179"/>
        <v>0</v>
      </c>
      <c r="AH1862">
        <v>0</v>
      </c>
      <c r="AI1862">
        <v>0</v>
      </c>
    </row>
    <row r="1863" spans="1:35" x14ac:dyDescent="0.3">
      <c r="A1863" s="1">
        <v>9064</v>
      </c>
      <c r="B1863">
        <v>1982</v>
      </c>
      <c r="C1863">
        <f t="shared" si="176"/>
        <v>44</v>
      </c>
      <c r="D1863" t="str" cm="1">
        <f t="array" ref="D1863">_xlfn.IFS(C1863&lt;36,"Young",C1863&lt;56,"Middle-aged",C1863&gt;=56,"Senior")</f>
        <v>Middle-aged</v>
      </c>
      <c r="E1863" t="s">
        <v>29</v>
      </c>
      <c r="F1863" t="s">
        <v>37</v>
      </c>
      <c r="G1863">
        <v>69109</v>
      </c>
      <c r="H1863">
        <f t="shared" si="174"/>
        <v>69109</v>
      </c>
      <c r="I1863" t="str" cm="1">
        <f t="array" ref="I1863">_xlfn.IFS(H1863&lt;PERCENTILE(Income_Clean,0.33),"Low",H1863&lt;PERCENTILE(Income_Clean,0.67),"Medium",H1863&gt;PERCENTILE(Income_Clean,0.67),"High")</f>
        <v>High</v>
      </c>
      <c r="J1863" t="str">
        <f t="shared" si="175"/>
        <v>Above Average Income</v>
      </c>
      <c r="K1863">
        <v>0</v>
      </c>
      <c r="L1863">
        <v>0</v>
      </c>
      <c r="M1863" t="str">
        <f t="shared" si="177"/>
        <v>No</v>
      </c>
      <c r="N1863" t="s">
        <v>79</v>
      </c>
      <c r="O1863">
        <v>10</v>
      </c>
      <c r="P1863">
        <v>823</v>
      </c>
      <c r="Q1863">
        <v>25</v>
      </c>
      <c r="R1863">
        <v>459</v>
      </c>
      <c r="S1863">
        <v>124</v>
      </c>
      <c r="T1863">
        <v>29</v>
      </c>
      <c r="U1863">
        <v>95</v>
      </c>
      <c r="V1863">
        <f t="shared" si="178"/>
        <v>1555</v>
      </c>
      <c r="W1863">
        <v>1</v>
      </c>
      <c r="X1863">
        <v>6</v>
      </c>
      <c r="Y1863">
        <v>6</v>
      </c>
      <c r="Z1863">
        <v>7</v>
      </c>
      <c r="AA1863">
        <v>4</v>
      </c>
      <c r="AB1863">
        <v>0</v>
      </c>
      <c r="AC1863">
        <v>0</v>
      </c>
      <c r="AD1863">
        <v>1</v>
      </c>
      <c r="AE1863">
        <v>0</v>
      </c>
      <c r="AF1863">
        <v>0</v>
      </c>
      <c r="AG1863">
        <f t="shared" si="179"/>
        <v>1</v>
      </c>
      <c r="AH1863">
        <v>0</v>
      </c>
      <c r="AI1863">
        <v>1</v>
      </c>
    </row>
    <row r="1864" spans="1:35" x14ac:dyDescent="0.3">
      <c r="A1864" s="1">
        <v>3678</v>
      </c>
      <c r="B1864">
        <v>1973</v>
      </c>
      <c r="C1864">
        <f t="shared" si="176"/>
        <v>53</v>
      </c>
      <c r="D1864" t="str" cm="1">
        <f t="array" ref="D1864">_xlfn.IFS(C1864&lt;36,"Young",C1864&lt;56,"Middle-aged",C1864&gt;=56,"Senior")</f>
        <v>Middle-aged</v>
      </c>
      <c r="E1864" t="s">
        <v>29</v>
      </c>
      <c r="F1864" t="s">
        <v>71</v>
      </c>
      <c r="G1864">
        <v>60208</v>
      </c>
      <c r="H1864">
        <f t="shared" si="174"/>
        <v>60208</v>
      </c>
      <c r="I1864" t="str" cm="1">
        <f t="array" ref="I1864">_xlfn.IFS(H1864&lt;PERCENTILE(Income_Clean,0.33),"Low",H1864&lt;PERCENTILE(Income_Clean,0.67),"Medium",H1864&gt;PERCENTILE(Income_Clean,0.67),"High")</f>
        <v>Medium</v>
      </c>
      <c r="J1864" t="str">
        <f t="shared" si="175"/>
        <v>Average Income</v>
      </c>
      <c r="K1864">
        <v>1</v>
      </c>
      <c r="L1864">
        <v>1</v>
      </c>
      <c r="M1864" t="str">
        <f t="shared" si="177"/>
        <v>Yes</v>
      </c>
      <c r="N1864" t="s">
        <v>676</v>
      </c>
      <c r="O1864">
        <v>13</v>
      </c>
      <c r="P1864">
        <v>488</v>
      </c>
      <c r="Q1864">
        <v>23</v>
      </c>
      <c r="R1864">
        <v>71</v>
      </c>
      <c r="S1864">
        <v>15</v>
      </c>
      <c r="T1864">
        <v>0</v>
      </c>
      <c r="U1864">
        <v>59</v>
      </c>
      <c r="V1864">
        <f t="shared" si="178"/>
        <v>656</v>
      </c>
      <c r="W1864">
        <v>11</v>
      </c>
      <c r="X1864">
        <v>8</v>
      </c>
      <c r="Y1864">
        <v>3</v>
      </c>
      <c r="Z1864">
        <v>7</v>
      </c>
      <c r="AA1864">
        <v>7</v>
      </c>
      <c r="AB1864">
        <v>0</v>
      </c>
      <c r="AC1864">
        <v>1</v>
      </c>
      <c r="AD1864">
        <v>0</v>
      </c>
      <c r="AE1864">
        <v>0</v>
      </c>
      <c r="AF1864">
        <v>0</v>
      </c>
      <c r="AG1864">
        <f t="shared" si="179"/>
        <v>1</v>
      </c>
      <c r="AH1864">
        <v>0</v>
      </c>
      <c r="AI1864">
        <v>1</v>
      </c>
    </row>
    <row r="1865" spans="1:35" x14ac:dyDescent="0.3">
      <c r="A1865" s="1">
        <v>4227</v>
      </c>
      <c r="B1865">
        <v>1968</v>
      </c>
      <c r="C1865">
        <f t="shared" si="176"/>
        <v>58</v>
      </c>
      <c r="D1865" t="str" cm="1">
        <f t="array" ref="D1865">_xlfn.IFS(C1865&lt;36,"Young",C1865&lt;56,"Middle-aged",C1865&gt;=56,"Senior")</f>
        <v>Senior</v>
      </c>
      <c r="E1865" t="s">
        <v>39</v>
      </c>
      <c r="F1865" t="s">
        <v>33</v>
      </c>
      <c r="G1865">
        <v>32889</v>
      </c>
      <c r="H1865">
        <f t="shared" si="174"/>
        <v>32889</v>
      </c>
      <c r="I1865" t="str" cm="1">
        <f t="array" ref="I1865">_xlfn.IFS(H1865&lt;PERCENTILE(Income_Clean,0.33),"Low",H1865&lt;PERCENTILE(Income_Clean,0.67),"Medium",H1865&gt;PERCENTILE(Income_Clean,0.67),"High")</f>
        <v>Low</v>
      </c>
      <c r="J1865" t="str">
        <f t="shared" si="175"/>
        <v>Below Average Income</v>
      </c>
      <c r="K1865">
        <v>1</v>
      </c>
      <c r="L1865">
        <v>1</v>
      </c>
      <c r="M1865" t="str">
        <f t="shared" si="177"/>
        <v>Yes</v>
      </c>
      <c r="N1865" t="s">
        <v>677</v>
      </c>
      <c r="O1865">
        <v>78</v>
      </c>
      <c r="P1865">
        <v>28</v>
      </c>
      <c r="Q1865">
        <v>0</v>
      </c>
      <c r="R1865">
        <v>13</v>
      </c>
      <c r="S1865">
        <v>4</v>
      </c>
      <c r="T1865">
        <v>2</v>
      </c>
      <c r="U1865">
        <v>8</v>
      </c>
      <c r="V1865">
        <f t="shared" si="178"/>
        <v>55</v>
      </c>
      <c r="W1865">
        <v>3</v>
      </c>
      <c r="X1865">
        <v>2</v>
      </c>
      <c r="Y1865">
        <v>1</v>
      </c>
      <c r="Z1865">
        <v>3</v>
      </c>
      <c r="AA1865">
        <v>5</v>
      </c>
      <c r="AB1865">
        <v>0</v>
      </c>
      <c r="AC1865">
        <v>0</v>
      </c>
      <c r="AD1865">
        <v>0</v>
      </c>
      <c r="AE1865">
        <v>0</v>
      </c>
      <c r="AF1865">
        <v>0</v>
      </c>
      <c r="AG1865">
        <f t="shared" si="179"/>
        <v>0</v>
      </c>
      <c r="AH1865">
        <v>0</v>
      </c>
      <c r="AI1865">
        <v>0</v>
      </c>
    </row>
    <row r="1866" spans="1:35" x14ac:dyDescent="0.3">
      <c r="A1866" s="1">
        <v>9467</v>
      </c>
      <c r="B1866">
        <v>1984</v>
      </c>
      <c r="C1866">
        <f t="shared" si="176"/>
        <v>42</v>
      </c>
      <c r="D1866" t="str" cm="1">
        <f t="array" ref="D1866">_xlfn.IFS(C1866&lt;36,"Young",C1866&lt;56,"Middle-aged",C1866&gt;=56,"Senior")</f>
        <v>Middle-aged</v>
      </c>
      <c r="E1866" t="s">
        <v>29</v>
      </c>
      <c r="F1866" t="s">
        <v>30</v>
      </c>
      <c r="G1866">
        <v>34738</v>
      </c>
      <c r="H1866">
        <f t="shared" si="174"/>
        <v>34738</v>
      </c>
      <c r="I1866" t="str" cm="1">
        <f t="array" ref="I1866">_xlfn.IFS(H1866&lt;PERCENTILE(Income_Clean,0.33),"Low",H1866&lt;PERCENTILE(Income_Clean,0.67),"Medium",H1866&gt;PERCENTILE(Income_Clean,0.67),"High")</f>
        <v>Low</v>
      </c>
      <c r="J1866" t="str">
        <f t="shared" si="175"/>
        <v>Below Average Income</v>
      </c>
      <c r="K1866">
        <v>1</v>
      </c>
      <c r="L1866">
        <v>0</v>
      </c>
      <c r="M1866" t="str">
        <f t="shared" si="177"/>
        <v>Yes</v>
      </c>
      <c r="N1866" t="s">
        <v>98</v>
      </c>
      <c r="O1866">
        <v>51</v>
      </c>
      <c r="P1866">
        <v>3</v>
      </c>
      <c r="Q1866">
        <v>2</v>
      </c>
      <c r="R1866">
        <v>10</v>
      </c>
      <c r="S1866">
        <v>3</v>
      </c>
      <c r="T1866">
        <v>0</v>
      </c>
      <c r="U1866">
        <v>2</v>
      </c>
      <c r="V1866">
        <f t="shared" si="178"/>
        <v>20</v>
      </c>
      <c r="W1866">
        <v>1</v>
      </c>
      <c r="X1866">
        <v>1</v>
      </c>
      <c r="Y1866">
        <v>0</v>
      </c>
      <c r="Z1866">
        <v>3</v>
      </c>
      <c r="AA1866">
        <v>6</v>
      </c>
      <c r="AB1866">
        <v>0</v>
      </c>
      <c r="AC1866">
        <v>0</v>
      </c>
      <c r="AD1866">
        <v>0</v>
      </c>
      <c r="AE1866">
        <v>0</v>
      </c>
      <c r="AF1866">
        <v>0</v>
      </c>
      <c r="AG1866">
        <f t="shared" si="179"/>
        <v>0</v>
      </c>
      <c r="AH1866">
        <v>0</v>
      </c>
      <c r="AI1866">
        <v>0</v>
      </c>
    </row>
    <row r="1867" spans="1:35" x14ac:dyDescent="0.3">
      <c r="A1867" s="1">
        <v>8486</v>
      </c>
      <c r="B1867">
        <v>1971</v>
      </c>
      <c r="C1867">
        <f t="shared" si="176"/>
        <v>55</v>
      </c>
      <c r="D1867" t="str" cm="1">
        <f t="array" ref="D1867">_xlfn.IFS(C1867&lt;36,"Young",C1867&lt;56,"Middle-aged",C1867&gt;=56,"Senior")</f>
        <v>Middle-aged</v>
      </c>
      <c r="E1867" t="s">
        <v>39</v>
      </c>
      <c r="F1867" t="s">
        <v>33</v>
      </c>
      <c r="G1867">
        <v>30538</v>
      </c>
      <c r="H1867">
        <f t="shared" si="174"/>
        <v>30538</v>
      </c>
      <c r="I1867" t="str" cm="1">
        <f t="array" ref="I1867">_xlfn.IFS(H1867&lt;PERCENTILE(Income_Clean,0.33),"Low",H1867&lt;PERCENTILE(Income_Clean,0.67),"Medium",H1867&gt;PERCENTILE(Income_Clean,0.67),"High")</f>
        <v>Low</v>
      </c>
      <c r="J1867" t="str">
        <f t="shared" si="175"/>
        <v>Below Average Income</v>
      </c>
      <c r="K1867">
        <v>1</v>
      </c>
      <c r="L1867">
        <v>0</v>
      </c>
      <c r="M1867" t="str">
        <f t="shared" si="177"/>
        <v>Yes</v>
      </c>
      <c r="N1867" t="s">
        <v>546</v>
      </c>
      <c r="O1867">
        <v>27</v>
      </c>
      <c r="P1867">
        <v>284</v>
      </c>
      <c r="Q1867">
        <v>0</v>
      </c>
      <c r="R1867">
        <v>52</v>
      </c>
      <c r="S1867">
        <v>8</v>
      </c>
      <c r="T1867">
        <v>3</v>
      </c>
      <c r="U1867">
        <v>20</v>
      </c>
      <c r="V1867">
        <f t="shared" si="178"/>
        <v>367</v>
      </c>
      <c r="W1867">
        <v>4</v>
      </c>
      <c r="X1867">
        <v>9</v>
      </c>
      <c r="Y1867">
        <v>0</v>
      </c>
      <c r="Z1867">
        <v>4</v>
      </c>
      <c r="AA1867">
        <v>10</v>
      </c>
      <c r="AB1867">
        <v>0</v>
      </c>
      <c r="AC1867">
        <v>0</v>
      </c>
      <c r="AD1867">
        <v>0</v>
      </c>
      <c r="AE1867">
        <v>0</v>
      </c>
      <c r="AF1867">
        <v>0</v>
      </c>
      <c r="AG1867">
        <f t="shared" si="179"/>
        <v>0</v>
      </c>
      <c r="AH1867">
        <v>0</v>
      </c>
      <c r="AI1867">
        <v>0</v>
      </c>
    </row>
    <row r="1868" spans="1:35" x14ac:dyDescent="0.3">
      <c r="A1868" s="1">
        <v>2186</v>
      </c>
      <c r="B1868">
        <v>1977</v>
      </c>
      <c r="C1868">
        <f t="shared" si="176"/>
        <v>49</v>
      </c>
      <c r="D1868" t="str" cm="1">
        <f t="array" ref="D1868">_xlfn.IFS(C1868&lt;36,"Young",C1868&lt;56,"Middle-aged",C1868&gt;=56,"Senior")</f>
        <v>Middle-aged</v>
      </c>
      <c r="E1868" t="s">
        <v>53</v>
      </c>
      <c r="F1868" t="s">
        <v>33</v>
      </c>
      <c r="G1868">
        <v>82326</v>
      </c>
      <c r="H1868">
        <f t="shared" si="174"/>
        <v>82326</v>
      </c>
      <c r="I1868" t="str" cm="1">
        <f t="array" ref="I1868">_xlfn.IFS(H1868&lt;PERCENTILE(Income_Clean,0.33),"Low",H1868&lt;PERCENTILE(Income_Clean,0.67),"Medium",H1868&gt;PERCENTILE(Income_Clean,0.67),"High")</f>
        <v>High</v>
      </c>
      <c r="J1868" t="str">
        <f t="shared" si="175"/>
        <v>Above Average Income</v>
      </c>
      <c r="K1868">
        <v>0</v>
      </c>
      <c r="L1868">
        <v>0</v>
      </c>
      <c r="M1868" t="str">
        <f t="shared" si="177"/>
        <v>No</v>
      </c>
      <c r="N1868" t="s">
        <v>438</v>
      </c>
      <c r="O1868">
        <v>30</v>
      </c>
      <c r="P1868">
        <v>938</v>
      </c>
      <c r="Q1868">
        <v>142</v>
      </c>
      <c r="R1868">
        <v>754</v>
      </c>
      <c r="S1868">
        <v>159</v>
      </c>
      <c r="T1868">
        <v>81</v>
      </c>
      <c r="U1868">
        <v>183</v>
      </c>
      <c r="V1868">
        <f t="shared" si="178"/>
        <v>2257</v>
      </c>
      <c r="W1868">
        <v>1</v>
      </c>
      <c r="X1868">
        <v>5</v>
      </c>
      <c r="Y1868">
        <v>10</v>
      </c>
      <c r="Z1868">
        <v>6</v>
      </c>
      <c r="AA1868">
        <v>2</v>
      </c>
      <c r="AB1868">
        <v>0</v>
      </c>
      <c r="AC1868">
        <v>1</v>
      </c>
      <c r="AD1868">
        <v>1</v>
      </c>
      <c r="AE1868">
        <v>1</v>
      </c>
      <c r="AF1868">
        <v>0</v>
      </c>
      <c r="AG1868">
        <f t="shared" si="179"/>
        <v>3</v>
      </c>
      <c r="AH1868">
        <v>0</v>
      </c>
      <c r="AI1868">
        <v>1</v>
      </c>
    </row>
    <row r="1869" spans="1:35" x14ac:dyDescent="0.3">
      <c r="A1869" s="1">
        <v>3286</v>
      </c>
      <c r="B1869">
        <v>1967</v>
      </c>
      <c r="C1869">
        <f t="shared" si="176"/>
        <v>59</v>
      </c>
      <c r="D1869" t="str" cm="1">
        <f t="array" ref="D1869">_xlfn.IFS(C1869&lt;36,"Young",C1869&lt;56,"Middle-aged",C1869&gt;=56,"Senior")</f>
        <v>Senior</v>
      </c>
      <c r="E1869" t="s">
        <v>36</v>
      </c>
      <c r="F1869" t="s">
        <v>41</v>
      </c>
      <c r="G1869">
        <v>26642</v>
      </c>
      <c r="H1869">
        <f t="shared" si="174"/>
        <v>26642</v>
      </c>
      <c r="I1869" t="str" cm="1">
        <f t="array" ref="I1869">_xlfn.IFS(H1869&lt;PERCENTILE(Income_Clean,0.33),"Low",H1869&lt;PERCENTILE(Income_Clean,0.67),"Medium",H1869&gt;PERCENTILE(Income_Clean,0.67),"High")</f>
        <v>Low</v>
      </c>
      <c r="J1869" t="str">
        <f t="shared" si="175"/>
        <v>Below Average Income</v>
      </c>
      <c r="K1869">
        <v>1</v>
      </c>
      <c r="L1869">
        <v>0</v>
      </c>
      <c r="M1869" t="str">
        <f t="shared" si="177"/>
        <v>Yes</v>
      </c>
      <c r="N1869" t="s">
        <v>176</v>
      </c>
      <c r="O1869">
        <v>71</v>
      </c>
      <c r="P1869">
        <v>13</v>
      </c>
      <c r="Q1869">
        <v>2</v>
      </c>
      <c r="R1869">
        <v>15</v>
      </c>
      <c r="S1869">
        <v>2</v>
      </c>
      <c r="T1869">
        <v>2</v>
      </c>
      <c r="U1869">
        <v>8</v>
      </c>
      <c r="V1869">
        <f t="shared" si="178"/>
        <v>42</v>
      </c>
      <c r="W1869">
        <v>2</v>
      </c>
      <c r="X1869">
        <v>2</v>
      </c>
      <c r="Y1869">
        <v>0</v>
      </c>
      <c r="Z1869">
        <v>3</v>
      </c>
      <c r="AA1869">
        <v>6</v>
      </c>
      <c r="AB1869">
        <v>0</v>
      </c>
      <c r="AC1869">
        <v>0</v>
      </c>
      <c r="AD1869">
        <v>0</v>
      </c>
      <c r="AE1869">
        <v>0</v>
      </c>
      <c r="AF1869">
        <v>0</v>
      </c>
      <c r="AG1869">
        <f t="shared" si="179"/>
        <v>0</v>
      </c>
      <c r="AH1869">
        <v>0</v>
      </c>
      <c r="AI1869">
        <v>0</v>
      </c>
    </row>
    <row r="1870" spans="1:35" x14ac:dyDescent="0.3">
      <c r="A1870" s="1">
        <v>8602</v>
      </c>
      <c r="B1870">
        <v>1964</v>
      </c>
      <c r="C1870">
        <f t="shared" si="176"/>
        <v>62</v>
      </c>
      <c r="D1870" t="str" cm="1">
        <f t="array" ref="D1870">_xlfn.IFS(C1870&lt;36,"Young",C1870&lt;56,"Middle-aged",C1870&gt;=56,"Senior")</f>
        <v>Senior</v>
      </c>
      <c r="E1870" t="s">
        <v>29</v>
      </c>
      <c r="F1870" t="s">
        <v>41</v>
      </c>
      <c r="G1870">
        <v>69932</v>
      </c>
      <c r="H1870">
        <f t="shared" si="174"/>
        <v>69932</v>
      </c>
      <c r="I1870" t="str" cm="1">
        <f t="array" ref="I1870">_xlfn.IFS(H1870&lt;PERCENTILE(Income_Clean,0.33),"Low",H1870&lt;PERCENTILE(Income_Clean,0.67),"Medium",H1870&gt;PERCENTILE(Income_Clean,0.67),"High")</f>
        <v>High</v>
      </c>
      <c r="J1870" t="str">
        <f t="shared" si="175"/>
        <v>Above Average Income</v>
      </c>
      <c r="K1870">
        <v>0</v>
      </c>
      <c r="L1870">
        <v>1</v>
      </c>
      <c r="M1870" t="str">
        <f t="shared" si="177"/>
        <v>Yes</v>
      </c>
      <c r="N1870" t="s">
        <v>86</v>
      </c>
      <c r="O1870">
        <v>97</v>
      </c>
      <c r="P1870">
        <v>412</v>
      </c>
      <c r="Q1870">
        <v>172</v>
      </c>
      <c r="R1870">
        <v>153</v>
      </c>
      <c r="S1870">
        <v>150</v>
      </c>
      <c r="T1870">
        <v>105</v>
      </c>
      <c r="U1870">
        <v>57</v>
      </c>
      <c r="V1870">
        <f t="shared" si="178"/>
        <v>1049</v>
      </c>
      <c r="W1870">
        <v>2</v>
      </c>
      <c r="X1870">
        <v>7</v>
      </c>
      <c r="Y1870">
        <v>6</v>
      </c>
      <c r="Z1870">
        <v>11</v>
      </c>
      <c r="AA1870">
        <v>4</v>
      </c>
      <c r="AB1870">
        <v>0</v>
      </c>
      <c r="AC1870">
        <v>0</v>
      </c>
      <c r="AD1870">
        <v>0</v>
      </c>
      <c r="AE1870">
        <v>0</v>
      </c>
      <c r="AF1870">
        <v>0</v>
      </c>
      <c r="AG1870">
        <f t="shared" si="179"/>
        <v>0</v>
      </c>
      <c r="AH1870">
        <v>0</v>
      </c>
      <c r="AI1870">
        <v>0</v>
      </c>
    </row>
    <row r="1871" spans="1:35" x14ac:dyDescent="0.3">
      <c r="A1871" s="1">
        <v>3722</v>
      </c>
      <c r="B1871">
        <v>1972</v>
      </c>
      <c r="C1871">
        <f t="shared" si="176"/>
        <v>54</v>
      </c>
      <c r="D1871" t="str" cm="1">
        <f t="array" ref="D1871">_xlfn.IFS(C1871&lt;36,"Young",C1871&lt;56,"Middle-aged",C1871&gt;=56,"Senior")</f>
        <v>Middle-aged</v>
      </c>
      <c r="E1871" t="s">
        <v>29</v>
      </c>
      <c r="F1871" t="s">
        <v>30</v>
      </c>
      <c r="G1871">
        <v>44503</v>
      </c>
      <c r="H1871">
        <f t="shared" si="174"/>
        <v>44503</v>
      </c>
      <c r="I1871" t="str" cm="1">
        <f t="array" ref="I1871">_xlfn.IFS(H1871&lt;PERCENTILE(Income_Clean,0.33),"Low",H1871&lt;PERCENTILE(Income_Clean,0.67),"Medium",H1871&gt;PERCENTILE(Income_Clean,0.67),"High")</f>
        <v>Medium</v>
      </c>
      <c r="J1871" t="str">
        <f t="shared" si="175"/>
        <v>Average Income</v>
      </c>
      <c r="K1871">
        <v>1</v>
      </c>
      <c r="L1871">
        <v>1</v>
      </c>
      <c r="M1871" t="str">
        <f t="shared" si="177"/>
        <v>Yes</v>
      </c>
      <c r="N1871" t="s">
        <v>227</v>
      </c>
      <c r="O1871">
        <v>83</v>
      </c>
      <c r="P1871">
        <v>31</v>
      </c>
      <c r="Q1871">
        <v>1</v>
      </c>
      <c r="R1871">
        <v>8</v>
      </c>
      <c r="S1871">
        <v>0</v>
      </c>
      <c r="T1871">
        <v>0</v>
      </c>
      <c r="U1871">
        <v>8</v>
      </c>
      <c r="V1871">
        <f t="shared" si="178"/>
        <v>48</v>
      </c>
      <c r="W1871">
        <v>2</v>
      </c>
      <c r="X1871">
        <v>2</v>
      </c>
      <c r="Y1871">
        <v>0</v>
      </c>
      <c r="Z1871">
        <v>3</v>
      </c>
      <c r="AA1871">
        <v>6</v>
      </c>
      <c r="AB1871">
        <v>0</v>
      </c>
      <c r="AC1871">
        <v>0</v>
      </c>
      <c r="AD1871">
        <v>0</v>
      </c>
      <c r="AE1871">
        <v>0</v>
      </c>
      <c r="AF1871">
        <v>0</v>
      </c>
      <c r="AG1871">
        <f t="shared" si="179"/>
        <v>0</v>
      </c>
      <c r="AH1871">
        <v>0</v>
      </c>
      <c r="AI1871">
        <v>0</v>
      </c>
    </row>
    <row r="1872" spans="1:35" x14ac:dyDescent="0.3">
      <c r="A1872" s="1">
        <v>6715</v>
      </c>
      <c r="B1872">
        <v>1948</v>
      </c>
      <c r="C1872">
        <f t="shared" si="176"/>
        <v>78</v>
      </c>
      <c r="D1872" t="str" cm="1">
        <f t="array" ref="D1872">_xlfn.IFS(C1872&lt;36,"Young",C1872&lt;56,"Middle-aged",C1872&gt;=56,"Senior")</f>
        <v>Senior</v>
      </c>
      <c r="E1872" t="s">
        <v>36</v>
      </c>
      <c r="F1872" t="s">
        <v>30</v>
      </c>
      <c r="G1872">
        <v>60200</v>
      </c>
      <c r="H1872">
        <f t="shared" si="174"/>
        <v>60200</v>
      </c>
      <c r="I1872" t="str" cm="1">
        <f t="array" ref="I1872">_xlfn.IFS(H1872&lt;PERCENTILE(Income_Clean,0.33),"Low",H1872&lt;PERCENTILE(Income_Clean,0.67),"Medium",H1872&gt;PERCENTILE(Income_Clean,0.67),"High")</f>
        <v>Medium</v>
      </c>
      <c r="J1872" t="str">
        <f t="shared" si="175"/>
        <v>Average Income</v>
      </c>
      <c r="K1872">
        <v>0</v>
      </c>
      <c r="L1872">
        <v>1</v>
      </c>
      <c r="M1872" t="str">
        <f t="shared" si="177"/>
        <v>Yes</v>
      </c>
      <c r="N1872" t="s">
        <v>60</v>
      </c>
      <c r="O1872">
        <v>3</v>
      </c>
      <c r="P1872">
        <v>502</v>
      </c>
      <c r="Q1872">
        <v>19</v>
      </c>
      <c r="R1872">
        <v>132</v>
      </c>
      <c r="S1872">
        <v>0</v>
      </c>
      <c r="T1872">
        <v>6</v>
      </c>
      <c r="U1872">
        <v>26</v>
      </c>
      <c r="V1872">
        <f t="shared" si="178"/>
        <v>685</v>
      </c>
      <c r="W1872">
        <v>6</v>
      </c>
      <c r="X1872">
        <v>6</v>
      </c>
      <c r="Y1872">
        <v>2</v>
      </c>
      <c r="Z1872">
        <v>11</v>
      </c>
      <c r="AA1872">
        <v>6</v>
      </c>
      <c r="AB1872">
        <v>0</v>
      </c>
      <c r="AC1872">
        <v>0</v>
      </c>
      <c r="AD1872">
        <v>0</v>
      </c>
      <c r="AE1872">
        <v>0</v>
      </c>
      <c r="AF1872">
        <v>0</v>
      </c>
      <c r="AG1872">
        <f t="shared" si="179"/>
        <v>0</v>
      </c>
      <c r="AH1872">
        <v>0</v>
      </c>
      <c r="AI1872">
        <v>0</v>
      </c>
    </row>
    <row r="1873" spans="1:35" x14ac:dyDescent="0.3">
      <c r="A1873" s="1">
        <v>4796</v>
      </c>
      <c r="B1873">
        <v>1952</v>
      </c>
      <c r="C1873">
        <f t="shared" si="176"/>
        <v>74</v>
      </c>
      <c r="D1873" t="str" cm="1">
        <f t="array" ref="D1873">_xlfn.IFS(C1873&lt;36,"Young",C1873&lt;56,"Middle-aged",C1873&gt;=56,"Senior")</f>
        <v>Senior</v>
      </c>
      <c r="E1873" t="s">
        <v>29</v>
      </c>
      <c r="F1873" t="s">
        <v>41</v>
      </c>
      <c r="G1873">
        <v>49638</v>
      </c>
      <c r="H1873">
        <f t="shared" si="174"/>
        <v>49638</v>
      </c>
      <c r="I1873" t="str" cm="1">
        <f t="array" ref="I1873">_xlfn.IFS(H1873&lt;PERCENTILE(Income_Clean,0.33),"Low",H1873&lt;PERCENTILE(Income_Clean,0.67),"Medium",H1873&gt;PERCENTILE(Income_Clean,0.67),"High")</f>
        <v>Medium</v>
      </c>
      <c r="J1873" t="str">
        <f t="shared" si="175"/>
        <v>Average Income</v>
      </c>
      <c r="K1873">
        <v>0</v>
      </c>
      <c r="L1873">
        <v>1</v>
      </c>
      <c r="M1873" t="str">
        <f t="shared" si="177"/>
        <v>Yes</v>
      </c>
      <c r="N1873" t="s">
        <v>556</v>
      </c>
      <c r="O1873">
        <v>71</v>
      </c>
      <c r="P1873">
        <v>18</v>
      </c>
      <c r="Q1873">
        <v>10</v>
      </c>
      <c r="R1873">
        <v>3</v>
      </c>
      <c r="S1873">
        <v>3</v>
      </c>
      <c r="T1873">
        <v>5</v>
      </c>
      <c r="U1873">
        <v>0</v>
      </c>
      <c r="V1873">
        <f t="shared" si="178"/>
        <v>39</v>
      </c>
      <c r="W1873">
        <v>1</v>
      </c>
      <c r="X1873">
        <v>1</v>
      </c>
      <c r="Y1873">
        <v>0</v>
      </c>
      <c r="Z1873">
        <v>3</v>
      </c>
      <c r="AA1873">
        <v>2</v>
      </c>
      <c r="AB1873">
        <v>0</v>
      </c>
      <c r="AC1873">
        <v>0</v>
      </c>
      <c r="AD1873">
        <v>0</v>
      </c>
      <c r="AE1873">
        <v>0</v>
      </c>
      <c r="AF1873">
        <v>0</v>
      </c>
      <c r="AG1873">
        <f t="shared" si="179"/>
        <v>0</v>
      </c>
      <c r="AH1873">
        <v>0</v>
      </c>
      <c r="AI1873">
        <v>0</v>
      </c>
    </row>
    <row r="1874" spans="1:35" x14ac:dyDescent="0.3">
      <c r="A1874" s="1">
        <v>9612</v>
      </c>
      <c r="B1874">
        <v>1987</v>
      </c>
      <c r="C1874">
        <f t="shared" si="176"/>
        <v>39</v>
      </c>
      <c r="D1874" t="str" cm="1">
        <f t="array" ref="D1874">_xlfn.IFS(C1874&lt;36,"Young",C1874&lt;56,"Middle-aged",C1874&gt;=56,"Senior")</f>
        <v>Middle-aged</v>
      </c>
      <c r="E1874" t="s">
        <v>53</v>
      </c>
      <c r="F1874" t="s">
        <v>30</v>
      </c>
      <c r="G1874">
        <v>23830</v>
      </c>
      <c r="H1874">
        <f t="shared" si="174"/>
        <v>23830</v>
      </c>
      <c r="I1874" t="str" cm="1">
        <f t="array" ref="I1874">_xlfn.IFS(H1874&lt;PERCENTILE(Income_Clean,0.33),"Low",H1874&lt;PERCENTILE(Income_Clean,0.67),"Medium",H1874&gt;PERCENTILE(Income_Clean,0.67),"High")</f>
        <v>Low</v>
      </c>
      <c r="J1874" t="str">
        <f t="shared" si="175"/>
        <v>Below Average Income</v>
      </c>
      <c r="K1874">
        <v>0</v>
      </c>
      <c r="L1874">
        <v>0</v>
      </c>
      <c r="M1874" t="str">
        <f t="shared" si="177"/>
        <v>No</v>
      </c>
      <c r="N1874" t="s">
        <v>411</v>
      </c>
      <c r="O1874">
        <v>3</v>
      </c>
      <c r="P1874">
        <v>1</v>
      </c>
      <c r="Q1874">
        <v>8</v>
      </c>
      <c r="R1874">
        <v>6</v>
      </c>
      <c r="S1874">
        <v>4</v>
      </c>
      <c r="T1874">
        <v>8</v>
      </c>
      <c r="U1874">
        <v>16</v>
      </c>
      <c r="V1874">
        <f t="shared" si="178"/>
        <v>43</v>
      </c>
      <c r="W1874">
        <v>1</v>
      </c>
      <c r="X1874">
        <v>1</v>
      </c>
      <c r="Y1874">
        <v>0</v>
      </c>
      <c r="Z1874">
        <v>3</v>
      </c>
      <c r="AA1874">
        <v>7</v>
      </c>
      <c r="AB1874">
        <v>0</v>
      </c>
      <c r="AC1874">
        <v>0</v>
      </c>
      <c r="AD1874">
        <v>0</v>
      </c>
      <c r="AE1874">
        <v>0</v>
      </c>
      <c r="AF1874">
        <v>0</v>
      </c>
      <c r="AG1874">
        <f t="shared" si="179"/>
        <v>0</v>
      </c>
      <c r="AH1874">
        <v>0</v>
      </c>
      <c r="AI1874">
        <v>0</v>
      </c>
    </row>
    <row r="1875" spans="1:35" x14ac:dyDescent="0.3">
      <c r="A1875" s="1">
        <v>3766</v>
      </c>
      <c r="B1875">
        <v>1959</v>
      </c>
      <c r="C1875">
        <f t="shared" si="176"/>
        <v>67</v>
      </c>
      <c r="D1875" t="str" cm="1">
        <f t="array" ref="D1875">_xlfn.IFS(C1875&lt;36,"Young",C1875&lt;56,"Middle-aged",C1875&gt;=56,"Senior")</f>
        <v>Senior</v>
      </c>
      <c r="E1875" t="s">
        <v>39</v>
      </c>
      <c r="F1875" t="s">
        <v>71</v>
      </c>
      <c r="G1875">
        <v>33051</v>
      </c>
      <c r="H1875">
        <f t="shared" si="174"/>
        <v>33051</v>
      </c>
      <c r="I1875" t="str" cm="1">
        <f t="array" ref="I1875">_xlfn.IFS(H1875&lt;PERCENTILE(Income_Clean,0.33),"Low",H1875&lt;PERCENTILE(Income_Clean,0.67),"Medium",H1875&gt;PERCENTILE(Income_Clean,0.67),"High")</f>
        <v>Low</v>
      </c>
      <c r="J1875" t="str">
        <f t="shared" si="175"/>
        <v>Below Average Income</v>
      </c>
      <c r="K1875">
        <v>0</v>
      </c>
      <c r="L1875">
        <v>0</v>
      </c>
      <c r="M1875" t="str">
        <f t="shared" si="177"/>
        <v>No</v>
      </c>
      <c r="N1875" t="s">
        <v>638</v>
      </c>
      <c r="O1875">
        <v>15</v>
      </c>
      <c r="P1875">
        <v>100</v>
      </c>
      <c r="Q1875">
        <v>71</v>
      </c>
      <c r="R1875">
        <v>243</v>
      </c>
      <c r="S1875">
        <v>108</v>
      </c>
      <c r="T1875">
        <v>94</v>
      </c>
      <c r="U1875">
        <v>219</v>
      </c>
      <c r="V1875">
        <f t="shared" si="178"/>
        <v>835</v>
      </c>
      <c r="W1875">
        <v>3</v>
      </c>
      <c r="X1875">
        <v>9</v>
      </c>
      <c r="Y1875">
        <v>1</v>
      </c>
      <c r="Z1875">
        <v>8</v>
      </c>
      <c r="AA1875">
        <v>9</v>
      </c>
      <c r="AB1875">
        <v>0</v>
      </c>
      <c r="AC1875">
        <v>0</v>
      </c>
      <c r="AD1875">
        <v>0</v>
      </c>
      <c r="AE1875">
        <v>0</v>
      </c>
      <c r="AF1875">
        <v>0</v>
      </c>
      <c r="AG1875">
        <f t="shared" si="179"/>
        <v>0</v>
      </c>
      <c r="AH1875">
        <v>0</v>
      </c>
      <c r="AI1875">
        <v>1</v>
      </c>
    </row>
    <row r="1876" spans="1:35" x14ac:dyDescent="0.3">
      <c r="A1876" s="1">
        <v>1399</v>
      </c>
      <c r="B1876">
        <v>1958</v>
      </c>
      <c r="C1876">
        <f t="shared" si="176"/>
        <v>68</v>
      </c>
      <c r="D1876" t="str" cm="1">
        <f t="array" ref="D1876">_xlfn.IFS(C1876&lt;36,"Young",C1876&lt;56,"Middle-aged",C1876&gt;=56,"Senior")</f>
        <v>Senior</v>
      </c>
      <c r="E1876" t="s">
        <v>29</v>
      </c>
      <c r="F1876" t="s">
        <v>37</v>
      </c>
      <c r="G1876">
        <v>72905</v>
      </c>
      <c r="H1876">
        <f t="shared" si="174"/>
        <v>72905</v>
      </c>
      <c r="I1876" t="str" cm="1">
        <f t="array" ref="I1876">_xlfn.IFS(H1876&lt;PERCENTILE(Income_Clean,0.33),"Low",H1876&lt;PERCENTILE(Income_Clean,0.67),"Medium",H1876&gt;PERCENTILE(Income_Clean,0.67),"High")</f>
        <v>High</v>
      </c>
      <c r="J1876" t="str">
        <f t="shared" si="175"/>
        <v>Above Average Income</v>
      </c>
      <c r="K1876">
        <v>0</v>
      </c>
      <c r="L1876">
        <v>0</v>
      </c>
      <c r="M1876" t="str">
        <f t="shared" si="177"/>
        <v>No</v>
      </c>
      <c r="N1876" t="s">
        <v>118</v>
      </c>
      <c r="O1876">
        <v>52</v>
      </c>
      <c r="P1876">
        <v>407</v>
      </c>
      <c r="Q1876">
        <v>114</v>
      </c>
      <c r="R1876">
        <v>445</v>
      </c>
      <c r="S1876">
        <v>181</v>
      </c>
      <c r="T1876">
        <v>165</v>
      </c>
      <c r="U1876">
        <v>203</v>
      </c>
      <c r="V1876">
        <f t="shared" si="178"/>
        <v>1515</v>
      </c>
      <c r="W1876">
        <v>1</v>
      </c>
      <c r="X1876">
        <v>3</v>
      </c>
      <c r="Y1876">
        <v>7</v>
      </c>
      <c r="Z1876">
        <v>9</v>
      </c>
      <c r="AA1876">
        <v>1</v>
      </c>
      <c r="AB1876">
        <v>0</v>
      </c>
      <c r="AC1876">
        <v>0</v>
      </c>
      <c r="AD1876">
        <v>0</v>
      </c>
      <c r="AE1876">
        <v>1</v>
      </c>
      <c r="AF1876">
        <v>0</v>
      </c>
      <c r="AG1876">
        <f t="shared" si="179"/>
        <v>1</v>
      </c>
      <c r="AH1876">
        <v>0</v>
      </c>
      <c r="AI1876">
        <v>0</v>
      </c>
    </row>
    <row r="1877" spans="1:35" x14ac:dyDescent="0.3">
      <c r="A1877" s="1">
        <v>1570</v>
      </c>
      <c r="B1877">
        <v>1951</v>
      </c>
      <c r="C1877">
        <f t="shared" si="176"/>
        <v>75</v>
      </c>
      <c r="D1877" t="str" cm="1">
        <f t="array" ref="D1877">_xlfn.IFS(C1877&lt;36,"Young",C1877&lt;56,"Middle-aged",C1877&gt;=56,"Senior")</f>
        <v>Senior</v>
      </c>
      <c r="E1877" t="s">
        <v>36</v>
      </c>
      <c r="F1877" t="s">
        <v>33</v>
      </c>
      <c r="G1877">
        <v>69702</v>
      </c>
      <c r="H1877">
        <f t="shared" si="174"/>
        <v>69702</v>
      </c>
      <c r="I1877" t="str" cm="1">
        <f t="array" ref="I1877">_xlfn.IFS(H1877&lt;PERCENTILE(Income_Clean,0.33),"Low",H1877&lt;PERCENTILE(Income_Clean,0.67),"Medium",H1877&gt;PERCENTILE(Income_Clean,0.67),"High")</f>
        <v>High</v>
      </c>
      <c r="J1877" t="str">
        <f t="shared" si="175"/>
        <v>Above Average Income</v>
      </c>
      <c r="K1877">
        <v>0</v>
      </c>
      <c r="L1877">
        <v>1</v>
      </c>
      <c r="M1877" t="str">
        <f t="shared" si="177"/>
        <v>Yes</v>
      </c>
      <c r="N1877" t="s">
        <v>142</v>
      </c>
      <c r="O1877">
        <v>8</v>
      </c>
      <c r="P1877">
        <v>664</v>
      </c>
      <c r="Q1877">
        <v>9</v>
      </c>
      <c r="R1877">
        <v>240</v>
      </c>
      <c r="S1877">
        <v>50</v>
      </c>
      <c r="T1877">
        <v>19</v>
      </c>
      <c r="U1877">
        <v>57</v>
      </c>
      <c r="V1877">
        <f t="shared" si="178"/>
        <v>1039</v>
      </c>
      <c r="W1877">
        <v>2</v>
      </c>
      <c r="X1877">
        <v>7</v>
      </c>
      <c r="Y1877">
        <v>7</v>
      </c>
      <c r="Z1877">
        <v>10</v>
      </c>
      <c r="AA1877">
        <v>4</v>
      </c>
      <c r="AB1877">
        <v>0</v>
      </c>
      <c r="AC1877">
        <v>0</v>
      </c>
      <c r="AD1877">
        <v>0</v>
      </c>
      <c r="AE1877">
        <v>0</v>
      </c>
      <c r="AF1877">
        <v>0</v>
      </c>
      <c r="AG1877">
        <f t="shared" si="179"/>
        <v>0</v>
      </c>
      <c r="AH1877">
        <v>0</v>
      </c>
      <c r="AI1877">
        <v>0</v>
      </c>
    </row>
    <row r="1878" spans="1:35" x14ac:dyDescent="0.3">
      <c r="A1878" s="1">
        <v>3426</v>
      </c>
      <c r="B1878">
        <v>1975</v>
      </c>
      <c r="C1878">
        <f t="shared" si="176"/>
        <v>51</v>
      </c>
      <c r="D1878" t="str" cm="1">
        <f t="array" ref="D1878">_xlfn.IFS(C1878&lt;36,"Young",C1878&lt;56,"Middle-aged",C1878&gt;=56,"Senior")</f>
        <v>Middle-aged</v>
      </c>
      <c r="E1878" t="s">
        <v>29</v>
      </c>
      <c r="F1878" t="s">
        <v>41</v>
      </c>
      <c r="G1878">
        <v>70300</v>
      </c>
      <c r="H1878">
        <f t="shared" si="174"/>
        <v>70300</v>
      </c>
      <c r="I1878" t="str" cm="1">
        <f t="array" ref="I1878">_xlfn.IFS(H1878&lt;PERCENTILE(Income_Clean,0.33),"Low",H1878&lt;PERCENTILE(Income_Clean,0.67),"Medium",H1878&gt;PERCENTILE(Income_Clean,0.67),"High")</f>
        <v>High</v>
      </c>
      <c r="J1878" t="str">
        <f t="shared" si="175"/>
        <v>Above Average Income</v>
      </c>
      <c r="K1878">
        <v>1</v>
      </c>
      <c r="L1878">
        <v>0</v>
      </c>
      <c r="M1878" t="str">
        <f t="shared" si="177"/>
        <v>Yes</v>
      </c>
      <c r="N1878" t="s">
        <v>678</v>
      </c>
      <c r="O1878">
        <v>89</v>
      </c>
      <c r="P1878">
        <v>1045</v>
      </c>
      <c r="Q1878">
        <v>61</v>
      </c>
      <c r="R1878">
        <v>338</v>
      </c>
      <c r="S1878">
        <v>60</v>
      </c>
      <c r="T1878">
        <v>46</v>
      </c>
      <c r="U1878">
        <v>46</v>
      </c>
      <c r="V1878">
        <f t="shared" si="178"/>
        <v>1596</v>
      </c>
      <c r="W1878">
        <v>3</v>
      </c>
      <c r="X1878">
        <v>5</v>
      </c>
      <c r="Y1878">
        <v>5</v>
      </c>
      <c r="Z1878">
        <v>13</v>
      </c>
      <c r="AA1878">
        <v>8</v>
      </c>
      <c r="AB1878">
        <v>0</v>
      </c>
      <c r="AC1878">
        <v>0</v>
      </c>
      <c r="AD1878">
        <v>0</v>
      </c>
      <c r="AE1878">
        <v>0</v>
      </c>
      <c r="AF1878">
        <v>0</v>
      </c>
      <c r="AG1878">
        <f t="shared" si="179"/>
        <v>0</v>
      </c>
      <c r="AH1878">
        <v>0</v>
      </c>
      <c r="AI1878">
        <v>0</v>
      </c>
    </row>
    <row r="1879" spans="1:35" x14ac:dyDescent="0.3">
      <c r="A1879" s="1">
        <v>3074</v>
      </c>
      <c r="B1879">
        <v>1984</v>
      </c>
      <c r="C1879">
        <f t="shared" si="176"/>
        <v>42</v>
      </c>
      <c r="D1879" t="str" cm="1">
        <f t="array" ref="D1879">_xlfn.IFS(C1879&lt;36,"Young",C1879&lt;56,"Middle-aged",C1879&gt;=56,"Senior")</f>
        <v>Middle-aged</v>
      </c>
      <c r="E1879" t="s">
        <v>36</v>
      </c>
      <c r="F1879" t="s">
        <v>37</v>
      </c>
      <c r="G1879">
        <v>70643</v>
      </c>
      <c r="H1879">
        <f t="shared" si="174"/>
        <v>70643</v>
      </c>
      <c r="I1879" t="str" cm="1">
        <f t="array" ref="I1879">_xlfn.IFS(H1879&lt;PERCENTILE(Income_Clean,0.33),"Low",H1879&lt;PERCENTILE(Income_Clean,0.67),"Medium",H1879&gt;PERCENTILE(Income_Clean,0.67),"High")</f>
        <v>High</v>
      </c>
      <c r="J1879" t="str">
        <f t="shared" si="175"/>
        <v>Above Average Income</v>
      </c>
      <c r="K1879">
        <v>0</v>
      </c>
      <c r="L1879">
        <v>0</v>
      </c>
      <c r="M1879" t="str">
        <f t="shared" si="177"/>
        <v>No</v>
      </c>
      <c r="N1879" t="s">
        <v>253</v>
      </c>
      <c r="O1879">
        <v>66</v>
      </c>
      <c r="P1879">
        <v>1218</v>
      </c>
      <c r="Q1879">
        <v>107</v>
      </c>
      <c r="R1879">
        <v>304</v>
      </c>
      <c r="S1879">
        <v>23</v>
      </c>
      <c r="T1879">
        <v>143</v>
      </c>
      <c r="U1879">
        <v>33</v>
      </c>
      <c r="V1879">
        <f t="shared" si="178"/>
        <v>1828</v>
      </c>
      <c r="W1879">
        <v>1</v>
      </c>
      <c r="X1879">
        <v>5</v>
      </c>
      <c r="Y1879">
        <v>8</v>
      </c>
      <c r="Z1879">
        <v>4</v>
      </c>
      <c r="AA1879">
        <v>6</v>
      </c>
      <c r="AB1879">
        <v>0</v>
      </c>
      <c r="AC1879">
        <v>0</v>
      </c>
      <c r="AD1879">
        <v>0</v>
      </c>
      <c r="AE1879">
        <v>0</v>
      </c>
      <c r="AF1879">
        <v>0</v>
      </c>
      <c r="AG1879">
        <f t="shared" si="179"/>
        <v>0</v>
      </c>
      <c r="AH1879">
        <v>0</v>
      </c>
      <c r="AI1879">
        <v>1</v>
      </c>
    </row>
    <row r="1880" spans="1:35" x14ac:dyDescent="0.3">
      <c r="A1880" s="1">
        <v>8341</v>
      </c>
      <c r="B1880">
        <v>1969</v>
      </c>
      <c r="C1880">
        <f t="shared" si="176"/>
        <v>57</v>
      </c>
      <c r="D1880" t="str" cm="1">
        <f t="array" ref="D1880">_xlfn.IFS(C1880&lt;36,"Young",C1880&lt;56,"Middle-aged",C1880&gt;=56,"Senior")</f>
        <v>Senior</v>
      </c>
      <c r="E1880" t="s">
        <v>36</v>
      </c>
      <c r="F1880" t="s">
        <v>37</v>
      </c>
      <c r="G1880">
        <v>30396</v>
      </c>
      <c r="H1880">
        <f t="shared" si="174"/>
        <v>30396</v>
      </c>
      <c r="I1880" t="str" cm="1">
        <f t="array" ref="I1880">_xlfn.IFS(H1880&lt;PERCENTILE(Income_Clean,0.33),"Low",H1880&lt;PERCENTILE(Income_Clean,0.67),"Medium",H1880&gt;PERCENTILE(Income_Clean,0.67),"High")</f>
        <v>Low</v>
      </c>
      <c r="J1880" t="str">
        <f t="shared" si="175"/>
        <v>Below Average Income</v>
      </c>
      <c r="K1880">
        <v>1</v>
      </c>
      <c r="L1880">
        <v>0</v>
      </c>
      <c r="M1880" t="str">
        <f t="shared" si="177"/>
        <v>Yes</v>
      </c>
      <c r="N1880" t="s">
        <v>106</v>
      </c>
      <c r="O1880">
        <v>22</v>
      </c>
      <c r="P1880">
        <v>15</v>
      </c>
      <c r="Q1880">
        <v>0</v>
      </c>
      <c r="R1880">
        <v>6</v>
      </c>
      <c r="S1880">
        <v>0</v>
      </c>
      <c r="T1880">
        <v>1</v>
      </c>
      <c r="U1880">
        <v>12</v>
      </c>
      <c r="V1880">
        <f t="shared" si="178"/>
        <v>34</v>
      </c>
      <c r="W1880">
        <v>2</v>
      </c>
      <c r="X1880">
        <v>1</v>
      </c>
      <c r="Y1880">
        <v>1</v>
      </c>
      <c r="Z1880">
        <v>2</v>
      </c>
      <c r="AA1880">
        <v>7</v>
      </c>
      <c r="AB1880">
        <v>1</v>
      </c>
      <c r="AC1880">
        <v>0</v>
      </c>
      <c r="AD1880">
        <v>0</v>
      </c>
      <c r="AE1880">
        <v>0</v>
      </c>
      <c r="AF1880">
        <v>0</v>
      </c>
      <c r="AG1880">
        <f t="shared" si="179"/>
        <v>1</v>
      </c>
      <c r="AH1880">
        <v>0</v>
      </c>
      <c r="AI1880">
        <v>1</v>
      </c>
    </row>
    <row r="1881" spans="1:35" x14ac:dyDescent="0.3">
      <c r="A1881" s="1">
        <v>5180</v>
      </c>
      <c r="B1881">
        <v>1968</v>
      </c>
      <c r="C1881">
        <f t="shared" si="176"/>
        <v>58</v>
      </c>
      <c r="D1881" t="str" cm="1">
        <f t="array" ref="D1881">_xlfn.IFS(C1881&lt;36,"Young",C1881&lt;56,"Middle-aged",C1881&gt;=56,"Senior")</f>
        <v>Senior</v>
      </c>
      <c r="E1881" t="s">
        <v>36</v>
      </c>
      <c r="F1881" t="s">
        <v>41</v>
      </c>
      <c r="G1881">
        <v>50616</v>
      </c>
      <c r="H1881">
        <f t="shared" si="174"/>
        <v>50616</v>
      </c>
      <c r="I1881" t="str" cm="1">
        <f t="array" ref="I1881">_xlfn.IFS(H1881&lt;PERCENTILE(Income_Clean,0.33),"Low",H1881&lt;PERCENTILE(Income_Clean,0.67),"Medium",H1881&gt;PERCENTILE(Income_Clean,0.67),"High")</f>
        <v>Medium</v>
      </c>
      <c r="J1881" t="str">
        <f t="shared" si="175"/>
        <v>Average Income</v>
      </c>
      <c r="K1881">
        <v>0</v>
      </c>
      <c r="L1881">
        <v>1</v>
      </c>
      <c r="M1881" t="str">
        <f t="shared" si="177"/>
        <v>Yes</v>
      </c>
      <c r="N1881" t="s">
        <v>423</v>
      </c>
      <c r="O1881">
        <v>56</v>
      </c>
      <c r="P1881">
        <v>128</v>
      </c>
      <c r="Q1881">
        <v>0</v>
      </c>
      <c r="R1881">
        <v>16</v>
      </c>
      <c r="S1881">
        <v>0</v>
      </c>
      <c r="T1881">
        <v>1</v>
      </c>
      <c r="U1881">
        <v>4</v>
      </c>
      <c r="V1881">
        <f t="shared" si="178"/>
        <v>149</v>
      </c>
      <c r="W1881">
        <v>2</v>
      </c>
      <c r="X1881">
        <v>4</v>
      </c>
      <c r="Y1881">
        <v>0</v>
      </c>
      <c r="Z1881">
        <v>4</v>
      </c>
      <c r="AA1881">
        <v>7</v>
      </c>
      <c r="AB1881">
        <v>0</v>
      </c>
      <c r="AC1881">
        <v>0</v>
      </c>
      <c r="AD1881">
        <v>0</v>
      </c>
      <c r="AE1881">
        <v>0</v>
      </c>
      <c r="AF1881">
        <v>0</v>
      </c>
      <c r="AG1881">
        <f t="shared" si="179"/>
        <v>0</v>
      </c>
      <c r="AH1881">
        <v>0</v>
      </c>
      <c r="AI1881">
        <v>0</v>
      </c>
    </row>
    <row r="1882" spans="1:35" x14ac:dyDescent="0.3">
      <c r="A1882" s="1">
        <v>6461</v>
      </c>
      <c r="B1882">
        <v>1969</v>
      </c>
      <c r="C1882">
        <f t="shared" si="176"/>
        <v>57</v>
      </c>
      <c r="D1882" t="str" cm="1">
        <f t="array" ref="D1882">_xlfn.IFS(C1882&lt;36,"Young",C1882&lt;56,"Middle-aged",C1882&gt;=56,"Senior")</f>
        <v>Senior</v>
      </c>
      <c r="E1882" t="s">
        <v>39</v>
      </c>
      <c r="F1882" t="s">
        <v>30</v>
      </c>
      <c r="G1882">
        <v>62772</v>
      </c>
      <c r="H1882">
        <f t="shared" si="174"/>
        <v>62772</v>
      </c>
      <c r="I1882" t="str" cm="1">
        <f t="array" ref="I1882">_xlfn.IFS(H1882&lt;PERCENTILE(Income_Clean,0.33),"Low",H1882&lt;PERCENTILE(Income_Clean,0.67),"Medium",H1882&gt;PERCENTILE(Income_Clean,0.67),"High")</f>
        <v>Medium</v>
      </c>
      <c r="J1882" t="str">
        <f t="shared" si="175"/>
        <v>Average Income</v>
      </c>
      <c r="K1882">
        <v>0</v>
      </c>
      <c r="L1882">
        <v>1</v>
      </c>
      <c r="M1882" t="str">
        <f t="shared" si="177"/>
        <v>Yes</v>
      </c>
      <c r="N1882" t="s">
        <v>673</v>
      </c>
      <c r="O1882">
        <v>74</v>
      </c>
      <c r="P1882">
        <v>581</v>
      </c>
      <c r="Q1882">
        <v>49</v>
      </c>
      <c r="R1882">
        <v>157</v>
      </c>
      <c r="S1882">
        <v>43</v>
      </c>
      <c r="T1882">
        <v>8</v>
      </c>
      <c r="U1882">
        <v>108</v>
      </c>
      <c r="V1882">
        <f t="shared" si="178"/>
        <v>946</v>
      </c>
      <c r="W1882">
        <v>1</v>
      </c>
      <c r="X1882">
        <v>5</v>
      </c>
      <c r="Y1882">
        <v>6</v>
      </c>
      <c r="Z1882">
        <v>11</v>
      </c>
      <c r="AA1882">
        <v>2</v>
      </c>
      <c r="AB1882">
        <v>0</v>
      </c>
      <c r="AC1882">
        <v>1</v>
      </c>
      <c r="AD1882">
        <v>0</v>
      </c>
      <c r="AE1882">
        <v>0</v>
      </c>
      <c r="AF1882">
        <v>0</v>
      </c>
      <c r="AG1882">
        <f t="shared" si="179"/>
        <v>1</v>
      </c>
      <c r="AH1882">
        <v>0</v>
      </c>
      <c r="AI1882">
        <v>0</v>
      </c>
    </row>
    <row r="1883" spans="1:35" x14ac:dyDescent="0.3">
      <c r="A1883" s="1">
        <v>7679</v>
      </c>
      <c r="B1883">
        <v>1985</v>
      </c>
      <c r="C1883">
        <f t="shared" si="176"/>
        <v>41</v>
      </c>
      <c r="D1883" t="str" cm="1">
        <f t="array" ref="D1883">_xlfn.IFS(C1883&lt;36,"Young",C1883&lt;56,"Middle-aged",C1883&gt;=56,"Senior")</f>
        <v>Middle-aged</v>
      </c>
      <c r="E1883" t="s">
        <v>36</v>
      </c>
      <c r="F1883" t="s">
        <v>30</v>
      </c>
      <c r="G1883">
        <v>30298</v>
      </c>
      <c r="H1883">
        <f t="shared" si="174"/>
        <v>30298</v>
      </c>
      <c r="I1883" t="str" cm="1">
        <f t="array" ref="I1883">_xlfn.IFS(H1883&lt;PERCENTILE(Income_Clean,0.33),"Low",H1883&lt;PERCENTILE(Income_Clean,0.67),"Medium",H1883&gt;PERCENTILE(Income_Clean,0.67),"High")</f>
        <v>Low</v>
      </c>
      <c r="J1883" t="str">
        <f t="shared" si="175"/>
        <v>Below Average Income</v>
      </c>
      <c r="K1883">
        <v>0</v>
      </c>
      <c r="L1883">
        <v>0</v>
      </c>
      <c r="M1883" t="str">
        <f t="shared" si="177"/>
        <v>No</v>
      </c>
      <c r="N1883" t="s">
        <v>154</v>
      </c>
      <c r="O1883">
        <v>48</v>
      </c>
      <c r="P1883">
        <v>6</v>
      </c>
      <c r="Q1883">
        <v>3</v>
      </c>
      <c r="R1883">
        <v>12</v>
      </c>
      <c r="S1883">
        <v>6</v>
      </c>
      <c r="T1883">
        <v>1</v>
      </c>
      <c r="U1883">
        <v>0</v>
      </c>
      <c r="V1883">
        <f t="shared" si="178"/>
        <v>28</v>
      </c>
      <c r="W1883">
        <v>1</v>
      </c>
      <c r="X1883">
        <v>1</v>
      </c>
      <c r="Y1883">
        <v>1</v>
      </c>
      <c r="Z1883">
        <v>3</v>
      </c>
      <c r="AA1883">
        <v>3</v>
      </c>
      <c r="AB1883">
        <v>0</v>
      </c>
      <c r="AC1883">
        <v>0</v>
      </c>
      <c r="AD1883">
        <v>0</v>
      </c>
      <c r="AE1883">
        <v>0</v>
      </c>
      <c r="AF1883">
        <v>0</v>
      </c>
      <c r="AG1883">
        <f t="shared" si="179"/>
        <v>0</v>
      </c>
      <c r="AH1883">
        <v>0</v>
      </c>
      <c r="AI1883">
        <v>0</v>
      </c>
    </row>
    <row r="1884" spans="1:35" x14ac:dyDescent="0.3">
      <c r="A1884" s="1">
        <v>10702</v>
      </c>
      <c r="B1884">
        <v>1984</v>
      </c>
      <c r="C1884">
        <f t="shared" si="176"/>
        <v>42</v>
      </c>
      <c r="D1884" t="str" cm="1">
        <f t="array" ref="D1884">_xlfn.IFS(C1884&lt;36,"Young",C1884&lt;56,"Middle-aged",C1884&gt;=56,"Senior")</f>
        <v>Middle-aged</v>
      </c>
      <c r="E1884" t="s">
        <v>29</v>
      </c>
      <c r="F1884" t="s">
        <v>30</v>
      </c>
      <c r="G1884">
        <v>52413</v>
      </c>
      <c r="H1884">
        <f t="shared" si="174"/>
        <v>52413</v>
      </c>
      <c r="I1884" t="str" cm="1">
        <f t="array" ref="I1884">_xlfn.IFS(H1884&lt;PERCENTILE(Income_Clean,0.33),"Low",H1884&lt;PERCENTILE(Income_Clean,0.67),"Medium",H1884&gt;PERCENTILE(Income_Clean,0.67),"High")</f>
        <v>Medium</v>
      </c>
      <c r="J1884" t="str">
        <f t="shared" si="175"/>
        <v>Average Income</v>
      </c>
      <c r="K1884">
        <v>1</v>
      </c>
      <c r="L1884">
        <v>0</v>
      </c>
      <c r="M1884" t="str">
        <f t="shared" si="177"/>
        <v>Yes</v>
      </c>
      <c r="N1884" t="s">
        <v>54</v>
      </c>
      <c r="O1884">
        <v>67</v>
      </c>
      <c r="P1884">
        <v>185</v>
      </c>
      <c r="Q1884">
        <v>8</v>
      </c>
      <c r="R1884">
        <v>133</v>
      </c>
      <c r="S1884">
        <v>56</v>
      </c>
      <c r="T1884">
        <v>56</v>
      </c>
      <c r="U1884">
        <v>12</v>
      </c>
      <c r="V1884">
        <f t="shared" si="178"/>
        <v>450</v>
      </c>
      <c r="W1884">
        <v>2</v>
      </c>
      <c r="X1884">
        <v>7</v>
      </c>
      <c r="Y1884">
        <v>1</v>
      </c>
      <c r="Z1884">
        <v>7</v>
      </c>
      <c r="AA1884">
        <v>7</v>
      </c>
      <c r="AB1884">
        <v>0</v>
      </c>
      <c r="AC1884">
        <v>0</v>
      </c>
      <c r="AD1884">
        <v>0</v>
      </c>
      <c r="AE1884">
        <v>0</v>
      </c>
      <c r="AF1884">
        <v>0</v>
      </c>
      <c r="AG1884">
        <f t="shared" si="179"/>
        <v>0</v>
      </c>
      <c r="AH1884">
        <v>0</v>
      </c>
      <c r="AI1884">
        <v>0</v>
      </c>
    </row>
    <row r="1885" spans="1:35" x14ac:dyDescent="0.3">
      <c r="A1885" s="1">
        <v>7505</v>
      </c>
      <c r="B1885">
        <v>1957</v>
      </c>
      <c r="C1885">
        <f t="shared" si="176"/>
        <v>69</v>
      </c>
      <c r="D1885" t="str" cm="1">
        <f t="array" ref="D1885">_xlfn.IFS(C1885&lt;36,"Young",C1885&lt;56,"Middle-aged",C1885&gt;=56,"Senior")</f>
        <v>Senior</v>
      </c>
      <c r="E1885" t="s">
        <v>36</v>
      </c>
      <c r="F1885" t="s">
        <v>37</v>
      </c>
      <c r="G1885">
        <v>44155</v>
      </c>
      <c r="H1885">
        <f t="shared" si="174"/>
        <v>44155</v>
      </c>
      <c r="I1885" t="str" cm="1">
        <f t="array" ref="I1885">_xlfn.IFS(H1885&lt;PERCENTILE(Income_Clean,0.33),"Low",H1885&lt;PERCENTILE(Income_Clean,0.67),"Medium",H1885&gt;PERCENTILE(Income_Clean,0.67),"High")</f>
        <v>Medium</v>
      </c>
      <c r="J1885" t="str">
        <f t="shared" si="175"/>
        <v>Average Income</v>
      </c>
      <c r="K1885">
        <v>1</v>
      </c>
      <c r="L1885">
        <v>1</v>
      </c>
      <c r="M1885" t="str">
        <f t="shared" si="177"/>
        <v>Yes</v>
      </c>
      <c r="N1885" t="s">
        <v>38</v>
      </c>
      <c r="O1885">
        <v>24</v>
      </c>
      <c r="P1885">
        <v>22</v>
      </c>
      <c r="Q1885">
        <v>1</v>
      </c>
      <c r="R1885">
        <v>9</v>
      </c>
      <c r="S1885">
        <v>0</v>
      </c>
      <c r="T1885">
        <v>0</v>
      </c>
      <c r="U1885">
        <v>14</v>
      </c>
      <c r="V1885">
        <f t="shared" si="178"/>
        <v>46</v>
      </c>
      <c r="W1885">
        <v>1</v>
      </c>
      <c r="X1885">
        <v>1</v>
      </c>
      <c r="Y1885">
        <v>1</v>
      </c>
      <c r="Z1885">
        <v>2</v>
      </c>
      <c r="AA1885">
        <v>4</v>
      </c>
      <c r="AB1885">
        <v>0</v>
      </c>
      <c r="AC1885">
        <v>0</v>
      </c>
      <c r="AD1885">
        <v>0</v>
      </c>
      <c r="AE1885">
        <v>0</v>
      </c>
      <c r="AF1885">
        <v>0</v>
      </c>
      <c r="AG1885">
        <f t="shared" si="179"/>
        <v>0</v>
      </c>
      <c r="AH1885">
        <v>0</v>
      </c>
      <c r="AI1885">
        <v>0</v>
      </c>
    </row>
    <row r="1886" spans="1:35" x14ac:dyDescent="0.3">
      <c r="A1886" s="1">
        <v>5113</v>
      </c>
      <c r="B1886">
        <v>1971</v>
      </c>
      <c r="C1886">
        <f t="shared" si="176"/>
        <v>55</v>
      </c>
      <c r="D1886" t="str" cm="1">
        <f t="array" ref="D1886">_xlfn.IFS(C1886&lt;36,"Young",C1886&lt;56,"Middle-aged",C1886&gt;=56,"Senior")</f>
        <v>Middle-aged</v>
      </c>
      <c r="E1886" t="s">
        <v>36</v>
      </c>
      <c r="F1886" t="s">
        <v>41</v>
      </c>
      <c r="G1886">
        <v>86979</v>
      </c>
      <c r="H1886">
        <f t="shared" si="174"/>
        <v>86979</v>
      </c>
      <c r="I1886" t="str" cm="1">
        <f t="array" ref="I1886">_xlfn.IFS(H1886&lt;PERCENTILE(Income_Clean,0.33),"Low",H1886&lt;PERCENTILE(Income_Clean,0.67),"Medium",H1886&gt;PERCENTILE(Income_Clean,0.67),"High")</f>
        <v>High</v>
      </c>
      <c r="J1886" t="str">
        <f t="shared" si="175"/>
        <v>Above Average Income</v>
      </c>
      <c r="K1886">
        <v>0</v>
      </c>
      <c r="L1886">
        <v>0</v>
      </c>
      <c r="M1886" t="str">
        <f t="shared" si="177"/>
        <v>No</v>
      </c>
      <c r="N1886" t="s">
        <v>290</v>
      </c>
      <c r="O1886">
        <v>67</v>
      </c>
      <c r="P1886">
        <v>584</v>
      </c>
      <c r="Q1886">
        <v>100</v>
      </c>
      <c r="R1886">
        <v>835</v>
      </c>
      <c r="S1886">
        <v>65</v>
      </c>
      <c r="T1886">
        <v>83</v>
      </c>
      <c r="U1886">
        <v>35</v>
      </c>
      <c r="V1886">
        <f t="shared" si="178"/>
        <v>1702</v>
      </c>
      <c r="W1886">
        <v>1</v>
      </c>
      <c r="X1886">
        <v>5</v>
      </c>
      <c r="Y1886">
        <v>5</v>
      </c>
      <c r="Z1886">
        <v>5</v>
      </c>
      <c r="AA1886">
        <v>2</v>
      </c>
      <c r="AB1886">
        <v>1</v>
      </c>
      <c r="AC1886">
        <v>0</v>
      </c>
      <c r="AD1886">
        <v>0</v>
      </c>
      <c r="AE1886">
        <v>0</v>
      </c>
      <c r="AF1886">
        <v>0</v>
      </c>
      <c r="AG1886">
        <f t="shared" si="179"/>
        <v>1</v>
      </c>
      <c r="AH1886">
        <v>0</v>
      </c>
      <c r="AI1886">
        <v>1</v>
      </c>
    </row>
    <row r="1887" spans="1:35" x14ac:dyDescent="0.3">
      <c r="A1887" s="1">
        <v>10858</v>
      </c>
      <c r="B1887">
        <v>1975</v>
      </c>
      <c r="C1887">
        <f t="shared" si="176"/>
        <v>51</v>
      </c>
      <c r="D1887" t="str" cm="1">
        <f t="array" ref="D1887">_xlfn.IFS(C1887&lt;36,"Young",C1887&lt;56,"Middle-aged",C1887&gt;=56,"Senior")</f>
        <v>Middle-aged</v>
      </c>
      <c r="E1887" t="s">
        <v>29</v>
      </c>
      <c r="F1887" t="s">
        <v>33</v>
      </c>
      <c r="G1887">
        <v>76532</v>
      </c>
      <c r="H1887">
        <f t="shared" si="174"/>
        <v>76532</v>
      </c>
      <c r="I1887" t="str" cm="1">
        <f t="array" ref="I1887">_xlfn.IFS(H1887&lt;PERCENTILE(Income_Clean,0.33),"Low",H1887&lt;PERCENTILE(Income_Clean,0.67),"Medium",H1887&gt;PERCENTILE(Income_Clean,0.67),"High")</f>
        <v>High</v>
      </c>
      <c r="J1887" t="str">
        <f t="shared" si="175"/>
        <v>Above Average Income</v>
      </c>
      <c r="K1887">
        <v>1</v>
      </c>
      <c r="L1887">
        <v>1</v>
      </c>
      <c r="M1887" t="str">
        <f t="shared" si="177"/>
        <v>Yes</v>
      </c>
      <c r="N1887" t="s">
        <v>40</v>
      </c>
      <c r="O1887">
        <v>38</v>
      </c>
      <c r="P1887">
        <v>355</v>
      </c>
      <c r="Q1887">
        <v>30</v>
      </c>
      <c r="R1887">
        <v>177</v>
      </c>
      <c r="S1887">
        <v>90</v>
      </c>
      <c r="T1887">
        <v>138</v>
      </c>
      <c r="U1887">
        <v>30</v>
      </c>
      <c r="V1887">
        <f t="shared" si="178"/>
        <v>820</v>
      </c>
      <c r="W1887">
        <v>4</v>
      </c>
      <c r="X1887">
        <v>9</v>
      </c>
      <c r="Y1887">
        <v>5</v>
      </c>
      <c r="Z1887">
        <v>7</v>
      </c>
      <c r="AA1887">
        <v>5</v>
      </c>
      <c r="AB1887">
        <v>0</v>
      </c>
      <c r="AC1887">
        <v>0</v>
      </c>
      <c r="AD1887">
        <v>0</v>
      </c>
      <c r="AE1887">
        <v>0</v>
      </c>
      <c r="AF1887">
        <v>0</v>
      </c>
      <c r="AG1887">
        <f t="shared" si="179"/>
        <v>0</v>
      </c>
      <c r="AH1887">
        <v>0</v>
      </c>
      <c r="AI1887">
        <v>0</v>
      </c>
    </row>
    <row r="1888" spans="1:35" x14ac:dyDescent="0.3">
      <c r="A1888" s="1">
        <v>2961</v>
      </c>
      <c r="B1888">
        <v>1982</v>
      </c>
      <c r="C1888">
        <f t="shared" si="176"/>
        <v>44</v>
      </c>
      <c r="D1888" t="str" cm="1">
        <f t="array" ref="D1888">_xlfn.IFS(C1888&lt;36,"Young",C1888&lt;56,"Middle-aged",C1888&gt;=56,"Senior")</f>
        <v>Middle-aged</v>
      </c>
      <c r="E1888" t="s">
        <v>29</v>
      </c>
      <c r="F1888" t="s">
        <v>37</v>
      </c>
      <c r="G1888">
        <v>42081</v>
      </c>
      <c r="H1888">
        <f t="shared" si="174"/>
        <v>42081</v>
      </c>
      <c r="I1888" t="str" cm="1">
        <f t="array" ref="I1888">_xlfn.IFS(H1888&lt;PERCENTILE(Income_Clean,0.33),"Low",H1888&lt;PERCENTILE(Income_Clean,0.67),"Medium",H1888&gt;PERCENTILE(Income_Clean,0.67),"High")</f>
        <v>Medium</v>
      </c>
      <c r="J1888" t="str">
        <f t="shared" si="175"/>
        <v>Average Income</v>
      </c>
      <c r="K1888">
        <v>1</v>
      </c>
      <c r="L1888">
        <v>0</v>
      </c>
      <c r="M1888" t="str">
        <f t="shared" si="177"/>
        <v>Yes</v>
      </c>
      <c r="N1888" t="s">
        <v>600</v>
      </c>
      <c r="O1888">
        <v>86</v>
      </c>
      <c r="P1888">
        <v>175</v>
      </c>
      <c r="Q1888">
        <v>10</v>
      </c>
      <c r="R1888">
        <v>110</v>
      </c>
      <c r="S1888">
        <v>54</v>
      </c>
      <c r="T1888">
        <v>6</v>
      </c>
      <c r="U1888">
        <v>27</v>
      </c>
      <c r="V1888">
        <f t="shared" si="178"/>
        <v>382</v>
      </c>
      <c r="W1888">
        <v>2</v>
      </c>
      <c r="X1888">
        <v>6</v>
      </c>
      <c r="Y1888">
        <v>3</v>
      </c>
      <c r="Z1888">
        <v>4</v>
      </c>
      <c r="AA1888">
        <v>6</v>
      </c>
      <c r="AB1888">
        <v>1</v>
      </c>
      <c r="AC1888">
        <v>0</v>
      </c>
      <c r="AD1888">
        <v>0</v>
      </c>
      <c r="AE1888">
        <v>0</v>
      </c>
      <c r="AF1888">
        <v>0</v>
      </c>
      <c r="AG1888">
        <f t="shared" si="179"/>
        <v>1</v>
      </c>
      <c r="AH1888">
        <v>0</v>
      </c>
      <c r="AI1888">
        <v>0</v>
      </c>
    </row>
    <row r="1889" spans="1:35" x14ac:dyDescent="0.3">
      <c r="A1889" s="1">
        <v>2747</v>
      </c>
      <c r="B1889">
        <v>1988</v>
      </c>
      <c r="C1889">
        <f t="shared" si="176"/>
        <v>38</v>
      </c>
      <c r="D1889" t="str" cm="1">
        <f t="array" ref="D1889">_xlfn.IFS(C1889&lt;36,"Young",C1889&lt;56,"Middle-aged",C1889&gt;=56,"Senior")</f>
        <v>Middle-aged</v>
      </c>
      <c r="E1889" t="s">
        <v>36</v>
      </c>
      <c r="F1889" t="s">
        <v>37</v>
      </c>
      <c r="G1889">
        <v>67546</v>
      </c>
      <c r="H1889">
        <f t="shared" si="174"/>
        <v>67546</v>
      </c>
      <c r="I1889" t="str" cm="1">
        <f t="array" ref="I1889">_xlfn.IFS(H1889&lt;PERCENTILE(Income_Clean,0.33),"Low",H1889&lt;PERCENTILE(Income_Clean,0.67),"Medium",H1889&gt;PERCENTILE(Income_Clean,0.67),"High")</f>
        <v>High</v>
      </c>
      <c r="J1889" t="str">
        <f t="shared" si="175"/>
        <v>Above Average Income</v>
      </c>
      <c r="K1889">
        <v>0</v>
      </c>
      <c r="L1889">
        <v>0</v>
      </c>
      <c r="M1889" t="str">
        <f t="shared" si="177"/>
        <v>No</v>
      </c>
      <c r="N1889" t="s">
        <v>51</v>
      </c>
      <c r="O1889">
        <v>90</v>
      </c>
      <c r="P1889">
        <v>864</v>
      </c>
      <c r="Q1889">
        <v>134</v>
      </c>
      <c r="R1889">
        <v>768</v>
      </c>
      <c r="S1889">
        <v>150</v>
      </c>
      <c r="T1889">
        <v>38</v>
      </c>
      <c r="U1889">
        <v>172</v>
      </c>
      <c r="V1889">
        <f t="shared" si="178"/>
        <v>2126</v>
      </c>
      <c r="W1889">
        <v>1</v>
      </c>
      <c r="X1889">
        <v>4</v>
      </c>
      <c r="Y1889">
        <v>10</v>
      </c>
      <c r="Z1889">
        <v>5</v>
      </c>
      <c r="AA1889">
        <v>3</v>
      </c>
      <c r="AB1889">
        <v>0</v>
      </c>
      <c r="AC1889">
        <v>0</v>
      </c>
      <c r="AD1889">
        <v>0</v>
      </c>
      <c r="AE1889">
        <v>0</v>
      </c>
      <c r="AF1889">
        <v>0</v>
      </c>
      <c r="AG1889">
        <f t="shared" si="179"/>
        <v>0</v>
      </c>
      <c r="AH1889">
        <v>0</v>
      </c>
      <c r="AI1889">
        <v>0</v>
      </c>
    </row>
    <row r="1890" spans="1:35" x14ac:dyDescent="0.3">
      <c r="A1890" s="1">
        <v>3010</v>
      </c>
      <c r="B1890">
        <v>1989</v>
      </c>
      <c r="C1890">
        <f t="shared" si="176"/>
        <v>37</v>
      </c>
      <c r="D1890" t="str" cm="1">
        <f t="array" ref="D1890">_xlfn.IFS(C1890&lt;36,"Young",C1890&lt;56,"Middle-aged",C1890&gt;=56,"Senior")</f>
        <v>Middle-aged</v>
      </c>
      <c r="E1890" t="s">
        <v>39</v>
      </c>
      <c r="F1890" t="s">
        <v>33</v>
      </c>
      <c r="G1890">
        <v>88420</v>
      </c>
      <c r="H1890">
        <f t="shared" si="174"/>
        <v>88420</v>
      </c>
      <c r="I1890" t="str" cm="1">
        <f t="array" ref="I1890">_xlfn.IFS(H1890&lt;PERCENTILE(Income_Clean,0.33),"Low",H1890&lt;PERCENTILE(Income_Clean,0.67),"Medium",H1890&gt;PERCENTILE(Income_Clean,0.67),"High")</f>
        <v>High</v>
      </c>
      <c r="J1890" t="str">
        <f t="shared" si="175"/>
        <v>Above Average Income</v>
      </c>
      <c r="K1890">
        <v>0</v>
      </c>
      <c r="L1890">
        <v>0</v>
      </c>
      <c r="M1890" t="str">
        <f t="shared" si="177"/>
        <v>No</v>
      </c>
      <c r="N1890" t="s">
        <v>492</v>
      </c>
      <c r="O1890">
        <v>87</v>
      </c>
      <c r="P1890">
        <v>957</v>
      </c>
      <c r="Q1890">
        <v>153</v>
      </c>
      <c r="R1890">
        <v>612</v>
      </c>
      <c r="S1890">
        <v>99</v>
      </c>
      <c r="T1890">
        <v>95</v>
      </c>
      <c r="U1890">
        <v>153</v>
      </c>
      <c r="V1890">
        <f t="shared" si="178"/>
        <v>2069</v>
      </c>
      <c r="W1890">
        <v>1</v>
      </c>
      <c r="X1890">
        <v>4</v>
      </c>
      <c r="Y1890">
        <v>7</v>
      </c>
      <c r="Z1890">
        <v>8</v>
      </c>
      <c r="AA1890">
        <v>1</v>
      </c>
      <c r="AB1890">
        <v>1</v>
      </c>
      <c r="AC1890">
        <v>0</v>
      </c>
      <c r="AD1890">
        <v>1</v>
      </c>
      <c r="AE1890">
        <v>1</v>
      </c>
      <c r="AF1890">
        <v>0</v>
      </c>
      <c r="AG1890">
        <f t="shared" si="179"/>
        <v>3</v>
      </c>
      <c r="AH1890">
        <v>0</v>
      </c>
      <c r="AI1890">
        <v>0</v>
      </c>
    </row>
    <row r="1891" spans="1:35" x14ac:dyDescent="0.3">
      <c r="A1891" s="1">
        <v>5790</v>
      </c>
      <c r="B1891">
        <v>1985</v>
      </c>
      <c r="C1891">
        <f t="shared" si="176"/>
        <v>41</v>
      </c>
      <c r="D1891" t="str" cm="1">
        <f t="array" ref="D1891">_xlfn.IFS(C1891&lt;36,"Young",C1891&lt;56,"Middle-aged",C1891&gt;=56,"Senior")</f>
        <v>Middle-aged</v>
      </c>
      <c r="E1891" t="s">
        <v>29</v>
      </c>
      <c r="F1891" t="s">
        <v>37</v>
      </c>
      <c r="G1891">
        <v>31158</v>
      </c>
      <c r="H1891">
        <f t="shared" si="174"/>
        <v>31158</v>
      </c>
      <c r="I1891" t="str" cm="1">
        <f t="array" ref="I1891">_xlfn.IFS(H1891&lt;PERCENTILE(Income_Clean,0.33),"Low",H1891&lt;PERCENTILE(Income_Clean,0.67),"Medium",H1891&gt;PERCENTILE(Income_Clean,0.67),"High")</f>
        <v>Low</v>
      </c>
      <c r="J1891" t="str">
        <f t="shared" si="175"/>
        <v>Below Average Income</v>
      </c>
      <c r="K1891">
        <v>1</v>
      </c>
      <c r="L1891">
        <v>0</v>
      </c>
      <c r="M1891" t="str">
        <f t="shared" si="177"/>
        <v>Yes</v>
      </c>
      <c r="N1891" t="s">
        <v>679</v>
      </c>
      <c r="O1891">
        <v>62</v>
      </c>
      <c r="P1891">
        <v>25</v>
      </c>
      <c r="Q1891">
        <v>6</v>
      </c>
      <c r="R1891">
        <v>16</v>
      </c>
      <c r="S1891">
        <v>20</v>
      </c>
      <c r="T1891">
        <v>0</v>
      </c>
      <c r="U1891">
        <v>5</v>
      </c>
      <c r="V1891">
        <f t="shared" si="178"/>
        <v>72</v>
      </c>
      <c r="W1891">
        <v>2</v>
      </c>
      <c r="X1891">
        <v>2</v>
      </c>
      <c r="Y1891">
        <v>0</v>
      </c>
      <c r="Z1891">
        <v>3</v>
      </c>
      <c r="AA1891">
        <v>8</v>
      </c>
      <c r="AB1891">
        <v>0</v>
      </c>
      <c r="AC1891">
        <v>0</v>
      </c>
      <c r="AD1891">
        <v>0</v>
      </c>
      <c r="AE1891">
        <v>0</v>
      </c>
      <c r="AF1891">
        <v>0</v>
      </c>
      <c r="AG1891">
        <f t="shared" si="179"/>
        <v>0</v>
      </c>
      <c r="AH1891">
        <v>0</v>
      </c>
      <c r="AI1891">
        <v>0</v>
      </c>
    </row>
    <row r="1892" spans="1:35" x14ac:dyDescent="0.3">
      <c r="A1892" s="1">
        <v>6892</v>
      </c>
      <c r="B1892">
        <v>1968</v>
      </c>
      <c r="C1892">
        <f t="shared" si="176"/>
        <v>58</v>
      </c>
      <c r="D1892" t="str" cm="1">
        <f t="array" ref="D1892">_xlfn.IFS(C1892&lt;36,"Young",C1892&lt;56,"Middle-aged",C1892&gt;=56,"Senior")</f>
        <v>Senior</v>
      </c>
      <c r="E1892" t="s">
        <v>29</v>
      </c>
      <c r="F1892" t="s">
        <v>41</v>
      </c>
      <c r="G1892">
        <v>61671</v>
      </c>
      <c r="H1892">
        <f t="shared" si="174"/>
        <v>61671</v>
      </c>
      <c r="I1892" t="str" cm="1">
        <f t="array" ref="I1892">_xlfn.IFS(H1892&lt;PERCENTILE(Income_Clean,0.33),"Low",H1892&lt;PERCENTILE(Income_Clean,0.67),"Medium",H1892&gt;PERCENTILE(Income_Clean,0.67),"High")</f>
        <v>Medium</v>
      </c>
      <c r="J1892" t="str">
        <f t="shared" si="175"/>
        <v>Average Income</v>
      </c>
      <c r="K1892">
        <v>0</v>
      </c>
      <c r="L1892">
        <v>1</v>
      </c>
      <c r="M1892" t="str">
        <f t="shared" si="177"/>
        <v>Yes</v>
      </c>
      <c r="N1892" t="s">
        <v>483</v>
      </c>
      <c r="O1892">
        <v>23</v>
      </c>
      <c r="P1892">
        <v>641</v>
      </c>
      <c r="Q1892">
        <v>7</v>
      </c>
      <c r="R1892">
        <v>56</v>
      </c>
      <c r="S1892">
        <v>0</v>
      </c>
      <c r="T1892">
        <v>0</v>
      </c>
      <c r="U1892">
        <v>28</v>
      </c>
      <c r="V1892">
        <f t="shared" si="178"/>
        <v>732</v>
      </c>
      <c r="W1892">
        <v>8</v>
      </c>
      <c r="X1892">
        <v>10</v>
      </c>
      <c r="Y1892">
        <v>4</v>
      </c>
      <c r="Z1892">
        <v>6</v>
      </c>
      <c r="AA1892">
        <v>8</v>
      </c>
      <c r="AB1892">
        <v>0</v>
      </c>
      <c r="AC1892">
        <v>1</v>
      </c>
      <c r="AD1892">
        <v>0</v>
      </c>
      <c r="AE1892">
        <v>1</v>
      </c>
      <c r="AF1892">
        <v>0</v>
      </c>
      <c r="AG1892">
        <f t="shared" si="179"/>
        <v>2</v>
      </c>
      <c r="AH1892">
        <v>0</v>
      </c>
      <c r="AI1892">
        <v>0</v>
      </c>
    </row>
    <row r="1893" spans="1:35" x14ac:dyDescent="0.3">
      <c r="A1893" s="1">
        <v>1743</v>
      </c>
      <c r="B1893">
        <v>1974</v>
      </c>
      <c r="C1893">
        <f t="shared" si="176"/>
        <v>52</v>
      </c>
      <c r="D1893" t="str" cm="1">
        <f t="array" ref="D1893">_xlfn.IFS(C1893&lt;36,"Young",C1893&lt;56,"Middle-aged",C1893&gt;=56,"Senior")</f>
        <v>Middle-aged</v>
      </c>
      <c r="E1893" t="s">
        <v>29</v>
      </c>
      <c r="F1893" t="s">
        <v>30</v>
      </c>
      <c r="G1893">
        <v>69719</v>
      </c>
      <c r="H1893">
        <f t="shared" si="174"/>
        <v>69719</v>
      </c>
      <c r="I1893" t="str" cm="1">
        <f t="array" ref="I1893">_xlfn.IFS(H1893&lt;PERCENTILE(Income_Clean,0.33),"Low",H1893&lt;PERCENTILE(Income_Clean,0.67),"Medium",H1893&gt;PERCENTILE(Income_Clean,0.67),"High")</f>
        <v>High</v>
      </c>
      <c r="J1893" t="str">
        <f t="shared" si="175"/>
        <v>Above Average Income</v>
      </c>
      <c r="K1893">
        <v>0</v>
      </c>
      <c r="L1893">
        <v>0</v>
      </c>
      <c r="M1893" t="str">
        <f t="shared" si="177"/>
        <v>No</v>
      </c>
      <c r="N1893" t="s">
        <v>525</v>
      </c>
      <c r="O1893">
        <v>99</v>
      </c>
      <c r="P1893">
        <v>273</v>
      </c>
      <c r="Q1893">
        <v>86</v>
      </c>
      <c r="R1893">
        <v>208</v>
      </c>
      <c r="S1893">
        <v>177</v>
      </c>
      <c r="T1893">
        <v>14</v>
      </c>
      <c r="U1893">
        <v>43</v>
      </c>
      <c r="V1893">
        <f t="shared" si="178"/>
        <v>801</v>
      </c>
      <c r="W1893">
        <v>1</v>
      </c>
      <c r="X1893">
        <v>2</v>
      </c>
      <c r="Y1893">
        <v>3</v>
      </c>
      <c r="Z1893">
        <v>5</v>
      </c>
      <c r="AA1893">
        <v>1</v>
      </c>
      <c r="AB1893">
        <v>0</v>
      </c>
      <c r="AC1893">
        <v>0</v>
      </c>
      <c r="AD1893">
        <v>0</v>
      </c>
      <c r="AE1893">
        <v>0</v>
      </c>
      <c r="AF1893">
        <v>0</v>
      </c>
      <c r="AG1893">
        <f t="shared" si="179"/>
        <v>0</v>
      </c>
      <c r="AH1893">
        <v>0</v>
      </c>
      <c r="AI1893">
        <v>0</v>
      </c>
    </row>
    <row r="1894" spans="1:35" x14ac:dyDescent="0.3">
      <c r="A1894" s="1">
        <v>3578</v>
      </c>
      <c r="B1894">
        <v>1949</v>
      </c>
      <c r="C1894">
        <f t="shared" si="176"/>
        <v>77</v>
      </c>
      <c r="D1894" t="str" cm="1">
        <f t="array" ref="D1894">_xlfn.IFS(C1894&lt;36,"Young",C1894&lt;56,"Middle-aged",C1894&gt;=56,"Senior")</f>
        <v>Senior</v>
      </c>
      <c r="E1894" t="s">
        <v>29</v>
      </c>
      <c r="F1894" t="s">
        <v>41</v>
      </c>
      <c r="G1894">
        <v>49160</v>
      </c>
      <c r="H1894">
        <f t="shared" si="174"/>
        <v>49160</v>
      </c>
      <c r="I1894" t="str" cm="1">
        <f t="array" ref="I1894">_xlfn.IFS(H1894&lt;PERCENTILE(Income_Clean,0.33),"Low",H1894&lt;PERCENTILE(Income_Clean,0.67),"Medium",H1894&gt;PERCENTILE(Income_Clean,0.67),"High")</f>
        <v>Medium</v>
      </c>
      <c r="J1894" t="str">
        <f t="shared" si="175"/>
        <v>Average Income</v>
      </c>
      <c r="K1894">
        <v>0</v>
      </c>
      <c r="L1894">
        <v>1</v>
      </c>
      <c r="M1894" t="str">
        <f t="shared" si="177"/>
        <v>Yes</v>
      </c>
      <c r="N1894" t="s">
        <v>390</v>
      </c>
      <c r="O1894">
        <v>29</v>
      </c>
      <c r="P1894">
        <v>122</v>
      </c>
      <c r="Q1894">
        <v>21</v>
      </c>
      <c r="R1894">
        <v>43</v>
      </c>
      <c r="S1894">
        <v>25</v>
      </c>
      <c r="T1894">
        <v>10</v>
      </c>
      <c r="U1894">
        <v>15</v>
      </c>
      <c r="V1894">
        <f t="shared" si="178"/>
        <v>236</v>
      </c>
      <c r="W1894">
        <v>2</v>
      </c>
      <c r="X1894">
        <v>3</v>
      </c>
      <c r="Y1894">
        <v>1</v>
      </c>
      <c r="Z1894">
        <v>6</v>
      </c>
      <c r="AA1894">
        <v>6</v>
      </c>
      <c r="AB1894">
        <v>0</v>
      </c>
      <c r="AC1894">
        <v>0</v>
      </c>
      <c r="AD1894">
        <v>0</v>
      </c>
      <c r="AE1894">
        <v>0</v>
      </c>
      <c r="AF1894">
        <v>0</v>
      </c>
      <c r="AG1894">
        <f t="shared" si="179"/>
        <v>0</v>
      </c>
      <c r="AH1894">
        <v>0</v>
      </c>
      <c r="AI1894">
        <v>0</v>
      </c>
    </row>
    <row r="1895" spans="1:35" x14ac:dyDescent="0.3">
      <c r="A1895" s="1">
        <v>8462</v>
      </c>
      <c r="B1895">
        <v>1978</v>
      </c>
      <c r="C1895">
        <f t="shared" si="176"/>
        <v>48</v>
      </c>
      <c r="D1895" t="str" cm="1">
        <f t="array" ref="D1895">_xlfn.IFS(C1895&lt;36,"Young",C1895&lt;56,"Middle-aged",C1895&gt;=56,"Senior")</f>
        <v>Middle-aged</v>
      </c>
      <c r="E1895" t="s">
        <v>47</v>
      </c>
      <c r="F1895" t="s">
        <v>33</v>
      </c>
      <c r="G1895">
        <v>24882</v>
      </c>
      <c r="H1895">
        <f t="shared" si="174"/>
        <v>24882</v>
      </c>
      <c r="I1895" t="str" cm="1">
        <f t="array" ref="I1895">_xlfn.IFS(H1895&lt;PERCENTILE(Income_Clean,0.33),"Low",H1895&lt;PERCENTILE(Income_Clean,0.67),"Medium",H1895&gt;PERCENTILE(Income_Clean,0.67),"High")</f>
        <v>Low</v>
      </c>
      <c r="J1895" t="str">
        <f t="shared" si="175"/>
        <v>Below Average Income</v>
      </c>
      <c r="K1895">
        <v>1</v>
      </c>
      <c r="L1895">
        <v>0</v>
      </c>
      <c r="M1895" t="str">
        <f t="shared" si="177"/>
        <v>Yes</v>
      </c>
      <c r="N1895" t="s">
        <v>193</v>
      </c>
      <c r="O1895">
        <v>52</v>
      </c>
      <c r="P1895">
        <v>1</v>
      </c>
      <c r="Q1895">
        <v>4</v>
      </c>
      <c r="R1895">
        <v>10</v>
      </c>
      <c r="S1895">
        <v>29</v>
      </c>
      <c r="T1895">
        <v>0</v>
      </c>
      <c r="U1895">
        <v>36</v>
      </c>
      <c r="V1895">
        <f t="shared" si="178"/>
        <v>80</v>
      </c>
      <c r="W1895">
        <v>1</v>
      </c>
      <c r="X1895">
        <v>1</v>
      </c>
      <c r="Y1895">
        <v>1</v>
      </c>
      <c r="Z1895">
        <v>2</v>
      </c>
      <c r="AA1895">
        <v>6</v>
      </c>
      <c r="AB1895">
        <v>1</v>
      </c>
      <c r="AC1895">
        <v>0</v>
      </c>
      <c r="AD1895">
        <v>0</v>
      </c>
      <c r="AE1895">
        <v>0</v>
      </c>
      <c r="AF1895">
        <v>0</v>
      </c>
      <c r="AG1895">
        <f t="shared" si="179"/>
        <v>1</v>
      </c>
      <c r="AH1895">
        <v>0</v>
      </c>
      <c r="AI1895">
        <v>0</v>
      </c>
    </row>
    <row r="1896" spans="1:35" x14ac:dyDescent="0.3">
      <c r="A1896" s="1">
        <v>5558</v>
      </c>
      <c r="B1896">
        <v>1954</v>
      </c>
      <c r="C1896">
        <f t="shared" si="176"/>
        <v>72</v>
      </c>
      <c r="D1896" t="str" cm="1">
        <f t="array" ref="D1896">_xlfn.IFS(C1896&lt;36,"Young",C1896&lt;56,"Middle-aged",C1896&gt;=56,"Senior")</f>
        <v>Senior</v>
      </c>
      <c r="E1896" t="s">
        <v>36</v>
      </c>
      <c r="F1896" t="s">
        <v>30</v>
      </c>
      <c r="G1896">
        <v>90933</v>
      </c>
      <c r="H1896">
        <f t="shared" si="174"/>
        <v>90933</v>
      </c>
      <c r="I1896" t="str" cm="1">
        <f t="array" ref="I1896">_xlfn.IFS(H1896&lt;PERCENTILE(Income_Clean,0.33),"Low",H1896&lt;PERCENTILE(Income_Clean,0.67),"Medium",H1896&gt;PERCENTILE(Income_Clean,0.67),"High")</f>
        <v>High</v>
      </c>
      <c r="J1896" t="str">
        <f t="shared" si="175"/>
        <v>Above Average Income</v>
      </c>
      <c r="K1896">
        <v>0</v>
      </c>
      <c r="L1896">
        <v>0</v>
      </c>
      <c r="M1896" t="str">
        <f t="shared" si="177"/>
        <v>No</v>
      </c>
      <c r="N1896" t="s">
        <v>200</v>
      </c>
      <c r="O1896">
        <v>90</v>
      </c>
      <c r="P1896">
        <v>1020</v>
      </c>
      <c r="Q1896">
        <v>31</v>
      </c>
      <c r="R1896">
        <v>430</v>
      </c>
      <c r="S1896">
        <v>62</v>
      </c>
      <c r="T1896">
        <v>63</v>
      </c>
      <c r="U1896">
        <v>79</v>
      </c>
      <c r="V1896">
        <f t="shared" si="178"/>
        <v>1685</v>
      </c>
      <c r="W1896">
        <v>1</v>
      </c>
      <c r="X1896">
        <v>4</v>
      </c>
      <c r="Y1896">
        <v>6</v>
      </c>
      <c r="Z1896">
        <v>4</v>
      </c>
      <c r="AA1896">
        <v>1</v>
      </c>
      <c r="AB1896">
        <v>0</v>
      </c>
      <c r="AC1896">
        <v>0</v>
      </c>
      <c r="AD1896">
        <v>1</v>
      </c>
      <c r="AE1896">
        <v>0</v>
      </c>
      <c r="AF1896">
        <v>0</v>
      </c>
      <c r="AG1896">
        <f t="shared" si="179"/>
        <v>1</v>
      </c>
      <c r="AH1896">
        <v>0</v>
      </c>
      <c r="AI1896">
        <v>0</v>
      </c>
    </row>
    <row r="1897" spans="1:35" x14ac:dyDescent="0.3">
      <c r="A1897" s="1">
        <v>4619</v>
      </c>
      <c r="B1897">
        <v>1945</v>
      </c>
      <c r="C1897">
        <f t="shared" si="176"/>
        <v>81</v>
      </c>
      <c r="D1897" t="str" cm="1">
        <f t="array" ref="D1897">_xlfn.IFS(C1897&lt;36,"Young",C1897&lt;56,"Middle-aged",C1897&gt;=56,"Senior")</f>
        <v>Senior</v>
      </c>
      <c r="E1897" t="s">
        <v>36</v>
      </c>
      <c r="F1897" t="s">
        <v>30</v>
      </c>
      <c r="G1897">
        <v>113734</v>
      </c>
      <c r="H1897">
        <f t="shared" si="174"/>
        <v>113734</v>
      </c>
      <c r="I1897" t="str" cm="1">
        <f t="array" ref="I1897">_xlfn.IFS(H1897&lt;PERCENTILE(Income_Clean,0.33),"Low",H1897&lt;PERCENTILE(Income_Clean,0.67),"Medium",H1897&gt;PERCENTILE(Income_Clean,0.67),"High")</f>
        <v>High</v>
      </c>
      <c r="J1897" t="str">
        <f t="shared" si="175"/>
        <v>Above Average Income</v>
      </c>
      <c r="K1897">
        <v>0</v>
      </c>
      <c r="L1897">
        <v>0</v>
      </c>
      <c r="M1897" t="str">
        <f t="shared" si="177"/>
        <v>No</v>
      </c>
      <c r="N1897" t="s">
        <v>117</v>
      </c>
      <c r="O1897">
        <v>9</v>
      </c>
      <c r="P1897">
        <v>6</v>
      </c>
      <c r="Q1897">
        <v>2</v>
      </c>
      <c r="R1897">
        <v>3</v>
      </c>
      <c r="S1897">
        <v>1</v>
      </c>
      <c r="T1897">
        <v>262</v>
      </c>
      <c r="U1897">
        <v>3</v>
      </c>
      <c r="V1897">
        <f t="shared" si="178"/>
        <v>277</v>
      </c>
      <c r="W1897">
        <v>0</v>
      </c>
      <c r="X1897">
        <v>27</v>
      </c>
      <c r="Y1897">
        <v>0</v>
      </c>
      <c r="Z1897">
        <v>0</v>
      </c>
      <c r="AA1897">
        <v>1</v>
      </c>
      <c r="AB1897">
        <v>0</v>
      </c>
      <c r="AC1897">
        <v>0</v>
      </c>
      <c r="AD1897">
        <v>0</v>
      </c>
      <c r="AE1897">
        <v>0</v>
      </c>
      <c r="AF1897">
        <v>0</v>
      </c>
      <c r="AG1897">
        <f t="shared" si="179"/>
        <v>0</v>
      </c>
      <c r="AH1897">
        <v>0</v>
      </c>
      <c r="AI1897">
        <v>0</v>
      </c>
    </row>
    <row r="1898" spans="1:35" x14ac:dyDescent="0.3">
      <c r="A1898" s="1">
        <v>8780</v>
      </c>
      <c r="B1898">
        <v>1950</v>
      </c>
      <c r="C1898">
        <f t="shared" si="176"/>
        <v>76</v>
      </c>
      <c r="D1898" t="str" cm="1">
        <f t="array" ref="D1898">_xlfn.IFS(C1898&lt;36,"Young",C1898&lt;56,"Middle-aged",C1898&gt;=56,"Senior")</f>
        <v>Senior</v>
      </c>
      <c r="E1898" t="s">
        <v>36</v>
      </c>
      <c r="F1898" t="s">
        <v>33</v>
      </c>
      <c r="G1898">
        <v>59292</v>
      </c>
      <c r="H1898">
        <f t="shared" si="174"/>
        <v>59292</v>
      </c>
      <c r="I1898" t="str" cm="1">
        <f t="array" ref="I1898">_xlfn.IFS(H1898&lt;PERCENTILE(Income_Clean,0.33),"Low",H1898&lt;PERCENTILE(Income_Clean,0.67),"Medium",H1898&gt;PERCENTILE(Income_Clean,0.67),"High")</f>
        <v>Medium</v>
      </c>
      <c r="J1898" t="str">
        <f t="shared" si="175"/>
        <v>Average Income</v>
      </c>
      <c r="K1898">
        <v>0</v>
      </c>
      <c r="L1898">
        <v>1</v>
      </c>
      <c r="M1898" t="str">
        <f t="shared" si="177"/>
        <v>Yes</v>
      </c>
      <c r="N1898" t="s">
        <v>264</v>
      </c>
      <c r="O1898">
        <v>71</v>
      </c>
      <c r="P1898">
        <v>378</v>
      </c>
      <c r="Q1898">
        <v>14</v>
      </c>
      <c r="R1898">
        <v>68</v>
      </c>
      <c r="S1898">
        <v>19</v>
      </c>
      <c r="T1898">
        <v>14</v>
      </c>
      <c r="U1898">
        <v>14</v>
      </c>
      <c r="V1898">
        <f t="shared" si="178"/>
        <v>507</v>
      </c>
      <c r="W1898">
        <v>2</v>
      </c>
      <c r="X1898">
        <v>3</v>
      </c>
      <c r="Y1898">
        <v>5</v>
      </c>
      <c r="Z1898">
        <v>8</v>
      </c>
      <c r="AA1898">
        <v>3</v>
      </c>
      <c r="AB1898">
        <v>0</v>
      </c>
      <c r="AC1898">
        <v>0</v>
      </c>
      <c r="AD1898">
        <v>0</v>
      </c>
      <c r="AE1898">
        <v>0</v>
      </c>
      <c r="AF1898">
        <v>0</v>
      </c>
      <c r="AG1898">
        <f t="shared" si="179"/>
        <v>0</v>
      </c>
      <c r="AH1898">
        <v>0</v>
      </c>
      <c r="AI1898">
        <v>0</v>
      </c>
    </row>
    <row r="1899" spans="1:35" x14ac:dyDescent="0.3">
      <c r="A1899" s="1">
        <v>10789</v>
      </c>
      <c r="B1899">
        <v>1964</v>
      </c>
      <c r="C1899">
        <f t="shared" si="176"/>
        <v>62</v>
      </c>
      <c r="D1899" t="str" cm="1">
        <f t="array" ref="D1899">_xlfn.IFS(C1899&lt;36,"Young",C1899&lt;56,"Middle-aged",C1899&gt;=56,"Senior")</f>
        <v>Senior</v>
      </c>
      <c r="E1899" t="s">
        <v>36</v>
      </c>
      <c r="F1899" t="s">
        <v>37</v>
      </c>
      <c r="G1899">
        <v>45759</v>
      </c>
      <c r="H1899">
        <f t="shared" si="174"/>
        <v>45759</v>
      </c>
      <c r="I1899" t="str" cm="1">
        <f t="array" ref="I1899">_xlfn.IFS(H1899&lt;PERCENTILE(Income_Clean,0.33),"Low",H1899&lt;PERCENTILE(Income_Clean,0.67),"Medium",H1899&gt;PERCENTILE(Income_Clean,0.67),"High")</f>
        <v>Medium</v>
      </c>
      <c r="J1899" t="str">
        <f t="shared" si="175"/>
        <v>Average Income</v>
      </c>
      <c r="K1899">
        <v>1</v>
      </c>
      <c r="L1899">
        <v>1</v>
      </c>
      <c r="M1899" t="str">
        <f t="shared" si="177"/>
        <v>Yes</v>
      </c>
      <c r="N1899" t="s">
        <v>192</v>
      </c>
      <c r="O1899">
        <v>13</v>
      </c>
      <c r="P1899">
        <v>42</v>
      </c>
      <c r="Q1899">
        <v>1</v>
      </c>
      <c r="R1899">
        <v>18</v>
      </c>
      <c r="S1899">
        <v>3</v>
      </c>
      <c r="T1899">
        <v>0</v>
      </c>
      <c r="U1899">
        <v>4</v>
      </c>
      <c r="V1899">
        <f t="shared" si="178"/>
        <v>68</v>
      </c>
      <c r="W1899">
        <v>2</v>
      </c>
      <c r="X1899">
        <v>2</v>
      </c>
      <c r="Y1899">
        <v>0</v>
      </c>
      <c r="Z1899">
        <v>3</v>
      </c>
      <c r="AA1899">
        <v>7</v>
      </c>
      <c r="AB1899">
        <v>0</v>
      </c>
      <c r="AC1899">
        <v>0</v>
      </c>
      <c r="AD1899">
        <v>0</v>
      </c>
      <c r="AE1899">
        <v>0</v>
      </c>
      <c r="AF1899">
        <v>0</v>
      </c>
      <c r="AG1899">
        <f t="shared" si="179"/>
        <v>0</v>
      </c>
      <c r="AH1899">
        <v>0</v>
      </c>
      <c r="AI1899">
        <v>0</v>
      </c>
    </row>
    <row r="1900" spans="1:35" x14ac:dyDescent="0.3">
      <c r="A1900" s="1">
        <v>10779</v>
      </c>
      <c r="B1900">
        <v>1983</v>
      </c>
      <c r="C1900">
        <f t="shared" si="176"/>
        <v>43</v>
      </c>
      <c r="D1900" t="str" cm="1">
        <f t="array" ref="D1900">_xlfn.IFS(C1900&lt;36,"Young",C1900&lt;56,"Middle-aged",C1900&gt;=56,"Senior")</f>
        <v>Middle-aged</v>
      </c>
      <c r="E1900" t="s">
        <v>29</v>
      </c>
      <c r="F1900" t="s">
        <v>30</v>
      </c>
      <c r="G1900">
        <v>22148</v>
      </c>
      <c r="H1900">
        <f t="shared" si="174"/>
        <v>22148</v>
      </c>
      <c r="I1900" t="str" cm="1">
        <f t="array" ref="I1900">_xlfn.IFS(H1900&lt;PERCENTILE(Income_Clean,0.33),"Low",H1900&lt;PERCENTILE(Income_Clean,0.67),"Medium",H1900&gt;PERCENTILE(Income_Clean,0.67),"High")</f>
        <v>Low</v>
      </c>
      <c r="J1900" t="str">
        <f t="shared" si="175"/>
        <v>Below Average Income</v>
      </c>
      <c r="K1900">
        <v>0</v>
      </c>
      <c r="L1900">
        <v>0</v>
      </c>
      <c r="M1900" t="str">
        <f t="shared" si="177"/>
        <v>No</v>
      </c>
      <c r="N1900" t="s">
        <v>274</v>
      </c>
      <c r="O1900">
        <v>16</v>
      </c>
      <c r="P1900">
        <v>15</v>
      </c>
      <c r="Q1900">
        <v>5</v>
      </c>
      <c r="R1900">
        <v>14</v>
      </c>
      <c r="S1900">
        <v>0</v>
      </c>
      <c r="T1900">
        <v>4</v>
      </c>
      <c r="U1900">
        <v>11</v>
      </c>
      <c r="V1900">
        <f t="shared" si="178"/>
        <v>49</v>
      </c>
      <c r="W1900">
        <v>1</v>
      </c>
      <c r="X1900">
        <v>1</v>
      </c>
      <c r="Y1900">
        <v>0</v>
      </c>
      <c r="Z1900">
        <v>3</v>
      </c>
      <c r="AA1900">
        <v>7</v>
      </c>
      <c r="AB1900">
        <v>0</v>
      </c>
      <c r="AC1900">
        <v>0</v>
      </c>
      <c r="AD1900">
        <v>0</v>
      </c>
      <c r="AE1900">
        <v>0</v>
      </c>
      <c r="AF1900">
        <v>0</v>
      </c>
      <c r="AG1900">
        <f t="shared" si="179"/>
        <v>0</v>
      </c>
      <c r="AH1900">
        <v>0</v>
      </c>
      <c r="AI1900">
        <v>0</v>
      </c>
    </row>
    <row r="1901" spans="1:35" x14ac:dyDescent="0.3">
      <c r="A1901" s="1">
        <v>5896</v>
      </c>
      <c r="B1901">
        <v>1987</v>
      </c>
      <c r="C1901">
        <f t="shared" si="176"/>
        <v>39</v>
      </c>
      <c r="D1901" t="str" cm="1">
        <f t="array" ref="D1901">_xlfn.IFS(C1901&lt;36,"Young",C1901&lt;56,"Middle-aged",C1901&gt;=56,"Senior")</f>
        <v>Middle-aged</v>
      </c>
      <c r="E1901" t="s">
        <v>39</v>
      </c>
      <c r="F1901" t="s">
        <v>37</v>
      </c>
      <c r="G1901">
        <v>73395</v>
      </c>
      <c r="H1901">
        <f t="shared" si="174"/>
        <v>73395</v>
      </c>
      <c r="I1901" t="str" cm="1">
        <f t="array" ref="I1901">_xlfn.IFS(H1901&lt;PERCENTILE(Income_Clean,0.33),"Low",H1901&lt;PERCENTILE(Income_Clean,0.67),"Medium",H1901&gt;PERCENTILE(Income_Clean,0.67),"High")</f>
        <v>High</v>
      </c>
      <c r="J1901" t="str">
        <f t="shared" si="175"/>
        <v>Above Average Income</v>
      </c>
      <c r="K1901">
        <v>0</v>
      </c>
      <c r="L1901">
        <v>0</v>
      </c>
      <c r="M1901" t="str">
        <f t="shared" si="177"/>
        <v>No</v>
      </c>
      <c r="N1901" t="s">
        <v>210</v>
      </c>
      <c r="O1901">
        <v>94</v>
      </c>
      <c r="P1901">
        <v>272</v>
      </c>
      <c r="Q1901">
        <v>7</v>
      </c>
      <c r="R1901">
        <v>80</v>
      </c>
      <c r="S1901">
        <v>20</v>
      </c>
      <c r="T1901">
        <v>7</v>
      </c>
      <c r="U1901">
        <v>11</v>
      </c>
      <c r="V1901">
        <f t="shared" si="178"/>
        <v>397</v>
      </c>
      <c r="W1901">
        <v>1</v>
      </c>
      <c r="X1901">
        <v>4</v>
      </c>
      <c r="Y1901">
        <v>4</v>
      </c>
      <c r="Z1901">
        <v>6</v>
      </c>
      <c r="AA1901">
        <v>2</v>
      </c>
      <c r="AB1901">
        <v>0</v>
      </c>
      <c r="AC1901">
        <v>0</v>
      </c>
      <c r="AD1901">
        <v>0</v>
      </c>
      <c r="AE1901">
        <v>0</v>
      </c>
      <c r="AF1901">
        <v>0</v>
      </c>
      <c r="AG1901">
        <f t="shared" si="179"/>
        <v>0</v>
      </c>
      <c r="AH1901">
        <v>0</v>
      </c>
      <c r="AI1901">
        <v>0</v>
      </c>
    </row>
    <row r="1902" spans="1:35" x14ac:dyDescent="0.3">
      <c r="A1902" s="1">
        <v>2337</v>
      </c>
      <c r="B1902">
        <v>1971</v>
      </c>
      <c r="C1902">
        <f t="shared" si="176"/>
        <v>55</v>
      </c>
      <c r="D1902" t="str" cm="1">
        <f t="array" ref="D1902">_xlfn.IFS(C1902&lt;36,"Young",C1902&lt;56,"Middle-aged",C1902&gt;=56,"Senior")</f>
        <v>Middle-aged</v>
      </c>
      <c r="E1902" t="s">
        <v>29</v>
      </c>
      <c r="F1902" t="s">
        <v>41</v>
      </c>
      <c r="G1902">
        <v>29819</v>
      </c>
      <c r="H1902">
        <f t="shared" si="174"/>
        <v>29819</v>
      </c>
      <c r="I1902" t="str" cm="1">
        <f t="array" ref="I1902">_xlfn.IFS(H1902&lt;PERCENTILE(Income_Clean,0.33),"Low",H1902&lt;PERCENTILE(Income_Clean,0.67),"Medium",H1902&gt;PERCENTILE(Income_Clean,0.67),"High")</f>
        <v>Low</v>
      </c>
      <c r="J1902" t="str">
        <f t="shared" si="175"/>
        <v>Below Average Income</v>
      </c>
      <c r="K1902">
        <v>1</v>
      </c>
      <c r="L1902">
        <v>0</v>
      </c>
      <c r="M1902" t="str">
        <f t="shared" si="177"/>
        <v>Yes</v>
      </c>
      <c r="N1902" t="s">
        <v>463</v>
      </c>
      <c r="O1902">
        <v>77</v>
      </c>
      <c r="P1902">
        <v>9</v>
      </c>
      <c r="Q1902">
        <v>1</v>
      </c>
      <c r="R1902">
        <v>24</v>
      </c>
      <c r="S1902">
        <v>2</v>
      </c>
      <c r="T1902">
        <v>1</v>
      </c>
      <c r="U1902">
        <v>2</v>
      </c>
      <c r="V1902">
        <f t="shared" si="178"/>
        <v>39</v>
      </c>
      <c r="W1902">
        <v>3</v>
      </c>
      <c r="X1902">
        <v>3</v>
      </c>
      <c r="Y1902">
        <v>0</v>
      </c>
      <c r="Z1902">
        <v>3</v>
      </c>
      <c r="AA1902">
        <v>6</v>
      </c>
      <c r="AB1902">
        <v>0</v>
      </c>
      <c r="AC1902">
        <v>0</v>
      </c>
      <c r="AD1902">
        <v>0</v>
      </c>
      <c r="AE1902">
        <v>0</v>
      </c>
      <c r="AF1902">
        <v>0</v>
      </c>
      <c r="AG1902">
        <f t="shared" si="179"/>
        <v>0</v>
      </c>
      <c r="AH1902">
        <v>0</v>
      </c>
      <c r="AI1902">
        <v>0</v>
      </c>
    </row>
    <row r="1903" spans="1:35" x14ac:dyDescent="0.3">
      <c r="A1903" s="1">
        <v>10951</v>
      </c>
      <c r="B1903">
        <v>1968</v>
      </c>
      <c r="C1903">
        <f t="shared" si="176"/>
        <v>58</v>
      </c>
      <c r="D1903" t="str" cm="1">
        <f t="array" ref="D1903">_xlfn.IFS(C1903&lt;36,"Young",C1903&lt;56,"Middle-aged",C1903&gt;=56,"Senior")</f>
        <v>Senior</v>
      </c>
      <c r="E1903" t="s">
        <v>29</v>
      </c>
      <c r="F1903" t="s">
        <v>37</v>
      </c>
      <c r="G1903">
        <v>45688</v>
      </c>
      <c r="H1903">
        <f t="shared" si="174"/>
        <v>45688</v>
      </c>
      <c r="I1903" t="str" cm="1">
        <f t="array" ref="I1903">_xlfn.IFS(H1903&lt;PERCENTILE(Income_Clean,0.33),"Low",H1903&lt;PERCENTILE(Income_Clean,0.67),"Medium",H1903&gt;PERCENTILE(Income_Clean,0.67),"High")</f>
        <v>Medium</v>
      </c>
      <c r="J1903" t="str">
        <f t="shared" si="175"/>
        <v>Average Income</v>
      </c>
      <c r="K1903">
        <v>0</v>
      </c>
      <c r="L1903">
        <v>1</v>
      </c>
      <c r="M1903" t="str">
        <f t="shared" si="177"/>
        <v>Yes</v>
      </c>
      <c r="N1903" t="s">
        <v>479</v>
      </c>
      <c r="O1903">
        <v>20</v>
      </c>
      <c r="P1903">
        <v>279</v>
      </c>
      <c r="Q1903">
        <v>0</v>
      </c>
      <c r="R1903">
        <v>18</v>
      </c>
      <c r="S1903">
        <v>0</v>
      </c>
      <c r="T1903">
        <v>0</v>
      </c>
      <c r="U1903">
        <v>9</v>
      </c>
      <c r="V1903">
        <f t="shared" si="178"/>
        <v>306</v>
      </c>
      <c r="W1903">
        <v>2</v>
      </c>
      <c r="X1903">
        <v>3</v>
      </c>
      <c r="Y1903">
        <v>1</v>
      </c>
      <c r="Z1903">
        <v>8</v>
      </c>
      <c r="AA1903">
        <v>4</v>
      </c>
      <c r="AB1903">
        <v>0</v>
      </c>
      <c r="AC1903">
        <v>1</v>
      </c>
      <c r="AD1903">
        <v>0</v>
      </c>
      <c r="AE1903">
        <v>0</v>
      </c>
      <c r="AF1903">
        <v>0</v>
      </c>
      <c r="AG1903">
        <f t="shared" si="179"/>
        <v>1</v>
      </c>
      <c r="AH1903">
        <v>0</v>
      </c>
      <c r="AI1903">
        <v>0</v>
      </c>
    </row>
    <row r="1904" spans="1:35" x14ac:dyDescent="0.3">
      <c r="A1904" s="1">
        <v>544</v>
      </c>
      <c r="B1904">
        <v>1954</v>
      </c>
      <c r="C1904">
        <f t="shared" si="176"/>
        <v>72</v>
      </c>
      <c r="D1904" t="str" cm="1">
        <f t="array" ref="D1904">_xlfn.IFS(C1904&lt;36,"Young",C1904&lt;56,"Middle-aged",C1904&gt;=56,"Senior")</f>
        <v>Senior</v>
      </c>
      <c r="E1904" t="s">
        <v>29</v>
      </c>
      <c r="F1904" t="s">
        <v>37</v>
      </c>
      <c r="G1904">
        <v>62820</v>
      </c>
      <c r="H1904">
        <f t="shared" si="174"/>
        <v>62820</v>
      </c>
      <c r="I1904" t="str" cm="1">
        <f t="array" ref="I1904">_xlfn.IFS(H1904&lt;PERCENTILE(Income_Clean,0.33),"Low",H1904&lt;PERCENTILE(Income_Clean,0.67),"Medium",H1904&gt;PERCENTILE(Income_Clean,0.67),"High")</f>
        <v>Medium</v>
      </c>
      <c r="J1904" t="str">
        <f t="shared" si="175"/>
        <v>Average Income</v>
      </c>
      <c r="K1904">
        <v>0</v>
      </c>
      <c r="L1904">
        <v>0</v>
      </c>
      <c r="M1904" t="str">
        <f t="shared" si="177"/>
        <v>No</v>
      </c>
      <c r="N1904" t="s">
        <v>66</v>
      </c>
      <c r="O1904">
        <v>51</v>
      </c>
      <c r="P1904">
        <v>398</v>
      </c>
      <c r="Q1904">
        <v>61</v>
      </c>
      <c r="R1904">
        <v>265</v>
      </c>
      <c r="S1904">
        <v>138</v>
      </c>
      <c r="T1904">
        <v>61</v>
      </c>
      <c r="U1904">
        <v>53</v>
      </c>
      <c r="V1904">
        <f t="shared" si="178"/>
        <v>976</v>
      </c>
      <c r="W1904">
        <v>1</v>
      </c>
      <c r="X1904">
        <v>3</v>
      </c>
      <c r="Y1904">
        <v>4</v>
      </c>
      <c r="Z1904">
        <v>6</v>
      </c>
      <c r="AA1904">
        <v>1</v>
      </c>
      <c r="AB1904">
        <v>0</v>
      </c>
      <c r="AC1904">
        <v>0</v>
      </c>
      <c r="AD1904">
        <v>0</v>
      </c>
      <c r="AE1904">
        <v>0</v>
      </c>
      <c r="AF1904">
        <v>0</v>
      </c>
      <c r="AG1904">
        <f t="shared" si="179"/>
        <v>0</v>
      </c>
      <c r="AH1904">
        <v>0</v>
      </c>
      <c r="AI1904">
        <v>0</v>
      </c>
    </row>
    <row r="1905" spans="1:35" x14ac:dyDescent="0.3">
      <c r="A1905" s="1">
        <v>17</v>
      </c>
      <c r="B1905">
        <v>1971</v>
      </c>
      <c r="C1905">
        <f t="shared" si="176"/>
        <v>55</v>
      </c>
      <c r="D1905" t="str" cm="1">
        <f t="array" ref="D1905">_xlfn.IFS(C1905&lt;36,"Young",C1905&lt;56,"Middle-aged",C1905&gt;=56,"Senior")</f>
        <v>Middle-aged</v>
      </c>
      <c r="E1905" t="s">
        <v>36</v>
      </c>
      <c r="F1905" t="s">
        <v>37</v>
      </c>
      <c r="G1905">
        <v>60491</v>
      </c>
      <c r="H1905">
        <f t="shared" si="174"/>
        <v>60491</v>
      </c>
      <c r="I1905" t="str" cm="1">
        <f t="array" ref="I1905">_xlfn.IFS(H1905&lt;PERCENTILE(Income_Clean,0.33),"Low",H1905&lt;PERCENTILE(Income_Clean,0.67),"Medium",H1905&gt;PERCENTILE(Income_Clean,0.67),"High")</f>
        <v>Medium</v>
      </c>
      <c r="J1905" t="str">
        <f t="shared" si="175"/>
        <v>Average Income</v>
      </c>
      <c r="K1905">
        <v>0</v>
      </c>
      <c r="L1905">
        <v>1</v>
      </c>
      <c r="M1905" t="str">
        <f t="shared" si="177"/>
        <v>Yes</v>
      </c>
      <c r="N1905" t="s">
        <v>677</v>
      </c>
      <c r="O1905">
        <v>81</v>
      </c>
      <c r="P1905">
        <v>637</v>
      </c>
      <c r="Q1905">
        <v>47</v>
      </c>
      <c r="R1905">
        <v>237</v>
      </c>
      <c r="S1905">
        <v>12</v>
      </c>
      <c r="T1905">
        <v>19</v>
      </c>
      <c r="U1905">
        <v>76</v>
      </c>
      <c r="V1905">
        <f t="shared" si="178"/>
        <v>1028</v>
      </c>
      <c r="W1905">
        <v>4</v>
      </c>
      <c r="X1905">
        <v>6</v>
      </c>
      <c r="Y1905">
        <v>11</v>
      </c>
      <c r="Z1905">
        <v>7</v>
      </c>
      <c r="AA1905">
        <v>5</v>
      </c>
      <c r="AB1905">
        <v>0</v>
      </c>
      <c r="AC1905">
        <v>0</v>
      </c>
      <c r="AD1905">
        <v>0</v>
      </c>
      <c r="AE1905">
        <v>0</v>
      </c>
      <c r="AF1905">
        <v>0</v>
      </c>
      <c r="AG1905">
        <f t="shared" si="179"/>
        <v>0</v>
      </c>
      <c r="AH1905">
        <v>0</v>
      </c>
      <c r="AI1905">
        <v>0</v>
      </c>
    </row>
    <row r="1906" spans="1:35" x14ac:dyDescent="0.3">
      <c r="A1906" s="1">
        <v>10680</v>
      </c>
      <c r="B1906">
        <v>1986</v>
      </c>
      <c r="C1906">
        <f t="shared" si="176"/>
        <v>40</v>
      </c>
      <c r="D1906" t="str" cm="1">
        <f t="array" ref="D1906">_xlfn.IFS(C1906&lt;36,"Young",C1906&lt;56,"Middle-aged",C1906&gt;=56,"Senior")</f>
        <v>Middle-aged</v>
      </c>
      <c r="E1906" t="s">
        <v>29</v>
      </c>
      <c r="F1906" t="s">
        <v>33</v>
      </c>
      <c r="G1906">
        <v>33235</v>
      </c>
      <c r="H1906">
        <f t="shared" si="174"/>
        <v>33235</v>
      </c>
      <c r="I1906" t="str" cm="1">
        <f t="array" ref="I1906">_xlfn.IFS(H1906&lt;PERCENTILE(Income_Clean,0.33),"Low",H1906&lt;PERCENTILE(Income_Clean,0.67),"Medium",H1906&gt;PERCENTILE(Income_Clean,0.67),"High")</f>
        <v>Low</v>
      </c>
      <c r="J1906" t="str">
        <f t="shared" si="175"/>
        <v>Below Average Income</v>
      </c>
      <c r="K1906">
        <v>1</v>
      </c>
      <c r="L1906">
        <v>0</v>
      </c>
      <c r="M1906" t="str">
        <f t="shared" si="177"/>
        <v>Yes</v>
      </c>
      <c r="N1906" t="s">
        <v>680</v>
      </c>
      <c r="O1906">
        <v>71</v>
      </c>
      <c r="P1906">
        <v>45</v>
      </c>
      <c r="Q1906">
        <v>0</v>
      </c>
      <c r="R1906">
        <v>16</v>
      </c>
      <c r="S1906">
        <v>2</v>
      </c>
      <c r="T1906">
        <v>1</v>
      </c>
      <c r="U1906">
        <v>6</v>
      </c>
      <c r="V1906">
        <f t="shared" si="178"/>
        <v>70</v>
      </c>
      <c r="W1906">
        <v>1</v>
      </c>
      <c r="X1906">
        <v>3</v>
      </c>
      <c r="Y1906">
        <v>0</v>
      </c>
      <c r="Z1906">
        <v>3</v>
      </c>
      <c r="AA1906">
        <v>7</v>
      </c>
      <c r="AB1906">
        <v>0</v>
      </c>
      <c r="AC1906">
        <v>0</v>
      </c>
      <c r="AD1906">
        <v>0</v>
      </c>
      <c r="AE1906">
        <v>0</v>
      </c>
      <c r="AF1906">
        <v>0</v>
      </c>
      <c r="AG1906">
        <f t="shared" si="179"/>
        <v>0</v>
      </c>
      <c r="AH1906">
        <v>0</v>
      </c>
      <c r="AI1906">
        <v>0</v>
      </c>
    </row>
    <row r="1907" spans="1:35" x14ac:dyDescent="0.3">
      <c r="A1907" s="1">
        <v>3265</v>
      </c>
      <c r="B1907">
        <v>1959</v>
      </c>
      <c r="C1907">
        <f t="shared" si="176"/>
        <v>67</v>
      </c>
      <c r="D1907" t="str" cm="1">
        <f t="array" ref="D1907">_xlfn.IFS(C1907&lt;36,"Young",C1907&lt;56,"Middle-aged",C1907&gt;=56,"Senior")</f>
        <v>Senior</v>
      </c>
      <c r="E1907" t="s">
        <v>29</v>
      </c>
      <c r="F1907" t="s">
        <v>37</v>
      </c>
      <c r="G1907">
        <v>35701</v>
      </c>
      <c r="H1907">
        <f t="shared" si="174"/>
        <v>35701</v>
      </c>
      <c r="I1907" t="str" cm="1">
        <f t="array" ref="I1907">_xlfn.IFS(H1907&lt;PERCENTILE(Income_Clean,0.33),"Low",H1907&lt;PERCENTILE(Income_Clean,0.67),"Medium",H1907&gt;PERCENTILE(Income_Clean,0.67),"High")</f>
        <v>Low</v>
      </c>
      <c r="J1907" t="str">
        <f t="shared" si="175"/>
        <v>Below Average Income</v>
      </c>
      <c r="K1907">
        <v>0</v>
      </c>
      <c r="L1907">
        <v>0</v>
      </c>
      <c r="M1907" t="str">
        <f t="shared" si="177"/>
        <v>No</v>
      </c>
      <c r="N1907" t="s">
        <v>159</v>
      </c>
      <c r="O1907">
        <v>36</v>
      </c>
      <c r="P1907">
        <v>21</v>
      </c>
      <c r="Q1907">
        <v>1</v>
      </c>
      <c r="R1907">
        <v>9</v>
      </c>
      <c r="S1907">
        <v>7</v>
      </c>
      <c r="T1907">
        <v>3</v>
      </c>
      <c r="U1907">
        <v>5</v>
      </c>
      <c r="V1907">
        <f t="shared" si="178"/>
        <v>46</v>
      </c>
      <c r="W1907">
        <v>1</v>
      </c>
      <c r="X1907">
        <v>1</v>
      </c>
      <c r="Y1907">
        <v>0</v>
      </c>
      <c r="Z1907">
        <v>3</v>
      </c>
      <c r="AA1907">
        <v>6</v>
      </c>
      <c r="AB1907">
        <v>0</v>
      </c>
      <c r="AC1907">
        <v>0</v>
      </c>
      <c r="AD1907">
        <v>0</v>
      </c>
      <c r="AE1907">
        <v>0</v>
      </c>
      <c r="AF1907">
        <v>0</v>
      </c>
      <c r="AG1907">
        <f t="shared" si="179"/>
        <v>0</v>
      </c>
      <c r="AH1907">
        <v>0</v>
      </c>
      <c r="AI1907">
        <v>0</v>
      </c>
    </row>
    <row r="1908" spans="1:35" x14ac:dyDescent="0.3">
      <c r="A1908" s="1">
        <v>5623</v>
      </c>
      <c r="B1908">
        <v>1980</v>
      </c>
      <c r="C1908">
        <f t="shared" si="176"/>
        <v>46</v>
      </c>
      <c r="D1908" t="str" cm="1">
        <f t="array" ref="D1908">_xlfn.IFS(C1908&lt;36,"Young",C1908&lt;56,"Middle-aged",C1908&gt;=56,"Senior")</f>
        <v>Middle-aged</v>
      </c>
      <c r="E1908" t="s">
        <v>39</v>
      </c>
      <c r="F1908" t="s">
        <v>37</v>
      </c>
      <c r="G1908">
        <v>31535</v>
      </c>
      <c r="H1908">
        <f t="shared" si="174"/>
        <v>31535</v>
      </c>
      <c r="I1908" t="str" cm="1">
        <f t="array" ref="I1908">_xlfn.IFS(H1908&lt;PERCENTILE(Income_Clean,0.33),"Low",H1908&lt;PERCENTILE(Income_Clean,0.67),"Medium",H1908&gt;PERCENTILE(Income_Clean,0.67),"High")</f>
        <v>Low</v>
      </c>
      <c r="J1908" t="str">
        <f t="shared" si="175"/>
        <v>Below Average Income</v>
      </c>
      <c r="K1908">
        <v>1</v>
      </c>
      <c r="L1908">
        <v>0</v>
      </c>
      <c r="M1908" t="str">
        <f t="shared" si="177"/>
        <v>Yes</v>
      </c>
      <c r="N1908" t="s">
        <v>194</v>
      </c>
      <c r="O1908">
        <v>95</v>
      </c>
      <c r="P1908">
        <v>15</v>
      </c>
      <c r="Q1908">
        <v>4</v>
      </c>
      <c r="R1908">
        <v>13</v>
      </c>
      <c r="S1908">
        <v>0</v>
      </c>
      <c r="T1908">
        <v>0</v>
      </c>
      <c r="U1908">
        <v>19</v>
      </c>
      <c r="V1908">
        <f t="shared" si="178"/>
        <v>51</v>
      </c>
      <c r="W1908">
        <v>1</v>
      </c>
      <c r="X1908">
        <v>1</v>
      </c>
      <c r="Y1908">
        <v>1</v>
      </c>
      <c r="Z1908">
        <v>2</v>
      </c>
      <c r="AA1908">
        <v>7</v>
      </c>
      <c r="AB1908">
        <v>1</v>
      </c>
      <c r="AC1908">
        <v>0</v>
      </c>
      <c r="AD1908">
        <v>0</v>
      </c>
      <c r="AE1908">
        <v>0</v>
      </c>
      <c r="AF1908">
        <v>0</v>
      </c>
      <c r="AG1908">
        <f t="shared" si="179"/>
        <v>1</v>
      </c>
      <c r="AH1908">
        <v>0</v>
      </c>
      <c r="AI1908">
        <v>0</v>
      </c>
    </row>
    <row r="1909" spans="1:35" x14ac:dyDescent="0.3">
      <c r="A1909" s="1">
        <v>5832</v>
      </c>
      <c r="B1909">
        <v>1960</v>
      </c>
      <c r="C1909">
        <f t="shared" si="176"/>
        <v>66</v>
      </c>
      <c r="D1909" t="str" cm="1">
        <f t="array" ref="D1909">_xlfn.IFS(C1909&lt;36,"Young",C1909&lt;56,"Middle-aged",C1909&gt;=56,"Senior")</f>
        <v>Senior</v>
      </c>
      <c r="E1909" t="s">
        <v>53</v>
      </c>
      <c r="F1909" t="s">
        <v>33</v>
      </c>
      <c r="G1909">
        <v>92556</v>
      </c>
      <c r="H1909">
        <f t="shared" si="174"/>
        <v>92556</v>
      </c>
      <c r="I1909" t="str" cm="1">
        <f t="array" ref="I1909">_xlfn.IFS(H1909&lt;PERCENTILE(Income_Clean,0.33),"Low",H1909&lt;PERCENTILE(Income_Clean,0.67),"Medium",H1909&gt;PERCENTILE(Income_Clean,0.67),"High")</f>
        <v>High</v>
      </c>
      <c r="J1909" t="str">
        <f t="shared" si="175"/>
        <v>Above Average Income</v>
      </c>
      <c r="K1909">
        <v>0</v>
      </c>
      <c r="L1909">
        <v>0</v>
      </c>
      <c r="M1909" t="str">
        <f t="shared" si="177"/>
        <v>No</v>
      </c>
      <c r="N1909" t="s">
        <v>591</v>
      </c>
      <c r="O1909">
        <v>32</v>
      </c>
      <c r="P1909">
        <v>493</v>
      </c>
      <c r="Q1909">
        <v>183</v>
      </c>
      <c r="R1909">
        <v>352</v>
      </c>
      <c r="S1909">
        <v>184</v>
      </c>
      <c r="T1909">
        <v>23</v>
      </c>
      <c r="U1909">
        <v>28</v>
      </c>
      <c r="V1909">
        <f t="shared" si="178"/>
        <v>1263</v>
      </c>
      <c r="W1909">
        <v>0</v>
      </c>
      <c r="X1909">
        <v>3</v>
      </c>
      <c r="Y1909">
        <v>5</v>
      </c>
      <c r="Z1909">
        <v>13</v>
      </c>
      <c r="AA1909">
        <v>0</v>
      </c>
      <c r="AB1909">
        <v>0</v>
      </c>
      <c r="AC1909">
        <v>0</v>
      </c>
      <c r="AD1909">
        <v>0</v>
      </c>
      <c r="AE1909">
        <v>0</v>
      </c>
      <c r="AF1909">
        <v>0</v>
      </c>
      <c r="AG1909">
        <f t="shared" si="179"/>
        <v>0</v>
      </c>
      <c r="AH1909">
        <v>0</v>
      </c>
      <c r="AI1909">
        <v>0</v>
      </c>
    </row>
    <row r="1910" spans="1:35" x14ac:dyDescent="0.3">
      <c r="A1910" s="1">
        <v>5544</v>
      </c>
      <c r="B1910">
        <v>1970</v>
      </c>
      <c r="C1910">
        <f t="shared" si="176"/>
        <v>56</v>
      </c>
      <c r="D1910" t="str" cm="1">
        <f t="array" ref="D1910">_xlfn.IFS(C1910&lt;36,"Young",C1910&lt;56,"Middle-aged",C1910&gt;=56,"Senior")</f>
        <v>Senior</v>
      </c>
      <c r="E1910" t="s">
        <v>29</v>
      </c>
      <c r="F1910" t="s">
        <v>30</v>
      </c>
      <c r="G1910">
        <v>67384</v>
      </c>
      <c r="H1910">
        <f t="shared" si="174"/>
        <v>67384</v>
      </c>
      <c r="I1910" t="str" cm="1">
        <f t="array" ref="I1910">_xlfn.IFS(H1910&lt;PERCENTILE(Income_Clean,0.33),"Low",H1910&lt;PERCENTILE(Income_Clean,0.67),"Medium",H1910&gt;PERCENTILE(Income_Clean,0.67),"High")</f>
        <v>High</v>
      </c>
      <c r="J1910" t="str">
        <f t="shared" si="175"/>
        <v>Above Average Income</v>
      </c>
      <c r="K1910">
        <v>0</v>
      </c>
      <c r="L1910">
        <v>1</v>
      </c>
      <c r="M1910" t="str">
        <f t="shared" si="177"/>
        <v>Yes</v>
      </c>
      <c r="N1910" t="s">
        <v>137</v>
      </c>
      <c r="O1910">
        <v>32</v>
      </c>
      <c r="P1910">
        <v>957</v>
      </c>
      <c r="Q1910">
        <v>40</v>
      </c>
      <c r="R1910">
        <v>175</v>
      </c>
      <c r="S1910">
        <v>158</v>
      </c>
      <c r="T1910">
        <v>53</v>
      </c>
      <c r="U1910">
        <v>107</v>
      </c>
      <c r="V1910">
        <f t="shared" si="178"/>
        <v>1490</v>
      </c>
      <c r="W1910">
        <v>2</v>
      </c>
      <c r="X1910">
        <v>7</v>
      </c>
      <c r="Y1910">
        <v>8</v>
      </c>
      <c r="Z1910">
        <v>5</v>
      </c>
      <c r="AA1910">
        <v>5</v>
      </c>
      <c r="AB1910">
        <v>0</v>
      </c>
      <c r="AC1910">
        <v>1</v>
      </c>
      <c r="AD1910">
        <v>0</v>
      </c>
      <c r="AE1910">
        <v>0</v>
      </c>
      <c r="AF1910">
        <v>0</v>
      </c>
      <c r="AG1910">
        <f t="shared" si="179"/>
        <v>1</v>
      </c>
      <c r="AH1910">
        <v>0</v>
      </c>
      <c r="AI1910">
        <v>0</v>
      </c>
    </row>
    <row r="1911" spans="1:35" x14ac:dyDescent="0.3">
      <c r="A1911" s="1">
        <v>6417</v>
      </c>
      <c r="B1911">
        <v>1971</v>
      </c>
      <c r="C1911">
        <f t="shared" si="176"/>
        <v>55</v>
      </c>
      <c r="D1911" t="str" cm="1">
        <f t="array" ref="D1911">_xlfn.IFS(C1911&lt;36,"Young",C1911&lt;56,"Middle-aged",C1911&gt;=56,"Senior")</f>
        <v>Middle-aged</v>
      </c>
      <c r="E1911" t="s">
        <v>39</v>
      </c>
      <c r="F1911" t="s">
        <v>33</v>
      </c>
      <c r="G1911">
        <v>80573</v>
      </c>
      <c r="H1911">
        <f t="shared" si="174"/>
        <v>80573</v>
      </c>
      <c r="I1911" t="str" cm="1">
        <f t="array" ref="I1911">_xlfn.IFS(H1911&lt;PERCENTILE(Income_Clean,0.33),"Low",H1911&lt;PERCENTILE(Income_Clean,0.67),"Medium",H1911&gt;PERCENTILE(Income_Clean,0.67),"High")</f>
        <v>High</v>
      </c>
      <c r="J1911" t="str">
        <f t="shared" si="175"/>
        <v>Above Average Income</v>
      </c>
      <c r="K1911">
        <v>0</v>
      </c>
      <c r="L1911">
        <v>0</v>
      </c>
      <c r="M1911" t="str">
        <f t="shared" si="177"/>
        <v>No</v>
      </c>
      <c r="N1911" t="s">
        <v>548</v>
      </c>
      <c r="O1911">
        <v>85</v>
      </c>
      <c r="P1911">
        <v>829</v>
      </c>
      <c r="Q1911">
        <v>138</v>
      </c>
      <c r="R1911">
        <v>430</v>
      </c>
      <c r="S1911">
        <v>60</v>
      </c>
      <c r="T1911">
        <v>92</v>
      </c>
      <c r="U1911">
        <v>15</v>
      </c>
      <c r="V1911">
        <f t="shared" si="178"/>
        <v>1564</v>
      </c>
      <c r="W1911">
        <v>1</v>
      </c>
      <c r="X1911">
        <v>4</v>
      </c>
      <c r="Y1911">
        <v>6</v>
      </c>
      <c r="Z1911">
        <v>13</v>
      </c>
      <c r="AA1911">
        <v>2</v>
      </c>
      <c r="AB1911">
        <v>0</v>
      </c>
      <c r="AC1911">
        <v>0</v>
      </c>
      <c r="AD1911">
        <v>0</v>
      </c>
      <c r="AE1911">
        <v>0</v>
      </c>
      <c r="AF1911">
        <v>0</v>
      </c>
      <c r="AG1911">
        <f t="shared" si="179"/>
        <v>0</v>
      </c>
      <c r="AH1911">
        <v>0</v>
      </c>
      <c r="AI1911">
        <v>0</v>
      </c>
    </row>
    <row r="1912" spans="1:35" x14ac:dyDescent="0.3">
      <c r="A1912" s="1">
        <v>5831</v>
      </c>
      <c r="B1912">
        <v>1967</v>
      </c>
      <c r="C1912">
        <f t="shared" si="176"/>
        <v>59</v>
      </c>
      <c r="D1912" t="str" cm="1">
        <f t="array" ref="D1912">_xlfn.IFS(C1912&lt;36,"Young",C1912&lt;56,"Middle-aged",C1912&gt;=56,"Senior")</f>
        <v>Senior</v>
      </c>
      <c r="E1912" t="s">
        <v>29</v>
      </c>
      <c r="F1912" t="s">
        <v>37</v>
      </c>
      <c r="G1912">
        <v>77870</v>
      </c>
      <c r="H1912">
        <f t="shared" si="174"/>
        <v>77870</v>
      </c>
      <c r="I1912" t="str" cm="1">
        <f t="array" ref="I1912">_xlfn.IFS(H1912&lt;PERCENTILE(Income_Clean,0.33),"Low",H1912&lt;PERCENTILE(Income_Clean,0.67),"Medium",H1912&gt;PERCENTILE(Income_Clean,0.67),"High")</f>
        <v>High</v>
      </c>
      <c r="J1912" t="str">
        <f t="shared" si="175"/>
        <v>Above Average Income</v>
      </c>
      <c r="K1912">
        <v>0</v>
      </c>
      <c r="L1912">
        <v>1</v>
      </c>
      <c r="M1912" t="str">
        <f t="shared" si="177"/>
        <v>Yes</v>
      </c>
      <c r="N1912" t="s">
        <v>162</v>
      </c>
      <c r="O1912">
        <v>93</v>
      </c>
      <c r="P1912">
        <v>1017</v>
      </c>
      <c r="Q1912">
        <v>50</v>
      </c>
      <c r="R1912">
        <v>500</v>
      </c>
      <c r="S1912">
        <v>65</v>
      </c>
      <c r="T1912">
        <v>50</v>
      </c>
      <c r="U1912">
        <v>133</v>
      </c>
      <c r="V1912">
        <f t="shared" si="178"/>
        <v>1815</v>
      </c>
      <c r="W1912">
        <v>3</v>
      </c>
      <c r="X1912">
        <v>5</v>
      </c>
      <c r="Y1912">
        <v>5</v>
      </c>
      <c r="Z1912">
        <v>5</v>
      </c>
      <c r="AA1912">
        <v>8</v>
      </c>
      <c r="AB1912">
        <v>0</v>
      </c>
      <c r="AC1912">
        <v>1</v>
      </c>
      <c r="AD1912">
        <v>0</v>
      </c>
      <c r="AE1912">
        <v>1</v>
      </c>
      <c r="AF1912">
        <v>0</v>
      </c>
      <c r="AG1912">
        <f t="shared" si="179"/>
        <v>2</v>
      </c>
      <c r="AH1912">
        <v>0</v>
      </c>
      <c r="AI1912">
        <v>1</v>
      </c>
    </row>
    <row r="1913" spans="1:35" x14ac:dyDescent="0.3">
      <c r="A1913" s="1">
        <v>7101</v>
      </c>
      <c r="B1913">
        <v>1963</v>
      </c>
      <c r="C1913">
        <f t="shared" si="176"/>
        <v>63</v>
      </c>
      <c r="D1913" t="str" cm="1">
        <f t="array" ref="D1913">_xlfn.IFS(C1913&lt;36,"Young",C1913&lt;56,"Middle-aged",C1913&gt;=56,"Senior")</f>
        <v>Senior</v>
      </c>
      <c r="E1913" t="s">
        <v>36</v>
      </c>
      <c r="F1913" t="s">
        <v>71</v>
      </c>
      <c r="G1913">
        <v>52278</v>
      </c>
      <c r="H1913">
        <f t="shared" si="174"/>
        <v>52278</v>
      </c>
      <c r="I1913" t="str" cm="1">
        <f t="array" ref="I1913">_xlfn.IFS(H1913&lt;PERCENTILE(Income_Clean,0.33),"Low",H1913&lt;PERCENTILE(Income_Clean,0.67),"Medium",H1913&gt;PERCENTILE(Income_Clean,0.67),"High")</f>
        <v>Medium</v>
      </c>
      <c r="J1913" t="str">
        <f t="shared" si="175"/>
        <v>Average Income</v>
      </c>
      <c r="K1913">
        <v>0</v>
      </c>
      <c r="L1913">
        <v>1</v>
      </c>
      <c r="M1913" t="str">
        <f t="shared" si="177"/>
        <v>Yes</v>
      </c>
      <c r="N1913" t="s">
        <v>536</v>
      </c>
      <c r="O1913">
        <v>24</v>
      </c>
      <c r="P1913">
        <v>953</v>
      </c>
      <c r="Q1913">
        <v>0</v>
      </c>
      <c r="R1913">
        <v>71</v>
      </c>
      <c r="S1913">
        <v>0</v>
      </c>
      <c r="T1913">
        <v>0</v>
      </c>
      <c r="U1913">
        <v>174</v>
      </c>
      <c r="V1913">
        <f t="shared" si="178"/>
        <v>1198</v>
      </c>
      <c r="W1913">
        <v>6</v>
      </c>
      <c r="X1913">
        <v>10</v>
      </c>
      <c r="Y1913">
        <v>5</v>
      </c>
      <c r="Z1913">
        <v>10</v>
      </c>
      <c r="AA1913">
        <v>8</v>
      </c>
      <c r="AB1913">
        <v>0</v>
      </c>
      <c r="AC1913">
        <v>0</v>
      </c>
      <c r="AD1913">
        <v>0</v>
      </c>
      <c r="AE1913">
        <v>0</v>
      </c>
      <c r="AF1913">
        <v>0</v>
      </c>
      <c r="AG1913">
        <f t="shared" si="179"/>
        <v>0</v>
      </c>
      <c r="AH1913">
        <v>0</v>
      </c>
      <c r="AI1913">
        <v>0</v>
      </c>
    </row>
    <row r="1914" spans="1:35" x14ac:dyDescent="0.3">
      <c r="A1914" s="1">
        <v>10176</v>
      </c>
      <c r="B1914">
        <v>1968</v>
      </c>
      <c r="C1914">
        <f t="shared" si="176"/>
        <v>58</v>
      </c>
      <c r="D1914" t="str" cm="1">
        <f t="array" ref="D1914">_xlfn.IFS(C1914&lt;36,"Young",C1914&lt;56,"Middle-aged",C1914&gt;=56,"Senior")</f>
        <v>Senior</v>
      </c>
      <c r="E1914" t="s">
        <v>29</v>
      </c>
      <c r="F1914" t="s">
        <v>30</v>
      </c>
      <c r="G1914">
        <v>57107</v>
      </c>
      <c r="H1914">
        <f t="shared" si="174"/>
        <v>57107</v>
      </c>
      <c r="I1914" t="str" cm="1">
        <f t="array" ref="I1914">_xlfn.IFS(H1914&lt;PERCENTILE(Income_Clean,0.33),"Low",H1914&lt;PERCENTILE(Income_Clean,0.67),"Medium",H1914&gt;PERCENTILE(Income_Clean,0.67),"High")</f>
        <v>Medium</v>
      </c>
      <c r="J1914" t="str">
        <f t="shared" si="175"/>
        <v>Average Income</v>
      </c>
      <c r="K1914">
        <v>0</v>
      </c>
      <c r="L1914">
        <v>1</v>
      </c>
      <c r="M1914" t="str">
        <f t="shared" si="177"/>
        <v>Yes</v>
      </c>
      <c r="N1914" t="s">
        <v>385</v>
      </c>
      <c r="O1914">
        <v>44</v>
      </c>
      <c r="P1914">
        <v>159</v>
      </c>
      <c r="Q1914">
        <v>0</v>
      </c>
      <c r="R1914">
        <v>120</v>
      </c>
      <c r="S1914">
        <v>0</v>
      </c>
      <c r="T1914">
        <v>0</v>
      </c>
      <c r="U1914">
        <v>137</v>
      </c>
      <c r="V1914">
        <f t="shared" si="178"/>
        <v>416</v>
      </c>
      <c r="W1914">
        <v>7</v>
      </c>
      <c r="X1914">
        <v>4</v>
      </c>
      <c r="Y1914">
        <v>4</v>
      </c>
      <c r="Z1914">
        <v>8</v>
      </c>
      <c r="AA1914">
        <v>8</v>
      </c>
      <c r="AB1914">
        <v>0</v>
      </c>
      <c r="AC1914">
        <v>1</v>
      </c>
      <c r="AD1914">
        <v>0</v>
      </c>
      <c r="AE1914">
        <v>0</v>
      </c>
      <c r="AF1914">
        <v>1</v>
      </c>
      <c r="AG1914">
        <f t="shared" si="179"/>
        <v>2</v>
      </c>
      <c r="AH1914">
        <v>0</v>
      </c>
      <c r="AI1914">
        <v>1</v>
      </c>
    </row>
    <row r="1915" spans="1:35" x14ac:dyDescent="0.3">
      <c r="A1915" s="1">
        <v>2326</v>
      </c>
      <c r="B1915">
        <v>1990</v>
      </c>
      <c r="C1915">
        <f t="shared" si="176"/>
        <v>36</v>
      </c>
      <c r="D1915" t="str" cm="1">
        <f t="array" ref="D1915">_xlfn.IFS(C1915&lt;36,"Young",C1915&lt;56,"Middle-aged",C1915&gt;=56,"Senior")</f>
        <v>Middle-aged</v>
      </c>
      <c r="E1915" t="s">
        <v>29</v>
      </c>
      <c r="F1915" t="s">
        <v>37</v>
      </c>
      <c r="G1915">
        <v>18929</v>
      </c>
      <c r="H1915">
        <f t="shared" si="174"/>
        <v>18929</v>
      </c>
      <c r="I1915" t="str" cm="1">
        <f t="array" ref="I1915">_xlfn.IFS(H1915&lt;PERCENTILE(Income_Clean,0.33),"Low",H1915&lt;PERCENTILE(Income_Clean,0.67),"Medium",H1915&gt;PERCENTILE(Income_Clean,0.67),"High")</f>
        <v>Low</v>
      </c>
      <c r="J1915" t="str">
        <f t="shared" si="175"/>
        <v>Below Average Income</v>
      </c>
      <c r="K1915">
        <v>0</v>
      </c>
      <c r="L1915">
        <v>0</v>
      </c>
      <c r="M1915" t="str">
        <f t="shared" si="177"/>
        <v>No</v>
      </c>
      <c r="N1915" t="s">
        <v>359</v>
      </c>
      <c r="O1915">
        <v>15</v>
      </c>
      <c r="P1915">
        <v>32</v>
      </c>
      <c r="Q1915">
        <v>0</v>
      </c>
      <c r="R1915">
        <v>8</v>
      </c>
      <c r="S1915">
        <v>23</v>
      </c>
      <c r="T1915">
        <v>4</v>
      </c>
      <c r="U1915">
        <v>18</v>
      </c>
      <c r="V1915">
        <f t="shared" si="178"/>
        <v>85</v>
      </c>
      <c r="W1915">
        <v>1</v>
      </c>
      <c r="X1915">
        <v>1</v>
      </c>
      <c r="Y1915">
        <v>0</v>
      </c>
      <c r="Z1915">
        <v>4</v>
      </c>
      <c r="AA1915">
        <v>6</v>
      </c>
      <c r="AB1915">
        <v>0</v>
      </c>
      <c r="AC1915">
        <v>0</v>
      </c>
      <c r="AD1915">
        <v>0</v>
      </c>
      <c r="AE1915">
        <v>0</v>
      </c>
      <c r="AF1915">
        <v>0</v>
      </c>
      <c r="AG1915">
        <f t="shared" si="179"/>
        <v>0</v>
      </c>
      <c r="AH1915">
        <v>0</v>
      </c>
      <c r="AI1915">
        <v>0</v>
      </c>
    </row>
    <row r="1916" spans="1:35" x14ac:dyDescent="0.3">
      <c r="A1916" s="1">
        <v>4385</v>
      </c>
      <c r="B1916">
        <v>1981</v>
      </c>
      <c r="C1916">
        <f t="shared" si="176"/>
        <v>45</v>
      </c>
      <c r="D1916" t="str" cm="1">
        <f t="array" ref="D1916">_xlfn.IFS(C1916&lt;36,"Young",C1916&lt;56,"Middle-aged",C1916&gt;=56,"Senior")</f>
        <v>Middle-aged</v>
      </c>
      <c r="E1916" t="s">
        <v>36</v>
      </c>
      <c r="F1916" t="s">
        <v>30</v>
      </c>
      <c r="G1916">
        <v>36038</v>
      </c>
      <c r="H1916">
        <f t="shared" si="174"/>
        <v>36038</v>
      </c>
      <c r="I1916" t="str" cm="1">
        <f t="array" ref="I1916">_xlfn.IFS(H1916&lt;PERCENTILE(Income_Clean,0.33),"Low",H1916&lt;PERCENTILE(Income_Clean,0.67),"Medium",H1916&gt;PERCENTILE(Income_Clean,0.67),"High")</f>
        <v>Low</v>
      </c>
      <c r="J1916" t="str">
        <f t="shared" si="175"/>
        <v>Below Average Income</v>
      </c>
      <c r="K1916">
        <v>1</v>
      </c>
      <c r="L1916">
        <v>0</v>
      </c>
      <c r="M1916" t="str">
        <f t="shared" si="177"/>
        <v>Yes</v>
      </c>
      <c r="N1916" t="s">
        <v>63</v>
      </c>
      <c r="O1916">
        <v>82</v>
      </c>
      <c r="P1916">
        <v>23</v>
      </c>
      <c r="Q1916">
        <v>0</v>
      </c>
      <c r="R1916">
        <v>15</v>
      </c>
      <c r="S1916">
        <v>0</v>
      </c>
      <c r="T1916">
        <v>2</v>
      </c>
      <c r="U1916">
        <v>7</v>
      </c>
      <c r="V1916">
        <f t="shared" si="178"/>
        <v>47</v>
      </c>
      <c r="W1916">
        <v>2</v>
      </c>
      <c r="X1916">
        <v>3</v>
      </c>
      <c r="Y1916">
        <v>0</v>
      </c>
      <c r="Z1916">
        <v>3</v>
      </c>
      <c r="AA1916">
        <v>6</v>
      </c>
      <c r="AB1916">
        <v>0</v>
      </c>
      <c r="AC1916">
        <v>0</v>
      </c>
      <c r="AD1916">
        <v>0</v>
      </c>
      <c r="AE1916">
        <v>0</v>
      </c>
      <c r="AF1916">
        <v>0</v>
      </c>
      <c r="AG1916">
        <f t="shared" si="179"/>
        <v>0</v>
      </c>
      <c r="AH1916">
        <v>0</v>
      </c>
      <c r="AI1916">
        <v>0</v>
      </c>
    </row>
    <row r="1917" spans="1:35" x14ac:dyDescent="0.3">
      <c r="A1917" s="1">
        <v>2929</v>
      </c>
      <c r="B1917">
        <v>1976</v>
      </c>
      <c r="C1917">
        <f t="shared" si="176"/>
        <v>50</v>
      </c>
      <c r="D1917" t="str" cm="1">
        <f t="array" ref="D1917">_xlfn.IFS(C1917&lt;36,"Young",C1917&lt;56,"Middle-aged",C1917&gt;=56,"Senior")</f>
        <v>Middle-aged</v>
      </c>
      <c r="E1917" t="s">
        <v>29</v>
      </c>
      <c r="F1917" t="s">
        <v>30</v>
      </c>
      <c r="G1917">
        <v>20180</v>
      </c>
      <c r="H1917">
        <f t="shared" si="174"/>
        <v>20180</v>
      </c>
      <c r="I1917" t="str" cm="1">
        <f t="array" ref="I1917">_xlfn.IFS(H1917&lt;PERCENTILE(Income_Clean,0.33),"Low",H1917&lt;PERCENTILE(Income_Clean,0.67),"Medium",H1917&gt;PERCENTILE(Income_Clean,0.67),"High")</f>
        <v>Low</v>
      </c>
      <c r="J1917" t="str">
        <f t="shared" si="175"/>
        <v>Below Average Income</v>
      </c>
      <c r="K1917">
        <v>0</v>
      </c>
      <c r="L1917">
        <v>0</v>
      </c>
      <c r="M1917" t="str">
        <f t="shared" si="177"/>
        <v>No</v>
      </c>
      <c r="N1917" t="s">
        <v>62</v>
      </c>
      <c r="O1917">
        <v>27</v>
      </c>
      <c r="P1917">
        <v>18</v>
      </c>
      <c r="Q1917">
        <v>42</v>
      </c>
      <c r="R1917">
        <v>24</v>
      </c>
      <c r="S1917">
        <v>15</v>
      </c>
      <c r="T1917">
        <v>20</v>
      </c>
      <c r="U1917">
        <v>18</v>
      </c>
      <c r="V1917">
        <f t="shared" si="178"/>
        <v>137</v>
      </c>
      <c r="W1917">
        <v>1</v>
      </c>
      <c r="X1917">
        <v>2</v>
      </c>
      <c r="Y1917">
        <v>1</v>
      </c>
      <c r="Z1917">
        <v>4</v>
      </c>
      <c r="AA1917">
        <v>7</v>
      </c>
      <c r="AB1917">
        <v>0</v>
      </c>
      <c r="AC1917">
        <v>0</v>
      </c>
      <c r="AD1917">
        <v>0</v>
      </c>
      <c r="AE1917">
        <v>0</v>
      </c>
      <c r="AF1917">
        <v>0</v>
      </c>
      <c r="AG1917">
        <f t="shared" si="179"/>
        <v>0</v>
      </c>
      <c r="AH1917">
        <v>0</v>
      </c>
      <c r="AI1917">
        <v>0</v>
      </c>
    </row>
    <row r="1918" spans="1:35" x14ac:dyDescent="0.3">
      <c r="A1918" s="1">
        <v>10686</v>
      </c>
      <c r="B1918">
        <v>1965</v>
      </c>
      <c r="C1918">
        <f t="shared" si="176"/>
        <v>61</v>
      </c>
      <c r="D1918" t="str" cm="1">
        <f t="array" ref="D1918">_xlfn.IFS(C1918&lt;36,"Young",C1918&lt;56,"Middle-aged",C1918&gt;=56,"Senior")</f>
        <v>Senior</v>
      </c>
      <c r="E1918" t="s">
        <v>36</v>
      </c>
      <c r="F1918" t="s">
        <v>33</v>
      </c>
      <c r="G1918">
        <v>34230</v>
      </c>
      <c r="H1918">
        <f t="shared" si="174"/>
        <v>34230</v>
      </c>
      <c r="I1918" t="str" cm="1">
        <f t="array" ref="I1918">_xlfn.IFS(H1918&lt;PERCENTILE(Income_Clean,0.33),"Low",H1918&lt;PERCENTILE(Income_Clean,0.67),"Medium",H1918&gt;PERCENTILE(Income_Clean,0.67),"High")</f>
        <v>Low</v>
      </c>
      <c r="J1918" t="str">
        <f t="shared" si="175"/>
        <v>Below Average Income</v>
      </c>
      <c r="K1918">
        <v>1</v>
      </c>
      <c r="L1918">
        <v>1</v>
      </c>
      <c r="M1918" t="str">
        <f t="shared" si="177"/>
        <v>Yes</v>
      </c>
      <c r="N1918" t="s">
        <v>681</v>
      </c>
      <c r="O1918">
        <v>72</v>
      </c>
      <c r="P1918">
        <v>15</v>
      </c>
      <c r="Q1918">
        <v>0</v>
      </c>
      <c r="R1918">
        <v>4</v>
      </c>
      <c r="S1918">
        <v>0</v>
      </c>
      <c r="T1918">
        <v>0</v>
      </c>
      <c r="U1918">
        <v>2</v>
      </c>
      <c r="V1918">
        <f t="shared" si="178"/>
        <v>21</v>
      </c>
      <c r="W1918">
        <v>1</v>
      </c>
      <c r="X1918">
        <v>1</v>
      </c>
      <c r="Y1918">
        <v>0</v>
      </c>
      <c r="Z1918">
        <v>2</v>
      </c>
      <c r="AA1918">
        <v>7</v>
      </c>
      <c r="AB1918">
        <v>0</v>
      </c>
      <c r="AC1918">
        <v>0</v>
      </c>
      <c r="AD1918">
        <v>0</v>
      </c>
      <c r="AE1918">
        <v>0</v>
      </c>
      <c r="AF1918">
        <v>0</v>
      </c>
      <c r="AG1918">
        <f t="shared" si="179"/>
        <v>0</v>
      </c>
      <c r="AH1918">
        <v>0</v>
      </c>
      <c r="AI1918">
        <v>0</v>
      </c>
    </row>
    <row r="1919" spans="1:35" x14ac:dyDescent="0.3">
      <c r="A1919" s="1">
        <v>2546</v>
      </c>
      <c r="B1919">
        <v>1977</v>
      </c>
      <c r="C1919">
        <f t="shared" si="176"/>
        <v>49</v>
      </c>
      <c r="D1919" t="str" cm="1">
        <f t="array" ref="D1919">_xlfn.IFS(C1919&lt;36,"Young",C1919&lt;56,"Middle-aged",C1919&gt;=56,"Senior")</f>
        <v>Middle-aged</v>
      </c>
      <c r="E1919" t="s">
        <v>53</v>
      </c>
      <c r="F1919" t="s">
        <v>30</v>
      </c>
      <c r="G1919">
        <v>31878</v>
      </c>
      <c r="H1919">
        <f t="shared" si="174"/>
        <v>31878</v>
      </c>
      <c r="I1919" t="str" cm="1">
        <f t="array" ref="I1919">_xlfn.IFS(H1919&lt;PERCENTILE(Income_Clean,0.33),"Low",H1919&lt;PERCENTILE(Income_Clean,0.67),"Medium",H1919&gt;PERCENTILE(Income_Clean,0.67),"High")</f>
        <v>Low</v>
      </c>
      <c r="J1919" t="str">
        <f t="shared" si="175"/>
        <v>Below Average Income</v>
      </c>
      <c r="K1919">
        <v>0</v>
      </c>
      <c r="L1919">
        <v>1</v>
      </c>
      <c r="M1919" t="str">
        <f t="shared" si="177"/>
        <v>Yes</v>
      </c>
      <c r="N1919" t="s">
        <v>550</v>
      </c>
      <c r="O1919">
        <v>7</v>
      </c>
      <c r="P1919">
        <v>23</v>
      </c>
      <c r="Q1919">
        <v>4</v>
      </c>
      <c r="R1919">
        <v>5</v>
      </c>
      <c r="S1919">
        <v>10</v>
      </c>
      <c r="T1919">
        <v>5</v>
      </c>
      <c r="U1919">
        <v>23</v>
      </c>
      <c r="V1919">
        <f t="shared" si="178"/>
        <v>70</v>
      </c>
      <c r="W1919">
        <v>1</v>
      </c>
      <c r="X1919">
        <v>1</v>
      </c>
      <c r="Y1919">
        <v>0</v>
      </c>
      <c r="Z1919">
        <v>4</v>
      </c>
      <c r="AA1919">
        <v>3</v>
      </c>
      <c r="AB1919">
        <v>0</v>
      </c>
      <c r="AC1919">
        <v>0</v>
      </c>
      <c r="AD1919">
        <v>0</v>
      </c>
      <c r="AE1919">
        <v>0</v>
      </c>
      <c r="AF1919">
        <v>0</v>
      </c>
      <c r="AG1919">
        <f t="shared" si="179"/>
        <v>0</v>
      </c>
      <c r="AH1919">
        <v>0</v>
      </c>
      <c r="AI1919">
        <v>0</v>
      </c>
    </row>
    <row r="1920" spans="1:35" x14ac:dyDescent="0.3">
      <c r="A1920" s="1">
        <v>3283</v>
      </c>
      <c r="B1920">
        <v>1972</v>
      </c>
      <c r="C1920">
        <f t="shared" si="176"/>
        <v>54</v>
      </c>
      <c r="D1920" t="str" cm="1">
        <f t="array" ref="D1920">_xlfn.IFS(C1920&lt;36,"Young",C1920&lt;56,"Middle-aged",C1920&gt;=56,"Senior")</f>
        <v>Middle-aged</v>
      </c>
      <c r="E1920" t="s">
        <v>53</v>
      </c>
      <c r="F1920" t="s">
        <v>37</v>
      </c>
      <c r="G1920">
        <v>70932</v>
      </c>
      <c r="H1920">
        <f t="shared" si="174"/>
        <v>70932</v>
      </c>
      <c r="I1920" t="str" cm="1">
        <f t="array" ref="I1920">_xlfn.IFS(H1920&lt;PERCENTILE(Income_Clean,0.33),"Low",H1920&lt;PERCENTILE(Income_Clean,0.67),"Medium",H1920&gt;PERCENTILE(Income_Clean,0.67),"High")</f>
        <v>High</v>
      </c>
      <c r="J1920" t="str">
        <f t="shared" si="175"/>
        <v>Above Average Income</v>
      </c>
      <c r="K1920">
        <v>0</v>
      </c>
      <c r="L1920">
        <v>1</v>
      </c>
      <c r="M1920" t="str">
        <f t="shared" si="177"/>
        <v>Yes</v>
      </c>
      <c r="N1920" t="s">
        <v>38</v>
      </c>
      <c r="O1920">
        <v>57</v>
      </c>
      <c r="P1920">
        <v>200</v>
      </c>
      <c r="Q1920">
        <v>193</v>
      </c>
      <c r="R1920">
        <v>100</v>
      </c>
      <c r="S1920">
        <v>46</v>
      </c>
      <c r="T1920">
        <v>185</v>
      </c>
      <c r="U1920">
        <v>185</v>
      </c>
      <c r="V1920">
        <f t="shared" si="178"/>
        <v>909</v>
      </c>
      <c r="W1920">
        <v>2</v>
      </c>
      <c r="X1920">
        <v>6</v>
      </c>
      <c r="Y1920">
        <v>2</v>
      </c>
      <c r="Z1920">
        <v>12</v>
      </c>
      <c r="AA1920">
        <v>3</v>
      </c>
      <c r="AB1920">
        <v>0</v>
      </c>
      <c r="AC1920">
        <v>0</v>
      </c>
      <c r="AD1920">
        <v>0</v>
      </c>
      <c r="AE1920">
        <v>0</v>
      </c>
      <c r="AF1920">
        <v>0</v>
      </c>
      <c r="AG1920">
        <f t="shared" si="179"/>
        <v>0</v>
      </c>
      <c r="AH1920">
        <v>0</v>
      </c>
      <c r="AI1920">
        <v>0</v>
      </c>
    </row>
    <row r="1921" spans="1:35" x14ac:dyDescent="0.3">
      <c r="A1921" s="1">
        <v>3138</v>
      </c>
      <c r="B1921">
        <v>1956</v>
      </c>
      <c r="C1921">
        <f t="shared" si="176"/>
        <v>70</v>
      </c>
      <c r="D1921" t="str" cm="1">
        <f t="array" ref="D1921">_xlfn.IFS(C1921&lt;36,"Young",C1921&lt;56,"Middle-aged",C1921&gt;=56,"Senior")</f>
        <v>Senior</v>
      </c>
      <c r="E1921" t="s">
        <v>29</v>
      </c>
      <c r="F1921" t="s">
        <v>30</v>
      </c>
      <c r="G1921">
        <v>91249</v>
      </c>
      <c r="H1921">
        <f t="shared" si="174"/>
        <v>91249</v>
      </c>
      <c r="I1921" t="str" cm="1">
        <f t="array" ref="I1921">_xlfn.IFS(H1921&lt;PERCENTILE(Income_Clean,0.33),"Low",H1921&lt;PERCENTILE(Income_Clean,0.67),"Medium",H1921&gt;PERCENTILE(Income_Clean,0.67),"High")</f>
        <v>High</v>
      </c>
      <c r="J1921" t="str">
        <f t="shared" si="175"/>
        <v>Above Average Income</v>
      </c>
      <c r="K1921">
        <v>0</v>
      </c>
      <c r="L1921">
        <v>0</v>
      </c>
      <c r="M1921" t="str">
        <f t="shared" si="177"/>
        <v>No</v>
      </c>
      <c r="N1921" t="s">
        <v>585</v>
      </c>
      <c r="O1921">
        <v>84</v>
      </c>
      <c r="P1921">
        <v>1324</v>
      </c>
      <c r="Q1921">
        <v>27</v>
      </c>
      <c r="R1921">
        <v>119</v>
      </c>
      <c r="S1921">
        <v>71</v>
      </c>
      <c r="T1921">
        <v>108</v>
      </c>
      <c r="U1921">
        <v>27</v>
      </c>
      <c r="V1921">
        <f t="shared" si="178"/>
        <v>1676</v>
      </c>
      <c r="W1921">
        <v>0</v>
      </c>
      <c r="X1921">
        <v>7</v>
      </c>
      <c r="Y1921">
        <v>9</v>
      </c>
      <c r="Z1921">
        <v>6</v>
      </c>
      <c r="AA1921">
        <v>4</v>
      </c>
      <c r="AB1921">
        <v>0</v>
      </c>
      <c r="AC1921">
        <v>1</v>
      </c>
      <c r="AD1921">
        <v>1</v>
      </c>
      <c r="AE1921">
        <v>1</v>
      </c>
      <c r="AF1921">
        <v>1</v>
      </c>
      <c r="AG1921">
        <f t="shared" si="179"/>
        <v>4</v>
      </c>
      <c r="AH1921">
        <v>0</v>
      </c>
      <c r="AI1921">
        <v>1</v>
      </c>
    </row>
    <row r="1922" spans="1:35" x14ac:dyDescent="0.3">
      <c r="A1922" s="1">
        <v>4994</v>
      </c>
      <c r="B1922">
        <v>1943</v>
      </c>
      <c r="C1922">
        <f t="shared" si="176"/>
        <v>83</v>
      </c>
      <c r="D1922" t="str" cm="1">
        <f t="array" ref="D1922">_xlfn.IFS(C1922&lt;36,"Young",C1922&lt;56,"Middle-aged",C1922&gt;=56,"Senior")</f>
        <v>Senior</v>
      </c>
      <c r="E1922" t="s">
        <v>39</v>
      </c>
      <c r="F1922" t="s">
        <v>30</v>
      </c>
      <c r="G1922">
        <v>77598</v>
      </c>
      <c r="H1922">
        <f t="shared" ref="H1922:H1985" si="180">IF(G1922=0,MEDIAN(Income),G1922)</f>
        <v>77598</v>
      </c>
      <c r="I1922" t="str" cm="1">
        <f t="array" ref="I1922">_xlfn.IFS(H1922&lt;PERCENTILE(Income_Clean,0.33),"Low",H1922&lt;PERCENTILE(Income_Clean,0.67),"Medium",H1922&gt;PERCENTILE(Income_Clean,0.67),"High")</f>
        <v>High</v>
      </c>
      <c r="J1922" t="str">
        <f t="shared" ref="J1922:J1985" si="181">_xlfn.XLOOKUP(I1922,$AK$3:$AK$5,$AL$3:$AL$5)</f>
        <v>Above Average Income</v>
      </c>
      <c r="K1922">
        <v>0</v>
      </c>
      <c r="L1922">
        <v>0</v>
      </c>
      <c r="M1922" t="str">
        <f t="shared" si="177"/>
        <v>No</v>
      </c>
      <c r="N1922" t="s">
        <v>612</v>
      </c>
      <c r="O1922">
        <v>53</v>
      </c>
      <c r="P1922">
        <v>1193</v>
      </c>
      <c r="Q1922">
        <v>33</v>
      </c>
      <c r="R1922">
        <v>281</v>
      </c>
      <c r="S1922">
        <v>129</v>
      </c>
      <c r="T1922">
        <v>66</v>
      </c>
      <c r="U1922">
        <v>33</v>
      </c>
      <c r="V1922">
        <f t="shared" si="178"/>
        <v>1735</v>
      </c>
      <c r="W1922">
        <v>1</v>
      </c>
      <c r="X1922">
        <v>7</v>
      </c>
      <c r="Y1922">
        <v>5</v>
      </c>
      <c r="Z1922">
        <v>13</v>
      </c>
      <c r="AA1922">
        <v>3</v>
      </c>
      <c r="AB1922">
        <v>0</v>
      </c>
      <c r="AC1922">
        <v>0</v>
      </c>
      <c r="AD1922">
        <v>1</v>
      </c>
      <c r="AE1922">
        <v>0</v>
      </c>
      <c r="AF1922">
        <v>0</v>
      </c>
      <c r="AG1922">
        <f t="shared" si="179"/>
        <v>1</v>
      </c>
      <c r="AH1922">
        <v>0</v>
      </c>
      <c r="AI1922">
        <v>0</v>
      </c>
    </row>
    <row r="1923" spans="1:35" x14ac:dyDescent="0.3">
      <c r="A1923" s="1">
        <v>7966</v>
      </c>
      <c r="B1923">
        <v>1959</v>
      </c>
      <c r="C1923">
        <f t="shared" ref="C1923:C1986" si="182">2026-B1923</f>
        <v>67</v>
      </c>
      <c r="D1923" t="str" cm="1">
        <f t="array" ref="D1923">_xlfn.IFS(C1923&lt;36,"Young",C1923&lt;56,"Middle-aged",C1923&gt;=56,"Senior")</f>
        <v>Senior</v>
      </c>
      <c r="E1923" t="s">
        <v>29</v>
      </c>
      <c r="F1923" t="s">
        <v>30</v>
      </c>
      <c r="G1923">
        <v>80982</v>
      </c>
      <c r="H1923">
        <f t="shared" si="180"/>
        <v>80982</v>
      </c>
      <c r="I1923" t="str" cm="1">
        <f t="array" ref="I1923">_xlfn.IFS(H1923&lt;PERCENTILE(Income_Clean,0.33),"Low",H1923&lt;PERCENTILE(Income_Clean,0.67),"Medium",H1923&gt;PERCENTILE(Income_Clean,0.67),"High")</f>
        <v>High</v>
      </c>
      <c r="J1923" t="str">
        <f t="shared" si="181"/>
        <v>Above Average Income</v>
      </c>
      <c r="K1923">
        <v>1</v>
      </c>
      <c r="L1923">
        <v>1</v>
      </c>
      <c r="M1923" t="str">
        <f t="shared" ref="M1923:M1986" si="183">IF(K1923+L1923&gt;0,"Yes","No")</f>
        <v>Yes</v>
      </c>
      <c r="N1923" t="s">
        <v>263</v>
      </c>
      <c r="O1923">
        <v>48</v>
      </c>
      <c r="P1923">
        <v>505</v>
      </c>
      <c r="Q1923">
        <v>137</v>
      </c>
      <c r="R1923">
        <v>401</v>
      </c>
      <c r="S1923">
        <v>104</v>
      </c>
      <c r="T1923">
        <v>22</v>
      </c>
      <c r="U1923">
        <v>22</v>
      </c>
      <c r="V1923">
        <f t="shared" ref="V1923:V1986" si="184">SUM(P1923:U1923)</f>
        <v>1191</v>
      </c>
      <c r="W1923">
        <v>3</v>
      </c>
      <c r="X1923">
        <v>11</v>
      </c>
      <c r="Y1923">
        <v>5</v>
      </c>
      <c r="Z1923">
        <v>11</v>
      </c>
      <c r="AA1923">
        <v>5</v>
      </c>
      <c r="AB1923">
        <v>0</v>
      </c>
      <c r="AC1923">
        <v>0</v>
      </c>
      <c r="AD1923">
        <v>0</v>
      </c>
      <c r="AE1923">
        <v>0</v>
      </c>
      <c r="AF1923">
        <v>0</v>
      </c>
      <c r="AG1923">
        <f t="shared" ref="AG1923:AG1986" si="185">SUM(AB1923:AF1923)</f>
        <v>0</v>
      </c>
      <c r="AH1923">
        <v>1</v>
      </c>
      <c r="AI1923">
        <v>0</v>
      </c>
    </row>
    <row r="1924" spans="1:35" x14ac:dyDescent="0.3">
      <c r="A1924" s="1">
        <v>3112</v>
      </c>
      <c r="B1924">
        <v>1977</v>
      </c>
      <c r="C1924">
        <f t="shared" si="182"/>
        <v>49</v>
      </c>
      <c r="D1924" t="str" cm="1">
        <f t="array" ref="D1924">_xlfn.IFS(C1924&lt;36,"Young",C1924&lt;56,"Middle-aged",C1924&gt;=56,"Senior")</f>
        <v>Middle-aged</v>
      </c>
      <c r="E1924" t="s">
        <v>39</v>
      </c>
      <c r="F1924" t="s">
        <v>37</v>
      </c>
      <c r="G1924">
        <v>22701</v>
      </c>
      <c r="H1924">
        <f t="shared" si="180"/>
        <v>22701</v>
      </c>
      <c r="I1924" t="str" cm="1">
        <f t="array" ref="I1924">_xlfn.IFS(H1924&lt;PERCENTILE(Income_Clean,0.33),"Low",H1924&lt;PERCENTILE(Income_Clean,0.67),"Medium",H1924&gt;PERCENTILE(Income_Clean,0.67),"High")</f>
        <v>Low</v>
      </c>
      <c r="J1924" t="str">
        <f t="shared" si="181"/>
        <v>Below Average Income</v>
      </c>
      <c r="K1924">
        <v>1</v>
      </c>
      <c r="L1924">
        <v>0</v>
      </c>
      <c r="M1924" t="str">
        <f t="shared" si="183"/>
        <v>Yes</v>
      </c>
      <c r="N1924" t="s">
        <v>603</v>
      </c>
      <c r="O1924">
        <v>2</v>
      </c>
      <c r="P1924">
        <v>2</v>
      </c>
      <c r="Q1924">
        <v>4</v>
      </c>
      <c r="R1924">
        <v>9</v>
      </c>
      <c r="S1924">
        <v>0</v>
      </c>
      <c r="T1924">
        <v>4</v>
      </c>
      <c r="U1924">
        <v>5</v>
      </c>
      <c r="V1924">
        <f t="shared" si="184"/>
        <v>24</v>
      </c>
      <c r="W1924">
        <v>1</v>
      </c>
      <c r="X1924">
        <v>1</v>
      </c>
      <c r="Y1924">
        <v>0</v>
      </c>
      <c r="Z1924">
        <v>3</v>
      </c>
      <c r="AA1924">
        <v>5</v>
      </c>
      <c r="AB1924">
        <v>0</v>
      </c>
      <c r="AC1924">
        <v>0</v>
      </c>
      <c r="AD1924">
        <v>0</v>
      </c>
      <c r="AE1924">
        <v>0</v>
      </c>
      <c r="AF1924">
        <v>0</v>
      </c>
      <c r="AG1924">
        <f t="shared" si="185"/>
        <v>0</v>
      </c>
      <c r="AH1924">
        <v>0</v>
      </c>
      <c r="AI1924">
        <v>0</v>
      </c>
    </row>
    <row r="1925" spans="1:35" x14ac:dyDescent="0.3">
      <c r="A1925" s="1">
        <v>10872</v>
      </c>
      <c r="B1925">
        <v>1969</v>
      </c>
      <c r="C1925">
        <f t="shared" si="182"/>
        <v>57</v>
      </c>
      <c r="D1925" t="str" cm="1">
        <f t="array" ref="D1925">_xlfn.IFS(C1925&lt;36,"Young",C1925&lt;56,"Middle-aged",C1925&gt;=56,"Senior")</f>
        <v>Senior</v>
      </c>
      <c r="E1925" t="s">
        <v>36</v>
      </c>
      <c r="F1925" t="s">
        <v>37</v>
      </c>
      <c r="G1925">
        <v>55212</v>
      </c>
      <c r="H1925">
        <f t="shared" si="180"/>
        <v>55212</v>
      </c>
      <c r="I1925" t="str" cm="1">
        <f t="array" ref="I1925">_xlfn.IFS(H1925&lt;PERCENTILE(Income_Clean,0.33),"Low",H1925&lt;PERCENTILE(Income_Clean,0.67),"Medium",H1925&gt;PERCENTILE(Income_Clean,0.67),"High")</f>
        <v>Medium</v>
      </c>
      <c r="J1925" t="str">
        <f t="shared" si="181"/>
        <v>Average Income</v>
      </c>
      <c r="K1925">
        <v>0</v>
      </c>
      <c r="L1925">
        <v>1</v>
      </c>
      <c r="M1925" t="str">
        <f t="shared" si="183"/>
        <v>Yes</v>
      </c>
      <c r="N1925" t="s">
        <v>249</v>
      </c>
      <c r="O1925">
        <v>65</v>
      </c>
      <c r="P1925">
        <v>1103</v>
      </c>
      <c r="Q1925">
        <v>0</v>
      </c>
      <c r="R1925">
        <v>45</v>
      </c>
      <c r="S1925">
        <v>0</v>
      </c>
      <c r="T1925">
        <v>0</v>
      </c>
      <c r="U1925">
        <v>34</v>
      </c>
      <c r="V1925">
        <f t="shared" si="184"/>
        <v>1182</v>
      </c>
      <c r="W1925">
        <v>3</v>
      </c>
      <c r="X1925">
        <v>4</v>
      </c>
      <c r="Y1925">
        <v>2</v>
      </c>
      <c r="Z1925">
        <v>11</v>
      </c>
      <c r="AA1925">
        <v>8</v>
      </c>
      <c r="AB1925">
        <v>0</v>
      </c>
      <c r="AC1925">
        <v>1</v>
      </c>
      <c r="AD1925">
        <v>0</v>
      </c>
      <c r="AE1925">
        <v>0</v>
      </c>
      <c r="AF1925">
        <v>1</v>
      </c>
      <c r="AG1925">
        <f t="shared" si="185"/>
        <v>2</v>
      </c>
      <c r="AH1925">
        <v>0</v>
      </c>
      <c r="AI1925">
        <v>0</v>
      </c>
    </row>
    <row r="1926" spans="1:35" x14ac:dyDescent="0.3">
      <c r="A1926" s="1">
        <v>2181</v>
      </c>
      <c r="B1926">
        <v>1970</v>
      </c>
      <c r="C1926">
        <f t="shared" si="182"/>
        <v>56</v>
      </c>
      <c r="D1926" t="str" cm="1">
        <f t="array" ref="D1926">_xlfn.IFS(C1926&lt;36,"Young",C1926&lt;56,"Middle-aged",C1926&gt;=56,"Senior")</f>
        <v>Senior</v>
      </c>
      <c r="E1926" t="s">
        <v>29</v>
      </c>
      <c r="F1926" t="s">
        <v>37</v>
      </c>
      <c r="G1926">
        <v>70617</v>
      </c>
      <c r="H1926">
        <f t="shared" si="180"/>
        <v>70617</v>
      </c>
      <c r="I1926" t="str" cm="1">
        <f t="array" ref="I1926">_xlfn.IFS(H1926&lt;PERCENTILE(Income_Clean,0.33),"Low",H1926&lt;PERCENTILE(Income_Clean,0.67),"Medium",H1926&gt;PERCENTILE(Income_Clean,0.67),"High")</f>
        <v>High</v>
      </c>
      <c r="J1926" t="str">
        <f t="shared" si="181"/>
        <v>Above Average Income</v>
      </c>
      <c r="K1926">
        <v>0</v>
      </c>
      <c r="L1926">
        <v>0</v>
      </c>
      <c r="M1926" t="str">
        <f t="shared" si="183"/>
        <v>No</v>
      </c>
      <c r="N1926" t="s">
        <v>112</v>
      </c>
      <c r="O1926">
        <v>45</v>
      </c>
      <c r="P1926">
        <v>353</v>
      </c>
      <c r="Q1926">
        <v>61</v>
      </c>
      <c r="R1926">
        <v>753</v>
      </c>
      <c r="S1926">
        <v>40</v>
      </c>
      <c r="T1926">
        <v>46</v>
      </c>
      <c r="U1926">
        <v>27</v>
      </c>
      <c r="V1926">
        <f t="shared" si="184"/>
        <v>1280</v>
      </c>
      <c r="W1926">
        <v>1</v>
      </c>
      <c r="X1926">
        <v>3</v>
      </c>
      <c r="Y1926">
        <v>3</v>
      </c>
      <c r="Z1926">
        <v>7</v>
      </c>
      <c r="AA1926">
        <v>2</v>
      </c>
      <c r="AB1926">
        <v>0</v>
      </c>
      <c r="AC1926">
        <v>0</v>
      </c>
      <c r="AD1926">
        <v>0</v>
      </c>
      <c r="AE1926">
        <v>0</v>
      </c>
      <c r="AF1926">
        <v>0</v>
      </c>
      <c r="AG1926">
        <f t="shared" si="185"/>
        <v>0</v>
      </c>
      <c r="AH1926">
        <v>0</v>
      </c>
      <c r="AI1926">
        <v>0</v>
      </c>
    </row>
    <row r="1927" spans="1:35" x14ac:dyDescent="0.3">
      <c r="A1927" s="1">
        <v>1867</v>
      </c>
      <c r="B1927">
        <v>1957</v>
      </c>
      <c r="C1927">
        <f t="shared" si="182"/>
        <v>69</v>
      </c>
      <c r="D1927" t="str" cm="1">
        <f t="array" ref="D1927">_xlfn.IFS(C1927&lt;36,"Young",C1927&lt;56,"Middle-aged",C1927&gt;=56,"Senior")</f>
        <v>Senior</v>
      </c>
      <c r="E1927" t="s">
        <v>29</v>
      </c>
      <c r="F1927" t="s">
        <v>30</v>
      </c>
      <c r="G1927">
        <v>64849</v>
      </c>
      <c r="H1927">
        <f t="shared" si="180"/>
        <v>64849</v>
      </c>
      <c r="I1927" t="str" cm="1">
        <f t="array" ref="I1927">_xlfn.IFS(H1927&lt;PERCENTILE(Income_Clean,0.33),"Low",H1927&lt;PERCENTILE(Income_Clean,0.67),"Medium",H1927&gt;PERCENTILE(Income_Clean,0.67),"High")</f>
        <v>High</v>
      </c>
      <c r="J1927" t="str">
        <f t="shared" si="181"/>
        <v>Above Average Income</v>
      </c>
      <c r="K1927">
        <v>0</v>
      </c>
      <c r="L1927">
        <v>0</v>
      </c>
      <c r="M1927" t="str">
        <f t="shared" si="183"/>
        <v>No</v>
      </c>
      <c r="N1927" t="s">
        <v>42</v>
      </c>
      <c r="O1927">
        <v>42</v>
      </c>
      <c r="P1927">
        <v>652</v>
      </c>
      <c r="Q1927">
        <v>48</v>
      </c>
      <c r="R1927">
        <v>350</v>
      </c>
      <c r="S1927">
        <v>94</v>
      </c>
      <c r="T1927">
        <v>84</v>
      </c>
      <c r="U1927">
        <v>108</v>
      </c>
      <c r="V1927">
        <f t="shared" si="184"/>
        <v>1336</v>
      </c>
      <c r="W1927">
        <v>1</v>
      </c>
      <c r="X1927">
        <v>9</v>
      </c>
      <c r="Y1927">
        <v>3</v>
      </c>
      <c r="Z1927">
        <v>6</v>
      </c>
      <c r="AA1927">
        <v>5</v>
      </c>
      <c r="AB1927">
        <v>0</v>
      </c>
      <c r="AC1927">
        <v>0</v>
      </c>
      <c r="AD1927">
        <v>0</v>
      </c>
      <c r="AE1927">
        <v>0</v>
      </c>
      <c r="AF1927">
        <v>0</v>
      </c>
      <c r="AG1927">
        <f t="shared" si="185"/>
        <v>0</v>
      </c>
      <c r="AH1927">
        <v>0</v>
      </c>
      <c r="AI1927">
        <v>1</v>
      </c>
    </row>
    <row r="1928" spans="1:35" x14ac:dyDescent="0.3">
      <c r="A1928" s="1">
        <v>1518</v>
      </c>
      <c r="B1928">
        <v>1965</v>
      </c>
      <c r="C1928">
        <f t="shared" si="182"/>
        <v>61</v>
      </c>
      <c r="D1928" t="str" cm="1">
        <f t="array" ref="D1928">_xlfn.IFS(C1928&lt;36,"Young",C1928&lt;56,"Middle-aged",C1928&gt;=56,"Senior")</f>
        <v>Senior</v>
      </c>
      <c r="E1928" t="s">
        <v>39</v>
      </c>
      <c r="F1928" t="s">
        <v>37</v>
      </c>
      <c r="G1928">
        <v>62694</v>
      </c>
      <c r="H1928">
        <f t="shared" si="180"/>
        <v>62694</v>
      </c>
      <c r="I1928" t="str" cm="1">
        <f t="array" ref="I1928">_xlfn.IFS(H1928&lt;PERCENTILE(Income_Clean,0.33),"Low",H1928&lt;PERCENTILE(Income_Clean,0.67),"Medium",H1928&gt;PERCENTILE(Income_Clean,0.67),"High")</f>
        <v>Medium</v>
      </c>
      <c r="J1928" t="str">
        <f t="shared" si="181"/>
        <v>Average Income</v>
      </c>
      <c r="K1928">
        <v>1</v>
      </c>
      <c r="L1928">
        <v>1</v>
      </c>
      <c r="M1928" t="str">
        <f t="shared" si="183"/>
        <v>Yes</v>
      </c>
      <c r="N1928" t="s">
        <v>90</v>
      </c>
      <c r="O1928">
        <v>29</v>
      </c>
      <c r="P1928">
        <v>379</v>
      </c>
      <c r="Q1928">
        <v>6</v>
      </c>
      <c r="R1928">
        <v>157</v>
      </c>
      <c r="S1928">
        <v>25</v>
      </c>
      <c r="T1928">
        <v>91</v>
      </c>
      <c r="U1928">
        <v>91</v>
      </c>
      <c r="V1928">
        <f t="shared" si="184"/>
        <v>749</v>
      </c>
      <c r="W1928">
        <v>5</v>
      </c>
      <c r="X1928">
        <v>9</v>
      </c>
      <c r="Y1928">
        <v>3</v>
      </c>
      <c r="Z1928">
        <v>7</v>
      </c>
      <c r="AA1928">
        <v>7</v>
      </c>
      <c r="AB1928">
        <v>0</v>
      </c>
      <c r="AC1928">
        <v>0</v>
      </c>
      <c r="AD1928">
        <v>0</v>
      </c>
      <c r="AE1928">
        <v>0</v>
      </c>
      <c r="AF1928">
        <v>0</v>
      </c>
      <c r="AG1928">
        <f t="shared" si="185"/>
        <v>0</v>
      </c>
      <c r="AH1928">
        <v>0</v>
      </c>
      <c r="AI1928">
        <v>0</v>
      </c>
    </row>
    <row r="1929" spans="1:35" x14ac:dyDescent="0.3">
      <c r="A1929" s="1">
        <v>5734</v>
      </c>
      <c r="B1929">
        <v>1974</v>
      </c>
      <c r="C1929">
        <f t="shared" si="182"/>
        <v>52</v>
      </c>
      <c r="D1929" t="str" cm="1">
        <f t="array" ref="D1929">_xlfn.IFS(C1929&lt;36,"Young",C1929&lt;56,"Middle-aged",C1929&gt;=56,"Senior")</f>
        <v>Middle-aged</v>
      </c>
      <c r="E1929" t="s">
        <v>36</v>
      </c>
      <c r="F1929" t="s">
        <v>37</v>
      </c>
      <c r="G1929">
        <v>61917</v>
      </c>
      <c r="H1929">
        <f t="shared" si="180"/>
        <v>61917</v>
      </c>
      <c r="I1929" t="str" cm="1">
        <f t="array" ref="I1929">_xlfn.IFS(H1929&lt;PERCENTILE(Income_Clean,0.33),"Low",H1929&lt;PERCENTILE(Income_Clean,0.67),"Medium",H1929&gt;PERCENTILE(Income_Clean,0.67),"High")</f>
        <v>Medium</v>
      </c>
      <c r="J1929" t="str">
        <f t="shared" si="181"/>
        <v>Average Income</v>
      </c>
      <c r="K1929">
        <v>1</v>
      </c>
      <c r="L1929">
        <v>1</v>
      </c>
      <c r="M1929" t="str">
        <f t="shared" si="183"/>
        <v>Yes</v>
      </c>
      <c r="N1929" t="s">
        <v>339</v>
      </c>
      <c r="O1929">
        <v>83</v>
      </c>
      <c r="P1929">
        <v>46</v>
      </c>
      <c r="Q1929">
        <v>4</v>
      </c>
      <c r="R1929">
        <v>36</v>
      </c>
      <c r="S1929">
        <v>2</v>
      </c>
      <c r="T1929">
        <v>2</v>
      </c>
      <c r="U1929">
        <v>1</v>
      </c>
      <c r="V1929">
        <f t="shared" si="184"/>
        <v>91</v>
      </c>
      <c r="W1929">
        <v>1</v>
      </c>
      <c r="X1929">
        <v>2</v>
      </c>
      <c r="Y1929">
        <v>0</v>
      </c>
      <c r="Z1929">
        <v>4</v>
      </c>
      <c r="AA1929">
        <v>5</v>
      </c>
      <c r="AB1929">
        <v>0</v>
      </c>
      <c r="AC1929">
        <v>0</v>
      </c>
      <c r="AD1929">
        <v>0</v>
      </c>
      <c r="AE1929">
        <v>0</v>
      </c>
      <c r="AF1929">
        <v>0</v>
      </c>
      <c r="AG1929">
        <f t="shared" si="185"/>
        <v>0</v>
      </c>
      <c r="AH1929">
        <v>0</v>
      </c>
      <c r="AI1929">
        <v>0</v>
      </c>
    </row>
    <row r="1930" spans="1:35" x14ac:dyDescent="0.3">
      <c r="A1930" s="1">
        <v>2878</v>
      </c>
      <c r="B1930">
        <v>1947</v>
      </c>
      <c r="C1930">
        <f t="shared" si="182"/>
        <v>79</v>
      </c>
      <c r="D1930" t="str" cm="1">
        <f t="array" ref="D1930">_xlfn.IFS(C1930&lt;36,"Young",C1930&lt;56,"Middle-aged",C1930&gt;=56,"Senior")</f>
        <v>Senior</v>
      </c>
      <c r="E1930" t="s">
        <v>36</v>
      </c>
      <c r="F1930" t="s">
        <v>37</v>
      </c>
      <c r="G1930">
        <v>67472</v>
      </c>
      <c r="H1930">
        <f t="shared" si="180"/>
        <v>67472</v>
      </c>
      <c r="I1930" t="str" cm="1">
        <f t="array" ref="I1930">_xlfn.IFS(H1930&lt;PERCENTILE(Income_Clean,0.33),"Low",H1930&lt;PERCENTILE(Income_Clean,0.67),"Medium",H1930&gt;PERCENTILE(Income_Clean,0.67),"High")</f>
        <v>High</v>
      </c>
      <c r="J1930" t="str">
        <f t="shared" si="181"/>
        <v>Above Average Income</v>
      </c>
      <c r="K1930">
        <v>0</v>
      </c>
      <c r="L1930">
        <v>1</v>
      </c>
      <c r="M1930" t="str">
        <f t="shared" si="183"/>
        <v>Yes</v>
      </c>
      <c r="N1930" t="s">
        <v>187</v>
      </c>
      <c r="O1930">
        <v>93</v>
      </c>
      <c r="P1930">
        <v>162</v>
      </c>
      <c r="Q1930">
        <v>31</v>
      </c>
      <c r="R1930">
        <v>127</v>
      </c>
      <c r="S1930">
        <v>8</v>
      </c>
      <c r="T1930">
        <v>17</v>
      </c>
      <c r="U1930">
        <v>69</v>
      </c>
      <c r="V1930">
        <f t="shared" si="184"/>
        <v>414</v>
      </c>
      <c r="W1930">
        <v>2</v>
      </c>
      <c r="X1930">
        <v>4</v>
      </c>
      <c r="Y1930">
        <v>2</v>
      </c>
      <c r="Z1930">
        <v>7</v>
      </c>
      <c r="AA1930">
        <v>3</v>
      </c>
      <c r="AB1930">
        <v>0</v>
      </c>
      <c r="AC1930">
        <v>0</v>
      </c>
      <c r="AD1930">
        <v>0</v>
      </c>
      <c r="AE1930">
        <v>0</v>
      </c>
      <c r="AF1930">
        <v>0</v>
      </c>
      <c r="AG1930">
        <f t="shared" si="185"/>
        <v>0</v>
      </c>
      <c r="AH1930">
        <v>0</v>
      </c>
      <c r="AI1930">
        <v>0</v>
      </c>
    </row>
    <row r="1931" spans="1:35" x14ac:dyDescent="0.3">
      <c r="A1931" s="1">
        <v>1458</v>
      </c>
      <c r="B1931">
        <v>1982</v>
      </c>
      <c r="C1931">
        <f t="shared" si="182"/>
        <v>44</v>
      </c>
      <c r="D1931" t="str" cm="1">
        <f t="array" ref="D1931">_xlfn.IFS(C1931&lt;36,"Young",C1931&lt;56,"Middle-aged",C1931&gt;=56,"Senior")</f>
        <v>Middle-aged</v>
      </c>
      <c r="E1931" t="s">
        <v>39</v>
      </c>
      <c r="F1931" t="s">
        <v>37</v>
      </c>
      <c r="G1931">
        <v>21059</v>
      </c>
      <c r="H1931">
        <f t="shared" si="180"/>
        <v>21059</v>
      </c>
      <c r="I1931" t="str" cm="1">
        <f t="array" ref="I1931">_xlfn.IFS(H1931&lt;PERCENTILE(Income_Clean,0.33),"Low",H1931&lt;PERCENTILE(Income_Clean,0.67),"Medium",H1931&gt;PERCENTILE(Income_Clean,0.67),"High")</f>
        <v>Low</v>
      </c>
      <c r="J1931" t="str">
        <f t="shared" si="181"/>
        <v>Below Average Income</v>
      </c>
      <c r="K1931">
        <v>1</v>
      </c>
      <c r="L1931">
        <v>0</v>
      </c>
      <c r="M1931" t="str">
        <f t="shared" si="183"/>
        <v>Yes</v>
      </c>
      <c r="N1931" t="s">
        <v>407</v>
      </c>
      <c r="O1931">
        <v>40</v>
      </c>
      <c r="P1931">
        <v>8</v>
      </c>
      <c r="Q1931">
        <v>3</v>
      </c>
      <c r="R1931">
        <v>19</v>
      </c>
      <c r="S1931">
        <v>3</v>
      </c>
      <c r="T1931">
        <v>3</v>
      </c>
      <c r="U1931">
        <v>8</v>
      </c>
      <c r="V1931">
        <f t="shared" si="184"/>
        <v>44</v>
      </c>
      <c r="W1931">
        <v>3</v>
      </c>
      <c r="X1931">
        <v>3</v>
      </c>
      <c r="Y1931">
        <v>0</v>
      </c>
      <c r="Z1931">
        <v>3</v>
      </c>
      <c r="AA1931">
        <v>6</v>
      </c>
      <c r="AB1931">
        <v>0</v>
      </c>
      <c r="AC1931">
        <v>0</v>
      </c>
      <c r="AD1931">
        <v>0</v>
      </c>
      <c r="AE1931">
        <v>0</v>
      </c>
      <c r="AF1931">
        <v>0</v>
      </c>
      <c r="AG1931">
        <f t="shared" si="185"/>
        <v>0</v>
      </c>
      <c r="AH1931">
        <v>0</v>
      </c>
      <c r="AI1931">
        <v>0</v>
      </c>
    </row>
    <row r="1932" spans="1:35" x14ac:dyDescent="0.3">
      <c r="A1932" s="1">
        <v>7007</v>
      </c>
      <c r="B1932">
        <v>1968</v>
      </c>
      <c r="C1932">
        <f t="shared" si="182"/>
        <v>58</v>
      </c>
      <c r="D1932" t="str" cm="1">
        <f t="array" ref="D1932">_xlfn.IFS(C1932&lt;36,"Young",C1932&lt;56,"Middle-aged",C1932&gt;=56,"Senior")</f>
        <v>Senior</v>
      </c>
      <c r="E1932" t="s">
        <v>39</v>
      </c>
      <c r="F1932" t="s">
        <v>37</v>
      </c>
      <c r="G1932">
        <v>29543</v>
      </c>
      <c r="H1932">
        <f t="shared" si="180"/>
        <v>29543</v>
      </c>
      <c r="I1932" t="str" cm="1">
        <f t="array" ref="I1932">_xlfn.IFS(H1932&lt;PERCENTILE(Income_Clean,0.33),"Low",H1932&lt;PERCENTILE(Income_Clean,0.67),"Medium",H1932&gt;PERCENTILE(Income_Clean,0.67),"High")</f>
        <v>Low</v>
      </c>
      <c r="J1932" t="str">
        <f t="shared" si="181"/>
        <v>Below Average Income</v>
      </c>
      <c r="K1932">
        <v>2</v>
      </c>
      <c r="L1932">
        <v>0</v>
      </c>
      <c r="M1932" t="str">
        <f t="shared" si="183"/>
        <v>Yes</v>
      </c>
      <c r="N1932" t="s">
        <v>214</v>
      </c>
      <c r="O1932">
        <v>47</v>
      </c>
      <c r="P1932">
        <v>17</v>
      </c>
      <c r="Q1932">
        <v>3</v>
      </c>
      <c r="R1932">
        <v>18</v>
      </c>
      <c r="S1932">
        <v>3</v>
      </c>
      <c r="T1932">
        <v>4</v>
      </c>
      <c r="U1932">
        <v>18</v>
      </c>
      <c r="V1932">
        <f t="shared" si="184"/>
        <v>63</v>
      </c>
      <c r="W1932">
        <v>2</v>
      </c>
      <c r="X1932">
        <v>3</v>
      </c>
      <c r="Y1932">
        <v>1</v>
      </c>
      <c r="Z1932">
        <v>2</v>
      </c>
      <c r="AA1932">
        <v>7</v>
      </c>
      <c r="AB1932">
        <v>0</v>
      </c>
      <c r="AC1932">
        <v>0</v>
      </c>
      <c r="AD1932">
        <v>0</v>
      </c>
      <c r="AE1932">
        <v>0</v>
      </c>
      <c r="AF1932">
        <v>0</v>
      </c>
      <c r="AG1932">
        <f t="shared" si="185"/>
        <v>0</v>
      </c>
      <c r="AH1932">
        <v>0</v>
      </c>
      <c r="AI1932">
        <v>0</v>
      </c>
    </row>
    <row r="1933" spans="1:35" x14ac:dyDescent="0.3">
      <c r="A1933" s="1">
        <v>6200</v>
      </c>
      <c r="B1933">
        <v>1951</v>
      </c>
      <c r="C1933">
        <f t="shared" si="182"/>
        <v>75</v>
      </c>
      <c r="D1933" t="str" cm="1">
        <f t="array" ref="D1933">_xlfn.IFS(C1933&lt;36,"Young",C1933&lt;56,"Middle-aged",C1933&gt;=56,"Senior")</f>
        <v>Senior</v>
      </c>
      <c r="E1933" t="s">
        <v>29</v>
      </c>
      <c r="F1933" t="s">
        <v>37</v>
      </c>
      <c r="G1933">
        <v>75903</v>
      </c>
      <c r="H1933">
        <f t="shared" si="180"/>
        <v>75903</v>
      </c>
      <c r="I1933" t="str" cm="1">
        <f t="array" ref="I1933">_xlfn.IFS(H1933&lt;PERCENTILE(Income_Clean,0.33),"Low",H1933&lt;PERCENTILE(Income_Clean,0.67),"Medium",H1933&gt;PERCENTILE(Income_Clean,0.67),"High")</f>
        <v>High</v>
      </c>
      <c r="J1933" t="str">
        <f t="shared" si="181"/>
        <v>Above Average Income</v>
      </c>
      <c r="K1933">
        <v>0</v>
      </c>
      <c r="L1933">
        <v>1</v>
      </c>
      <c r="M1933" t="str">
        <f t="shared" si="183"/>
        <v>Yes</v>
      </c>
      <c r="N1933" t="s">
        <v>101</v>
      </c>
      <c r="O1933">
        <v>50</v>
      </c>
      <c r="P1933">
        <v>340</v>
      </c>
      <c r="Q1933">
        <v>108</v>
      </c>
      <c r="R1933">
        <v>185</v>
      </c>
      <c r="S1933">
        <v>130</v>
      </c>
      <c r="T1933">
        <v>38</v>
      </c>
      <c r="U1933">
        <v>100</v>
      </c>
      <c r="V1933">
        <f t="shared" si="184"/>
        <v>901</v>
      </c>
      <c r="W1933">
        <v>2</v>
      </c>
      <c r="X1933">
        <v>6</v>
      </c>
      <c r="Y1933">
        <v>6</v>
      </c>
      <c r="Z1933">
        <v>9</v>
      </c>
      <c r="AA1933">
        <v>3</v>
      </c>
      <c r="AB1933">
        <v>0</v>
      </c>
      <c r="AC1933">
        <v>0</v>
      </c>
      <c r="AD1933">
        <v>0</v>
      </c>
      <c r="AE1933">
        <v>0</v>
      </c>
      <c r="AF1933">
        <v>0</v>
      </c>
      <c r="AG1933">
        <f t="shared" si="185"/>
        <v>0</v>
      </c>
      <c r="AH1933">
        <v>0</v>
      </c>
      <c r="AI1933">
        <v>0</v>
      </c>
    </row>
    <row r="1934" spans="1:35" x14ac:dyDescent="0.3">
      <c r="A1934" s="1">
        <v>1403</v>
      </c>
      <c r="B1934">
        <v>1975</v>
      </c>
      <c r="C1934">
        <f t="shared" si="182"/>
        <v>51</v>
      </c>
      <c r="D1934" t="str" cm="1">
        <f t="array" ref="D1934">_xlfn.IFS(C1934&lt;36,"Young",C1934&lt;56,"Middle-aged",C1934&gt;=56,"Senior")</f>
        <v>Middle-aged</v>
      </c>
      <c r="E1934" t="s">
        <v>53</v>
      </c>
      <c r="F1934" t="s">
        <v>33</v>
      </c>
      <c r="G1934">
        <v>34984</v>
      </c>
      <c r="H1934">
        <f t="shared" si="180"/>
        <v>34984</v>
      </c>
      <c r="I1934" t="str" cm="1">
        <f t="array" ref="I1934">_xlfn.IFS(H1934&lt;PERCENTILE(Income_Clean,0.33),"Low",H1934&lt;PERCENTILE(Income_Clean,0.67),"Medium",H1934&gt;PERCENTILE(Income_Clean,0.67),"High")</f>
        <v>Low</v>
      </c>
      <c r="J1934" t="str">
        <f t="shared" si="181"/>
        <v>Below Average Income</v>
      </c>
      <c r="K1934">
        <v>1</v>
      </c>
      <c r="L1934">
        <v>1</v>
      </c>
      <c r="M1934" t="str">
        <f t="shared" si="183"/>
        <v>Yes</v>
      </c>
      <c r="N1934" t="s">
        <v>442</v>
      </c>
      <c r="O1934">
        <v>40</v>
      </c>
      <c r="P1934">
        <v>8</v>
      </c>
      <c r="Q1934">
        <v>4</v>
      </c>
      <c r="R1934">
        <v>15</v>
      </c>
      <c r="S1934">
        <v>3</v>
      </c>
      <c r="T1934">
        <v>5</v>
      </c>
      <c r="U1934">
        <v>3</v>
      </c>
      <c r="V1934">
        <f t="shared" si="184"/>
        <v>38</v>
      </c>
      <c r="W1934">
        <v>2</v>
      </c>
      <c r="X1934">
        <v>1</v>
      </c>
      <c r="Y1934">
        <v>0</v>
      </c>
      <c r="Z1934">
        <v>3</v>
      </c>
      <c r="AA1934">
        <v>7</v>
      </c>
      <c r="AB1934">
        <v>0</v>
      </c>
      <c r="AC1934">
        <v>0</v>
      </c>
      <c r="AD1934">
        <v>0</v>
      </c>
      <c r="AE1934">
        <v>0</v>
      </c>
      <c r="AF1934">
        <v>0</v>
      </c>
      <c r="AG1934">
        <f t="shared" si="185"/>
        <v>0</v>
      </c>
      <c r="AH1934">
        <v>0</v>
      </c>
      <c r="AI1934">
        <v>0</v>
      </c>
    </row>
    <row r="1935" spans="1:35" x14ac:dyDescent="0.3">
      <c r="A1935" s="1">
        <v>4827</v>
      </c>
      <c r="B1935">
        <v>1956</v>
      </c>
      <c r="C1935">
        <f t="shared" si="182"/>
        <v>70</v>
      </c>
      <c r="D1935" t="str" cm="1">
        <f t="array" ref="D1935">_xlfn.IFS(C1935&lt;36,"Young",C1935&lt;56,"Middle-aged",C1935&gt;=56,"Senior")</f>
        <v>Senior</v>
      </c>
      <c r="E1935" t="s">
        <v>36</v>
      </c>
      <c r="F1935" t="s">
        <v>30</v>
      </c>
      <c r="G1935">
        <v>54998</v>
      </c>
      <c r="H1935">
        <f t="shared" si="180"/>
        <v>54998</v>
      </c>
      <c r="I1935" t="str" cm="1">
        <f t="array" ref="I1935">_xlfn.IFS(H1935&lt;PERCENTILE(Income_Clean,0.33),"Low",H1935&lt;PERCENTILE(Income_Clean,0.67),"Medium",H1935&gt;PERCENTILE(Income_Clean,0.67),"High")</f>
        <v>Medium</v>
      </c>
      <c r="J1935" t="str">
        <f t="shared" si="181"/>
        <v>Average Income</v>
      </c>
      <c r="K1935">
        <v>0</v>
      </c>
      <c r="L1935">
        <v>1</v>
      </c>
      <c r="M1935" t="str">
        <f t="shared" si="183"/>
        <v>Yes</v>
      </c>
      <c r="N1935" t="s">
        <v>151</v>
      </c>
      <c r="O1935">
        <v>3</v>
      </c>
      <c r="P1935">
        <v>154</v>
      </c>
      <c r="Q1935">
        <v>22</v>
      </c>
      <c r="R1935">
        <v>202</v>
      </c>
      <c r="S1935">
        <v>39</v>
      </c>
      <c r="T1935">
        <v>30</v>
      </c>
      <c r="U1935">
        <v>8</v>
      </c>
      <c r="V1935">
        <f t="shared" si="184"/>
        <v>455</v>
      </c>
      <c r="W1935">
        <v>5</v>
      </c>
      <c r="X1935">
        <v>4</v>
      </c>
      <c r="Y1935">
        <v>2</v>
      </c>
      <c r="Z1935">
        <v>9</v>
      </c>
      <c r="AA1935">
        <v>4</v>
      </c>
      <c r="AB1935">
        <v>0</v>
      </c>
      <c r="AC1935">
        <v>0</v>
      </c>
      <c r="AD1935">
        <v>0</v>
      </c>
      <c r="AE1935">
        <v>0</v>
      </c>
      <c r="AF1935">
        <v>0</v>
      </c>
      <c r="AG1935">
        <f t="shared" si="185"/>
        <v>0</v>
      </c>
      <c r="AH1935">
        <v>0</v>
      </c>
      <c r="AI1935">
        <v>1</v>
      </c>
    </row>
    <row r="1936" spans="1:35" x14ac:dyDescent="0.3">
      <c r="A1936" s="1">
        <v>6250</v>
      </c>
      <c r="B1936">
        <v>1949</v>
      </c>
      <c r="C1936">
        <f t="shared" si="182"/>
        <v>77</v>
      </c>
      <c r="D1936" t="str" cm="1">
        <f t="array" ref="D1936">_xlfn.IFS(C1936&lt;36,"Young",C1936&lt;56,"Middle-aged",C1936&gt;=56,"Senior")</f>
        <v>Senior</v>
      </c>
      <c r="E1936" t="s">
        <v>36</v>
      </c>
      <c r="F1936" t="s">
        <v>71</v>
      </c>
      <c r="G1936">
        <v>54356</v>
      </c>
      <c r="H1936">
        <f t="shared" si="180"/>
        <v>54356</v>
      </c>
      <c r="I1936" t="str" cm="1">
        <f t="array" ref="I1936">_xlfn.IFS(H1936&lt;PERCENTILE(Income_Clean,0.33),"Low",H1936&lt;PERCENTILE(Income_Clean,0.67),"Medium",H1936&gt;PERCENTILE(Income_Clean,0.67),"High")</f>
        <v>Medium</v>
      </c>
      <c r="J1936" t="str">
        <f t="shared" si="181"/>
        <v>Average Income</v>
      </c>
      <c r="K1936">
        <v>0</v>
      </c>
      <c r="L1936">
        <v>1</v>
      </c>
      <c r="M1936" t="str">
        <f t="shared" si="183"/>
        <v>Yes</v>
      </c>
      <c r="N1936" t="s">
        <v>87</v>
      </c>
      <c r="O1936">
        <v>62</v>
      </c>
      <c r="P1936">
        <v>710</v>
      </c>
      <c r="Q1936">
        <v>15</v>
      </c>
      <c r="R1936">
        <v>30</v>
      </c>
      <c r="S1936">
        <v>20</v>
      </c>
      <c r="T1936">
        <v>0</v>
      </c>
      <c r="U1936">
        <v>0</v>
      </c>
      <c r="V1936">
        <f t="shared" si="184"/>
        <v>775</v>
      </c>
      <c r="W1936">
        <v>3</v>
      </c>
      <c r="X1936">
        <v>11</v>
      </c>
      <c r="Y1936">
        <v>2</v>
      </c>
      <c r="Z1936">
        <v>8</v>
      </c>
      <c r="AA1936">
        <v>8</v>
      </c>
      <c r="AB1936">
        <v>0</v>
      </c>
      <c r="AC1936">
        <v>0</v>
      </c>
      <c r="AD1936">
        <v>0</v>
      </c>
      <c r="AE1936">
        <v>0</v>
      </c>
      <c r="AF1936">
        <v>0</v>
      </c>
      <c r="AG1936">
        <f t="shared" si="185"/>
        <v>0</v>
      </c>
      <c r="AH1936">
        <v>0</v>
      </c>
      <c r="AI1936">
        <v>1</v>
      </c>
    </row>
    <row r="1937" spans="1:35" x14ac:dyDescent="0.3">
      <c r="A1937" s="1">
        <v>9291</v>
      </c>
      <c r="B1937">
        <v>1959</v>
      </c>
      <c r="C1937">
        <f t="shared" si="182"/>
        <v>67</v>
      </c>
      <c r="D1937" t="str" cm="1">
        <f t="array" ref="D1937">_xlfn.IFS(C1937&lt;36,"Young",C1937&lt;56,"Middle-aged",C1937&gt;=56,"Senior")</f>
        <v>Senior</v>
      </c>
      <c r="E1937" t="s">
        <v>39</v>
      </c>
      <c r="F1937" t="s">
        <v>37</v>
      </c>
      <c r="G1937">
        <v>34242</v>
      </c>
      <c r="H1937">
        <f t="shared" si="180"/>
        <v>34242</v>
      </c>
      <c r="I1937" t="str" cm="1">
        <f t="array" ref="I1937">_xlfn.IFS(H1937&lt;PERCENTILE(Income_Clean,0.33),"Low",H1937&lt;PERCENTILE(Income_Clean,0.67),"Medium",H1937&gt;PERCENTILE(Income_Clean,0.67),"High")</f>
        <v>Low</v>
      </c>
      <c r="J1937" t="str">
        <f t="shared" si="181"/>
        <v>Below Average Income</v>
      </c>
      <c r="K1937">
        <v>0</v>
      </c>
      <c r="L1937">
        <v>1</v>
      </c>
      <c r="M1937" t="str">
        <f t="shared" si="183"/>
        <v>Yes</v>
      </c>
      <c r="N1937" t="s">
        <v>121</v>
      </c>
      <c r="O1937">
        <v>25</v>
      </c>
      <c r="P1937">
        <v>8</v>
      </c>
      <c r="Q1937">
        <v>2</v>
      </c>
      <c r="R1937">
        <v>4</v>
      </c>
      <c r="S1937">
        <v>0</v>
      </c>
      <c r="T1937">
        <v>0</v>
      </c>
      <c r="U1937">
        <v>1</v>
      </c>
      <c r="V1937">
        <f t="shared" si="184"/>
        <v>15</v>
      </c>
      <c r="W1937">
        <v>1</v>
      </c>
      <c r="X1937">
        <v>0</v>
      </c>
      <c r="Y1937">
        <v>0</v>
      </c>
      <c r="Z1937">
        <v>3</v>
      </c>
      <c r="AA1937">
        <v>5</v>
      </c>
      <c r="AB1937">
        <v>0</v>
      </c>
      <c r="AC1937">
        <v>0</v>
      </c>
      <c r="AD1937">
        <v>0</v>
      </c>
      <c r="AE1937">
        <v>0</v>
      </c>
      <c r="AF1937">
        <v>0</v>
      </c>
      <c r="AG1937">
        <f t="shared" si="185"/>
        <v>0</v>
      </c>
      <c r="AH1937">
        <v>0</v>
      </c>
      <c r="AI1937">
        <v>0</v>
      </c>
    </row>
    <row r="1938" spans="1:35" x14ac:dyDescent="0.3">
      <c r="A1938" s="1">
        <v>2478</v>
      </c>
      <c r="B1938">
        <v>1973</v>
      </c>
      <c r="C1938">
        <f t="shared" si="182"/>
        <v>53</v>
      </c>
      <c r="D1938" t="str" cm="1">
        <f t="array" ref="D1938">_xlfn.IFS(C1938&lt;36,"Young",C1938&lt;56,"Middle-aged",C1938&gt;=56,"Senior")</f>
        <v>Middle-aged</v>
      </c>
      <c r="E1938" t="s">
        <v>29</v>
      </c>
      <c r="F1938" t="s">
        <v>37</v>
      </c>
      <c r="G1938">
        <v>25410</v>
      </c>
      <c r="H1938">
        <f t="shared" si="180"/>
        <v>25410</v>
      </c>
      <c r="I1938" t="str" cm="1">
        <f t="array" ref="I1938">_xlfn.IFS(H1938&lt;PERCENTILE(Income_Clean,0.33),"Low",H1938&lt;PERCENTILE(Income_Clean,0.67),"Medium",H1938&gt;PERCENTILE(Income_Clean,0.67),"High")</f>
        <v>Low</v>
      </c>
      <c r="J1938" t="str">
        <f t="shared" si="181"/>
        <v>Below Average Income</v>
      </c>
      <c r="K1938">
        <v>1</v>
      </c>
      <c r="L1938">
        <v>0</v>
      </c>
      <c r="M1938" t="str">
        <f t="shared" si="183"/>
        <v>Yes</v>
      </c>
      <c r="N1938" t="s">
        <v>215</v>
      </c>
      <c r="O1938">
        <v>48</v>
      </c>
      <c r="P1938">
        <v>2</v>
      </c>
      <c r="Q1938">
        <v>2</v>
      </c>
      <c r="R1938">
        <v>4</v>
      </c>
      <c r="S1938">
        <v>13</v>
      </c>
      <c r="T1938">
        <v>13</v>
      </c>
      <c r="U1938">
        <v>4</v>
      </c>
      <c r="V1938">
        <f t="shared" si="184"/>
        <v>38</v>
      </c>
      <c r="W1938">
        <v>1</v>
      </c>
      <c r="X1938">
        <v>1</v>
      </c>
      <c r="Y1938">
        <v>0</v>
      </c>
      <c r="Z1938">
        <v>4</v>
      </c>
      <c r="AA1938">
        <v>4</v>
      </c>
      <c r="AB1938">
        <v>0</v>
      </c>
      <c r="AC1938">
        <v>0</v>
      </c>
      <c r="AD1938">
        <v>0</v>
      </c>
      <c r="AE1938">
        <v>0</v>
      </c>
      <c r="AF1938">
        <v>0</v>
      </c>
      <c r="AG1938">
        <f t="shared" si="185"/>
        <v>0</v>
      </c>
      <c r="AH1938">
        <v>0</v>
      </c>
      <c r="AI1938">
        <v>0</v>
      </c>
    </row>
    <row r="1939" spans="1:35" x14ac:dyDescent="0.3">
      <c r="A1939" s="1">
        <v>1139</v>
      </c>
      <c r="B1939">
        <v>1984</v>
      </c>
      <c r="C1939">
        <f t="shared" si="182"/>
        <v>42</v>
      </c>
      <c r="D1939" t="str" cm="1">
        <f t="array" ref="D1939">_xlfn.IFS(C1939&lt;36,"Young",C1939&lt;56,"Middle-aged",C1939&gt;=56,"Senior")</f>
        <v>Middle-aged</v>
      </c>
      <c r="E1939" t="s">
        <v>36</v>
      </c>
      <c r="F1939" t="s">
        <v>37</v>
      </c>
      <c r="G1939">
        <v>73356</v>
      </c>
      <c r="H1939">
        <f t="shared" si="180"/>
        <v>73356</v>
      </c>
      <c r="I1939" t="str" cm="1">
        <f t="array" ref="I1939">_xlfn.IFS(H1939&lt;PERCENTILE(Income_Clean,0.33),"Low",H1939&lt;PERCENTILE(Income_Clean,0.67),"Medium",H1939&gt;PERCENTILE(Income_Clean,0.67),"High")</f>
        <v>High</v>
      </c>
      <c r="J1939" t="str">
        <f t="shared" si="181"/>
        <v>Above Average Income</v>
      </c>
      <c r="K1939">
        <v>0</v>
      </c>
      <c r="L1939">
        <v>0</v>
      </c>
      <c r="M1939" t="str">
        <f t="shared" si="183"/>
        <v>No</v>
      </c>
      <c r="N1939" t="s">
        <v>682</v>
      </c>
      <c r="O1939">
        <v>56</v>
      </c>
      <c r="P1939">
        <v>1050</v>
      </c>
      <c r="Q1939">
        <v>14</v>
      </c>
      <c r="R1939">
        <v>322</v>
      </c>
      <c r="S1939">
        <v>0</v>
      </c>
      <c r="T1939">
        <v>14</v>
      </c>
      <c r="U1939">
        <v>112</v>
      </c>
      <c r="V1939">
        <f t="shared" si="184"/>
        <v>1512</v>
      </c>
      <c r="W1939">
        <v>1</v>
      </c>
      <c r="X1939">
        <v>5</v>
      </c>
      <c r="Y1939">
        <v>11</v>
      </c>
      <c r="Z1939">
        <v>5</v>
      </c>
      <c r="AA1939">
        <v>2</v>
      </c>
      <c r="AB1939">
        <v>1</v>
      </c>
      <c r="AC1939">
        <v>0</v>
      </c>
      <c r="AD1939">
        <v>1</v>
      </c>
      <c r="AE1939">
        <v>1</v>
      </c>
      <c r="AF1939">
        <v>0</v>
      </c>
      <c r="AG1939">
        <f t="shared" si="185"/>
        <v>3</v>
      </c>
      <c r="AH1939">
        <v>0</v>
      </c>
      <c r="AI1939">
        <v>1</v>
      </c>
    </row>
    <row r="1940" spans="1:35" x14ac:dyDescent="0.3">
      <c r="A1940" s="1">
        <v>5138</v>
      </c>
      <c r="B1940">
        <v>1950</v>
      </c>
      <c r="C1940">
        <f t="shared" si="182"/>
        <v>76</v>
      </c>
      <c r="D1940" t="str" cm="1">
        <f t="array" ref="D1940">_xlfn.IFS(C1940&lt;36,"Young",C1940&lt;56,"Middle-aged",C1940&gt;=56,"Senior")</f>
        <v>Senior</v>
      </c>
      <c r="E1940" t="s">
        <v>29</v>
      </c>
      <c r="F1940" t="s">
        <v>33</v>
      </c>
      <c r="G1940">
        <v>28320</v>
      </c>
      <c r="H1940">
        <f t="shared" si="180"/>
        <v>28320</v>
      </c>
      <c r="I1940" t="str" cm="1">
        <f t="array" ref="I1940">_xlfn.IFS(H1940&lt;PERCENTILE(Income_Clean,0.33),"Low",H1940&lt;PERCENTILE(Income_Clean,0.67),"Medium",H1940&gt;PERCENTILE(Income_Clean,0.67),"High")</f>
        <v>Low</v>
      </c>
      <c r="J1940" t="str">
        <f t="shared" si="181"/>
        <v>Below Average Income</v>
      </c>
      <c r="K1940">
        <v>0</v>
      </c>
      <c r="L1940">
        <v>1</v>
      </c>
      <c r="M1940" t="str">
        <f t="shared" si="183"/>
        <v>Yes</v>
      </c>
      <c r="N1940" t="s">
        <v>683</v>
      </c>
      <c r="O1940">
        <v>68</v>
      </c>
      <c r="P1940">
        <v>19</v>
      </c>
      <c r="Q1940">
        <v>1</v>
      </c>
      <c r="R1940">
        <v>14</v>
      </c>
      <c r="S1940">
        <v>3</v>
      </c>
      <c r="T1940">
        <v>2</v>
      </c>
      <c r="U1940">
        <v>4</v>
      </c>
      <c r="V1940">
        <f t="shared" si="184"/>
        <v>43</v>
      </c>
      <c r="W1940">
        <v>1</v>
      </c>
      <c r="X1940">
        <v>1</v>
      </c>
      <c r="Y1940">
        <v>0</v>
      </c>
      <c r="Z1940">
        <v>3</v>
      </c>
      <c r="AA1940">
        <v>8</v>
      </c>
      <c r="AB1940">
        <v>0</v>
      </c>
      <c r="AC1940">
        <v>0</v>
      </c>
      <c r="AD1940">
        <v>0</v>
      </c>
      <c r="AE1940">
        <v>0</v>
      </c>
      <c r="AF1940">
        <v>0</v>
      </c>
      <c r="AG1940">
        <f t="shared" si="185"/>
        <v>0</v>
      </c>
      <c r="AH1940">
        <v>0</v>
      </c>
      <c r="AI1940">
        <v>0</v>
      </c>
    </row>
    <row r="1941" spans="1:35" x14ac:dyDescent="0.3">
      <c r="A1941" s="1">
        <v>5393</v>
      </c>
      <c r="B1941">
        <v>1977</v>
      </c>
      <c r="C1941">
        <f t="shared" si="182"/>
        <v>49</v>
      </c>
      <c r="D1941" t="str" cm="1">
        <f t="array" ref="D1941">_xlfn.IFS(C1941&lt;36,"Young",C1941&lt;56,"Middle-aged",C1941&gt;=56,"Senior")</f>
        <v>Middle-aged</v>
      </c>
      <c r="E1941" t="s">
        <v>29</v>
      </c>
      <c r="F1941" t="s">
        <v>30</v>
      </c>
      <c r="G1941">
        <v>23763</v>
      </c>
      <c r="H1941">
        <f t="shared" si="180"/>
        <v>23763</v>
      </c>
      <c r="I1941" t="str" cm="1">
        <f t="array" ref="I1941">_xlfn.IFS(H1941&lt;PERCENTILE(Income_Clean,0.33),"Low",H1941&lt;PERCENTILE(Income_Clean,0.67),"Medium",H1941&gt;PERCENTILE(Income_Clean,0.67),"High")</f>
        <v>Low</v>
      </c>
      <c r="J1941" t="str">
        <f t="shared" si="181"/>
        <v>Below Average Income</v>
      </c>
      <c r="K1941">
        <v>1</v>
      </c>
      <c r="L1941">
        <v>0</v>
      </c>
      <c r="M1941" t="str">
        <f t="shared" si="183"/>
        <v>Yes</v>
      </c>
      <c r="N1941" t="s">
        <v>481</v>
      </c>
      <c r="O1941">
        <v>64</v>
      </c>
      <c r="P1941">
        <v>22</v>
      </c>
      <c r="Q1941">
        <v>0</v>
      </c>
      <c r="R1941">
        <v>6</v>
      </c>
      <c r="S1941">
        <v>6</v>
      </c>
      <c r="T1941">
        <v>2</v>
      </c>
      <c r="U1941">
        <v>6</v>
      </c>
      <c r="V1941">
        <f t="shared" si="184"/>
        <v>42</v>
      </c>
      <c r="W1941">
        <v>1</v>
      </c>
      <c r="X1941">
        <v>1</v>
      </c>
      <c r="Y1941">
        <v>0</v>
      </c>
      <c r="Z1941">
        <v>3</v>
      </c>
      <c r="AA1941">
        <v>7</v>
      </c>
      <c r="AB1941">
        <v>0</v>
      </c>
      <c r="AC1941">
        <v>0</v>
      </c>
      <c r="AD1941">
        <v>0</v>
      </c>
      <c r="AE1941">
        <v>0</v>
      </c>
      <c r="AF1941">
        <v>0</v>
      </c>
      <c r="AG1941">
        <f t="shared" si="185"/>
        <v>0</v>
      </c>
      <c r="AH1941">
        <v>0</v>
      </c>
      <c r="AI1941">
        <v>0</v>
      </c>
    </row>
    <row r="1942" spans="1:35" x14ac:dyDescent="0.3">
      <c r="A1942" s="1">
        <v>10413</v>
      </c>
      <c r="B1942">
        <v>1984</v>
      </c>
      <c r="C1942">
        <f t="shared" si="182"/>
        <v>42</v>
      </c>
      <c r="D1942" t="str" cm="1">
        <f t="array" ref="D1942">_xlfn.IFS(C1942&lt;36,"Young",C1942&lt;56,"Middle-aged",C1942&gt;=56,"Senior")</f>
        <v>Middle-aged</v>
      </c>
      <c r="E1942" t="s">
        <v>29</v>
      </c>
      <c r="F1942" t="s">
        <v>37</v>
      </c>
      <c r="G1942">
        <v>72570</v>
      </c>
      <c r="H1942">
        <f t="shared" si="180"/>
        <v>72570</v>
      </c>
      <c r="I1942" t="str" cm="1">
        <f t="array" ref="I1942">_xlfn.IFS(H1942&lt;PERCENTILE(Income_Clean,0.33),"Low",H1942&lt;PERCENTILE(Income_Clean,0.67),"Medium",H1942&gt;PERCENTILE(Income_Clean,0.67),"High")</f>
        <v>High</v>
      </c>
      <c r="J1942" t="str">
        <f t="shared" si="181"/>
        <v>Above Average Income</v>
      </c>
      <c r="K1942">
        <v>0</v>
      </c>
      <c r="L1942">
        <v>0</v>
      </c>
      <c r="M1942" t="str">
        <f t="shared" si="183"/>
        <v>No</v>
      </c>
      <c r="N1942" t="s">
        <v>648</v>
      </c>
      <c r="O1942">
        <v>67</v>
      </c>
      <c r="P1942">
        <v>274</v>
      </c>
      <c r="Q1942">
        <v>83</v>
      </c>
      <c r="R1942">
        <v>216</v>
      </c>
      <c r="S1942">
        <v>151</v>
      </c>
      <c r="T1942">
        <v>141</v>
      </c>
      <c r="U1942">
        <v>224</v>
      </c>
      <c r="V1942">
        <f t="shared" si="184"/>
        <v>1089</v>
      </c>
      <c r="W1942">
        <v>1</v>
      </c>
      <c r="X1942">
        <v>4</v>
      </c>
      <c r="Y1942">
        <v>6</v>
      </c>
      <c r="Z1942">
        <v>12</v>
      </c>
      <c r="AA1942">
        <v>1</v>
      </c>
      <c r="AB1942">
        <v>0</v>
      </c>
      <c r="AC1942">
        <v>0</v>
      </c>
      <c r="AD1942">
        <v>0</v>
      </c>
      <c r="AE1942">
        <v>0</v>
      </c>
      <c r="AF1942">
        <v>0</v>
      </c>
      <c r="AG1942">
        <f t="shared" si="185"/>
        <v>0</v>
      </c>
      <c r="AH1942">
        <v>0</v>
      </c>
      <c r="AI1942">
        <v>0</v>
      </c>
    </row>
    <row r="1943" spans="1:35" x14ac:dyDescent="0.3">
      <c r="A1943" s="1">
        <v>5015</v>
      </c>
      <c r="B1943">
        <v>1976</v>
      </c>
      <c r="C1943">
        <f t="shared" si="182"/>
        <v>50</v>
      </c>
      <c r="D1943" t="str" cm="1">
        <f t="array" ref="D1943">_xlfn.IFS(C1943&lt;36,"Young",C1943&lt;56,"Middle-aged",C1943&gt;=56,"Senior")</f>
        <v>Middle-aged</v>
      </c>
      <c r="E1943" t="s">
        <v>39</v>
      </c>
      <c r="F1943" t="s">
        <v>37</v>
      </c>
      <c r="G1943">
        <v>34529</v>
      </c>
      <c r="H1943">
        <f t="shared" si="180"/>
        <v>34529</v>
      </c>
      <c r="I1943" t="str" cm="1">
        <f t="array" ref="I1943">_xlfn.IFS(H1943&lt;PERCENTILE(Income_Clean,0.33),"Low",H1943&lt;PERCENTILE(Income_Clean,0.67),"Medium",H1943&gt;PERCENTILE(Income_Clean,0.67),"High")</f>
        <v>Low</v>
      </c>
      <c r="J1943" t="str">
        <f t="shared" si="181"/>
        <v>Below Average Income</v>
      </c>
      <c r="K1943">
        <v>1</v>
      </c>
      <c r="L1943">
        <v>0</v>
      </c>
      <c r="M1943" t="str">
        <f t="shared" si="183"/>
        <v>Yes</v>
      </c>
      <c r="N1943" t="s">
        <v>103</v>
      </c>
      <c r="O1943">
        <v>94</v>
      </c>
      <c r="P1943">
        <v>68</v>
      </c>
      <c r="Q1943">
        <v>6</v>
      </c>
      <c r="R1943">
        <v>38</v>
      </c>
      <c r="S1943">
        <v>3</v>
      </c>
      <c r="T1943">
        <v>6</v>
      </c>
      <c r="U1943">
        <v>41</v>
      </c>
      <c r="V1943">
        <f t="shared" si="184"/>
        <v>162</v>
      </c>
      <c r="W1943">
        <v>2</v>
      </c>
      <c r="X1943">
        <v>2</v>
      </c>
      <c r="Y1943">
        <v>2</v>
      </c>
      <c r="Z1943">
        <v>3</v>
      </c>
      <c r="AA1943">
        <v>7</v>
      </c>
      <c r="AB1943">
        <v>0</v>
      </c>
      <c r="AC1943">
        <v>0</v>
      </c>
      <c r="AD1943">
        <v>0</v>
      </c>
      <c r="AE1943">
        <v>0</v>
      </c>
      <c r="AF1943">
        <v>0</v>
      </c>
      <c r="AG1943">
        <f t="shared" si="185"/>
        <v>0</v>
      </c>
      <c r="AH1943">
        <v>0</v>
      </c>
      <c r="AI1943">
        <v>0</v>
      </c>
    </row>
    <row r="1944" spans="1:35" x14ac:dyDescent="0.3">
      <c r="A1944" s="1">
        <v>10868</v>
      </c>
      <c r="B1944">
        <v>1951</v>
      </c>
      <c r="C1944">
        <f t="shared" si="182"/>
        <v>75</v>
      </c>
      <c r="D1944" t="str" cm="1">
        <f t="array" ref="D1944">_xlfn.IFS(C1944&lt;36,"Young",C1944&lt;56,"Middle-aged",C1944&gt;=56,"Senior")</f>
        <v>Senior</v>
      </c>
      <c r="E1944" t="s">
        <v>29</v>
      </c>
      <c r="F1944" t="s">
        <v>71</v>
      </c>
      <c r="G1944">
        <v>70792</v>
      </c>
      <c r="H1944">
        <f t="shared" si="180"/>
        <v>70792</v>
      </c>
      <c r="I1944" t="str" cm="1">
        <f t="array" ref="I1944">_xlfn.IFS(H1944&lt;PERCENTILE(Income_Clean,0.33),"Low",H1944&lt;PERCENTILE(Income_Clean,0.67),"Medium",H1944&gt;PERCENTILE(Income_Clean,0.67),"High")</f>
        <v>High</v>
      </c>
      <c r="J1944" t="str">
        <f t="shared" si="181"/>
        <v>Above Average Income</v>
      </c>
      <c r="K1944">
        <v>0</v>
      </c>
      <c r="L1944">
        <v>0</v>
      </c>
      <c r="M1944" t="str">
        <f t="shared" si="183"/>
        <v>No</v>
      </c>
      <c r="N1944" t="s">
        <v>258</v>
      </c>
      <c r="O1944">
        <v>82</v>
      </c>
      <c r="P1944">
        <v>344</v>
      </c>
      <c r="Q1944">
        <v>45</v>
      </c>
      <c r="R1944">
        <v>654</v>
      </c>
      <c r="S1944">
        <v>104</v>
      </c>
      <c r="T1944">
        <v>11</v>
      </c>
      <c r="U1944">
        <v>114</v>
      </c>
      <c r="V1944">
        <f t="shared" si="184"/>
        <v>1272</v>
      </c>
      <c r="W1944">
        <v>2</v>
      </c>
      <c r="X1944">
        <v>3</v>
      </c>
      <c r="Y1944">
        <v>4</v>
      </c>
      <c r="Z1944">
        <v>10</v>
      </c>
      <c r="AA1944">
        <v>3</v>
      </c>
      <c r="AB1944">
        <v>0</v>
      </c>
      <c r="AC1944">
        <v>0</v>
      </c>
      <c r="AD1944">
        <v>0</v>
      </c>
      <c r="AE1944">
        <v>0</v>
      </c>
      <c r="AF1944">
        <v>0</v>
      </c>
      <c r="AG1944">
        <f t="shared" si="185"/>
        <v>0</v>
      </c>
      <c r="AH1944">
        <v>0</v>
      </c>
      <c r="AI1944">
        <v>0</v>
      </c>
    </row>
    <row r="1945" spans="1:35" x14ac:dyDescent="0.3">
      <c r="A1945" s="1">
        <v>10676</v>
      </c>
      <c r="B1945">
        <v>1982</v>
      </c>
      <c r="C1945">
        <f t="shared" si="182"/>
        <v>44</v>
      </c>
      <c r="D1945" t="str" cm="1">
        <f t="array" ref="D1945">_xlfn.IFS(C1945&lt;36,"Young",C1945&lt;56,"Middle-aged",C1945&gt;=56,"Senior")</f>
        <v>Middle-aged</v>
      </c>
      <c r="E1945" t="s">
        <v>29</v>
      </c>
      <c r="F1945" t="s">
        <v>37</v>
      </c>
      <c r="G1945">
        <v>63211</v>
      </c>
      <c r="H1945">
        <f t="shared" si="180"/>
        <v>63211</v>
      </c>
      <c r="I1945" t="str" cm="1">
        <f t="array" ref="I1945">_xlfn.IFS(H1945&lt;PERCENTILE(Income_Clean,0.33),"Low",H1945&lt;PERCENTILE(Income_Clean,0.67),"Medium",H1945&gt;PERCENTILE(Income_Clean,0.67),"High")</f>
        <v>High</v>
      </c>
      <c r="J1945" t="str">
        <f t="shared" si="181"/>
        <v>Above Average Income</v>
      </c>
      <c r="K1945">
        <v>0</v>
      </c>
      <c r="L1945">
        <v>0</v>
      </c>
      <c r="M1945" t="str">
        <f t="shared" si="183"/>
        <v>No</v>
      </c>
      <c r="N1945" t="s">
        <v>204</v>
      </c>
      <c r="O1945">
        <v>3</v>
      </c>
      <c r="P1945">
        <v>145</v>
      </c>
      <c r="Q1945">
        <v>193</v>
      </c>
      <c r="R1945">
        <v>459</v>
      </c>
      <c r="S1945">
        <v>205</v>
      </c>
      <c r="T1945">
        <v>26</v>
      </c>
      <c r="U1945">
        <v>145</v>
      </c>
      <c r="V1945">
        <f t="shared" si="184"/>
        <v>1173</v>
      </c>
      <c r="W1945">
        <v>2</v>
      </c>
      <c r="X1945">
        <v>3</v>
      </c>
      <c r="Y1945">
        <v>8</v>
      </c>
      <c r="Z1945">
        <v>7</v>
      </c>
      <c r="AA1945">
        <v>2</v>
      </c>
      <c r="AB1945">
        <v>0</v>
      </c>
      <c r="AC1945">
        <v>0</v>
      </c>
      <c r="AD1945">
        <v>0</v>
      </c>
      <c r="AE1945">
        <v>0</v>
      </c>
      <c r="AF1945">
        <v>0</v>
      </c>
      <c r="AG1945">
        <f t="shared" si="185"/>
        <v>0</v>
      </c>
      <c r="AH1945">
        <v>0</v>
      </c>
      <c r="AI1945">
        <v>1</v>
      </c>
    </row>
    <row r="1946" spans="1:35" x14ac:dyDescent="0.3">
      <c r="A1946" s="1">
        <v>2495</v>
      </c>
      <c r="B1946">
        <v>1974</v>
      </c>
      <c r="C1946">
        <f t="shared" si="182"/>
        <v>52</v>
      </c>
      <c r="D1946" t="str" cm="1">
        <f t="array" ref="D1946">_xlfn.IFS(C1946&lt;36,"Young",C1946&lt;56,"Middle-aged",C1946&gt;=56,"Senior")</f>
        <v>Middle-aged</v>
      </c>
      <c r="E1946" t="s">
        <v>39</v>
      </c>
      <c r="F1946" t="s">
        <v>37</v>
      </c>
      <c r="G1946">
        <v>83891</v>
      </c>
      <c r="H1946">
        <f t="shared" si="180"/>
        <v>83891</v>
      </c>
      <c r="I1946" t="str" cm="1">
        <f t="array" ref="I1946">_xlfn.IFS(H1946&lt;PERCENTILE(Income_Clean,0.33),"Low",H1946&lt;PERCENTILE(Income_Clean,0.67),"Medium",H1946&gt;PERCENTILE(Income_Clean,0.67),"High")</f>
        <v>High</v>
      </c>
      <c r="J1946" t="str">
        <f t="shared" si="181"/>
        <v>Above Average Income</v>
      </c>
      <c r="K1946">
        <v>0</v>
      </c>
      <c r="L1946">
        <v>1</v>
      </c>
      <c r="M1946" t="str">
        <f t="shared" si="183"/>
        <v>Yes</v>
      </c>
      <c r="N1946" t="s">
        <v>684</v>
      </c>
      <c r="O1946">
        <v>24</v>
      </c>
      <c r="P1946">
        <v>217</v>
      </c>
      <c r="Q1946">
        <v>38</v>
      </c>
      <c r="R1946">
        <v>350</v>
      </c>
      <c r="S1946">
        <v>111</v>
      </c>
      <c r="T1946">
        <v>85</v>
      </c>
      <c r="U1946">
        <v>15</v>
      </c>
      <c r="V1946">
        <f t="shared" si="184"/>
        <v>816</v>
      </c>
      <c r="W1946">
        <v>1</v>
      </c>
      <c r="X1946">
        <v>4</v>
      </c>
      <c r="Y1946">
        <v>7</v>
      </c>
      <c r="Z1946">
        <v>10</v>
      </c>
      <c r="AA1946">
        <v>1</v>
      </c>
      <c r="AB1946">
        <v>0</v>
      </c>
      <c r="AC1946">
        <v>0</v>
      </c>
      <c r="AD1946">
        <v>0</v>
      </c>
      <c r="AE1946">
        <v>0</v>
      </c>
      <c r="AF1946">
        <v>0</v>
      </c>
      <c r="AG1946">
        <f t="shared" si="185"/>
        <v>0</v>
      </c>
      <c r="AH1946">
        <v>0</v>
      </c>
      <c r="AI1946">
        <v>0</v>
      </c>
    </row>
    <row r="1947" spans="1:35" x14ac:dyDescent="0.3">
      <c r="A1947" s="1">
        <v>7842</v>
      </c>
      <c r="B1947">
        <v>1968</v>
      </c>
      <c r="C1947">
        <f t="shared" si="182"/>
        <v>58</v>
      </c>
      <c r="D1947" t="str" cm="1">
        <f t="array" ref="D1947">_xlfn.IFS(C1947&lt;36,"Young",C1947&lt;56,"Middle-aged",C1947&gt;=56,"Senior")</f>
        <v>Senior</v>
      </c>
      <c r="E1947" t="s">
        <v>29</v>
      </c>
      <c r="F1947" t="s">
        <v>30</v>
      </c>
      <c r="G1947">
        <v>36065</v>
      </c>
      <c r="H1947">
        <f t="shared" si="180"/>
        <v>36065</v>
      </c>
      <c r="I1947" t="str" cm="1">
        <f t="array" ref="I1947">_xlfn.IFS(H1947&lt;PERCENTILE(Income_Clean,0.33),"Low",H1947&lt;PERCENTILE(Income_Clean,0.67),"Medium",H1947&gt;PERCENTILE(Income_Clean,0.67),"High")</f>
        <v>Low</v>
      </c>
      <c r="J1947" t="str">
        <f t="shared" si="181"/>
        <v>Below Average Income</v>
      </c>
      <c r="K1947">
        <v>1</v>
      </c>
      <c r="L1947">
        <v>1</v>
      </c>
      <c r="M1947" t="str">
        <f t="shared" si="183"/>
        <v>Yes</v>
      </c>
      <c r="N1947" t="s">
        <v>209</v>
      </c>
      <c r="O1947">
        <v>54</v>
      </c>
      <c r="P1947">
        <v>18</v>
      </c>
      <c r="Q1947">
        <v>7</v>
      </c>
      <c r="R1947">
        <v>34</v>
      </c>
      <c r="S1947">
        <v>10</v>
      </c>
      <c r="T1947">
        <v>2</v>
      </c>
      <c r="U1947">
        <v>3</v>
      </c>
      <c r="V1947">
        <f t="shared" si="184"/>
        <v>74</v>
      </c>
      <c r="W1947">
        <v>3</v>
      </c>
      <c r="X1947">
        <v>3</v>
      </c>
      <c r="Y1947">
        <v>0</v>
      </c>
      <c r="Z1947">
        <v>3</v>
      </c>
      <c r="AA1947">
        <v>8</v>
      </c>
      <c r="AB1947">
        <v>0</v>
      </c>
      <c r="AC1947">
        <v>0</v>
      </c>
      <c r="AD1947">
        <v>0</v>
      </c>
      <c r="AE1947">
        <v>0</v>
      </c>
      <c r="AF1947">
        <v>0</v>
      </c>
      <c r="AG1947">
        <f t="shared" si="185"/>
        <v>0</v>
      </c>
      <c r="AH1947">
        <v>0</v>
      </c>
      <c r="AI1947">
        <v>0</v>
      </c>
    </row>
    <row r="1948" spans="1:35" x14ac:dyDescent="0.3">
      <c r="A1948" s="1">
        <v>9955</v>
      </c>
      <c r="B1948">
        <v>1954</v>
      </c>
      <c r="C1948">
        <f t="shared" si="182"/>
        <v>72</v>
      </c>
      <c r="D1948" t="str" cm="1">
        <f t="array" ref="D1948">_xlfn.IFS(C1948&lt;36,"Young",C1948&lt;56,"Middle-aged",C1948&gt;=56,"Senior")</f>
        <v>Senior</v>
      </c>
      <c r="E1948" t="s">
        <v>29</v>
      </c>
      <c r="F1948" t="s">
        <v>33</v>
      </c>
      <c r="G1948">
        <v>39898</v>
      </c>
      <c r="H1948">
        <f t="shared" si="180"/>
        <v>39898</v>
      </c>
      <c r="I1948" t="str" cm="1">
        <f t="array" ref="I1948">_xlfn.IFS(H1948&lt;PERCENTILE(Income_Clean,0.33),"Low",H1948&lt;PERCENTILE(Income_Clean,0.67),"Medium",H1948&gt;PERCENTILE(Income_Clean,0.67),"High")</f>
        <v>Low</v>
      </c>
      <c r="J1948" t="str">
        <f t="shared" si="181"/>
        <v>Below Average Income</v>
      </c>
      <c r="K1948">
        <v>0</v>
      </c>
      <c r="L1948">
        <v>1</v>
      </c>
      <c r="M1948" t="str">
        <f t="shared" si="183"/>
        <v>Yes</v>
      </c>
      <c r="N1948" t="s">
        <v>636</v>
      </c>
      <c r="O1948">
        <v>20</v>
      </c>
      <c r="P1948">
        <v>69</v>
      </c>
      <c r="Q1948">
        <v>8</v>
      </c>
      <c r="R1948">
        <v>26</v>
      </c>
      <c r="S1948">
        <v>12</v>
      </c>
      <c r="T1948">
        <v>7</v>
      </c>
      <c r="U1948">
        <v>12</v>
      </c>
      <c r="V1948">
        <f t="shared" si="184"/>
        <v>134</v>
      </c>
      <c r="W1948">
        <v>2</v>
      </c>
      <c r="X1948">
        <v>3</v>
      </c>
      <c r="Y1948">
        <v>0</v>
      </c>
      <c r="Z1948">
        <v>4</v>
      </c>
      <c r="AA1948">
        <v>7</v>
      </c>
      <c r="AB1948">
        <v>0</v>
      </c>
      <c r="AC1948">
        <v>0</v>
      </c>
      <c r="AD1948">
        <v>0</v>
      </c>
      <c r="AE1948">
        <v>0</v>
      </c>
      <c r="AF1948">
        <v>0</v>
      </c>
      <c r="AG1948">
        <f t="shared" si="185"/>
        <v>0</v>
      </c>
      <c r="AH1948">
        <v>0</v>
      </c>
      <c r="AI1948">
        <v>0</v>
      </c>
    </row>
    <row r="1949" spans="1:35" x14ac:dyDescent="0.3">
      <c r="A1949" s="1">
        <v>6663</v>
      </c>
      <c r="B1949">
        <v>1940</v>
      </c>
      <c r="C1949">
        <f t="shared" si="182"/>
        <v>86</v>
      </c>
      <c r="D1949" t="str" cm="1">
        <f t="array" ref="D1949">_xlfn.IFS(C1949&lt;36,"Young",C1949&lt;56,"Middle-aged",C1949&gt;=56,"Senior")</f>
        <v>Senior</v>
      </c>
      <c r="E1949" t="s">
        <v>36</v>
      </c>
      <c r="F1949" t="s">
        <v>30</v>
      </c>
      <c r="G1949">
        <v>51141</v>
      </c>
      <c r="H1949">
        <f t="shared" si="180"/>
        <v>51141</v>
      </c>
      <c r="I1949" t="str" cm="1">
        <f t="array" ref="I1949">_xlfn.IFS(H1949&lt;PERCENTILE(Income_Clean,0.33),"Low",H1949&lt;PERCENTILE(Income_Clean,0.67),"Medium",H1949&gt;PERCENTILE(Income_Clean,0.67),"High")</f>
        <v>Medium</v>
      </c>
      <c r="J1949" t="str">
        <f t="shared" si="181"/>
        <v>Average Income</v>
      </c>
      <c r="K1949">
        <v>0</v>
      </c>
      <c r="L1949">
        <v>0</v>
      </c>
      <c r="M1949" t="str">
        <f t="shared" si="183"/>
        <v>No</v>
      </c>
      <c r="N1949" t="s">
        <v>168</v>
      </c>
      <c r="O1949">
        <v>96</v>
      </c>
      <c r="P1949">
        <v>144</v>
      </c>
      <c r="Q1949">
        <v>0</v>
      </c>
      <c r="R1949">
        <v>7</v>
      </c>
      <c r="S1949">
        <v>0</v>
      </c>
      <c r="T1949">
        <v>0</v>
      </c>
      <c r="U1949">
        <v>6</v>
      </c>
      <c r="V1949">
        <f t="shared" si="184"/>
        <v>157</v>
      </c>
      <c r="W1949">
        <v>1</v>
      </c>
      <c r="X1949">
        <v>3</v>
      </c>
      <c r="Y1949">
        <v>1</v>
      </c>
      <c r="Z1949">
        <v>4</v>
      </c>
      <c r="AA1949">
        <v>5</v>
      </c>
      <c r="AB1949">
        <v>0</v>
      </c>
      <c r="AC1949">
        <v>0</v>
      </c>
      <c r="AD1949">
        <v>0</v>
      </c>
      <c r="AE1949">
        <v>0</v>
      </c>
      <c r="AF1949">
        <v>0</v>
      </c>
      <c r="AG1949">
        <f t="shared" si="185"/>
        <v>0</v>
      </c>
      <c r="AH1949">
        <v>0</v>
      </c>
      <c r="AI1949">
        <v>0</v>
      </c>
    </row>
    <row r="1950" spans="1:35" x14ac:dyDescent="0.3">
      <c r="A1950" s="1">
        <v>2162</v>
      </c>
      <c r="B1950">
        <v>1976</v>
      </c>
      <c r="C1950">
        <f t="shared" si="182"/>
        <v>50</v>
      </c>
      <c r="D1950" t="str" cm="1">
        <f t="array" ref="D1950">_xlfn.IFS(C1950&lt;36,"Young",C1950&lt;56,"Middle-aged",C1950&gt;=56,"Senior")</f>
        <v>Middle-aged</v>
      </c>
      <c r="E1950" t="s">
        <v>29</v>
      </c>
      <c r="F1950" t="s">
        <v>37</v>
      </c>
      <c r="G1950">
        <v>56939</v>
      </c>
      <c r="H1950">
        <f t="shared" si="180"/>
        <v>56939</v>
      </c>
      <c r="I1950" t="str" cm="1">
        <f t="array" ref="I1950">_xlfn.IFS(H1950&lt;PERCENTILE(Income_Clean,0.33),"Low",H1950&lt;PERCENTILE(Income_Clean,0.67),"Medium",H1950&gt;PERCENTILE(Income_Clean,0.67),"High")</f>
        <v>Medium</v>
      </c>
      <c r="J1950" t="str">
        <f t="shared" si="181"/>
        <v>Average Income</v>
      </c>
      <c r="K1950">
        <v>0</v>
      </c>
      <c r="L1950">
        <v>1</v>
      </c>
      <c r="M1950" t="str">
        <f t="shared" si="183"/>
        <v>Yes</v>
      </c>
      <c r="N1950" t="s">
        <v>399</v>
      </c>
      <c r="O1950">
        <v>19</v>
      </c>
      <c r="P1950">
        <v>256</v>
      </c>
      <c r="Q1950">
        <v>34</v>
      </c>
      <c r="R1950">
        <v>103</v>
      </c>
      <c r="S1950">
        <v>90</v>
      </c>
      <c r="T1950">
        <v>29</v>
      </c>
      <c r="U1950">
        <v>49</v>
      </c>
      <c r="V1950">
        <f t="shared" si="184"/>
        <v>561</v>
      </c>
      <c r="W1950">
        <v>2</v>
      </c>
      <c r="X1950">
        <v>3</v>
      </c>
      <c r="Y1950">
        <v>3</v>
      </c>
      <c r="Z1950">
        <v>10</v>
      </c>
      <c r="AA1950">
        <v>3</v>
      </c>
      <c r="AB1950">
        <v>0</v>
      </c>
      <c r="AC1950">
        <v>0</v>
      </c>
      <c r="AD1950">
        <v>0</v>
      </c>
      <c r="AE1950">
        <v>0</v>
      </c>
      <c r="AF1950">
        <v>0</v>
      </c>
      <c r="AG1950">
        <f t="shared" si="185"/>
        <v>0</v>
      </c>
      <c r="AH1950">
        <v>0</v>
      </c>
      <c r="AI1950">
        <v>0</v>
      </c>
    </row>
    <row r="1951" spans="1:35" x14ac:dyDescent="0.3">
      <c r="A1951" s="1">
        <v>3434</v>
      </c>
      <c r="B1951">
        <v>1951</v>
      </c>
      <c r="C1951">
        <f t="shared" si="182"/>
        <v>75</v>
      </c>
      <c r="D1951" t="str" cm="1">
        <f t="array" ref="D1951">_xlfn.IFS(C1951&lt;36,"Young",C1951&lt;56,"Middle-aged",C1951&gt;=56,"Senior")</f>
        <v>Senior</v>
      </c>
      <c r="E1951" t="s">
        <v>29</v>
      </c>
      <c r="F1951" t="s">
        <v>30</v>
      </c>
      <c r="G1951">
        <v>80872</v>
      </c>
      <c r="H1951">
        <f t="shared" si="180"/>
        <v>80872</v>
      </c>
      <c r="I1951" t="str" cm="1">
        <f t="array" ref="I1951">_xlfn.IFS(H1951&lt;PERCENTILE(Income_Clean,0.33),"Low",H1951&lt;PERCENTILE(Income_Clean,0.67),"Medium",H1951&gt;PERCENTILE(Income_Clean,0.67),"High")</f>
        <v>High</v>
      </c>
      <c r="J1951" t="str">
        <f t="shared" si="181"/>
        <v>Above Average Income</v>
      </c>
      <c r="K1951">
        <v>0</v>
      </c>
      <c r="L1951">
        <v>0</v>
      </c>
      <c r="M1951" t="str">
        <f t="shared" si="183"/>
        <v>No</v>
      </c>
      <c r="N1951" t="s">
        <v>83</v>
      </c>
      <c r="O1951">
        <v>60</v>
      </c>
      <c r="P1951">
        <v>483</v>
      </c>
      <c r="Q1951">
        <v>72</v>
      </c>
      <c r="R1951">
        <v>567</v>
      </c>
      <c r="S1951">
        <v>94</v>
      </c>
      <c r="T1951">
        <v>12</v>
      </c>
      <c r="U1951">
        <v>108</v>
      </c>
      <c r="V1951">
        <f t="shared" si="184"/>
        <v>1336</v>
      </c>
      <c r="W1951">
        <v>1</v>
      </c>
      <c r="X1951">
        <v>4</v>
      </c>
      <c r="Y1951">
        <v>4</v>
      </c>
      <c r="Z1951">
        <v>10</v>
      </c>
      <c r="AA1951">
        <v>1</v>
      </c>
      <c r="AB1951">
        <v>0</v>
      </c>
      <c r="AC1951">
        <v>0</v>
      </c>
      <c r="AD1951">
        <v>0</v>
      </c>
      <c r="AE1951">
        <v>0</v>
      </c>
      <c r="AF1951">
        <v>0</v>
      </c>
      <c r="AG1951">
        <f t="shared" si="185"/>
        <v>0</v>
      </c>
      <c r="AH1951">
        <v>0</v>
      </c>
      <c r="AI1951">
        <v>0</v>
      </c>
    </row>
    <row r="1952" spans="1:35" x14ac:dyDescent="0.3">
      <c r="A1952" s="1">
        <v>7919</v>
      </c>
      <c r="B1952">
        <v>1976</v>
      </c>
      <c r="C1952">
        <f t="shared" si="182"/>
        <v>50</v>
      </c>
      <c r="D1952" t="str" cm="1">
        <f t="array" ref="D1952">_xlfn.IFS(C1952&lt;36,"Young",C1952&lt;56,"Middle-aged",C1952&gt;=56,"Senior")</f>
        <v>Middle-aged</v>
      </c>
      <c r="E1952" t="s">
        <v>36</v>
      </c>
      <c r="F1952" t="s">
        <v>33</v>
      </c>
      <c r="G1952">
        <v>72335</v>
      </c>
      <c r="H1952">
        <f t="shared" si="180"/>
        <v>72335</v>
      </c>
      <c r="I1952" t="str" cm="1">
        <f t="array" ref="I1952">_xlfn.IFS(H1952&lt;PERCENTILE(Income_Clean,0.33),"Low",H1952&lt;PERCENTILE(Income_Clean,0.67),"Medium",H1952&gt;PERCENTILE(Income_Clean,0.67),"High")</f>
        <v>High</v>
      </c>
      <c r="J1952" t="str">
        <f t="shared" si="181"/>
        <v>Above Average Income</v>
      </c>
      <c r="K1952">
        <v>0</v>
      </c>
      <c r="L1952">
        <v>0</v>
      </c>
      <c r="M1952" t="str">
        <f t="shared" si="183"/>
        <v>No</v>
      </c>
      <c r="N1952" t="s">
        <v>624</v>
      </c>
      <c r="O1952">
        <v>2</v>
      </c>
      <c r="P1952">
        <v>1285</v>
      </c>
      <c r="Q1952">
        <v>105</v>
      </c>
      <c r="R1952">
        <v>653</v>
      </c>
      <c r="S1952">
        <v>28</v>
      </c>
      <c r="T1952">
        <v>21</v>
      </c>
      <c r="U1952">
        <v>0</v>
      </c>
      <c r="V1952">
        <f t="shared" si="184"/>
        <v>2092</v>
      </c>
      <c r="W1952">
        <v>1</v>
      </c>
      <c r="X1952">
        <v>10</v>
      </c>
      <c r="Y1952">
        <v>4</v>
      </c>
      <c r="Z1952">
        <v>8</v>
      </c>
      <c r="AA1952">
        <v>8</v>
      </c>
      <c r="AB1952">
        <v>0</v>
      </c>
      <c r="AC1952">
        <v>0</v>
      </c>
      <c r="AD1952">
        <v>0</v>
      </c>
      <c r="AE1952">
        <v>0</v>
      </c>
      <c r="AF1952">
        <v>0</v>
      </c>
      <c r="AG1952">
        <f t="shared" si="185"/>
        <v>0</v>
      </c>
      <c r="AH1952">
        <v>0</v>
      </c>
      <c r="AI1952">
        <v>1</v>
      </c>
    </row>
    <row r="1953" spans="1:35" x14ac:dyDescent="0.3">
      <c r="A1953" s="1">
        <v>5626</v>
      </c>
      <c r="B1953">
        <v>1964</v>
      </c>
      <c r="C1953">
        <f t="shared" si="182"/>
        <v>62</v>
      </c>
      <c r="D1953" t="str" cm="1">
        <f t="array" ref="D1953">_xlfn.IFS(C1953&lt;36,"Young",C1953&lt;56,"Middle-aged",C1953&gt;=56,"Senior")</f>
        <v>Senior</v>
      </c>
      <c r="E1953" t="s">
        <v>36</v>
      </c>
      <c r="F1953" t="s">
        <v>30</v>
      </c>
      <c r="G1953">
        <v>61798</v>
      </c>
      <c r="H1953">
        <f t="shared" si="180"/>
        <v>61798</v>
      </c>
      <c r="I1953" t="str" cm="1">
        <f t="array" ref="I1953">_xlfn.IFS(H1953&lt;PERCENTILE(Income_Clean,0.33),"Low",H1953&lt;PERCENTILE(Income_Clean,0.67),"Medium",H1953&gt;PERCENTILE(Income_Clean,0.67),"High")</f>
        <v>Medium</v>
      </c>
      <c r="J1953" t="str">
        <f t="shared" si="181"/>
        <v>Average Income</v>
      </c>
      <c r="K1953">
        <v>0</v>
      </c>
      <c r="L1953">
        <v>0</v>
      </c>
      <c r="M1953" t="str">
        <f t="shared" si="183"/>
        <v>No</v>
      </c>
      <c r="N1953" t="s">
        <v>120</v>
      </c>
      <c r="O1953">
        <v>13</v>
      </c>
      <c r="P1953">
        <v>338</v>
      </c>
      <c r="Q1953">
        <v>4</v>
      </c>
      <c r="R1953">
        <v>89</v>
      </c>
      <c r="S1953">
        <v>11</v>
      </c>
      <c r="T1953">
        <v>8</v>
      </c>
      <c r="U1953">
        <v>13</v>
      </c>
      <c r="V1953">
        <f t="shared" si="184"/>
        <v>463</v>
      </c>
      <c r="W1953">
        <v>1</v>
      </c>
      <c r="X1953">
        <v>4</v>
      </c>
      <c r="Y1953">
        <v>2</v>
      </c>
      <c r="Z1953">
        <v>9</v>
      </c>
      <c r="AA1953">
        <v>4</v>
      </c>
      <c r="AB1953">
        <v>0</v>
      </c>
      <c r="AC1953">
        <v>0</v>
      </c>
      <c r="AD1953">
        <v>0</v>
      </c>
      <c r="AE1953">
        <v>0</v>
      </c>
      <c r="AF1953">
        <v>0</v>
      </c>
      <c r="AG1953">
        <f t="shared" si="185"/>
        <v>0</v>
      </c>
      <c r="AH1953">
        <v>0</v>
      </c>
      <c r="AI1953">
        <v>0</v>
      </c>
    </row>
    <row r="1954" spans="1:35" x14ac:dyDescent="0.3">
      <c r="A1954" s="1">
        <v>6428</v>
      </c>
      <c r="B1954">
        <v>1950</v>
      </c>
      <c r="C1954">
        <f t="shared" si="182"/>
        <v>76</v>
      </c>
      <c r="D1954" t="str" cm="1">
        <f t="array" ref="D1954">_xlfn.IFS(C1954&lt;36,"Young",C1954&lt;56,"Middle-aged",C1954&gt;=56,"Senior")</f>
        <v>Senior</v>
      </c>
      <c r="E1954" t="s">
        <v>36</v>
      </c>
      <c r="F1954" t="s">
        <v>71</v>
      </c>
      <c r="G1954">
        <v>76842</v>
      </c>
      <c r="H1954">
        <f t="shared" si="180"/>
        <v>76842</v>
      </c>
      <c r="I1954" t="str" cm="1">
        <f t="array" ref="I1954">_xlfn.IFS(H1954&lt;PERCENTILE(Income_Clean,0.33),"Low",H1954&lt;PERCENTILE(Income_Clean,0.67),"Medium",H1954&gt;PERCENTILE(Income_Clean,0.67),"High")</f>
        <v>High</v>
      </c>
      <c r="J1954" t="str">
        <f t="shared" si="181"/>
        <v>Above Average Income</v>
      </c>
      <c r="K1954">
        <v>0</v>
      </c>
      <c r="L1954">
        <v>0</v>
      </c>
      <c r="M1954" t="str">
        <f t="shared" si="183"/>
        <v>No</v>
      </c>
      <c r="N1954" t="s">
        <v>570</v>
      </c>
      <c r="O1954">
        <v>37</v>
      </c>
      <c r="P1954">
        <v>605</v>
      </c>
      <c r="Q1954">
        <v>10</v>
      </c>
      <c r="R1954">
        <v>345</v>
      </c>
      <c r="S1954">
        <v>84</v>
      </c>
      <c r="T1954">
        <v>54</v>
      </c>
      <c r="U1954">
        <v>32</v>
      </c>
      <c r="V1954">
        <f t="shared" si="184"/>
        <v>1130</v>
      </c>
      <c r="W1954">
        <v>1</v>
      </c>
      <c r="X1954">
        <v>1</v>
      </c>
      <c r="Y1954">
        <v>8</v>
      </c>
      <c r="Z1954">
        <v>7</v>
      </c>
      <c r="AA1954">
        <v>0</v>
      </c>
      <c r="AB1954">
        <v>0</v>
      </c>
      <c r="AC1954">
        <v>0</v>
      </c>
      <c r="AD1954">
        <v>0</v>
      </c>
      <c r="AE1954">
        <v>0</v>
      </c>
      <c r="AF1954">
        <v>0</v>
      </c>
      <c r="AG1954">
        <f t="shared" si="185"/>
        <v>0</v>
      </c>
      <c r="AH1954">
        <v>0</v>
      </c>
      <c r="AI1954">
        <v>0</v>
      </c>
    </row>
    <row r="1955" spans="1:35" x14ac:dyDescent="0.3">
      <c r="A1955" s="1">
        <v>8514</v>
      </c>
      <c r="B1955">
        <v>1976</v>
      </c>
      <c r="C1955">
        <f t="shared" si="182"/>
        <v>50</v>
      </c>
      <c r="D1955" t="str" cm="1">
        <f t="array" ref="D1955">_xlfn.IFS(C1955&lt;36,"Young",C1955&lt;56,"Middle-aged",C1955&gt;=56,"Senior")</f>
        <v>Middle-aged</v>
      </c>
      <c r="E1955" t="s">
        <v>29</v>
      </c>
      <c r="F1955" t="s">
        <v>33</v>
      </c>
      <c r="G1955">
        <v>29478</v>
      </c>
      <c r="H1955">
        <f t="shared" si="180"/>
        <v>29478</v>
      </c>
      <c r="I1955" t="str" cm="1">
        <f t="array" ref="I1955">_xlfn.IFS(H1955&lt;PERCENTILE(Income_Clean,0.33),"Low",H1955&lt;PERCENTILE(Income_Clean,0.67),"Medium",H1955&gt;PERCENTILE(Income_Clean,0.67),"High")</f>
        <v>Low</v>
      </c>
      <c r="J1955" t="str">
        <f t="shared" si="181"/>
        <v>Below Average Income</v>
      </c>
      <c r="K1955">
        <v>1</v>
      </c>
      <c r="L1955">
        <v>0</v>
      </c>
      <c r="M1955" t="str">
        <f t="shared" si="183"/>
        <v>Yes</v>
      </c>
      <c r="N1955" t="s">
        <v>659</v>
      </c>
      <c r="O1955">
        <v>59</v>
      </c>
      <c r="P1955">
        <v>8</v>
      </c>
      <c r="Q1955">
        <v>0</v>
      </c>
      <c r="R1955">
        <v>7</v>
      </c>
      <c r="S1955">
        <v>3</v>
      </c>
      <c r="T1955">
        <v>1</v>
      </c>
      <c r="U1955">
        <v>1</v>
      </c>
      <c r="V1955">
        <f t="shared" si="184"/>
        <v>20</v>
      </c>
      <c r="W1955">
        <v>1</v>
      </c>
      <c r="X1955">
        <v>1</v>
      </c>
      <c r="Y1955">
        <v>0</v>
      </c>
      <c r="Z1955">
        <v>3</v>
      </c>
      <c r="AA1955">
        <v>6</v>
      </c>
      <c r="AB1955">
        <v>0</v>
      </c>
      <c r="AC1955">
        <v>0</v>
      </c>
      <c r="AD1955">
        <v>0</v>
      </c>
      <c r="AE1955">
        <v>0</v>
      </c>
      <c r="AF1955">
        <v>0</v>
      </c>
      <c r="AG1955">
        <f t="shared" si="185"/>
        <v>0</v>
      </c>
      <c r="AH1955">
        <v>0</v>
      </c>
      <c r="AI1955">
        <v>0</v>
      </c>
    </row>
    <row r="1956" spans="1:35" x14ac:dyDescent="0.3">
      <c r="A1956" s="1">
        <v>10448</v>
      </c>
      <c r="B1956">
        <v>1956</v>
      </c>
      <c r="C1956">
        <f t="shared" si="182"/>
        <v>70</v>
      </c>
      <c r="D1956" t="str" cm="1">
        <f t="array" ref="D1956">_xlfn.IFS(C1956&lt;36,"Young",C1956&lt;56,"Middle-aged",C1956&gt;=56,"Senior")</f>
        <v>Senior</v>
      </c>
      <c r="E1956" t="s">
        <v>29</v>
      </c>
      <c r="F1956" t="s">
        <v>30</v>
      </c>
      <c r="G1956">
        <v>46998</v>
      </c>
      <c r="H1956">
        <f t="shared" si="180"/>
        <v>46998</v>
      </c>
      <c r="I1956" t="str" cm="1">
        <f t="array" ref="I1956">_xlfn.IFS(H1956&lt;PERCENTILE(Income_Clean,0.33),"Low",H1956&lt;PERCENTILE(Income_Clean,0.67),"Medium",H1956&gt;PERCENTILE(Income_Clean,0.67),"High")</f>
        <v>Medium</v>
      </c>
      <c r="J1956" t="str">
        <f t="shared" si="181"/>
        <v>Average Income</v>
      </c>
      <c r="K1956">
        <v>0</v>
      </c>
      <c r="L1956">
        <v>1</v>
      </c>
      <c r="M1956" t="str">
        <f t="shared" si="183"/>
        <v>Yes</v>
      </c>
      <c r="N1956" t="s">
        <v>245</v>
      </c>
      <c r="O1956">
        <v>55</v>
      </c>
      <c r="P1956">
        <v>172</v>
      </c>
      <c r="Q1956">
        <v>41</v>
      </c>
      <c r="R1956">
        <v>86</v>
      </c>
      <c r="S1956">
        <v>45</v>
      </c>
      <c r="T1956">
        <v>6</v>
      </c>
      <c r="U1956">
        <v>27</v>
      </c>
      <c r="V1956">
        <f t="shared" si="184"/>
        <v>377</v>
      </c>
      <c r="W1956">
        <v>5</v>
      </c>
      <c r="X1956">
        <v>5</v>
      </c>
      <c r="Y1956">
        <v>3</v>
      </c>
      <c r="Z1956">
        <v>5</v>
      </c>
      <c r="AA1956">
        <v>7</v>
      </c>
      <c r="AB1956">
        <v>1</v>
      </c>
      <c r="AC1956">
        <v>0</v>
      </c>
      <c r="AD1956">
        <v>0</v>
      </c>
      <c r="AE1956">
        <v>0</v>
      </c>
      <c r="AF1956">
        <v>0</v>
      </c>
      <c r="AG1956">
        <f t="shared" si="185"/>
        <v>1</v>
      </c>
      <c r="AH1956">
        <v>0</v>
      </c>
      <c r="AI1956">
        <v>0</v>
      </c>
    </row>
    <row r="1957" spans="1:35" x14ac:dyDescent="0.3">
      <c r="A1957" s="1">
        <v>2109</v>
      </c>
      <c r="B1957">
        <v>1990</v>
      </c>
      <c r="C1957">
        <f t="shared" si="182"/>
        <v>36</v>
      </c>
      <c r="D1957" t="str" cm="1">
        <f t="array" ref="D1957">_xlfn.IFS(C1957&lt;36,"Young",C1957&lt;56,"Middle-aged",C1957&gt;=56,"Senior")</f>
        <v>Middle-aged</v>
      </c>
      <c r="E1957" t="s">
        <v>29</v>
      </c>
      <c r="F1957" t="s">
        <v>30</v>
      </c>
      <c r="G1957">
        <v>96843</v>
      </c>
      <c r="H1957">
        <f t="shared" si="180"/>
        <v>96843</v>
      </c>
      <c r="I1957" t="str" cm="1">
        <f t="array" ref="I1957">_xlfn.IFS(H1957&lt;PERCENTILE(Income_Clean,0.33),"Low",H1957&lt;PERCENTILE(Income_Clean,0.67),"Medium",H1957&gt;PERCENTILE(Income_Clean,0.67),"High")</f>
        <v>High</v>
      </c>
      <c r="J1957" t="str">
        <f t="shared" si="181"/>
        <v>Above Average Income</v>
      </c>
      <c r="K1957">
        <v>0</v>
      </c>
      <c r="L1957">
        <v>0</v>
      </c>
      <c r="M1957" t="str">
        <f t="shared" si="183"/>
        <v>No</v>
      </c>
      <c r="N1957" t="s">
        <v>366</v>
      </c>
      <c r="O1957">
        <v>60</v>
      </c>
      <c r="P1957">
        <v>448</v>
      </c>
      <c r="Q1957">
        <v>71</v>
      </c>
      <c r="R1957">
        <v>951</v>
      </c>
      <c r="S1957">
        <v>40</v>
      </c>
      <c r="T1957">
        <v>17</v>
      </c>
      <c r="U1957">
        <v>17</v>
      </c>
      <c r="V1957">
        <f t="shared" si="184"/>
        <v>1544</v>
      </c>
      <c r="W1957">
        <v>1</v>
      </c>
      <c r="X1957">
        <v>6</v>
      </c>
      <c r="Y1957">
        <v>11</v>
      </c>
      <c r="Z1957">
        <v>10</v>
      </c>
      <c r="AA1957">
        <v>2</v>
      </c>
      <c r="AB1957">
        <v>0</v>
      </c>
      <c r="AC1957">
        <v>0</v>
      </c>
      <c r="AD1957">
        <v>1</v>
      </c>
      <c r="AE1957">
        <v>0</v>
      </c>
      <c r="AF1957">
        <v>0</v>
      </c>
      <c r="AG1957">
        <f t="shared" si="185"/>
        <v>1</v>
      </c>
      <c r="AH1957">
        <v>0</v>
      </c>
      <c r="AI1957">
        <v>1</v>
      </c>
    </row>
    <row r="1958" spans="1:35" x14ac:dyDescent="0.3">
      <c r="A1958" s="1">
        <v>7530</v>
      </c>
      <c r="B1958">
        <v>1950</v>
      </c>
      <c r="C1958">
        <f t="shared" si="182"/>
        <v>76</v>
      </c>
      <c r="D1958" t="str" cm="1">
        <f t="array" ref="D1958">_xlfn.IFS(C1958&lt;36,"Young",C1958&lt;56,"Middle-aged",C1958&gt;=56,"Senior")</f>
        <v>Senior</v>
      </c>
      <c r="E1958" t="s">
        <v>36</v>
      </c>
      <c r="F1958" t="s">
        <v>71</v>
      </c>
      <c r="G1958">
        <v>56551</v>
      </c>
      <c r="H1958">
        <f t="shared" si="180"/>
        <v>56551</v>
      </c>
      <c r="I1958" t="str" cm="1">
        <f t="array" ref="I1958">_xlfn.IFS(H1958&lt;PERCENTILE(Income_Clean,0.33),"Low",H1958&lt;PERCENTILE(Income_Clean,0.67),"Medium",H1958&gt;PERCENTILE(Income_Clean,0.67),"High")</f>
        <v>Medium</v>
      </c>
      <c r="J1958" t="str">
        <f t="shared" si="181"/>
        <v>Average Income</v>
      </c>
      <c r="K1958">
        <v>1</v>
      </c>
      <c r="L1958">
        <v>1</v>
      </c>
      <c r="M1958" t="str">
        <f t="shared" si="183"/>
        <v>Yes</v>
      </c>
      <c r="N1958" t="s">
        <v>431</v>
      </c>
      <c r="O1958">
        <v>48</v>
      </c>
      <c r="P1958">
        <v>67</v>
      </c>
      <c r="Q1958">
        <v>4</v>
      </c>
      <c r="R1958">
        <v>32</v>
      </c>
      <c r="S1958">
        <v>17</v>
      </c>
      <c r="T1958">
        <v>2</v>
      </c>
      <c r="U1958">
        <v>16</v>
      </c>
      <c r="V1958">
        <f t="shared" si="184"/>
        <v>138</v>
      </c>
      <c r="W1958">
        <v>3</v>
      </c>
      <c r="X1958">
        <v>2</v>
      </c>
      <c r="Y1958">
        <v>1</v>
      </c>
      <c r="Z1958">
        <v>4</v>
      </c>
      <c r="AA1958">
        <v>4</v>
      </c>
      <c r="AB1958">
        <v>0</v>
      </c>
      <c r="AC1958">
        <v>0</v>
      </c>
      <c r="AD1958">
        <v>0</v>
      </c>
      <c r="AE1958">
        <v>0</v>
      </c>
      <c r="AF1958">
        <v>0</v>
      </c>
      <c r="AG1958">
        <f t="shared" si="185"/>
        <v>0</v>
      </c>
      <c r="AH1958">
        <v>0</v>
      </c>
      <c r="AI1958">
        <v>0</v>
      </c>
    </row>
    <row r="1959" spans="1:35" x14ac:dyDescent="0.3">
      <c r="A1959" s="1">
        <v>8925</v>
      </c>
      <c r="B1959">
        <v>1965</v>
      </c>
      <c r="C1959">
        <f t="shared" si="182"/>
        <v>61</v>
      </c>
      <c r="D1959" t="str" cm="1">
        <f t="array" ref="D1959">_xlfn.IFS(C1959&lt;36,"Young",C1959&lt;56,"Middle-aged",C1959&gt;=56,"Senior")</f>
        <v>Senior</v>
      </c>
      <c r="E1959" t="s">
        <v>39</v>
      </c>
      <c r="F1959" t="s">
        <v>37</v>
      </c>
      <c r="G1959">
        <v>70053</v>
      </c>
      <c r="H1959">
        <f t="shared" si="180"/>
        <v>70053</v>
      </c>
      <c r="I1959" t="str" cm="1">
        <f t="array" ref="I1959">_xlfn.IFS(H1959&lt;PERCENTILE(Income_Clean,0.33),"Low",H1959&lt;PERCENTILE(Income_Clean,0.67),"Medium",H1959&gt;PERCENTILE(Income_Clean,0.67),"High")</f>
        <v>High</v>
      </c>
      <c r="J1959" t="str">
        <f t="shared" si="181"/>
        <v>Above Average Income</v>
      </c>
      <c r="K1959">
        <v>0</v>
      </c>
      <c r="L1959">
        <v>1</v>
      </c>
      <c r="M1959" t="str">
        <f t="shared" si="183"/>
        <v>Yes</v>
      </c>
      <c r="N1959" t="s">
        <v>113</v>
      </c>
      <c r="O1959">
        <v>38</v>
      </c>
      <c r="P1959">
        <v>512</v>
      </c>
      <c r="Q1959">
        <v>53</v>
      </c>
      <c r="R1959">
        <v>98</v>
      </c>
      <c r="S1959">
        <v>81</v>
      </c>
      <c r="T1959">
        <v>179</v>
      </c>
      <c r="U1959">
        <v>89</v>
      </c>
      <c r="V1959">
        <f t="shared" si="184"/>
        <v>1012</v>
      </c>
      <c r="W1959">
        <v>3</v>
      </c>
      <c r="X1959">
        <v>8</v>
      </c>
      <c r="Y1959">
        <v>5</v>
      </c>
      <c r="Z1959">
        <v>10</v>
      </c>
      <c r="AA1959">
        <v>5</v>
      </c>
      <c r="AB1959">
        <v>0</v>
      </c>
      <c r="AC1959">
        <v>0</v>
      </c>
      <c r="AD1959">
        <v>0</v>
      </c>
      <c r="AE1959">
        <v>0</v>
      </c>
      <c r="AF1959">
        <v>0</v>
      </c>
      <c r="AG1959">
        <f t="shared" si="185"/>
        <v>0</v>
      </c>
      <c r="AH1959">
        <v>0</v>
      </c>
      <c r="AI1959">
        <v>0</v>
      </c>
    </row>
    <row r="1960" spans="1:35" x14ac:dyDescent="0.3">
      <c r="A1960" s="1">
        <v>3009</v>
      </c>
      <c r="B1960">
        <v>1962</v>
      </c>
      <c r="C1960">
        <f t="shared" si="182"/>
        <v>64</v>
      </c>
      <c r="D1960" t="str" cm="1">
        <f t="array" ref="D1960">_xlfn.IFS(C1960&lt;36,"Young",C1960&lt;56,"Middle-aged",C1960&gt;=56,"Senior")</f>
        <v>Senior</v>
      </c>
      <c r="E1960" t="s">
        <v>36</v>
      </c>
      <c r="F1960" t="s">
        <v>71</v>
      </c>
      <c r="G1960">
        <v>71670</v>
      </c>
      <c r="H1960">
        <f t="shared" si="180"/>
        <v>71670</v>
      </c>
      <c r="I1960" t="str" cm="1">
        <f t="array" ref="I1960">_xlfn.IFS(H1960&lt;PERCENTILE(Income_Clean,0.33),"Low",H1960&lt;PERCENTILE(Income_Clean,0.67),"Medium",H1960&gt;PERCENTILE(Income_Clean,0.67),"High")</f>
        <v>High</v>
      </c>
      <c r="J1960" t="str">
        <f t="shared" si="181"/>
        <v>Above Average Income</v>
      </c>
      <c r="K1960">
        <v>0</v>
      </c>
      <c r="L1960">
        <v>0</v>
      </c>
      <c r="M1960" t="str">
        <f t="shared" si="183"/>
        <v>No</v>
      </c>
      <c r="N1960" t="s">
        <v>420</v>
      </c>
      <c r="O1960">
        <v>8</v>
      </c>
      <c r="P1960">
        <v>1462</v>
      </c>
      <c r="Q1960">
        <v>16</v>
      </c>
      <c r="R1960">
        <v>128</v>
      </c>
      <c r="S1960">
        <v>0</v>
      </c>
      <c r="T1960">
        <v>0</v>
      </c>
      <c r="U1960">
        <v>160</v>
      </c>
      <c r="V1960">
        <f t="shared" si="184"/>
        <v>1766</v>
      </c>
      <c r="W1960">
        <v>1</v>
      </c>
      <c r="X1960">
        <v>5</v>
      </c>
      <c r="Y1960">
        <v>3</v>
      </c>
      <c r="Z1960">
        <v>6</v>
      </c>
      <c r="AA1960">
        <v>6</v>
      </c>
      <c r="AB1960">
        <v>0</v>
      </c>
      <c r="AC1960">
        <v>1</v>
      </c>
      <c r="AD1960">
        <v>1</v>
      </c>
      <c r="AE1960">
        <v>0</v>
      </c>
      <c r="AF1960">
        <v>1</v>
      </c>
      <c r="AG1960">
        <f t="shared" si="185"/>
        <v>3</v>
      </c>
      <c r="AH1960">
        <v>0</v>
      </c>
      <c r="AI1960">
        <v>1</v>
      </c>
    </row>
    <row r="1961" spans="1:35" x14ac:dyDescent="0.3">
      <c r="A1961" s="1">
        <v>6355</v>
      </c>
      <c r="B1961">
        <v>1978</v>
      </c>
      <c r="C1961">
        <f t="shared" si="182"/>
        <v>48</v>
      </c>
      <c r="D1961" t="str" cm="1">
        <f t="array" ref="D1961">_xlfn.IFS(C1961&lt;36,"Young",C1961&lt;56,"Middle-aged",C1961&gt;=56,"Senior")</f>
        <v>Middle-aged</v>
      </c>
      <c r="E1961" t="s">
        <v>29</v>
      </c>
      <c r="F1961" t="s">
        <v>37</v>
      </c>
      <c r="G1961">
        <v>44359</v>
      </c>
      <c r="H1961">
        <f t="shared" si="180"/>
        <v>44359</v>
      </c>
      <c r="I1961" t="str" cm="1">
        <f t="array" ref="I1961">_xlfn.IFS(H1961&lt;PERCENTILE(Income_Clean,0.33),"Low",H1961&lt;PERCENTILE(Income_Clean,0.67),"Medium",H1961&gt;PERCENTILE(Income_Clean,0.67),"High")</f>
        <v>Medium</v>
      </c>
      <c r="J1961" t="str">
        <f t="shared" si="181"/>
        <v>Average Income</v>
      </c>
      <c r="K1961">
        <v>1</v>
      </c>
      <c r="L1961">
        <v>1</v>
      </c>
      <c r="M1961" t="str">
        <f t="shared" si="183"/>
        <v>Yes</v>
      </c>
      <c r="N1961" t="s">
        <v>248</v>
      </c>
      <c r="O1961">
        <v>19</v>
      </c>
      <c r="P1961">
        <v>20</v>
      </c>
      <c r="Q1961">
        <v>0</v>
      </c>
      <c r="R1961">
        <v>14</v>
      </c>
      <c r="S1961">
        <v>7</v>
      </c>
      <c r="T1961">
        <v>3</v>
      </c>
      <c r="U1961">
        <v>1</v>
      </c>
      <c r="V1961">
        <f t="shared" si="184"/>
        <v>45</v>
      </c>
      <c r="W1961">
        <v>3</v>
      </c>
      <c r="X1961">
        <v>2</v>
      </c>
      <c r="Y1961">
        <v>0</v>
      </c>
      <c r="Z1961">
        <v>4</v>
      </c>
      <c r="AA1961">
        <v>3</v>
      </c>
      <c r="AB1961">
        <v>0</v>
      </c>
      <c r="AC1961">
        <v>0</v>
      </c>
      <c r="AD1961">
        <v>0</v>
      </c>
      <c r="AE1961">
        <v>0</v>
      </c>
      <c r="AF1961">
        <v>0</v>
      </c>
      <c r="AG1961">
        <f t="shared" si="185"/>
        <v>0</v>
      </c>
      <c r="AH1961">
        <v>0</v>
      </c>
      <c r="AI1961">
        <v>0</v>
      </c>
    </row>
    <row r="1962" spans="1:35" x14ac:dyDescent="0.3">
      <c r="A1962" s="1">
        <v>3517</v>
      </c>
      <c r="B1962">
        <v>1952</v>
      </c>
      <c r="C1962">
        <f t="shared" si="182"/>
        <v>74</v>
      </c>
      <c r="D1962" t="str" cm="1">
        <f t="array" ref="D1962">_xlfn.IFS(C1962&lt;36,"Young",C1962&lt;56,"Middle-aged",C1962&gt;=56,"Senior")</f>
        <v>Senior</v>
      </c>
      <c r="E1962" t="s">
        <v>29</v>
      </c>
      <c r="F1962" t="s">
        <v>30</v>
      </c>
      <c r="G1962">
        <v>40887</v>
      </c>
      <c r="H1962">
        <f t="shared" si="180"/>
        <v>40887</v>
      </c>
      <c r="I1962" t="str" cm="1">
        <f t="array" ref="I1962">_xlfn.IFS(H1962&lt;PERCENTILE(Income_Clean,0.33),"Low",H1962&lt;PERCENTILE(Income_Clean,0.67),"Medium",H1962&gt;PERCENTILE(Income_Clean,0.67),"High")</f>
        <v>Medium</v>
      </c>
      <c r="J1962" t="str">
        <f t="shared" si="181"/>
        <v>Average Income</v>
      </c>
      <c r="K1962">
        <v>1</v>
      </c>
      <c r="L1962">
        <v>1</v>
      </c>
      <c r="M1962" t="str">
        <f t="shared" si="183"/>
        <v>Yes</v>
      </c>
      <c r="N1962" t="s">
        <v>436</v>
      </c>
      <c r="O1962">
        <v>32</v>
      </c>
      <c r="P1962">
        <v>50</v>
      </c>
      <c r="Q1962">
        <v>4</v>
      </c>
      <c r="R1962">
        <v>44</v>
      </c>
      <c r="S1962">
        <v>10</v>
      </c>
      <c r="T1962">
        <v>10</v>
      </c>
      <c r="U1962">
        <v>43</v>
      </c>
      <c r="V1962">
        <f t="shared" si="184"/>
        <v>161</v>
      </c>
      <c r="W1962">
        <v>3</v>
      </c>
      <c r="X1962">
        <v>3</v>
      </c>
      <c r="Y1962">
        <v>1</v>
      </c>
      <c r="Z1962">
        <v>3</v>
      </c>
      <c r="AA1962">
        <v>9</v>
      </c>
      <c r="AB1962">
        <v>0</v>
      </c>
      <c r="AC1962">
        <v>0</v>
      </c>
      <c r="AD1962">
        <v>0</v>
      </c>
      <c r="AE1962">
        <v>0</v>
      </c>
      <c r="AF1962">
        <v>0</v>
      </c>
      <c r="AG1962">
        <f t="shared" si="185"/>
        <v>0</v>
      </c>
      <c r="AH1962">
        <v>0</v>
      </c>
      <c r="AI1962">
        <v>1</v>
      </c>
    </row>
    <row r="1963" spans="1:35" x14ac:dyDescent="0.3">
      <c r="A1963" s="1">
        <v>1158</v>
      </c>
      <c r="B1963">
        <v>1966</v>
      </c>
      <c r="C1963">
        <f t="shared" si="182"/>
        <v>60</v>
      </c>
      <c r="D1963" t="str" cm="1">
        <f t="array" ref="D1963">_xlfn.IFS(C1963&lt;36,"Young",C1963&lt;56,"Middle-aged",C1963&gt;=56,"Senior")</f>
        <v>Senior</v>
      </c>
      <c r="E1963" t="s">
        <v>29</v>
      </c>
      <c r="F1963" t="s">
        <v>41</v>
      </c>
      <c r="G1963">
        <v>48877</v>
      </c>
      <c r="H1963">
        <f t="shared" si="180"/>
        <v>48877</v>
      </c>
      <c r="I1963" t="str" cm="1">
        <f t="array" ref="I1963">_xlfn.IFS(H1963&lt;PERCENTILE(Income_Clean,0.33),"Low",H1963&lt;PERCENTILE(Income_Clean,0.67),"Medium",H1963&gt;PERCENTILE(Income_Clean,0.67),"High")</f>
        <v>Medium</v>
      </c>
      <c r="J1963" t="str">
        <f t="shared" si="181"/>
        <v>Average Income</v>
      </c>
      <c r="K1963">
        <v>0</v>
      </c>
      <c r="L1963">
        <v>1</v>
      </c>
      <c r="M1963" t="str">
        <f t="shared" si="183"/>
        <v>Yes</v>
      </c>
      <c r="N1963" t="s">
        <v>174</v>
      </c>
      <c r="O1963">
        <v>27</v>
      </c>
      <c r="P1963">
        <v>102</v>
      </c>
      <c r="Q1963">
        <v>1</v>
      </c>
      <c r="R1963">
        <v>15</v>
      </c>
      <c r="S1963">
        <v>2</v>
      </c>
      <c r="T1963">
        <v>0</v>
      </c>
      <c r="U1963">
        <v>24</v>
      </c>
      <c r="V1963">
        <f t="shared" si="184"/>
        <v>144</v>
      </c>
      <c r="W1963">
        <v>1</v>
      </c>
      <c r="X1963">
        <v>3</v>
      </c>
      <c r="Y1963">
        <v>0</v>
      </c>
      <c r="Z1963">
        <v>4</v>
      </c>
      <c r="AA1963">
        <v>7</v>
      </c>
      <c r="AB1963">
        <v>0</v>
      </c>
      <c r="AC1963">
        <v>0</v>
      </c>
      <c r="AD1963">
        <v>0</v>
      </c>
      <c r="AE1963">
        <v>0</v>
      </c>
      <c r="AF1963">
        <v>0</v>
      </c>
      <c r="AG1963">
        <f t="shared" si="185"/>
        <v>0</v>
      </c>
      <c r="AH1963">
        <v>0</v>
      </c>
      <c r="AI1963">
        <v>0</v>
      </c>
    </row>
    <row r="1964" spans="1:35" x14ac:dyDescent="0.3">
      <c r="A1964" s="1">
        <v>6203</v>
      </c>
      <c r="B1964">
        <v>1947</v>
      </c>
      <c r="C1964">
        <f t="shared" si="182"/>
        <v>79</v>
      </c>
      <c r="D1964" t="str" cm="1">
        <f t="array" ref="D1964">_xlfn.IFS(C1964&lt;36,"Young",C1964&lt;56,"Middle-aged",C1964&gt;=56,"Senior")</f>
        <v>Senior</v>
      </c>
      <c r="E1964" t="s">
        <v>29</v>
      </c>
      <c r="F1964" t="s">
        <v>33</v>
      </c>
      <c r="G1964">
        <v>74485</v>
      </c>
      <c r="H1964">
        <f t="shared" si="180"/>
        <v>74485</v>
      </c>
      <c r="I1964" t="str" cm="1">
        <f t="array" ref="I1964">_xlfn.IFS(H1964&lt;PERCENTILE(Income_Clean,0.33),"Low",H1964&lt;PERCENTILE(Income_Clean,0.67),"Medium",H1964&gt;PERCENTILE(Income_Clean,0.67),"High")</f>
        <v>High</v>
      </c>
      <c r="J1964" t="str">
        <f t="shared" si="181"/>
        <v>Above Average Income</v>
      </c>
      <c r="K1964">
        <v>0</v>
      </c>
      <c r="L1964">
        <v>0</v>
      </c>
      <c r="M1964" t="str">
        <f t="shared" si="183"/>
        <v>No</v>
      </c>
      <c r="N1964" t="s">
        <v>685</v>
      </c>
      <c r="O1964">
        <v>58</v>
      </c>
      <c r="P1964">
        <v>499</v>
      </c>
      <c r="Q1964">
        <v>149</v>
      </c>
      <c r="R1964">
        <v>815</v>
      </c>
      <c r="S1964">
        <v>173</v>
      </c>
      <c r="T1964">
        <v>49</v>
      </c>
      <c r="U1964">
        <v>49</v>
      </c>
      <c r="V1964">
        <f t="shared" si="184"/>
        <v>1734</v>
      </c>
      <c r="W1964">
        <v>1</v>
      </c>
      <c r="X1964">
        <v>6</v>
      </c>
      <c r="Y1964">
        <v>7</v>
      </c>
      <c r="Z1964">
        <v>12</v>
      </c>
      <c r="AA1964">
        <v>3</v>
      </c>
      <c r="AB1964">
        <v>0</v>
      </c>
      <c r="AC1964">
        <v>0</v>
      </c>
      <c r="AD1964">
        <v>0</v>
      </c>
      <c r="AE1964">
        <v>0</v>
      </c>
      <c r="AF1964">
        <v>0</v>
      </c>
      <c r="AG1964">
        <f t="shared" si="185"/>
        <v>0</v>
      </c>
      <c r="AH1964">
        <v>0</v>
      </c>
      <c r="AI1964">
        <v>0</v>
      </c>
    </row>
    <row r="1965" spans="1:35" x14ac:dyDescent="0.3">
      <c r="A1965" s="1">
        <v>7165</v>
      </c>
      <c r="B1965">
        <v>1972</v>
      </c>
      <c r="C1965">
        <f t="shared" si="182"/>
        <v>54</v>
      </c>
      <c r="D1965" t="str" cm="1">
        <f t="array" ref="D1965">_xlfn.IFS(C1965&lt;36,"Young",C1965&lt;56,"Middle-aged",C1965&gt;=56,"Senior")</f>
        <v>Middle-aged</v>
      </c>
      <c r="E1965" t="s">
        <v>29</v>
      </c>
      <c r="F1965" t="s">
        <v>33</v>
      </c>
      <c r="G1965">
        <v>64474</v>
      </c>
      <c r="H1965">
        <f t="shared" si="180"/>
        <v>64474</v>
      </c>
      <c r="I1965" t="str" cm="1">
        <f t="array" ref="I1965">_xlfn.IFS(H1965&lt;PERCENTILE(Income_Clean,0.33),"Low",H1965&lt;PERCENTILE(Income_Clean,0.67),"Medium",H1965&gt;PERCENTILE(Income_Clean,0.67),"High")</f>
        <v>High</v>
      </c>
      <c r="J1965" t="str">
        <f t="shared" si="181"/>
        <v>Above Average Income</v>
      </c>
      <c r="K1965">
        <v>0</v>
      </c>
      <c r="L1965">
        <v>1</v>
      </c>
      <c r="M1965" t="str">
        <f t="shared" si="183"/>
        <v>Yes</v>
      </c>
      <c r="N1965" t="s">
        <v>333</v>
      </c>
      <c r="O1965">
        <v>59</v>
      </c>
      <c r="P1965">
        <v>381</v>
      </c>
      <c r="Q1965">
        <v>35</v>
      </c>
      <c r="R1965">
        <v>172</v>
      </c>
      <c r="S1965">
        <v>56</v>
      </c>
      <c r="T1965">
        <v>86</v>
      </c>
      <c r="U1965">
        <v>93</v>
      </c>
      <c r="V1965">
        <f t="shared" si="184"/>
        <v>823</v>
      </c>
      <c r="W1965">
        <v>2</v>
      </c>
      <c r="X1965">
        <v>8</v>
      </c>
      <c r="Y1965">
        <v>2</v>
      </c>
      <c r="Z1965">
        <v>10</v>
      </c>
      <c r="AA1965">
        <v>5</v>
      </c>
      <c r="AB1965">
        <v>0</v>
      </c>
      <c r="AC1965">
        <v>0</v>
      </c>
      <c r="AD1965">
        <v>0</v>
      </c>
      <c r="AE1965">
        <v>0</v>
      </c>
      <c r="AF1965">
        <v>0</v>
      </c>
      <c r="AG1965">
        <f t="shared" si="185"/>
        <v>0</v>
      </c>
      <c r="AH1965">
        <v>0</v>
      </c>
      <c r="AI1965">
        <v>0</v>
      </c>
    </row>
    <row r="1966" spans="1:35" x14ac:dyDescent="0.3">
      <c r="A1966" s="1">
        <v>3595</v>
      </c>
      <c r="B1966">
        <v>1963</v>
      </c>
      <c r="C1966">
        <f t="shared" si="182"/>
        <v>63</v>
      </c>
      <c r="D1966" t="str" cm="1">
        <f t="array" ref="D1966">_xlfn.IFS(C1966&lt;36,"Young",C1966&lt;56,"Middle-aged",C1966&gt;=56,"Senior")</f>
        <v>Senior</v>
      </c>
      <c r="E1966" t="s">
        <v>29</v>
      </c>
      <c r="F1966" t="s">
        <v>33</v>
      </c>
      <c r="G1966">
        <v>77226</v>
      </c>
      <c r="H1966">
        <f t="shared" si="180"/>
        <v>77226</v>
      </c>
      <c r="I1966" t="str" cm="1">
        <f t="array" ref="I1966">_xlfn.IFS(H1966&lt;PERCENTILE(Income_Clean,0.33),"Low",H1966&lt;PERCENTILE(Income_Clean,0.67),"Medium",H1966&gt;PERCENTILE(Income_Clean,0.67),"High")</f>
        <v>High</v>
      </c>
      <c r="J1966" t="str">
        <f t="shared" si="181"/>
        <v>Above Average Income</v>
      </c>
      <c r="K1966">
        <v>0</v>
      </c>
      <c r="L1966">
        <v>1</v>
      </c>
      <c r="M1966" t="str">
        <f t="shared" si="183"/>
        <v>Yes</v>
      </c>
      <c r="N1966" t="s">
        <v>686</v>
      </c>
      <c r="O1966">
        <v>29</v>
      </c>
      <c r="P1966">
        <v>631</v>
      </c>
      <c r="Q1966">
        <v>43</v>
      </c>
      <c r="R1966">
        <v>239</v>
      </c>
      <c r="S1966">
        <v>128</v>
      </c>
      <c r="T1966">
        <v>76</v>
      </c>
      <c r="U1966">
        <v>21</v>
      </c>
      <c r="V1966">
        <f t="shared" si="184"/>
        <v>1138</v>
      </c>
      <c r="W1966">
        <v>2</v>
      </c>
      <c r="X1966">
        <v>6</v>
      </c>
      <c r="Y1966">
        <v>8</v>
      </c>
      <c r="Z1966">
        <v>12</v>
      </c>
      <c r="AA1966">
        <v>3</v>
      </c>
      <c r="AB1966">
        <v>0</v>
      </c>
      <c r="AC1966">
        <v>0</v>
      </c>
      <c r="AD1966">
        <v>0</v>
      </c>
      <c r="AE1966">
        <v>0</v>
      </c>
      <c r="AF1966">
        <v>0</v>
      </c>
      <c r="AG1966">
        <f t="shared" si="185"/>
        <v>0</v>
      </c>
      <c r="AH1966">
        <v>0</v>
      </c>
      <c r="AI1966">
        <v>0</v>
      </c>
    </row>
    <row r="1967" spans="1:35" x14ac:dyDescent="0.3">
      <c r="A1967" s="1">
        <v>8537</v>
      </c>
      <c r="B1967">
        <v>1949</v>
      </c>
      <c r="C1967">
        <f t="shared" si="182"/>
        <v>77</v>
      </c>
      <c r="D1967" t="str" cm="1">
        <f t="array" ref="D1967">_xlfn.IFS(C1967&lt;36,"Young",C1967&lt;56,"Middle-aged",C1967&gt;=56,"Senior")</f>
        <v>Senior</v>
      </c>
      <c r="E1967" t="s">
        <v>29</v>
      </c>
      <c r="F1967" t="s">
        <v>71</v>
      </c>
      <c r="G1967">
        <v>72643</v>
      </c>
      <c r="H1967">
        <f t="shared" si="180"/>
        <v>72643</v>
      </c>
      <c r="I1967" t="str" cm="1">
        <f t="array" ref="I1967">_xlfn.IFS(H1967&lt;PERCENTILE(Income_Clean,0.33),"Low",H1967&lt;PERCENTILE(Income_Clean,0.67),"Medium",H1967&gt;PERCENTILE(Income_Clean,0.67),"High")</f>
        <v>High</v>
      </c>
      <c r="J1967" t="str">
        <f t="shared" si="181"/>
        <v>Above Average Income</v>
      </c>
      <c r="K1967">
        <v>0</v>
      </c>
      <c r="L1967">
        <v>0</v>
      </c>
      <c r="M1967" t="str">
        <f t="shared" si="183"/>
        <v>No</v>
      </c>
      <c r="N1967" t="s">
        <v>664</v>
      </c>
      <c r="O1967">
        <v>60</v>
      </c>
      <c r="P1967">
        <v>526</v>
      </c>
      <c r="Q1967">
        <v>80</v>
      </c>
      <c r="R1967">
        <v>553</v>
      </c>
      <c r="S1967">
        <v>123</v>
      </c>
      <c r="T1967">
        <v>94</v>
      </c>
      <c r="U1967">
        <v>53</v>
      </c>
      <c r="V1967">
        <f t="shared" si="184"/>
        <v>1429</v>
      </c>
      <c r="W1967">
        <v>1</v>
      </c>
      <c r="X1967">
        <v>3</v>
      </c>
      <c r="Y1967">
        <v>10</v>
      </c>
      <c r="Z1967">
        <v>7</v>
      </c>
      <c r="AA1967">
        <v>2</v>
      </c>
      <c r="AB1967">
        <v>0</v>
      </c>
      <c r="AC1967">
        <v>0</v>
      </c>
      <c r="AD1967">
        <v>0</v>
      </c>
      <c r="AE1967">
        <v>1</v>
      </c>
      <c r="AF1967">
        <v>0</v>
      </c>
      <c r="AG1967">
        <f t="shared" si="185"/>
        <v>1</v>
      </c>
      <c r="AH1967">
        <v>0</v>
      </c>
      <c r="AI1967">
        <v>1</v>
      </c>
    </row>
    <row r="1968" spans="1:35" x14ac:dyDescent="0.3">
      <c r="A1968" s="1">
        <v>4331</v>
      </c>
      <c r="B1968">
        <v>1978</v>
      </c>
      <c r="C1968">
        <f t="shared" si="182"/>
        <v>48</v>
      </c>
      <c r="D1968" t="str" cm="1">
        <f t="array" ref="D1968">_xlfn.IFS(C1968&lt;36,"Young",C1968&lt;56,"Middle-aged",C1968&gt;=56,"Senior")</f>
        <v>Middle-aged</v>
      </c>
      <c r="E1968" t="s">
        <v>39</v>
      </c>
      <c r="F1968" t="s">
        <v>33</v>
      </c>
      <c r="G1968">
        <v>85738</v>
      </c>
      <c r="H1968">
        <f t="shared" si="180"/>
        <v>85738</v>
      </c>
      <c r="I1968" t="str" cm="1">
        <f t="array" ref="I1968">_xlfn.IFS(H1968&lt;PERCENTILE(Income_Clean,0.33),"Low",H1968&lt;PERCENTILE(Income_Clean,0.67),"Medium",H1968&gt;PERCENTILE(Income_Clean,0.67),"High")</f>
        <v>High</v>
      </c>
      <c r="J1968" t="str">
        <f t="shared" si="181"/>
        <v>Above Average Income</v>
      </c>
      <c r="K1968">
        <v>0</v>
      </c>
      <c r="L1968">
        <v>0</v>
      </c>
      <c r="M1968" t="str">
        <f t="shared" si="183"/>
        <v>No</v>
      </c>
      <c r="N1968" t="s">
        <v>533</v>
      </c>
      <c r="O1968">
        <v>41</v>
      </c>
      <c r="P1968">
        <v>913</v>
      </c>
      <c r="Q1968">
        <v>26</v>
      </c>
      <c r="R1968">
        <v>376</v>
      </c>
      <c r="S1968">
        <v>17</v>
      </c>
      <c r="T1968">
        <v>26</v>
      </c>
      <c r="U1968">
        <v>13</v>
      </c>
      <c r="V1968">
        <f t="shared" si="184"/>
        <v>1371</v>
      </c>
      <c r="W1968">
        <v>1</v>
      </c>
      <c r="X1968">
        <v>3</v>
      </c>
      <c r="Y1968">
        <v>6</v>
      </c>
      <c r="Z1968">
        <v>11</v>
      </c>
      <c r="AA1968">
        <v>1</v>
      </c>
      <c r="AB1968">
        <v>0</v>
      </c>
      <c r="AC1968">
        <v>1</v>
      </c>
      <c r="AD1968">
        <v>1</v>
      </c>
      <c r="AE1968">
        <v>0</v>
      </c>
      <c r="AF1968">
        <v>0</v>
      </c>
      <c r="AG1968">
        <f t="shared" si="185"/>
        <v>2</v>
      </c>
      <c r="AH1968">
        <v>0</v>
      </c>
      <c r="AI1968">
        <v>0</v>
      </c>
    </row>
    <row r="1969" spans="1:35" x14ac:dyDescent="0.3">
      <c r="A1969" s="1">
        <v>6281</v>
      </c>
      <c r="B1969">
        <v>1966</v>
      </c>
      <c r="C1969">
        <f t="shared" si="182"/>
        <v>60</v>
      </c>
      <c r="D1969" t="str" cm="1">
        <f t="array" ref="D1969">_xlfn.IFS(C1969&lt;36,"Young",C1969&lt;56,"Middle-aged",C1969&gt;=56,"Senior")</f>
        <v>Senior</v>
      </c>
      <c r="E1969" t="s">
        <v>29</v>
      </c>
      <c r="F1969" t="s">
        <v>41</v>
      </c>
      <c r="G1969">
        <v>55686</v>
      </c>
      <c r="H1969">
        <f t="shared" si="180"/>
        <v>55686</v>
      </c>
      <c r="I1969" t="str" cm="1">
        <f t="array" ref="I1969">_xlfn.IFS(H1969&lt;PERCENTILE(Income_Clean,0.33),"Low",H1969&lt;PERCENTILE(Income_Clean,0.67),"Medium",H1969&gt;PERCENTILE(Income_Clean,0.67),"High")</f>
        <v>Medium</v>
      </c>
      <c r="J1969" t="str">
        <f t="shared" si="181"/>
        <v>Average Income</v>
      </c>
      <c r="K1969">
        <v>0</v>
      </c>
      <c r="L1969">
        <v>1</v>
      </c>
      <c r="M1969" t="str">
        <f t="shared" si="183"/>
        <v>Yes</v>
      </c>
      <c r="N1969" t="s">
        <v>516</v>
      </c>
      <c r="O1969">
        <v>27</v>
      </c>
      <c r="P1969">
        <v>673</v>
      </c>
      <c r="Q1969">
        <v>0</v>
      </c>
      <c r="R1969">
        <v>199</v>
      </c>
      <c r="S1969">
        <v>37</v>
      </c>
      <c r="T1969">
        <v>47</v>
      </c>
      <c r="U1969">
        <v>26</v>
      </c>
      <c r="V1969">
        <f t="shared" si="184"/>
        <v>982</v>
      </c>
      <c r="W1969">
        <v>2</v>
      </c>
      <c r="X1969">
        <v>6</v>
      </c>
      <c r="Y1969">
        <v>3</v>
      </c>
      <c r="Z1969">
        <v>5</v>
      </c>
      <c r="AA1969">
        <v>4</v>
      </c>
      <c r="AB1969">
        <v>1</v>
      </c>
      <c r="AC1969">
        <v>0</v>
      </c>
      <c r="AD1969">
        <v>0</v>
      </c>
      <c r="AE1969">
        <v>0</v>
      </c>
      <c r="AF1969">
        <v>0</v>
      </c>
      <c r="AG1969">
        <f t="shared" si="185"/>
        <v>1</v>
      </c>
      <c r="AH1969">
        <v>0</v>
      </c>
      <c r="AI1969">
        <v>0</v>
      </c>
    </row>
    <row r="1970" spans="1:35" x14ac:dyDescent="0.3">
      <c r="A1970" s="1">
        <v>4338</v>
      </c>
      <c r="B1970">
        <v>1983</v>
      </c>
      <c r="C1970">
        <f t="shared" si="182"/>
        <v>43</v>
      </c>
      <c r="D1970" t="str" cm="1">
        <f t="array" ref="D1970">_xlfn.IFS(C1970&lt;36,"Young",C1970&lt;56,"Middle-aged",C1970&gt;=56,"Senior")</f>
        <v>Middle-aged</v>
      </c>
      <c r="E1970" t="s">
        <v>29</v>
      </c>
      <c r="F1970" t="s">
        <v>30</v>
      </c>
      <c r="G1970">
        <v>39062</v>
      </c>
      <c r="H1970">
        <f t="shared" si="180"/>
        <v>39062</v>
      </c>
      <c r="I1970" t="str" cm="1">
        <f t="array" ref="I1970">_xlfn.IFS(H1970&lt;PERCENTILE(Income_Clean,0.33),"Low",H1970&lt;PERCENTILE(Income_Clean,0.67),"Medium",H1970&gt;PERCENTILE(Income_Clean,0.67),"High")</f>
        <v>Low</v>
      </c>
      <c r="J1970" t="str">
        <f t="shared" si="181"/>
        <v>Below Average Income</v>
      </c>
      <c r="K1970">
        <v>1</v>
      </c>
      <c r="L1970">
        <v>0</v>
      </c>
      <c r="M1970" t="str">
        <f t="shared" si="183"/>
        <v>Yes</v>
      </c>
      <c r="N1970" t="s">
        <v>661</v>
      </c>
      <c r="O1970">
        <v>28</v>
      </c>
      <c r="P1970">
        <v>23</v>
      </c>
      <c r="Q1970">
        <v>0</v>
      </c>
      <c r="R1970">
        <v>9</v>
      </c>
      <c r="S1970">
        <v>0</v>
      </c>
      <c r="T1970">
        <v>0</v>
      </c>
      <c r="U1970">
        <v>12</v>
      </c>
      <c r="V1970">
        <f t="shared" si="184"/>
        <v>44</v>
      </c>
      <c r="W1970">
        <v>1</v>
      </c>
      <c r="X1970">
        <v>1</v>
      </c>
      <c r="Y1970">
        <v>0</v>
      </c>
      <c r="Z1970">
        <v>3</v>
      </c>
      <c r="AA1970">
        <v>4</v>
      </c>
      <c r="AB1970">
        <v>1</v>
      </c>
      <c r="AC1970">
        <v>0</v>
      </c>
      <c r="AD1970">
        <v>0</v>
      </c>
      <c r="AE1970">
        <v>0</v>
      </c>
      <c r="AF1970">
        <v>0</v>
      </c>
      <c r="AG1970">
        <f t="shared" si="185"/>
        <v>1</v>
      </c>
      <c r="AH1970">
        <v>0</v>
      </c>
      <c r="AI1970">
        <v>0</v>
      </c>
    </row>
    <row r="1971" spans="1:35" x14ac:dyDescent="0.3">
      <c r="A1971" s="1">
        <v>2452</v>
      </c>
      <c r="B1971">
        <v>1971</v>
      </c>
      <c r="C1971">
        <f t="shared" si="182"/>
        <v>55</v>
      </c>
      <c r="D1971" t="str" cm="1">
        <f t="array" ref="D1971">_xlfn.IFS(C1971&lt;36,"Young",C1971&lt;56,"Middle-aged",C1971&gt;=56,"Senior")</f>
        <v>Middle-aged</v>
      </c>
      <c r="E1971" t="s">
        <v>29</v>
      </c>
      <c r="F1971" t="s">
        <v>33</v>
      </c>
      <c r="G1971">
        <v>34600</v>
      </c>
      <c r="H1971">
        <f t="shared" si="180"/>
        <v>34600</v>
      </c>
      <c r="I1971" t="str" cm="1">
        <f t="array" ref="I1971">_xlfn.IFS(H1971&lt;PERCENTILE(Income_Clean,0.33),"Low",H1971&lt;PERCENTILE(Income_Clean,0.67),"Medium",H1971&gt;PERCENTILE(Income_Clean,0.67),"High")</f>
        <v>Low</v>
      </c>
      <c r="J1971" t="str">
        <f t="shared" si="181"/>
        <v>Below Average Income</v>
      </c>
      <c r="K1971">
        <v>1</v>
      </c>
      <c r="L1971">
        <v>1</v>
      </c>
      <c r="M1971" t="str">
        <f t="shared" si="183"/>
        <v>Yes</v>
      </c>
      <c r="N1971" t="s">
        <v>454</v>
      </c>
      <c r="O1971">
        <v>8</v>
      </c>
      <c r="P1971">
        <v>199</v>
      </c>
      <c r="Q1971">
        <v>33</v>
      </c>
      <c r="R1971">
        <v>60</v>
      </c>
      <c r="S1971">
        <v>8</v>
      </c>
      <c r="T1971">
        <v>3</v>
      </c>
      <c r="U1971">
        <v>15</v>
      </c>
      <c r="V1971">
        <f t="shared" si="184"/>
        <v>318</v>
      </c>
      <c r="W1971">
        <v>5</v>
      </c>
      <c r="X1971">
        <v>5</v>
      </c>
      <c r="Y1971">
        <v>2</v>
      </c>
      <c r="Z1971">
        <v>5</v>
      </c>
      <c r="AA1971">
        <v>8</v>
      </c>
      <c r="AB1971">
        <v>0</v>
      </c>
      <c r="AC1971">
        <v>0</v>
      </c>
      <c r="AD1971">
        <v>0</v>
      </c>
      <c r="AE1971">
        <v>0</v>
      </c>
      <c r="AF1971">
        <v>0</v>
      </c>
      <c r="AG1971">
        <f t="shared" si="185"/>
        <v>0</v>
      </c>
      <c r="AH1971">
        <v>0</v>
      </c>
      <c r="AI1971">
        <v>1</v>
      </c>
    </row>
    <row r="1972" spans="1:35" x14ac:dyDescent="0.3">
      <c r="A1972" s="1">
        <v>9507</v>
      </c>
      <c r="B1972">
        <v>1975</v>
      </c>
      <c r="C1972">
        <f t="shared" si="182"/>
        <v>51</v>
      </c>
      <c r="D1972" t="str" cm="1">
        <f t="array" ref="D1972">_xlfn.IFS(C1972&lt;36,"Young",C1972&lt;56,"Middle-aged",C1972&gt;=56,"Senior")</f>
        <v>Middle-aged</v>
      </c>
      <c r="E1972" t="s">
        <v>29</v>
      </c>
      <c r="F1972" t="s">
        <v>37</v>
      </c>
      <c r="G1972">
        <v>40794</v>
      </c>
      <c r="H1972">
        <f t="shared" si="180"/>
        <v>40794</v>
      </c>
      <c r="I1972" t="str" cm="1">
        <f t="array" ref="I1972">_xlfn.IFS(H1972&lt;PERCENTILE(Income_Clean,0.33),"Low",H1972&lt;PERCENTILE(Income_Clean,0.67),"Medium",H1972&gt;PERCENTILE(Income_Clean,0.67),"High")</f>
        <v>Medium</v>
      </c>
      <c r="J1972" t="str">
        <f t="shared" si="181"/>
        <v>Average Income</v>
      </c>
      <c r="K1972">
        <v>0</v>
      </c>
      <c r="L1972">
        <v>1</v>
      </c>
      <c r="M1972" t="str">
        <f t="shared" si="183"/>
        <v>Yes</v>
      </c>
      <c r="N1972" t="s">
        <v>687</v>
      </c>
      <c r="O1972">
        <v>18</v>
      </c>
      <c r="P1972">
        <v>261</v>
      </c>
      <c r="Q1972">
        <v>23</v>
      </c>
      <c r="R1972">
        <v>73</v>
      </c>
      <c r="S1972">
        <v>4</v>
      </c>
      <c r="T1972">
        <v>23</v>
      </c>
      <c r="U1972">
        <v>50</v>
      </c>
      <c r="V1972">
        <f t="shared" si="184"/>
        <v>434</v>
      </c>
      <c r="W1972">
        <v>2</v>
      </c>
      <c r="X1972">
        <v>6</v>
      </c>
      <c r="Y1972">
        <v>3</v>
      </c>
      <c r="Z1972">
        <v>5</v>
      </c>
      <c r="AA1972">
        <v>7</v>
      </c>
      <c r="AB1972">
        <v>0</v>
      </c>
      <c r="AC1972">
        <v>0</v>
      </c>
      <c r="AD1972">
        <v>0</v>
      </c>
      <c r="AE1972">
        <v>0</v>
      </c>
      <c r="AF1972">
        <v>0</v>
      </c>
      <c r="AG1972">
        <f t="shared" si="185"/>
        <v>0</v>
      </c>
      <c r="AH1972">
        <v>0</v>
      </c>
      <c r="AI1972">
        <v>0</v>
      </c>
    </row>
    <row r="1973" spans="1:35" x14ac:dyDescent="0.3">
      <c r="A1973" s="1">
        <v>8360</v>
      </c>
      <c r="B1973">
        <v>1971</v>
      </c>
      <c r="C1973">
        <f t="shared" si="182"/>
        <v>55</v>
      </c>
      <c r="D1973" t="str" cm="1">
        <f t="array" ref="D1973">_xlfn.IFS(C1973&lt;36,"Young",C1973&lt;56,"Middle-aged",C1973&gt;=56,"Senior")</f>
        <v>Middle-aged</v>
      </c>
      <c r="E1973" t="s">
        <v>53</v>
      </c>
      <c r="F1973" t="s">
        <v>37</v>
      </c>
      <c r="G1973">
        <v>54690</v>
      </c>
      <c r="H1973">
        <f t="shared" si="180"/>
        <v>54690</v>
      </c>
      <c r="I1973" t="str" cm="1">
        <f t="array" ref="I1973">_xlfn.IFS(H1973&lt;PERCENTILE(Income_Clean,0.33),"Low",H1973&lt;PERCENTILE(Income_Clean,0.67),"Medium",H1973&gt;PERCENTILE(Income_Clean,0.67),"High")</f>
        <v>Medium</v>
      </c>
      <c r="J1973" t="str">
        <f t="shared" si="181"/>
        <v>Average Income</v>
      </c>
      <c r="K1973">
        <v>1</v>
      </c>
      <c r="L1973">
        <v>1</v>
      </c>
      <c r="M1973" t="str">
        <f t="shared" si="183"/>
        <v>Yes</v>
      </c>
      <c r="N1973" t="s">
        <v>290</v>
      </c>
      <c r="O1973">
        <v>76</v>
      </c>
      <c r="P1973">
        <v>111</v>
      </c>
      <c r="Q1973">
        <v>16</v>
      </c>
      <c r="R1973">
        <v>37</v>
      </c>
      <c r="S1973">
        <v>7</v>
      </c>
      <c r="T1973">
        <v>9</v>
      </c>
      <c r="U1973">
        <v>18</v>
      </c>
      <c r="V1973">
        <f t="shared" si="184"/>
        <v>198</v>
      </c>
      <c r="W1973">
        <v>3</v>
      </c>
      <c r="X1973">
        <v>3</v>
      </c>
      <c r="Y1973">
        <v>1</v>
      </c>
      <c r="Z1973">
        <v>5</v>
      </c>
      <c r="AA1973">
        <v>3</v>
      </c>
      <c r="AB1973">
        <v>0</v>
      </c>
      <c r="AC1973">
        <v>0</v>
      </c>
      <c r="AD1973">
        <v>0</v>
      </c>
      <c r="AE1973">
        <v>0</v>
      </c>
      <c r="AF1973">
        <v>0</v>
      </c>
      <c r="AG1973">
        <f t="shared" si="185"/>
        <v>0</v>
      </c>
      <c r="AH1973">
        <v>0</v>
      </c>
      <c r="AI1973">
        <v>0</v>
      </c>
    </row>
    <row r="1974" spans="1:35" x14ac:dyDescent="0.3">
      <c r="A1974" s="1">
        <v>10311</v>
      </c>
      <c r="B1974">
        <v>1969</v>
      </c>
      <c r="C1974">
        <f t="shared" si="182"/>
        <v>57</v>
      </c>
      <c r="D1974" t="str" cm="1">
        <f t="array" ref="D1974">_xlfn.IFS(C1974&lt;36,"Young",C1974&lt;56,"Middle-aged",C1974&gt;=56,"Senior")</f>
        <v>Senior</v>
      </c>
      <c r="E1974" t="s">
        <v>29</v>
      </c>
      <c r="F1974" t="s">
        <v>37</v>
      </c>
      <c r="G1974">
        <v>4428</v>
      </c>
      <c r="H1974">
        <f t="shared" si="180"/>
        <v>4428</v>
      </c>
      <c r="I1974" t="str" cm="1">
        <f t="array" ref="I1974">_xlfn.IFS(H1974&lt;PERCENTILE(Income_Clean,0.33),"Low",H1974&lt;PERCENTILE(Income_Clean,0.67),"Medium",H1974&gt;PERCENTILE(Income_Clean,0.67),"High")</f>
        <v>Low</v>
      </c>
      <c r="J1974" t="str">
        <f t="shared" si="181"/>
        <v>Below Average Income</v>
      </c>
      <c r="K1974">
        <v>0</v>
      </c>
      <c r="L1974">
        <v>1</v>
      </c>
      <c r="M1974" t="str">
        <f t="shared" si="183"/>
        <v>Yes</v>
      </c>
      <c r="N1974" t="s">
        <v>651</v>
      </c>
      <c r="O1974">
        <v>0</v>
      </c>
      <c r="P1974">
        <v>16</v>
      </c>
      <c r="Q1974">
        <v>4</v>
      </c>
      <c r="R1974">
        <v>12</v>
      </c>
      <c r="S1974">
        <v>2</v>
      </c>
      <c r="T1974">
        <v>4</v>
      </c>
      <c r="U1974">
        <v>321</v>
      </c>
      <c r="V1974">
        <f t="shared" si="184"/>
        <v>359</v>
      </c>
      <c r="W1974">
        <v>0</v>
      </c>
      <c r="X1974">
        <v>25</v>
      </c>
      <c r="Y1974">
        <v>0</v>
      </c>
      <c r="Z1974">
        <v>0</v>
      </c>
      <c r="AA1974">
        <v>1</v>
      </c>
      <c r="AB1974">
        <v>0</v>
      </c>
      <c r="AC1974">
        <v>0</v>
      </c>
      <c r="AD1974">
        <v>0</v>
      </c>
      <c r="AE1974">
        <v>0</v>
      </c>
      <c r="AF1974">
        <v>0</v>
      </c>
      <c r="AG1974">
        <f t="shared" si="185"/>
        <v>0</v>
      </c>
      <c r="AH1974">
        <v>0</v>
      </c>
      <c r="AI1974">
        <v>0</v>
      </c>
    </row>
    <row r="1975" spans="1:35" x14ac:dyDescent="0.3">
      <c r="A1975" s="1">
        <v>5117</v>
      </c>
      <c r="B1975">
        <v>1963</v>
      </c>
      <c r="C1975">
        <f t="shared" si="182"/>
        <v>63</v>
      </c>
      <c r="D1975" t="str" cm="1">
        <f t="array" ref="D1975">_xlfn.IFS(C1975&lt;36,"Young",C1975&lt;56,"Middle-aged",C1975&gt;=56,"Senior")</f>
        <v>Senior</v>
      </c>
      <c r="E1975" t="s">
        <v>53</v>
      </c>
      <c r="F1975" t="s">
        <v>37</v>
      </c>
      <c r="G1975">
        <v>32632</v>
      </c>
      <c r="H1975">
        <f t="shared" si="180"/>
        <v>32632</v>
      </c>
      <c r="I1975" t="str" cm="1">
        <f t="array" ref="I1975">_xlfn.IFS(H1975&lt;PERCENTILE(Income_Clean,0.33),"Low",H1975&lt;PERCENTILE(Income_Clean,0.67),"Medium",H1975&gt;PERCENTILE(Income_Clean,0.67),"High")</f>
        <v>Low</v>
      </c>
      <c r="J1975" t="str">
        <f t="shared" si="181"/>
        <v>Below Average Income</v>
      </c>
      <c r="K1975">
        <v>0</v>
      </c>
      <c r="L1975">
        <v>0</v>
      </c>
      <c r="M1975" t="str">
        <f t="shared" si="183"/>
        <v>No</v>
      </c>
      <c r="N1975" t="s">
        <v>637</v>
      </c>
      <c r="O1975">
        <v>32</v>
      </c>
      <c r="P1975">
        <v>63</v>
      </c>
      <c r="Q1975">
        <v>151</v>
      </c>
      <c r="R1975">
        <v>137</v>
      </c>
      <c r="S1975">
        <v>153</v>
      </c>
      <c r="T1975">
        <v>19</v>
      </c>
      <c r="U1975">
        <v>53</v>
      </c>
      <c r="V1975">
        <f t="shared" si="184"/>
        <v>576</v>
      </c>
      <c r="W1975">
        <v>2</v>
      </c>
      <c r="X1975">
        <v>4</v>
      </c>
      <c r="Y1975">
        <v>4</v>
      </c>
      <c r="Z1975">
        <v>8</v>
      </c>
      <c r="AA1975">
        <v>5</v>
      </c>
      <c r="AB1975">
        <v>0</v>
      </c>
      <c r="AC1975">
        <v>0</v>
      </c>
      <c r="AD1975">
        <v>0</v>
      </c>
      <c r="AE1975">
        <v>0</v>
      </c>
      <c r="AF1975">
        <v>0</v>
      </c>
      <c r="AG1975">
        <f t="shared" si="185"/>
        <v>0</v>
      </c>
      <c r="AH1975">
        <v>0</v>
      </c>
      <c r="AI1975">
        <v>0</v>
      </c>
    </row>
    <row r="1976" spans="1:35" x14ac:dyDescent="0.3">
      <c r="A1976" s="1">
        <v>4867</v>
      </c>
      <c r="B1976">
        <v>1968</v>
      </c>
      <c r="C1976">
        <f t="shared" si="182"/>
        <v>58</v>
      </c>
      <c r="D1976" t="str" cm="1">
        <f t="array" ref="D1976">_xlfn.IFS(C1976&lt;36,"Young",C1976&lt;56,"Middle-aged",C1976&gt;=56,"Senior")</f>
        <v>Senior</v>
      </c>
      <c r="E1976" t="s">
        <v>36</v>
      </c>
      <c r="F1976" t="s">
        <v>30</v>
      </c>
      <c r="G1976">
        <v>38236</v>
      </c>
      <c r="H1976">
        <f t="shared" si="180"/>
        <v>38236</v>
      </c>
      <c r="I1976" t="str" cm="1">
        <f t="array" ref="I1976">_xlfn.IFS(H1976&lt;PERCENTILE(Income_Clean,0.33),"Low",H1976&lt;PERCENTILE(Income_Clean,0.67),"Medium",H1976&gt;PERCENTILE(Income_Clean,0.67),"High")</f>
        <v>Low</v>
      </c>
      <c r="J1976" t="str">
        <f t="shared" si="181"/>
        <v>Below Average Income</v>
      </c>
      <c r="K1976">
        <v>1</v>
      </c>
      <c r="L1976">
        <v>1</v>
      </c>
      <c r="M1976" t="str">
        <f t="shared" si="183"/>
        <v>Yes</v>
      </c>
      <c r="N1976" t="s">
        <v>576</v>
      </c>
      <c r="O1976">
        <v>2</v>
      </c>
      <c r="P1976">
        <v>58</v>
      </c>
      <c r="Q1976">
        <v>0</v>
      </c>
      <c r="R1976">
        <v>18</v>
      </c>
      <c r="S1976">
        <v>2</v>
      </c>
      <c r="T1976">
        <v>0</v>
      </c>
      <c r="U1976">
        <v>10</v>
      </c>
      <c r="V1976">
        <f t="shared" si="184"/>
        <v>88</v>
      </c>
      <c r="W1976">
        <v>4</v>
      </c>
      <c r="X1976">
        <v>3</v>
      </c>
      <c r="Y1976">
        <v>0</v>
      </c>
      <c r="Z1976">
        <v>4</v>
      </c>
      <c r="AA1976">
        <v>7</v>
      </c>
      <c r="AB1976">
        <v>0</v>
      </c>
      <c r="AC1976">
        <v>0</v>
      </c>
      <c r="AD1976">
        <v>0</v>
      </c>
      <c r="AE1976">
        <v>0</v>
      </c>
      <c r="AF1976">
        <v>0</v>
      </c>
      <c r="AG1976">
        <f t="shared" si="185"/>
        <v>0</v>
      </c>
      <c r="AH1976">
        <v>0</v>
      </c>
      <c r="AI1976">
        <v>0</v>
      </c>
    </row>
    <row r="1977" spans="1:35" x14ac:dyDescent="0.3">
      <c r="A1977" s="1">
        <v>9289</v>
      </c>
      <c r="B1977">
        <v>1979</v>
      </c>
      <c r="C1977">
        <f t="shared" si="182"/>
        <v>47</v>
      </c>
      <c r="D1977" t="str" cm="1">
        <f t="array" ref="D1977">_xlfn.IFS(C1977&lt;36,"Young",C1977&lt;56,"Middle-aged",C1977&gt;=56,"Senior")</f>
        <v>Middle-aged</v>
      </c>
      <c r="E1977" t="s">
        <v>29</v>
      </c>
      <c r="F1977" t="s">
        <v>37</v>
      </c>
      <c r="G1977">
        <v>36781</v>
      </c>
      <c r="H1977">
        <f t="shared" si="180"/>
        <v>36781</v>
      </c>
      <c r="I1977" t="str" cm="1">
        <f t="array" ref="I1977">_xlfn.IFS(H1977&lt;PERCENTILE(Income_Clean,0.33),"Low",H1977&lt;PERCENTILE(Income_Clean,0.67),"Medium",H1977&gt;PERCENTILE(Income_Clean,0.67),"High")</f>
        <v>Low</v>
      </c>
      <c r="J1977" t="str">
        <f t="shared" si="181"/>
        <v>Below Average Income</v>
      </c>
      <c r="K1977">
        <v>1</v>
      </c>
      <c r="L1977">
        <v>0</v>
      </c>
      <c r="M1977" t="str">
        <f t="shared" si="183"/>
        <v>Yes</v>
      </c>
      <c r="N1977" t="s">
        <v>688</v>
      </c>
      <c r="O1977">
        <v>16</v>
      </c>
      <c r="P1977">
        <v>29</v>
      </c>
      <c r="Q1977">
        <v>1</v>
      </c>
      <c r="R1977">
        <v>17</v>
      </c>
      <c r="S1977">
        <v>0</v>
      </c>
      <c r="T1977">
        <v>3</v>
      </c>
      <c r="U1977">
        <v>13</v>
      </c>
      <c r="V1977">
        <f t="shared" si="184"/>
        <v>63</v>
      </c>
      <c r="W1977">
        <v>1</v>
      </c>
      <c r="X1977">
        <v>2</v>
      </c>
      <c r="Y1977">
        <v>1</v>
      </c>
      <c r="Z1977">
        <v>2</v>
      </c>
      <c r="AA1977">
        <v>8</v>
      </c>
      <c r="AB1977">
        <v>0</v>
      </c>
      <c r="AC1977">
        <v>0</v>
      </c>
      <c r="AD1977">
        <v>0</v>
      </c>
      <c r="AE1977">
        <v>0</v>
      </c>
      <c r="AF1977">
        <v>0</v>
      </c>
      <c r="AG1977">
        <f t="shared" si="185"/>
        <v>0</v>
      </c>
      <c r="AH1977">
        <v>0</v>
      </c>
      <c r="AI1977">
        <v>1</v>
      </c>
    </row>
    <row r="1978" spans="1:35" x14ac:dyDescent="0.3">
      <c r="A1978" s="1">
        <v>10913</v>
      </c>
      <c r="B1978">
        <v>1984</v>
      </c>
      <c r="C1978">
        <f t="shared" si="182"/>
        <v>42</v>
      </c>
      <c r="D1978" t="str" cm="1">
        <f t="array" ref="D1978">_xlfn.IFS(C1978&lt;36,"Young",C1978&lt;56,"Middle-aged",C1978&gt;=56,"Senior")</f>
        <v>Middle-aged</v>
      </c>
      <c r="E1978" t="s">
        <v>39</v>
      </c>
      <c r="F1978" t="s">
        <v>30</v>
      </c>
      <c r="G1978">
        <v>31385</v>
      </c>
      <c r="H1978">
        <f t="shared" si="180"/>
        <v>31385</v>
      </c>
      <c r="I1978" t="str" cm="1">
        <f t="array" ref="I1978">_xlfn.IFS(H1978&lt;PERCENTILE(Income_Clean,0.33),"Low",H1978&lt;PERCENTILE(Income_Clean,0.67),"Medium",H1978&gt;PERCENTILE(Income_Clean,0.67),"High")</f>
        <v>Low</v>
      </c>
      <c r="J1978" t="str">
        <f t="shared" si="181"/>
        <v>Below Average Income</v>
      </c>
      <c r="K1978">
        <v>1</v>
      </c>
      <c r="L1978">
        <v>0</v>
      </c>
      <c r="M1978" t="str">
        <f t="shared" si="183"/>
        <v>Yes</v>
      </c>
      <c r="N1978" t="s">
        <v>190</v>
      </c>
      <c r="O1978">
        <v>56</v>
      </c>
      <c r="P1978">
        <v>3</v>
      </c>
      <c r="Q1978">
        <v>2</v>
      </c>
      <c r="R1978">
        <v>12</v>
      </c>
      <c r="S1978">
        <v>0</v>
      </c>
      <c r="T1978">
        <v>1</v>
      </c>
      <c r="U1978">
        <v>9</v>
      </c>
      <c r="V1978">
        <f t="shared" si="184"/>
        <v>27</v>
      </c>
      <c r="W1978">
        <v>1</v>
      </c>
      <c r="X1978">
        <v>1</v>
      </c>
      <c r="Y1978">
        <v>0</v>
      </c>
      <c r="Z1978">
        <v>2</v>
      </c>
      <c r="AA1978">
        <v>8</v>
      </c>
      <c r="AB1978">
        <v>1</v>
      </c>
      <c r="AC1978">
        <v>0</v>
      </c>
      <c r="AD1978">
        <v>0</v>
      </c>
      <c r="AE1978">
        <v>0</v>
      </c>
      <c r="AF1978">
        <v>0</v>
      </c>
      <c r="AG1978">
        <f t="shared" si="185"/>
        <v>1</v>
      </c>
      <c r="AH1978">
        <v>0</v>
      </c>
      <c r="AI1978">
        <v>1</v>
      </c>
    </row>
    <row r="1979" spans="1:35" x14ac:dyDescent="0.3">
      <c r="A1979" s="1">
        <v>3032</v>
      </c>
      <c r="B1979">
        <v>1984</v>
      </c>
      <c r="C1979">
        <f t="shared" si="182"/>
        <v>42</v>
      </c>
      <c r="D1979" t="str" cm="1">
        <f t="array" ref="D1979">_xlfn.IFS(C1979&lt;36,"Young",C1979&lt;56,"Middle-aged",C1979&gt;=56,"Senior")</f>
        <v>Middle-aged</v>
      </c>
      <c r="E1979" t="s">
        <v>29</v>
      </c>
      <c r="F1979" t="s">
        <v>37</v>
      </c>
      <c r="G1979">
        <v>24570</v>
      </c>
      <c r="H1979">
        <f t="shared" si="180"/>
        <v>24570</v>
      </c>
      <c r="I1979" t="str" cm="1">
        <f t="array" ref="I1979">_xlfn.IFS(H1979&lt;PERCENTILE(Income_Clean,0.33),"Low",H1979&lt;PERCENTILE(Income_Clean,0.67),"Medium",H1979&gt;PERCENTILE(Income_Clean,0.67),"High")</f>
        <v>Low</v>
      </c>
      <c r="J1979" t="str">
        <f t="shared" si="181"/>
        <v>Below Average Income</v>
      </c>
      <c r="K1979">
        <v>1</v>
      </c>
      <c r="L1979">
        <v>0</v>
      </c>
      <c r="M1979" t="str">
        <f t="shared" si="183"/>
        <v>Yes</v>
      </c>
      <c r="N1979" t="s">
        <v>664</v>
      </c>
      <c r="O1979">
        <v>97</v>
      </c>
      <c r="P1979">
        <v>28</v>
      </c>
      <c r="Q1979">
        <v>34</v>
      </c>
      <c r="R1979">
        <v>62</v>
      </c>
      <c r="S1979">
        <v>11</v>
      </c>
      <c r="T1979">
        <v>14</v>
      </c>
      <c r="U1979">
        <v>44</v>
      </c>
      <c r="V1979">
        <f t="shared" si="184"/>
        <v>193</v>
      </c>
      <c r="W1979">
        <v>3</v>
      </c>
      <c r="X1979">
        <v>4</v>
      </c>
      <c r="Y1979">
        <v>0</v>
      </c>
      <c r="Z1979">
        <v>4</v>
      </c>
      <c r="AA1979">
        <v>9</v>
      </c>
      <c r="AB1979">
        <v>0</v>
      </c>
      <c r="AC1979">
        <v>0</v>
      </c>
      <c r="AD1979">
        <v>0</v>
      </c>
      <c r="AE1979">
        <v>0</v>
      </c>
      <c r="AF1979">
        <v>0</v>
      </c>
      <c r="AG1979">
        <f t="shared" si="185"/>
        <v>0</v>
      </c>
      <c r="AH1979">
        <v>0</v>
      </c>
      <c r="AI1979">
        <v>0</v>
      </c>
    </row>
    <row r="1980" spans="1:35" x14ac:dyDescent="0.3">
      <c r="A1980" s="1">
        <v>8524</v>
      </c>
      <c r="B1980">
        <v>1974</v>
      </c>
      <c r="C1980">
        <f t="shared" si="182"/>
        <v>52</v>
      </c>
      <c r="D1980" t="str" cm="1">
        <f t="array" ref="D1980">_xlfn.IFS(C1980&lt;36,"Young",C1980&lt;56,"Middle-aged",C1980&gt;=56,"Senior")</f>
        <v>Middle-aged</v>
      </c>
      <c r="E1980" t="s">
        <v>36</v>
      </c>
      <c r="F1980" t="s">
        <v>41</v>
      </c>
      <c r="G1980">
        <v>25509</v>
      </c>
      <c r="H1980">
        <f t="shared" si="180"/>
        <v>25509</v>
      </c>
      <c r="I1980" t="str" cm="1">
        <f t="array" ref="I1980">_xlfn.IFS(H1980&lt;PERCENTILE(Income_Clean,0.33),"Low",H1980&lt;PERCENTILE(Income_Clean,0.67),"Medium",H1980&gt;PERCENTILE(Income_Clean,0.67),"High")</f>
        <v>Low</v>
      </c>
      <c r="J1980" t="str">
        <f t="shared" si="181"/>
        <v>Below Average Income</v>
      </c>
      <c r="K1980">
        <v>1</v>
      </c>
      <c r="L1980">
        <v>0</v>
      </c>
      <c r="M1980" t="str">
        <f t="shared" si="183"/>
        <v>Yes</v>
      </c>
      <c r="N1980" t="s">
        <v>275</v>
      </c>
      <c r="O1980">
        <v>15</v>
      </c>
      <c r="P1980">
        <v>40</v>
      </c>
      <c r="Q1980">
        <v>3</v>
      </c>
      <c r="R1980">
        <v>30</v>
      </c>
      <c r="S1980">
        <v>10</v>
      </c>
      <c r="T1980">
        <v>7</v>
      </c>
      <c r="U1980">
        <v>11</v>
      </c>
      <c r="V1980">
        <f t="shared" si="184"/>
        <v>101</v>
      </c>
      <c r="W1980">
        <v>3</v>
      </c>
      <c r="X1980">
        <v>3</v>
      </c>
      <c r="Y1980">
        <v>0</v>
      </c>
      <c r="Z1980">
        <v>3</v>
      </c>
      <c r="AA1980">
        <v>9</v>
      </c>
      <c r="AB1980">
        <v>0</v>
      </c>
      <c r="AC1980">
        <v>0</v>
      </c>
      <c r="AD1980">
        <v>0</v>
      </c>
      <c r="AE1980">
        <v>0</v>
      </c>
      <c r="AF1980">
        <v>0</v>
      </c>
      <c r="AG1980">
        <f t="shared" si="185"/>
        <v>0</v>
      </c>
      <c r="AH1980">
        <v>0</v>
      </c>
      <c r="AI1980">
        <v>1</v>
      </c>
    </row>
    <row r="1981" spans="1:35" x14ac:dyDescent="0.3">
      <c r="A1981" s="1">
        <v>3334</v>
      </c>
      <c r="B1981">
        <v>1951</v>
      </c>
      <c r="C1981">
        <f t="shared" si="182"/>
        <v>75</v>
      </c>
      <c r="D1981" t="str" cm="1">
        <f t="array" ref="D1981">_xlfn.IFS(C1981&lt;36,"Young",C1981&lt;56,"Middle-aged",C1981&gt;=56,"Senior")</f>
        <v>Senior</v>
      </c>
      <c r="E1981" t="s">
        <v>29</v>
      </c>
      <c r="F1981" t="s">
        <v>37</v>
      </c>
      <c r="G1981">
        <v>94642</v>
      </c>
      <c r="H1981">
        <f t="shared" si="180"/>
        <v>94642</v>
      </c>
      <c r="I1981" t="str" cm="1">
        <f t="array" ref="I1981">_xlfn.IFS(H1981&lt;PERCENTILE(Income_Clean,0.33),"Low",H1981&lt;PERCENTILE(Income_Clean,0.67),"Medium",H1981&gt;PERCENTILE(Income_Clean,0.67),"High")</f>
        <v>High</v>
      </c>
      <c r="J1981" t="str">
        <f t="shared" si="181"/>
        <v>Above Average Income</v>
      </c>
      <c r="K1981">
        <v>0</v>
      </c>
      <c r="L1981">
        <v>0</v>
      </c>
      <c r="M1981" t="str">
        <f t="shared" si="183"/>
        <v>No</v>
      </c>
      <c r="N1981" t="s">
        <v>632</v>
      </c>
      <c r="O1981">
        <v>35</v>
      </c>
      <c r="P1981">
        <v>879</v>
      </c>
      <c r="Q1981">
        <v>143</v>
      </c>
      <c r="R1981">
        <v>797</v>
      </c>
      <c r="S1981">
        <v>106</v>
      </c>
      <c r="T1981">
        <v>143</v>
      </c>
      <c r="U1981">
        <v>143</v>
      </c>
      <c r="V1981">
        <f t="shared" si="184"/>
        <v>2211</v>
      </c>
      <c r="W1981">
        <v>0</v>
      </c>
      <c r="X1981">
        <v>5</v>
      </c>
      <c r="Y1981">
        <v>7</v>
      </c>
      <c r="Z1981">
        <v>9</v>
      </c>
      <c r="AA1981">
        <v>1</v>
      </c>
      <c r="AB1981">
        <v>0</v>
      </c>
      <c r="AC1981">
        <v>0</v>
      </c>
      <c r="AD1981">
        <v>1</v>
      </c>
      <c r="AE1981">
        <v>1</v>
      </c>
      <c r="AF1981">
        <v>0</v>
      </c>
      <c r="AG1981">
        <f t="shared" si="185"/>
        <v>2</v>
      </c>
      <c r="AH1981">
        <v>0</v>
      </c>
      <c r="AI1981">
        <v>0</v>
      </c>
    </row>
    <row r="1982" spans="1:35" x14ac:dyDescent="0.3">
      <c r="A1982" s="1">
        <v>4470</v>
      </c>
      <c r="B1982">
        <v>1962</v>
      </c>
      <c r="C1982">
        <f t="shared" si="182"/>
        <v>64</v>
      </c>
      <c r="D1982" t="str" cm="1">
        <f t="array" ref="D1982">_xlfn.IFS(C1982&lt;36,"Young",C1982&lt;56,"Middle-aged",C1982&gt;=56,"Senior")</f>
        <v>Senior</v>
      </c>
      <c r="E1982" t="s">
        <v>39</v>
      </c>
      <c r="F1982" t="s">
        <v>37</v>
      </c>
      <c r="G1982">
        <v>58646</v>
      </c>
      <c r="H1982">
        <f t="shared" si="180"/>
        <v>58646</v>
      </c>
      <c r="I1982" t="str" cm="1">
        <f t="array" ref="I1982">_xlfn.IFS(H1982&lt;PERCENTILE(Income_Clean,0.33),"Low",H1982&lt;PERCENTILE(Income_Clean,0.67),"Medium",H1982&gt;PERCENTILE(Income_Clean,0.67),"High")</f>
        <v>Medium</v>
      </c>
      <c r="J1982" t="str">
        <f t="shared" si="181"/>
        <v>Average Income</v>
      </c>
      <c r="K1982">
        <v>0</v>
      </c>
      <c r="L1982">
        <v>1</v>
      </c>
      <c r="M1982" t="str">
        <f t="shared" si="183"/>
        <v>Yes</v>
      </c>
      <c r="N1982" t="s">
        <v>542</v>
      </c>
      <c r="O1982">
        <v>3</v>
      </c>
      <c r="P1982">
        <v>62</v>
      </c>
      <c r="Q1982">
        <v>1</v>
      </c>
      <c r="R1982">
        <v>44</v>
      </c>
      <c r="S1982">
        <v>6</v>
      </c>
      <c r="T1982">
        <v>5</v>
      </c>
      <c r="U1982">
        <v>22</v>
      </c>
      <c r="V1982">
        <f t="shared" si="184"/>
        <v>140</v>
      </c>
      <c r="W1982">
        <v>1</v>
      </c>
      <c r="X1982">
        <v>2</v>
      </c>
      <c r="Y1982">
        <v>1</v>
      </c>
      <c r="Z1982">
        <v>4</v>
      </c>
      <c r="AA1982">
        <v>4</v>
      </c>
      <c r="AB1982">
        <v>0</v>
      </c>
      <c r="AC1982">
        <v>0</v>
      </c>
      <c r="AD1982">
        <v>0</v>
      </c>
      <c r="AE1982">
        <v>0</v>
      </c>
      <c r="AF1982">
        <v>0</v>
      </c>
      <c r="AG1982">
        <f t="shared" si="185"/>
        <v>0</v>
      </c>
      <c r="AH1982">
        <v>0</v>
      </c>
      <c r="AI1982">
        <v>0</v>
      </c>
    </row>
    <row r="1983" spans="1:35" x14ac:dyDescent="0.3">
      <c r="A1983" s="1">
        <v>1406</v>
      </c>
      <c r="B1983">
        <v>1975</v>
      </c>
      <c r="C1983">
        <f t="shared" si="182"/>
        <v>51</v>
      </c>
      <c r="D1983" t="str" cm="1">
        <f t="array" ref="D1983">_xlfn.IFS(C1983&lt;36,"Young",C1983&lt;56,"Middle-aged",C1983&gt;=56,"Senior")</f>
        <v>Middle-aged</v>
      </c>
      <c r="E1983" t="s">
        <v>29</v>
      </c>
      <c r="F1983" t="s">
        <v>30</v>
      </c>
      <c r="G1983">
        <v>53201</v>
      </c>
      <c r="H1983">
        <f t="shared" si="180"/>
        <v>53201</v>
      </c>
      <c r="I1983" t="str" cm="1">
        <f t="array" ref="I1983">_xlfn.IFS(H1983&lt;PERCENTILE(Income_Clean,0.33),"Low",H1983&lt;PERCENTILE(Income_Clean,0.67),"Medium",H1983&gt;PERCENTILE(Income_Clean,0.67),"High")</f>
        <v>Medium</v>
      </c>
      <c r="J1983" t="str">
        <f t="shared" si="181"/>
        <v>Average Income</v>
      </c>
      <c r="K1983">
        <v>1</v>
      </c>
      <c r="L1983">
        <v>1</v>
      </c>
      <c r="M1983" t="str">
        <f t="shared" si="183"/>
        <v>Yes</v>
      </c>
      <c r="N1983" t="s">
        <v>636</v>
      </c>
      <c r="O1983">
        <v>49</v>
      </c>
      <c r="P1983">
        <v>280</v>
      </c>
      <c r="Q1983">
        <v>7</v>
      </c>
      <c r="R1983">
        <v>81</v>
      </c>
      <c r="S1983">
        <v>20</v>
      </c>
      <c r="T1983">
        <v>0</v>
      </c>
      <c r="U1983">
        <v>27</v>
      </c>
      <c r="V1983">
        <f t="shared" si="184"/>
        <v>415</v>
      </c>
      <c r="W1983">
        <v>8</v>
      </c>
      <c r="X1983">
        <v>6</v>
      </c>
      <c r="Y1983">
        <v>3</v>
      </c>
      <c r="Z1983">
        <v>5</v>
      </c>
      <c r="AA1983">
        <v>7</v>
      </c>
      <c r="AB1983">
        <v>0</v>
      </c>
      <c r="AC1983">
        <v>0</v>
      </c>
      <c r="AD1983">
        <v>0</v>
      </c>
      <c r="AE1983">
        <v>0</v>
      </c>
      <c r="AF1983">
        <v>0</v>
      </c>
      <c r="AG1983">
        <f t="shared" si="185"/>
        <v>0</v>
      </c>
      <c r="AH1983">
        <v>0</v>
      </c>
      <c r="AI1983">
        <v>0</v>
      </c>
    </row>
    <row r="1984" spans="1:35" x14ac:dyDescent="0.3">
      <c r="A1984" s="1">
        <v>8619</v>
      </c>
      <c r="B1984">
        <v>1957</v>
      </c>
      <c r="C1984">
        <f t="shared" si="182"/>
        <v>69</v>
      </c>
      <c r="D1984" t="str" cm="1">
        <f t="array" ref="D1984">_xlfn.IFS(C1984&lt;36,"Young",C1984&lt;56,"Middle-aged",C1984&gt;=56,"Senior")</f>
        <v>Senior</v>
      </c>
      <c r="E1984" t="s">
        <v>29</v>
      </c>
      <c r="F1984" t="s">
        <v>33</v>
      </c>
      <c r="G1984">
        <v>21994</v>
      </c>
      <c r="H1984">
        <f t="shared" si="180"/>
        <v>21994</v>
      </c>
      <c r="I1984" t="str" cm="1">
        <f t="array" ref="I1984">_xlfn.IFS(H1984&lt;PERCENTILE(Income_Clean,0.33),"Low",H1984&lt;PERCENTILE(Income_Clean,0.67),"Medium",H1984&gt;PERCENTILE(Income_Clean,0.67),"High")</f>
        <v>Low</v>
      </c>
      <c r="J1984" t="str">
        <f t="shared" si="181"/>
        <v>Below Average Income</v>
      </c>
      <c r="K1984">
        <v>0</v>
      </c>
      <c r="L1984">
        <v>1</v>
      </c>
      <c r="M1984" t="str">
        <f t="shared" si="183"/>
        <v>Yes</v>
      </c>
      <c r="N1984" t="s">
        <v>50</v>
      </c>
      <c r="O1984">
        <v>4</v>
      </c>
      <c r="P1984">
        <v>9</v>
      </c>
      <c r="Q1984">
        <v>0</v>
      </c>
      <c r="R1984">
        <v>6</v>
      </c>
      <c r="S1984">
        <v>3</v>
      </c>
      <c r="T1984">
        <v>1</v>
      </c>
      <c r="U1984">
        <v>3</v>
      </c>
      <c r="V1984">
        <f t="shared" si="184"/>
        <v>22</v>
      </c>
      <c r="W1984">
        <v>1</v>
      </c>
      <c r="X1984">
        <v>0</v>
      </c>
      <c r="Y1984">
        <v>0</v>
      </c>
      <c r="Z1984">
        <v>3</v>
      </c>
      <c r="AA1984">
        <v>5</v>
      </c>
      <c r="AB1984">
        <v>0</v>
      </c>
      <c r="AC1984">
        <v>0</v>
      </c>
      <c r="AD1984">
        <v>0</v>
      </c>
      <c r="AE1984">
        <v>0</v>
      </c>
      <c r="AF1984">
        <v>0</v>
      </c>
      <c r="AG1984">
        <f t="shared" si="185"/>
        <v>0</v>
      </c>
      <c r="AH1984">
        <v>0</v>
      </c>
      <c r="AI1984">
        <v>0</v>
      </c>
    </row>
    <row r="1985" spans="1:35" x14ac:dyDescent="0.3">
      <c r="A1985" s="1">
        <v>10821</v>
      </c>
      <c r="B1985">
        <v>1978</v>
      </c>
      <c r="C1985">
        <f t="shared" si="182"/>
        <v>48</v>
      </c>
      <c r="D1985" t="str" cm="1">
        <f t="array" ref="D1985">_xlfn.IFS(C1985&lt;36,"Young",C1985&lt;56,"Middle-aged",C1985&gt;=56,"Senior")</f>
        <v>Middle-aged</v>
      </c>
      <c r="E1985" t="s">
        <v>29</v>
      </c>
      <c r="F1985" t="s">
        <v>37</v>
      </c>
      <c r="G1985">
        <v>57113</v>
      </c>
      <c r="H1985">
        <f t="shared" si="180"/>
        <v>57113</v>
      </c>
      <c r="I1985" t="str" cm="1">
        <f t="array" ref="I1985">_xlfn.IFS(H1985&lt;PERCENTILE(Income_Clean,0.33),"Low",H1985&lt;PERCENTILE(Income_Clean,0.67),"Medium",H1985&gt;PERCENTILE(Income_Clean,0.67),"High")</f>
        <v>Medium</v>
      </c>
      <c r="J1985" t="str">
        <f t="shared" si="181"/>
        <v>Average Income</v>
      </c>
      <c r="K1985">
        <v>1</v>
      </c>
      <c r="L1985">
        <v>1</v>
      </c>
      <c r="M1985" t="str">
        <f t="shared" si="183"/>
        <v>Yes</v>
      </c>
      <c r="N1985" t="s">
        <v>258</v>
      </c>
      <c r="O1985">
        <v>45</v>
      </c>
      <c r="P1985">
        <v>182</v>
      </c>
      <c r="Q1985">
        <v>4</v>
      </c>
      <c r="R1985">
        <v>33</v>
      </c>
      <c r="S1985">
        <v>0</v>
      </c>
      <c r="T1985">
        <v>2</v>
      </c>
      <c r="U1985">
        <v>42</v>
      </c>
      <c r="V1985">
        <f t="shared" si="184"/>
        <v>263</v>
      </c>
      <c r="W1985">
        <v>6</v>
      </c>
      <c r="X1985">
        <v>4</v>
      </c>
      <c r="Y1985">
        <v>1</v>
      </c>
      <c r="Z1985">
        <v>5</v>
      </c>
      <c r="AA1985">
        <v>7</v>
      </c>
      <c r="AB1985">
        <v>0</v>
      </c>
      <c r="AC1985">
        <v>0</v>
      </c>
      <c r="AD1985">
        <v>0</v>
      </c>
      <c r="AE1985">
        <v>0</v>
      </c>
      <c r="AF1985">
        <v>0</v>
      </c>
      <c r="AG1985">
        <f t="shared" si="185"/>
        <v>0</v>
      </c>
      <c r="AH1985">
        <v>0</v>
      </c>
      <c r="AI1985">
        <v>0</v>
      </c>
    </row>
    <row r="1986" spans="1:35" x14ac:dyDescent="0.3">
      <c r="A1986" s="1">
        <v>4552</v>
      </c>
      <c r="B1986">
        <v>1991</v>
      </c>
      <c r="C1986">
        <f t="shared" si="182"/>
        <v>35</v>
      </c>
      <c r="D1986" t="str" cm="1">
        <f t="array" ref="D1986">_xlfn.IFS(C1986&lt;36,"Young",C1986&lt;56,"Middle-aged",C1986&gt;=56,"Senior")</f>
        <v>Young</v>
      </c>
      <c r="E1986" t="s">
        <v>29</v>
      </c>
      <c r="F1986" t="s">
        <v>37</v>
      </c>
      <c r="G1986">
        <v>51373</v>
      </c>
      <c r="H1986">
        <f t="shared" ref="H1986:H2049" si="186">IF(G1986=0,MEDIAN(Income),G1986)</f>
        <v>51373</v>
      </c>
      <c r="I1986" t="str" cm="1">
        <f t="array" ref="I1986">_xlfn.IFS(H1986&lt;PERCENTILE(Income_Clean,0.33),"Low",H1986&lt;PERCENTILE(Income_Clean,0.67),"Medium",H1986&gt;PERCENTILE(Income_Clean,0.67),"High")</f>
        <v>Medium</v>
      </c>
      <c r="J1986" t="str">
        <f t="shared" ref="J1986:J2049" si="187">_xlfn.XLOOKUP(I1986,$AK$3:$AK$5,$AL$3:$AL$5)</f>
        <v>Average Income</v>
      </c>
      <c r="K1986">
        <v>0</v>
      </c>
      <c r="L1986">
        <v>0</v>
      </c>
      <c r="M1986" t="str">
        <f t="shared" si="183"/>
        <v>No</v>
      </c>
      <c r="N1986" t="s">
        <v>321</v>
      </c>
      <c r="O1986">
        <v>37</v>
      </c>
      <c r="P1986">
        <v>83</v>
      </c>
      <c r="Q1986">
        <v>2</v>
      </c>
      <c r="R1986">
        <v>101</v>
      </c>
      <c r="S1986">
        <v>64</v>
      </c>
      <c r="T1986">
        <v>26</v>
      </c>
      <c r="U1986">
        <v>117</v>
      </c>
      <c r="V1986">
        <f t="shared" si="184"/>
        <v>393</v>
      </c>
      <c r="W1986">
        <v>1</v>
      </c>
      <c r="X1986">
        <v>3</v>
      </c>
      <c r="Y1986">
        <v>5</v>
      </c>
      <c r="Z1986">
        <v>3</v>
      </c>
      <c r="AA1986">
        <v>4</v>
      </c>
      <c r="AB1986">
        <v>0</v>
      </c>
      <c r="AC1986">
        <v>0</v>
      </c>
      <c r="AD1986">
        <v>0</v>
      </c>
      <c r="AE1986">
        <v>0</v>
      </c>
      <c r="AF1986">
        <v>0</v>
      </c>
      <c r="AG1986">
        <f t="shared" si="185"/>
        <v>0</v>
      </c>
      <c r="AH1986">
        <v>0</v>
      </c>
      <c r="AI1986">
        <v>0</v>
      </c>
    </row>
    <row r="1987" spans="1:35" x14ac:dyDescent="0.3">
      <c r="A1987" s="1">
        <v>898</v>
      </c>
      <c r="B1987">
        <v>1986</v>
      </c>
      <c r="C1987">
        <f t="shared" ref="C1987:C2050" si="188">2026-B1987</f>
        <v>40</v>
      </c>
      <c r="D1987" t="str" cm="1">
        <f t="array" ref="D1987">_xlfn.IFS(C1987&lt;36,"Young",C1987&lt;56,"Middle-aged",C1987&gt;=56,"Senior")</f>
        <v>Middle-aged</v>
      </c>
      <c r="E1987" t="s">
        <v>29</v>
      </c>
      <c r="F1987" t="s">
        <v>37</v>
      </c>
      <c r="G1987">
        <v>23477</v>
      </c>
      <c r="H1987">
        <f t="shared" si="186"/>
        <v>23477</v>
      </c>
      <c r="I1987" t="str" cm="1">
        <f t="array" ref="I1987">_xlfn.IFS(H1987&lt;PERCENTILE(Income_Clean,0.33),"Low",H1987&lt;PERCENTILE(Income_Clean,0.67),"Medium",H1987&gt;PERCENTILE(Income_Clean,0.67),"High")</f>
        <v>Low</v>
      </c>
      <c r="J1987" t="str">
        <f t="shared" si="187"/>
        <v>Below Average Income</v>
      </c>
      <c r="K1987">
        <v>1</v>
      </c>
      <c r="L1987">
        <v>0</v>
      </c>
      <c r="M1987" t="str">
        <f t="shared" ref="M1987:M2050" si="189">IF(K1987+L1987&gt;0,"Yes","No")</f>
        <v>Yes</v>
      </c>
      <c r="N1987" t="s">
        <v>452</v>
      </c>
      <c r="O1987">
        <v>39</v>
      </c>
      <c r="P1987">
        <v>38</v>
      </c>
      <c r="Q1987">
        <v>15</v>
      </c>
      <c r="R1987">
        <v>54</v>
      </c>
      <c r="S1987">
        <v>3</v>
      </c>
      <c r="T1987">
        <v>8</v>
      </c>
      <c r="U1987">
        <v>29</v>
      </c>
      <c r="V1987">
        <f t="shared" ref="V1987:V2050" si="190">SUM(P1987:U1987)</f>
        <v>147</v>
      </c>
      <c r="W1987">
        <v>3</v>
      </c>
      <c r="X1987">
        <v>3</v>
      </c>
      <c r="Y1987">
        <v>0</v>
      </c>
      <c r="Z1987">
        <v>4</v>
      </c>
      <c r="AA1987">
        <v>8</v>
      </c>
      <c r="AB1987">
        <v>0</v>
      </c>
      <c r="AC1987">
        <v>0</v>
      </c>
      <c r="AD1987">
        <v>0</v>
      </c>
      <c r="AE1987">
        <v>0</v>
      </c>
      <c r="AF1987">
        <v>0</v>
      </c>
      <c r="AG1987">
        <f t="shared" ref="AG1987:AG2050" si="191">SUM(AB1987:AF1987)</f>
        <v>0</v>
      </c>
      <c r="AH1987">
        <v>0</v>
      </c>
      <c r="AI1987">
        <v>0</v>
      </c>
    </row>
    <row r="1988" spans="1:35" x14ac:dyDescent="0.3">
      <c r="A1988" s="1">
        <v>9797</v>
      </c>
      <c r="B1988">
        <v>1956</v>
      </c>
      <c r="C1988">
        <f t="shared" si="188"/>
        <v>70</v>
      </c>
      <c r="D1988" t="str" cm="1">
        <f t="array" ref="D1988">_xlfn.IFS(C1988&lt;36,"Young",C1988&lt;56,"Middle-aged",C1988&gt;=56,"Senior")</f>
        <v>Senior</v>
      </c>
      <c r="E1988" t="s">
        <v>29</v>
      </c>
      <c r="F1988" t="s">
        <v>37</v>
      </c>
      <c r="G1988">
        <v>58116</v>
      </c>
      <c r="H1988">
        <f t="shared" si="186"/>
        <v>58116</v>
      </c>
      <c r="I1988" t="str" cm="1">
        <f t="array" ref="I1988">_xlfn.IFS(H1988&lt;PERCENTILE(Income_Clean,0.33),"Low",H1988&lt;PERCENTILE(Income_Clean,0.67),"Medium",H1988&gt;PERCENTILE(Income_Clean,0.67),"High")</f>
        <v>Medium</v>
      </c>
      <c r="J1988" t="str">
        <f t="shared" si="187"/>
        <v>Average Income</v>
      </c>
      <c r="K1988">
        <v>0</v>
      </c>
      <c r="L1988">
        <v>1</v>
      </c>
      <c r="M1988" t="str">
        <f t="shared" si="189"/>
        <v>Yes</v>
      </c>
      <c r="N1988" t="s">
        <v>274</v>
      </c>
      <c r="O1988">
        <v>38</v>
      </c>
      <c r="P1988">
        <v>228</v>
      </c>
      <c r="Q1988">
        <v>19</v>
      </c>
      <c r="R1988">
        <v>130</v>
      </c>
      <c r="S1988">
        <v>4</v>
      </c>
      <c r="T1988">
        <v>11</v>
      </c>
      <c r="U1988">
        <v>51</v>
      </c>
      <c r="V1988">
        <f t="shared" si="190"/>
        <v>443</v>
      </c>
      <c r="W1988">
        <v>2</v>
      </c>
      <c r="X1988">
        <v>3</v>
      </c>
      <c r="Y1988">
        <v>3</v>
      </c>
      <c r="Z1988">
        <v>8</v>
      </c>
      <c r="AA1988">
        <v>2</v>
      </c>
      <c r="AB1988">
        <v>0</v>
      </c>
      <c r="AC1988">
        <v>0</v>
      </c>
      <c r="AD1988">
        <v>0</v>
      </c>
      <c r="AE1988">
        <v>0</v>
      </c>
      <c r="AF1988">
        <v>0</v>
      </c>
      <c r="AG1988">
        <f t="shared" si="191"/>
        <v>0</v>
      </c>
      <c r="AH1988">
        <v>0</v>
      </c>
      <c r="AI1988">
        <v>0</v>
      </c>
    </row>
    <row r="1989" spans="1:35" x14ac:dyDescent="0.3">
      <c r="A1989" s="1">
        <v>10949</v>
      </c>
      <c r="B1989">
        <v>1963</v>
      </c>
      <c r="C1989">
        <f t="shared" si="188"/>
        <v>63</v>
      </c>
      <c r="D1989" t="str" cm="1">
        <f t="array" ref="D1989">_xlfn.IFS(C1989&lt;36,"Young",C1989&lt;56,"Middle-aged",C1989&gt;=56,"Senior")</f>
        <v>Senior</v>
      </c>
      <c r="E1989" t="s">
        <v>36</v>
      </c>
      <c r="F1989" t="s">
        <v>41</v>
      </c>
      <c r="G1989">
        <v>72968</v>
      </c>
      <c r="H1989">
        <f t="shared" si="186"/>
        <v>72968</v>
      </c>
      <c r="I1989" t="str" cm="1">
        <f t="array" ref="I1989">_xlfn.IFS(H1989&lt;PERCENTILE(Income_Clean,0.33),"Low",H1989&lt;PERCENTILE(Income_Clean,0.67),"Medium",H1989&gt;PERCENTILE(Income_Clean,0.67),"High")</f>
        <v>High</v>
      </c>
      <c r="J1989" t="str">
        <f t="shared" si="187"/>
        <v>Above Average Income</v>
      </c>
      <c r="K1989">
        <v>0</v>
      </c>
      <c r="L1989">
        <v>0</v>
      </c>
      <c r="M1989" t="str">
        <f t="shared" si="189"/>
        <v>No</v>
      </c>
      <c r="N1989" t="s">
        <v>458</v>
      </c>
      <c r="O1989">
        <v>8</v>
      </c>
      <c r="P1989">
        <v>1092</v>
      </c>
      <c r="Q1989">
        <v>37</v>
      </c>
      <c r="R1989">
        <v>592</v>
      </c>
      <c r="S1989">
        <v>145</v>
      </c>
      <c r="T1989">
        <v>37</v>
      </c>
      <c r="U1989">
        <v>55</v>
      </c>
      <c r="V1989">
        <f t="shared" si="190"/>
        <v>1958</v>
      </c>
      <c r="W1989">
        <v>1</v>
      </c>
      <c r="X1989">
        <v>5</v>
      </c>
      <c r="Y1989">
        <v>5</v>
      </c>
      <c r="Z1989">
        <v>8</v>
      </c>
      <c r="AA1989">
        <v>3</v>
      </c>
      <c r="AB1989">
        <v>0</v>
      </c>
      <c r="AC1989">
        <v>0</v>
      </c>
      <c r="AD1989">
        <v>0</v>
      </c>
      <c r="AE1989">
        <v>1</v>
      </c>
      <c r="AF1989">
        <v>0</v>
      </c>
      <c r="AG1989">
        <f t="shared" si="191"/>
        <v>1</v>
      </c>
      <c r="AH1989">
        <v>0</v>
      </c>
      <c r="AI1989">
        <v>1</v>
      </c>
    </row>
    <row r="1990" spans="1:35" x14ac:dyDescent="0.3">
      <c r="A1990" s="1">
        <v>8212</v>
      </c>
      <c r="B1990">
        <v>1971</v>
      </c>
      <c r="C1990">
        <f t="shared" si="188"/>
        <v>55</v>
      </c>
      <c r="D1990" t="str" cm="1">
        <f t="array" ref="D1990">_xlfn.IFS(C1990&lt;36,"Young",C1990&lt;56,"Middle-aged",C1990&gt;=56,"Senior")</f>
        <v>Middle-aged</v>
      </c>
      <c r="E1990" t="s">
        <v>39</v>
      </c>
      <c r="F1990" t="s">
        <v>37</v>
      </c>
      <c r="G1990">
        <v>39791</v>
      </c>
      <c r="H1990">
        <f t="shared" si="186"/>
        <v>39791</v>
      </c>
      <c r="I1990" t="str" cm="1">
        <f t="array" ref="I1990">_xlfn.IFS(H1990&lt;PERCENTILE(Income_Clean,0.33),"Low",H1990&lt;PERCENTILE(Income_Clean,0.67),"Medium",H1990&gt;PERCENTILE(Income_Clean,0.67),"High")</f>
        <v>Low</v>
      </c>
      <c r="J1990" t="str">
        <f t="shared" si="187"/>
        <v>Below Average Income</v>
      </c>
      <c r="K1990">
        <v>0</v>
      </c>
      <c r="L1990">
        <v>1</v>
      </c>
      <c r="M1990" t="str">
        <f t="shared" si="189"/>
        <v>Yes</v>
      </c>
      <c r="N1990" t="s">
        <v>52</v>
      </c>
      <c r="O1990">
        <v>89</v>
      </c>
      <c r="P1990">
        <v>85</v>
      </c>
      <c r="Q1990">
        <v>15</v>
      </c>
      <c r="R1990">
        <v>27</v>
      </c>
      <c r="S1990">
        <v>13</v>
      </c>
      <c r="T1990">
        <v>13</v>
      </c>
      <c r="U1990">
        <v>21</v>
      </c>
      <c r="V1990">
        <f t="shared" si="190"/>
        <v>174</v>
      </c>
      <c r="W1990">
        <v>2</v>
      </c>
      <c r="X1990">
        <v>3</v>
      </c>
      <c r="Y1990">
        <v>1</v>
      </c>
      <c r="Z1990">
        <v>4</v>
      </c>
      <c r="AA1990">
        <v>7</v>
      </c>
      <c r="AB1990">
        <v>0</v>
      </c>
      <c r="AC1990">
        <v>0</v>
      </c>
      <c r="AD1990">
        <v>0</v>
      </c>
      <c r="AE1990">
        <v>0</v>
      </c>
      <c r="AF1990">
        <v>0</v>
      </c>
      <c r="AG1990">
        <f t="shared" si="191"/>
        <v>0</v>
      </c>
      <c r="AH1990">
        <v>0</v>
      </c>
      <c r="AI1990">
        <v>0</v>
      </c>
    </row>
    <row r="1991" spans="1:35" x14ac:dyDescent="0.3">
      <c r="A1991" s="1">
        <v>6248</v>
      </c>
      <c r="B1991">
        <v>1947</v>
      </c>
      <c r="C1991">
        <f t="shared" si="188"/>
        <v>79</v>
      </c>
      <c r="D1991" t="str" cm="1">
        <f t="array" ref="D1991">_xlfn.IFS(C1991&lt;36,"Young",C1991&lt;56,"Middle-aged",C1991&gt;=56,"Senior")</f>
        <v>Senior</v>
      </c>
      <c r="E1991" t="s">
        <v>39</v>
      </c>
      <c r="F1991" t="s">
        <v>30</v>
      </c>
      <c r="G1991">
        <v>91712</v>
      </c>
      <c r="H1991">
        <f t="shared" si="186"/>
        <v>91712</v>
      </c>
      <c r="I1991" t="str" cm="1">
        <f t="array" ref="I1991">_xlfn.IFS(H1991&lt;PERCENTILE(Income_Clean,0.33),"Low",H1991&lt;PERCENTILE(Income_Clean,0.67),"Medium",H1991&gt;PERCENTILE(Income_Clean,0.67),"High")</f>
        <v>High</v>
      </c>
      <c r="J1991" t="str">
        <f t="shared" si="187"/>
        <v>Above Average Income</v>
      </c>
      <c r="K1991">
        <v>0</v>
      </c>
      <c r="L1991">
        <v>0</v>
      </c>
      <c r="M1991" t="str">
        <f t="shared" si="189"/>
        <v>No</v>
      </c>
      <c r="N1991" t="s">
        <v>170</v>
      </c>
      <c r="O1991">
        <v>47</v>
      </c>
      <c r="P1991">
        <v>1276</v>
      </c>
      <c r="Q1991">
        <v>24</v>
      </c>
      <c r="R1991">
        <v>746</v>
      </c>
      <c r="S1991">
        <v>94</v>
      </c>
      <c r="T1991">
        <v>29</v>
      </c>
      <c r="U1991">
        <v>48</v>
      </c>
      <c r="V1991">
        <f t="shared" si="190"/>
        <v>2217</v>
      </c>
      <c r="W1991">
        <v>0</v>
      </c>
      <c r="X1991">
        <v>9</v>
      </c>
      <c r="Y1991">
        <v>7</v>
      </c>
      <c r="Z1991">
        <v>11</v>
      </c>
      <c r="AA1991">
        <v>3</v>
      </c>
      <c r="AB1991">
        <v>0</v>
      </c>
      <c r="AC1991">
        <v>0</v>
      </c>
      <c r="AD1991">
        <v>1</v>
      </c>
      <c r="AE1991">
        <v>0</v>
      </c>
      <c r="AF1991">
        <v>0</v>
      </c>
      <c r="AG1991">
        <f t="shared" si="191"/>
        <v>1</v>
      </c>
      <c r="AH1991">
        <v>0</v>
      </c>
      <c r="AI1991">
        <v>1</v>
      </c>
    </row>
    <row r="1992" spans="1:35" x14ac:dyDescent="0.3">
      <c r="A1992" s="1">
        <v>10164</v>
      </c>
      <c r="B1992">
        <v>1958</v>
      </c>
      <c r="C1992">
        <f t="shared" si="188"/>
        <v>68</v>
      </c>
      <c r="D1992" t="str" cm="1">
        <f t="array" ref="D1992">_xlfn.IFS(C1992&lt;36,"Young",C1992&lt;56,"Middle-aged",C1992&gt;=56,"Senior")</f>
        <v>Senior</v>
      </c>
      <c r="E1992" t="s">
        <v>29</v>
      </c>
      <c r="F1992" t="s">
        <v>30</v>
      </c>
      <c r="G1992">
        <v>94472</v>
      </c>
      <c r="H1992">
        <f t="shared" si="186"/>
        <v>94472</v>
      </c>
      <c r="I1992" t="str" cm="1">
        <f t="array" ref="I1992">_xlfn.IFS(H1992&lt;PERCENTILE(Income_Clean,0.33),"Low",H1992&lt;PERCENTILE(Income_Clean,0.67),"Medium",H1992&gt;PERCENTILE(Income_Clean,0.67),"High")</f>
        <v>High</v>
      </c>
      <c r="J1992" t="str">
        <f t="shared" si="187"/>
        <v>Above Average Income</v>
      </c>
      <c r="K1992">
        <v>0</v>
      </c>
      <c r="L1992">
        <v>1</v>
      </c>
      <c r="M1992" t="str">
        <f t="shared" si="189"/>
        <v>Yes</v>
      </c>
      <c r="N1992" t="s">
        <v>422</v>
      </c>
      <c r="O1992">
        <v>75</v>
      </c>
      <c r="P1992">
        <v>1017</v>
      </c>
      <c r="Q1992">
        <v>33</v>
      </c>
      <c r="R1992">
        <v>417</v>
      </c>
      <c r="S1992">
        <v>108</v>
      </c>
      <c r="T1992">
        <v>100</v>
      </c>
      <c r="U1992">
        <v>16</v>
      </c>
      <c r="V1992">
        <f t="shared" si="190"/>
        <v>1691</v>
      </c>
      <c r="W1992">
        <v>1</v>
      </c>
      <c r="X1992">
        <v>5</v>
      </c>
      <c r="Y1992">
        <v>5</v>
      </c>
      <c r="Z1992">
        <v>5</v>
      </c>
      <c r="AA1992">
        <v>5</v>
      </c>
      <c r="AB1992">
        <v>0</v>
      </c>
      <c r="AC1992">
        <v>1</v>
      </c>
      <c r="AD1992">
        <v>1</v>
      </c>
      <c r="AE1992">
        <v>0</v>
      </c>
      <c r="AF1992">
        <v>0</v>
      </c>
      <c r="AG1992">
        <f t="shared" si="191"/>
        <v>2</v>
      </c>
      <c r="AH1992">
        <v>0</v>
      </c>
      <c r="AI1992">
        <v>0</v>
      </c>
    </row>
    <row r="1993" spans="1:35" x14ac:dyDescent="0.3">
      <c r="A1993" s="1">
        <v>4547</v>
      </c>
      <c r="B1993">
        <v>1960</v>
      </c>
      <c r="C1993">
        <f t="shared" si="188"/>
        <v>66</v>
      </c>
      <c r="D1993" t="str" cm="1">
        <f t="array" ref="D1993">_xlfn.IFS(C1993&lt;36,"Young",C1993&lt;56,"Middle-aged",C1993&gt;=56,"Senior")</f>
        <v>Senior</v>
      </c>
      <c r="E1993" t="s">
        <v>29</v>
      </c>
      <c r="F1993" t="s">
        <v>33</v>
      </c>
      <c r="G1993">
        <v>13672</v>
      </c>
      <c r="H1993">
        <f t="shared" si="186"/>
        <v>13672</v>
      </c>
      <c r="I1993" t="str" cm="1">
        <f t="array" ref="I1993">_xlfn.IFS(H1993&lt;PERCENTILE(Income_Clean,0.33),"Low",H1993&lt;PERCENTILE(Income_Clean,0.67),"Medium",H1993&gt;PERCENTILE(Income_Clean,0.67),"High")</f>
        <v>Low</v>
      </c>
      <c r="J1993" t="str">
        <f t="shared" si="187"/>
        <v>Below Average Income</v>
      </c>
      <c r="K1993">
        <v>1</v>
      </c>
      <c r="L1993">
        <v>1</v>
      </c>
      <c r="M1993" t="str">
        <f t="shared" si="189"/>
        <v>Yes</v>
      </c>
      <c r="N1993" t="s">
        <v>539</v>
      </c>
      <c r="O1993">
        <v>86</v>
      </c>
      <c r="P1993">
        <v>6</v>
      </c>
      <c r="Q1993">
        <v>2</v>
      </c>
      <c r="R1993">
        <v>9</v>
      </c>
      <c r="S1993">
        <v>2</v>
      </c>
      <c r="T1993">
        <v>1</v>
      </c>
      <c r="U1993">
        <v>5</v>
      </c>
      <c r="V1993">
        <f t="shared" si="190"/>
        <v>25</v>
      </c>
      <c r="W1993">
        <v>2</v>
      </c>
      <c r="X1993">
        <v>1</v>
      </c>
      <c r="Y1993">
        <v>0</v>
      </c>
      <c r="Z1993">
        <v>3</v>
      </c>
      <c r="AA1993">
        <v>8</v>
      </c>
      <c r="AB1993">
        <v>0</v>
      </c>
      <c r="AC1993">
        <v>0</v>
      </c>
      <c r="AD1993">
        <v>0</v>
      </c>
      <c r="AE1993">
        <v>0</v>
      </c>
      <c r="AF1993">
        <v>0</v>
      </c>
      <c r="AG1993">
        <f t="shared" si="191"/>
        <v>0</v>
      </c>
      <c r="AH1993">
        <v>0</v>
      </c>
      <c r="AI1993">
        <v>0</v>
      </c>
    </row>
    <row r="1994" spans="1:35" x14ac:dyDescent="0.3">
      <c r="A1994" s="1">
        <v>6815</v>
      </c>
      <c r="B1994">
        <v>1980</v>
      </c>
      <c r="C1994">
        <f t="shared" si="188"/>
        <v>46</v>
      </c>
      <c r="D1994" t="str" cm="1">
        <f t="array" ref="D1994">_xlfn.IFS(C1994&lt;36,"Young",C1994&lt;56,"Middle-aged",C1994&gt;=56,"Senior")</f>
        <v>Middle-aged</v>
      </c>
      <c r="E1994" t="s">
        <v>53</v>
      </c>
      <c r="F1994" t="s">
        <v>37</v>
      </c>
      <c r="G1994">
        <v>96547</v>
      </c>
      <c r="H1994">
        <f t="shared" si="186"/>
        <v>96547</v>
      </c>
      <c r="I1994" t="str" cm="1">
        <f t="array" ref="I1994">_xlfn.IFS(H1994&lt;PERCENTILE(Income_Clean,0.33),"Low",H1994&lt;PERCENTILE(Income_Clean,0.67),"Medium",H1994&gt;PERCENTILE(Income_Clean,0.67),"High")</f>
        <v>High</v>
      </c>
      <c r="J1994" t="str">
        <f t="shared" si="187"/>
        <v>Above Average Income</v>
      </c>
      <c r="K1994">
        <v>0</v>
      </c>
      <c r="L1994">
        <v>0</v>
      </c>
      <c r="M1994" t="str">
        <f t="shared" si="189"/>
        <v>No</v>
      </c>
      <c r="N1994" t="s">
        <v>185</v>
      </c>
      <c r="O1994">
        <v>4</v>
      </c>
      <c r="P1994">
        <v>448</v>
      </c>
      <c r="Q1994">
        <v>21</v>
      </c>
      <c r="R1994">
        <v>125</v>
      </c>
      <c r="S1994">
        <v>52</v>
      </c>
      <c r="T1994">
        <v>101</v>
      </c>
      <c r="U1994">
        <v>62</v>
      </c>
      <c r="V1994">
        <f t="shared" si="190"/>
        <v>809</v>
      </c>
      <c r="W1994">
        <v>0</v>
      </c>
      <c r="X1994">
        <v>7</v>
      </c>
      <c r="Y1994">
        <v>6</v>
      </c>
      <c r="Z1994">
        <v>8</v>
      </c>
      <c r="AA1994">
        <v>2</v>
      </c>
      <c r="AB1994">
        <v>1</v>
      </c>
      <c r="AC1994">
        <v>0</v>
      </c>
      <c r="AD1994">
        <v>1</v>
      </c>
      <c r="AE1994">
        <v>1</v>
      </c>
      <c r="AF1994">
        <v>0</v>
      </c>
      <c r="AG1994">
        <f t="shared" si="191"/>
        <v>3</v>
      </c>
      <c r="AH1994">
        <v>0</v>
      </c>
      <c r="AI1994">
        <v>1</v>
      </c>
    </row>
    <row r="1995" spans="1:35" x14ac:dyDescent="0.3">
      <c r="A1995" s="1">
        <v>4122</v>
      </c>
      <c r="B1995">
        <v>1975</v>
      </c>
      <c r="C1995">
        <f t="shared" si="188"/>
        <v>51</v>
      </c>
      <c r="D1995" t="str" cm="1">
        <f t="array" ref="D1995">_xlfn.IFS(C1995&lt;36,"Young",C1995&lt;56,"Middle-aged",C1995&gt;=56,"Senior")</f>
        <v>Middle-aged</v>
      </c>
      <c r="E1995" t="s">
        <v>29</v>
      </c>
      <c r="F1995" t="s">
        <v>37</v>
      </c>
      <c r="G1995">
        <v>79205</v>
      </c>
      <c r="H1995">
        <f t="shared" si="186"/>
        <v>79205</v>
      </c>
      <c r="I1995" t="str" cm="1">
        <f t="array" ref="I1995">_xlfn.IFS(H1995&lt;PERCENTILE(Income_Clean,0.33),"Low",H1995&lt;PERCENTILE(Income_Clean,0.67),"Medium",H1995&gt;PERCENTILE(Income_Clean,0.67),"High")</f>
        <v>High</v>
      </c>
      <c r="J1995" t="str">
        <f t="shared" si="187"/>
        <v>Above Average Income</v>
      </c>
      <c r="K1995">
        <v>0</v>
      </c>
      <c r="L1995">
        <v>0</v>
      </c>
      <c r="M1995" t="str">
        <f t="shared" si="189"/>
        <v>No</v>
      </c>
      <c r="N1995" t="s">
        <v>111</v>
      </c>
      <c r="O1995">
        <v>73</v>
      </c>
      <c r="P1995">
        <v>504</v>
      </c>
      <c r="Q1995">
        <v>23</v>
      </c>
      <c r="R1995">
        <v>117</v>
      </c>
      <c r="S1995">
        <v>179</v>
      </c>
      <c r="T1995">
        <v>28</v>
      </c>
      <c r="U1995">
        <v>44</v>
      </c>
      <c r="V1995">
        <f t="shared" si="190"/>
        <v>895</v>
      </c>
      <c r="W1995">
        <v>1</v>
      </c>
      <c r="X1995">
        <v>6</v>
      </c>
      <c r="Y1995">
        <v>5</v>
      </c>
      <c r="Z1995">
        <v>4</v>
      </c>
      <c r="AA1995">
        <v>4</v>
      </c>
      <c r="AB1995">
        <v>0</v>
      </c>
      <c r="AC1995">
        <v>0</v>
      </c>
      <c r="AD1995">
        <v>0</v>
      </c>
      <c r="AE1995">
        <v>1</v>
      </c>
      <c r="AF1995">
        <v>0</v>
      </c>
      <c r="AG1995">
        <f t="shared" si="191"/>
        <v>1</v>
      </c>
      <c r="AH1995">
        <v>0</v>
      </c>
      <c r="AI1995">
        <v>1</v>
      </c>
    </row>
    <row r="1996" spans="1:35" x14ac:dyDescent="0.3">
      <c r="A1996" s="1">
        <v>10841</v>
      </c>
      <c r="B1996">
        <v>1975</v>
      </c>
      <c r="C1996">
        <f t="shared" si="188"/>
        <v>51</v>
      </c>
      <c r="D1996" t="str" cm="1">
        <f t="array" ref="D1996">_xlfn.IFS(C1996&lt;36,"Young",C1996&lt;56,"Middle-aged",C1996&gt;=56,"Senior")</f>
        <v>Middle-aged</v>
      </c>
      <c r="E1996" t="s">
        <v>36</v>
      </c>
      <c r="F1996" t="s">
        <v>33</v>
      </c>
      <c r="G1996">
        <v>56559</v>
      </c>
      <c r="H1996">
        <f t="shared" si="186"/>
        <v>56559</v>
      </c>
      <c r="I1996" t="str" cm="1">
        <f t="array" ref="I1996">_xlfn.IFS(H1996&lt;PERCENTILE(Income_Clean,0.33),"Low",H1996&lt;PERCENTILE(Income_Clean,0.67),"Medium",H1996&gt;PERCENTILE(Income_Clean,0.67),"High")</f>
        <v>Medium</v>
      </c>
      <c r="J1996" t="str">
        <f t="shared" si="187"/>
        <v>Average Income</v>
      </c>
      <c r="K1996">
        <v>0</v>
      </c>
      <c r="L1996">
        <v>1</v>
      </c>
      <c r="M1996" t="str">
        <f t="shared" si="189"/>
        <v>Yes</v>
      </c>
      <c r="N1996" t="s">
        <v>306</v>
      </c>
      <c r="O1996">
        <v>46</v>
      </c>
      <c r="P1996">
        <v>226</v>
      </c>
      <c r="Q1996">
        <v>22</v>
      </c>
      <c r="R1996">
        <v>133</v>
      </c>
      <c r="S1996">
        <v>41</v>
      </c>
      <c r="T1996">
        <v>31</v>
      </c>
      <c r="U1996">
        <v>31</v>
      </c>
      <c r="V1996">
        <f t="shared" si="190"/>
        <v>484</v>
      </c>
      <c r="W1996">
        <v>3</v>
      </c>
      <c r="X1996">
        <v>4</v>
      </c>
      <c r="Y1996">
        <v>3</v>
      </c>
      <c r="Z1996">
        <v>8</v>
      </c>
      <c r="AA1996">
        <v>4</v>
      </c>
      <c r="AB1996">
        <v>0</v>
      </c>
      <c r="AC1996">
        <v>0</v>
      </c>
      <c r="AD1996">
        <v>0</v>
      </c>
      <c r="AE1996">
        <v>0</v>
      </c>
      <c r="AF1996">
        <v>0</v>
      </c>
      <c r="AG1996">
        <f t="shared" si="191"/>
        <v>0</v>
      </c>
      <c r="AH1996">
        <v>0</v>
      </c>
      <c r="AI1996">
        <v>0</v>
      </c>
    </row>
    <row r="1997" spans="1:35" x14ac:dyDescent="0.3">
      <c r="A1997" s="1">
        <v>5370</v>
      </c>
      <c r="B1997">
        <v>1973</v>
      </c>
      <c r="C1997">
        <f t="shared" si="188"/>
        <v>53</v>
      </c>
      <c r="D1997" t="str" cm="1">
        <f t="array" ref="D1997">_xlfn.IFS(C1997&lt;36,"Young",C1997&lt;56,"Middle-aged",C1997&gt;=56,"Senior")</f>
        <v>Middle-aged</v>
      </c>
      <c r="E1997" t="s">
        <v>36</v>
      </c>
      <c r="F1997" t="s">
        <v>37</v>
      </c>
      <c r="G1997">
        <v>32644</v>
      </c>
      <c r="H1997">
        <f t="shared" si="186"/>
        <v>32644</v>
      </c>
      <c r="I1997" t="str" cm="1">
        <f t="array" ref="I1997">_xlfn.IFS(H1997&lt;PERCENTILE(Income_Clean,0.33),"Low",H1997&lt;PERCENTILE(Income_Clean,0.67),"Medium",H1997&gt;PERCENTILE(Income_Clean,0.67),"High")</f>
        <v>Low</v>
      </c>
      <c r="J1997" t="str">
        <f t="shared" si="187"/>
        <v>Below Average Income</v>
      </c>
      <c r="K1997">
        <v>1</v>
      </c>
      <c r="L1997">
        <v>0</v>
      </c>
      <c r="M1997" t="str">
        <f t="shared" si="189"/>
        <v>Yes</v>
      </c>
      <c r="N1997" t="s">
        <v>577</v>
      </c>
      <c r="O1997">
        <v>38</v>
      </c>
      <c r="P1997">
        <v>239</v>
      </c>
      <c r="Q1997">
        <v>3</v>
      </c>
      <c r="R1997">
        <v>141</v>
      </c>
      <c r="S1997">
        <v>0</v>
      </c>
      <c r="T1997">
        <v>7</v>
      </c>
      <c r="U1997">
        <v>23</v>
      </c>
      <c r="V1997">
        <f t="shared" si="190"/>
        <v>413</v>
      </c>
      <c r="W1997">
        <v>4</v>
      </c>
      <c r="X1997">
        <v>7</v>
      </c>
      <c r="Y1997">
        <v>1</v>
      </c>
      <c r="Z1997">
        <v>6</v>
      </c>
      <c r="AA1997">
        <v>8</v>
      </c>
      <c r="AB1997">
        <v>1</v>
      </c>
      <c r="AC1997">
        <v>0</v>
      </c>
      <c r="AD1997">
        <v>0</v>
      </c>
      <c r="AE1997">
        <v>0</v>
      </c>
      <c r="AF1997">
        <v>0</v>
      </c>
      <c r="AG1997">
        <f t="shared" si="191"/>
        <v>1</v>
      </c>
      <c r="AH1997">
        <v>0</v>
      </c>
      <c r="AI1997">
        <v>0</v>
      </c>
    </row>
    <row r="1998" spans="1:35" x14ac:dyDescent="0.3">
      <c r="A1998" s="1">
        <v>176</v>
      </c>
      <c r="B1998">
        <v>1980</v>
      </c>
      <c r="C1998">
        <f t="shared" si="188"/>
        <v>46</v>
      </c>
      <c r="D1998" t="str" cm="1">
        <f t="array" ref="D1998">_xlfn.IFS(C1998&lt;36,"Young",C1998&lt;56,"Middle-aged",C1998&gt;=56,"Senior")</f>
        <v>Middle-aged</v>
      </c>
      <c r="E1998" t="s">
        <v>53</v>
      </c>
      <c r="F1998" t="s">
        <v>30</v>
      </c>
      <c r="G1998">
        <v>67506</v>
      </c>
      <c r="H1998">
        <f t="shared" si="186"/>
        <v>67506</v>
      </c>
      <c r="I1998" t="str" cm="1">
        <f t="array" ref="I1998">_xlfn.IFS(H1998&lt;PERCENTILE(Income_Clean,0.33),"Low",H1998&lt;PERCENTILE(Income_Clean,0.67),"Medium",H1998&gt;PERCENTILE(Income_Clean,0.67),"High")</f>
        <v>High</v>
      </c>
      <c r="J1998" t="str">
        <f t="shared" si="187"/>
        <v>Above Average Income</v>
      </c>
      <c r="K1998">
        <v>0</v>
      </c>
      <c r="L1998">
        <v>1</v>
      </c>
      <c r="M1998" t="str">
        <f t="shared" si="189"/>
        <v>Yes</v>
      </c>
      <c r="N1998" t="s">
        <v>460</v>
      </c>
      <c r="O1998">
        <v>73</v>
      </c>
      <c r="P1998">
        <v>90</v>
      </c>
      <c r="Q1998">
        <v>38</v>
      </c>
      <c r="R1998">
        <v>67</v>
      </c>
      <c r="S1998">
        <v>33</v>
      </c>
      <c r="T1998">
        <v>36</v>
      </c>
      <c r="U1998">
        <v>67</v>
      </c>
      <c r="V1998">
        <f t="shared" si="190"/>
        <v>331</v>
      </c>
      <c r="W1998">
        <v>1</v>
      </c>
      <c r="X1998">
        <v>4</v>
      </c>
      <c r="Y1998">
        <v>1</v>
      </c>
      <c r="Z1998">
        <v>6</v>
      </c>
      <c r="AA1998">
        <v>3</v>
      </c>
      <c r="AB1998">
        <v>0</v>
      </c>
      <c r="AC1998">
        <v>0</v>
      </c>
      <c r="AD1998">
        <v>0</v>
      </c>
      <c r="AE1998">
        <v>0</v>
      </c>
      <c r="AF1998">
        <v>0</v>
      </c>
      <c r="AG1998">
        <f t="shared" si="191"/>
        <v>0</v>
      </c>
      <c r="AH1998">
        <v>0</v>
      </c>
      <c r="AI1998">
        <v>0</v>
      </c>
    </row>
    <row r="1999" spans="1:35" x14ac:dyDescent="0.3">
      <c r="A1999" s="1">
        <v>4860</v>
      </c>
      <c r="B1999">
        <v>1970</v>
      </c>
      <c r="C1999">
        <f t="shared" si="188"/>
        <v>56</v>
      </c>
      <c r="D1999" t="str" cm="1">
        <f t="array" ref="D1999">_xlfn.IFS(C1999&lt;36,"Young",C1999&lt;56,"Middle-aged",C1999&gt;=56,"Senior")</f>
        <v>Senior</v>
      </c>
      <c r="E1999" t="s">
        <v>29</v>
      </c>
      <c r="F1999" t="s">
        <v>30</v>
      </c>
      <c r="G1999">
        <v>24206</v>
      </c>
      <c r="H1999">
        <f t="shared" si="186"/>
        <v>24206</v>
      </c>
      <c r="I1999" t="str" cm="1">
        <f t="array" ref="I1999">_xlfn.IFS(H1999&lt;PERCENTILE(Income_Clean,0.33),"Low",H1999&lt;PERCENTILE(Income_Clean,0.67),"Medium",H1999&gt;PERCENTILE(Income_Clean,0.67),"High")</f>
        <v>Low</v>
      </c>
      <c r="J1999" t="str">
        <f t="shared" si="187"/>
        <v>Below Average Income</v>
      </c>
      <c r="K1999">
        <v>1</v>
      </c>
      <c r="L1999">
        <v>0</v>
      </c>
      <c r="M1999" t="str">
        <f t="shared" si="189"/>
        <v>Yes</v>
      </c>
      <c r="N1999" t="s">
        <v>645</v>
      </c>
      <c r="O1999">
        <v>66</v>
      </c>
      <c r="P1999">
        <v>7</v>
      </c>
      <c r="Q1999">
        <v>2</v>
      </c>
      <c r="R1999">
        <v>8</v>
      </c>
      <c r="S1999">
        <v>3</v>
      </c>
      <c r="T1999">
        <v>2</v>
      </c>
      <c r="U1999">
        <v>3</v>
      </c>
      <c r="V1999">
        <f t="shared" si="190"/>
        <v>25</v>
      </c>
      <c r="W1999">
        <v>1</v>
      </c>
      <c r="X1999">
        <v>1</v>
      </c>
      <c r="Y1999">
        <v>0</v>
      </c>
      <c r="Z1999">
        <v>3</v>
      </c>
      <c r="AA1999">
        <v>6</v>
      </c>
      <c r="AB1999">
        <v>0</v>
      </c>
      <c r="AC1999">
        <v>0</v>
      </c>
      <c r="AD1999">
        <v>0</v>
      </c>
      <c r="AE1999">
        <v>0</v>
      </c>
      <c r="AF1999">
        <v>0</v>
      </c>
      <c r="AG1999">
        <f t="shared" si="191"/>
        <v>0</v>
      </c>
      <c r="AH1999">
        <v>0</v>
      </c>
      <c r="AI1999">
        <v>0</v>
      </c>
    </row>
    <row r="2000" spans="1:35" x14ac:dyDescent="0.3">
      <c r="A2000" s="1">
        <v>10757</v>
      </c>
      <c r="B2000">
        <v>1967</v>
      </c>
      <c r="C2000">
        <f t="shared" si="188"/>
        <v>59</v>
      </c>
      <c r="D2000" t="str" cm="1">
        <f t="array" ref="D2000">_xlfn.IFS(C2000&lt;36,"Young",C2000&lt;56,"Middle-aged",C2000&gt;=56,"Senior")</f>
        <v>Senior</v>
      </c>
      <c r="E2000" t="s">
        <v>36</v>
      </c>
      <c r="F2000" t="s">
        <v>41</v>
      </c>
      <c r="G2000">
        <v>28420</v>
      </c>
      <c r="H2000">
        <f t="shared" si="186"/>
        <v>28420</v>
      </c>
      <c r="I2000" t="str" cm="1">
        <f t="array" ref="I2000">_xlfn.IFS(H2000&lt;PERCENTILE(Income_Clean,0.33),"Low",H2000&lt;PERCENTILE(Income_Clean,0.67),"Medium",H2000&gt;PERCENTILE(Income_Clean,0.67),"High")</f>
        <v>Low</v>
      </c>
      <c r="J2000" t="str">
        <f t="shared" si="187"/>
        <v>Below Average Income</v>
      </c>
      <c r="K2000">
        <v>1</v>
      </c>
      <c r="L2000">
        <v>0</v>
      </c>
      <c r="M2000" t="str">
        <f t="shared" si="189"/>
        <v>Yes</v>
      </c>
      <c r="N2000" t="s">
        <v>578</v>
      </c>
      <c r="O2000">
        <v>36</v>
      </c>
      <c r="P2000">
        <v>4</v>
      </c>
      <c r="Q2000">
        <v>2</v>
      </c>
      <c r="R2000">
        <v>5</v>
      </c>
      <c r="S2000">
        <v>2</v>
      </c>
      <c r="T2000">
        <v>0</v>
      </c>
      <c r="U2000">
        <v>0</v>
      </c>
      <c r="V2000">
        <f t="shared" si="190"/>
        <v>13</v>
      </c>
      <c r="W2000">
        <v>1</v>
      </c>
      <c r="X2000">
        <v>1</v>
      </c>
      <c r="Y2000">
        <v>0</v>
      </c>
      <c r="Z2000">
        <v>2</v>
      </c>
      <c r="AA2000">
        <v>6</v>
      </c>
      <c r="AB2000">
        <v>0</v>
      </c>
      <c r="AC2000">
        <v>0</v>
      </c>
      <c r="AD2000">
        <v>0</v>
      </c>
      <c r="AE2000">
        <v>0</v>
      </c>
      <c r="AF2000">
        <v>0</v>
      </c>
      <c r="AG2000">
        <f t="shared" si="191"/>
        <v>0</v>
      </c>
      <c r="AH2000">
        <v>0</v>
      </c>
      <c r="AI2000">
        <v>0</v>
      </c>
    </row>
    <row r="2001" spans="1:35" x14ac:dyDescent="0.3">
      <c r="A2001" s="1">
        <v>4023</v>
      </c>
      <c r="B2001">
        <v>1970</v>
      </c>
      <c r="C2001">
        <f t="shared" si="188"/>
        <v>56</v>
      </c>
      <c r="D2001" t="str" cm="1">
        <f t="array" ref="D2001">_xlfn.IFS(C2001&lt;36,"Young",C2001&lt;56,"Middle-aged",C2001&gt;=56,"Senior")</f>
        <v>Senior</v>
      </c>
      <c r="E2001" t="s">
        <v>29</v>
      </c>
      <c r="F2001" t="s">
        <v>37</v>
      </c>
      <c r="G2001">
        <v>22979</v>
      </c>
      <c r="H2001">
        <f t="shared" si="186"/>
        <v>22979</v>
      </c>
      <c r="I2001" t="str" cm="1">
        <f t="array" ref="I2001">_xlfn.IFS(H2001&lt;PERCENTILE(Income_Clean,0.33),"Low",H2001&lt;PERCENTILE(Income_Clean,0.67),"Medium",H2001&gt;PERCENTILE(Income_Clean,0.67),"High")</f>
        <v>Low</v>
      </c>
      <c r="J2001" t="str">
        <f t="shared" si="187"/>
        <v>Below Average Income</v>
      </c>
      <c r="K2001">
        <v>1</v>
      </c>
      <c r="L2001">
        <v>0</v>
      </c>
      <c r="M2001" t="str">
        <f t="shared" si="189"/>
        <v>Yes</v>
      </c>
      <c r="N2001" t="s">
        <v>442</v>
      </c>
      <c r="O2001">
        <v>29</v>
      </c>
      <c r="P2001">
        <v>16</v>
      </c>
      <c r="Q2001">
        <v>17</v>
      </c>
      <c r="R2001">
        <v>19</v>
      </c>
      <c r="S2001">
        <v>20</v>
      </c>
      <c r="T2001">
        <v>21</v>
      </c>
      <c r="U2001">
        <v>22</v>
      </c>
      <c r="V2001">
        <f t="shared" si="190"/>
        <v>115</v>
      </c>
      <c r="W2001">
        <v>3</v>
      </c>
      <c r="X2001">
        <v>3</v>
      </c>
      <c r="Y2001">
        <v>2</v>
      </c>
      <c r="Z2001">
        <v>2</v>
      </c>
      <c r="AA2001">
        <v>8</v>
      </c>
      <c r="AB2001">
        <v>0</v>
      </c>
      <c r="AC2001">
        <v>0</v>
      </c>
      <c r="AD2001">
        <v>0</v>
      </c>
      <c r="AE2001">
        <v>0</v>
      </c>
      <c r="AF2001">
        <v>0</v>
      </c>
      <c r="AG2001">
        <f t="shared" si="191"/>
        <v>0</v>
      </c>
      <c r="AH2001">
        <v>0</v>
      </c>
      <c r="AI2001">
        <v>1</v>
      </c>
    </row>
    <row r="2002" spans="1:35" x14ac:dyDescent="0.3">
      <c r="A2002" s="1">
        <v>6679</v>
      </c>
      <c r="B2002">
        <v>1966</v>
      </c>
      <c r="C2002">
        <f t="shared" si="188"/>
        <v>60</v>
      </c>
      <c r="D2002" t="str" cm="1">
        <f t="array" ref="D2002">_xlfn.IFS(C2002&lt;36,"Young",C2002&lt;56,"Middle-aged",C2002&gt;=56,"Senior")</f>
        <v>Senior</v>
      </c>
      <c r="E2002" t="s">
        <v>29</v>
      </c>
      <c r="F2002" t="s">
        <v>30</v>
      </c>
      <c r="G2002">
        <v>33279</v>
      </c>
      <c r="H2002">
        <f t="shared" si="186"/>
        <v>33279</v>
      </c>
      <c r="I2002" t="str" cm="1">
        <f t="array" ref="I2002">_xlfn.IFS(H2002&lt;PERCENTILE(Income_Clean,0.33),"Low",H2002&lt;PERCENTILE(Income_Clean,0.67),"Medium",H2002&gt;PERCENTILE(Income_Clean,0.67),"High")</f>
        <v>Low</v>
      </c>
      <c r="J2002" t="str">
        <f t="shared" si="187"/>
        <v>Below Average Income</v>
      </c>
      <c r="K2002">
        <v>0</v>
      </c>
      <c r="L2002">
        <v>0</v>
      </c>
      <c r="M2002" t="str">
        <f t="shared" si="189"/>
        <v>No</v>
      </c>
      <c r="N2002" t="s">
        <v>689</v>
      </c>
      <c r="O2002">
        <v>29</v>
      </c>
      <c r="P2002">
        <v>10</v>
      </c>
      <c r="Q2002">
        <v>3</v>
      </c>
      <c r="R2002">
        <v>3</v>
      </c>
      <c r="S2002">
        <v>0</v>
      </c>
      <c r="T2002">
        <v>0</v>
      </c>
      <c r="U2002">
        <v>0</v>
      </c>
      <c r="V2002">
        <f t="shared" si="190"/>
        <v>16</v>
      </c>
      <c r="W2002">
        <v>1</v>
      </c>
      <c r="X2002">
        <v>0</v>
      </c>
      <c r="Y2002">
        <v>0</v>
      </c>
      <c r="Z2002">
        <v>3</v>
      </c>
      <c r="AA2002">
        <v>3</v>
      </c>
      <c r="AB2002">
        <v>0</v>
      </c>
      <c r="AC2002">
        <v>0</v>
      </c>
      <c r="AD2002">
        <v>0</v>
      </c>
      <c r="AE2002">
        <v>0</v>
      </c>
      <c r="AF2002">
        <v>0</v>
      </c>
      <c r="AG2002">
        <f t="shared" si="191"/>
        <v>0</v>
      </c>
      <c r="AH2002">
        <v>0</v>
      </c>
      <c r="AI2002">
        <v>0</v>
      </c>
    </row>
    <row r="2003" spans="1:35" x14ac:dyDescent="0.3">
      <c r="A2003" s="1">
        <v>9923</v>
      </c>
      <c r="B2003">
        <v>1972</v>
      </c>
      <c r="C2003">
        <f t="shared" si="188"/>
        <v>54</v>
      </c>
      <c r="D2003" t="str" cm="1">
        <f t="array" ref="D2003">_xlfn.IFS(C2003&lt;36,"Young",C2003&lt;56,"Middle-aged",C2003&gt;=56,"Senior")</f>
        <v>Middle-aged</v>
      </c>
      <c r="E2003" t="s">
        <v>39</v>
      </c>
      <c r="F2003" t="s">
        <v>30</v>
      </c>
      <c r="G2003">
        <v>46423</v>
      </c>
      <c r="H2003">
        <f t="shared" si="186"/>
        <v>46423</v>
      </c>
      <c r="I2003" t="str" cm="1">
        <f t="array" ref="I2003">_xlfn.IFS(H2003&lt;PERCENTILE(Income_Clean,0.33),"Low",H2003&lt;PERCENTILE(Income_Clean,0.67),"Medium",H2003&gt;PERCENTILE(Income_Clean,0.67),"High")</f>
        <v>Medium</v>
      </c>
      <c r="J2003" t="str">
        <f t="shared" si="187"/>
        <v>Average Income</v>
      </c>
      <c r="K2003">
        <v>1</v>
      </c>
      <c r="L2003">
        <v>1</v>
      </c>
      <c r="M2003" t="str">
        <f t="shared" si="189"/>
        <v>Yes</v>
      </c>
      <c r="N2003" t="s">
        <v>399</v>
      </c>
      <c r="O2003">
        <v>6</v>
      </c>
      <c r="P2003">
        <v>68</v>
      </c>
      <c r="Q2003">
        <v>0</v>
      </c>
      <c r="R2003">
        <v>16</v>
      </c>
      <c r="S2003">
        <v>0</v>
      </c>
      <c r="T2003">
        <v>0</v>
      </c>
      <c r="U2003">
        <v>8</v>
      </c>
      <c r="V2003">
        <f t="shared" si="190"/>
        <v>92</v>
      </c>
      <c r="W2003">
        <v>3</v>
      </c>
      <c r="X2003">
        <v>2</v>
      </c>
      <c r="Y2003">
        <v>0</v>
      </c>
      <c r="Z2003">
        <v>4</v>
      </c>
      <c r="AA2003">
        <v>7</v>
      </c>
      <c r="AB2003">
        <v>0</v>
      </c>
      <c r="AC2003">
        <v>0</v>
      </c>
      <c r="AD2003">
        <v>0</v>
      </c>
      <c r="AE2003">
        <v>0</v>
      </c>
      <c r="AF2003">
        <v>0</v>
      </c>
      <c r="AG2003">
        <f t="shared" si="191"/>
        <v>0</v>
      </c>
      <c r="AH2003">
        <v>0</v>
      </c>
      <c r="AI2003">
        <v>0</v>
      </c>
    </row>
    <row r="2004" spans="1:35" x14ac:dyDescent="0.3">
      <c r="A2004" s="1">
        <v>7181</v>
      </c>
      <c r="B2004">
        <v>1977</v>
      </c>
      <c r="C2004">
        <f t="shared" si="188"/>
        <v>49</v>
      </c>
      <c r="D2004" t="str" cm="1">
        <f t="array" ref="D2004">_xlfn.IFS(C2004&lt;36,"Young",C2004&lt;56,"Middle-aged",C2004&gt;=56,"Senior")</f>
        <v>Middle-aged</v>
      </c>
      <c r="E2004" t="s">
        <v>29</v>
      </c>
      <c r="F2004" t="s">
        <v>37</v>
      </c>
      <c r="G2004">
        <v>30368</v>
      </c>
      <c r="H2004">
        <f t="shared" si="186"/>
        <v>30368</v>
      </c>
      <c r="I2004" t="str" cm="1">
        <f t="array" ref="I2004">_xlfn.IFS(H2004&lt;PERCENTILE(Income_Clean,0.33),"Low",H2004&lt;PERCENTILE(Income_Clean,0.67),"Medium",H2004&gt;PERCENTILE(Income_Clean,0.67),"High")</f>
        <v>Low</v>
      </c>
      <c r="J2004" t="str">
        <f t="shared" si="187"/>
        <v>Below Average Income</v>
      </c>
      <c r="K2004">
        <v>0</v>
      </c>
      <c r="L2004">
        <v>1</v>
      </c>
      <c r="M2004" t="str">
        <f t="shared" si="189"/>
        <v>Yes</v>
      </c>
      <c r="N2004" t="s">
        <v>290</v>
      </c>
      <c r="O2004">
        <v>97</v>
      </c>
      <c r="P2004">
        <v>35</v>
      </c>
      <c r="Q2004">
        <v>0</v>
      </c>
      <c r="R2004">
        <v>13</v>
      </c>
      <c r="S2004">
        <v>2</v>
      </c>
      <c r="T2004">
        <v>0</v>
      </c>
      <c r="U2004">
        <v>2</v>
      </c>
      <c r="V2004">
        <f t="shared" si="190"/>
        <v>52</v>
      </c>
      <c r="W2004">
        <v>2</v>
      </c>
      <c r="X2004">
        <v>2</v>
      </c>
      <c r="Y2004">
        <v>0</v>
      </c>
      <c r="Z2004">
        <v>3</v>
      </c>
      <c r="AA2004">
        <v>8</v>
      </c>
      <c r="AB2004">
        <v>0</v>
      </c>
      <c r="AC2004">
        <v>0</v>
      </c>
      <c r="AD2004">
        <v>0</v>
      </c>
      <c r="AE2004">
        <v>0</v>
      </c>
      <c r="AF2004">
        <v>0</v>
      </c>
      <c r="AG2004">
        <f t="shared" si="191"/>
        <v>0</v>
      </c>
      <c r="AH2004">
        <v>0</v>
      </c>
      <c r="AI2004">
        <v>0</v>
      </c>
    </row>
    <row r="2005" spans="1:35" x14ac:dyDescent="0.3">
      <c r="A2005" s="1">
        <v>3599</v>
      </c>
      <c r="B2005">
        <v>1970</v>
      </c>
      <c r="C2005">
        <f t="shared" si="188"/>
        <v>56</v>
      </c>
      <c r="D2005" t="str" cm="1">
        <f t="array" ref="D2005">_xlfn.IFS(C2005&lt;36,"Young",C2005&lt;56,"Middle-aged",C2005&gt;=56,"Senior")</f>
        <v>Senior</v>
      </c>
      <c r="E2005" t="s">
        <v>29</v>
      </c>
      <c r="F2005" t="s">
        <v>37</v>
      </c>
      <c r="G2005">
        <v>63684</v>
      </c>
      <c r="H2005">
        <f t="shared" si="186"/>
        <v>63684</v>
      </c>
      <c r="I2005" t="str" cm="1">
        <f t="array" ref="I2005">_xlfn.IFS(H2005&lt;PERCENTILE(Income_Clean,0.33),"Low",H2005&lt;PERCENTILE(Income_Clean,0.67),"Medium",H2005&gt;PERCENTILE(Income_Clean,0.67),"High")</f>
        <v>High</v>
      </c>
      <c r="J2005" t="str">
        <f t="shared" si="187"/>
        <v>Above Average Income</v>
      </c>
      <c r="K2005">
        <v>0</v>
      </c>
      <c r="L2005">
        <v>1</v>
      </c>
      <c r="M2005" t="str">
        <f t="shared" si="189"/>
        <v>Yes</v>
      </c>
      <c r="N2005" t="s">
        <v>530</v>
      </c>
      <c r="O2005">
        <v>61</v>
      </c>
      <c r="P2005">
        <v>575</v>
      </c>
      <c r="Q2005">
        <v>80</v>
      </c>
      <c r="R2005">
        <v>428</v>
      </c>
      <c r="S2005">
        <v>208</v>
      </c>
      <c r="T2005">
        <v>93</v>
      </c>
      <c r="U2005">
        <v>80</v>
      </c>
      <c r="V2005">
        <f t="shared" si="190"/>
        <v>1464</v>
      </c>
      <c r="W2005">
        <v>3</v>
      </c>
      <c r="X2005">
        <v>8</v>
      </c>
      <c r="Y2005">
        <v>4</v>
      </c>
      <c r="Z2005">
        <v>8</v>
      </c>
      <c r="AA2005">
        <v>5</v>
      </c>
      <c r="AB2005">
        <v>0</v>
      </c>
      <c r="AC2005">
        <v>0</v>
      </c>
      <c r="AD2005">
        <v>0</v>
      </c>
      <c r="AE2005">
        <v>0</v>
      </c>
      <c r="AF2005">
        <v>0</v>
      </c>
      <c r="AG2005">
        <f t="shared" si="191"/>
        <v>0</v>
      </c>
      <c r="AH2005">
        <v>0</v>
      </c>
      <c r="AI2005">
        <v>0</v>
      </c>
    </row>
    <row r="2006" spans="1:35" x14ac:dyDescent="0.3">
      <c r="A2006" s="1">
        <v>405</v>
      </c>
      <c r="B2006">
        <v>1964</v>
      </c>
      <c r="C2006">
        <f t="shared" si="188"/>
        <v>62</v>
      </c>
      <c r="D2006" t="str" cm="1">
        <f t="array" ref="D2006">_xlfn.IFS(C2006&lt;36,"Young",C2006&lt;56,"Middle-aged",C2006&gt;=56,"Senior")</f>
        <v>Senior</v>
      </c>
      <c r="E2006" t="s">
        <v>29</v>
      </c>
      <c r="F2006" t="s">
        <v>41</v>
      </c>
      <c r="G2006">
        <v>41638</v>
      </c>
      <c r="H2006">
        <f t="shared" si="186"/>
        <v>41638</v>
      </c>
      <c r="I2006" t="str" cm="1">
        <f t="array" ref="I2006">_xlfn.IFS(H2006&lt;PERCENTILE(Income_Clean,0.33),"Low",H2006&lt;PERCENTILE(Income_Clean,0.67),"Medium",H2006&gt;PERCENTILE(Income_Clean,0.67),"High")</f>
        <v>Medium</v>
      </c>
      <c r="J2006" t="str">
        <f t="shared" si="187"/>
        <v>Average Income</v>
      </c>
      <c r="K2006">
        <v>0</v>
      </c>
      <c r="L2006">
        <v>1</v>
      </c>
      <c r="M2006" t="str">
        <f t="shared" si="189"/>
        <v>Yes</v>
      </c>
      <c r="N2006" t="s">
        <v>292</v>
      </c>
      <c r="O2006">
        <v>68</v>
      </c>
      <c r="P2006">
        <v>315</v>
      </c>
      <c r="Q2006">
        <v>0</v>
      </c>
      <c r="R2006">
        <v>31</v>
      </c>
      <c r="S2006">
        <v>4</v>
      </c>
      <c r="T2006">
        <v>0</v>
      </c>
      <c r="U2006">
        <v>91</v>
      </c>
      <c r="V2006">
        <f t="shared" si="190"/>
        <v>441</v>
      </c>
      <c r="W2006">
        <v>4</v>
      </c>
      <c r="X2006">
        <v>5</v>
      </c>
      <c r="Y2006">
        <v>5</v>
      </c>
      <c r="Z2006">
        <v>3</v>
      </c>
      <c r="AA2006">
        <v>8</v>
      </c>
      <c r="AB2006">
        <v>1</v>
      </c>
      <c r="AC2006">
        <v>0</v>
      </c>
      <c r="AD2006">
        <v>0</v>
      </c>
      <c r="AE2006">
        <v>0</v>
      </c>
      <c r="AF2006">
        <v>0</v>
      </c>
      <c r="AG2006">
        <f t="shared" si="191"/>
        <v>1</v>
      </c>
      <c r="AH2006">
        <v>0</v>
      </c>
      <c r="AI2006">
        <v>0</v>
      </c>
    </row>
    <row r="2007" spans="1:35" x14ac:dyDescent="0.3">
      <c r="A2007" s="1">
        <v>6870</v>
      </c>
      <c r="B2007">
        <v>1959</v>
      </c>
      <c r="C2007">
        <f t="shared" si="188"/>
        <v>67</v>
      </c>
      <c r="D2007" t="str" cm="1">
        <f t="array" ref="D2007">_xlfn.IFS(C2007&lt;36,"Young",C2007&lt;56,"Middle-aged",C2007&gt;=56,"Senior")</f>
        <v>Senior</v>
      </c>
      <c r="E2007" t="s">
        <v>36</v>
      </c>
      <c r="F2007" t="s">
        <v>41</v>
      </c>
      <c r="G2007">
        <v>68805</v>
      </c>
      <c r="H2007">
        <f t="shared" si="186"/>
        <v>68805</v>
      </c>
      <c r="I2007" t="str" cm="1">
        <f t="array" ref="I2007">_xlfn.IFS(H2007&lt;PERCENTILE(Income_Clean,0.33),"Low",H2007&lt;PERCENTILE(Income_Clean,0.67),"Medium",H2007&gt;PERCENTILE(Income_Clean,0.67),"High")</f>
        <v>High</v>
      </c>
      <c r="J2007" t="str">
        <f t="shared" si="187"/>
        <v>Above Average Income</v>
      </c>
      <c r="K2007">
        <v>0</v>
      </c>
      <c r="L2007">
        <v>1</v>
      </c>
      <c r="M2007" t="str">
        <f t="shared" si="189"/>
        <v>Yes</v>
      </c>
      <c r="N2007" t="s">
        <v>429</v>
      </c>
      <c r="O2007">
        <v>73</v>
      </c>
      <c r="P2007">
        <v>182</v>
      </c>
      <c r="Q2007">
        <v>2</v>
      </c>
      <c r="R2007">
        <v>49</v>
      </c>
      <c r="S2007">
        <v>17</v>
      </c>
      <c r="T2007">
        <v>13</v>
      </c>
      <c r="U2007">
        <v>20</v>
      </c>
      <c r="V2007">
        <f t="shared" si="190"/>
        <v>283</v>
      </c>
      <c r="W2007">
        <v>1</v>
      </c>
      <c r="X2007">
        <v>3</v>
      </c>
      <c r="Y2007">
        <v>1</v>
      </c>
      <c r="Z2007">
        <v>7</v>
      </c>
      <c r="AA2007">
        <v>2</v>
      </c>
      <c r="AB2007">
        <v>0</v>
      </c>
      <c r="AC2007">
        <v>0</v>
      </c>
      <c r="AD2007">
        <v>0</v>
      </c>
      <c r="AE2007">
        <v>0</v>
      </c>
      <c r="AF2007">
        <v>0</v>
      </c>
      <c r="AG2007">
        <f t="shared" si="191"/>
        <v>0</v>
      </c>
      <c r="AH2007">
        <v>0</v>
      </c>
      <c r="AI2007">
        <v>0</v>
      </c>
    </row>
    <row r="2008" spans="1:35" x14ac:dyDescent="0.3">
      <c r="A2008" s="1">
        <v>832</v>
      </c>
      <c r="B2008">
        <v>1966</v>
      </c>
      <c r="C2008">
        <f t="shared" si="188"/>
        <v>60</v>
      </c>
      <c r="D2008" t="str" cm="1">
        <f t="array" ref="D2008">_xlfn.IFS(C2008&lt;36,"Young",C2008&lt;56,"Middle-aged",C2008&gt;=56,"Senior")</f>
        <v>Senior</v>
      </c>
      <c r="E2008" t="s">
        <v>36</v>
      </c>
      <c r="F2008" t="s">
        <v>33</v>
      </c>
      <c r="G2008">
        <v>65814</v>
      </c>
      <c r="H2008">
        <f t="shared" si="186"/>
        <v>65814</v>
      </c>
      <c r="I2008" t="str" cm="1">
        <f t="array" ref="I2008">_xlfn.IFS(H2008&lt;PERCENTILE(Income_Clean,0.33),"Low",H2008&lt;PERCENTILE(Income_Clean,0.67),"Medium",H2008&gt;PERCENTILE(Income_Clean,0.67),"High")</f>
        <v>High</v>
      </c>
      <c r="J2008" t="str">
        <f t="shared" si="187"/>
        <v>Above Average Income</v>
      </c>
      <c r="K2008">
        <v>0</v>
      </c>
      <c r="L2008">
        <v>1</v>
      </c>
      <c r="M2008" t="str">
        <f t="shared" si="189"/>
        <v>Yes</v>
      </c>
      <c r="N2008" t="s">
        <v>621</v>
      </c>
      <c r="O2008">
        <v>90</v>
      </c>
      <c r="P2008">
        <v>561</v>
      </c>
      <c r="Q2008">
        <v>14</v>
      </c>
      <c r="R2008">
        <v>113</v>
      </c>
      <c r="S2008">
        <v>10</v>
      </c>
      <c r="T2008">
        <v>14</v>
      </c>
      <c r="U2008">
        <v>35</v>
      </c>
      <c r="V2008">
        <f t="shared" si="190"/>
        <v>747</v>
      </c>
      <c r="W2008">
        <v>3</v>
      </c>
      <c r="X2008">
        <v>8</v>
      </c>
      <c r="Y2008">
        <v>2</v>
      </c>
      <c r="Z2008">
        <v>10</v>
      </c>
      <c r="AA2008">
        <v>5</v>
      </c>
      <c r="AB2008">
        <v>0</v>
      </c>
      <c r="AC2008">
        <v>0</v>
      </c>
      <c r="AD2008">
        <v>0</v>
      </c>
      <c r="AE2008">
        <v>0</v>
      </c>
      <c r="AF2008">
        <v>0</v>
      </c>
      <c r="AG2008">
        <f t="shared" si="191"/>
        <v>0</v>
      </c>
      <c r="AH2008">
        <v>0</v>
      </c>
      <c r="AI2008">
        <v>0</v>
      </c>
    </row>
    <row r="2009" spans="1:35" x14ac:dyDescent="0.3">
      <c r="A2009" s="1">
        <v>2002</v>
      </c>
      <c r="B2009">
        <v>1958</v>
      </c>
      <c r="C2009">
        <f t="shared" si="188"/>
        <v>68</v>
      </c>
      <c r="D2009" t="str" cm="1">
        <f t="array" ref="D2009">_xlfn.IFS(C2009&lt;36,"Young",C2009&lt;56,"Middle-aged",C2009&gt;=56,"Senior")</f>
        <v>Senior</v>
      </c>
      <c r="E2009" t="s">
        <v>29</v>
      </c>
      <c r="F2009" t="s">
        <v>41</v>
      </c>
      <c r="G2009">
        <v>71964</v>
      </c>
      <c r="H2009">
        <f t="shared" si="186"/>
        <v>71964</v>
      </c>
      <c r="I2009" t="str" cm="1">
        <f t="array" ref="I2009">_xlfn.IFS(H2009&lt;PERCENTILE(Income_Clean,0.33),"Low",H2009&lt;PERCENTILE(Income_Clean,0.67),"Medium",H2009&gt;PERCENTILE(Income_Clean,0.67),"High")</f>
        <v>High</v>
      </c>
      <c r="J2009" t="str">
        <f t="shared" si="187"/>
        <v>Above Average Income</v>
      </c>
      <c r="K2009">
        <v>0</v>
      </c>
      <c r="L2009">
        <v>0</v>
      </c>
      <c r="M2009" t="str">
        <f t="shared" si="189"/>
        <v>No</v>
      </c>
      <c r="N2009" t="s">
        <v>238</v>
      </c>
      <c r="O2009">
        <v>81</v>
      </c>
      <c r="P2009">
        <v>587</v>
      </c>
      <c r="Q2009">
        <v>51</v>
      </c>
      <c r="R2009">
        <v>932</v>
      </c>
      <c r="S2009">
        <v>180</v>
      </c>
      <c r="T2009">
        <v>34</v>
      </c>
      <c r="U2009">
        <v>86</v>
      </c>
      <c r="V2009">
        <f t="shared" si="190"/>
        <v>1870</v>
      </c>
      <c r="W2009">
        <v>1</v>
      </c>
      <c r="X2009">
        <v>5</v>
      </c>
      <c r="Y2009">
        <v>6</v>
      </c>
      <c r="Z2009">
        <v>5</v>
      </c>
      <c r="AA2009">
        <v>3</v>
      </c>
      <c r="AB2009">
        <v>0</v>
      </c>
      <c r="AC2009">
        <v>0</v>
      </c>
      <c r="AD2009">
        <v>0</v>
      </c>
      <c r="AE2009">
        <v>0</v>
      </c>
      <c r="AF2009">
        <v>0</v>
      </c>
      <c r="AG2009">
        <f t="shared" si="191"/>
        <v>0</v>
      </c>
      <c r="AH2009">
        <v>0</v>
      </c>
      <c r="AI2009">
        <v>0</v>
      </c>
    </row>
    <row r="2010" spans="1:35" x14ac:dyDescent="0.3">
      <c r="A2010" s="1">
        <v>3657</v>
      </c>
      <c r="B2010">
        <v>1986</v>
      </c>
      <c r="C2010">
        <f t="shared" si="188"/>
        <v>40</v>
      </c>
      <c r="D2010" t="str" cm="1">
        <f t="array" ref="D2010">_xlfn.IFS(C2010&lt;36,"Young",C2010&lt;56,"Middle-aged",C2010&gt;=56,"Senior")</f>
        <v>Middle-aged</v>
      </c>
      <c r="E2010" t="s">
        <v>29</v>
      </c>
      <c r="F2010" t="s">
        <v>30</v>
      </c>
      <c r="G2010">
        <v>39146</v>
      </c>
      <c r="H2010">
        <f t="shared" si="186"/>
        <v>39146</v>
      </c>
      <c r="I2010" t="str" cm="1">
        <f t="array" ref="I2010">_xlfn.IFS(H2010&lt;PERCENTILE(Income_Clean,0.33),"Low",H2010&lt;PERCENTILE(Income_Clean,0.67),"Medium",H2010&gt;PERCENTILE(Income_Clean,0.67),"High")</f>
        <v>Low</v>
      </c>
      <c r="J2010" t="str">
        <f t="shared" si="187"/>
        <v>Below Average Income</v>
      </c>
      <c r="K2010">
        <v>1</v>
      </c>
      <c r="L2010">
        <v>0</v>
      </c>
      <c r="M2010" t="str">
        <f t="shared" si="189"/>
        <v>Yes</v>
      </c>
      <c r="N2010" t="s">
        <v>516</v>
      </c>
      <c r="O2010">
        <v>1</v>
      </c>
      <c r="P2010">
        <v>94</v>
      </c>
      <c r="Q2010">
        <v>1</v>
      </c>
      <c r="R2010">
        <v>33</v>
      </c>
      <c r="S2010">
        <v>13</v>
      </c>
      <c r="T2010">
        <v>12</v>
      </c>
      <c r="U2010">
        <v>12</v>
      </c>
      <c r="V2010">
        <f t="shared" si="190"/>
        <v>165</v>
      </c>
      <c r="W2010">
        <v>3</v>
      </c>
      <c r="X2010">
        <v>4</v>
      </c>
      <c r="Y2010">
        <v>0</v>
      </c>
      <c r="Z2010">
        <v>4</v>
      </c>
      <c r="AA2010">
        <v>8</v>
      </c>
      <c r="AB2010">
        <v>0</v>
      </c>
      <c r="AC2010">
        <v>0</v>
      </c>
      <c r="AD2010">
        <v>0</v>
      </c>
      <c r="AE2010">
        <v>0</v>
      </c>
      <c r="AF2010">
        <v>0</v>
      </c>
      <c r="AG2010">
        <f t="shared" si="191"/>
        <v>0</v>
      </c>
      <c r="AH2010">
        <v>0</v>
      </c>
      <c r="AI2010">
        <v>0</v>
      </c>
    </row>
    <row r="2011" spans="1:35" x14ac:dyDescent="0.3">
      <c r="A2011" s="1">
        <v>500</v>
      </c>
      <c r="B2011">
        <v>1977</v>
      </c>
      <c r="C2011">
        <f t="shared" si="188"/>
        <v>49</v>
      </c>
      <c r="D2011" t="str" cm="1">
        <f t="array" ref="D2011">_xlfn.IFS(C2011&lt;36,"Young",C2011&lt;56,"Middle-aged",C2011&gt;=56,"Senior")</f>
        <v>Middle-aged</v>
      </c>
      <c r="E2011" t="s">
        <v>29</v>
      </c>
      <c r="F2011" t="s">
        <v>33</v>
      </c>
      <c r="G2011">
        <v>96876</v>
      </c>
      <c r="H2011">
        <f t="shared" si="186"/>
        <v>96876</v>
      </c>
      <c r="I2011" t="str" cm="1">
        <f t="array" ref="I2011">_xlfn.IFS(H2011&lt;PERCENTILE(Income_Clean,0.33),"Low",H2011&lt;PERCENTILE(Income_Clean,0.67),"Medium",H2011&gt;PERCENTILE(Income_Clean,0.67),"High")</f>
        <v>High</v>
      </c>
      <c r="J2011" t="str">
        <f t="shared" si="187"/>
        <v>Above Average Income</v>
      </c>
      <c r="K2011">
        <v>0</v>
      </c>
      <c r="L2011">
        <v>0</v>
      </c>
      <c r="M2011" t="str">
        <f t="shared" si="189"/>
        <v>No</v>
      </c>
      <c r="N2011" t="s">
        <v>354</v>
      </c>
      <c r="O2011">
        <v>79</v>
      </c>
      <c r="P2011">
        <v>908</v>
      </c>
      <c r="Q2011">
        <v>43</v>
      </c>
      <c r="R2011">
        <v>735</v>
      </c>
      <c r="S2011">
        <v>40</v>
      </c>
      <c r="T2011">
        <v>194</v>
      </c>
      <c r="U2011">
        <v>21</v>
      </c>
      <c r="V2011">
        <f t="shared" si="190"/>
        <v>1941</v>
      </c>
      <c r="W2011">
        <v>1</v>
      </c>
      <c r="X2011">
        <v>7</v>
      </c>
      <c r="Y2011">
        <v>7</v>
      </c>
      <c r="Z2011">
        <v>9</v>
      </c>
      <c r="AA2011">
        <v>2</v>
      </c>
      <c r="AB2011">
        <v>0</v>
      </c>
      <c r="AC2011">
        <v>1</v>
      </c>
      <c r="AD2011">
        <v>1</v>
      </c>
      <c r="AE2011">
        <v>1</v>
      </c>
      <c r="AF2011">
        <v>0</v>
      </c>
      <c r="AG2011">
        <f t="shared" si="191"/>
        <v>3</v>
      </c>
      <c r="AH2011">
        <v>0</v>
      </c>
      <c r="AI2011">
        <v>1</v>
      </c>
    </row>
    <row r="2012" spans="1:35" x14ac:dyDescent="0.3">
      <c r="A2012" s="1">
        <v>1951</v>
      </c>
      <c r="B2012">
        <v>1981</v>
      </c>
      <c r="C2012">
        <f t="shared" si="188"/>
        <v>45</v>
      </c>
      <c r="D2012" t="str" cm="1">
        <f t="array" ref="D2012">_xlfn.IFS(C2012&lt;36,"Young",C2012&lt;56,"Middle-aged",C2012&gt;=56,"Senior")</f>
        <v>Middle-aged</v>
      </c>
      <c r="E2012" t="s">
        <v>47</v>
      </c>
      <c r="F2012" t="s">
        <v>37</v>
      </c>
      <c r="G2012">
        <v>34445</v>
      </c>
      <c r="H2012">
        <f t="shared" si="186"/>
        <v>34445</v>
      </c>
      <c r="I2012" t="str" cm="1">
        <f t="array" ref="I2012">_xlfn.IFS(H2012&lt;PERCENTILE(Income_Clean,0.33),"Low",H2012&lt;PERCENTILE(Income_Clean,0.67),"Medium",H2012&gt;PERCENTILE(Income_Clean,0.67),"High")</f>
        <v>Low</v>
      </c>
      <c r="J2012" t="str">
        <f t="shared" si="187"/>
        <v>Below Average Income</v>
      </c>
      <c r="K2012">
        <v>0</v>
      </c>
      <c r="L2012">
        <v>0</v>
      </c>
      <c r="M2012" t="str">
        <f t="shared" si="189"/>
        <v>No</v>
      </c>
      <c r="N2012" t="s">
        <v>679</v>
      </c>
      <c r="O2012">
        <v>92</v>
      </c>
      <c r="P2012">
        <v>228</v>
      </c>
      <c r="Q2012">
        <v>122</v>
      </c>
      <c r="R2012">
        <v>122</v>
      </c>
      <c r="S2012">
        <v>208</v>
      </c>
      <c r="T2012">
        <v>129</v>
      </c>
      <c r="U2012">
        <v>30</v>
      </c>
      <c r="V2012">
        <f t="shared" si="190"/>
        <v>839</v>
      </c>
      <c r="W2012">
        <v>6</v>
      </c>
      <c r="X2012">
        <v>11</v>
      </c>
      <c r="Y2012">
        <v>2</v>
      </c>
      <c r="Z2012">
        <v>8</v>
      </c>
      <c r="AA2012">
        <v>9</v>
      </c>
      <c r="AB2012">
        <v>0</v>
      </c>
      <c r="AC2012">
        <v>0</v>
      </c>
      <c r="AD2012">
        <v>0</v>
      </c>
      <c r="AE2012">
        <v>0</v>
      </c>
      <c r="AF2012">
        <v>0</v>
      </c>
      <c r="AG2012">
        <f t="shared" si="191"/>
        <v>0</v>
      </c>
      <c r="AH2012">
        <v>0</v>
      </c>
      <c r="AI2012">
        <v>0</v>
      </c>
    </row>
    <row r="2013" spans="1:35" x14ac:dyDescent="0.3">
      <c r="A2013" s="1">
        <v>3262</v>
      </c>
      <c r="B2013">
        <v>1958</v>
      </c>
      <c r="C2013">
        <f t="shared" si="188"/>
        <v>68</v>
      </c>
      <c r="D2013" t="str" cm="1">
        <f t="array" ref="D2013">_xlfn.IFS(C2013&lt;36,"Young",C2013&lt;56,"Middle-aged",C2013&gt;=56,"Senior")</f>
        <v>Senior</v>
      </c>
      <c r="E2013" t="s">
        <v>29</v>
      </c>
      <c r="F2013" t="s">
        <v>30</v>
      </c>
      <c r="G2013">
        <v>68281</v>
      </c>
      <c r="H2013">
        <f t="shared" si="186"/>
        <v>68281</v>
      </c>
      <c r="I2013" t="str" cm="1">
        <f t="array" ref="I2013">_xlfn.IFS(H2013&lt;PERCENTILE(Income_Clean,0.33),"Low",H2013&lt;PERCENTILE(Income_Clean,0.67),"Medium",H2013&gt;PERCENTILE(Income_Clean,0.67),"High")</f>
        <v>High</v>
      </c>
      <c r="J2013" t="str">
        <f t="shared" si="187"/>
        <v>Above Average Income</v>
      </c>
      <c r="K2013">
        <v>0</v>
      </c>
      <c r="L2013">
        <v>0</v>
      </c>
      <c r="M2013" t="str">
        <f t="shared" si="189"/>
        <v>No</v>
      </c>
      <c r="N2013" t="s">
        <v>481</v>
      </c>
      <c r="O2013">
        <v>31</v>
      </c>
      <c r="P2013">
        <v>995</v>
      </c>
      <c r="Q2013">
        <v>112</v>
      </c>
      <c r="R2013">
        <v>417</v>
      </c>
      <c r="S2013">
        <v>42</v>
      </c>
      <c r="T2013">
        <v>48</v>
      </c>
      <c r="U2013">
        <v>41</v>
      </c>
      <c r="V2013">
        <f t="shared" si="190"/>
        <v>1655</v>
      </c>
      <c r="W2013">
        <v>1</v>
      </c>
      <c r="X2013">
        <v>2</v>
      </c>
      <c r="Y2013">
        <v>9</v>
      </c>
      <c r="Z2013">
        <v>13</v>
      </c>
      <c r="AA2013">
        <v>5</v>
      </c>
      <c r="AB2013">
        <v>0</v>
      </c>
      <c r="AC2013">
        <v>0</v>
      </c>
      <c r="AD2013">
        <v>0</v>
      </c>
      <c r="AE2013">
        <v>0</v>
      </c>
      <c r="AF2013">
        <v>0</v>
      </c>
      <c r="AG2013">
        <f t="shared" si="191"/>
        <v>0</v>
      </c>
      <c r="AH2013">
        <v>0</v>
      </c>
      <c r="AI2013">
        <v>1</v>
      </c>
    </row>
    <row r="2014" spans="1:35" x14ac:dyDescent="0.3">
      <c r="A2014" s="1">
        <v>4102</v>
      </c>
      <c r="B2014">
        <v>1975</v>
      </c>
      <c r="C2014">
        <f t="shared" si="188"/>
        <v>51</v>
      </c>
      <c r="D2014" t="str" cm="1">
        <f t="array" ref="D2014">_xlfn.IFS(C2014&lt;36,"Young",C2014&lt;56,"Middle-aged",C2014&gt;=56,"Senior")</f>
        <v>Middle-aged</v>
      </c>
      <c r="E2014" t="s">
        <v>53</v>
      </c>
      <c r="F2014" t="s">
        <v>37</v>
      </c>
      <c r="G2014">
        <v>37284</v>
      </c>
      <c r="H2014">
        <f t="shared" si="186"/>
        <v>37284</v>
      </c>
      <c r="I2014" t="str" cm="1">
        <f t="array" ref="I2014">_xlfn.IFS(H2014&lt;PERCENTILE(Income_Clean,0.33),"Low",H2014&lt;PERCENTILE(Income_Clean,0.67),"Medium",H2014&gt;PERCENTILE(Income_Clean,0.67),"High")</f>
        <v>Low</v>
      </c>
      <c r="J2014" t="str">
        <f t="shared" si="187"/>
        <v>Below Average Income</v>
      </c>
      <c r="K2014">
        <v>1</v>
      </c>
      <c r="L2014">
        <v>1</v>
      </c>
      <c r="M2014" t="str">
        <f t="shared" si="189"/>
        <v>Yes</v>
      </c>
      <c r="N2014" t="s">
        <v>482</v>
      </c>
      <c r="O2014">
        <v>46</v>
      </c>
      <c r="P2014">
        <v>11</v>
      </c>
      <c r="Q2014">
        <v>1</v>
      </c>
      <c r="R2014">
        <v>2</v>
      </c>
      <c r="S2014">
        <v>2</v>
      </c>
      <c r="T2014">
        <v>1</v>
      </c>
      <c r="U2014">
        <v>6</v>
      </c>
      <c r="V2014">
        <f t="shared" si="190"/>
        <v>23</v>
      </c>
      <c r="W2014">
        <v>1</v>
      </c>
      <c r="X2014">
        <v>0</v>
      </c>
      <c r="Y2014">
        <v>0</v>
      </c>
      <c r="Z2014">
        <v>3</v>
      </c>
      <c r="AA2014">
        <v>6</v>
      </c>
      <c r="AB2014">
        <v>0</v>
      </c>
      <c r="AC2014">
        <v>0</v>
      </c>
      <c r="AD2014">
        <v>0</v>
      </c>
      <c r="AE2014">
        <v>0</v>
      </c>
      <c r="AF2014">
        <v>0</v>
      </c>
      <c r="AG2014">
        <f t="shared" si="191"/>
        <v>0</v>
      </c>
      <c r="AH2014">
        <v>0</v>
      </c>
      <c r="AI2014">
        <v>0</v>
      </c>
    </row>
    <row r="2015" spans="1:35" x14ac:dyDescent="0.3">
      <c r="A2015" s="1">
        <v>7042</v>
      </c>
      <c r="B2015">
        <v>1983</v>
      </c>
      <c r="C2015">
        <f t="shared" si="188"/>
        <v>43</v>
      </c>
      <c r="D2015" t="str" cm="1">
        <f t="array" ref="D2015">_xlfn.IFS(C2015&lt;36,"Young",C2015&lt;56,"Middle-aged",C2015&gt;=56,"Senior")</f>
        <v>Middle-aged</v>
      </c>
      <c r="E2015" t="s">
        <v>29</v>
      </c>
      <c r="F2015" t="s">
        <v>37</v>
      </c>
      <c r="G2015">
        <v>36790</v>
      </c>
      <c r="H2015">
        <f t="shared" si="186"/>
        <v>36790</v>
      </c>
      <c r="I2015" t="str" cm="1">
        <f t="array" ref="I2015">_xlfn.IFS(H2015&lt;PERCENTILE(Income_Clean,0.33),"Low",H2015&lt;PERCENTILE(Income_Clean,0.67),"Medium",H2015&gt;PERCENTILE(Income_Clean,0.67),"High")</f>
        <v>Low</v>
      </c>
      <c r="J2015" t="str">
        <f t="shared" si="187"/>
        <v>Below Average Income</v>
      </c>
      <c r="K2015">
        <v>0</v>
      </c>
      <c r="L2015">
        <v>0</v>
      </c>
      <c r="M2015" t="str">
        <f t="shared" si="189"/>
        <v>No</v>
      </c>
      <c r="N2015" t="s">
        <v>413</v>
      </c>
      <c r="O2015">
        <v>14</v>
      </c>
      <c r="P2015">
        <v>3</v>
      </c>
      <c r="Q2015">
        <v>3</v>
      </c>
      <c r="R2015">
        <v>14</v>
      </c>
      <c r="S2015">
        <v>15</v>
      </c>
      <c r="T2015">
        <v>21</v>
      </c>
      <c r="U2015">
        <v>10</v>
      </c>
      <c r="V2015">
        <f t="shared" si="190"/>
        <v>66</v>
      </c>
      <c r="W2015">
        <v>1</v>
      </c>
      <c r="X2015">
        <v>2</v>
      </c>
      <c r="Y2015">
        <v>1</v>
      </c>
      <c r="Z2015">
        <v>2</v>
      </c>
      <c r="AA2015">
        <v>9</v>
      </c>
      <c r="AB2015">
        <v>0</v>
      </c>
      <c r="AC2015">
        <v>0</v>
      </c>
      <c r="AD2015">
        <v>0</v>
      </c>
      <c r="AE2015">
        <v>0</v>
      </c>
      <c r="AF2015">
        <v>0</v>
      </c>
      <c r="AG2015">
        <f t="shared" si="191"/>
        <v>0</v>
      </c>
      <c r="AH2015">
        <v>0</v>
      </c>
      <c r="AI2015">
        <v>1</v>
      </c>
    </row>
    <row r="2016" spans="1:35" x14ac:dyDescent="0.3">
      <c r="A2016" s="1">
        <v>10598</v>
      </c>
      <c r="B2016">
        <v>1967</v>
      </c>
      <c r="C2016">
        <f t="shared" si="188"/>
        <v>59</v>
      </c>
      <c r="D2016" t="str" cm="1">
        <f t="array" ref="D2016">_xlfn.IFS(C2016&lt;36,"Young",C2016&lt;56,"Middle-aged",C2016&gt;=56,"Senior")</f>
        <v>Senior</v>
      </c>
      <c r="E2016" t="s">
        <v>29</v>
      </c>
      <c r="F2016" t="s">
        <v>33</v>
      </c>
      <c r="G2016">
        <v>27943</v>
      </c>
      <c r="H2016">
        <f t="shared" si="186"/>
        <v>27943</v>
      </c>
      <c r="I2016" t="str" cm="1">
        <f t="array" ref="I2016">_xlfn.IFS(H2016&lt;PERCENTILE(Income_Clean,0.33),"Low",H2016&lt;PERCENTILE(Income_Clean,0.67),"Medium",H2016&gt;PERCENTILE(Income_Clean,0.67),"High")</f>
        <v>Low</v>
      </c>
      <c r="J2016" t="str">
        <f t="shared" si="187"/>
        <v>Below Average Income</v>
      </c>
      <c r="K2016">
        <v>1</v>
      </c>
      <c r="L2016">
        <v>1</v>
      </c>
      <c r="M2016" t="str">
        <f t="shared" si="189"/>
        <v>Yes</v>
      </c>
      <c r="N2016" t="s">
        <v>421</v>
      </c>
      <c r="O2016">
        <v>89</v>
      </c>
      <c r="P2016">
        <v>12</v>
      </c>
      <c r="Q2016">
        <v>1</v>
      </c>
      <c r="R2016">
        <v>16</v>
      </c>
      <c r="S2016">
        <v>4</v>
      </c>
      <c r="T2016">
        <v>1</v>
      </c>
      <c r="U2016">
        <v>3</v>
      </c>
      <c r="V2016">
        <f t="shared" si="190"/>
        <v>37</v>
      </c>
      <c r="W2016">
        <v>3</v>
      </c>
      <c r="X2016">
        <v>2</v>
      </c>
      <c r="Y2016">
        <v>0</v>
      </c>
      <c r="Z2016">
        <v>3</v>
      </c>
      <c r="AA2016">
        <v>8</v>
      </c>
      <c r="AB2016">
        <v>0</v>
      </c>
      <c r="AC2016">
        <v>0</v>
      </c>
      <c r="AD2016">
        <v>0</v>
      </c>
      <c r="AE2016">
        <v>0</v>
      </c>
      <c r="AF2016">
        <v>0</v>
      </c>
      <c r="AG2016">
        <f t="shared" si="191"/>
        <v>0</v>
      </c>
      <c r="AH2016">
        <v>0</v>
      </c>
      <c r="AI2016">
        <v>0</v>
      </c>
    </row>
    <row r="2017" spans="1:35" x14ac:dyDescent="0.3">
      <c r="A2017" s="1">
        <v>255</v>
      </c>
      <c r="B2017">
        <v>1951</v>
      </c>
      <c r="C2017">
        <f t="shared" si="188"/>
        <v>75</v>
      </c>
      <c r="D2017" t="str" cm="1">
        <f t="array" ref="D2017">_xlfn.IFS(C2017&lt;36,"Young",C2017&lt;56,"Middle-aged",C2017&gt;=56,"Senior")</f>
        <v>Senior</v>
      </c>
      <c r="E2017" t="s">
        <v>29</v>
      </c>
      <c r="F2017" t="s">
        <v>41</v>
      </c>
      <c r="G2017">
        <v>22263</v>
      </c>
      <c r="H2017">
        <f t="shared" si="186"/>
        <v>22263</v>
      </c>
      <c r="I2017" t="str" cm="1">
        <f t="array" ref="I2017">_xlfn.IFS(H2017&lt;PERCENTILE(Income_Clean,0.33),"Low",H2017&lt;PERCENTILE(Income_Clean,0.67),"Medium",H2017&gt;PERCENTILE(Income_Clean,0.67),"High")</f>
        <v>Low</v>
      </c>
      <c r="J2017" t="str">
        <f t="shared" si="187"/>
        <v>Below Average Income</v>
      </c>
      <c r="K2017">
        <v>1</v>
      </c>
      <c r="L2017">
        <v>1</v>
      </c>
      <c r="M2017" t="str">
        <f t="shared" si="189"/>
        <v>Yes</v>
      </c>
      <c r="N2017" t="s">
        <v>128</v>
      </c>
      <c r="O2017">
        <v>31</v>
      </c>
      <c r="P2017">
        <v>17</v>
      </c>
      <c r="Q2017">
        <v>0</v>
      </c>
      <c r="R2017">
        <v>2</v>
      </c>
      <c r="S2017">
        <v>0</v>
      </c>
      <c r="T2017">
        <v>0</v>
      </c>
      <c r="U2017">
        <v>2</v>
      </c>
      <c r="V2017">
        <f t="shared" si="190"/>
        <v>21</v>
      </c>
      <c r="W2017">
        <v>2</v>
      </c>
      <c r="X2017">
        <v>1</v>
      </c>
      <c r="Y2017">
        <v>0</v>
      </c>
      <c r="Z2017">
        <v>3</v>
      </c>
      <c r="AA2017">
        <v>6</v>
      </c>
      <c r="AB2017">
        <v>0</v>
      </c>
      <c r="AC2017">
        <v>0</v>
      </c>
      <c r="AD2017">
        <v>0</v>
      </c>
      <c r="AE2017">
        <v>0</v>
      </c>
      <c r="AF2017">
        <v>0</v>
      </c>
      <c r="AG2017">
        <f t="shared" si="191"/>
        <v>0</v>
      </c>
      <c r="AH2017">
        <v>1</v>
      </c>
      <c r="AI2017">
        <v>0</v>
      </c>
    </row>
    <row r="2018" spans="1:35" x14ac:dyDescent="0.3">
      <c r="A2018" s="1">
        <v>2375</v>
      </c>
      <c r="B2018">
        <v>1972</v>
      </c>
      <c r="C2018">
        <f t="shared" si="188"/>
        <v>54</v>
      </c>
      <c r="D2018" t="str" cm="1">
        <f t="array" ref="D2018">_xlfn.IFS(C2018&lt;36,"Young",C2018&lt;56,"Middle-aged",C2018&gt;=56,"Senior")</f>
        <v>Middle-aged</v>
      </c>
      <c r="E2018" t="s">
        <v>29</v>
      </c>
      <c r="F2018" t="s">
        <v>33</v>
      </c>
      <c r="G2018">
        <v>30261</v>
      </c>
      <c r="H2018">
        <f t="shared" si="186"/>
        <v>30261</v>
      </c>
      <c r="I2018" t="str" cm="1">
        <f t="array" ref="I2018">_xlfn.IFS(H2018&lt;PERCENTILE(Income_Clean,0.33),"Low",H2018&lt;PERCENTILE(Income_Clean,0.67),"Medium",H2018&gt;PERCENTILE(Income_Clean,0.67),"High")</f>
        <v>Low</v>
      </c>
      <c r="J2018" t="str">
        <f t="shared" si="187"/>
        <v>Below Average Income</v>
      </c>
      <c r="K2018">
        <v>1</v>
      </c>
      <c r="L2018">
        <v>2</v>
      </c>
      <c r="M2018" t="str">
        <f t="shared" si="189"/>
        <v>Yes</v>
      </c>
      <c r="N2018" t="s">
        <v>363</v>
      </c>
      <c r="O2018">
        <v>75</v>
      </c>
      <c r="P2018">
        <v>8</v>
      </c>
      <c r="Q2018">
        <v>0</v>
      </c>
      <c r="R2018">
        <v>5</v>
      </c>
      <c r="S2018">
        <v>0</v>
      </c>
      <c r="T2018">
        <v>3</v>
      </c>
      <c r="U2018">
        <v>6</v>
      </c>
      <c r="V2018">
        <f t="shared" si="190"/>
        <v>22</v>
      </c>
      <c r="W2018">
        <v>1</v>
      </c>
      <c r="X2018">
        <v>0</v>
      </c>
      <c r="Y2018">
        <v>0</v>
      </c>
      <c r="Z2018">
        <v>3</v>
      </c>
      <c r="AA2018">
        <v>8</v>
      </c>
      <c r="AB2018">
        <v>0</v>
      </c>
      <c r="AC2018">
        <v>0</v>
      </c>
      <c r="AD2018">
        <v>0</v>
      </c>
      <c r="AE2018">
        <v>0</v>
      </c>
      <c r="AF2018">
        <v>0</v>
      </c>
      <c r="AG2018">
        <f t="shared" si="191"/>
        <v>0</v>
      </c>
      <c r="AH2018">
        <v>0</v>
      </c>
      <c r="AI2018">
        <v>0</v>
      </c>
    </row>
    <row r="2019" spans="1:35" x14ac:dyDescent="0.3">
      <c r="A2019" s="1">
        <v>9829</v>
      </c>
      <c r="B2019">
        <v>1978</v>
      </c>
      <c r="C2019">
        <f t="shared" si="188"/>
        <v>48</v>
      </c>
      <c r="D2019" t="str" cm="1">
        <f t="array" ref="D2019">_xlfn.IFS(C2019&lt;36,"Young",C2019&lt;56,"Middle-aged",C2019&gt;=56,"Senior")</f>
        <v>Middle-aged</v>
      </c>
      <c r="E2019" t="s">
        <v>29</v>
      </c>
      <c r="F2019" t="s">
        <v>33</v>
      </c>
      <c r="G2019">
        <v>28587</v>
      </c>
      <c r="H2019">
        <f t="shared" si="186"/>
        <v>28587</v>
      </c>
      <c r="I2019" t="str" cm="1">
        <f t="array" ref="I2019">_xlfn.IFS(H2019&lt;PERCENTILE(Income_Clean,0.33),"Low",H2019&lt;PERCENTILE(Income_Clean,0.67),"Medium",H2019&gt;PERCENTILE(Income_Clean,0.67),"High")</f>
        <v>Low</v>
      </c>
      <c r="J2019" t="str">
        <f t="shared" si="187"/>
        <v>Below Average Income</v>
      </c>
      <c r="K2019">
        <v>1</v>
      </c>
      <c r="L2019">
        <v>0</v>
      </c>
      <c r="M2019" t="str">
        <f t="shared" si="189"/>
        <v>Yes</v>
      </c>
      <c r="N2019" t="s">
        <v>632</v>
      </c>
      <c r="O2019">
        <v>42</v>
      </c>
      <c r="P2019">
        <v>22</v>
      </c>
      <c r="Q2019">
        <v>4</v>
      </c>
      <c r="R2019">
        <v>17</v>
      </c>
      <c r="S2019">
        <v>12</v>
      </c>
      <c r="T2019">
        <v>10</v>
      </c>
      <c r="U2019">
        <v>13</v>
      </c>
      <c r="V2019">
        <f t="shared" si="190"/>
        <v>78</v>
      </c>
      <c r="W2019">
        <v>3</v>
      </c>
      <c r="X2019">
        <v>2</v>
      </c>
      <c r="Y2019">
        <v>0</v>
      </c>
      <c r="Z2019">
        <v>4</v>
      </c>
      <c r="AA2019">
        <v>6</v>
      </c>
      <c r="AB2019">
        <v>0</v>
      </c>
      <c r="AC2019">
        <v>0</v>
      </c>
      <c r="AD2019">
        <v>0</v>
      </c>
      <c r="AE2019">
        <v>0</v>
      </c>
      <c r="AF2019">
        <v>0</v>
      </c>
      <c r="AG2019">
        <f t="shared" si="191"/>
        <v>0</v>
      </c>
      <c r="AH2019">
        <v>0</v>
      </c>
      <c r="AI2019">
        <v>0</v>
      </c>
    </row>
    <row r="2020" spans="1:35" x14ac:dyDescent="0.3">
      <c r="A2020" s="1">
        <v>6214</v>
      </c>
      <c r="B2020">
        <v>1982</v>
      </c>
      <c r="C2020">
        <f t="shared" si="188"/>
        <v>44</v>
      </c>
      <c r="D2020" t="str" cm="1">
        <f t="array" ref="D2020">_xlfn.IFS(C2020&lt;36,"Young",C2020&lt;56,"Middle-aged",C2020&gt;=56,"Senior")</f>
        <v>Middle-aged</v>
      </c>
      <c r="E2020" t="s">
        <v>39</v>
      </c>
      <c r="F2020" t="s">
        <v>37</v>
      </c>
      <c r="G2020">
        <v>43815</v>
      </c>
      <c r="H2020">
        <f t="shared" si="186"/>
        <v>43815</v>
      </c>
      <c r="I2020" t="str" cm="1">
        <f t="array" ref="I2020">_xlfn.IFS(H2020&lt;PERCENTILE(Income_Clean,0.33),"Low",H2020&lt;PERCENTILE(Income_Clean,0.67),"Medium",H2020&gt;PERCENTILE(Income_Clean,0.67),"High")</f>
        <v>Medium</v>
      </c>
      <c r="J2020" t="str">
        <f t="shared" si="187"/>
        <v>Average Income</v>
      </c>
      <c r="K2020">
        <v>1</v>
      </c>
      <c r="L2020">
        <v>0</v>
      </c>
      <c r="M2020" t="str">
        <f t="shared" si="189"/>
        <v>Yes</v>
      </c>
      <c r="N2020" t="s">
        <v>105</v>
      </c>
      <c r="O2020">
        <v>53</v>
      </c>
      <c r="P2020">
        <v>14</v>
      </c>
      <c r="Q2020">
        <v>10</v>
      </c>
      <c r="R2020">
        <v>29</v>
      </c>
      <c r="S2020">
        <v>4</v>
      </c>
      <c r="T2020">
        <v>7</v>
      </c>
      <c r="U2020">
        <v>15</v>
      </c>
      <c r="V2020">
        <f t="shared" si="190"/>
        <v>79</v>
      </c>
      <c r="W2020">
        <v>1</v>
      </c>
      <c r="X2020">
        <v>2</v>
      </c>
      <c r="Y2020">
        <v>0</v>
      </c>
      <c r="Z2020">
        <v>3</v>
      </c>
      <c r="AA2020">
        <v>6</v>
      </c>
      <c r="AB2020">
        <v>0</v>
      </c>
      <c r="AC2020">
        <v>0</v>
      </c>
      <c r="AD2020">
        <v>0</v>
      </c>
      <c r="AE2020">
        <v>0</v>
      </c>
      <c r="AF2020">
        <v>0</v>
      </c>
      <c r="AG2020">
        <f t="shared" si="191"/>
        <v>0</v>
      </c>
      <c r="AH2020">
        <v>0</v>
      </c>
      <c r="AI2020">
        <v>0</v>
      </c>
    </row>
    <row r="2021" spans="1:35" x14ac:dyDescent="0.3">
      <c r="A2021" s="1">
        <v>4954</v>
      </c>
      <c r="B2021">
        <v>1956</v>
      </c>
      <c r="C2021">
        <f t="shared" si="188"/>
        <v>70</v>
      </c>
      <c r="D2021" t="str" cm="1">
        <f t="array" ref="D2021">_xlfn.IFS(C2021&lt;36,"Young",C2021&lt;56,"Middle-aged",C2021&gt;=56,"Senior")</f>
        <v>Senior</v>
      </c>
      <c r="E2021" t="s">
        <v>29</v>
      </c>
      <c r="F2021" t="s">
        <v>37</v>
      </c>
      <c r="G2021">
        <v>48195</v>
      </c>
      <c r="H2021">
        <f t="shared" si="186"/>
        <v>48195</v>
      </c>
      <c r="I2021" t="str" cm="1">
        <f t="array" ref="I2021">_xlfn.IFS(H2021&lt;PERCENTILE(Income_Clean,0.33),"Low",H2021&lt;PERCENTILE(Income_Clean,0.67),"Medium",H2021&gt;PERCENTILE(Income_Clean,0.67),"High")</f>
        <v>Medium</v>
      </c>
      <c r="J2021" t="str">
        <f t="shared" si="187"/>
        <v>Average Income</v>
      </c>
      <c r="K2021">
        <v>1</v>
      </c>
      <c r="L2021">
        <v>1</v>
      </c>
      <c r="M2021" t="str">
        <f t="shared" si="189"/>
        <v>Yes</v>
      </c>
      <c r="N2021" t="s">
        <v>118</v>
      </c>
      <c r="O2021">
        <v>53</v>
      </c>
      <c r="P2021">
        <v>106</v>
      </c>
      <c r="Q2021">
        <v>27</v>
      </c>
      <c r="R2021">
        <v>68</v>
      </c>
      <c r="S2021">
        <v>52</v>
      </c>
      <c r="T2021">
        <v>7</v>
      </c>
      <c r="U2021">
        <v>5</v>
      </c>
      <c r="V2021">
        <f t="shared" si="190"/>
        <v>265</v>
      </c>
      <c r="W2021">
        <v>6</v>
      </c>
      <c r="X2021">
        <v>4</v>
      </c>
      <c r="Y2021">
        <v>2</v>
      </c>
      <c r="Z2021">
        <v>5</v>
      </c>
      <c r="AA2021">
        <v>6</v>
      </c>
      <c r="AB2021">
        <v>0</v>
      </c>
      <c r="AC2021">
        <v>0</v>
      </c>
      <c r="AD2021">
        <v>0</v>
      </c>
      <c r="AE2021">
        <v>0</v>
      </c>
      <c r="AF2021">
        <v>0</v>
      </c>
      <c r="AG2021">
        <f t="shared" si="191"/>
        <v>0</v>
      </c>
      <c r="AH2021">
        <v>0</v>
      </c>
      <c r="AI2021">
        <v>0</v>
      </c>
    </row>
    <row r="2022" spans="1:35" x14ac:dyDescent="0.3">
      <c r="A2022" s="1">
        <v>7861</v>
      </c>
      <c r="B2022">
        <v>1952</v>
      </c>
      <c r="C2022">
        <f t="shared" si="188"/>
        <v>74</v>
      </c>
      <c r="D2022" t="str" cm="1">
        <f t="array" ref="D2022">_xlfn.IFS(C2022&lt;36,"Young",C2022&lt;56,"Middle-aged",C2022&gt;=56,"Senior")</f>
        <v>Senior</v>
      </c>
      <c r="E2022" t="s">
        <v>39</v>
      </c>
      <c r="F2022" t="s">
        <v>37</v>
      </c>
      <c r="G2022">
        <v>77027</v>
      </c>
      <c r="H2022">
        <f t="shared" si="186"/>
        <v>77027</v>
      </c>
      <c r="I2022" t="str" cm="1">
        <f t="array" ref="I2022">_xlfn.IFS(H2022&lt;PERCENTILE(Income_Clean,0.33),"Low",H2022&lt;PERCENTILE(Income_Clean,0.67),"Medium",H2022&gt;PERCENTILE(Income_Clean,0.67),"High")</f>
        <v>High</v>
      </c>
      <c r="J2022" t="str">
        <f t="shared" si="187"/>
        <v>Above Average Income</v>
      </c>
      <c r="K2022">
        <v>0</v>
      </c>
      <c r="L2022">
        <v>1</v>
      </c>
      <c r="M2022" t="str">
        <f t="shared" si="189"/>
        <v>Yes</v>
      </c>
      <c r="N2022" t="s">
        <v>680</v>
      </c>
      <c r="O2022">
        <v>23</v>
      </c>
      <c r="P2022">
        <v>820</v>
      </c>
      <c r="Q2022">
        <v>57</v>
      </c>
      <c r="R2022">
        <v>242</v>
      </c>
      <c r="S2022">
        <v>45</v>
      </c>
      <c r="T2022">
        <v>0</v>
      </c>
      <c r="U2022">
        <v>11</v>
      </c>
      <c r="V2022">
        <f t="shared" si="190"/>
        <v>1175</v>
      </c>
      <c r="W2022">
        <v>2</v>
      </c>
      <c r="X2022">
        <v>8</v>
      </c>
      <c r="Y2022">
        <v>3</v>
      </c>
      <c r="Z2022">
        <v>6</v>
      </c>
      <c r="AA2022">
        <v>4</v>
      </c>
      <c r="AB2022">
        <v>0</v>
      </c>
      <c r="AC2022">
        <v>0</v>
      </c>
      <c r="AD2022">
        <v>0</v>
      </c>
      <c r="AE2022">
        <v>0</v>
      </c>
      <c r="AF2022">
        <v>0</v>
      </c>
      <c r="AG2022">
        <f t="shared" si="191"/>
        <v>0</v>
      </c>
      <c r="AH2022">
        <v>0</v>
      </c>
      <c r="AI2022">
        <v>0</v>
      </c>
    </row>
    <row r="2023" spans="1:35" x14ac:dyDescent="0.3">
      <c r="A2023" s="1">
        <v>4837</v>
      </c>
      <c r="B2023">
        <v>1965</v>
      </c>
      <c r="C2023">
        <f t="shared" si="188"/>
        <v>61</v>
      </c>
      <c r="D2023" t="str" cm="1">
        <f t="array" ref="D2023">_xlfn.IFS(C2023&lt;36,"Young",C2023&lt;56,"Middle-aged",C2023&gt;=56,"Senior")</f>
        <v>Senior</v>
      </c>
      <c r="E2023" t="s">
        <v>36</v>
      </c>
      <c r="F2023" t="s">
        <v>37</v>
      </c>
      <c r="G2023">
        <v>71322</v>
      </c>
      <c r="H2023">
        <f t="shared" si="186"/>
        <v>71322</v>
      </c>
      <c r="I2023" t="str" cm="1">
        <f t="array" ref="I2023">_xlfn.IFS(H2023&lt;PERCENTILE(Income_Clean,0.33),"Low",H2023&lt;PERCENTILE(Income_Clean,0.67),"Medium",H2023&gt;PERCENTILE(Income_Clean,0.67),"High")</f>
        <v>High</v>
      </c>
      <c r="J2023" t="str">
        <f t="shared" si="187"/>
        <v>Above Average Income</v>
      </c>
      <c r="K2023">
        <v>0</v>
      </c>
      <c r="L2023">
        <v>1</v>
      </c>
      <c r="M2023" t="str">
        <f t="shared" si="189"/>
        <v>Yes</v>
      </c>
      <c r="N2023" t="s">
        <v>359</v>
      </c>
      <c r="O2023">
        <v>57</v>
      </c>
      <c r="P2023">
        <v>753</v>
      </c>
      <c r="Q2023">
        <v>43</v>
      </c>
      <c r="R2023">
        <v>226</v>
      </c>
      <c r="S2023">
        <v>69</v>
      </c>
      <c r="T2023">
        <v>10</v>
      </c>
      <c r="U2023">
        <v>204</v>
      </c>
      <c r="V2023">
        <f t="shared" si="190"/>
        <v>1305</v>
      </c>
      <c r="W2023">
        <v>2</v>
      </c>
      <c r="X2023">
        <v>8</v>
      </c>
      <c r="Y2023">
        <v>5</v>
      </c>
      <c r="Z2023">
        <v>13</v>
      </c>
      <c r="AA2023">
        <v>4</v>
      </c>
      <c r="AB2023">
        <v>0</v>
      </c>
      <c r="AC2023">
        <v>0</v>
      </c>
      <c r="AD2023">
        <v>0</v>
      </c>
      <c r="AE2023">
        <v>0</v>
      </c>
      <c r="AF2023">
        <v>0</v>
      </c>
      <c r="AG2023">
        <f t="shared" si="191"/>
        <v>0</v>
      </c>
      <c r="AH2023">
        <v>0</v>
      </c>
      <c r="AI2023">
        <v>0</v>
      </c>
    </row>
    <row r="2024" spans="1:35" x14ac:dyDescent="0.3">
      <c r="A2024" s="1">
        <v>9423</v>
      </c>
      <c r="B2024">
        <v>1979</v>
      </c>
      <c r="C2024">
        <f t="shared" si="188"/>
        <v>47</v>
      </c>
      <c r="D2024" t="str" cm="1">
        <f t="array" ref="D2024">_xlfn.IFS(C2024&lt;36,"Young",C2024&lt;56,"Middle-aged",C2024&gt;=56,"Senior")</f>
        <v>Middle-aged</v>
      </c>
      <c r="E2024" t="s">
        <v>39</v>
      </c>
      <c r="F2024" t="s">
        <v>37</v>
      </c>
      <c r="G2024">
        <v>32765</v>
      </c>
      <c r="H2024">
        <f t="shared" si="186"/>
        <v>32765</v>
      </c>
      <c r="I2024" t="str" cm="1">
        <f t="array" ref="I2024">_xlfn.IFS(H2024&lt;PERCENTILE(Income_Clean,0.33),"Low",H2024&lt;PERCENTILE(Income_Clean,0.67),"Medium",H2024&gt;PERCENTILE(Income_Clean,0.67),"High")</f>
        <v>Low</v>
      </c>
      <c r="J2024" t="str">
        <f t="shared" si="187"/>
        <v>Below Average Income</v>
      </c>
      <c r="K2024">
        <v>1</v>
      </c>
      <c r="L2024">
        <v>0</v>
      </c>
      <c r="M2024" t="str">
        <f t="shared" si="189"/>
        <v>Yes</v>
      </c>
      <c r="N2024" t="s">
        <v>625</v>
      </c>
      <c r="O2024">
        <v>49</v>
      </c>
      <c r="P2024">
        <v>13</v>
      </c>
      <c r="Q2024">
        <v>3</v>
      </c>
      <c r="R2024">
        <v>17</v>
      </c>
      <c r="S2024">
        <v>7</v>
      </c>
      <c r="T2024">
        <v>3</v>
      </c>
      <c r="U2024">
        <v>3</v>
      </c>
      <c r="V2024">
        <f t="shared" si="190"/>
        <v>46</v>
      </c>
      <c r="W2024">
        <v>2</v>
      </c>
      <c r="X2024">
        <v>2</v>
      </c>
      <c r="Y2024">
        <v>0</v>
      </c>
      <c r="Z2024">
        <v>4</v>
      </c>
      <c r="AA2024">
        <v>5</v>
      </c>
      <c r="AB2024">
        <v>0</v>
      </c>
      <c r="AC2024">
        <v>0</v>
      </c>
      <c r="AD2024">
        <v>0</v>
      </c>
      <c r="AE2024">
        <v>0</v>
      </c>
      <c r="AF2024">
        <v>0</v>
      </c>
      <c r="AG2024">
        <f t="shared" si="191"/>
        <v>0</v>
      </c>
      <c r="AH2024">
        <v>0</v>
      </c>
      <c r="AI2024">
        <v>0</v>
      </c>
    </row>
    <row r="2025" spans="1:35" x14ac:dyDescent="0.3">
      <c r="A2025" s="1">
        <v>4198</v>
      </c>
      <c r="B2025">
        <v>1965</v>
      </c>
      <c r="C2025">
        <f t="shared" si="188"/>
        <v>61</v>
      </c>
      <c r="D2025" t="str" cm="1">
        <f t="array" ref="D2025">_xlfn.IFS(C2025&lt;36,"Young",C2025&lt;56,"Middle-aged",C2025&gt;=56,"Senior")</f>
        <v>Senior</v>
      </c>
      <c r="E2025" t="s">
        <v>29</v>
      </c>
      <c r="F2025" t="s">
        <v>33</v>
      </c>
      <c r="G2025">
        <v>29672</v>
      </c>
      <c r="H2025">
        <f t="shared" si="186"/>
        <v>29672</v>
      </c>
      <c r="I2025" t="str" cm="1">
        <f t="array" ref="I2025">_xlfn.IFS(H2025&lt;PERCENTILE(Income_Clean,0.33),"Low",H2025&lt;PERCENTILE(Income_Clean,0.67),"Medium",H2025&gt;PERCENTILE(Income_Clean,0.67),"High")</f>
        <v>Low</v>
      </c>
      <c r="J2025" t="str">
        <f t="shared" si="187"/>
        <v>Below Average Income</v>
      </c>
      <c r="K2025">
        <v>1</v>
      </c>
      <c r="L2025">
        <v>1</v>
      </c>
      <c r="M2025" t="str">
        <f t="shared" si="189"/>
        <v>Yes</v>
      </c>
      <c r="N2025" t="s">
        <v>75</v>
      </c>
      <c r="O2025">
        <v>6</v>
      </c>
      <c r="P2025">
        <v>9</v>
      </c>
      <c r="Q2025">
        <v>1</v>
      </c>
      <c r="R2025">
        <v>3</v>
      </c>
      <c r="S2025">
        <v>0</v>
      </c>
      <c r="T2025">
        <v>4</v>
      </c>
      <c r="U2025">
        <v>8</v>
      </c>
      <c r="V2025">
        <f t="shared" si="190"/>
        <v>25</v>
      </c>
      <c r="W2025">
        <v>1</v>
      </c>
      <c r="X2025">
        <v>0</v>
      </c>
      <c r="Y2025">
        <v>0</v>
      </c>
      <c r="Z2025">
        <v>3</v>
      </c>
      <c r="AA2025">
        <v>6</v>
      </c>
      <c r="AB2025">
        <v>0</v>
      </c>
      <c r="AC2025">
        <v>0</v>
      </c>
      <c r="AD2025">
        <v>0</v>
      </c>
      <c r="AE2025">
        <v>0</v>
      </c>
      <c r="AF2025">
        <v>0</v>
      </c>
      <c r="AG2025">
        <f t="shared" si="191"/>
        <v>0</v>
      </c>
      <c r="AH2025">
        <v>0</v>
      </c>
      <c r="AI2025">
        <v>0</v>
      </c>
    </row>
    <row r="2026" spans="1:35" x14ac:dyDescent="0.3">
      <c r="A2026" s="1">
        <v>153</v>
      </c>
      <c r="B2026">
        <v>1953</v>
      </c>
      <c r="C2026">
        <f t="shared" si="188"/>
        <v>73</v>
      </c>
      <c r="D2026" t="str" cm="1">
        <f t="array" ref="D2026">_xlfn.IFS(C2026&lt;36,"Young",C2026&lt;56,"Middle-aged",C2026&gt;=56,"Senior")</f>
        <v>Senior</v>
      </c>
      <c r="E2026" t="s">
        <v>29</v>
      </c>
      <c r="F2026" t="s">
        <v>41</v>
      </c>
      <c r="G2026">
        <v>23272</v>
      </c>
      <c r="H2026">
        <f t="shared" si="186"/>
        <v>23272</v>
      </c>
      <c r="I2026" t="str" cm="1">
        <f t="array" ref="I2026">_xlfn.IFS(H2026&lt;PERCENTILE(Income_Clean,0.33),"Low",H2026&lt;PERCENTILE(Income_Clean,0.67),"Medium",H2026&gt;PERCENTILE(Income_Clean,0.67),"High")</f>
        <v>Low</v>
      </c>
      <c r="J2026" t="str">
        <f t="shared" si="187"/>
        <v>Below Average Income</v>
      </c>
      <c r="K2026">
        <v>0</v>
      </c>
      <c r="L2026">
        <v>0</v>
      </c>
      <c r="M2026" t="str">
        <f t="shared" si="189"/>
        <v>No</v>
      </c>
      <c r="N2026" t="s">
        <v>170</v>
      </c>
      <c r="O2026">
        <v>29</v>
      </c>
      <c r="P2026">
        <v>19</v>
      </c>
      <c r="Q2026">
        <v>3</v>
      </c>
      <c r="R2026">
        <v>6</v>
      </c>
      <c r="S2026">
        <v>4</v>
      </c>
      <c r="T2026">
        <v>2</v>
      </c>
      <c r="U2026">
        <v>12</v>
      </c>
      <c r="V2026">
        <f t="shared" si="190"/>
        <v>46</v>
      </c>
      <c r="W2026">
        <v>1</v>
      </c>
      <c r="X2026">
        <v>1</v>
      </c>
      <c r="Y2026">
        <v>0</v>
      </c>
      <c r="Z2026">
        <v>3</v>
      </c>
      <c r="AA2026">
        <v>4</v>
      </c>
      <c r="AB2026">
        <v>0</v>
      </c>
      <c r="AC2026">
        <v>0</v>
      </c>
      <c r="AD2026">
        <v>0</v>
      </c>
      <c r="AE2026">
        <v>0</v>
      </c>
      <c r="AF2026">
        <v>0</v>
      </c>
      <c r="AG2026">
        <f t="shared" si="191"/>
        <v>0</v>
      </c>
      <c r="AH2026">
        <v>0</v>
      </c>
      <c r="AI2026">
        <v>0</v>
      </c>
    </row>
    <row r="2027" spans="1:35" x14ac:dyDescent="0.3">
      <c r="A2027" s="1">
        <v>9323</v>
      </c>
      <c r="B2027">
        <v>1949</v>
      </c>
      <c r="C2027">
        <f t="shared" si="188"/>
        <v>77</v>
      </c>
      <c r="D2027" t="str" cm="1">
        <f t="array" ref="D2027">_xlfn.IFS(C2027&lt;36,"Young",C2027&lt;56,"Middle-aged",C2027&gt;=56,"Senior")</f>
        <v>Senior</v>
      </c>
      <c r="E2027" t="s">
        <v>39</v>
      </c>
      <c r="F2027" t="s">
        <v>33</v>
      </c>
      <c r="G2027">
        <v>49912</v>
      </c>
      <c r="H2027">
        <f t="shared" si="186"/>
        <v>49912</v>
      </c>
      <c r="I2027" t="str" cm="1">
        <f t="array" ref="I2027">_xlfn.IFS(H2027&lt;PERCENTILE(Income_Clean,0.33),"Low",H2027&lt;PERCENTILE(Income_Clean,0.67),"Medium",H2027&gt;PERCENTILE(Income_Clean,0.67),"High")</f>
        <v>Medium</v>
      </c>
      <c r="J2027" t="str">
        <f t="shared" si="187"/>
        <v>Average Income</v>
      </c>
      <c r="K2027">
        <v>0</v>
      </c>
      <c r="L2027">
        <v>1</v>
      </c>
      <c r="M2027" t="str">
        <f t="shared" si="189"/>
        <v>Yes</v>
      </c>
      <c r="N2027" t="s">
        <v>93</v>
      </c>
      <c r="O2027">
        <v>5</v>
      </c>
      <c r="P2027">
        <v>520</v>
      </c>
      <c r="Q2027">
        <v>8</v>
      </c>
      <c r="R2027">
        <v>223</v>
      </c>
      <c r="S2027">
        <v>32</v>
      </c>
      <c r="T2027">
        <v>49</v>
      </c>
      <c r="U2027">
        <v>42</v>
      </c>
      <c r="V2027">
        <f t="shared" si="190"/>
        <v>874</v>
      </c>
      <c r="W2027">
        <v>4</v>
      </c>
      <c r="X2027">
        <v>10</v>
      </c>
      <c r="Y2027">
        <v>5</v>
      </c>
      <c r="Z2027">
        <v>7</v>
      </c>
      <c r="AA2027">
        <v>8</v>
      </c>
      <c r="AB2027">
        <v>1</v>
      </c>
      <c r="AC2027">
        <v>0</v>
      </c>
      <c r="AD2027">
        <v>0</v>
      </c>
      <c r="AE2027">
        <v>0</v>
      </c>
      <c r="AF2027">
        <v>0</v>
      </c>
      <c r="AG2027">
        <f t="shared" si="191"/>
        <v>1</v>
      </c>
      <c r="AH2027">
        <v>0</v>
      </c>
      <c r="AI2027">
        <v>1</v>
      </c>
    </row>
    <row r="2028" spans="1:35" x14ac:dyDescent="0.3">
      <c r="A2028" s="1">
        <v>10001</v>
      </c>
      <c r="B2028">
        <v>1985</v>
      </c>
      <c r="C2028">
        <f t="shared" si="188"/>
        <v>41</v>
      </c>
      <c r="D2028" t="str" cm="1">
        <f t="array" ref="D2028">_xlfn.IFS(C2028&lt;36,"Young",C2028&lt;56,"Middle-aged",C2028&gt;=56,"Senior")</f>
        <v>Middle-aged</v>
      </c>
      <c r="E2028" t="s">
        <v>53</v>
      </c>
      <c r="F2028" t="s">
        <v>33</v>
      </c>
      <c r="G2028">
        <v>7500</v>
      </c>
      <c r="H2028">
        <f t="shared" si="186"/>
        <v>7500</v>
      </c>
      <c r="I2028" t="str" cm="1">
        <f t="array" ref="I2028">_xlfn.IFS(H2028&lt;PERCENTILE(Income_Clean,0.33),"Low",H2028&lt;PERCENTILE(Income_Clean,0.67),"Medium",H2028&gt;PERCENTILE(Income_Clean,0.67),"High")</f>
        <v>Low</v>
      </c>
      <c r="J2028" t="str">
        <f t="shared" si="187"/>
        <v>Below Average Income</v>
      </c>
      <c r="K2028">
        <v>1</v>
      </c>
      <c r="L2028">
        <v>0</v>
      </c>
      <c r="M2028" t="str">
        <f t="shared" si="189"/>
        <v>Yes</v>
      </c>
      <c r="N2028" t="s">
        <v>478</v>
      </c>
      <c r="O2028">
        <v>98</v>
      </c>
      <c r="P2028">
        <v>5</v>
      </c>
      <c r="Q2028">
        <v>17</v>
      </c>
      <c r="R2028">
        <v>17</v>
      </c>
      <c r="S2028">
        <v>13</v>
      </c>
      <c r="T2028">
        <v>14</v>
      </c>
      <c r="U2028">
        <v>34</v>
      </c>
      <c r="V2028">
        <f t="shared" si="190"/>
        <v>100</v>
      </c>
      <c r="W2028">
        <v>4</v>
      </c>
      <c r="X2028">
        <v>2</v>
      </c>
      <c r="Y2028">
        <v>1</v>
      </c>
      <c r="Z2028">
        <v>3</v>
      </c>
      <c r="AA2028">
        <v>9</v>
      </c>
      <c r="AB2028">
        <v>0</v>
      </c>
      <c r="AC2028">
        <v>0</v>
      </c>
      <c r="AD2028">
        <v>0</v>
      </c>
      <c r="AE2028">
        <v>0</v>
      </c>
      <c r="AF2028">
        <v>0</v>
      </c>
      <c r="AG2028">
        <f t="shared" si="191"/>
        <v>0</v>
      </c>
      <c r="AH2028">
        <v>0</v>
      </c>
      <c r="AI2028">
        <v>0</v>
      </c>
    </row>
    <row r="2029" spans="1:35" x14ac:dyDescent="0.3">
      <c r="A2029" s="1">
        <v>3945</v>
      </c>
      <c r="B2029">
        <v>1947</v>
      </c>
      <c r="C2029">
        <f t="shared" si="188"/>
        <v>79</v>
      </c>
      <c r="D2029" t="str" cm="1">
        <f t="array" ref="D2029">_xlfn.IFS(C2029&lt;36,"Young",C2029&lt;56,"Middle-aged",C2029&gt;=56,"Senior")</f>
        <v>Senior</v>
      </c>
      <c r="E2029" t="s">
        <v>36</v>
      </c>
      <c r="F2029" t="s">
        <v>71</v>
      </c>
      <c r="G2029">
        <v>68117</v>
      </c>
      <c r="H2029">
        <f t="shared" si="186"/>
        <v>68117</v>
      </c>
      <c r="I2029" t="str" cm="1">
        <f t="array" ref="I2029">_xlfn.IFS(H2029&lt;PERCENTILE(Income_Clean,0.33),"Low",H2029&lt;PERCENTILE(Income_Clean,0.67),"Medium",H2029&gt;PERCENTILE(Income_Clean,0.67),"High")</f>
        <v>High</v>
      </c>
      <c r="J2029" t="str">
        <f t="shared" si="187"/>
        <v>Above Average Income</v>
      </c>
      <c r="K2029">
        <v>0</v>
      </c>
      <c r="L2029">
        <v>1</v>
      </c>
      <c r="M2029" t="str">
        <f t="shared" si="189"/>
        <v>Yes</v>
      </c>
      <c r="N2029" t="s">
        <v>151</v>
      </c>
      <c r="O2029">
        <v>80</v>
      </c>
      <c r="P2029">
        <v>618</v>
      </c>
      <c r="Q2029">
        <v>44</v>
      </c>
      <c r="R2029">
        <v>215</v>
      </c>
      <c r="S2029">
        <v>0</v>
      </c>
      <c r="T2029">
        <v>17</v>
      </c>
      <c r="U2029">
        <v>36</v>
      </c>
      <c r="V2029">
        <f t="shared" si="190"/>
        <v>930</v>
      </c>
      <c r="W2029">
        <v>2</v>
      </c>
      <c r="X2029">
        <v>11</v>
      </c>
      <c r="Y2029">
        <v>8</v>
      </c>
      <c r="Z2029">
        <v>4</v>
      </c>
      <c r="AA2029">
        <v>6</v>
      </c>
      <c r="AB2029">
        <v>1</v>
      </c>
      <c r="AC2029">
        <v>0</v>
      </c>
      <c r="AD2029">
        <v>0</v>
      </c>
      <c r="AE2029">
        <v>0</v>
      </c>
      <c r="AF2029">
        <v>0</v>
      </c>
      <c r="AG2029">
        <f t="shared" si="191"/>
        <v>1</v>
      </c>
      <c r="AH2029">
        <v>0</v>
      </c>
      <c r="AI2029">
        <v>1</v>
      </c>
    </row>
    <row r="2030" spans="1:35" x14ac:dyDescent="0.3">
      <c r="A2030" s="1">
        <v>3799</v>
      </c>
      <c r="B2030">
        <v>1955</v>
      </c>
      <c r="C2030">
        <f t="shared" si="188"/>
        <v>71</v>
      </c>
      <c r="D2030" t="str" cm="1">
        <f t="array" ref="D2030">_xlfn.IFS(C2030&lt;36,"Young",C2030&lt;56,"Middle-aged",C2030&gt;=56,"Senior")</f>
        <v>Senior</v>
      </c>
      <c r="E2030" t="s">
        <v>29</v>
      </c>
      <c r="F2030" t="s">
        <v>37</v>
      </c>
      <c r="G2030">
        <v>67225</v>
      </c>
      <c r="H2030">
        <f t="shared" si="186"/>
        <v>67225</v>
      </c>
      <c r="I2030" t="str" cm="1">
        <f t="array" ref="I2030">_xlfn.IFS(H2030&lt;PERCENTILE(Income_Clean,0.33),"Low",H2030&lt;PERCENTILE(Income_Clean,0.67),"Medium",H2030&gt;PERCENTILE(Income_Clean,0.67),"High")</f>
        <v>High</v>
      </c>
      <c r="J2030" t="str">
        <f t="shared" si="187"/>
        <v>Above Average Income</v>
      </c>
      <c r="K2030">
        <v>0</v>
      </c>
      <c r="L2030">
        <v>1</v>
      </c>
      <c r="M2030" t="str">
        <f t="shared" si="189"/>
        <v>Yes</v>
      </c>
      <c r="N2030" t="s">
        <v>669</v>
      </c>
      <c r="O2030">
        <v>4</v>
      </c>
      <c r="P2030">
        <v>315</v>
      </c>
      <c r="Q2030">
        <v>35</v>
      </c>
      <c r="R2030">
        <v>322</v>
      </c>
      <c r="S2030">
        <v>46</v>
      </c>
      <c r="T2030">
        <v>7</v>
      </c>
      <c r="U2030">
        <v>143</v>
      </c>
      <c r="V2030">
        <f t="shared" si="190"/>
        <v>868</v>
      </c>
      <c r="W2030">
        <v>3</v>
      </c>
      <c r="X2030">
        <v>7</v>
      </c>
      <c r="Y2030">
        <v>2</v>
      </c>
      <c r="Z2030">
        <v>11</v>
      </c>
      <c r="AA2030">
        <v>5</v>
      </c>
      <c r="AB2030">
        <v>0</v>
      </c>
      <c r="AC2030">
        <v>0</v>
      </c>
      <c r="AD2030">
        <v>0</v>
      </c>
      <c r="AE2030">
        <v>0</v>
      </c>
      <c r="AF2030">
        <v>0</v>
      </c>
      <c r="AG2030">
        <f t="shared" si="191"/>
        <v>0</v>
      </c>
      <c r="AH2030">
        <v>0</v>
      </c>
      <c r="AI2030">
        <v>0</v>
      </c>
    </row>
    <row r="2031" spans="1:35" x14ac:dyDescent="0.3">
      <c r="A2031" s="1">
        <v>8625</v>
      </c>
      <c r="B2031">
        <v>1976</v>
      </c>
      <c r="C2031">
        <f t="shared" si="188"/>
        <v>50</v>
      </c>
      <c r="D2031" t="str" cm="1">
        <f t="array" ref="D2031">_xlfn.IFS(C2031&lt;36,"Young",C2031&lt;56,"Middle-aged",C2031&gt;=56,"Senior")</f>
        <v>Middle-aged</v>
      </c>
      <c r="E2031" t="s">
        <v>29</v>
      </c>
      <c r="F2031" t="s">
        <v>37</v>
      </c>
      <c r="G2031">
        <v>17649</v>
      </c>
      <c r="H2031">
        <f t="shared" si="186"/>
        <v>17649</v>
      </c>
      <c r="I2031" t="str" cm="1">
        <f t="array" ref="I2031">_xlfn.IFS(H2031&lt;PERCENTILE(Income_Clean,0.33),"Low",H2031&lt;PERCENTILE(Income_Clean,0.67),"Medium",H2031&gt;PERCENTILE(Income_Clean,0.67),"High")</f>
        <v>Low</v>
      </c>
      <c r="J2031" t="str">
        <f t="shared" si="187"/>
        <v>Below Average Income</v>
      </c>
      <c r="K2031">
        <v>1</v>
      </c>
      <c r="L2031">
        <v>0</v>
      </c>
      <c r="M2031" t="str">
        <f t="shared" si="189"/>
        <v>Yes</v>
      </c>
      <c r="N2031" t="s">
        <v>582</v>
      </c>
      <c r="O2031">
        <v>70</v>
      </c>
      <c r="P2031">
        <v>15</v>
      </c>
      <c r="Q2031">
        <v>1</v>
      </c>
      <c r="R2031">
        <v>23</v>
      </c>
      <c r="S2031">
        <v>0</v>
      </c>
      <c r="T2031">
        <v>5</v>
      </c>
      <c r="U2031">
        <v>1</v>
      </c>
      <c r="V2031">
        <f t="shared" si="190"/>
        <v>45</v>
      </c>
      <c r="W2031">
        <v>3</v>
      </c>
      <c r="X2031">
        <v>3</v>
      </c>
      <c r="Y2031">
        <v>0</v>
      </c>
      <c r="Z2031">
        <v>3</v>
      </c>
      <c r="AA2031">
        <v>8</v>
      </c>
      <c r="AB2031">
        <v>0</v>
      </c>
      <c r="AC2031">
        <v>0</v>
      </c>
      <c r="AD2031">
        <v>0</v>
      </c>
      <c r="AE2031">
        <v>0</v>
      </c>
      <c r="AF2031">
        <v>0</v>
      </c>
      <c r="AG2031">
        <f t="shared" si="191"/>
        <v>0</v>
      </c>
      <c r="AH2031">
        <v>0</v>
      </c>
      <c r="AI2031">
        <v>0</v>
      </c>
    </row>
    <row r="2032" spans="1:35" x14ac:dyDescent="0.3">
      <c r="A2032" s="1">
        <v>3491</v>
      </c>
      <c r="B2032">
        <v>1975</v>
      </c>
      <c r="C2032">
        <f t="shared" si="188"/>
        <v>51</v>
      </c>
      <c r="D2032" t="str" cm="1">
        <f t="array" ref="D2032">_xlfn.IFS(C2032&lt;36,"Young",C2032&lt;56,"Middle-aged",C2032&gt;=56,"Senior")</f>
        <v>Middle-aged</v>
      </c>
      <c r="E2032" t="s">
        <v>29</v>
      </c>
      <c r="F2032" t="s">
        <v>33</v>
      </c>
      <c r="G2032">
        <v>55914</v>
      </c>
      <c r="H2032">
        <f t="shared" si="186"/>
        <v>55914</v>
      </c>
      <c r="I2032" t="str" cm="1">
        <f t="array" ref="I2032">_xlfn.IFS(H2032&lt;PERCENTILE(Income_Clean,0.33),"Low",H2032&lt;PERCENTILE(Income_Clean,0.67),"Medium",H2032&gt;PERCENTILE(Income_Clean,0.67),"High")</f>
        <v>Medium</v>
      </c>
      <c r="J2032" t="str">
        <f t="shared" si="187"/>
        <v>Average Income</v>
      </c>
      <c r="K2032">
        <v>0</v>
      </c>
      <c r="L2032">
        <v>1</v>
      </c>
      <c r="M2032" t="str">
        <f t="shared" si="189"/>
        <v>Yes</v>
      </c>
      <c r="N2032" t="s">
        <v>74</v>
      </c>
      <c r="O2032">
        <v>32</v>
      </c>
      <c r="P2032">
        <v>384</v>
      </c>
      <c r="Q2032">
        <v>60</v>
      </c>
      <c r="R2032">
        <v>364</v>
      </c>
      <c r="S2032">
        <v>119</v>
      </c>
      <c r="T2032">
        <v>101</v>
      </c>
      <c r="U2032">
        <v>232</v>
      </c>
      <c r="V2032">
        <f t="shared" si="190"/>
        <v>1260</v>
      </c>
      <c r="W2032">
        <v>4</v>
      </c>
      <c r="X2032">
        <v>11</v>
      </c>
      <c r="Y2032">
        <v>6</v>
      </c>
      <c r="Z2032">
        <v>8</v>
      </c>
      <c r="AA2032">
        <v>7</v>
      </c>
      <c r="AB2032">
        <v>0</v>
      </c>
      <c r="AC2032">
        <v>0</v>
      </c>
      <c r="AD2032">
        <v>0</v>
      </c>
      <c r="AE2032">
        <v>0</v>
      </c>
      <c r="AF2032">
        <v>0</v>
      </c>
      <c r="AG2032">
        <f t="shared" si="191"/>
        <v>0</v>
      </c>
      <c r="AH2032">
        <v>0</v>
      </c>
      <c r="AI2032">
        <v>0</v>
      </c>
    </row>
    <row r="2033" spans="1:35" x14ac:dyDescent="0.3">
      <c r="A2033" s="1">
        <v>983</v>
      </c>
      <c r="B2033">
        <v>1984</v>
      </c>
      <c r="C2033">
        <f t="shared" si="188"/>
        <v>42</v>
      </c>
      <c r="D2033" t="str" cm="1">
        <f t="array" ref="D2033">_xlfn.IFS(C2033&lt;36,"Young",C2033&lt;56,"Middle-aged",C2033&gt;=56,"Senior")</f>
        <v>Middle-aged</v>
      </c>
      <c r="E2033" t="s">
        <v>29</v>
      </c>
      <c r="F2033" t="s">
        <v>37</v>
      </c>
      <c r="G2033">
        <v>40059</v>
      </c>
      <c r="H2033">
        <f t="shared" si="186"/>
        <v>40059</v>
      </c>
      <c r="I2033" t="str" cm="1">
        <f t="array" ref="I2033">_xlfn.IFS(H2033&lt;PERCENTILE(Income_Clean,0.33),"Low",H2033&lt;PERCENTILE(Income_Clean,0.67),"Medium",H2033&gt;PERCENTILE(Income_Clean,0.67),"High")</f>
        <v>Low</v>
      </c>
      <c r="J2033" t="str">
        <f t="shared" si="187"/>
        <v>Below Average Income</v>
      </c>
      <c r="K2033">
        <v>1</v>
      </c>
      <c r="L2033">
        <v>0</v>
      </c>
      <c r="M2033" t="str">
        <f t="shared" si="189"/>
        <v>Yes</v>
      </c>
      <c r="N2033" t="s">
        <v>187</v>
      </c>
      <c r="O2033">
        <v>82</v>
      </c>
      <c r="P2033">
        <v>110</v>
      </c>
      <c r="Q2033">
        <v>29</v>
      </c>
      <c r="R2033">
        <v>92</v>
      </c>
      <c r="S2033">
        <v>28</v>
      </c>
      <c r="T2033">
        <v>10</v>
      </c>
      <c r="U2033">
        <v>145</v>
      </c>
      <c r="V2033">
        <f t="shared" si="190"/>
        <v>414</v>
      </c>
      <c r="W2033">
        <v>1</v>
      </c>
      <c r="X2033">
        <v>6</v>
      </c>
      <c r="Y2033">
        <v>2</v>
      </c>
      <c r="Z2033">
        <v>3</v>
      </c>
      <c r="AA2033">
        <v>8</v>
      </c>
      <c r="AB2033">
        <v>1</v>
      </c>
      <c r="AC2033">
        <v>0</v>
      </c>
      <c r="AD2033">
        <v>0</v>
      </c>
      <c r="AE2033">
        <v>0</v>
      </c>
      <c r="AF2033">
        <v>0</v>
      </c>
      <c r="AG2033">
        <f t="shared" si="191"/>
        <v>1</v>
      </c>
      <c r="AH2033">
        <v>0</v>
      </c>
      <c r="AI2033">
        <v>0</v>
      </c>
    </row>
    <row r="2034" spans="1:35" x14ac:dyDescent="0.3">
      <c r="A2034" s="1">
        <v>9119</v>
      </c>
      <c r="B2034">
        <v>1950</v>
      </c>
      <c r="C2034">
        <f t="shared" si="188"/>
        <v>76</v>
      </c>
      <c r="D2034" t="str" cm="1">
        <f t="array" ref="D2034">_xlfn.IFS(C2034&lt;36,"Young",C2034&lt;56,"Middle-aged",C2034&gt;=56,"Senior")</f>
        <v>Senior</v>
      </c>
      <c r="E2034" t="s">
        <v>29</v>
      </c>
      <c r="F2034" t="s">
        <v>33</v>
      </c>
      <c r="G2034">
        <v>60905</v>
      </c>
      <c r="H2034">
        <f t="shared" si="186"/>
        <v>60905</v>
      </c>
      <c r="I2034" t="str" cm="1">
        <f t="array" ref="I2034">_xlfn.IFS(H2034&lt;PERCENTILE(Income_Clean,0.33),"Low",H2034&lt;PERCENTILE(Income_Clean,0.67),"Medium",H2034&gt;PERCENTILE(Income_Clean,0.67),"High")</f>
        <v>Medium</v>
      </c>
      <c r="J2034" t="str">
        <f t="shared" si="187"/>
        <v>Average Income</v>
      </c>
      <c r="K2034">
        <v>0</v>
      </c>
      <c r="L2034">
        <v>1</v>
      </c>
      <c r="M2034" t="str">
        <f t="shared" si="189"/>
        <v>Yes</v>
      </c>
      <c r="N2034" t="s">
        <v>597</v>
      </c>
      <c r="O2034">
        <v>27</v>
      </c>
      <c r="P2034">
        <v>208</v>
      </c>
      <c r="Q2034">
        <v>17</v>
      </c>
      <c r="R2034">
        <v>76</v>
      </c>
      <c r="S2034">
        <v>36</v>
      </c>
      <c r="T2034">
        <v>17</v>
      </c>
      <c r="U2034">
        <v>38</v>
      </c>
      <c r="V2034">
        <f t="shared" si="190"/>
        <v>392</v>
      </c>
      <c r="W2034">
        <v>2</v>
      </c>
      <c r="X2034">
        <v>3</v>
      </c>
      <c r="Y2034">
        <v>3</v>
      </c>
      <c r="Z2034">
        <v>7</v>
      </c>
      <c r="AA2034">
        <v>2</v>
      </c>
      <c r="AB2034">
        <v>0</v>
      </c>
      <c r="AC2034">
        <v>0</v>
      </c>
      <c r="AD2034">
        <v>0</v>
      </c>
      <c r="AE2034">
        <v>0</v>
      </c>
      <c r="AF2034">
        <v>0</v>
      </c>
      <c r="AG2034">
        <f t="shared" si="191"/>
        <v>0</v>
      </c>
      <c r="AH2034">
        <v>0</v>
      </c>
      <c r="AI2034">
        <v>0</v>
      </c>
    </row>
    <row r="2035" spans="1:35" x14ac:dyDescent="0.3">
      <c r="A2035" s="1">
        <v>4786</v>
      </c>
      <c r="B2035">
        <v>1977</v>
      </c>
      <c r="C2035">
        <f t="shared" si="188"/>
        <v>49</v>
      </c>
      <c r="D2035" t="str" cm="1">
        <f t="array" ref="D2035">_xlfn.IFS(C2035&lt;36,"Young",C2035&lt;56,"Middle-aged",C2035&gt;=56,"Senior")</f>
        <v>Middle-aged</v>
      </c>
      <c r="E2035" t="s">
        <v>29</v>
      </c>
      <c r="F2035" t="s">
        <v>37</v>
      </c>
      <c r="G2035">
        <v>75330</v>
      </c>
      <c r="H2035">
        <f t="shared" si="186"/>
        <v>75330</v>
      </c>
      <c r="I2035" t="str" cm="1">
        <f t="array" ref="I2035">_xlfn.IFS(H2035&lt;PERCENTILE(Income_Clean,0.33),"Low",H2035&lt;PERCENTILE(Income_Clean,0.67),"Medium",H2035&gt;PERCENTILE(Income_Clean,0.67),"High")</f>
        <v>High</v>
      </c>
      <c r="J2035" t="str">
        <f t="shared" si="187"/>
        <v>Above Average Income</v>
      </c>
      <c r="K2035">
        <v>1</v>
      </c>
      <c r="L2035">
        <v>1</v>
      </c>
      <c r="M2035" t="str">
        <f t="shared" si="189"/>
        <v>Yes</v>
      </c>
      <c r="N2035" t="s">
        <v>466</v>
      </c>
      <c r="O2035">
        <v>94</v>
      </c>
      <c r="P2035">
        <v>555</v>
      </c>
      <c r="Q2035">
        <v>82</v>
      </c>
      <c r="R2035">
        <v>257</v>
      </c>
      <c r="S2035">
        <v>93</v>
      </c>
      <c r="T2035">
        <v>61</v>
      </c>
      <c r="U2035">
        <v>61</v>
      </c>
      <c r="V2035">
        <f t="shared" si="190"/>
        <v>1109</v>
      </c>
      <c r="W2035">
        <v>4</v>
      </c>
      <c r="X2035">
        <v>10</v>
      </c>
      <c r="Y2035">
        <v>3</v>
      </c>
      <c r="Z2035">
        <v>12</v>
      </c>
      <c r="AA2035">
        <v>6</v>
      </c>
      <c r="AB2035">
        <v>0</v>
      </c>
      <c r="AC2035">
        <v>0</v>
      </c>
      <c r="AD2035">
        <v>0</v>
      </c>
      <c r="AE2035">
        <v>0</v>
      </c>
      <c r="AF2035">
        <v>0</v>
      </c>
      <c r="AG2035">
        <f t="shared" si="191"/>
        <v>0</v>
      </c>
      <c r="AH2035">
        <v>0</v>
      </c>
      <c r="AI2035">
        <v>0</v>
      </c>
    </row>
    <row r="2036" spans="1:35" x14ac:dyDescent="0.3">
      <c r="A2036" s="1">
        <v>5872</v>
      </c>
      <c r="B2036">
        <v>1951</v>
      </c>
      <c r="C2036">
        <f t="shared" si="188"/>
        <v>75</v>
      </c>
      <c r="D2036" t="str" cm="1">
        <f t="array" ref="D2036">_xlfn.IFS(C2036&lt;36,"Young",C2036&lt;56,"Middle-aged",C2036&gt;=56,"Senior")</f>
        <v>Senior</v>
      </c>
      <c r="E2036" t="s">
        <v>29</v>
      </c>
      <c r="F2036" t="s">
        <v>30</v>
      </c>
      <c r="G2036">
        <v>60689</v>
      </c>
      <c r="H2036">
        <f t="shared" si="186"/>
        <v>60689</v>
      </c>
      <c r="I2036" t="str" cm="1">
        <f t="array" ref="I2036">_xlfn.IFS(H2036&lt;PERCENTILE(Income_Clean,0.33),"Low",H2036&lt;PERCENTILE(Income_Clean,0.67),"Medium",H2036&gt;PERCENTILE(Income_Clean,0.67),"High")</f>
        <v>Medium</v>
      </c>
      <c r="J2036" t="str">
        <f t="shared" si="187"/>
        <v>Average Income</v>
      </c>
      <c r="K2036">
        <v>0</v>
      </c>
      <c r="L2036">
        <v>1</v>
      </c>
      <c r="M2036" t="str">
        <f t="shared" si="189"/>
        <v>Yes</v>
      </c>
      <c r="N2036" t="s">
        <v>650</v>
      </c>
      <c r="O2036">
        <v>23</v>
      </c>
      <c r="P2036">
        <v>240</v>
      </c>
      <c r="Q2036">
        <v>90</v>
      </c>
      <c r="R2036">
        <v>216</v>
      </c>
      <c r="S2036">
        <v>63</v>
      </c>
      <c r="T2036">
        <v>6</v>
      </c>
      <c r="U2036">
        <v>24</v>
      </c>
      <c r="V2036">
        <f t="shared" si="190"/>
        <v>639</v>
      </c>
      <c r="W2036">
        <v>4</v>
      </c>
      <c r="X2036">
        <v>4</v>
      </c>
      <c r="Y2036">
        <v>4</v>
      </c>
      <c r="Z2036">
        <v>10</v>
      </c>
      <c r="AA2036">
        <v>3</v>
      </c>
      <c r="AB2036">
        <v>0</v>
      </c>
      <c r="AC2036">
        <v>0</v>
      </c>
      <c r="AD2036">
        <v>0</v>
      </c>
      <c r="AE2036">
        <v>0</v>
      </c>
      <c r="AF2036">
        <v>0</v>
      </c>
      <c r="AG2036">
        <f t="shared" si="191"/>
        <v>0</v>
      </c>
      <c r="AH2036">
        <v>0</v>
      </c>
      <c r="AI2036">
        <v>0</v>
      </c>
    </row>
    <row r="2037" spans="1:35" x14ac:dyDescent="0.3">
      <c r="A2037" s="1">
        <v>6568</v>
      </c>
      <c r="B2037">
        <v>1984</v>
      </c>
      <c r="C2037">
        <f t="shared" si="188"/>
        <v>42</v>
      </c>
      <c r="D2037" t="str" cm="1">
        <f t="array" ref="D2037">_xlfn.IFS(C2037&lt;36,"Young",C2037&lt;56,"Middle-aged",C2037&gt;=56,"Senior")</f>
        <v>Middle-aged</v>
      </c>
      <c r="E2037" t="s">
        <v>29</v>
      </c>
      <c r="F2037" t="s">
        <v>37</v>
      </c>
      <c r="G2037">
        <v>38680</v>
      </c>
      <c r="H2037">
        <f t="shared" si="186"/>
        <v>38680</v>
      </c>
      <c r="I2037" t="str" cm="1">
        <f t="array" ref="I2037">_xlfn.IFS(H2037&lt;PERCENTILE(Income_Clean,0.33),"Low",H2037&lt;PERCENTILE(Income_Clean,0.67),"Medium",H2037&gt;PERCENTILE(Income_Clean,0.67),"High")</f>
        <v>Low</v>
      </c>
      <c r="J2037" t="str">
        <f t="shared" si="187"/>
        <v>Below Average Income</v>
      </c>
      <c r="K2037">
        <v>1</v>
      </c>
      <c r="L2037">
        <v>0</v>
      </c>
      <c r="M2037" t="str">
        <f t="shared" si="189"/>
        <v>Yes</v>
      </c>
      <c r="N2037" t="s">
        <v>52</v>
      </c>
      <c r="O2037">
        <v>97</v>
      </c>
      <c r="P2037">
        <v>11</v>
      </c>
      <c r="Q2037">
        <v>0</v>
      </c>
      <c r="R2037">
        <v>36</v>
      </c>
      <c r="S2037">
        <v>15</v>
      </c>
      <c r="T2037">
        <v>5</v>
      </c>
      <c r="U2037">
        <v>12</v>
      </c>
      <c r="V2037">
        <f t="shared" si="190"/>
        <v>79</v>
      </c>
      <c r="W2037">
        <v>1</v>
      </c>
      <c r="X2037">
        <v>2</v>
      </c>
      <c r="Y2037">
        <v>0</v>
      </c>
      <c r="Z2037">
        <v>3</v>
      </c>
      <c r="AA2037">
        <v>7</v>
      </c>
      <c r="AB2037">
        <v>0</v>
      </c>
      <c r="AC2037">
        <v>0</v>
      </c>
      <c r="AD2037">
        <v>0</v>
      </c>
      <c r="AE2037">
        <v>0</v>
      </c>
      <c r="AF2037">
        <v>0</v>
      </c>
      <c r="AG2037">
        <f t="shared" si="191"/>
        <v>0</v>
      </c>
      <c r="AH2037">
        <v>0</v>
      </c>
      <c r="AI2037">
        <v>0</v>
      </c>
    </row>
    <row r="2038" spans="1:35" x14ac:dyDescent="0.3">
      <c r="A2038" s="1">
        <v>5628</v>
      </c>
      <c r="B2038">
        <v>1982</v>
      </c>
      <c r="C2038">
        <f t="shared" si="188"/>
        <v>44</v>
      </c>
      <c r="D2038" t="str" cm="1">
        <f t="array" ref="D2038">_xlfn.IFS(C2038&lt;36,"Young",C2038&lt;56,"Middle-aged",C2038&gt;=56,"Senior")</f>
        <v>Middle-aged</v>
      </c>
      <c r="E2038" t="s">
        <v>29</v>
      </c>
      <c r="F2038" t="s">
        <v>33</v>
      </c>
      <c r="G2038">
        <v>61416</v>
      </c>
      <c r="H2038">
        <f t="shared" si="186"/>
        <v>61416</v>
      </c>
      <c r="I2038" t="str" cm="1">
        <f t="array" ref="I2038">_xlfn.IFS(H2038&lt;PERCENTILE(Income_Clean,0.33),"Low",H2038&lt;PERCENTILE(Income_Clean,0.67),"Medium",H2038&gt;PERCENTILE(Income_Clean,0.67),"High")</f>
        <v>Medium</v>
      </c>
      <c r="J2038" t="str">
        <f t="shared" si="187"/>
        <v>Average Income</v>
      </c>
      <c r="K2038">
        <v>0</v>
      </c>
      <c r="L2038">
        <v>0</v>
      </c>
      <c r="M2038" t="str">
        <f t="shared" si="189"/>
        <v>No</v>
      </c>
      <c r="N2038" t="s">
        <v>598</v>
      </c>
      <c r="O2038">
        <v>25</v>
      </c>
      <c r="P2038">
        <v>848</v>
      </c>
      <c r="Q2038">
        <v>154</v>
      </c>
      <c r="R2038">
        <v>323</v>
      </c>
      <c r="S2038">
        <v>201</v>
      </c>
      <c r="T2038">
        <v>61</v>
      </c>
      <c r="U2038">
        <v>78</v>
      </c>
      <c r="V2038">
        <f t="shared" si="190"/>
        <v>1665</v>
      </c>
      <c r="W2038">
        <v>1</v>
      </c>
      <c r="X2038">
        <v>10</v>
      </c>
      <c r="Y2038">
        <v>3</v>
      </c>
      <c r="Z2038">
        <v>10</v>
      </c>
      <c r="AA2038">
        <v>6</v>
      </c>
      <c r="AB2038">
        <v>1</v>
      </c>
      <c r="AC2038">
        <v>0</v>
      </c>
      <c r="AD2038">
        <v>0</v>
      </c>
      <c r="AE2038">
        <v>0</v>
      </c>
      <c r="AF2038">
        <v>0</v>
      </c>
      <c r="AG2038">
        <f t="shared" si="191"/>
        <v>1</v>
      </c>
      <c r="AH2038">
        <v>0</v>
      </c>
      <c r="AI2038">
        <v>0</v>
      </c>
    </row>
    <row r="2039" spans="1:35" x14ac:dyDescent="0.3">
      <c r="A2039" s="1">
        <v>5631</v>
      </c>
      <c r="B2039">
        <v>1991</v>
      </c>
      <c r="C2039">
        <f t="shared" si="188"/>
        <v>35</v>
      </c>
      <c r="D2039" t="str" cm="1">
        <f t="array" ref="D2039">_xlfn.IFS(C2039&lt;36,"Young",C2039&lt;56,"Middle-aged",C2039&gt;=56,"Senior")</f>
        <v>Young</v>
      </c>
      <c r="E2039" t="s">
        <v>29</v>
      </c>
      <c r="F2039" t="s">
        <v>30</v>
      </c>
      <c r="G2039">
        <v>49767</v>
      </c>
      <c r="H2039">
        <f t="shared" si="186"/>
        <v>49767</v>
      </c>
      <c r="I2039" t="str" cm="1">
        <f t="array" ref="I2039">_xlfn.IFS(H2039&lt;PERCENTILE(Income_Clean,0.33),"Low",H2039&lt;PERCENTILE(Income_Clean,0.67),"Medium",H2039&gt;PERCENTILE(Income_Clean,0.67),"High")</f>
        <v>Medium</v>
      </c>
      <c r="J2039" t="str">
        <f t="shared" si="187"/>
        <v>Average Income</v>
      </c>
      <c r="K2039">
        <v>0</v>
      </c>
      <c r="L2039">
        <v>0</v>
      </c>
      <c r="M2039" t="str">
        <f t="shared" si="189"/>
        <v>No</v>
      </c>
      <c r="N2039" t="s">
        <v>358</v>
      </c>
      <c r="O2039">
        <v>92</v>
      </c>
      <c r="P2039">
        <v>202</v>
      </c>
      <c r="Q2039">
        <v>47</v>
      </c>
      <c r="R2039">
        <v>197</v>
      </c>
      <c r="S2039">
        <v>55</v>
      </c>
      <c r="T2039">
        <v>42</v>
      </c>
      <c r="U2039">
        <v>149</v>
      </c>
      <c r="V2039">
        <f t="shared" si="190"/>
        <v>692</v>
      </c>
      <c r="W2039">
        <v>1</v>
      </c>
      <c r="X2039">
        <v>5</v>
      </c>
      <c r="Y2039">
        <v>4</v>
      </c>
      <c r="Z2039">
        <v>8</v>
      </c>
      <c r="AA2039">
        <v>4</v>
      </c>
      <c r="AB2039">
        <v>0</v>
      </c>
      <c r="AC2039">
        <v>0</v>
      </c>
      <c r="AD2039">
        <v>0</v>
      </c>
      <c r="AE2039">
        <v>0</v>
      </c>
      <c r="AF2039">
        <v>0</v>
      </c>
      <c r="AG2039">
        <f t="shared" si="191"/>
        <v>0</v>
      </c>
      <c r="AH2039">
        <v>0</v>
      </c>
      <c r="AI2039">
        <v>0</v>
      </c>
    </row>
    <row r="2040" spans="1:35" x14ac:dyDescent="0.3">
      <c r="A2040" s="1">
        <v>4974</v>
      </c>
      <c r="B2040">
        <v>1970</v>
      </c>
      <c r="C2040">
        <f t="shared" si="188"/>
        <v>56</v>
      </c>
      <c r="D2040" t="str" cm="1">
        <f t="array" ref="D2040">_xlfn.IFS(C2040&lt;36,"Young",C2040&lt;56,"Middle-aged",C2040&gt;=56,"Senior")</f>
        <v>Senior</v>
      </c>
      <c r="E2040" t="s">
        <v>29</v>
      </c>
      <c r="F2040" t="s">
        <v>30</v>
      </c>
      <c r="G2040">
        <v>83273</v>
      </c>
      <c r="H2040">
        <f t="shared" si="186"/>
        <v>83273</v>
      </c>
      <c r="I2040" t="str" cm="1">
        <f t="array" ref="I2040">_xlfn.IFS(H2040&lt;PERCENTILE(Income_Clean,0.33),"Low",H2040&lt;PERCENTILE(Income_Clean,0.67),"Medium",H2040&gt;PERCENTILE(Income_Clean,0.67),"High")</f>
        <v>High</v>
      </c>
      <c r="J2040" t="str">
        <f t="shared" si="187"/>
        <v>Above Average Income</v>
      </c>
      <c r="K2040">
        <v>1</v>
      </c>
      <c r="L2040">
        <v>2</v>
      </c>
      <c r="M2040" t="str">
        <f t="shared" si="189"/>
        <v>Yes</v>
      </c>
      <c r="N2040" t="s">
        <v>363</v>
      </c>
      <c r="O2040">
        <v>98</v>
      </c>
      <c r="P2040">
        <v>433</v>
      </c>
      <c r="Q2040">
        <v>89</v>
      </c>
      <c r="R2040">
        <v>650</v>
      </c>
      <c r="S2040">
        <v>16</v>
      </c>
      <c r="T2040">
        <v>102</v>
      </c>
      <c r="U2040">
        <v>102</v>
      </c>
      <c r="V2040">
        <f t="shared" si="190"/>
        <v>1392</v>
      </c>
      <c r="W2040">
        <v>10</v>
      </c>
      <c r="X2040">
        <v>4</v>
      </c>
      <c r="Y2040">
        <v>6</v>
      </c>
      <c r="Z2040">
        <v>9</v>
      </c>
      <c r="AA2040">
        <v>7</v>
      </c>
      <c r="AB2040">
        <v>0</v>
      </c>
      <c r="AC2040">
        <v>0</v>
      </c>
      <c r="AD2040">
        <v>0</v>
      </c>
      <c r="AE2040">
        <v>0</v>
      </c>
      <c r="AF2040">
        <v>0</v>
      </c>
      <c r="AG2040">
        <f t="shared" si="191"/>
        <v>0</v>
      </c>
      <c r="AH2040">
        <v>0</v>
      </c>
      <c r="AI2040">
        <v>0</v>
      </c>
    </row>
    <row r="2041" spans="1:35" x14ac:dyDescent="0.3">
      <c r="A2041" s="1">
        <v>8416</v>
      </c>
      <c r="B2041">
        <v>1981</v>
      </c>
      <c r="C2041">
        <f t="shared" si="188"/>
        <v>45</v>
      </c>
      <c r="D2041" t="str" cm="1">
        <f t="array" ref="D2041">_xlfn.IFS(C2041&lt;36,"Young",C2041&lt;56,"Middle-aged",C2041&gt;=56,"Senior")</f>
        <v>Middle-aged</v>
      </c>
      <c r="E2041" t="s">
        <v>29</v>
      </c>
      <c r="F2041" t="s">
        <v>37</v>
      </c>
      <c r="G2041">
        <v>29009</v>
      </c>
      <c r="H2041">
        <f t="shared" si="186"/>
        <v>29009</v>
      </c>
      <c r="I2041" t="str" cm="1">
        <f t="array" ref="I2041">_xlfn.IFS(H2041&lt;PERCENTILE(Income_Clean,0.33),"Low",H2041&lt;PERCENTILE(Income_Clean,0.67),"Medium",H2041&gt;PERCENTILE(Income_Clean,0.67),"High")</f>
        <v>Low</v>
      </c>
      <c r="J2041" t="str">
        <f t="shared" si="187"/>
        <v>Below Average Income</v>
      </c>
      <c r="K2041">
        <v>1</v>
      </c>
      <c r="L2041">
        <v>0</v>
      </c>
      <c r="M2041" t="str">
        <f t="shared" si="189"/>
        <v>Yes</v>
      </c>
      <c r="N2041" t="s">
        <v>310</v>
      </c>
      <c r="O2041">
        <v>19</v>
      </c>
      <c r="P2041">
        <v>6</v>
      </c>
      <c r="Q2041">
        <v>6</v>
      </c>
      <c r="R2041">
        <v>15</v>
      </c>
      <c r="S2041">
        <v>10</v>
      </c>
      <c r="T2041">
        <v>5</v>
      </c>
      <c r="U2041">
        <v>2</v>
      </c>
      <c r="V2041">
        <f t="shared" si="190"/>
        <v>44</v>
      </c>
      <c r="W2041">
        <v>2</v>
      </c>
      <c r="X2041">
        <v>2</v>
      </c>
      <c r="Y2041">
        <v>0</v>
      </c>
      <c r="Z2041">
        <v>3</v>
      </c>
      <c r="AA2041">
        <v>6</v>
      </c>
      <c r="AB2041">
        <v>0</v>
      </c>
      <c r="AC2041">
        <v>0</v>
      </c>
      <c r="AD2041">
        <v>0</v>
      </c>
      <c r="AE2041">
        <v>0</v>
      </c>
      <c r="AF2041">
        <v>0</v>
      </c>
      <c r="AG2041">
        <f t="shared" si="191"/>
        <v>0</v>
      </c>
      <c r="AH2041">
        <v>0</v>
      </c>
      <c r="AI2041">
        <v>0</v>
      </c>
    </row>
    <row r="2042" spans="1:35" x14ac:dyDescent="0.3">
      <c r="A2042" s="1">
        <v>5454</v>
      </c>
      <c r="B2042">
        <v>1979</v>
      </c>
      <c r="C2042">
        <f t="shared" si="188"/>
        <v>47</v>
      </c>
      <c r="D2042" t="str" cm="1">
        <f t="array" ref="D2042">_xlfn.IFS(C2042&lt;36,"Young",C2042&lt;56,"Middle-aged",C2042&gt;=56,"Senior")</f>
        <v>Middle-aged</v>
      </c>
      <c r="E2042" t="s">
        <v>39</v>
      </c>
      <c r="F2042" t="s">
        <v>37</v>
      </c>
      <c r="G2042">
        <v>45057</v>
      </c>
      <c r="H2042">
        <f t="shared" si="186"/>
        <v>45057</v>
      </c>
      <c r="I2042" t="str" cm="1">
        <f t="array" ref="I2042">_xlfn.IFS(H2042&lt;PERCENTILE(Income_Clean,0.33),"Low",H2042&lt;PERCENTILE(Income_Clean,0.67),"Medium",H2042&gt;PERCENTILE(Income_Clean,0.67),"High")</f>
        <v>Medium</v>
      </c>
      <c r="J2042" t="str">
        <f t="shared" si="187"/>
        <v>Average Income</v>
      </c>
      <c r="K2042">
        <v>1</v>
      </c>
      <c r="L2042">
        <v>0</v>
      </c>
      <c r="M2042" t="str">
        <f t="shared" si="189"/>
        <v>Yes</v>
      </c>
      <c r="N2042" t="s">
        <v>125</v>
      </c>
      <c r="O2042">
        <v>80</v>
      </c>
      <c r="P2042">
        <v>37</v>
      </c>
      <c r="Q2042">
        <v>0</v>
      </c>
      <c r="R2042">
        <v>7</v>
      </c>
      <c r="S2042">
        <v>3</v>
      </c>
      <c r="T2042">
        <v>0</v>
      </c>
      <c r="U2042">
        <v>3</v>
      </c>
      <c r="V2042">
        <f t="shared" si="190"/>
        <v>50</v>
      </c>
      <c r="W2042">
        <v>1</v>
      </c>
      <c r="X2042">
        <v>2</v>
      </c>
      <c r="Y2042">
        <v>0</v>
      </c>
      <c r="Z2042">
        <v>3</v>
      </c>
      <c r="AA2042">
        <v>5</v>
      </c>
      <c r="AB2042">
        <v>0</v>
      </c>
      <c r="AC2042">
        <v>0</v>
      </c>
      <c r="AD2042">
        <v>0</v>
      </c>
      <c r="AE2042">
        <v>0</v>
      </c>
      <c r="AF2042">
        <v>0</v>
      </c>
      <c r="AG2042">
        <f t="shared" si="191"/>
        <v>0</v>
      </c>
      <c r="AH2042">
        <v>0</v>
      </c>
      <c r="AI2042">
        <v>0</v>
      </c>
    </row>
    <row r="2043" spans="1:35" x14ac:dyDescent="0.3">
      <c r="A2043" s="1">
        <v>4095</v>
      </c>
      <c r="B2043">
        <v>1971</v>
      </c>
      <c r="C2043">
        <f t="shared" si="188"/>
        <v>55</v>
      </c>
      <c r="D2043" t="str" cm="1">
        <f t="array" ref="D2043">_xlfn.IFS(C2043&lt;36,"Young",C2043&lt;56,"Middle-aged",C2043&gt;=56,"Senior")</f>
        <v>Middle-aged</v>
      </c>
      <c r="E2043" t="s">
        <v>29</v>
      </c>
      <c r="F2043" t="s">
        <v>37</v>
      </c>
      <c r="G2043">
        <v>37150</v>
      </c>
      <c r="H2043">
        <f t="shared" si="186"/>
        <v>37150</v>
      </c>
      <c r="I2043" t="str" cm="1">
        <f t="array" ref="I2043">_xlfn.IFS(H2043&lt;PERCENTILE(Income_Clean,0.33),"Low",H2043&lt;PERCENTILE(Income_Clean,0.67),"Medium",H2043&gt;PERCENTILE(Income_Clean,0.67),"High")</f>
        <v>Low</v>
      </c>
      <c r="J2043" t="str">
        <f t="shared" si="187"/>
        <v>Below Average Income</v>
      </c>
      <c r="K2043">
        <v>1</v>
      </c>
      <c r="L2043">
        <v>0</v>
      </c>
      <c r="M2043" t="str">
        <f t="shared" si="189"/>
        <v>Yes</v>
      </c>
      <c r="N2043" t="s">
        <v>102</v>
      </c>
      <c r="O2043">
        <v>80</v>
      </c>
      <c r="P2043">
        <v>167</v>
      </c>
      <c r="Q2043">
        <v>37</v>
      </c>
      <c r="R2043">
        <v>64</v>
      </c>
      <c r="S2043">
        <v>49</v>
      </c>
      <c r="T2043">
        <v>34</v>
      </c>
      <c r="U2043">
        <v>116</v>
      </c>
      <c r="V2043">
        <f t="shared" si="190"/>
        <v>467</v>
      </c>
      <c r="W2043">
        <v>8</v>
      </c>
      <c r="X2043">
        <v>4</v>
      </c>
      <c r="Y2043">
        <v>3</v>
      </c>
      <c r="Z2043">
        <v>6</v>
      </c>
      <c r="AA2043">
        <v>7</v>
      </c>
      <c r="AB2043">
        <v>0</v>
      </c>
      <c r="AC2043">
        <v>0</v>
      </c>
      <c r="AD2043">
        <v>0</v>
      </c>
      <c r="AE2043">
        <v>0</v>
      </c>
      <c r="AF2043">
        <v>0</v>
      </c>
      <c r="AG2043">
        <f t="shared" si="191"/>
        <v>0</v>
      </c>
      <c r="AH2043">
        <v>0</v>
      </c>
      <c r="AI2043">
        <v>0</v>
      </c>
    </row>
    <row r="2044" spans="1:35" x14ac:dyDescent="0.3">
      <c r="A2044" s="1">
        <v>5474</v>
      </c>
      <c r="B2044">
        <v>1970</v>
      </c>
      <c r="C2044">
        <f t="shared" si="188"/>
        <v>56</v>
      </c>
      <c r="D2044" t="str" cm="1">
        <f t="array" ref="D2044">_xlfn.IFS(C2044&lt;36,"Young",C2044&lt;56,"Middle-aged",C2044&gt;=56,"Senior")</f>
        <v>Senior</v>
      </c>
      <c r="E2044" t="s">
        <v>29</v>
      </c>
      <c r="F2044" t="s">
        <v>30</v>
      </c>
      <c r="G2044">
        <v>43020</v>
      </c>
      <c r="H2044">
        <f t="shared" si="186"/>
        <v>43020</v>
      </c>
      <c r="I2044" t="str" cm="1">
        <f t="array" ref="I2044">_xlfn.IFS(H2044&lt;PERCENTILE(Income_Clean,0.33),"Low",H2044&lt;PERCENTILE(Income_Clean,0.67),"Medium",H2044&gt;PERCENTILE(Income_Clean,0.67),"High")</f>
        <v>Medium</v>
      </c>
      <c r="J2044" t="str">
        <f t="shared" si="187"/>
        <v>Average Income</v>
      </c>
      <c r="K2044">
        <v>1</v>
      </c>
      <c r="L2044">
        <v>0</v>
      </c>
      <c r="M2044" t="str">
        <f t="shared" si="189"/>
        <v>Yes</v>
      </c>
      <c r="N2044" t="s">
        <v>690</v>
      </c>
      <c r="O2044">
        <v>79</v>
      </c>
      <c r="P2044">
        <v>45</v>
      </c>
      <c r="Q2044">
        <v>7</v>
      </c>
      <c r="R2044">
        <v>99</v>
      </c>
      <c r="S2044">
        <v>4</v>
      </c>
      <c r="T2044">
        <v>25</v>
      </c>
      <c r="U2044">
        <v>43</v>
      </c>
      <c r="V2044">
        <f t="shared" si="190"/>
        <v>223</v>
      </c>
      <c r="W2044">
        <v>3</v>
      </c>
      <c r="X2044">
        <v>4</v>
      </c>
      <c r="Y2044">
        <v>1</v>
      </c>
      <c r="Z2044">
        <v>4</v>
      </c>
      <c r="AA2044">
        <v>6</v>
      </c>
      <c r="AB2044">
        <v>0</v>
      </c>
      <c r="AC2044">
        <v>0</v>
      </c>
      <c r="AD2044">
        <v>0</v>
      </c>
      <c r="AE2044">
        <v>0</v>
      </c>
      <c r="AF2044">
        <v>0</v>
      </c>
      <c r="AG2044">
        <f t="shared" si="191"/>
        <v>0</v>
      </c>
      <c r="AH2044">
        <v>0</v>
      </c>
      <c r="AI2044">
        <v>0</v>
      </c>
    </row>
    <row r="2045" spans="1:35" x14ac:dyDescent="0.3">
      <c r="A2045" s="1">
        <v>4268</v>
      </c>
      <c r="B2045">
        <v>1959</v>
      </c>
      <c r="C2045">
        <f t="shared" si="188"/>
        <v>67</v>
      </c>
      <c r="D2045" t="str" cm="1">
        <f t="array" ref="D2045">_xlfn.IFS(C2045&lt;36,"Young",C2045&lt;56,"Middle-aged",C2045&gt;=56,"Senior")</f>
        <v>Senior</v>
      </c>
      <c r="E2045" t="s">
        <v>29</v>
      </c>
      <c r="F2045" t="s">
        <v>37</v>
      </c>
      <c r="G2045">
        <v>53154</v>
      </c>
      <c r="H2045">
        <f t="shared" si="186"/>
        <v>53154</v>
      </c>
      <c r="I2045" t="str" cm="1">
        <f t="array" ref="I2045">_xlfn.IFS(H2045&lt;PERCENTILE(Income_Clean,0.33),"Low",H2045&lt;PERCENTILE(Income_Clean,0.67),"Medium",H2045&gt;PERCENTILE(Income_Clean,0.67),"High")</f>
        <v>Medium</v>
      </c>
      <c r="J2045" t="str">
        <f t="shared" si="187"/>
        <v>Average Income</v>
      </c>
      <c r="K2045">
        <v>0</v>
      </c>
      <c r="L2045">
        <v>1</v>
      </c>
      <c r="M2045" t="str">
        <f t="shared" si="189"/>
        <v>Yes</v>
      </c>
      <c r="N2045" t="s">
        <v>334</v>
      </c>
      <c r="O2045">
        <v>50</v>
      </c>
      <c r="P2045">
        <v>129</v>
      </c>
      <c r="Q2045">
        <v>0</v>
      </c>
      <c r="R2045">
        <v>21</v>
      </c>
      <c r="S2045">
        <v>0</v>
      </c>
      <c r="T2045">
        <v>1</v>
      </c>
      <c r="U2045">
        <v>7</v>
      </c>
      <c r="V2045">
        <f t="shared" si="190"/>
        <v>158</v>
      </c>
      <c r="W2045">
        <v>1</v>
      </c>
      <c r="X2045">
        <v>3</v>
      </c>
      <c r="Y2045">
        <v>1</v>
      </c>
      <c r="Z2045">
        <v>4</v>
      </c>
      <c r="AA2045">
        <v>4</v>
      </c>
      <c r="AB2045">
        <v>0</v>
      </c>
      <c r="AC2045">
        <v>0</v>
      </c>
      <c r="AD2045">
        <v>0</v>
      </c>
      <c r="AE2045">
        <v>0</v>
      </c>
      <c r="AF2045">
        <v>0</v>
      </c>
      <c r="AG2045">
        <f t="shared" si="191"/>
        <v>0</v>
      </c>
      <c r="AH2045">
        <v>0</v>
      </c>
      <c r="AI2045">
        <v>0</v>
      </c>
    </row>
    <row r="2046" spans="1:35" x14ac:dyDescent="0.3">
      <c r="A2046" s="1">
        <v>10701</v>
      </c>
      <c r="B2046">
        <v>1973</v>
      </c>
      <c r="C2046">
        <f t="shared" si="188"/>
        <v>53</v>
      </c>
      <c r="D2046" t="str" cm="1">
        <f t="array" ref="D2046">_xlfn.IFS(C2046&lt;36,"Young",C2046&lt;56,"Middle-aged",C2046&gt;=56,"Senior")</f>
        <v>Middle-aged</v>
      </c>
      <c r="E2046" t="s">
        <v>29</v>
      </c>
      <c r="F2046" t="s">
        <v>37</v>
      </c>
      <c r="G2046">
        <v>65308</v>
      </c>
      <c r="H2046">
        <f t="shared" si="186"/>
        <v>65308</v>
      </c>
      <c r="I2046" t="str" cm="1">
        <f t="array" ref="I2046">_xlfn.IFS(H2046&lt;PERCENTILE(Income_Clean,0.33),"Low",H2046&lt;PERCENTILE(Income_Clean,0.67),"Medium",H2046&gt;PERCENTILE(Income_Clean,0.67),"High")</f>
        <v>High</v>
      </c>
      <c r="J2046" t="str">
        <f t="shared" si="187"/>
        <v>Above Average Income</v>
      </c>
      <c r="K2046">
        <v>0</v>
      </c>
      <c r="L2046">
        <v>0</v>
      </c>
      <c r="M2046" t="str">
        <f t="shared" si="189"/>
        <v>No</v>
      </c>
      <c r="N2046" t="s">
        <v>294</v>
      </c>
      <c r="O2046">
        <v>60</v>
      </c>
      <c r="P2046">
        <v>713</v>
      </c>
      <c r="Q2046">
        <v>0</v>
      </c>
      <c r="R2046">
        <v>264</v>
      </c>
      <c r="S2046">
        <v>120</v>
      </c>
      <c r="T2046">
        <v>80</v>
      </c>
      <c r="U2046">
        <v>34</v>
      </c>
      <c r="V2046">
        <f t="shared" si="190"/>
        <v>1211</v>
      </c>
      <c r="W2046">
        <v>1</v>
      </c>
      <c r="X2046">
        <v>7</v>
      </c>
      <c r="Y2046">
        <v>8</v>
      </c>
      <c r="Z2046">
        <v>12</v>
      </c>
      <c r="AA2046">
        <v>4</v>
      </c>
      <c r="AB2046">
        <v>0</v>
      </c>
      <c r="AC2046">
        <v>0</v>
      </c>
      <c r="AD2046">
        <v>1</v>
      </c>
      <c r="AE2046">
        <v>1</v>
      </c>
      <c r="AF2046">
        <v>0</v>
      </c>
      <c r="AG2046">
        <f t="shared" si="191"/>
        <v>2</v>
      </c>
      <c r="AH2046">
        <v>0</v>
      </c>
      <c r="AI2046">
        <v>0</v>
      </c>
    </row>
    <row r="2047" spans="1:35" x14ac:dyDescent="0.3">
      <c r="A2047" s="1">
        <v>3507</v>
      </c>
      <c r="B2047">
        <v>1970</v>
      </c>
      <c r="C2047">
        <f t="shared" si="188"/>
        <v>56</v>
      </c>
      <c r="D2047" t="str" cm="1">
        <f t="array" ref="D2047">_xlfn.IFS(C2047&lt;36,"Young",C2047&lt;56,"Middle-aged",C2047&gt;=56,"Senior")</f>
        <v>Senior</v>
      </c>
      <c r="E2047" t="s">
        <v>29</v>
      </c>
      <c r="F2047" t="s">
        <v>30</v>
      </c>
      <c r="G2047">
        <v>76467</v>
      </c>
      <c r="H2047">
        <f t="shared" si="186"/>
        <v>76467</v>
      </c>
      <c r="I2047" t="str" cm="1">
        <f t="array" ref="I2047">_xlfn.IFS(H2047&lt;PERCENTILE(Income_Clean,0.33),"Low",H2047&lt;PERCENTILE(Income_Clean,0.67),"Medium",H2047&gt;PERCENTILE(Income_Clean,0.67),"High")</f>
        <v>High</v>
      </c>
      <c r="J2047" t="str">
        <f t="shared" si="187"/>
        <v>Above Average Income</v>
      </c>
      <c r="K2047">
        <v>1</v>
      </c>
      <c r="L2047">
        <v>0</v>
      </c>
      <c r="M2047" t="str">
        <f t="shared" si="189"/>
        <v>Yes</v>
      </c>
      <c r="N2047" t="s">
        <v>236</v>
      </c>
      <c r="O2047">
        <v>44</v>
      </c>
      <c r="P2047">
        <v>676</v>
      </c>
      <c r="Q2047">
        <v>161</v>
      </c>
      <c r="R2047">
        <v>426</v>
      </c>
      <c r="S2047">
        <v>210</v>
      </c>
      <c r="T2047">
        <v>44</v>
      </c>
      <c r="U2047">
        <v>58</v>
      </c>
      <c r="V2047">
        <f t="shared" si="190"/>
        <v>1575</v>
      </c>
      <c r="W2047">
        <v>2</v>
      </c>
      <c r="X2047">
        <v>2</v>
      </c>
      <c r="Y2047">
        <v>5</v>
      </c>
      <c r="Z2047">
        <v>5</v>
      </c>
      <c r="AA2047">
        <v>6</v>
      </c>
      <c r="AB2047">
        <v>0</v>
      </c>
      <c r="AC2047">
        <v>0</v>
      </c>
      <c r="AD2047">
        <v>0</v>
      </c>
      <c r="AE2047">
        <v>0</v>
      </c>
      <c r="AF2047">
        <v>0</v>
      </c>
      <c r="AG2047">
        <f t="shared" si="191"/>
        <v>0</v>
      </c>
      <c r="AH2047">
        <v>0</v>
      </c>
      <c r="AI2047">
        <v>1</v>
      </c>
    </row>
    <row r="2048" spans="1:35" x14ac:dyDescent="0.3">
      <c r="A2048" s="1">
        <v>2079</v>
      </c>
      <c r="B2048">
        <v>1947</v>
      </c>
      <c r="C2048">
        <f t="shared" si="188"/>
        <v>79</v>
      </c>
      <c r="D2048" t="str" cm="1">
        <f t="array" ref="D2048">_xlfn.IFS(C2048&lt;36,"Young",C2048&lt;56,"Middle-aged",C2048&gt;=56,"Senior")</f>
        <v>Senior</v>
      </c>
      <c r="E2048" t="s">
        <v>53</v>
      </c>
      <c r="F2048" t="s">
        <v>37</v>
      </c>
      <c r="G2048">
        <v>81044</v>
      </c>
      <c r="H2048">
        <f t="shared" si="186"/>
        <v>81044</v>
      </c>
      <c r="I2048" t="str" cm="1">
        <f t="array" ref="I2048">_xlfn.IFS(H2048&lt;PERCENTILE(Income_Clean,0.33),"Low",H2048&lt;PERCENTILE(Income_Clean,0.67),"Medium",H2048&gt;PERCENTILE(Income_Clean,0.67),"High")</f>
        <v>High</v>
      </c>
      <c r="J2048" t="str">
        <f t="shared" si="187"/>
        <v>Above Average Income</v>
      </c>
      <c r="K2048">
        <v>0</v>
      </c>
      <c r="L2048">
        <v>0</v>
      </c>
      <c r="M2048" t="str">
        <f t="shared" si="189"/>
        <v>No</v>
      </c>
      <c r="N2048" t="s">
        <v>265</v>
      </c>
      <c r="O2048">
        <v>0</v>
      </c>
      <c r="P2048">
        <v>450</v>
      </c>
      <c r="Q2048">
        <v>26</v>
      </c>
      <c r="R2048">
        <v>535</v>
      </c>
      <c r="S2048">
        <v>73</v>
      </c>
      <c r="T2048">
        <v>98</v>
      </c>
      <c r="U2048">
        <v>26</v>
      </c>
      <c r="V2048">
        <f t="shared" si="190"/>
        <v>1208</v>
      </c>
      <c r="W2048">
        <v>1</v>
      </c>
      <c r="X2048">
        <v>5</v>
      </c>
      <c r="Y2048">
        <v>6</v>
      </c>
      <c r="Z2048">
        <v>10</v>
      </c>
      <c r="AA2048">
        <v>1</v>
      </c>
      <c r="AB2048">
        <v>0</v>
      </c>
      <c r="AC2048">
        <v>0</v>
      </c>
      <c r="AD2048">
        <v>0</v>
      </c>
      <c r="AE2048">
        <v>0</v>
      </c>
      <c r="AF2048">
        <v>0</v>
      </c>
      <c r="AG2048">
        <f t="shared" si="191"/>
        <v>0</v>
      </c>
      <c r="AH2048">
        <v>0</v>
      </c>
      <c r="AI2048">
        <v>0</v>
      </c>
    </row>
    <row r="2049" spans="1:35" x14ac:dyDescent="0.3">
      <c r="A2049" s="1">
        <v>626</v>
      </c>
      <c r="B2049">
        <v>1951</v>
      </c>
      <c r="C2049">
        <f t="shared" si="188"/>
        <v>75</v>
      </c>
      <c r="D2049" t="str" cm="1">
        <f t="array" ref="D2049">_xlfn.IFS(C2049&lt;36,"Young",C2049&lt;56,"Middle-aged",C2049&gt;=56,"Senior")</f>
        <v>Senior</v>
      </c>
      <c r="E2049" t="s">
        <v>29</v>
      </c>
      <c r="F2049" t="s">
        <v>37</v>
      </c>
      <c r="G2049">
        <v>32871</v>
      </c>
      <c r="H2049">
        <f t="shared" si="186"/>
        <v>32871</v>
      </c>
      <c r="I2049" t="str" cm="1">
        <f t="array" ref="I2049">_xlfn.IFS(H2049&lt;PERCENTILE(Income_Clean,0.33),"Low",H2049&lt;PERCENTILE(Income_Clean,0.67),"Medium",H2049&gt;PERCENTILE(Income_Clean,0.67),"High")</f>
        <v>Low</v>
      </c>
      <c r="J2049" t="str">
        <f t="shared" si="187"/>
        <v>Below Average Income</v>
      </c>
      <c r="K2049">
        <v>1</v>
      </c>
      <c r="L2049">
        <v>1</v>
      </c>
      <c r="M2049" t="str">
        <f t="shared" si="189"/>
        <v>Yes</v>
      </c>
      <c r="N2049" t="s">
        <v>691</v>
      </c>
      <c r="O2049">
        <v>28</v>
      </c>
      <c r="P2049">
        <v>22</v>
      </c>
      <c r="Q2049">
        <v>2</v>
      </c>
      <c r="R2049">
        <v>12</v>
      </c>
      <c r="S2049">
        <v>0</v>
      </c>
      <c r="T2049">
        <v>2</v>
      </c>
      <c r="U2049">
        <v>5</v>
      </c>
      <c r="V2049">
        <f t="shared" si="190"/>
        <v>43</v>
      </c>
      <c r="W2049">
        <v>1</v>
      </c>
      <c r="X2049">
        <v>1</v>
      </c>
      <c r="Y2049">
        <v>0</v>
      </c>
      <c r="Z2049">
        <v>3</v>
      </c>
      <c r="AA2049">
        <v>4</v>
      </c>
      <c r="AB2049">
        <v>0</v>
      </c>
      <c r="AC2049">
        <v>0</v>
      </c>
      <c r="AD2049">
        <v>0</v>
      </c>
      <c r="AE2049">
        <v>0</v>
      </c>
      <c r="AF2049">
        <v>0</v>
      </c>
      <c r="AG2049">
        <f t="shared" si="191"/>
        <v>0</v>
      </c>
      <c r="AH2049">
        <v>0</v>
      </c>
      <c r="AI2049">
        <v>0</v>
      </c>
    </row>
    <row r="2050" spans="1:35" x14ac:dyDescent="0.3">
      <c r="A2050" s="1">
        <v>4426</v>
      </c>
      <c r="B2050">
        <v>1975</v>
      </c>
      <c r="C2050">
        <f t="shared" si="188"/>
        <v>51</v>
      </c>
      <c r="D2050" t="str" cm="1">
        <f t="array" ref="D2050">_xlfn.IFS(C2050&lt;36,"Young",C2050&lt;56,"Middle-aged",C2050&gt;=56,"Senior")</f>
        <v>Middle-aged</v>
      </c>
      <c r="E2050" t="s">
        <v>29</v>
      </c>
      <c r="F2050" t="s">
        <v>30</v>
      </c>
      <c r="G2050">
        <v>55801</v>
      </c>
      <c r="H2050">
        <f t="shared" ref="H2050:H2113" si="192">IF(G2050=0,MEDIAN(Income),G2050)</f>
        <v>55801</v>
      </c>
      <c r="I2050" t="str" cm="1">
        <f t="array" ref="I2050">_xlfn.IFS(H2050&lt;PERCENTILE(Income_Clean,0.33),"Low",H2050&lt;PERCENTILE(Income_Clean,0.67),"Medium",H2050&gt;PERCENTILE(Income_Clean,0.67),"High")</f>
        <v>Medium</v>
      </c>
      <c r="J2050" t="str">
        <f t="shared" ref="J2050:J2113" si="193">_xlfn.XLOOKUP(I2050,$AK$3:$AK$5,$AL$3:$AL$5)</f>
        <v>Average Income</v>
      </c>
      <c r="K2050">
        <v>1</v>
      </c>
      <c r="L2050">
        <v>1</v>
      </c>
      <c r="M2050" t="str">
        <f t="shared" si="189"/>
        <v>Yes</v>
      </c>
      <c r="N2050" t="s">
        <v>364</v>
      </c>
      <c r="O2050">
        <v>35</v>
      </c>
      <c r="P2050">
        <v>367</v>
      </c>
      <c r="Q2050">
        <v>4</v>
      </c>
      <c r="R2050">
        <v>51</v>
      </c>
      <c r="S2050">
        <v>6</v>
      </c>
      <c r="T2050">
        <v>4</v>
      </c>
      <c r="U2050">
        <v>95</v>
      </c>
      <c r="V2050">
        <f t="shared" si="190"/>
        <v>527</v>
      </c>
      <c r="W2050">
        <v>6</v>
      </c>
      <c r="X2050">
        <v>7</v>
      </c>
      <c r="Y2050">
        <v>2</v>
      </c>
      <c r="Z2050">
        <v>6</v>
      </c>
      <c r="AA2050">
        <v>7</v>
      </c>
      <c r="AB2050">
        <v>0</v>
      </c>
      <c r="AC2050">
        <v>0</v>
      </c>
      <c r="AD2050">
        <v>0</v>
      </c>
      <c r="AE2050">
        <v>1</v>
      </c>
      <c r="AF2050">
        <v>0</v>
      </c>
      <c r="AG2050">
        <f t="shared" si="191"/>
        <v>1</v>
      </c>
      <c r="AH2050">
        <v>0</v>
      </c>
      <c r="AI2050">
        <v>0</v>
      </c>
    </row>
    <row r="2051" spans="1:35" x14ac:dyDescent="0.3">
      <c r="A2051" s="1">
        <v>2591</v>
      </c>
      <c r="B2051">
        <v>1959</v>
      </c>
      <c r="C2051">
        <f t="shared" ref="C2051:C2114" si="194">2026-B2051</f>
        <v>67</v>
      </c>
      <c r="D2051" t="str" cm="1">
        <f t="array" ref="D2051">_xlfn.IFS(C2051&lt;36,"Young",C2051&lt;56,"Middle-aged",C2051&gt;=56,"Senior")</f>
        <v>Senior</v>
      </c>
      <c r="E2051" t="s">
        <v>29</v>
      </c>
      <c r="F2051" t="s">
        <v>71</v>
      </c>
      <c r="G2051">
        <v>76320</v>
      </c>
      <c r="H2051">
        <f t="shared" si="192"/>
        <v>76320</v>
      </c>
      <c r="I2051" t="str" cm="1">
        <f t="array" ref="I2051">_xlfn.IFS(H2051&lt;PERCENTILE(Income_Clean,0.33),"Low",H2051&lt;PERCENTILE(Income_Clean,0.67),"Medium",H2051&gt;PERCENTILE(Income_Clean,0.67),"High")</f>
        <v>High</v>
      </c>
      <c r="J2051" t="str">
        <f t="shared" si="193"/>
        <v>Above Average Income</v>
      </c>
      <c r="K2051">
        <v>0</v>
      </c>
      <c r="L2051">
        <v>1</v>
      </c>
      <c r="M2051" t="str">
        <f t="shared" ref="M2051:M2114" si="195">IF(K2051+L2051&gt;0,"Yes","No")</f>
        <v>Yes</v>
      </c>
      <c r="N2051" t="s">
        <v>550</v>
      </c>
      <c r="O2051">
        <v>49</v>
      </c>
      <c r="P2051">
        <v>526</v>
      </c>
      <c r="Q2051">
        <v>35</v>
      </c>
      <c r="R2051">
        <v>214</v>
      </c>
      <c r="S2051">
        <v>69</v>
      </c>
      <c r="T2051">
        <v>53</v>
      </c>
      <c r="U2051">
        <v>35</v>
      </c>
      <c r="V2051">
        <f t="shared" ref="V2051:V2114" si="196">SUM(P2051:U2051)</f>
        <v>932</v>
      </c>
      <c r="W2051">
        <v>2</v>
      </c>
      <c r="X2051">
        <v>6</v>
      </c>
      <c r="Y2051">
        <v>3</v>
      </c>
      <c r="Z2051">
        <v>4</v>
      </c>
      <c r="AA2051">
        <v>2</v>
      </c>
      <c r="AB2051">
        <v>0</v>
      </c>
      <c r="AC2051">
        <v>0</v>
      </c>
      <c r="AD2051">
        <v>0</v>
      </c>
      <c r="AE2051">
        <v>0</v>
      </c>
      <c r="AF2051">
        <v>0</v>
      </c>
      <c r="AG2051">
        <f t="shared" ref="AG2051:AG2114" si="197">SUM(AB2051:AF2051)</f>
        <v>0</v>
      </c>
      <c r="AH2051">
        <v>0</v>
      </c>
      <c r="AI2051">
        <v>0</v>
      </c>
    </row>
    <row r="2052" spans="1:35" x14ac:dyDescent="0.3">
      <c r="A2052" s="1">
        <v>10509</v>
      </c>
      <c r="B2052">
        <v>1955</v>
      </c>
      <c r="C2052">
        <f t="shared" si="194"/>
        <v>71</v>
      </c>
      <c r="D2052" t="str" cm="1">
        <f t="array" ref="D2052">_xlfn.IFS(C2052&lt;36,"Young",C2052&lt;56,"Middle-aged",C2052&gt;=56,"Senior")</f>
        <v>Senior</v>
      </c>
      <c r="E2052" t="s">
        <v>39</v>
      </c>
      <c r="F2052" t="s">
        <v>30</v>
      </c>
      <c r="G2052">
        <v>36927</v>
      </c>
      <c r="H2052">
        <f t="shared" si="192"/>
        <v>36927</v>
      </c>
      <c r="I2052" t="str" cm="1">
        <f t="array" ref="I2052">_xlfn.IFS(H2052&lt;PERCENTILE(Income_Clean,0.33),"Low",H2052&lt;PERCENTILE(Income_Clean,0.67),"Medium",H2052&gt;PERCENTILE(Income_Clean,0.67),"High")</f>
        <v>Low</v>
      </c>
      <c r="J2052" t="str">
        <f t="shared" si="193"/>
        <v>Below Average Income</v>
      </c>
      <c r="K2052">
        <v>1</v>
      </c>
      <c r="L2052">
        <v>1</v>
      </c>
      <c r="M2052" t="str">
        <f t="shared" si="195"/>
        <v>Yes</v>
      </c>
      <c r="N2052" t="s">
        <v>572</v>
      </c>
      <c r="O2052">
        <v>46</v>
      </c>
      <c r="P2052">
        <v>51</v>
      </c>
      <c r="Q2052">
        <v>0</v>
      </c>
      <c r="R2052">
        <v>16</v>
      </c>
      <c r="S2052">
        <v>0</v>
      </c>
      <c r="T2052">
        <v>0</v>
      </c>
      <c r="U2052">
        <v>4</v>
      </c>
      <c r="V2052">
        <f t="shared" si="196"/>
        <v>71</v>
      </c>
      <c r="W2052">
        <v>2</v>
      </c>
      <c r="X2052">
        <v>3</v>
      </c>
      <c r="Y2052">
        <v>0</v>
      </c>
      <c r="Z2052">
        <v>3</v>
      </c>
      <c r="AA2052">
        <v>8</v>
      </c>
      <c r="AB2052">
        <v>0</v>
      </c>
      <c r="AC2052">
        <v>0</v>
      </c>
      <c r="AD2052">
        <v>0</v>
      </c>
      <c r="AE2052">
        <v>0</v>
      </c>
      <c r="AF2052">
        <v>0</v>
      </c>
      <c r="AG2052">
        <f t="shared" si="197"/>
        <v>0</v>
      </c>
      <c r="AH2052">
        <v>0</v>
      </c>
      <c r="AI2052">
        <v>0</v>
      </c>
    </row>
    <row r="2053" spans="1:35" x14ac:dyDescent="0.3">
      <c r="A2053" s="1">
        <v>6382</v>
      </c>
      <c r="B2053">
        <v>1953</v>
      </c>
      <c r="C2053">
        <f t="shared" si="194"/>
        <v>73</v>
      </c>
      <c r="D2053" t="str" cm="1">
        <f t="array" ref="D2053">_xlfn.IFS(C2053&lt;36,"Young",C2053&lt;56,"Middle-aged",C2053&gt;=56,"Senior")</f>
        <v>Senior</v>
      </c>
      <c r="E2053" t="s">
        <v>29</v>
      </c>
      <c r="F2053" t="s">
        <v>33</v>
      </c>
      <c r="G2053">
        <v>48794</v>
      </c>
      <c r="H2053">
        <f t="shared" si="192"/>
        <v>48794</v>
      </c>
      <c r="I2053" t="str" cm="1">
        <f t="array" ref="I2053">_xlfn.IFS(H2053&lt;PERCENTILE(Income_Clean,0.33),"Low",H2053&lt;PERCENTILE(Income_Clean,0.67),"Medium",H2053&gt;PERCENTILE(Income_Clean,0.67),"High")</f>
        <v>Medium</v>
      </c>
      <c r="J2053" t="str">
        <f t="shared" si="193"/>
        <v>Average Income</v>
      </c>
      <c r="K2053">
        <v>1</v>
      </c>
      <c r="L2053">
        <v>1</v>
      </c>
      <c r="M2053" t="str">
        <f t="shared" si="195"/>
        <v>Yes</v>
      </c>
      <c r="N2053" t="s">
        <v>252</v>
      </c>
      <c r="O2053">
        <v>97</v>
      </c>
      <c r="P2053">
        <v>25</v>
      </c>
      <c r="Q2053">
        <v>0</v>
      </c>
      <c r="R2053">
        <v>11</v>
      </c>
      <c r="S2053">
        <v>3</v>
      </c>
      <c r="T2053">
        <v>0</v>
      </c>
      <c r="U2053">
        <v>15</v>
      </c>
      <c r="V2053">
        <f t="shared" si="196"/>
        <v>54</v>
      </c>
      <c r="W2053">
        <v>1</v>
      </c>
      <c r="X2053">
        <v>1</v>
      </c>
      <c r="Y2053">
        <v>0</v>
      </c>
      <c r="Z2053">
        <v>3</v>
      </c>
      <c r="AA2053">
        <v>4</v>
      </c>
      <c r="AB2053">
        <v>0</v>
      </c>
      <c r="AC2053">
        <v>0</v>
      </c>
      <c r="AD2053">
        <v>0</v>
      </c>
      <c r="AE2053">
        <v>0</v>
      </c>
      <c r="AF2053">
        <v>0</v>
      </c>
      <c r="AG2053">
        <f t="shared" si="197"/>
        <v>0</v>
      </c>
      <c r="AH2053">
        <v>0</v>
      </c>
      <c r="AI2053">
        <v>0</v>
      </c>
    </row>
    <row r="2054" spans="1:35" x14ac:dyDescent="0.3">
      <c r="A2054" s="1">
        <v>6673</v>
      </c>
      <c r="B2054">
        <v>1965</v>
      </c>
      <c r="C2054">
        <f t="shared" si="194"/>
        <v>61</v>
      </c>
      <c r="D2054" t="str" cm="1">
        <f t="array" ref="D2054">_xlfn.IFS(C2054&lt;36,"Young",C2054&lt;56,"Middle-aged",C2054&gt;=56,"Senior")</f>
        <v>Senior</v>
      </c>
      <c r="E2054" t="s">
        <v>29</v>
      </c>
      <c r="F2054" t="s">
        <v>30</v>
      </c>
      <c r="G2054">
        <v>23478</v>
      </c>
      <c r="H2054">
        <f t="shared" si="192"/>
        <v>23478</v>
      </c>
      <c r="I2054" t="str" cm="1">
        <f t="array" ref="I2054">_xlfn.IFS(H2054&lt;PERCENTILE(Income_Clean,0.33),"Low",H2054&lt;PERCENTILE(Income_Clean,0.67),"Medium",H2054&gt;PERCENTILE(Income_Clean,0.67),"High")</f>
        <v>Low</v>
      </c>
      <c r="J2054" t="str">
        <f t="shared" si="193"/>
        <v>Below Average Income</v>
      </c>
      <c r="K2054">
        <v>0</v>
      </c>
      <c r="L2054">
        <v>0</v>
      </c>
      <c r="M2054" t="str">
        <f t="shared" si="195"/>
        <v>No</v>
      </c>
      <c r="N2054" t="s">
        <v>159</v>
      </c>
      <c r="O2054">
        <v>51</v>
      </c>
      <c r="P2054">
        <v>28</v>
      </c>
      <c r="Q2054">
        <v>6</v>
      </c>
      <c r="R2054">
        <v>27</v>
      </c>
      <c r="S2054">
        <v>12</v>
      </c>
      <c r="T2054">
        <v>17</v>
      </c>
      <c r="U2054">
        <v>39</v>
      </c>
      <c r="V2054">
        <f t="shared" si="196"/>
        <v>129</v>
      </c>
      <c r="W2054">
        <v>1</v>
      </c>
      <c r="X2054">
        <v>3</v>
      </c>
      <c r="Y2054">
        <v>0</v>
      </c>
      <c r="Z2054">
        <v>3</v>
      </c>
      <c r="AA2054">
        <v>8</v>
      </c>
      <c r="AB2054">
        <v>0</v>
      </c>
      <c r="AC2054">
        <v>0</v>
      </c>
      <c r="AD2054">
        <v>0</v>
      </c>
      <c r="AE2054">
        <v>0</v>
      </c>
      <c r="AF2054">
        <v>0</v>
      </c>
      <c r="AG2054">
        <f t="shared" si="197"/>
        <v>0</v>
      </c>
      <c r="AH2054">
        <v>0</v>
      </c>
      <c r="AI2054">
        <v>0</v>
      </c>
    </row>
    <row r="2055" spans="1:35" x14ac:dyDescent="0.3">
      <c r="A2055" s="1">
        <v>7441</v>
      </c>
      <c r="B2055">
        <v>1973</v>
      </c>
      <c r="C2055">
        <f t="shared" si="194"/>
        <v>53</v>
      </c>
      <c r="D2055" t="str" cm="1">
        <f t="array" ref="D2055">_xlfn.IFS(C2055&lt;36,"Young",C2055&lt;56,"Middle-aged",C2055&gt;=56,"Senior")</f>
        <v>Middle-aged</v>
      </c>
      <c r="E2055" t="s">
        <v>29</v>
      </c>
      <c r="F2055" t="s">
        <v>41</v>
      </c>
      <c r="G2055">
        <v>71128</v>
      </c>
      <c r="H2055">
        <f t="shared" si="192"/>
        <v>71128</v>
      </c>
      <c r="I2055" t="str" cm="1">
        <f t="array" ref="I2055">_xlfn.IFS(H2055&lt;PERCENTILE(Income_Clean,0.33),"Low",H2055&lt;PERCENTILE(Income_Clean,0.67),"Medium",H2055&gt;PERCENTILE(Income_Clean,0.67),"High")</f>
        <v>High</v>
      </c>
      <c r="J2055" t="str">
        <f t="shared" si="193"/>
        <v>Above Average Income</v>
      </c>
      <c r="K2055">
        <v>1</v>
      </c>
      <c r="L2055">
        <v>0</v>
      </c>
      <c r="M2055" t="str">
        <f t="shared" si="195"/>
        <v>Yes</v>
      </c>
      <c r="N2055" t="s">
        <v>620</v>
      </c>
      <c r="O2055">
        <v>80</v>
      </c>
      <c r="P2055">
        <v>958</v>
      </c>
      <c r="Q2055">
        <v>159</v>
      </c>
      <c r="R2055">
        <v>447</v>
      </c>
      <c r="S2055">
        <v>20</v>
      </c>
      <c r="T2055">
        <v>0</v>
      </c>
      <c r="U2055">
        <v>31</v>
      </c>
      <c r="V2055">
        <f t="shared" si="196"/>
        <v>1615</v>
      </c>
      <c r="W2055">
        <v>3</v>
      </c>
      <c r="X2055">
        <v>2</v>
      </c>
      <c r="Y2055">
        <v>10</v>
      </c>
      <c r="Z2055">
        <v>12</v>
      </c>
      <c r="AA2055">
        <v>7</v>
      </c>
      <c r="AB2055">
        <v>0</v>
      </c>
      <c r="AC2055">
        <v>0</v>
      </c>
      <c r="AD2055">
        <v>0</v>
      </c>
      <c r="AE2055">
        <v>0</v>
      </c>
      <c r="AF2055">
        <v>0</v>
      </c>
      <c r="AG2055">
        <f t="shared" si="197"/>
        <v>0</v>
      </c>
      <c r="AH2055">
        <v>0</v>
      </c>
      <c r="AI2055">
        <v>0</v>
      </c>
    </row>
    <row r="2056" spans="1:35" x14ac:dyDescent="0.3">
      <c r="A2056" s="1">
        <v>1071</v>
      </c>
      <c r="B2056">
        <v>1976</v>
      </c>
      <c r="C2056">
        <f t="shared" si="194"/>
        <v>50</v>
      </c>
      <c r="D2056" t="str" cm="1">
        <f t="array" ref="D2056">_xlfn.IFS(C2056&lt;36,"Young",C2056&lt;56,"Middle-aged",C2056&gt;=56,"Senior")</f>
        <v>Middle-aged</v>
      </c>
      <c r="E2056" t="s">
        <v>36</v>
      </c>
      <c r="F2056" t="s">
        <v>41</v>
      </c>
      <c r="G2056">
        <v>70179</v>
      </c>
      <c r="H2056">
        <f t="shared" si="192"/>
        <v>70179</v>
      </c>
      <c r="I2056" t="str" cm="1">
        <f t="array" ref="I2056">_xlfn.IFS(H2056&lt;PERCENTILE(Income_Clean,0.33),"Low",H2056&lt;PERCENTILE(Income_Clean,0.67),"Medium",H2056&gt;PERCENTILE(Income_Clean,0.67),"High")</f>
        <v>High</v>
      </c>
      <c r="J2056" t="str">
        <f t="shared" si="193"/>
        <v>Above Average Income</v>
      </c>
      <c r="K2056">
        <v>0</v>
      </c>
      <c r="L2056">
        <v>1</v>
      </c>
      <c r="M2056" t="str">
        <f t="shared" si="195"/>
        <v>Yes</v>
      </c>
      <c r="N2056" t="s">
        <v>584</v>
      </c>
      <c r="O2056">
        <v>10</v>
      </c>
      <c r="P2056">
        <v>532</v>
      </c>
      <c r="Q2056">
        <v>88</v>
      </c>
      <c r="R2056">
        <v>168</v>
      </c>
      <c r="S2056">
        <v>69</v>
      </c>
      <c r="T2056">
        <v>44</v>
      </c>
      <c r="U2056">
        <v>133</v>
      </c>
      <c r="V2056">
        <f t="shared" si="196"/>
        <v>1034</v>
      </c>
      <c r="W2056">
        <v>3</v>
      </c>
      <c r="X2056">
        <v>7</v>
      </c>
      <c r="Y2056">
        <v>3</v>
      </c>
      <c r="Z2056">
        <v>13</v>
      </c>
      <c r="AA2056">
        <v>5</v>
      </c>
      <c r="AB2056">
        <v>0</v>
      </c>
      <c r="AC2056">
        <v>0</v>
      </c>
      <c r="AD2056">
        <v>0</v>
      </c>
      <c r="AE2056">
        <v>0</v>
      </c>
      <c r="AF2056">
        <v>0</v>
      </c>
      <c r="AG2056">
        <f t="shared" si="197"/>
        <v>0</v>
      </c>
      <c r="AH2056">
        <v>0</v>
      </c>
      <c r="AI2056">
        <v>0</v>
      </c>
    </row>
    <row r="2057" spans="1:35" x14ac:dyDescent="0.3">
      <c r="A2057" s="1">
        <v>10061</v>
      </c>
      <c r="B2057">
        <v>1950</v>
      </c>
      <c r="C2057">
        <f t="shared" si="194"/>
        <v>76</v>
      </c>
      <c r="D2057" t="str" cm="1">
        <f t="array" ref="D2057">_xlfn.IFS(C2057&lt;36,"Young",C2057&lt;56,"Middle-aged",C2057&gt;=56,"Senior")</f>
        <v>Senior</v>
      </c>
      <c r="E2057" t="s">
        <v>29</v>
      </c>
      <c r="F2057" t="s">
        <v>37</v>
      </c>
      <c r="G2057">
        <v>59462</v>
      </c>
      <c r="H2057">
        <f t="shared" si="192"/>
        <v>59462</v>
      </c>
      <c r="I2057" t="str" cm="1">
        <f t="array" ref="I2057">_xlfn.IFS(H2057&lt;PERCENTILE(Income_Clean,0.33),"Low",H2057&lt;PERCENTILE(Income_Clean,0.67),"Medium",H2057&gt;PERCENTILE(Income_Clean,0.67),"High")</f>
        <v>Medium</v>
      </c>
      <c r="J2057" t="str">
        <f t="shared" si="193"/>
        <v>Average Income</v>
      </c>
      <c r="K2057">
        <v>0</v>
      </c>
      <c r="L2057">
        <v>1</v>
      </c>
      <c r="M2057" t="str">
        <f t="shared" si="195"/>
        <v>Yes</v>
      </c>
      <c r="N2057" t="s">
        <v>219</v>
      </c>
      <c r="O2057">
        <v>29</v>
      </c>
      <c r="P2057">
        <v>724</v>
      </c>
      <c r="Q2057">
        <v>17</v>
      </c>
      <c r="R2057">
        <v>143</v>
      </c>
      <c r="S2057">
        <v>0</v>
      </c>
      <c r="T2057">
        <v>8</v>
      </c>
      <c r="U2057">
        <v>196</v>
      </c>
      <c r="V2057">
        <f t="shared" si="196"/>
        <v>1088</v>
      </c>
      <c r="W2057">
        <v>2</v>
      </c>
      <c r="X2057">
        <v>9</v>
      </c>
      <c r="Y2057">
        <v>2</v>
      </c>
      <c r="Z2057">
        <v>12</v>
      </c>
      <c r="AA2057">
        <v>7</v>
      </c>
      <c r="AB2057">
        <v>0</v>
      </c>
      <c r="AC2057">
        <v>0</v>
      </c>
      <c r="AD2057">
        <v>0</v>
      </c>
      <c r="AE2057">
        <v>0</v>
      </c>
      <c r="AF2057">
        <v>0</v>
      </c>
      <c r="AG2057">
        <f t="shared" si="197"/>
        <v>0</v>
      </c>
      <c r="AH2057">
        <v>0</v>
      </c>
      <c r="AI2057">
        <v>0</v>
      </c>
    </row>
    <row r="2058" spans="1:35" x14ac:dyDescent="0.3">
      <c r="A2058" s="1">
        <v>7187</v>
      </c>
      <c r="B2058">
        <v>1969</v>
      </c>
      <c r="C2058">
        <f t="shared" si="194"/>
        <v>57</v>
      </c>
      <c r="D2058" t="str" cm="1">
        <f t="array" ref="D2058">_xlfn.IFS(C2058&lt;36,"Young",C2058&lt;56,"Middle-aged",C2058&gt;=56,"Senior")</f>
        <v>Senior</v>
      </c>
      <c r="E2058" t="s">
        <v>39</v>
      </c>
      <c r="F2058" t="s">
        <v>33</v>
      </c>
      <c r="H2058">
        <f t="shared" si="192"/>
        <v>51371</v>
      </c>
      <c r="I2058" t="str" cm="1">
        <f t="array" ref="I2058">_xlfn.IFS(H2058&lt;PERCENTILE(Income_Clean,0.33),"Low",H2058&lt;PERCENTILE(Income_Clean,0.67),"Medium",H2058&gt;PERCENTILE(Income_Clean,0.67),"High")</f>
        <v>Medium</v>
      </c>
      <c r="J2058" t="str">
        <f t="shared" si="193"/>
        <v>Average Income</v>
      </c>
      <c r="K2058">
        <v>1</v>
      </c>
      <c r="L2058">
        <v>1</v>
      </c>
      <c r="M2058" t="str">
        <f t="shared" si="195"/>
        <v>Yes</v>
      </c>
      <c r="N2058" t="s">
        <v>538</v>
      </c>
      <c r="O2058">
        <v>52</v>
      </c>
      <c r="P2058">
        <v>375</v>
      </c>
      <c r="Q2058">
        <v>42</v>
      </c>
      <c r="R2058">
        <v>48</v>
      </c>
      <c r="S2058">
        <v>94</v>
      </c>
      <c r="T2058">
        <v>66</v>
      </c>
      <c r="U2058">
        <v>96</v>
      </c>
      <c r="V2058">
        <f t="shared" si="196"/>
        <v>721</v>
      </c>
      <c r="W2058">
        <v>7</v>
      </c>
      <c r="X2058">
        <v>4</v>
      </c>
      <c r="Y2058">
        <v>10</v>
      </c>
      <c r="Z2058">
        <v>4</v>
      </c>
      <c r="AA2058">
        <v>3</v>
      </c>
      <c r="AB2058">
        <v>0</v>
      </c>
      <c r="AC2058">
        <v>0</v>
      </c>
      <c r="AD2058">
        <v>0</v>
      </c>
      <c r="AE2058">
        <v>0</v>
      </c>
      <c r="AF2058">
        <v>0</v>
      </c>
      <c r="AG2058">
        <f t="shared" si="197"/>
        <v>0</v>
      </c>
      <c r="AH2058">
        <v>0</v>
      </c>
      <c r="AI2058">
        <v>0</v>
      </c>
    </row>
    <row r="2059" spans="1:35" x14ac:dyDescent="0.3">
      <c r="A2059" s="1">
        <v>8775</v>
      </c>
      <c r="B2059">
        <v>1969</v>
      </c>
      <c r="C2059">
        <f t="shared" si="194"/>
        <v>57</v>
      </c>
      <c r="D2059" t="str" cm="1">
        <f t="array" ref="D2059">_xlfn.IFS(C2059&lt;36,"Young",C2059&lt;56,"Middle-aged",C2059&gt;=56,"Senior")</f>
        <v>Senior</v>
      </c>
      <c r="E2059" t="s">
        <v>29</v>
      </c>
      <c r="F2059" t="s">
        <v>33</v>
      </c>
      <c r="G2059">
        <v>38361</v>
      </c>
      <c r="H2059">
        <f t="shared" si="192"/>
        <v>38361</v>
      </c>
      <c r="I2059" t="str" cm="1">
        <f t="array" ref="I2059">_xlfn.IFS(H2059&lt;PERCENTILE(Income_Clean,0.33),"Low",H2059&lt;PERCENTILE(Income_Clean,0.67),"Medium",H2059&gt;PERCENTILE(Income_Clean,0.67),"High")</f>
        <v>Low</v>
      </c>
      <c r="J2059" t="str">
        <f t="shared" si="193"/>
        <v>Below Average Income</v>
      </c>
      <c r="K2059">
        <v>1</v>
      </c>
      <c r="L2059">
        <v>0</v>
      </c>
      <c r="M2059" t="str">
        <f t="shared" si="195"/>
        <v>Yes</v>
      </c>
      <c r="N2059" t="s">
        <v>265</v>
      </c>
      <c r="O2059">
        <v>74</v>
      </c>
      <c r="P2059">
        <v>39</v>
      </c>
      <c r="Q2059">
        <v>0</v>
      </c>
      <c r="R2059">
        <v>56</v>
      </c>
      <c r="S2059">
        <v>20</v>
      </c>
      <c r="T2059">
        <v>8</v>
      </c>
      <c r="U2059">
        <v>14</v>
      </c>
      <c r="V2059">
        <f t="shared" si="196"/>
        <v>137</v>
      </c>
      <c r="W2059">
        <v>3</v>
      </c>
      <c r="X2059">
        <v>3</v>
      </c>
      <c r="Y2059">
        <v>1</v>
      </c>
      <c r="Z2059">
        <v>3</v>
      </c>
      <c r="AA2059">
        <v>7</v>
      </c>
      <c r="AB2059">
        <v>0</v>
      </c>
      <c r="AC2059">
        <v>0</v>
      </c>
      <c r="AD2059">
        <v>0</v>
      </c>
      <c r="AE2059">
        <v>0</v>
      </c>
      <c r="AF2059">
        <v>0</v>
      </c>
      <c r="AG2059">
        <f t="shared" si="197"/>
        <v>0</v>
      </c>
      <c r="AH2059">
        <v>0</v>
      </c>
      <c r="AI2059">
        <v>0</v>
      </c>
    </row>
    <row r="2060" spans="1:35" x14ac:dyDescent="0.3">
      <c r="A2060" s="1">
        <v>1612</v>
      </c>
      <c r="B2060">
        <v>1981</v>
      </c>
      <c r="C2060">
        <f t="shared" si="194"/>
        <v>45</v>
      </c>
      <c r="D2060" t="str" cm="1">
        <f t="array" ref="D2060">_xlfn.IFS(C2060&lt;36,"Young",C2060&lt;56,"Middle-aged",C2060&gt;=56,"Senior")</f>
        <v>Middle-aged</v>
      </c>
      <c r="E2060" t="s">
        <v>36</v>
      </c>
      <c r="F2060" t="s">
        <v>30</v>
      </c>
      <c r="H2060">
        <f t="shared" si="192"/>
        <v>51371</v>
      </c>
      <c r="I2060" t="str" cm="1">
        <f t="array" ref="I2060">_xlfn.IFS(H2060&lt;PERCENTILE(Income_Clean,0.33),"Low",H2060&lt;PERCENTILE(Income_Clean,0.67),"Medium",H2060&gt;PERCENTILE(Income_Clean,0.67),"High")</f>
        <v>Medium</v>
      </c>
      <c r="J2060" t="str">
        <f t="shared" si="193"/>
        <v>Average Income</v>
      </c>
      <c r="K2060">
        <v>1</v>
      </c>
      <c r="L2060">
        <v>0</v>
      </c>
      <c r="M2060" t="str">
        <f t="shared" si="195"/>
        <v>Yes</v>
      </c>
      <c r="N2060" t="s">
        <v>63</v>
      </c>
      <c r="O2060">
        <v>82</v>
      </c>
      <c r="P2060">
        <v>23</v>
      </c>
      <c r="Q2060">
        <v>0</v>
      </c>
      <c r="R2060">
        <v>15</v>
      </c>
      <c r="S2060">
        <v>0</v>
      </c>
      <c r="T2060">
        <v>2</v>
      </c>
      <c r="U2060">
        <v>7</v>
      </c>
      <c r="V2060">
        <f t="shared" si="196"/>
        <v>47</v>
      </c>
      <c r="W2060">
        <v>2</v>
      </c>
      <c r="X2060">
        <v>3</v>
      </c>
      <c r="Y2060">
        <v>0</v>
      </c>
      <c r="Z2060">
        <v>3</v>
      </c>
      <c r="AA2060">
        <v>6</v>
      </c>
      <c r="AB2060">
        <v>0</v>
      </c>
      <c r="AC2060">
        <v>0</v>
      </c>
      <c r="AD2060">
        <v>0</v>
      </c>
      <c r="AE2060">
        <v>0</v>
      </c>
      <c r="AF2060">
        <v>0</v>
      </c>
      <c r="AG2060">
        <f t="shared" si="197"/>
        <v>0</v>
      </c>
      <c r="AH2060">
        <v>0</v>
      </c>
      <c r="AI2060">
        <v>0</v>
      </c>
    </row>
    <row r="2061" spans="1:35" x14ac:dyDescent="0.3">
      <c r="A2061" s="1">
        <v>2345</v>
      </c>
      <c r="B2061">
        <v>1982</v>
      </c>
      <c r="C2061">
        <f t="shared" si="194"/>
        <v>44</v>
      </c>
      <c r="D2061" t="str" cm="1">
        <f t="array" ref="D2061">_xlfn.IFS(C2061&lt;36,"Young",C2061&lt;56,"Middle-aged",C2061&gt;=56,"Senior")</f>
        <v>Middle-aged</v>
      </c>
      <c r="E2061" t="s">
        <v>36</v>
      </c>
      <c r="F2061" t="s">
        <v>33</v>
      </c>
      <c r="G2061">
        <v>70038</v>
      </c>
      <c r="H2061">
        <f t="shared" si="192"/>
        <v>70038</v>
      </c>
      <c r="I2061" t="str" cm="1">
        <f t="array" ref="I2061">_xlfn.IFS(H2061&lt;PERCENTILE(Income_Clean,0.33),"Low",H2061&lt;PERCENTILE(Income_Clean,0.67),"Medium",H2061&gt;PERCENTILE(Income_Clean,0.67),"High")</f>
        <v>High</v>
      </c>
      <c r="J2061" t="str">
        <f t="shared" si="193"/>
        <v>Above Average Income</v>
      </c>
      <c r="K2061">
        <v>0</v>
      </c>
      <c r="L2061">
        <v>0</v>
      </c>
      <c r="M2061" t="str">
        <f t="shared" si="195"/>
        <v>No</v>
      </c>
      <c r="N2061" t="s">
        <v>551</v>
      </c>
      <c r="O2061">
        <v>54</v>
      </c>
      <c r="P2061">
        <v>587</v>
      </c>
      <c r="Q2061">
        <v>54</v>
      </c>
      <c r="R2061">
        <v>348</v>
      </c>
      <c r="S2061">
        <v>71</v>
      </c>
      <c r="T2061">
        <v>54</v>
      </c>
      <c r="U2061">
        <v>130</v>
      </c>
      <c r="V2061">
        <f t="shared" si="196"/>
        <v>1244</v>
      </c>
      <c r="W2061">
        <v>1</v>
      </c>
      <c r="X2061">
        <v>4</v>
      </c>
      <c r="Y2061">
        <v>4</v>
      </c>
      <c r="Z2061">
        <v>8</v>
      </c>
      <c r="AA2061">
        <v>2</v>
      </c>
      <c r="AB2061">
        <v>0</v>
      </c>
      <c r="AC2061">
        <v>0</v>
      </c>
      <c r="AD2061">
        <v>0</v>
      </c>
      <c r="AE2061">
        <v>0</v>
      </c>
      <c r="AF2061">
        <v>0</v>
      </c>
      <c r="AG2061">
        <f t="shared" si="197"/>
        <v>0</v>
      </c>
      <c r="AH2061">
        <v>0</v>
      </c>
      <c r="AI2061">
        <v>0</v>
      </c>
    </row>
    <row r="2062" spans="1:35" x14ac:dyDescent="0.3">
      <c r="A2062" s="1">
        <v>322</v>
      </c>
      <c r="B2062">
        <v>1978</v>
      </c>
      <c r="C2062">
        <f t="shared" si="194"/>
        <v>48</v>
      </c>
      <c r="D2062" t="str" cm="1">
        <f t="array" ref="D2062">_xlfn.IFS(C2062&lt;36,"Young",C2062&lt;56,"Middle-aged",C2062&gt;=56,"Senior")</f>
        <v>Middle-aged</v>
      </c>
      <c r="E2062" t="s">
        <v>29</v>
      </c>
      <c r="F2062" t="s">
        <v>33</v>
      </c>
      <c r="G2062">
        <v>42554</v>
      </c>
      <c r="H2062">
        <f t="shared" si="192"/>
        <v>42554</v>
      </c>
      <c r="I2062" t="str" cm="1">
        <f t="array" ref="I2062">_xlfn.IFS(H2062&lt;PERCENTILE(Income_Clean,0.33),"Low",H2062&lt;PERCENTILE(Income_Clean,0.67),"Medium",H2062&gt;PERCENTILE(Income_Clean,0.67),"High")</f>
        <v>Medium</v>
      </c>
      <c r="J2062" t="str">
        <f t="shared" si="193"/>
        <v>Average Income</v>
      </c>
      <c r="K2062">
        <v>1</v>
      </c>
      <c r="L2062">
        <v>1</v>
      </c>
      <c r="M2062" t="str">
        <f t="shared" si="195"/>
        <v>Yes</v>
      </c>
      <c r="N2062" t="s">
        <v>271</v>
      </c>
      <c r="O2062">
        <v>93</v>
      </c>
      <c r="P2062">
        <v>29</v>
      </c>
      <c r="Q2062">
        <v>1</v>
      </c>
      <c r="R2062">
        <v>11</v>
      </c>
      <c r="S2062">
        <v>0</v>
      </c>
      <c r="T2062">
        <v>0</v>
      </c>
      <c r="U2062">
        <v>0</v>
      </c>
      <c r="V2062">
        <f t="shared" si="196"/>
        <v>41</v>
      </c>
      <c r="W2062">
        <v>2</v>
      </c>
      <c r="X2062">
        <v>2</v>
      </c>
      <c r="Y2062">
        <v>0</v>
      </c>
      <c r="Z2062">
        <v>3</v>
      </c>
      <c r="AA2062">
        <v>4</v>
      </c>
      <c r="AB2062">
        <v>0</v>
      </c>
      <c r="AC2062">
        <v>0</v>
      </c>
      <c r="AD2062">
        <v>0</v>
      </c>
      <c r="AE2062">
        <v>0</v>
      </c>
      <c r="AF2062">
        <v>0</v>
      </c>
      <c r="AG2062">
        <f t="shared" si="197"/>
        <v>0</v>
      </c>
      <c r="AH2062">
        <v>0</v>
      </c>
      <c r="AI2062">
        <v>0</v>
      </c>
    </row>
    <row r="2063" spans="1:35" x14ac:dyDescent="0.3">
      <c r="A2063" s="1">
        <v>10897</v>
      </c>
      <c r="B2063">
        <v>1974</v>
      </c>
      <c r="C2063">
        <f t="shared" si="194"/>
        <v>52</v>
      </c>
      <c r="D2063" t="str" cm="1">
        <f t="array" ref="D2063">_xlfn.IFS(C2063&lt;36,"Young",C2063&lt;56,"Middle-aged",C2063&gt;=56,"Senior")</f>
        <v>Middle-aged</v>
      </c>
      <c r="E2063" t="s">
        <v>29</v>
      </c>
      <c r="F2063" t="s">
        <v>37</v>
      </c>
      <c r="G2063">
        <v>67445</v>
      </c>
      <c r="H2063">
        <f t="shared" si="192"/>
        <v>67445</v>
      </c>
      <c r="I2063" t="str" cm="1">
        <f t="array" ref="I2063">_xlfn.IFS(H2063&lt;PERCENTILE(Income_Clean,0.33),"Low",H2063&lt;PERCENTILE(Income_Clean,0.67),"Medium",H2063&gt;PERCENTILE(Income_Clean,0.67),"High")</f>
        <v>High</v>
      </c>
      <c r="J2063" t="str">
        <f t="shared" si="193"/>
        <v>Above Average Income</v>
      </c>
      <c r="K2063">
        <v>0</v>
      </c>
      <c r="L2063">
        <v>1</v>
      </c>
      <c r="M2063" t="str">
        <f t="shared" si="195"/>
        <v>Yes</v>
      </c>
      <c r="N2063" t="s">
        <v>396</v>
      </c>
      <c r="O2063">
        <v>63</v>
      </c>
      <c r="P2063">
        <v>757</v>
      </c>
      <c r="Q2063">
        <v>80</v>
      </c>
      <c r="R2063">
        <v>217</v>
      </c>
      <c r="S2063">
        <v>29</v>
      </c>
      <c r="T2063">
        <v>80</v>
      </c>
      <c r="U2063">
        <v>11</v>
      </c>
      <c r="V2063">
        <f t="shared" si="196"/>
        <v>1174</v>
      </c>
      <c r="W2063">
        <v>5</v>
      </c>
      <c r="X2063">
        <v>9</v>
      </c>
      <c r="Y2063">
        <v>6</v>
      </c>
      <c r="Z2063">
        <v>12</v>
      </c>
      <c r="AA2063">
        <v>6</v>
      </c>
      <c r="AB2063">
        <v>0</v>
      </c>
      <c r="AC2063">
        <v>0</v>
      </c>
      <c r="AD2063">
        <v>0</v>
      </c>
      <c r="AE2063">
        <v>0</v>
      </c>
      <c r="AF2063">
        <v>0</v>
      </c>
      <c r="AG2063">
        <f t="shared" si="197"/>
        <v>0</v>
      </c>
      <c r="AH2063">
        <v>0</v>
      </c>
      <c r="AI2063">
        <v>0</v>
      </c>
    </row>
    <row r="2064" spans="1:35" x14ac:dyDescent="0.3">
      <c r="A2064" s="1">
        <v>123</v>
      </c>
      <c r="B2064">
        <v>1951</v>
      </c>
      <c r="C2064">
        <f t="shared" si="194"/>
        <v>75</v>
      </c>
      <c r="D2064" t="str" cm="1">
        <f t="array" ref="D2064">_xlfn.IFS(C2064&lt;36,"Young",C2064&lt;56,"Middle-aged",C2064&gt;=56,"Senior")</f>
        <v>Senior</v>
      </c>
      <c r="E2064" t="s">
        <v>29</v>
      </c>
      <c r="F2064" t="s">
        <v>71</v>
      </c>
      <c r="G2064">
        <v>67046</v>
      </c>
      <c r="H2064">
        <f t="shared" si="192"/>
        <v>67046</v>
      </c>
      <c r="I2064" t="str" cm="1">
        <f t="array" ref="I2064">_xlfn.IFS(H2064&lt;PERCENTILE(Income_Clean,0.33),"Low",H2064&lt;PERCENTILE(Income_Clean,0.67),"Medium",H2064&gt;PERCENTILE(Income_Clean,0.67),"High")</f>
        <v>High</v>
      </c>
      <c r="J2064" t="str">
        <f t="shared" si="193"/>
        <v>Above Average Income</v>
      </c>
      <c r="K2064">
        <v>0</v>
      </c>
      <c r="L2064">
        <v>1</v>
      </c>
      <c r="M2064" t="str">
        <f t="shared" si="195"/>
        <v>Yes</v>
      </c>
      <c r="N2064" t="s">
        <v>56</v>
      </c>
      <c r="O2064">
        <v>92</v>
      </c>
      <c r="P2064">
        <v>544</v>
      </c>
      <c r="Q2064">
        <v>35</v>
      </c>
      <c r="R2064">
        <v>133</v>
      </c>
      <c r="S2064">
        <v>23</v>
      </c>
      <c r="T2064">
        <v>151</v>
      </c>
      <c r="U2064">
        <v>107</v>
      </c>
      <c r="V2064">
        <f t="shared" si="196"/>
        <v>993</v>
      </c>
      <c r="W2064">
        <v>2</v>
      </c>
      <c r="X2064">
        <v>4</v>
      </c>
      <c r="Y2064">
        <v>5</v>
      </c>
      <c r="Z2064">
        <v>4</v>
      </c>
      <c r="AA2064">
        <v>2</v>
      </c>
      <c r="AB2064">
        <v>0</v>
      </c>
      <c r="AC2064">
        <v>0</v>
      </c>
      <c r="AD2064">
        <v>0</v>
      </c>
      <c r="AE2064">
        <v>0</v>
      </c>
      <c r="AF2064">
        <v>0</v>
      </c>
      <c r="AG2064">
        <f t="shared" si="197"/>
        <v>0</v>
      </c>
      <c r="AH2064">
        <v>0</v>
      </c>
      <c r="AI2064">
        <v>0</v>
      </c>
    </row>
    <row r="2065" spans="1:35" x14ac:dyDescent="0.3">
      <c r="A2065" s="1">
        <v>6103</v>
      </c>
      <c r="B2065">
        <v>1948</v>
      </c>
      <c r="C2065">
        <f t="shared" si="194"/>
        <v>78</v>
      </c>
      <c r="D2065" t="str" cm="1">
        <f t="array" ref="D2065">_xlfn.IFS(C2065&lt;36,"Young",C2065&lt;56,"Middle-aged",C2065&gt;=56,"Senior")</f>
        <v>Senior</v>
      </c>
      <c r="E2065" t="s">
        <v>29</v>
      </c>
      <c r="F2065" t="s">
        <v>37</v>
      </c>
      <c r="G2065">
        <v>42192</v>
      </c>
      <c r="H2065">
        <f t="shared" si="192"/>
        <v>42192</v>
      </c>
      <c r="I2065" t="str" cm="1">
        <f t="array" ref="I2065">_xlfn.IFS(H2065&lt;PERCENTILE(Income_Clean,0.33),"Low",H2065&lt;PERCENTILE(Income_Clean,0.67),"Medium",H2065&gt;PERCENTILE(Income_Clean,0.67),"High")</f>
        <v>Medium</v>
      </c>
      <c r="J2065" t="str">
        <f t="shared" si="193"/>
        <v>Average Income</v>
      </c>
      <c r="K2065">
        <v>0</v>
      </c>
      <c r="L2065">
        <v>0</v>
      </c>
      <c r="M2065" t="str">
        <f t="shared" si="195"/>
        <v>No</v>
      </c>
      <c r="N2065" t="s">
        <v>677</v>
      </c>
      <c r="O2065">
        <v>40</v>
      </c>
      <c r="P2065">
        <v>40</v>
      </c>
      <c r="Q2065">
        <v>15</v>
      </c>
      <c r="R2065">
        <v>15</v>
      </c>
      <c r="S2065">
        <v>17</v>
      </c>
      <c r="T2065">
        <v>6</v>
      </c>
      <c r="U2065">
        <v>7</v>
      </c>
      <c r="V2065">
        <f t="shared" si="196"/>
        <v>100</v>
      </c>
      <c r="W2065">
        <v>1</v>
      </c>
      <c r="X2065">
        <v>2</v>
      </c>
      <c r="Y2065">
        <v>1</v>
      </c>
      <c r="Z2065">
        <v>3</v>
      </c>
      <c r="AA2065">
        <v>4</v>
      </c>
      <c r="AB2065">
        <v>0</v>
      </c>
      <c r="AC2065">
        <v>0</v>
      </c>
      <c r="AD2065">
        <v>0</v>
      </c>
      <c r="AE2065">
        <v>0</v>
      </c>
      <c r="AF2065">
        <v>0</v>
      </c>
      <c r="AG2065">
        <f t="shared" si="197"/>
        <v>0</v>
      </c>
      <c r="AH2065">
        <v>0</v>
      </c>
      <c r="AI2065">
        <v>0</v>
      </c>
    </row>
    <row r="2066" spans="1:35" x14ac:dyDescent="0.3">
      <c r="A2066" s="1">
        <v>7899</v>
      </c>
      <c r="B2066">
        <v>1952</v>
      </c>
      <c r="C2066">
        <f t="shared" si="194"/>
        <v>74</v>
      </c>
      <c r="D2066" t="str" cm="1">
        <f t="array" ref="D2066">_xlfn.IFS(C2066&lt;36,"Young",C2066&lt;56,"Middle-aged",C2066&gt;=56,"Senior")</f>
        <v>Senior</v>
      </c>
      <c r="E2066" t="s">
        <v>36</v>
      </c>
      <c r="F2066" t="s">
        <v>37</v>
      </c>
      <c r="G2066">
        <v>77610</v>
      </c>
      <c r="H2066">
        <f t="shared" si="192"/>
        <v>77610</v>
      </c>
      <c r="I2066" t="str" cm="1">
        <f t="array" ref="I2066">_xlfn.IFS(H2066&lt;PERCENTILE(Income_Clean,0.33),"Low",H2066&lt;PERCENTILE(Income_Clean,0.67),"Medium",H2066&gt;PERCENTILE(Income_Clean,0.67),"High")</f>
        <v>High</v>
      </c>
      <c r="J2066" t="str">
        <f t="shared" si="193"/>
        <v>Above Average Income</v>
      </c>
      <c r="K2066">
        <v>0</v>
      </c>
      <c r="L2066">
        <v>1</v>
      </c>
      <c r="M2066" t="str">
        <f t="shared" si="195"/>
        <v>Yes</v>
      </c>
      <c r="N2066" t="s">
        <v>67</v>
      </c>
      <c r="O2066">
        <v>70</v>
      </c>
      <c r="P2066">
        <v>1245</v>
      </c>
      <c r="Q2066">
        <v>33</v>
      </c>
      <c r="R2066">
        <v>332</v>
      </c>
      <c r="S2066">
        <v>21</v>
      </c>
      <c r="T2066">
        <v>33</v>
      </c>
      <c r="U2066">
        <v>16</v>
      </c>
      <c r="V2066">
        <f t="shared" si="196"/>
        <v>1680</v>
      </c>
      <c r="W2066">
        <v>2</v>
      </c>
      <c r="X2066">
        <v>4</v>
      </c>
      <c r="Y2066">
        <v>7</v>
      </c>
      <c r="Z2066">
        <v>4</v>
      </c>
      <c r="AA2066">
        <v>7</v>
      </c>
      <c r="AB2066">
        <v>0</v>
      </c>
      <c r="AC2066">
        <v>0</v>
      </c>
      <c r="AD2066">
        <v>0</v>
      </c>
      <c r="AE2066">
        <v>0</v>
      </c>
      <c r="AF2066">
        <v>0</v>
      </c>
      <c r="AG2066">
        <f t="shared" si="197"/>
        <v>0</v>
      </c>
      <c r="AH2066">
        <v>0</v>
      </c>
      <c r="AI2066">
        <v>0</v>
      </c>
    </row>
    <row r="2067" spans="1:35" x14ac:dyDescent="0.3">
      <c r="A2067" s="1">
        <v>10500</v>
      </c>
      <c r="B2067">
        <v>1984</v>
      </c>
      <c r="C2067">
        <f t="shared" si="194"/>
        <v>42</v>
      </c>
      <c r="D2067" t="str" cm="1">
        <f t="array" ref="D2067">_xlfn.IFS(C2067&lt;36,"Young",C2067&lt;56,"Middle-aged",C2067&gt;=56,"Senior")</f>
        <v>Middle-aged</v>
      </c>
      <c r="E2067" t="s">
        <v>29</v>
      </c>
      <c r="F2067" t="s">
        <v>37</v>
      </c>
      <c r="G2067">
        <v>31761</v>
      </c>
      <c r="H2067">
        <f t="shared" si="192"/>
        <v>31761</v>
      </c>
      <c r="I2067" t="str" cm="1">
        <f t="array" ref="I2067">_xlfn.IFS(H2067&lt;PERCENTILE(Income_Clean,0.33),"Low",H2067&lt;PERCENTILE(Income_Clean,0.67),"Medium",H2067&gt;PERCENTILE(Income_Clean,0.67),"High")</f>
        <v>Low</v>
      </c>
      <c r="J2067" t="str">
        <f t="shared" si="193"/>
        <v>Below Average Income</v>
      </c>
      <c r="K2067">
        <v>1</v>
      </c>
      <c r="L2067">
        <v>0</v>
      </c>
      <c r="M2067" t="str">
        <f t="shared" si="195"/>
        <v>Yes</v>
      </c>
      <c r="N2067" t="s">
        <v>345</v>
      </c>
      <c r="O2067">
        <v>96</v>
      </c>
      <c r="P2067">
        <v>19</v>
      </c>
      <c r="Q2067">
        <v>1</v>
      </c>
      <c r="R2067">
        <v>20</v>
      </c>
      <c r="S2067">
        <v>16</v>
      </c>
      <c r="T2067">
        <v>14</v>
      </c>
      <c r="U2067">
        <v>28</v>
      </c>
      <c r="V2067">
        <f t="shared" si="196"/>
        <v>98</v>
      </c>
      <c r="W2067">
        <v>2</v>
      </c>
      <c r="X2067">
        <v>3</v>
      </c>
      <c r="Y2067">
        <v>0</v>
      </c>
      <c r="Z2067">
        <v>4</v>
      </c>
      <c r="AA2067">
        <v>5</v>
      </c>
      <c r="AB2067">
        <v>0</v>
      </c>
      <c r="AC2067">
        <v>0</v>
      </c>
      <c r="AD2067">
        <v>0</v>
      </c>
      <c r="AE2067">
        <v>0</v>
      </c>
      <c r="AF2067">
        <v>0</v>
      </c>
      <c r="AG2067">
        <f t="shared" si="197"/>
        <v>0</v>
      </c>
      <c r="AH2067">
        <v>0</v>
      </c>
      <c r="AI2067">
        <v>0</v>
      </c>
    </row>
    <row r="2068" spans="1:35" x14ac:dyDescent="0.3">
      <c r="A2068" s="1">
        <v>1655</v>
      </c>
      <c r="B2068">
        <v>1979</v>
      </c>
      <c r="C2068">
        <f t="shared" si="194"/>
        <v>47</v>
      </c>
      <c r="D2068" t="str" cm="1">
        <f t="array" ref="D2068">_xlfn.IFS(C2068&lt;36,"Young",C2068&lt;56,"Middle-aged",C2068&gt;=56,"Senior")</f>
        <v>Middle-aged</v>
      </c>
      <c r="E2068" t="s">
        <v>29</v>
      </c>
      <c r="F2068" t="s">
        <v>33</v>
      </c>
      <c r="G2068">
        <v>34350</v>
      </c>
      <c r="H2068">
        <f t="shared" si="192"/>
        <v>34350</v>
      </c>
      <c r="I2068" t="str" cm="1">
        <f t="array" ref="I2068">_xlfn.IFS(H2068&lt;PERCENTILE(Income_Clean,0.33),"Low",H2068&lt;PERCENTILE(Income_Clean,0.67),"Medium",H2068&gt;PERCENTILE(Income_Clean,0.67),"High")</f>
        <v>Low</v>
      </c>
      <c r="J2068" t="str">
        <f t="shared" si="193"/>
        <v>Below Average Income</v>
      </c>
      <c r="K2068">
        <v>1</v>
      </c>
      <c r="L2068">
        <v>0</v>
      </c>
      <c r="M2068" t="str">
        <f t="shared" si="195"/>
        <v>Yes</v>
      </c>
      <c r="N2068" t="s">
        <v>427</v>
      </c>
      <c r="O2068">
        <v>81</v>
      </c>
      <c r="P2068">
        <v>16</v>
      </c>
      <c r="Q2068">
        <v>3</v>
      </c>
      <c r="R2068">
        <v>15</v>
      </c>
      <c r="S2068">
        <v>2</v>
      </c>
      <c r="T2068">
        <v>1</v>
      </c>
      <c r="U2068">
        <v>11</v>
      </c>
      <c r="V2068">
        <f t="shared" si="196"/>
        <v>48</v>
      </c>
      <c r="W2068">
        <v>1</v>
      </c>
      <c r="X2068">
        <v>1</v>
      </c>
      <c r="Y2068">
        <v>0</v>
      </c>
      <c r="Z2068">
        <v>3</v>
      </c>
      <c r="AA2068">
        <v>7</v>
      </c>
      <c r="AB2068">
        <v>0</v>
      </c>
      <c r="AC2068">
        <v>0</v>
      </c>
      <c r="AD2068">
        <v>0</v>
      </c>
      <c r="AE2068">
        <v>0</v>
      </c>
      <c r="AF2068">
        <v>0</v>
      </c>
      <c r="AG2068">
        <f t="shared" si="197"/>
        <v>0</v>
      </c>
      <c r="AH2068">
        <v>0</v>
      </c>
      <c r="AI2068">
        <v>0</v>
      </c>
    </row>
    <row r="2069" spans="1:35" x14ac:dyDescent="0.3">
      <c r="A2069" s="1">
        <v>2406</v>
      </c>
      <c r="B2069">
        <v>1949</v>
      </c>
      <c r="C2069">
        <f t="shared" si="194"/>
        <v>77</v>
      </c>
      <c r="D2069" t="str" cm="1">
        <f t="array" ref="D2069">_xlfn.IFS(C2069&lt;36,"Young",C2069&lt;56,"Middle-aged",C2069&gt;=56,"Senior")</f>
        <v>Senior</v>
      </c>
      <c r="E2069" t="s">
        <v>29</v>
      </c>
      <c r="F2069" t="s">
        <v>33</v>
      </c>
      <c r="G2069">
        <v>54591</v>
      </c>
      <c r="H2069">
        <f t="shared" si="192"/>
        <v>54591</v>
      </c>
      <c r="I2069" t="str" cm="1">
        <f t="array" ref="I2069">_xlfn.IFS(H2069&lt;PERCENTILE(Income_Clean,0.33),"Low",H2069&lt;PERCENTILE(Income_Clean,0.67),"Medium",H2069&gt;PERCENTILE(Income_Clean,0.67),"High")</f>
        <v>Medium</v>
      </c>
      <c r="J2069" t="str">
        <f t="shared" si="193"/>
        <v>Average Income</v>
      </c>
      <c r="K2069">
        <v>0</v>
      </c>
      <c r="L2069">
        <v>1</v>
      </c>
      <c r="M2069" t="str">
        <f t="shared" si="195"/>
        <v>Yes</v>
      </c>
      <c r="N2069" t="s">
        <v>518</v>
      </c>
      <c r="O2069">
        <v>63</v>
      </c>
      <c r="P2069">
        <v>376</v>
      </c>
      <c r="Q2069">
        <v>4</v>
      </c>
      <c r="R2069">
        <v>94</v>
      </c>
      <c r="S2069">
        <v>12</v>
      </c>
      <c r="T2069">
        <v>9</v>
      </c>
      <c r="U2069">
        <v>24</v>
      </c>
      <c r="V2069">
        <f t="shared" si="196"/>
        <v>519</v>
      </c>
      <c r="W2069">
        <v>3</v>
      </c>
      <c r="X2069">
        <v>6</v>
      </c>
      <c r="Y2069">
        <v>2</v>
      </c>
      <c r="Z2069">
        <v>8</v>
      </c>
      <c r="AA2069">
        <v>5</v>
      </c>
      <c r="AB2069">
        <v>0</v>
      </c>
      <c r="AC2069">
        <v>0</v>
      </c>
      <c r="AD2069">
        <v>0</v>
      </c>
      <c r="AE2069">
        <v>0</v>
      </c>
      <c r="AF2069">
        <v>0</v>
      </c>
      <c r="AG2069">
        <f t="shared" si="197"/>
        <v>0</v>
      </c>
      <c r="AH2069">
        <v>0</v>
      </c>
      <c r="AI2069">
        <v>0</v>
      </c>
    </row>
    <row r="2070" spans="1:35" x14ac:dyDescent="0.3">
      <c r="A2070" s="1">
        <v>2712</v>
      </c>
      <c r="B2070">
        <v>1956</v>
      </c>
      <c r="C2070">
        <f t="shared" si="194"/>
        <v>70</v>
      </c>
      <c r="D2070" t="str" cm="1">
        <f t="array" ref="D2070">_xlfn.IFS(C2070&lt;36,"Young",C2070&lt;56,"Middle-aged",C2070&gt;=56,"Senior")</f>
        <v>Senior</v>
      </c>
      <c r="E2070" t="s">
        <v>29</v>
      </c>
      <c r="F2070" t="s">
        <v>37</v>
      </c>
      <c r="G2070">
        <v>71866</v>
      </c>
      <c r="H2070">
        <f t="shared" si="192"/>
        <v>71866</v>
      </c>
      <c r="I2070" t="str" cm="1">
        <f t="array" ref="I2070">_xlfn.IFS(H2070&lt;PERCENTILE(Income_Clean,0.33),"Low",H2070&lt;PERCENTILE(Income_Clean,0.67),"Medium",H2070&gt;PERCENTILE(Income_Clean,0.67),"High")</f>
        <v>High</v>
      </c>
      <c r="J2070" t="str">
        <f t="shared" si="193"/>
        <v>Above Average Income</v>
      </c>
      <c r="K2070">
        <v>0</v>
      </c>
      <c r="L2070">
        <v>1</v>
      </c>
      <c r="M2070" t="str">
        <f t="shared" si="195"/>
        <v>Yes</v>
      </c>
      <c r="N2070" t="s">
        <v>453</v>
      </c>
      <c r="O2070">
        <v>85</v>
      </c>
      <c r="P2070">
        <v>184</v>
      </c>
      <c r="Q2070">
        <v>178</v>
      </c>
      <c r="R2070">
        <v>178</v>
      </c>
      <c r="S2070">
        <v>103</v>
      </c>
      <c r="T2070">
        <v>39</v>
      </c>
      <c r="U2070">
        <v>33</v>
      </c>
      <c r="V2070">
        <f t="shared" si="196"/>
        <v>715</v>
      </c>
      <c r="W2070">
        <v>1</v>
      </c>
      <c r="X2070">
        <v>6</v>
      </c>
      <c r="Y2070">
        <v>3</v>
      </c>
      <c r="Z2070">
        <v>10</v>
      </c>
      <c r="AA2070">
        <v>3</v>
      </c>
      <c r="AB2070">
        <v>0</v>
      </c>
      <c r="AC2070">
        <v>0</v>
      </c>
      <c r="AD2070">
        <v>0</v>
      </c>
      <c r="AE2070">
        <v>0</v>
      </c>
      <c r="AF2070">
        <v>0</v>
      </c>
      <c r="AG2070">
        <f t="shared" si="197"/>
        <v>0</v>
      </c>
      <c r="AH2070">
        <v>0</v>
      </c>
      <c r="AI2070">
        <v>0</v>
      </c>
    </row>
    <row r="2071" spans="1:35" x14ac:dyDescent="0.3">
      <c r="A2071" s="1">
        <v>5517</v>
      </c>
      <c r="B2071">
        <v>1969</v>
      </c>
      <c r="C2071">
        <f t="shared" si="194"/>
        <v>57</v>
      </c>
      <c r="D2071" t="str" cm="1">
        <f t="array" ref="D2071">_xlfn.IFS(C2071&lt;36,"Young",C2071&lt;56,"Middle-aged",C2071&gt;=56,"Senior")</f>
        <v>Senior</v>
      </c>
      <c r="E2071" t="s">
        <v>29</v>
      </c>
      <c r="F2071" t="s">
        <v>37</v>
      </c>
      <c r="G2071">
        <v>25293</v>
      </c>
      <c r="H2071">
        <f t="shared" si="192"/>
        <v>25293</v>
      </c>
      <c r="I2071" t="str" cm="1">
        <f t="array" ref="I2071">_xlfn.IFS(H2071&lt;PERCENTILE(Income_Clean,0.33),"Low",H2071&lt;PERCENTILE(Income_Clean,0.67),"Medium",H2071&gt;PERCENTILE(Income_Clean,0.67),"High")</f>
        <v>Low</v>
      </c>
      <c r="J2071" t="str">
        <f t="shared" si="193"/>
        <v>Below Average Income</v>
      </c>
      <c r="K2071">
        <v>1</v>
      </c>
      <c r="L2071">
        <v>0</v>
      </c>
      <c r="M2071" t="str">
        <f t="shared" si="195"/>
        <v>Yes</v>
      </c>
      <c r="N2071" t="s">
        <v>488</v>
      </c>
      <c r="O2071">
        <v>51</v>
      </c>
      <c r="P2071">
        <v>15</v>
      </c>
      <c r="Q2071">
        <v>0</v>
      </c>
      <c r="R2071">
        <v>11</v>
      </c>
      <c r="S2071">
        <v>0</v>
      </c>
      <c r="T2071">
        <v>2</v>
      </c>
      <c r="U2071">
        <v>9</v>
      </c>
      <c r="V2071">
        <f t="shared" si="196"/>
        <v>37</v>
      </c>
      <c r="W2071">
        <v>1</v>
      </c>
      <c r="X2071">
        <v>1</v>
      </c>
      <c r="Y2071">
        <v>1</v>
      </c>
      <c r="Z2071">
        <v>2</v>
      </c>
      <c r="AA2071">
        <v>8</v>
      </c>
      <c r="AB2071">
        <v>0</v>
      </c>
      <c r="AC2071">
        <v>0</v>
      </c>
      <c r="AD2071">
        <v>0</v>
      </c>
      <c r="AE2071">
        <v>0</v>
      </c>
      <c r="AF2071">
        <v>0</v>
      </c>
      <c r="AG2071">
        <f t="shared" si="197"/>
        <v>0</v>
      </c>
      <c r="AH2071">
        <v>0</v>
      </c>
      <c r="AI2071">
        <v>0</v>
      </c>
    </row>
    <row r="2072" spans="1:35" x14ac:dyDescent="0.3">
      <c r="A2072" s="1">
        <v>10643</v>
      </c>
      <c r="B2072">
        <v>1987</v>
      </c>
      <c r="C2072">
        <f t="shared" si="194"/>
        <v>39</v>
      </c>
      <c r="D2072" t="str" cm="1">
        <f t="array" ref="D2072">_xlfn.IFS(C2072&lt;36,"Young",C2072&lt;56,"Middle-aged",C2072&gt;=56,"Senior")</f>
        <v>Middle-aged</v>
      </c>
      <c r="E2072" t="s">
        <v>36</v>
      </c>
      <c r="F2072" t="s">
        <v>30</v>
      </c>
      <c r="G2072">
        <v>42000</v>
      </c>
      <c r="H2072">
        <f t="shared" si="192"/>
        <v>42000</v>
      </c>
      <c r="I2072" t="str" cm="1">
        <f t="array" ref="I2072">_xlfn.IFS(H2072&lt;PERCENTILE(Income_Clean,0.33),"Low",H2072&lt;PERCENTILE(Income_Clean,0.67),"Medium",H2072&gt;PERCENTILE(Income_Clean,0.67),"High")</f>
        <v>Medium</v>
      </c>
      <c r="J2072" t="str">
        <f t="shared" si="193"/>
        <v>Average Income</v>
      </c>
      <c r="K2072">
        <v>0</v>
      </c>
      <c r="L2072">
        <v>0</v>
      </c>
      <c r="M2072" t="str">
        <f t="shared" si="195"/>
        <v>No</v>
      </c>
      <c r="N2072" t="s">
        <v>296</v>
      </c>
      <c r="O2072">
        <v>23</v>
      </c>
      <c r="P2072">
        <v>124</v>
      </c>
      <c r="Q2072">
        <v>83</v>
      </c>
      <c r="R2072">
        <v>267</v>
      </c>
      <c r="S2072">
        <v>85</v>
      </c>
      <c r="T2072">
        <v>59</v>
      </c>
      <c r="U2072">
        <v>35</v>
      </c>
      <c r="V2072">
        <f t="shared" si="196"/>
        <v>653</v>
      </c>
      <c r="W2072">
        <v>2</v>
      </c>
      <c r="X2072">
        <v>5</v>
      </c>
      <c r="Y2072">
        <v>2</v>
      </c>
      <c r="Z2072">
        <v>11</v>
      </c>
      <c r="AA2072">
        <v>5</v>
      </c>
      <c r="AB2072">
        <v>0</v>
      </c>
      <c r="AC2072">
        <v>0</v>
      </c>
      <c r="AD2072">
        <v>0</v>
      </c>
      <c r="AE2072">
        <v>0</v>
      </c>
      <c r="AF2072">
        <v>0</v>
      </c>
      <c r="AG2072">
        <f t="shared" si="197"/>
        <v>0</v>
      </c>
      <c r="AH2072">
        <v>0</v>
      </c>
      <c r="AI2072">
        <v>1</v>
      </c>
    </row>
    <row r="2073" spans="1:35" x14ac:dyDescent="0.3">
      <c r="A2073" s="1">
        <v>2254</v>
      </c>
      <c r="B2073">
        <v>1983</v>
      </c>
      <c r="C2073">
        <f t="shared" si="194"/>
        <v>43</v>
      </c>
      <c r="D2073" t="str" cm="1">
        <f t="array" ref="D2073">_xlfn.IFS(C2073&lt;36,"Young",C2073&lt;56,"Middle-aged",C2073&gt;=56,"Senior")</f>
        <v>Middle-aged</v>
      </c>
      <c r="E2073" t="s">
        <v>29</v>
      </c>
      <c r="F2073" t="s">
        <v>37</v>
      </c>
      <c r="G2073">
        <v>69520</v>
      </c>
      <c r="H2073">
        <f t="shared" si="192"/>
        <v>69520</v>
      </c>
      <c r="I2073" t="str" cm="1">
        <f t="array" ref="I2073">_xlfn.IFS(H2073&lt;PERCENTILE(Income_Clean,0.33),"Low",H2073&lt;PERCENTILE(Income_Clean,0.67),"Medium",H2073&gt;PERCENTILE(Income_Clean,0.67),"High")</f>
        <v>High</v>
      </c>
      <c r="J2073" t="str">
        <f t="shared" si="193"/>
        <v>Above Average Income</v>
      </c>
      <c r="K2073">
        <v>0</v>
      </c>
      <c r="L2073">
        <v>0</v>
      </c>
      <c r="M2073" t="str">
        <f t="shared" si="195"/>
        <v>No</v>
      </c>
      <c r="N2073" t="s">
        <v>153</v>
      </c>
      <c r="O2073">
        <v>95</v>
      </c>
      <c r="P2073">
        <v>627</v>
      </c>
      <c r="Q2073">
        <v>120</v>
      </c>
      <c r="R2073">
        <v>414</v>
      </c>
      <c r="S2073">
        <v>121</v>
      </c>
      <c r="T2073">
        <v>80</v>
      </c>
      <c r="U2073">
        <v>93</v>
      </c>
      <c r="V2073">
        <f t="shared" si="196"/>
        <v>1455</v>
      </c>
      <c r="W2073">
        <v>1</v>
      </c>
      <c r="X2073">
        <v>9</v>
      </c>
      <c r="Y2073">
        <v>6</v>
      </c>
      <c r="Z2073">
        <v>5</v>
      </c>
      <c r="AA2073">
        <v>5</v>
      </c>
      <c r="AB2073">
        <v>0</v>
      </c>
      <c r="AC2073">
        <v>0</v>
      </c>
      <c r="AD2073">
        <v>0</v>
      </c>
      <c r="AE2073">
        <v>0</v>
      </c>
      <c r="AF2073">
        <v>0</v>
      </c>
      <c r="AG2073">
        <f t="shared" si="197"/>
        <v>0</v>
      </c>
      <c r="AH2073">
        <v>0</v>
      </c>
      <c r="AI2073">
        <v>0</v>
      </c>
    </row>
    <row r="2074" spans="1:35" x14ac:dyDescent="0.3">
      <c r="A2074" s="1">
        <v>10281</v>
      </c>
      <c r="B2074">
        <v>1970</v>
      </c>
      <c r="C2074">
        <f t="shared" si="194"/>
        <v>56</v>
      </c>
      <c r="D2074" t="str" cm="1">
        <f t="array" ref="D2074">_xlfn.IFS(C2074&lt;36,"Young",C2074&lt;56,"Middle-aged",C2074&gt;=56,"Senior")</f>
        <v>Senior</v>
      </c>
      <c r="E2074" t="s">
        <v>29</v>
      </c>
      <c r="F2074" t="s">
        <v>41</v>
      </c>
      <c r="G2074">
        <v>64713</v>
      </c>
      <c r="H2074">
        <f t="shared" si="192"/>
        <v>64713</v>
      </c>
      <c r="I2074" t="str" cm="1">
        <f t="array" ref="I2074">_xlfn.IFS(H2074&lt;PERCENTILE(Income_Clean,0.33),"Low",H2074&lt;PERCENTILE(Income_Clean,0.67),"Medium",H2074&gt;PERCENTILE(Income_Clean,0.67),"High")</f>
        <v>High</v>
      </c>
      <c r="J2074" t="str">
        <f t="shared" si="193"/>
        <v>Above Average Income</v>
      </c>
      <c r="K2074">
        <v>1</v>
      </c>
      <c r="L2074">
        <v>0</v>
      </c>
      <c r="M2074" t="str">
        <f t="shared" si="195"/>
        <v>Yes</v>
      </c>
      <c r="N2074" t="s">
        <v>411</v>
      </c>
      <c r="O2074">
        <v>11</v>
      </c>
      <c r="P2074">
        <v>180</v>
      </c>
      <c r="Q2074">
        <v>60</v>
      </c>
      <c r="R2074">
        <v>241</v>
      </c>
      <c r="S2074">
        <v>13</v>
      </c>
      <c r="T2074">
        <v>54</v>
      </c>
      <c r="U2074">
        <v>54</v>
      </c>
      <c r="V2074">
        <f t="shared" si="196"/>
        <v>602</v>
      </c>
      <c r="W2074">
        <v>2</v>
      </c>
      <c r="X2074">
        <v>5</v>
      </c>
      <c r="Y2074">
        <v>5</v>
      </c>
      <c r="Z2074">
        <v>7</v>
      </c>
      <c r="AA2074">
        <v>4</v>
      </c>
      <c r="AB2074">
        <v>0</v>
      </c>
      <c r="AC2074">
        <v>0</v>
      </c>
      <c r="AD2074">
        <v>0</v>
      </c>
      <c r="AE2074">
        <v>0</v>
      </c>
      <c r="AF2074">
        <v>0</v>
      </c>
      <c r="AG2074">
        <f t="shared" si="197"/>
        <v>0</v>
      </c>
      <c r="AH2074">
        <v>0</v>
      </c>
      <c r="AI2074">
        <v>1</v>
      </c>
    </row>
    <row r="2075" spans="1:35" x14ac:dyDescent="0.3">
      <c r="A2075" s="1">
        <v>6958</v>
      </c>
      <c r="B2075">
        <v>1977</v>
      </c>
      <c r="C2075">
        <f t="shared" si="194"/>
        <v>49</v>
      </c>
      <c r="D2075" t="str" cm="1">
        <f t="array" ref="D2075">_xlfn.IFS(C2075&lt;36,"Young",C2075&lt;56,"Middle-aged",C2075&gt;=56,"Senior")</f>
        <v>Middle-aged</v>
      </c>
      <c r="E2075" t="s">
        <v>39</v>
      </c>
      <c r="F2075" t="s">
        <v>37</v>
      </c>
      <c r="G2075">
        <v>27889</v>
      </c>
      <c r="H2075">
        <f t="shared" si="192"/>
        <v>27889</v>
      </c>
      <c r="I2075" t="str" cm="1">
        <f t="array" ref="I2075">_xlfn.IFS(H2075&lt;PERCENTILE(Income_Clean,0.33),"Low",H2075&lt;PERCENTILE(Income_Clean,0.67),"Medium",H2075&gt;PERCENTILE(Income_Clean,0.67),"High")</f>
        <v>Low</v>
      </c>
      <c r="J2075" t="str">
        <f t="shared" si="193"/>
        <v>Below Average Income</v>
      </c>
      <c r="K2075">
        <v>1</v>
      </c>
      <c r="L2075">
        <v>0</v>
      </c>
      <c r="M2075" t="str">
        <f t="shared" si="195"/>
        <v>Yes</v>
      </c>
      <c r="N2075" t="s">
        <v>288</v>
      </c>
      <c r="O2075">
        <v>42</v>
      </c>
      <c r="P2075">
        <v>14</v>
      </c>
      <c r="Q2075">
        <v>0</v>
      </c>
      <c r="R2075">
        <v>4</v>
      </c>
      <c r="S2075">
        <v>0</v>
      </c>
      <c r="T2075">
        <v>0</v>
      </c>
      <c r="U2075">
        <v>8</v>
      </c>
      <c r="V2075">
        <f t="shared" si="196"/>
        <v>26</v>
      </c>
      <c r="W2075">
        <v>1</v>
      </c>
      <c r="X2075">
        <v>1</v>
      </c>
      <c r="Y2075">
        <v>1</v>
      </c>
      <c r="Z2075">
        <v>2</v>
      </c>
      <c r="AA2075">
        <v>6</v>
      </c>
      <c r="AB2075">
        <v>0</v>
      </c>
      <c r="AC2075">
        <v>0</v>
      </c>
      <c r="AD2075">
        <v>0</v>
      </c>
      <c r="AE2075">
        <v>0</v>
      </c>
      <c r="AF2075">
        <v>0</v>
      </c>
      <c r="AG2075">
        <f t="shared" si="197"/>
        <v>0</v>
      </c>
      <c r="AH2075">
        <v>0</v>
      </c>
      <c r="AI2075">
        <v>0</v>
      </c>
    </row>
    <row r="2076" spans="1:35" x14ac:dyDescent="0.3">
      <c r="A2076" s="1">
        <v>954</v>
      </c>
      <c r="B2076">
        <v>1960</v>
      </c>
      <c r="C2076">
        <f t="shared" si="194"/>
        <v>66</v>
      </c>
      <c r="D2076" t="str" cm="1">
        <f t="array" ref="D2076">_xlfn.IFS(C2076&lt;36,"Young",C2076&lt;56,"Middle-aged",C2076&gt;=56,"Senior")</f>
        <v>Senior</v>
      </c>
      <c r="E2076" t="s">
        <v>47</v>
      </c>
      <c r="F2076" t="s">
        <v>71</v>
      </c>
      <c r="G2076">
        <v>22123</v>
      </c>
      <c r="H2076">
        <f t="shared" si="192"/>
        <v>22123</v>
      </c>
      <c r="I2076" t="str" cm="1">
        <f t="array" ref="I2076">_xlfn.IFS(H2076&lt;PERCENTILE(Income_Clean,0.33),"Low",H2076&lt;PERCENTILE(Income_Clean,0.67),"Medium",H2076&gt;PERCENTILE(Income_Clean,0.67),"High")</f>
        <v>Low</v>
      </c>
      <c r="J2076" t="str">
        <f t="shared" si="193"/>
        <v>Below Average Income</v>
      </c>
      <c r="K2076">
        <v>0</v>
      </c>
      <c r="L2076">
        <v>0</v>
      </c>
      <c r="M2076" t="str">
        <f t="shared" si="195"/>
        <v>No</v>
      </c>
      <c r="N2076" t="s">
        <v>692</v>
      </c>
      <c r="O2076">
        <v>77</v>
      </c>
      <c r="P2076">
        <v>3</v>
      </c>
      <c r="Q2076">
        <v>3</v>
      </c>
      <c r="R2076">
        <v>24</v>
      </c>
      <c r="S2076">
        <v>34</v>
      </c>
      <c r="T2076">
        <v>7</v>
      </c>
      <c r="U2076">
        <v>31</v>
      </c>
      <c r="V2076">
        <f t="shared" si="196"/>
        <v>102</v>
      </c>
      <c r="W2076">
        <v>1</v>
      </c>
      <c r="X2076">
        <v>2</v>
      </c>
      <c r="Y2076">
        <v>1</v>
      </c>
      <c r="Z2076">
        <v>3</v>
      </c>
      <c r="AA2076">
        <v>5</v>
      </c>
      <c r="AB2076">
        <v>0</v>
      </c>
      <c r="AC2076">
        <v>0</v>
      </c>
      <c r="AD2076">
        <v>0</v>
      </c>
      <c r="AE2076">
        <v>0</v>
      </c>
      <c r="AF2076">
        <v>0</v>
      </c>
      <c r="AG2076">
        <f t="shared" si="197"/>
        <v>0</v>
      </c>
      <c r="AH2076">
        <v>0</v>
      </c>
      <c r="AI2076">
        <v>0</v>
      </c>
    </row>
    <row r="2077" spans="1:35" x14ac:dyDescent="0.3">
      <c r="A2077" s="1">
        <v>5079</v>
      </c>
      <c r="B2077">
        <v>1971</v>
      </c>
      <c r="C2077">
        <f t="shared" si="194"/>
        <v>55</v>
      </c>
      <c r="D2077" t="str" cm="1">
        <f t="array" ref="D2077">_xlfn.IFS(C2077&lt;36,"Young",C2077&lt;56,"Middle-aged",C2077&gt;=56,"Senior")</f>
        <v>Middle-aged</v>
      </c>
      <c r="E2077" t="s">
        <v>29</v>
      </c>
      <c r="F2077" t="s">
        <v>37</v>
      </c>
      <c r="H2077">
        <f t="shared" si="192"/>
        <v>51371</v>
      </c>
      <c r="I2077" t="str" cm="1">
        <f t="array" ref="I2077">_xlfn.IFS(H2077&lt;PERCENTILE(Income_Clean,0.33),"Low",H2077&lt;PERCENTILE(Income_Clean,0.67),"Medium",H2077&gt;PERCENTILE(Income_Clean,0.67),"High")</f>
        <v>Medium</v>
      </c>
      <c r="J2077" t="str">
        <f t="shared" si="193"/>
        <v>Average Income</v>
      </c>
      <c r="K2077">
        <v>1</v>
      </c>
      <c r="L2077">
        <v>1</v>
      </c>
      <c r="M2077" t="str">
        <f t="shared" si="195"/>
        <v>Yes</v>
      </c>
      <c r="N2077" t="s">
        <v>300</v>
      </c>
      <c r="O2077">
        <v>82</v>
      </c>
      <c r="P2077">
        <v>71</v>
      </c>
      <c r="Q2077">
        <v>1</v>
      </c>
      <c r="R2077">
        <v>16</v>
      </c>
      <c r="S2077">
        <v>0</v>
      </c>
      <c r="T2077">
        <v>0</v>
      </c>
      <c r="U2077">
        <v>9</v>
      </c>
      <c r="V2077">
        <f t="shared" si="196"/>
        <v>97</v>
      </c>
      <c r="W2077">
        <v>4</v>
      </c>
      <c r="X2077">
        <v>2</v>
      </c>
      <c r="Y2077">
        <v>1</v>
      </c>
      <c r="Z2077">
        <v>3</v>
      </c>
      <c r="AA2077">
        <v>8</v>
      </c>
      <c r="AB2077">
        <v>0</v>
      </c>
      <c r="AC2077">
        <v>0</v>
      </c>
      <c r="AD2077">
        <v>0</v>
      </c>
      <c r="AE2077">
        <v>0</v>
      </c>
      <c r="AF2077">
        <v>0</v>
      </c>
      <c r="AG2077">
        <f t="shared" si="197"/>
        <v>0</v>
      </c>
      <c r="AH2077">
        <v>0</v>
      </c>
      <c r="AI2077">
        <v>0</v>
      </c>
    </row>
    <row r="2078" spans="1:35" x14ac:dyDescent="0.3">
      <c r="A2078" s="1">
        <v>10339</v>
      </c>
      <c r="B2078">
        <v>1954</v>
      </c>
      <c r="C2078">
        <f t="shared" si="194"/>
        <v>72</v>
      </c>
      <c r="D2078" t="str" cm="1">
        <f t="array" ref="D2078">_xlfn.IFS(C2078&lt;36,"Young",C2078&lt;56,"Middle-aged",C2078&gt;=56,"Senior")</f>
        <v>Senior</v>
      </c>
      <c r="E2078" t="s">
        <v>39</v>
      </c>
      <c r="F2078" t="s">
        <v>33</v>
      </c>
      <c r="H2078">
        <f t="shared" si="192"/>
        <v>51371</v>
      </c>
      <c r="I2078" t="str" cm="1">
        <f t="array" ref="I2078">_xlfn.IFS(H2078&lt;PERCENTILE(Income_Clean,0.33),"Low",H2078&lt;PERCENTILE(Income_Clean,0.67),"Medium",H2078&gt;PERCENTILE(Income_Clean,0.67),"High")</f>
        <v>Medium</v>
      </c>
      <c r="J2078" t="str">
        <f t="shared" si="193"/>
        <v>Average Income</v>
      </c>
      <c r="K2078">
        <v>0</v>
      </c>
      <c r="L2078">
        <v>1</v>
      </c>
      <c r="M2078" t="str">
        <f t="shared" si="195"/>
        <v>Yes</v>
      </c>
      <c r="N2078" t="s">
        <v>112</v>
      </c>
      <c r="O2078">
        <v>83</v>
      </c>
      <c r="P2078">
        <v>161</v>
      </c>
      <c r="Q2078">
        <v>0</v>
      </c>
      <c r="R2078">
        <v>22</v>
      </c>
      <c r="S2078">
        <v>0</v>
      </c>
      <c r="T2078">
        <v>0</v>
      </c>
      <c r="U2078">
        <v>24</v>
      </c>
      <c r="V2078">
        <f t="shared" si="196"/>
        <v>207</v>
      </c>
      <c r="W2078">
        <v>2</v>
      </c>
      <c r="X2078">
        <v>4</v>
      </c>
      <c r="Y2078">
        <v>1</v>
      </c>
      <c r="Z2078">
        <v>4</v>
      </c>
      <c r="AA2078">
        <v>6</v>
      </c>
      <c r="AB2078">
        <v>0</v>
      </c>
      <c r="AC2078">
        <v>0</v>
      </c>
      <c r="AD2078">
        <v>0</v>
      </c>
      <c r="AE2078">
        <v>0</v>
      </c>
      <c r="AF2078">
        <v>0</v>
      </c>
      <c r="AG2078">
        <f t="shared" si="197"/>
        <v>0</v>
      </c>
      <c r="AH2078">
        <v>0</v>
      </c>
      <c r="AI2078">
        <v>0</v>
      </c>
    </row>
    <row r="2079" spans="1:35" x14ac:dyDescent="0.3">
      <c r="A2079" s="1">
        <v>4643</v>
      </c>
      <c r="B2079">
        <v>1973</v>
      </c>
      <c r="C2079">
        <f t="shared" si="194"/>
        <v>53</v>
      </c>
      <c r="D2079" t="str" cm="1">
        <f t="array" ref="D2079">_xlfn.IFS(C2079&lt;36,"Young",C2079&lt;56,"Middle-aged",C2079&gt;=56,"Senior")</f>
        <v>Middle-aged</v>
      </c>
      <c r="E2079" t="s">
        <v>29</v>
      </c>
      <c r="F2079" t="s">
        <v>37</v>
      </c>
      <c r="G2079">
        <v>27803</v>
      </c>
      <c r="H2079">
        <f t="shared" si="192"/>
        <v>27803</v>
      </c>
      <c r="I2079" t="str" cm="1">
        <f t="array" ref="I2079">_xlfn.IFS(H2079&lt;PERCENTILE(Income_Clean,0.33),"Low",H2079&lt;PERCENTILE(Income_Clean,0.67),"Medium",H2079&gt;PERCENTILE(Income_Clean,0.67),"High")</f>
        <v>Low</v>
      </c>
      <c r="J2079" t="str">
        <f t="shared" si="193"/>
        <v>Below Average Income</v>
      </c>
      <c r="K2079">
        <v>1</v>
      </c>
      <c r="L2079">
        <v>0</v>
      </c>
      <c r="M2079" t="str">
        <f t="shared" si="195"/>
        <v>Yes</v>
      </c>
      <c r="N2079" t="s">
        <v>587</v>
      </c>
      <c r="O2079">
        <v>40</v>
      </c>
      <c r="P2079">
        <v>8</v>
      </c>
      <c r="Q2079">
        <v>26</v>
      </c>
      <c r="R2079">
        <v>46</v>
      </c>
      <c r="S2079">
        <v>38</v>
      </c>
      <c r="T2079">
        <v>9</v>
      </c>
      <c r="U2079">
        <v>49</v>
      </c>
      <c r="V2079">
        <f t="shared" si="196"/>
        <v>176</v>
      </c>
      <c r="W2079">
        <v>2</v>
      </c>
      <c r="X2079">
        <v>3</v>
      </c>
      <c r="Y2079">
        <v>0</v>
      </c>
      <c r="Z2079">
        <v>4</v>
      </c>
      <c r="AA2079">
        <v>8</v>
      </c>
      <c r="AB2079">
        <v>0</v>
      </c>
      <c r="AC2079">
        <v>0</v>
      </c>
      <c r="AD2079">
        <v>0</v>
      </c>
      <c r="AE2079">
        <v>0</v>
      </c>
      <c r="AF2079">
        <v>0</v>
      </c>
      <c r="AG2079">
        <f t="shared" si="197"/>
        <v>0</v>
      </c>
      <c r="AH2079">
        <v>0</v>
      </c>
      <c r="AI2079">
        <v>0</v>
      </c>
    </row>
    <row r="2080" spans="1:35" x14ac:dyDescent="0.3">
      <c r="A2080" s="1">
        <v>3117</v>
      </c>
      <c r="B2080">
        <v>1955</v>
      </c>
      <c r="C2080">
        <f t="shared" si="194"/>
        <v>71</v>
      </c>
      <c r="D2080" t="str" cm="1">
        <f t="array" ref="D2080">_xlfn.IFS(C2080&lt;36,"Young",C2080&lt;56,"Middle-aged",C2080&gt;=56,"Senior")</f>
        <v>Senior</v>
      </c>
      <c r="E2080" t="s">
        <v>29</v>
      </c>
      <c r="F2080" t="s">
        <v>30</v>
      </c>
      <c r="H2080">
        <f t="shared" si="192"/>
        <v>51371</v>
      </c>
      <c r="I2080" t="str" cm="1">
        <f t="array" ref="I2080">_xlfn.IFS(H2080&lt;PERCENTILE(Income_Clean,0.33),"Low",H2080&lt;PERCENTILE(Income_Clean,0.67),"Medium",H2080&gt;PERCENTILE(Income_Clean,0.67),"High")</f>
        <v>Medium</v>
      </c>
      <c r="J2080" t="str">
        <f t="shared" si="193"/>
        <v>Average Income</v>
      </c>
      <c r="K2080">
        <v>0</v>
      </c>
      <c r="L2080">
        <v>1</v>
      </c>
      <c r="M2080" t="str">
        <f t="shared" si="195"/>
        <v>Yes</v>
      </c>
      <c r="N2080" t="s">
        <v>461</v>
      </c>
      <c r="O2080">
        <v>95</v>
      </c>
      <c r="P2080">
        <v>264</v>
      </c>
      <c r="Q2080">
        <v>0</v>
      </c>
      <c r="R2080">
        <v>21</v>
      </c>
      <c r="S2080">
        <v>12</v>
      </c>
      <c r="T2080">
        <v>6</v>
      </c>
      <c r="U2080">
        <v>147</v>
      </c>
      <c r="V2080">
        <f t="shared" si="196"/>
        <v>450</v>
      </c>
      <c r="W2080">
        <v>3</v>
      </c>
      <c r="X2080">
        <v>6</v>
      </c>
      <c r="Y2080">
        <v>1</v>
      </c>
      <c r="Z2080">
        <v>5</v>
      </c>
      <c r="AA2080">
        <v>7</v>
      </c>
      <c r="AB2080">
        <v>0</v>
      </c>
      <c r="AC2080">
        <v>0</v>
      </c>
      <c r="AD2080">
        <v>0</v>
      </c>
      <c r="AE2080">
        <v>0</v>
      </c>
      <c r="AF2080">
        <v>0</v>
      </c>
      <c r="AG2080">
        <f t="shared" si="197"/>
        <v>0</v>
      </c>
      <c r="AH2080">
        <v>0</v>
      </c>
      <c r="AI2080">
        <v>0</v>
      </c>
    </row>
    <row r="2081" spans="1:35" x14ac:dyDescent="0.3">
      <c r="A2081" s="1">
        <v>6497</v>
      </c>
      <c r="B2081">
        <v>1960</v>
      </c>
      <c r="C2081">
        <f t="shared" si="194"/>
        <v>66</v>
      </c>
      <c r="D2081" t="str" cm="1">
        <f t="array" ref="D2081">_xlfn.IFS(C2081&lt;36,"Young",C2081&lt;56,"Middle-aged",C2081&gt;=56,"Senior")</f>
        <v>Senior</v>
      </c>
      <c r="E2081" t="s">
        <v>29</v>
      </c>
      <c r="F2081" t="s">
        <v>37</v>
      </c>
      <c r="G2081">
        <v>51651</v>
      </c>
      <c r="H2081">
        <f t="shared" si="192"/>
        <v>51651</v>
      </c>
      <c r="I2081" t="str" cm="1">
        <f t="array" ref="I2081">_xlfn.IFS(H2081&lt;PERCENTILE(Income_Clean,0.33),"Low",H2081&lt;PERCENTILE(Income_Clean,0.67),"Medium",H2081&gt;PERCENTILE(Income_Clean,0.67),"High")</f>
        <v>Medium</v>
      </c>
      <c r="J2081" t="str">
        <f t="shared" si="193"/>
        <v>Average Income</v>
      </c>
      <c r="K2081">
        <v>0</v>
      </c>
      <c r="L2081">
        <v>1</v>
      </c>
      <c r="M2081" t="str">
        <f t="shared" si="195"/>
        <v>Yes</v>
      </c>
      <c r="N2081" t="s">
        <v>386</v>
      </c>
      <c r="O2081">
        <v>32</v>
      </c>
      <c r="P2081">
        <v>293</v>
      </c>
      <c r="Q2081">
        <v>6</v>
      </c>
      <c r="R2081">
        <v>23</v>
      </c>
      <c r="S2081">
        <v>13</v>
      </c>
      <c r="T2081">
        <v>6</v>
      </c>
      <c r="U2081">
        <v>92</v>
      </c>
      <c r="V2081">
        <f t="shared" si="196"/>
        <v>433</v>
      </c>
      <c r="W2081">
        <v>4</v>
      </c>
      <c r="X2081">
        <v>6</v>
      </c>
      <c r="Y2081">
        <v>2</v>
      </c>
      <c r="Z2081">
        <v>5</v>
      </c>
      <c r="AA2081">
        <v>8</v>
      </c>
      <c r="AB2081">
        <v>0</v>
      </c>
      <c r="AC2081">
        <v>0</v>
      </c>
      <c r="AD2081">
        <v>0</v>
      </c>
      <c r="AE2081">
        <v>0</v>
      </c>
      <c r="AF2081">
        <v>0</v>
      </c>
      <c r="AG2081">
        <f t="shared" si="197"/>
        <v>0</v>
      </c>
      <c r="AH2081">
        <v>0</v>
      </c>
      <c r="AI2081">
        <v>0</v>
      </c>
    </row>
    <row r="2082" spans="1:35" x14ac:dyDescent="0.3">
      <c r="A2082" s="1">
        <v>5396</v>
      </c>
      <c r="B2082">
        <v>1988</v>
      </c>
      <c r="C2082">
        <f t="shared" si="194"/>
        <v>38</v>
      </c>
      <c r="D2082" t="str" cm="1">
        <f t="array" ref="D2082">_xlfn.IFS(C2082&lt;36,"Young",C2082&lt;56,"Middle-aged",C2082&gt;=56,"Senior")</f>
        <v>Middle-aged</v>
      </c>
      <c r="E2082" t="s">
        <v>29</v>
      </c>
      <c r="F2082" t="s">
        <v>37</v>
      </c>
      <c r="G2082">
        <v>68487</v>
      </c>
      <c r="H2082">
        <f t="shared" si="192"/>
        <v>68487</v>
      </c>
      <c r="I2082" t="str" cm="1">
        <f t="array" ref="I2082">_xlfn.IFS(H2082&lt;PERCENTILE(Income_Clean,0.33),"Low",H2082&lt;PERCENTILE(Income_Clean,0.67),"Medium",H2082&gt;PERCENTILE(Income_Clean,0.67),"High")</f>
        <v>High</v>
      </c>
      <c r="J2082" t="str">
        <f t="shared" si="193"/>
        <v>Above Average Income</v>
      </c>
      <c r="K2082">
        <v>0</v>
      </c>
      <c r="L2082">
        <v>0</v>
      </c>
      <c r="M2082" t="str">
        <f t="shared" si="195"/>
        <v>No</v>
      </c>
      <c r="N2082" t="s">
        <v>270</v>
      </c>
      <c r="O2082">
        <v>48</v>
      </c>
      <c r="P2082">
        <v>758</v>
      </c>
      <c r="Q2082">
        <v>12</v>
      </c>
      <c r="R2082">
        <v>385</v>
      </c>
      <c r="S2082">
        <v>33</v>
      </c>
      <c r="T2082">
        <v>89</v>
      </c>
      <c r="U2082">
        <v>89</v>
      </c>
      <c r="V2082">
        <f t="shared" si="196"/>
        <v>1366</v>
      </c>
      <c r="W2082">
        <v>1</v>
      </c>
      <c r="X2082">
        <v>9</v>
      </c>
      <c r="Y2082">
        <v>7</v>
      </c>
      <c r="Z2082">
        <v>13</v>
      </c>
      <c r="AA2082">
        <v>4</v>
      </c>
      <c r="AB2082">
        <v>0</v>
      </c>
      <c r="AC2082">
        <v>0</v>
      </c>
      <c r="AD2082">
        <v>0</v>
      </c>
      <c r="AE2082">
        <v>0</v>
      </c>
      <c r="AF2082">
        <v>0</v>
      </c>
      <c r="AG2082">
        <f t="shared" si="197"/>
        <v>0</v>
      </c>
      <c r="AH2082">
        <v>0</v>
      </c>
      <c r="AI2082">
        <v>0</v>
      </c>
    </row>
    <row r="2083" spans="1:35" x14ac:dyDescent="0.3">
      <c r="A2083" s="1">
        <v>5250</v>
      </c>
      <c r="B2083">
        <v>1943</v>
      </c>
      <c r="C2083">
        <f t="shared" si="194"/>
        <v>83</v>
      </c>
      <c r="D2083" t="str" cm="1">
        <f t="array" ref="D2083">_xlfn.IFS(C2083&lt;36,"Young",C2083&lt;56,"Middle-aged",C2083&gt;=56,"Senior")</f>
        <v>Senior</v>
      </c>
      <c r="E2083" t="s">
        <v>39</v>
      </c>
      <c r="F2083" t="s">
        <v>71</v>
      </c>
      <c r="H2083">
        <f t="shared" si="192"/>
        <v>51371</v>
      </c>
      <c r="I2083" t="str" cm="1">
        <f t="array" ref="I2083">_xlfn.IFS(H2083&lt;PERCENTILE(Income_Clean,0.33),"Low",H2083&lt;PERCENTILE(Income_Clean,0.67),"Medium",H2083&gt;PERCENTILE(Income_Clean,0.67),"High")</f>
        <v>Medium</v>
      </c>
      <c r="J2083" t="str">
        <f t="shared" si="193"/>
        <v>Average Income</v>
      </c>
      <c r="K2083">
        <v>0</v>
      </c>
      <c r="L2083">
        <v>0</v>
      </c>
      <c r="M2083" t="str">
        <f t="shared" si="195"/>
        <v>No</v>
      </c>
      <c r="N2083" t="s">
        <v>377</v>
      </c>
      <c r="O2083">
        <v>75</v>
      </c>
      <c r="P2083">
        <v>532</v>
      </c>
      <c r="Q2083">
        <v>126</v>
      </c>
      <c r="R2083">
        <v>490</v>
      </c>
      <c r="S2083">
        <v>164</v>
      </c>
      <c r="T2083">
        <v>126</v>
      </c>
      <c r="U2083">
        <v>126</v>
      </c>
      <c r="V2083">
        <f t="shared" si="196"/>
        <v>1564</v>
      </c>
      <c r="W2083">
        <v>1</v>
      </c>
      <c r="X2083">
        <v>5</v>
      </c>
      <c r="Y2083">
        <v>5</v>
      </c>
      <c r="Z2083">
        <v>11</v>
      </c>
      <c r="AA2083">
        <v>1</v>
      </c>
      <c r="AB2083">
        <v>0</v>
      </c>
      <c r="AC2083">
        <v>0</v>
      </c>
      <c r="AD2083">
        <v>1</v>
      </c>
      <c r="AE2083">
        <v>0</v>
      </c>
      <c r="AF2083">
        <v>0</v>
      </c>
      <c r="AG2083">
        <f t="shared" si="197"/>
        <v>1</v>
      </c>
      <c r="AH2083">
        <v>0</v>
      </c>
      <c r="AI2083">
        <v>1</v>
      </c>
    </row>
    <row r="2084" spans="1:35" x14ac:dyDescent="0.3">
      <c r="A2084" s="1">
        <v>1052</v>
      </c>
      <c r="B2084">
        <v>1969</v>
      </c>
      <c r="C2084">
        <f t="shared" si="194"/>
        <v>57</v>
      </c>
      <c r="D2084" t="str" cm="1">
        <f t="array" ref="D2084">_xlfn.IFS(C2084&lt;36,"Young",C2084&lt;56,"Middle-aged",C2084&gt;=56,"Senior")</f>
        <v>Senior</v>
      </c>
      <c r="E2084" t="s">
        <v>29</v>
      </c>
      <c r="F2084" t="s">
        <v>37</v>
      </c>
      <c r="G2084">
        <v>56796</v>
      </c>
      <c r="H2084">
        <f t="shared" si="192"/>
        <v>56796</v>
      </c>
      <c r="I2084" t="str" cm="1">
        <f t="array" ref="I2084">_xlfn.IFS(H2084&lt;PERCENTILE(Income_Clean,0.33),"Low",H2084&lt;PERCENTILE(Income_Clean,0.67),"Medium",H2084&gt;PERCENTILE(Income_Clean,0.67),"High")</f>
        <v>Medium</v>
      </c>
      <c r="J2084" t="str">
        <f t="shared" si="193"/>
        <v>Average Income</v>
      </c>
      <c r="K2084">
        <v>0</v>
      </c>
      <c r="L2084">
        <v>1</v>
      </c>
      <c r="M2084" t="str">
        <f t="shared" si="195"/>
        <v>Yes</v>
      </c>
      <c r="N2084" t="s">
        <v>359</v>
      </c>
      <c r="O2084">
        <v>24</v>
      </c>
      <c r="P2084">
        <v>656</v>
      </c>
      <c r="Q2084">
        <v>38</v>
      </c>
      <c r="R2084">
        <v>161</v>
      </c>
      <c r="S2084">
        <v>62</v>
      </c>
      <c r="T2084">
        <v>47</v>
      </c>
      <c r="U2084">
        <v>37</v>
      </c>
      <c r="V2084">
        <f t="shared" si="196"/>
        <v>1001</v>
      </c>
      <c r="W2084">
        <v>3</v>
      </c>
      <c r="X2084">
        <v>8</v>
      </c>
      <c r="Y2084">
        <v>9</v>
      </c>
      <c r="Z2084">
        <v>7</v>
      </c>
      <c r="AA2084">
        <v>7</v>
      </c>
      <c r="AB2084">
        <v>0</v>
      </c>
      <c r="AC2084">
        <v>0</v>
      </c>
      <c r="AD2084">
        <v>0</v>
      </c>
      <c r="AE2084">
        <v>0</v>
      </c>
      <c r="AF2084">
        <v>0</v>
      </c>
      <c r="AG2084">
        <f t="shared" si="197"/>
        <v>0</v>
      </c>
      <c r="AH2084">
        <v>0</v>
      </c>
      <c r="AI2084">
        <v>0</v>
      </c>
    </row>
    <row r="2085" spans="1:35" x14ac:dyDescent="0.3">
      <c r="A2085" s="1">
        <v>2802</v>
      </c>
      <c r="B2085">
        <v>1992</v>
      </c>
      <c r="C2085">
        <f t="shared" si="194"/>
        <v>34</v>
      </c>
      <c r="D2085" t="str" cm="1">
        <f t="array" ref="D2085">_xlfn.IFS(C2085&lt;36,"Young",C2085&lt;56,"Middle-aged",C2085&gt;=56,"Senior")</f>
        <v>Young</v>
      </c>
      <c r="E2085" t="s">
        <v>53</v>
      </c>
      <c r="F2085" t="s">
        <v>37</v>
      </c>
      <c r="G2085">
        <v>87000</v>
      </c>
      <c r="H2085">
        <f t="shared" si="192"/>
        <v>87000</v>
      </c>
      <c r="I2085" t="str" cm="1">
        <f t="array" ref="I2085">_xlfn.IFS(H2085&lt;PERCENTILE(Income_Clean,0.33),"Low",H2085&lt;PERCENTILE(Income_Clean,0.67),"Medium",H2085&gt;PERCENTILE(Income_Clean,0.67),"High")</f>
        <v>High</v>
      </c>
      <c r="J2085" t="str">
        <f t="shared" si="193"/>
        <v>Above Average Income</v>
      </c>
      <c r="K2085">
        <v>0</v>
      </c>
      <c r="L2085">
        <v>0</v>
      </c>
      <c r="M2085" t="str">
        <f t="shared" si="195"/>
        <v>No</v>
      </c>
      <c r="N2085" t="s">
        <v>693</v>
      </c>
      <c r="O2085">
        <v>61</v>
      </c>
      <c r="P2085">
        <v>196</v>
      </c>
      <c r="Q2085">
        <v>25</v>
      </c>
      <c r="R2085">
        <v>607</v>
      </c>
      <c r="S2085">
        <v>67</v>
      </c>
      <c r="T2085">
        <v>17</v>
      </c>
      <c r="U2085">
        <v>49</v>
      </c>
      <c r="V2085">
        <f t="shared" si="196"/>
        <v>961</v>
      </c>
      <c r="W2085">
        <v>1</v>
      </c>
      <c r="X2085">
        <v>4</v>
      </c>
      <c r="Y2085">
        <v>6</v>
      </c>
      <c r="Z2085">
        <v>7</v>
      </c>
      <c r="AA2085">
        <v>2</v>
      </c>
      <c r="AB2085">
        <v>0</v>
      </c>
      <c r="AC2085">
        <v>0</v>
      </c>
      <c r="AD2085">
        <v>0</v>
      </c>
      <c r="AE2085">
        <v>0</v>
      </c>
      <c r="AF2085">
        <v>0</v>
      </c>
      <c r="AG2085">
        <f t="shared" si="197"/>
        <v>0</v>
      </c>
      <c r="AH2085">
        <v>0</v>
      </c>
      <c r="AI2085">
        <v>0</v>
      </c>
    </row>
    <row r="2086" spans="1:35" x14ac:dyDescent="0.3">
      <c r="A2086" s="1">
        <v>6343</v>
      </c>
      <c r="B2086">
        <v>1959</v>
      </c>
      <c r="C2086">
        <f t="shared" si="194"/>
        <v>67</v>
      </c>
      <c r="D2086" t="str" cm="1">
        <f t="array" ref="D2086">_xlfn.IFS(C2086&lt;36,"Young",C2086&lt;56,"Middle-aged",C2086&gt;=56,"Senior")</f>
        <v>Senior</v>
      </c>
      <c r="E2086" t="s">
        <v>29</v>
      </c>
      <c r="F2086" t="s">
        <v>37</v>
      </c>
      <c r="G2086">
        <v>79823</v>
      </c>
      <c r="H2086">
        <f t="shared" si="192"/>
        <v>79823</v>
      </c>
      <c r="I2086" t="str" cm="1">
        <f t="array" ref="I2086">_xlfn.IFS(H2086&lt;PERCENTILE(Income_Clean,0.33),"Low",H2086&lt;PERCENTILE(Income_Clean,0.67),"Medium",H2086&gt;PERCENTILE(Income_Clean,0.67),"High")</f>
        <v>High</v>
      </c>
      <c r="J2086" t="str">
        <f t="shared" si="193"/>
        <v>Above Average Income</v>
      </c>
      <c r="K2086">
        <v>0</v>
      </c>
      <c r="L2086">
        <v>1</v>
      </c>
      <c r="M2086" t="str">
        <f t="shared" si="195"/>
        <v>Yes</v>
      </c>
      <c r="N2086" t="s">
        <v>200</v>
      </c>
      <c r="O2086">
        <v>6</v>
      </c>
      <c r="P2086">
        <v>835</v>
      </c>
      <c r="Q2086">
        <v>73</v>
      </c>
      <c r="R2086">
        <v>380</v>
      </c>
      <c r="S2086">
        <v>114</v>
      </c>
      <c r="T2086">
        <v>73</v>
      </c>
      <c r="U2086">
        <v>43</v>
      </c>
      <c r="V2086">
        <f t="shared" si="196"/>
        <v>1518</v>
      </c>
      <c r="W2086">
        <v>1</v>
      </c>
      <c r="X2086">
        <v>6</v>
      </c>
      <c r="Y2086">
        <v>9</v>
      </c>
      <c r="Z2086">
        <v>7</v>
      </c>
      <c r="AA2086">
        <v>2</v>
      </c>
      <c r="AB2086">
        <v>0</v>
      </c>
      <c r="AC2086">
        <v>1</v>
      </c>
      <c r="AD2086">
        <v>0</v>
      </c>
      <c r="AE2086">
        <v>0</v>
      </c>
      <c r="AF2086">
        <v>0</v>
      </c>
      <c r="AG2086">
        <f t="shared" si="197"/>
        <v>1</v>
      </c>
      <c r="AH2086">
        <v>0</v>
      </c>
      <c r="AI2086">
        <v>0</v>
      </c>
    </row>
    <row r="2087" spans="1:35" x14ac:dyDescent="0.3">
      <c r="A2087" s="1">
        <v>6507</v>
      </c>
      <c r="B2087">
        <v>1980</v>
      </c>
      <c r="C2087">
        <f t="shared" si="194"/>
        <v>46</v>
      </c>
      <c r="D2087" t="str" cm="1">
        <f t="array" ref="D2087">_xlfn.IFS(C2087&lt;36,"Young",C2087&lt;56,"Middle-aged",C2087&gt;=56,"Senior")</f>
        <v>Middle-aged</v>
      </c>
      <c r="E2087" t="s">
        <v>29</v>
      </c>
      <c r="F2087" t="s">
        <v>30</v>
      </c>
      <c r="G2087">
        <v>30828</v>
      </c>
      <c r="H2087">
        <f t="shared" si="192"/>
        <v>30828</v>
      </c>
      <c r="I2087" t="str" cm="1">
        <f t="array" ref="I2087">_xlfn.IFS(H2087&lt;PERCENTILE(Income_Clean,0.33),"Low",H2087&lt;PERCENTILE(Income_Clean,0.67),"Medium",H2087&gt;PERCENTILE(Income_Clean,0.67),"High")</f>
        <v>Low</v>
      </c>
      <c r="J2087" t="str">
        <f t="shared" si="193"/>
        <v>Below Average Income</v>
      </c>
      <c r="K2087">
        <v>1</v>
      </c>
      <c r="L2087">
        <v>0</v>
      </c>
      <c r="M2087" t="str">
        <f t="shared" si="195"/>
        <v>Yes</v>
      </c>
      <c r="N2087" t="s">
        <v>230</v>
      </c>
      <c r="O2087">
        <v>16</v>
      </c>
      <c r="P2087">
        <v>16</v>
      </c>
      <c r="Q2087">
        <v>11</v>
      </c>
      <c r="R2087">
        <v>15</v>
      </c>
      <c r="S2087">
        <v>2</v>
      </c>
      <c r="T2087">
        <v>0</v>
      </c>
      <c r="U2087">
        <v>12</v>
      </c>
      <c r="V2087">
        <f t="shared" si="196"/>
        <v>56</v>
      </c>
      <c r="W2087">
        <v>2</v>
      </c>
      <c r="X2087">
        <v>1</v>
      </c>
      <c r="Y2087">
        <v>1</v>
      </c>
      <c r="Z2087">
        <v>4</v>
      </c>
      <c r="AA2087">
        <v>3</v>
      </c>
      <c r="AB2087">
        <v>0</v>
      </c>
      <c r="AC2087">
        <v>0</v>
      </c>
      <c r="AD2087">
        <v>0</v>
      </c>
      <c r="AE2087">
        <v>0</v>
      </c>
      <c r="AF2087">
        <v>0</v>
      </c>
      <c r="AG2087">
        <f t="shared" si="197"/>
        <v>0</v>
      </c>
      <c r="AH2087">
        <v>0</v>
      </c>
      <c r="AI2087">
        <v>0</v>
      </c>
    </row>
    <row r="2088" spans="1:35" x14ac:dyDescent="0.3">
      <c r="A2088" s="1">
        <v>7901</v>
      </c>
      <c r="B2088">
        <v>1971</v>
      </c>
      <c r="C2088">
        <f t="shared" si="194"/>
        <v>55</v>
      </c>
      <c r="D2088" t="str" cm="1">
        <f t="array" ref="D2088">_xlfn.IFS(C2088&lt;36,"Young",C2088&lt;56,"Middle-aged",C2088&gt;=56,"Senior")</f>
        <v>Middle-aged</v>
      </c>
      <c r="E2088" t="s">
        <v>39</v>
      </c>
      <c r="F2088" t="s">
        <v>37</v>
      </c>
      <c r="G2088">
        <v>34109</v>
      </c>
      <c r="H2088">
        <f t="shared" si="192"/>
        <v>34109</v>
      </c>
      <c r="I2088" t="str" cm="1">
        <f t="array" ref="I2088">_xlfn.IFS(H2088&lt;PERCENTILE(Income_Clean,0.33),"Low",H2088&lt;PERCENTILE(Income_Clean,0.67),"Medium",H2088&gt;PERCENTILE(Income_Clean,0.67),"High")</f>
        <v>Low</v>
      </c>
      <c r="J2088" t="str">
        <f t="shared" si="193"/>
        <v>Below Average Income</v>
      </c>
      <c r="K2088">
        <v>0</v>
      </c>
      <c r="L2088">
        <v>1</v>
      </c>
      <c r="M2088" t="str">
        <f t="shared" si="195"/>
        <v>Yes</v>
      </c>
      <c r="N2088" t="s">
        <v>412</v>
      </c>
      <c r="O2088">
        <v>39</v>
      </c>
      <c r="P2088">
        <v>9</v>
      </c>
      <c r="Q2088">
        <v>1</v>
      </c>
      <c r="R2088">
        <v>5</v>
      </c>
      <c r="S2088">
        <v>2</v>
      </c>
      <c r="T2088">
        <v>1</v>
      </c>
      <c r="U2088">
        <v>4</v>
      </c>
      <c r="V2088">
        <f t="shared" si="196"/>
        <v>22</v>
      </c>
      <c r="W2088">
        <v>1</v>
      </c>
      <c r="X2088">
        <v>0</v>
      </c>
      <c r="Y2088">
        <v>0</v>
      </c>
      <c r="Z2088">
        <v>3</v>
      </c>
      <c r="AA2088">
        <v>4</v>
      </c>
      <c r="AB2088">
        <v>0</v>
      </c>
      <c r="AC2088">
        <v>0</v>
      </c>
      <c r="AD2088">
        <v>0</v>
      </c>
      <c r="AE2088">
        <v>0</v>
      </c>
      <c r="AF2088">
        <v>0</v>
      </c>
      <c r="AG2088">
        <f t="shared" si="197"/>
        <v>0</v>
      </c>
      <c r="AH2088">
        <v>0</v>
      </c>
      <c r="AI2088">
        <v>0</v>
      </c>
    </row>
    <row r="2089" spans="1:35" x14ac:dyDescent="0.3">
      <c r="A2089" s="1">
        <v>4865</v>
      </c>
      <c r="B2089">
        <v>1974</v>
      </c>
      <c r="C2089">
        <f t="shared" si="194"/>
        <v>52</v>
      </c>
      <c r="D2089" t="str" cm="1">
        <f t="array" ref="D2089">_xlfn.IFS(C2089&lt;36,"Young",C2089&lt;56,"Middle-aged",C2089&gt;=56,"Senior")</f>
        <v>Middle-aged</v>
      </c>
      <c r="E2089" t="s">
        <v>39</v>
      </c>
      <c r="F2089" t="s">
        <v>41</v>
      </c>
      <c r="G2089">
        <v>53367</v>
      </c>
      <c r="H2089">
        <f t="shared" si="192"/>
        <v>53367</v>
      </c>
      <c r="I2089" t="str" cm="1">
        <f t="array" ref="I2089">_xlfn.IFS(H2089&lt;PERCENTILE(Income_Clean,0.33),"Low",H2089&lt;PERCENTILE(Income_Clean,0.67),"Medium",H2089&gt;PERCENTILE(Income_Clean,0.67),"High")</f>
        <v>Medium</v>
      </c>
      <c r="J2089" t="str">
        <f t="shared" si="193"/>
        <v>Average Income</v>
      </c>
      <c r="K2089">
        <v>1</v>
      </c>
      <c r="L2089">
        <v>1</v>
      </c>
      <c r="M2089" t="str">
        <f t="shared" si="195"/>
        <v>Yes</v>
      </c>
      <c r="N2089" t="s">
        <v>215</v>
      </c>
      <c r="O2089">
        <v>2</v>
      </c>
      <c r="P2089">
        <v>229</v>
      </c>
      <c r="Q2089">
        <v>7</v>
      </c>
      <c r="R2089">
        <v>140</v>
      </c>
      <c r="S2089">
        <v>10</v>
      </c>
      <c r="T2089">
        <v>3</v>
      </c>
      <c r="U2089">
        <v>11</v>
      </c>
      <c r="V2089">
        <f t="shared" si="196"/>
        <v>400</v>
      </c>
      <c r="W2089">
        <v>7</v>
      </c>
      <c r="X2089">
        <v>5</v>
      </c>
      <c r="Y2089">
        <v>1</v>
      </c>
      <c r="Z2089">
        <v>8</v>
      </c>
      <c r="AA2089">
        <v>7</v>
      </c>
      <c r="AB2089">
        <v>0</v>
      </c>
      <c r="AC2089">
        <v>0</v>
      </c>
      <c r="AD2089">
        <v>0</v>
      </c>
      <c r="AE2089">
        <v>0</v>
      </c>
      <c r="AF2089">
        <v>0</v>
      </c>
      <c r="AG2089">
        <f t="shared" si="197"/>
        <v>0</v>
      </c>
      <c r="AH2089">
        <v>0</v>
      </c>
      <c r="AI2089">
        <v>1</v>
      </c>
    </row>
    <row r="2090" spans="1:35" x14ac:dyDescent="0.3">
      <c r="A2090" s="1">
        <v>2686</v>
      </c>
      <c r="B2090">
        <v>1969</v>
      </c>
      <c r="C2090">
        <f t="shared" si="194"/>
        <v>57</v>
      </c>
      <c r="D2090" t="str" cm="1">
        <f t="array" ref="D2090">_xlfn.IFS(C2090&lt;36,"Young",C2090&lt;56,"Middle-aged",C2090&gt;=56,"Senior")</f>
        <v>Senior</v>
      </c>
      <c r="E2090" t="s">
        <v>47</v>
      </c>
      <c r="F2090" t="s">
        <v>33</v>
      </c>
      <c r="G2090">
        <v>22390</v>
      </c>
      <c r="H2090">
        <f t="shared" si="192"/>
        <v>22390</v>
      </c>
      <c r="I2090" t="str" cm="1">
        <f t="array" ref="I2090">_xlfn.IFS(H2090&lt;PERCENTILE(Income_Clean,0.33),"Low",H2090&lt;PERCENTILE(Income_Clean,0.67),"Medium",H2090&gt;PERCENTILE(Income_Clean,0.67),"High")</f>
        <v>Low</v>
      </c>
      <c r="J2090" t="str">
        <f t="shared" si="193"/>
        <v>Below Average Income</v>
      </c>
      <c r="K2090">
        <v>0</v>
      </c>
      <c r="L2090">
        <v>0</v>
      </c>
      <c r="M2090" t="str">
        <f t="shared" si="195"/>
        <v>No</v>
      </c>
      <c r="N2090" t="s">
        <v>452</v>
      </c>
      <c r="O2090">
        <v>49</v>
      </c>
      <c r="P2090">
        <v>0</v>
      </c>
      <c r="Q2090">
        <v>1</v>
      </c>
      <c r="R2090">
        <v>4</v>
      </c>
      <c r="S2090">
        <v>15</v>
      </c>
      <c r="T2090">
        <v>1</v>
      </c>
      <c r="U2090">
        <v>5</v>
      </c>
      <c r="V2090">
        <f t="shared" si="196"/>
        <v>26</v>
      </c>
      <c r="W2090">
        <v>1</v>
      </c>
      <c r="X2090">
        <v>1</v>
      </c>
      <c r="Y2090">
        <v>0</v>
      </c>
      <c r="Z2090">
        <v>2</v>
      </c>
      <c r="AA2090">
        <v>7</v>
      </c>
      <c r="AB2090">
        <v>0</v>
      </c>
      <c r="AC2090">
        <v>0</v>
      </c>
      <c r="AD2090">
        <v>0</v>
      </c>
      <c r="AE2090">
        <v>0</v>
      </c>
      <c r="AF2090">
        <v>0</v>
      </c>
      <c r="AG2090">
        <f t="shared" si="197"/>
        <v>0</v>
      </c>
      <c r="AH2090">
        <v>0</v>
      </c>
      <c r="AI2090">
        <v>0</v>
      </c>
    </row>
    <row r="2091" spans="1:35" x14ac:dyDescent="0.3">
      <c r="A2091" s="1">
        <v>3107</v>
      </c>
      <c r="B2091">
        <v>1976</v>
      </c>
      <c r="C2091">
        <f t="shared" si="194"/>
        <v>50</v>
      </c>
      <c r="D2091" t="str" cm="1">
        <f t="array" ref="D2091">_xlfn.IFS(C2091&lt;36,"Young",C2091&lt;56,"Middle-aged",C2091&gt;=56,"Senior")</f>
        <v>Middle-aged</v>
      </c>
      <c r="E2091" t="s">
        <v>29</v>
      </c>
      <c r="F2091" t="s">
        <v>33</v>
      </c>
      <c r="G2091">
        <v>71322</v>
      </c>
      <c r="H2091">
        <f t="shared" si="192"/>
        <v>71322</v>
      </c>
      <c r="I2091" t="str" cm="1">
        <f t="array" ref="I2091">_xlfn.IFS(H2091&lt;PERCENTILE(Income_Clean,0.33),"Low",H2091&lt;PERCENTILE(Income_Clean,0.67),"Medium",H2091&gt;PERCENTILE(Income_Clean,0.67),"High")</f>
        <v>High</v>
      </c>
      <c r="J2091" t="str">
        <f t="shared" si="193"/>
        <v>Above Average Income</v>
      </c>
      <c r="K2091">
        <v>0</v>
      </c>
      <c r="L2091">
        <v>1</v>
      </c>
      <c r="M2091" t="str">
        <f t="shared" si="195"/>
        <v>Yes</v>
      </c>
      <c r="N2091" t="s">
        <v>492</v>
      </c>
      <c r="O2091">
        <v>31</v>
      </c>
      <c r="P2091">
        <v>121</v>
      </c>
      <c r="Q2091">
        <v>24</v>
      </c>
      <c r="R2091">
        <v>124</v>
      </c>
      <c r="S2091">
        <v>24</v>
      </c>
      <c r="T2091">
        <v>15</v>
      </c>
      <c r="U2091">
        <v>42</v>
      </c>
      <c r="V2091">
        <f t="shared" si="196"/>
        <v>350</v>
      </c>
      <c r="W2091">
        <v>1</v>
      </c>
      <c r="X2091">
        <v>4</v>
      </c>
      <c r="Y2091">
        <v>1</v>
      </c>
      <c r="Z2091">
        <v>7</v>
      </c>
      <c r="AA2091">
        <v>2</v>
      </c>
      <c r="AB2091">
        <v>0</v>
      </c>
      <c r="AC2091">
        <v>0</v>
      </c>
      <c r="AD2091">
        <v>0</v>
      </c>
      <c r="AE2091">
        <v>0</v>
      </c>
      <c r="AF2091">
        <v>0</v>
      </c>
      <c r="AG2091">
        <f t="shared" si="197"/>
        <v>0</v>
      </c>
      <c r="AH2091">
        <v>0</v>
      </c>
      <c r="AI2091">
        <v>0</v>
      </c>
    </row>
    <row r="2092" spans="1:35" x14ac:dyDescent="0.3">
      <c r="A2092" s="1">
        <v>7734</v>
      </c>
      <c r="B2092">
        <v>1993</v>
      </c>
      <c r="C2092">
        <f t="shared" si="194"/>
        <v>33</v>
      </c>
      <c r="D2092" t="str" cm="1">
        <f t="array" ref="D2092">_xlfn.IFS(C2092&lt;36,"Young",C2092&lt;56,"Middle-aged",C2092&gt;=56,"Senior")</f>
        <v>Young</v>
      </c>
      <c r="E2092" t="s">
        <v>29</v>
      </c>
      <c r="F2092" t="s">
        <v>705</v>
      </c>
      <c r="G2092">
        <v>79244</v>
      </c>
      <c r="H2092">
        <f t="shared" si="192"/>
        <v>79244</v>
      </c>
      <c r="I2092" t="str" cm="1">
        <f t="array" ref="I2092">_xlfn.IFS(H2092&lt;PERCENTILE(Income_Clean,0.33),"Low",H2092&lt;PERCENTILE(Income_Clean,0.67),"Medium",H2092&gt;PERCENTILE(Income_Clean,0.67),"High")</f>
        <v>High</v>
      </c>
      <c r="J2092" t="str">
        <f t="shared" si="193"/>
        <v>Above Average Income</v>
      </c>
      <c r="K2092">
        <v>0</v>
      </c>
      <c r="L2092">
        <v>0</v>
      </c>
      <c r="M2092" t="str">
        <f t="shared" si="195"/>
        <v>No</v>
      </c>
      <c r="N2092" t="s">
        <v>107</v>
      </c>
      <c r="O2092">
        <v>58</v>
      </c>
      <c r="P2092">
        <v>471</v>
      </c>
      <c r="Q2092">
        <v>102</v>
      </c>
      <c r="R2092">
        <v>125</v>
      </c>
      <c r="S2092">
        <v>212</v>
      </c>
      <c r="T2092">
        <v>61</v>
      </c>
      <c r="U2092">
        <v>245</v>
      </c>
      <c r="V2092">
        <f t="shared" si="196"/>
        <v>1216</v>
      </c>
      <c r="W2092">
        <v>1</v>
      </c>
      <c r="X2092">
        <v>4</v>
      </c>
      <c r="Y2092">
        <v>10</v>
      </c>
      <c r="Z2092">
        <v>7</v>
      </c>
      <c r="AA2092">
        <v>1</v>
      </c>
      <c r="AB2092">
        <v>0</v>
      </c>
      <c r="AC2092">
        <v>0</v>
      </c>
      <c r="AD2092">
        <v>1</v>
      </c>
      <c r="AE2092">
        <v>1</v>
      </c>
      <c r="AF2092">
        <v>0</v>
      </c>
      <c r="AG2092">
        <f t="shared" si="197"/>
        <v>2</v>
      </c>
      <c r="AH2092">
        <v>0</v>
      </c>
      <c r="AI2092">
        <v>1</v>
      </c>
    </row>
    <row r="2093" spans="1:35" x14ac:dyDescent="0.3">
      <c r="A2093" s="1">
        <v>1146</v>
      </c>
      <c r="B2093">
        <v>1949</v>
      </c>
      <c r="C2093">
        <f t="shared" si="194"/>
        <v>77</v>
      </c>
      <c r="D2093" t="str" cm="1">
        <f t="array" ref="D2093">_xlfn.IFS(C2093&lt;36,"Young",C2093&lt;56,"Middle-aged",C2093&gt;=56,"Senior")</f>
        <v>Senior</v>
      </c>
      <c r="E2093" t="s">
        <v>39</v>
      </c>
      <c r="F2093" t="s">
        <v>33</v>
      </c>
      <c r="G2093">
        <v>49912</v>
      </c>
      <c r="H2093">
        <f t="shared" si="192"/>
        <v>49912</v>
      </c>
      <c r="I2093" t="str" cm="1">
        <f t="array" ref="I2093">_xlfn.IFS(H2093&lt;PERCENTILE(Income_Clean,0.33),"Low",H2093&lt;PERCENTILE(Income_Clean,0.67),"Medium",H2093&gt;PERCENTILE(Income_Clean,0.67),"High")</f>
        <v>Medium</v>
      </c>
      <c r="J2093" t="str">
        <f t="shared" si="193"/>
        <v>Average Income</v>
      </c>
      <c r="K2093">
        <v>0</v>
      </c>
      <c r="L2093">
        <v>1</v>
      </c>
      <c r="M2093" t="str">
        <f t="shared" si="195"/>
        <v>Yes</v>
      </c>
      <c r="N2093" t="s">
        <v>93</v>
      </c>
      <c r="O2093">
        <v>5</v>
      </c>
      <c r="P2093">
        <v>520</v>
      </c>
      <c r="Q2093">
        <v>8</v>
      </c>
      <c r="R2093">
        <v>223</v>
      </c>
      <c r="S2093">
        <v>32</v>
      </c>
      <c r="T2093">
        <v>49</v>
      </c>
      <c r="U2093">
        <v>42</v>
      </c>
      <c r="V2093">
        <f t="shared" si="196"/>
        <v>874</v>
      </c>
      <c r="W2093">
        <v>4</v>
      </c>
      <c r="X2093">
        <v>10</v>
      </c>
      <c r="Y2093">
        <v>5</v>
      </c>
      <c r="Z2093">
        <v>7</v>
      </c>
      <c r="AA2093">
        <v>8</v>
      </c>
      <c r="AB2093">
        <v>1</v>
      </c>
      <c r="AC2093">
        <v>0</v>
      </c>
      <c r="AD2093">
        <v>0</v>
      </c>
      <c r="AE2093">
        <v>0</v>
      </c>
      <c r="AF2093">
        <v>0</v>
      </c>
      <c r="AG2093">
        <f t="shared" si="197"/>
        <v>1</v>
      </c>
      <c r="AH2093">
        <v>0</v>
      </c>
      <c r="AI2093">
        <v>1</v>
      </c>
    </row>
    <row r="2094" spans="1:35" x14ac:dyDescent="0.3">
      <c r="A2094" s="1">
        <v>11031</v>
      </c>
      <c r="B2094">
        <v>1950</v>
      </c>
      <c r="C2094">
        <f t="shared" si="194"/>
        <v>76</v>
      </c>
      <c r="D2094" t="str" cm="1">
        <f t="array" ref="D2094">_xlfn.IFS(C2094&lt;36,"Young",C2094&lt;56,"Middle-aged",C2094&gt;=56,"Senior")</f>
        <v>Senior</v>
      </c>
      <c r="E2094" t="s">
        <v>36</v>
      </c>
      <c r="F2094" t="s">
        <v>37</v>
      </c>
      <c r="G2094">
        <v>48699</v>
      </c>
      <c r="H2094">
        <f t="shared" si="192"/>
        <v>48699</v>
      </c>
      <c r="I2094" t="str" cm="1">
        <f t="array" ref="I2094">_xlfn.IFS(H2094&lt;PERCENTILE(Income_Clean,0.33),"Low",H2094&lt;PERCENTILE(Income_Clean,0.67),"Medium",H2094&gt;PERCENTILE(Income_Clean,0.67),"High")</f>
        <v>Medium</v>
      </c>
      <c r="J2094" t="str">
        <f t="shared" si="193"/>
        <v>Average Income</v>
      </c>
      <c r="K2094">
        <v>1</v>
      </c>
      <c r="L2094">
        <v>1</v>
      </c>
      <c r="M2094" t="str">
        <f t="shared" si="195"/>
        <v>Yes</v>
      </c>
      <c r="N2094" t="s">
        <v>97</v>
      </c>
      <c r="O2094">
        <v>90</v>
      </c>
      <c r="P2094">
        <v>26</v>
      </c>
      <c r="Q2094">
        <v>1</v>
      </c>
      <c r="R2094">
        <v>10</v>
      </c>
      <c r="S2094">
        <v>2</v>
      </c>
      <c r="T2094">
        <v>0</v>
      </c>
      <c r="U2094">
        <v>1</v>
      </c>
      <c r="V2094">
        <f t="shared" si="196"/>
        <v>40</v>
      </c>
      <c r="W2094">
        <v>1</v>
      </c>
      <c r="X2094">
        <v>1</v>
      </c>
      <c r="Y2094">
        <v>0</v>
      </c>
      <c r="Z2094">
        <v>3</v>
      </c>
      <c r="AA2094">
        <v>5</v>
      </c>
      <c r="AB2094">
        <v>0</v>
      </c>
      <c r="AC2094">
        <v>0</v>
      </c>
      <c r="AD2094">
        <v>0</v>
      </c>
      <c r="AE2094">
        <v>0</v>
      </c>
      <c r="AF2094">
        <v>0</v>
      </c>
      <c r="AG2094">
        <f t="shared" si="197"/>
        <v>0</v>
      </c>
      <c r="AH2094">
        <v>0</v>
      </c>
      <c r="AI2094">
        <v>0</v>
      </c>
    </row>
    <row r="2095" spans="1:35" x14ac:dyDescent="0.3">
      <c r="A2095" s="1">
        <v>7428</v>
      </c>
      <c r="B2095">
        <v>1975</v>
      </c>
      <c r="C2095">
        <f t="shared" si="194"/>
        <v>51</v>
      </c>
      <c r="D2095" t="str" cm="1">
        <f t="array" ref="D2095">_xlfn.IFS(C2095&lt;36,"Young",C2095&lt;56,"Middle-aged",C2095&gt;=56,"Senior")</f>
        <v>Middle-aged</v>
      </c>
      <c r="E2095" t="s">
        <v>29</v>
      </c>
      <c r="F2095" t="s">
        <v>33</v>
      </c>
      <c r="G2095">
        <v>80144</v>
      </c>
      <c r="H2095">
        <f t="shared" si="192"/>
        <v>80144</v>
      </c>
      <c r="I2095" t="str" cm="1">
        <f t="array" ref="I2095">_xlfn.IFS(H2095&lt;PERCENTILE(Income_Clean,0.33),"Low",H2095&lt;PERCENTILE(Income_Clean,0.67),"Medium",H2095&gt;PERCENTILE(Income_Clean,0.67),"High")</f>
        <v>High</v>
      </c>
      <c r="J2095" t="str">
        <f t="shared" si="193"/>
        <v>Above Average Income</v>
      </c>
      <c r="K2095">
        <v>0</v>
      </c>
      <c r="L2095">
        <v>0</v>
      </c>
      <c r="M2095" t="str">
        <f t="shared" si="195"/>
        <v>No</v>
      </c>
      <c r="N2095" t="s">
        <v>150</v>
      </c>
      <c r="O2095">
        <v>47</v>
      </c>
      <c r="P2095">
        <v>240</v>
      </c>
      <c r="Q2095">
        <v>132</v>
      </c>
      <c r="R2095">
        <v>445</v>
      </c>
      <c r="S2095">
        <v>250</v>
      </c>
      <c r="T2095">
        <v>192</v>
      </c>
      <c r="U2095">
        <v>108</v>
      </c>
      <c r="V2095">
        <f t="shared" si="196"/>
        <v>1367</v>
      </c>
      <c r="W2095">
        <v>1</v>
      </c>
      <c r="X2095">
        <v>3</v>
      </c>
      <c r="Y2095">
        <v>7</v>
      </c>
      <c r="Z2095">
        <v>8</v>
      </c>
      <c r="AA2095">
        <v>1</v>
      </c>
      <c r="AB2095">
        <v>0</v>
      </c>
      <c r="AC2095">
        <v>0</v>
      </c>
      <c r="AD2095">
        <v>0</v>
      </c>
      <c r="AE2095">
        <v>0</v>
      </c>
      <c r="AF2095">
        <v>0</v>
      </c>
      <c r="AG2095">
        <f t="shared" si="197"/>
        <v>0</v>
      </c>
      <c r="AH2095">
        <v>0</v>
      </c>
      <c r="AI2095">
        <v>0</v>
      </c>
    </row>
    <row r="2096" spans="1:35" x14ac:dyDescent="0.3">
      <c r="A2096" s="1">
        <v>975</v>
      </c>
      <c r="B2096">
        <v>1956</v>
      </c>
      <c r="C2096">
        <f t="shared" si="194"/>
        <v>70</v>
      </c>
      <c r="D2096" t="str" cm="1">
        <f t="array" ref="D2096">_xlfn.IFS(C2096&lt;36,"Young",C2096&lt;56,"Middle-aged",C2096&gt;=56,"Senior")</f>
        <v>Senior</v>
      </c>
      <c r="E2096" t="s">
        <v>29</v>
      </c>
      <c r="F2096" t="s">
        <v>30</v>
      </c>
      <c r="G2096">
        <v>54252</v>
      </c>
      <c r="H2096">
        <f t="shared" si="192"/>
        <v>54252</v>
      </c>
      <c r="I2096" t="str" cm="1">
        <f t="array" ref="I2096">_xlfn.IFS(H2096&lt;PERCENTILE(Income_Clean,0.33),"Low",H2096&lt;PERCENTILE(Income_Clean,0.67),"Medium",H2096&gt;PERCENTILE(Income_Clean,0.67),"High")</f>
        <v>Medium</v>
      </c>
      <c r="J2096" t="str">
        <f t="shared" si="193"/>
        <v>Average Income</v>
      </c>
      <c r="K2096">
        <v>1</v>
      </c>
      <c r="L2096">
        <v>1</v>
      </c>
      <c r="M2096" t="str">
        <f t="shared" si="195"/>
        <v>Yes</v>
      </c>
      <c r="N2096" t="s">
        <v>544</v>
      </c>
      <c r="O2096">
        <v>25</v>
      </c>
      <c r="P2096">
        <v>178</v>
      </c>
      <c r="Q2096">
        <v>4</v>
      </c>
      <c r="R2096">
        <v>26</v>
      </c>
      <c r="S2096">
        <v>8</v>
      </c>
      <c r="T2096">
        <v>4</v>
      </c>
      <c r="U2096">
        <v>44</v>
      </c>
      <c r="V2096">
        <f t="shared" si="196"/>
        <v>264</v>
      </c>
      <c r="W2096">
        <v>5</v>
      </c>
      <c r="X2096">
        <v>4</v>
      </c>
      <c r="Y2096">
        <v>1</v>
      </c>
      <c r="Z2096">
        <v>5</v>
      </c>
      <c r="AA2096">
        <v>6</v>
      </c>
      <c r="AB2096">
        <v>0</v>
      </c>
      <c r="AC2096">
        <v>0</v>
      </c>
      <c r="AD2096">
        <v>0</v>
      </c>
      <c r="AE2096">
        <v>0</v>
      </c>
      <c r="AF2096">
        <v>0</v>
      </c>
      <c r="AG2096">
        <f t="shared" si="197"/>
        <v>0</v>
      </c>
      <c r="AH2096">
        <v>0</v>
      </c>
      <c r="AI2096">
        <v>0</v>
      </c>
    </row>
    <row r="2097" spans="1:35" x14ac:dyDescent="0.3">
      <c r="A2097" s="1">
        <v>1103</v>
      </c>
      <c r="B2097">
        <v>1976</v>
      </c>
      <c r="C2097">
        <f t="shared" si="194"/>
        <v>50</v>
      </c>
      <c r="D2097" t="str" cm="1">
        <f t="array" ref="D2097">_xlfn.IFS(C2097&lt;36,"Young",C2097&lt;56,"Middle-aged",C2097&gt;=56,"Senior")</f>
        <v>Middle-aged</v>
      </c>
      <c r="E2097" t="s">
        <v>39</v>
      </c>
      <c r="F2097" t="s">
        <v>37</v>
      </c>
      <c r="G2097">
        <v>81929</v>
      </c>
      <c r="H2097">
        <f t="shared" si="192"/>
        <v>81929</v>
      </c>
      <c r="I2097" t="str" cm="1">
        <f t="array" ref="I2097">_xlfn.IFS(H2097&lt;PERCENTILE(Income_Clean,0.33),"Low",H2097&lt;PERCENTILE(Income_Clean,0.67),"Medium",H2097&gt;PERCENTILE(Income_Clean,0.67),"High")</f>
        <v>High</v>
      </c>
      <c r="J2097" t="str">
        <f t="shared" si="193"/>
        <v>Above Average Income</v>
      </c>
      <c r="K2097">
        <v>1</v>
      </c>
      <c r="L2097">
        <v>0</v>
      </c>
      <c r="M2097" t="str">
        <f t="shared" si="195"/>
        <v>Yes</v>
      </c>
      <c r="N2097" t="s">
        <v>522</v>
      </c>
      <c r="O2097">
        <v>60</v>
      </c>
      <c r="P2097">
        <v>1486</v>
      </c>
      <c r="Q2097">
        <v>55</v>
      </c>
      <c r="R2097">
        <v>278</v>
      </c>
      <c r="S2097">
        <v>49</v>
      </c>
      <c r="T2097">
        <v>0</v>
      </c>
      <c r="U2097">
        <v>185</v>
      </c>
      <c r="V2097">
        <f t="shared" si="196"/>
        <v>2053</v>
      </c>
      <c r="W2097">
        <v>2</v>
      </c>
      <c r="X2097">
        <v>4</v>
      </c>
      <c r="Y2097">
        <v>4</v>
      </c>
      <c r="Z2097">
        <v>10</v>
      </c>
      <c r="AA2097">
        <v>6</v>
      </c>
      <c r="AB2097">
        <v>1</v>
      </c>
      <c r="AC2097">
        <v>0</v>
      </c>
      <c r="AD2097">
        <v>1</v>
      </c>
      <c r="AE2097">
        <v>0</v>
      </c>
      <c r="AF2097">
        <v>0</v>
      </c>
      <c r="AG2097">
        <f t="shared" si="197"/>
        <v>2</v>
      </c>
      <c r="AH2097">
        <v>0</v>
      </c>
      <c r="AI2097">
        <v>1</v>
      </c>
    </row>
    <row r="2098" spans="1:35" x14ac:dyDescent="0.3">
      <c r="A2098" s="1">
        <v>3422</v>
      </c>
      <c r="B2098">
        <v>1975</v>
      </c>
      <c r="C2098">
        <f t="shared" si="194"/>
        <v>51</v>
      </c>
      <c r="D2098" t="str" cm="1">
        <f t="array" ref="D2098">_xlfn.IFS(C2098&lt;36,"Young",C2098&lt;56,"Middle-aged",C2098&gt;=56,"Senior")</f>
        <v>Middle-aged</v>
      </c>
      <c r="E2098" t="s">
        <v>29</v>
      </c>
      <c r="F2098" t="s">
        <v>37</v>
      </c>
      <c r="G2098">
        <v>76068</v>
      </c>
      <c r="H2098">
        <f t="shared" si="192"/>
        <v>76068</v>
      </c>
      <c r="I2098" t="str" cm="1">
        <f t="array" ref="I2098">_xlfn.IFS(H2098&lt;PERCENTILE(Income_Clean,0.33),"Low",H2098&lt;PERCENTILE(Income_Clean,0.67),"Medium",H2098&gt;PERCENTILE(Income_Clean,0.67),"High")</f>
        <v>High</v>
      </c>
      <c r="J2098" t="str">
        <f t="shared" si="193"/>
        <v>Above Average Income</v>
      </c>
      <c r="K2098">
        <v>0</v>
      </c>
      <c r="L2098">
        <v>1</v>
      </c>
      <c r="M2098" t="str">
        <f t="shared" si="195"/>
        <v>Yes</v>
      </c>
      <c r="N2098" t="s">
        <v>519</v>
      </c>
      <c r="O2098">
        <v>67</v>
      </c>
      <c r="P2098">
        <v>1115</v>
      </c>
      <c r="Q2098">
        <v>12</v>
      </c>
      <c r="R2098">
        <v>128</v>
      </c>
      <c r="S2098">
        <v>33</v>
      </c>
      <c r="T2098">
        <v>12</v>
      </c>
      <c r="U2098">
        <v>76</v>
      </c>
      <c r="V2098">
        <f t="shared" si="196"/>
        <v>1376</v>
      </c>
      <c r="W2098">
        <v>1</v>
      </c>
      <c r="X2098">
        <v>2</v>
      </c>
      <c r="Y2098">
        <v>3</v>
      </c>
      <c r="Z2098">
        <v>4</v>
      </c>
      <c r="AA2098">
        <v>6</v>
      </c>
      <c r="AB2098">
        <v>0</v>
      </c>
      <c r="AC2098">
        <v>1</v>
      </c>
      <c r="AD2098">
        <v>0</v>
      </c>
      <c r="AE2098">
        <v>0</v>
      </c>
      <c r="AF2098">
        <v>1</v>
      </c>
      <c r="AG2098">
        <f t="shared" si="197"/>
        <v>2</v>
      </c>
      <c r="AH2098">
        <v>0</v>
      </c>
      <c r="AI2098">
        <v>0</v>
      </c>
    </row>
    <row r="2099" spans="1:35" x14ac:dyDescent="0.3">
      <c r="A2099" s="1">
        <v>1055</v>
      </c>
      <c r="B2099">
        <v>1976</v>
      </c>
      <c r="C2099">
        <f t="shared" si="194"/>
        <v>50</v>
      </c>
      <c r="D2099" t="str" cm="1">
        <f t="array" ref="D2099">_xlfn.IFS(C2099&lt;36,"Young",C2099&lt;56,"Middle-aged",C2099&gt;=56,"Senior")</f>
        <v>Middle-aged</v>
      </c>
      <c r="E2099" t="s">
        <v>39</v>
      </c>
      <c r="F2099" t="s">
        <v>37</v>
      </c>
      <c r="G2099">
        <v>53204</v>
      </c>
      <c r="H2099">
        <f t="shared" si="192"/>
        <v>53204</v>
      </c>
      <c r="I2099" t="str" cm="1">
        <f t="array" ref="I2099">_xlfn.IFS(H2099&lt;PERCENTILE(Income_Clean,0.33),"Low",H2099&lt;PERCENTILE(Income_Clean,0.67),"Medium",H2099&gt;PERCENTILE(Income_Clean,0.67),"High")</f>
        <v>Medium</v>
      </c>
      <c r="J2099" t="str">
        <f t="shared" si="193"/>
        <v>Average Income</v>
      </c>
      <c r="K2099">
        <v>1</v>
      </c>
      <c r="L2099">
        <v>1</v>
      </c>
      <c r="M2099" t="str">
        <f t="shared" si="195"/>
        <v>Yes</v>
      </c>
      <c r="N2099" t="s">
        <v>255</v>
      </c>
      <c r="O2099">
        <v>40</v>
      </c>
      <c r="P2099">
        <v>29</v>
      </c>
      <c r="Q2099">
        <v>0</v>
      </c>
      <c r="R2099">
        <v>8</v>
      </c>
      <c r="S2099">
        <v>2</v>
      </c>
      <c r="T2099">
        <v>0</v>
      </c>
      <c r="U2099">
        <v>6</v>
      </c>
      <c r="V2099">
        <f t="shared" si="196"/>
        <v>45</v>
      </c>
      <c r="W2099">
        <v>1</v>
      </c>
      <c r="X2099">
        <v>1</v>
      </c>
      <c r="Y2099">
        <v>0</v>
      </c>
      <c r="Z2099">
        <v>3</v>
      </c>
      <c r="AA2099">
        <v>4</v>
      </c>
      <c r="AB2099">
        <v>0</v>
      </c>
      <c r="AC2099">
        <v>0</v>
      </c>
      <c r="AD2099">
        <v>0</v>
      </c>
      <c r="AE2099">
        <v>0</v>
      </c>
      <c r="AF2099">
        <v>0</v>
      </c>
      <c r="AG2099">
        <f t="shared" si="197"/>
        <v>0</v>
      </c>
      <c r="AH2099">
        <v>0</v>
      </c>
      <c r="AI2099">
        <v>0</v>
      </c>
    </row>
    <row r="2100" spans="1:35" x14ac:dyDescent="0.3">
      <c r="A2100" s="1">
        <v>6544</v>
      </c>
      <c r="B2100">
        <v>1949</v>
      </c>
      <c r="C2100">
        <f t="shared" si="194"/>
        <v>77</v>
      </c>
      <c r="D2100" t="str" cm="1">
        <f t="array" ref="D2100">_xlfn.IFS(C2100&lt;36,"Young",C2100&lt;56,"Middle-aged",C2100&gt;=56,"Senior")</f>
        <v>Senior</v>
      </c>
      <c r="E2100" t="s">
        <v>36</v>
      </c>
      <c r="F2100" t="s">
        <v>33</v>
      </c>
      <c r="G2100">
        <v>67911</v>
      </c>
      <c r="H2100">
        <f t="shared" si="192"/>
        <v>67911</v>
      </c>
      <c r="I2100" t="str" cm="1">
        <f t="array" ref="I2100">_xlfn.IFS(H2100&lt;PERCENTILE(Income_Clean,0.33),"Low",H2100&lt;PERCENTILE(Income_Clean,0.67),"Medium",H2100&gt;PERCENTILE(Income_Clean,0.67),"High")</f>
        <v>High</v>
      </c>
      <c r="J2100" t="str">
        <f t="shared" si="193"/>
        <v>Above Average Income</v>
      </c>
      <c r="K2100">
        <v>0</v>
      </c>
      <c r="L2100">
        <v>1</v>
      </c>
      <c r="M2100" t="str">
        <f t="shared" si="195"/>
        <v>Yes</v>
      </c>
      <c r="N2100" t="s">
        <v>65</v>
      </c>
      <c r="O2100">
        <v>63</v>
      </c>
      <c r="P2100">
        <v>529</v>
      </c>
      <c r="Q2100">
        <v>0</v>
      </c>
      <c r="R2100">
        <v>356</v>
      </c>
      <c r="S2100">
        <v>63</v>
      </c>
      <c r="T2100">
        <v>28</v>
      </c>
      <c r="U2100">
        <v>0</v>
      </c>
      <c r="V2100">
        <f t="shared" si="196"/>
        <v>976</v>
      </c>
      <c r="W2100">
        <v>3</v>
      </c>
      <c r="X2100">
        <v>6</v>
      </c>
      <c r="Y2100">
        <v>7</v>
      </c>
      <c r="Z2100">
        <v>11</v>
      </c>
      <c r="AA2100">
        <v>3</v>
      </c>
      <c r="AB2100">
        <v>0</v>
      </c>
      <c r="AC2100">
        <v>0</v>
      </c>
      <c r="AD2100">
        <v>0</v>
      </c>
      <c r="AE2100">
        <v>0</v>
      </c>
      <c r="AF2100">
        <v>0</v>
      </c>
      <c r="AG2100">
        <f t="shared" si="197"/>
        <v>0</v>
      </c>
      <c r="AH2100">
        <v>0</v>
      </c>
      <c r="AI2100">
        <v>0</v>
      </c>
    </row>
    <row r="2101" spans="1:35" x14ac:dyDescent="0.3">
      <c r="A2101" s="1">
        <v>1241</v>
      </c>
      <c r="B2101">
        <v>1984</v>
      </c>
      <c r="C2101">
        <f t="shared" si="194"/>
        <v>42</v>
      </c>
      <c r="D2101" t="str" cm="1">
        <f t="array" ref="D2101">_xlfn.IFS(C2101&lt;36,"Young",C2101&lt;56,"Middle-aged",C2101&gt;=56,"Senior")</f>
        <v>Middle-aged</v>
      </c>
      <c r="E2101" t="s">
        <v>53</v>
      </c>
      <c r="F2101" t="s">
        <v>37</v>
      </c>
      <c r="G2101">
        <v>14796</v>
      </c>
      <c r="H2101">
        <f t="shared" si="192"/>
        <v>14796</v>
      </c>
      <c r="I2101" t="str" cm="1">
        <f t="array" ref="I2101">_xlfn.IFS(H2101&lt;PERCENTILE(Income_Clean,0.33),"Low",H2101&lt;PERCENTILE(Income_Clean,0.67),"Medium",H2101&gt;PERCENTILE(Income_Clean,0.67),"High")</f>
        <v>Low</v>
      </c>
      <c r="J2101" t="str">
        <f t="shared" si="193"/>
        <v>Below Average Income</v>
      </c>
      <c r="K2101">
        <v>1</v>
      </c>
      <c r="L2101">
        <v>0</v>
      </c>
      <c r="M2101" t="str">
        <f t="shared" si="195"/>
        <v>Yes</v>
      </c>
      <c r="N2101" t="s">
        <v>694</v>
      </c>
      <c r="O2101">
        <v>1</v>
      </c>
      <c r="P2101">
        <v>13</v>
      </c>
      <c r="Q2101">
        <v>3</v>
      </c>
      <c r="R2101">
        <v>8</v>
      </c>
      <c r="S2101">
        <v>7</v>
      </c>
      <c r="T2101">
        <v>4</v>
      </c>
      <c r="U2101">
        <v>16</v>
      </c>
      <c r="V2101">
        <f t="shared" si="196"/>
        <v>51</v>
      </c>
      <c r="W2101">
        <v>2</v>
      </c>
      <c r="X2101">
        <v>1</v>
      </c>
      <c r="Y2101">
        <v>0</v>
      </c>
      <c r="Z2101">
        <v>3</v>
      </c>
      <c r="AA2101">
        <v>9</v>
      </c>
      <c r="AB2101">
        <v>0</v>
      </c>
      <c r="AC2101">
        <v>0</v>
      </c>
      <c r="AD2101">
        <v>0</v>
      </c>
      <c r="AE2101">
        <v>0</v>
      </c>
      <c r="AF2101">
        <v>0</v>
      </c>
      <c r="AG2101">
        <f t="shared" si="197"/>
        <v>0</v>
      </c>
      <c r="AH2101">
        <v>0</v>
      </c>
      <c r="AI2101">
        <v>1</v>
      </c>
    </row>
    <row r="2102" spans="1:35" x14ac:dyDescent="0.3">
      <c r="A2102" s="1">
        <v>2909</v>
      </c>
      <c r="B2102">
        <v>1974</v>
      </c>
      <c r="C2102">
        <f t="shared" si="194"/>
        <v>52</v>
      </c>
      <c r="D2102" t="str" cm="1">
        <f t="array" ref="D2102">_xlfn.IFS(C2102&lt;36,"Young",C2102&lt;56,"Middle-aged",C2102&gt;=56,"Senior")</f>
        <v>Middle-aged</v>
      </c>
      <c r="E2102" t="s">
        <v>36</v>
      </c>
      <c r="F2102" t="s">
        <v>37</v>
      </c>
      <c r="G2102">
        <v>78128</v>
      </c>
      <c r="H2102">
        <f t="shared" si="192"/>
        <v>78128</v>
      </c>
      <c r="I2102" t="str" cm="1">
        <f t="array" ref="I2102">_xlfn.IFS(H2102&lt;PERCENTILE(Income_Clean,0.33),"Low",H2102&lt;PERCENTILE(Income_Clean,0.67),"Medium",H2102&gt;PERCENTILE(Income_Clean,0.67),"High")</f>
        <v>High</v>
      </c>
      <c r="J2102" t="str">
        <f t="shared" si="193"/>
        <v>Above Average Income</v>
      </c>
      <c r="K2102">
        <v>0</v>
      </c>
      <c r="L2102">
        <v>1</v>
      </c>
      <c r="M2102" t="str">
        <f t="shared" si="195"/>
        <v>Yes</v>
      </c>
      <c r="N2102" t="s">
        <v>606</v>
      </c>
      <c r="O2102">
        <v>89</v>
      </c>
      <c r="P2102">
        <v>934</v>
      </c>
      <c r="Q2102">
        <v>24</v>
      </c>
      <c r="R2102">
        <v>230</v>
      </c>
      <c r="S2102">
        <v>16</v>
      </c>
      <c r="T2102">
        <v>24</v>
      </c>
      <c r="U2102">
        <v>36</v>
      </c>
      <c r="V2102">
        <f t="shared" si="196"/>
        <v>1264</v>
      </c>
      <c r="W2102">
        <v>2</v>
      </c>
      <c r="X2102">
        <v>8</v>
      </c>
      <c r="Y2102">
        <v>4</v>
      </c>
      <c r="Z2102">
        <v>6</v>
      </c>
      <c r="AA2102">
        <v>3</v>
      </c>
      <c r="AB2102">
        <v>0</v>
      </c>
      <c r="AC2102">
        <v>1</v>
      </c>
      <c r="AD2102">
        <v>1</v>
      </c>
      <c r="AE2102">
        <v>0</v>
      </c>
      <c r="AF2102">
        <v>0</v>
      </c>
      <c r="AG2102">
        <f t="shared" si="197"/>
        <v>2</v>
      </c>
      <c r="AH2102">
        <v>0</v>
      </c>
      <c r="AI2102">
        <v>0</v>
      </c>
    </row>
    <row r="2103" spans="1:35" x14ac:dyDescent="0.3">
      <c r="A2103" s="1">
        <v>5802</v>
      </c>
      <c r="B2103">
        <v>1972</v>
      </c>
      <c r="C2103">
        <f t="shared" si="194"/>
        <v>54</v>
      </c>
      <c r="D2103" t="str" cm="1">
        <f t="array" ref="D2103">_xlfn.IFS(C2103&lt;36,"Young",C2103&lt;56,"Middle-aged",C2103&gt;=56,"Senior")</f>
        <v>Middle-aged</v>
      </c>
      <c r="E2103" t="s">
        <v>47</v>
      </c>
      <c r="F2103" t="s">
        <v>37</v>
      </c>
      <c r="G2103">
        <v>14188</v>
      </c>
      <c r="H2103">
        <f t="shared" si="192"/>
        <v>14188</v>
      </c>
      <c r="I2103" t="str" cm="1">
        <f t="array" ref="I2103">_xlfn.IFS(H2103&lt;PERCENTILE(Income_Clean,0.33),"Low",H2103&lt;PERCENTILE(Income_Clean,0.67),"Medium",H2103&gt;PERCENTILE(Income_Clean,0.67),"High")</f>
        <v>Low</v>
      </c>
      <c r="J2103" t="str">
        <f t="shared" si="193"/>
        <v>Below Average Income</v>
      </c>
      <c r="K2103">
        <v>0</v>
      </c>
      <c r="L2103">
        <v>0</v>
      </c>
      <c r="M2103" t="str">
        <f t="shared" si="195"/>
        <v>No</v>
      </c>
      <c r="N2103" t="s">
        <v>491</v>
      </c>
      <c r="O2103">
        <v>40</v>
      </c>
      <c r="P2103">
        <v>2</v>
      </c>
      <c r="Q2103">
        <v>7</v>
      </c>
      <c r="R2103">
        <v>11</v>
      </c>
      <c r="S2103">
        <v>16</v>
      </c>
      <c r="T2103">
        <v>12</v>
      </c>
      <c r="U2103">
        <v>27</v>
      </c>
      <c r="V2103">
        <f t="shared" si="196"/>
        <v>75</v>
      </c>
      <c r="W2103">
        <v>1</v>
      </c>
      <c r="X2103">
        <v>2</v>
      </c>
      <c r="Y2103">
        <v>0</v>
      </c>
      <c r="Z2103">
        <v>4</v>
      </c>
      <c r="AA2103">
        <v>6</v>
      </c>
      <c r="AB2103">
        <v>0</v>
      </c>
      <c r="AC2103">
        <v>0</v>
      </c>
      <c r="AD2103">
        <v>0</v>
      </c>
      <c r="AE2103">
        <v>0</v>
      </c>
      <c r="AF2103">
        <v>0</v>
      </c>
      <c r="AG2103">
        <f t="shared" si="197"/>
        <v>0</v>
      </c>
      <c r="AH2103">
        <v>0</v>
      </c>
      <c r="AI2103">
        <v>0</v>
      </c>
    </row>
    <row r="2104" spans="1:35" x14ac:dyDescent="0.3">
      <c r="A2104" s="1">
        <v>1407</v>
      </c>
      <c r="B2104">
        <v>1986</v>
      </c>
      <c r="C2104">
        <f t="shared" si="194"/>
        <v>40</v>
      </c>
      <c r="D2104" t="str" cm="1">
        <f t="array" ref="D2104">_xlfn.IFS(C2104&lt;36,"Young",C2104&lt;56,"Middle-aged",C2104&gt;=56,"Senior")</f>
        <v>Middle-aged</v>
      </c>
      <c r="E2104" t="s">
        <v>47</v>
      </c>
      <c r="F2104" t="s">
        <v>37</v>
      </c>
      <c r="G2104">
        <v>20425</v>
      </c>
      <c r="H2104">
        <f t="shared" si="192"/>
        <v>20425</v>
      </c>
      <c r="I2104" t="str" cm="1">
        <f t="array" ref="I2104">_xlfn.IFS(H2104&lt;PERCENTILE(Income_Clean,0.33),"Low",H2104&lt;PERCENTILE(Income_Clean,0.67),"Medium",H2104&gt;PERCENTILE(Income_Clean,0.67),"High")</f>
        <v>Low</v>
      </c>
      <c r="J2104" t="str">
        <f t="shared" si="193"/>
        <v>Below Average Income</v>
      </c>
      <c r="K2104">
        <v>1</v>
      </c>
      <c r="L2104">
        <v>0</v>
      </c>
      <c r="M2104" t="str">
        <f t="shared" si="195"/>
        <v>Yes</v>
      </c>
      <c r="N2104" t="s">
        <v>67</v>
      </c>
      <c r="O2104">
        <v>5</v>
      </c>
      <c r="P2104">
        <v>4</v>
      </c>
      <c r="Q2104">
        <v>12</v>
      </c>
      <c r="R2104">
        <v>5</v>
      </c>
      <c r="S2104">
        <v>3</v>
      </c>
      <c r="T2104">
        <v>16</v>
      </c>
      <c r="U2104">
        <v>17</v>
      </c>
      <c r="V2104">
        <f t="shared" si="196"/>
        <v>57</v>
      </c>
      <c r="W2104">
        <v>2</v>
      </c>
      <c r="X2104">
        <v>2</v>
      </c>
      <c r="Y2104">
        <v>0</v>
      </c>
      <c r="Z2104">
        <v>3</v>
      </c>
      <c r="AA2104">
        <v>7</v>
      </c>
      <c r="AB2104">
        <v>0</v>
      </c>
      <c r="AC2104">
        <v>0</v>
      </c>
      <c r="AD2104">
        <v>0</v>
      </c>
      <c r="AE2104">
        <v>0</v>
      </c>
      <c r="AF2104">
        <v>0</v>
      </c>
      <c r="AG2104">
        <f t="shared" si="197"/>
        <v>0</v>
      </c>
      <c r="AH2104">
        <v>0</v>
      </c>
      <c r="AI2104">
        <v>0</v>
      </c>
    </row>
    <row r="2105" spans="1:35" x14ac:dyDescent="0.3">
      <c r="A2105" s="1">
        <v>6183</v>
      </c>
      <c r="B2105">
        <v>1962</v>
      </c>
      <c r="C2105">
        <f t="shared" si="194"/>
        <v>64</v>
      </c>
      <c r="D2105" t="str" cm="1">
        <f t="array" ref="D2105">_xlfn.IFS(C2105&lt;36,"Young",C2105&lt;56,"Middle-aged",C2105&gt;=56,"Senior")</f>
        <v>Senior</v>
      </c>
      <c r="E2105" t="s">
        <v>39</v>
      </c>
      <c r="F2105" t="s">
        <v>37</v>
      </c>
      <c r="G2105">
        <v>58646</v>
      </c>
      <c r="H2105">
        <f t="shared" si="192"/>
        <v>58646</v>
      </c>
      <c r="I2105" t="str" cm="1">
        <f t="array" ref="I2105">_xlfn.IFS(H2105&lt;PERCENTILE(Income_Clean,0.33),"Low",H2105&lt;PERCENTILE(Income_Clean,0.67),"Medium",H2105&gt;PERCENTILE(Income_Clean,0.67),"High")</f>
        <v>Medium</v>
      </c>
      <c r="J2105" t="str">
        <f t="shared" si="193"/>
        <v>Average Income</v>
      </c>
      <c r="K2105">
        <v>0</v>
      </c>
      <c r="L2105">
        <v>1</v>
      </c>
      <c r="M2105" t="str">
        <f t="shared" si="195"/>
        <v>Yes</v>
      </c>
      <c r="N2105" t="s">
        <v>542</v>
      </c>
      <c r="O2105">
        <v>3</v>
      </c>
      <c r="P2105">
        <v>62</v>
      </c>
      <c r="Q2105">
        <v>1</v>
      </c>
      <c r="R2105">
        <v>44</v>
      </c>
      <c r="S2105">
        <v>6</v>
      </c>
      <c r="T2105">
        <v>5</v>
      </c>
      <c r="U2105">
        <v>22</v>
      </c>
      <c r="V2105">
        <f t="shared" si="196"/>
        <v>140</v>
      </c>
      <c r="W2105">
        <v>1</v>
      </c>
      <c r="X2105">
        <v>2</v>
      </c>
      <c r="Y2105">
        <v>1</v>
      </c>
      <c r="Z2105">
        <v>4</v>
      </c>
      <c r="AA2105">
        <v>4</v>
      </c>
      <c r="AB2105">
        <v>0</v>
      </c>
      <c r="AC2105">
        <v>0</v>
      </c>
      <c r="AD2105">
        <v>0</v>
      </c>
      <c r="AE2105">
        <v>0</v>
      </c>
      <c r="AF2105">
        <v>0</v>
      </c>
      <c r="AG2105">
        <f t="shared" si="197"/>
        <v>0</v>
      </c>
      <c r="AH2105">
        <v>0</v>
      </c>
      <c r="AI2105">
        <v>0</v>
      </c>
    </row>
    <row r="2106" spans="1:35" x14ac:dyDescent="0.3">
      <c r="A2106" s="1">
        <v>340</v>
      </c>
      <c r="B2106">
        <v>1970</v>
      </c>
      <c r="C2106">
        <f t="shared" si="194"/>
        <v>56</v>
      </c>
      <c r="D2106" t="str" cm="1">
        <f t="array" ref="D2106">_xlfn.IFS(C2106&lt;36,"Young",C2106&lt;56,"Middle-aged",C2106&gt;=56,"Senior")</f>
        <v>Senior</v>
      </c>
      <c r="E2106" t="s">
        <v>29</v>
      </c>
      <c r="F2106" t="s">
        <v>41</v>
      </c>
      <c r="G2106">
        <v>72967</v>
      </c>
      <c r="H2106">
        <f t="shared" si="192"/>
        <v>72967</v>
      </c>
      <c r="I2106" t="str" cm="1">
        <f t="array" ref="I2106">_xlfn.IFS(H2106&lt;PERCENTILE(Income_Clean,0.33),"Low",H2106&lt;PERCENTILE(Income_Clean,0.67),"Medium",H2106&gt;PERCENTILE(Income_Clean,0.67),"High")</f>
        <v>High</v>
      </c>
      <c r="J2106" t="str">
        <f t="shared" si="193"/>
        <v>Above Average Income</v>
      </c>
      <c r="K2106">
        <v>0</v>
      </c>
      <c r="L2106">
        <v>1</v>
      </c>
      <c r="M2106" t="str">
        <f t="shared" si="195"/>
        <v>Yes</v>
      </c>
      <c r="N2106" t="s">
        <v>693</v>
      </c>
      <c r="O2106">
        <v>1</v>
      </c>
      <c r="P2106">
        <v>158</v>
      </c>
      <c r="Q2106">
        <v>35</v>
      </c>
      <c r="R2106">
        <v>179</v>
      </c>
      <c r="S2106">
        <v>0</v>
      </c>
      <c r="T2106">
        <v>0</v>
      </c>
      <c r="U2106">
        <v>125</v>
      </c>
      <c r="V2106">
        <f t="shared" si="196"/>
        <v>497</v>
      </c>
      <c r="W2106">
        <v>2</v>
      </c>
      <c r="X2106">
        <v>7</v>
      </c>
      <c r="Y2106">
        <v>2</v>
      </c>
      <c r="Z2106">
        <v>8</v>
      </c>
      <c r="AA2106">
        <v>5</v>
      </c>
      <c r="AB2106">
        <v>1</v>
      </c>
      <c r="AC2106">
        <v>0</v>
      </c>
      <c r="AD2106">
        <v>0</v>
      </c>
      <c r="AE2106">
        <v>0</v>
      </c>
      <c r="AF2106">
        <v>0</v>
      </c>
      <c r="AG2106">
        <f t="shared" si="197"/>
        <v>1</v>
      </c>
      <c r="AH2106">
        <v>0</v>
      </c>
      <c r="AI2106">
        <v>1</v>
      </c>
    </row>
    <row r="2107" spans="1:35" x14ac:dyDescent="0.3">
      <c r="A2107" s="1">
        <v>5991</v>
      </c>
      <c r="B2107">
        <v>1949</v>
      </c>
      <c r="C2107">
        <f t="shared" si="194"/>
        <v>77</v>
      </c>
      <c r="D2107" t="str" cm="1">
        <f t="array" ref="D2107">_xlfn.IFS(C2107&lt;36,"Young",C2107&lt;56,"Middle-aged",C2107&gt;=56,"Senior")</f>
        <v>Senior</v>
      </c>
      <c r="E2107" t="s">
        <v>39</v>
      </c>
      <c r="F2107" t="s">
        <v>37</v>
      </c>
      <c r="G2107">
        <v>48150</v>
      </c>
      <c r="H2107">
        <f t="shared" si="192"/>
        <v>48150</v>
      </c>
      <c r="I2107" t="str" cm="1">
        <f t="array" ref="I2107">_xlfn.IFS(H2107&lt;PERCENTILE(Income_Clean,0.33),"Low",H2107&lt;PERCENTILE(Income_Clean,0.67),"Medium",H2107&gt;PERCENTILE(Income_Clean,0.67),"High")</f>
        <v>Medium</v>
      </c>
      <c r="J2107" t="str">
        <f t="shared" si="193"/>
        <v>Average Income</v>
      </c>
      <c r="K2107">
        <v>0</v>
      </c>
      <c r="L2107">
        <v>1</v>
      </c>
      <c r="M2107" t="str">
        <f t="shared" si="195"/>
        <v>Yes</v>
      </c>
      <c r="N2107" t="s">
        <v>602</v>
      </c>
      <c r="O2107">
        <v>24</v>
      </c>
      <c r="P2107">
        <v>173</v>
      </c>
      <c r="Q2107">
        <v>2</v>
      </c>
      <c r="R2107">
        <v>39</v>
      </c>
      <c r="S2107">
        <v>3</v>
      </c>
      <c r="T2107">
        <v>2</v>
      </c>
      <c r="U2107">
        <v>47</v>
      </c>
      <c r="V2107">
        <f t="shared" si="196"/>
        <v>266</v>
      </c>
      <c r="W2107">
        <v>3</v>
      </c>
      <c r="X2107">
        <v>5</v>
      </c>
      <c r="Y2107">
        <v>1</v>
      </c>
      <c r="Z2107">
        <v>4</v>
      </c>
      <c r="AA2107">
        <v>7</v>
      </c>
      <c r="AB2107">
        <v>0</v>
      </c>
      <c r="AC2107">
        <v>0</v>
      </c>
      <c r="AD2107">
        <v>0</v>
      </c>
      <c r="AE2107">
        <v>0</v>
      </c>
      <c r="AF2107">
        <v>0</v>
      </c>
      <c r="AG2107">
        <f t="shared" si="197"/>
        <v>0</v>
      </c>
      <c r="AH2107">
        <v>0</v>
      </c>
      <c r="AI2107">
        <v>0</v>
      </c>
    </row>
    <row r="2108" spans="1:35" x14ac:dyDescent="0.3">
      <c r="A2108" s="1">
        <v>3104</v>
      </c>
      <c r="B2108">
        <v>1961</v>
      </c>
      <c r="C2108">
        <f t="shared" si="194"/>
        <v>65</v>
      </c>
      <c r="D2108" t="str" cm="1">
        <f t="array" ref="D2108">_xlfn.IFS(C2108&lt;36,"Young",C2108&lt;56,"Middle-aged",C2108&gt;=56,"Senior")</f>
        <v>Senior</v>
      </c>
      <c r="E2108" t="s">
        <v>29</v>
      </c>
      <c r="F2108" t="s">
        <v>30</v>
      </c>
      <c r="G2108">
        <v>82332</v>
      </c>
      <c r="H2108">
        <f t="shared" si="192"/>
        <v>82332</v>
      </c>
      <c r="I2108" t="str" cm="1">
        <f t="array" ref="I2108">_xlfn.IFS(H2108&lt;PERCENTILE(Income_Clean,0.33),"Low",H2108&lt;PERCENTILE(Income_Clean,0.67),"Medium",H2108&gt;PERCENTILE(Income_Clean,0.67),"High")</f>
        <v>High</v>
      </c>
      <c r="J2108" t="str">
        <f t="shared" si="193"/>
        <v>Above Average Income</v>
      </c>
      <c r="K2108">
        <v>0</v>
      </c>
      <c r="L2108">
        <v>0</v>
      </c>
      <c r="M2108" t="str">
        <f t="shared" si="195"/>
        <v>No</v>
      </c>
      <c r="N2108" t="s">
        <v>694</v>
      </c>
      <c r="O2108">
        <v>89</v>
      </c>
      <c r="P2108">
        <v>830</v>
      </c>
      <c r="Q2108">
        <v>59</v>
      </c>
      <c r="R2108">
        <v>968</v>
      </c>
      <c r="S2108">
        <v>51</v>
      </c>
      <c r="T2108">
        <v>79</v>
      </c>
      <c r="U2108">
        <v>19</v>
      </c>
      <c r="V2108">
        <f t="shared" si="196"/>
        <v>2006</v>
      </c>
      <c r="W2108">
        <v>1</v>
      </c>
      <c r="X2108">
        <v>5</v>
      </c>
      <c r="Y2108">
        <v>3</v>
      </c>
      <c r="Z2108">
        <v>12</v>
      </c>
      <c r="AA2108">
        <v>2</v>
      </c>
      <c r="AB2108">
        <v>0</v>
      </c>
      <c r="AC2108">
        <v>0</v>
      </c>
      <c r="AD2108">
        <v>1</v>
      </c>
      <c r="AE2108">
        <v>0</v>
      </c>
      <c r="AF2108">
        <v>0</v>
      </c>
      <c r="AG2108">
        <f t="shared" si="197"/>
        <v>1</v>
      </c>
      <c r="AH2108">
        <v>0</v>
      </c>
      <c r="AI2108">
        <v>1</v>
      </c>
    </row>
    <row r="2109" spans="1:35" x14ac:dyDescent="0.3">
      <c r="A2109" s="1">
        <v>9729</v>
      </c>
      <c r="B2109">
        <v>1955</v>
      </c>
      <c r="C2109">
        <f t="shared" si="194"/>
        <v>71</v>
      </c>
      <c r="D2109" t="str" cm="1">
        <f t="array" ref="D2109">_xlfn.IFS(C2109&lt;36,"Young",C2109&lt;56,"Middle-aged",C2109&gt;=56,"Senior")</f>
        <v>Senior</v>
      </c>
      <c r="E2109" t="s">
        <v>29</v>
      </c>
      <c r="F2109" t="s">
        <v>71</v>
      </c>
      <c r="G2109">
        <v>58275</v>
      </c>
      <c r="H2109">
        <f t="shared" si="192"/>
        <v>58275</v>
      </c>
      <c r="I2109" t="str" cm="1">
        <f t="array" ref="I2109">_xlfn.IFS(H2109&lt;PERCENTILE(Income_Clean,0.33),"Low",H2109&lt;PERCENTILE(Income_Clean,0.67),"Medium",H2109&gt;PERCENTILE(Income_Clean,0.67),"High")</f>
        <v>Medium</v>
      </c>
      <c r="J2109" t="str">
        <f t="shared" si="193"/>
        <v>Average Income</v>
      </c>
      <c r="K2109">
        <v>1</v>
      </c>
      <c r="L2109">
        <v>1</v>
      </c>
      <c r="M2109" t="str">
        <f t="shared" si="195"/>
        <v>Yes</v>
      </c>
      <c r="N2109" t="s">
        <v>695</v>
      </c>
      <c r="O2109">
        <v>48</v>
      </c>
      <c r="P2109">
        <v>189</v>
      </c>
      <c r="Q2109">
        <v>10</v>
      </c>
      <c r="R2109">
        <v>253</v>
      </c>
      <c r="S2109">
        <v>56</v>
      </c>
      <c r="T2109">
        <v>43</v>
      </c>
      <c r="U2109">
        <v>64</v>
      </c>
      <c r="V2109">
        <f t="shared" si="196"/>
        <v>615</v>
      </c>
      <c r="W2109">
        <v>6</v>
      </c>
      <c r="X2109">
        <v>8</v>
      </c>
      <c r="Y2109">
        <v>2</v>
      </c>
      <c r="Z2109">
        <v>7</v>
      </c>
      <c r="AA2109">
        <v>7</v>
      </c>
      <c r="AB2109">
        <v>0</v>
      </c>
      <c r="AC2109">
        <v>0</v>
      </c>
      <c r="AD2109">
        <v>0</v>
      </c>
      <c r="AE2109">
        <v>0</v>
      </c>
      <c r="AF2109">
        <v>0</v>
      </c>
      <c r="AG2109">
        <f t="shared" si="197"/>
        <v>0</v>
      </c>
      <c r="AH2109">
        <v>0</v>
      </c>
      <c r="AI2109">
        <v>0</v>
      </c>
    </row>
    <row r="2110" spans="1:35" x14ac:dyDescent="0.3">
      <c r="A2110" s="1">
        <v>1008</v>
      </c>
      <c r="B2110">
        <v>1981</v>
      </c>
      <c r="C2110">
        <f t="shared" si="194"/>
        <v>45</v>
      </c>
      <c r="D2110" t="str" cm="1">
        <f t="array" ref="D2110">_xlfn.IFS(C2110&lt;36,"Young",C2110&lt;56,"Middle-aged",C2110&gt;=56,"Senior")</f>
        <v>Middle-aged</v>
      </c>
      <c r="E2110" t="s">
        <v>36</v>
      </c>
      <c r="F2110" t="s">
        <v>33</v>
      </c>
      <c r="G2110">
        <v>44953</v>
      </c>
      <c r="H2110">
        <f t="shared" si="192"/>
        <v>44953</v>
      </c>
      <c r="I2110" t="str" cm="1">
        <f t="array" ref="I2110">_xlfn.IFS(H2110&lt;PERCENTILE(Income_Clean,0.33),"Low",H2110&lt;PERCENTILE(Income_Clean,0.67),"Medium",H2110&gt;PERCENTILE(Income_Clean,0.67),"High")</f>
        <v>Medium</v>
      </c>
      <c r="J2110" t="str">
        <f t="shared" si="193"/>
        <v>Average Income</v>
      </c>
      <c r="K2110">
        <v>0</v>
      </c>
      <c r="L2110">
        <v>0</v>
      </c>
      <c r="M2110" t="str">
        <f t="shared" si="195"/>
        <v>No</v>
      </c>
      <c r="N2110" t="s">
        <v>696</v>
      </c>
      <c r="O2110">
        <v>31</v>
      </c>
      <c r="P2110">
        <v>728</v>
      </c>
      <c r="Q2110">
        <v>17</v>
      </c>
      <c r="R2110">
        <v>133</v>
      </c>
      <c r="S2110">
        <v>11</v>
      </c>
      <c r="T2110">
        <v>8</v>
      </c>
      <c r="U2110">
        <v>124</v>
      </c>
      <c r="V2110">
        <f t="shared" si="196"/>
        <v>1021</v>
      </c>
      <c r="W2110">
        <v>1</v>
      </c>
      <c r="X2110">
        <v>7</v>
      </c>
      <c r="Y2110">
        <v>3</v>
      </c>
      <c r="Z2110">
        <v>13</v>
      </c>
      <c r="AA2110">
        <v>6</v>
      </c>
      <c r="AB2110">
        <v>1</v>
      </c>
      <c r="AC2110">
        <v>0</v>
      </c>
      <c r="AD2110">
        <v>0</v>
      </c>
      <c r="AE2110">
        <v>0</v>
      </c>
      <c r="AF2110">
        <v>0</v>
      </c>
      <c r="AG2110">
        <f t="shared" si="197"/>
        <v>1</v>
      </c>
      <c r="AH2110">
        <v>0</v>
      </c>
      <c r="AI2110">
        <v>0</v>
      </c>
    </row>
    <row r="2111" spans="1:35" x14ac:dyDescent="0.3">
      <c r="A2111" s="1">
        <v>11091</v>
      </c>
      <c r="B2111">
        <v>1953</v>
      </c>
      <c r="C2111">
        <f t="shared" si="194"/>
        <v>73</v>
      </c>
      <c r="D2111" t="str" cm="1">
        <f t="array" ref="D2111">_xlfn.IFS(C2111&lt;36,"Young",C2111&lt;56,"Middle-aged",C2111&gt;=56,"Senior")</f>
        <v>Senior</v>
      </c>
      <c r="E2111" t="s">
        <v>29</v>
      </c>
      <c r="F2111" t="s">
        <v>33</v>
      </c>
      <c r="G2111">
        <v>34587</v>
      </c>
      <c r="H2111">
        <f t="shared" si="192"/>
        <v>34587</v>
      </c>
      <c r="I2111" t="str" cm="1">
        <f t="array" ref="I2111">_xlfn.IFS(H2111&lt;PERCENTILE(Income_Clean,0.33),"Low",H2111&lt;PERCENTILE(Income_Clean,0.67),"Medium",H2111&gt;PERCENTILE(Income_Clean,0.67),"High")</f>
        <v>Low</v>
      </c>
      <c r="J2111" t="str">
        <f t="shared" si="193"/>
        <v>Below Average Income</v>
      </c>
      <c r="K2111">
        <v>1</v>
      </c>
      <c r="L2111">
        <v>1</v>
      </c>
      <c r="M2111" t="str">
        <f t="shared" si="195"/>
        <v>Yes</v>
      </c>
      <c r="N2111" t="s">
        <v>465</v>
      </c>
      <c r="O2111">
        <v>68</v>
      </c>
      <c r="P2111">
        <v>7</v>
      </c>
      <c r="Q2111">
        <v>2</v>
      </c>
      <c r="R2111">
        <v>9</v>
      </c>
      <c r="S2111">
        <v>2</v>
      </c>
      <c r="T2111">
        <v>0</v>
      </c>
      <c r="U2111">
        <v>2</v>
      </c>
      <c r="V2111">
        <f t="shared" si="196"/>
        <v>22</v>
      </c>
      <c r="W2111">
        <v>2</v>
      </c>
      <c r="X2111">
        <v>1</v>
      </c>
      <c r="Y2111">
        <v>0</v>
      </c>
      <c r="Z2111">
        <v>3</v>
      </c>
      <c r="AA2111">
        <v>4</v>
      </c>
      <c r="AB2111">
        <v>0</v>
      </c>
      <c r="AC2111">
        <v>0</v>
      </c>
      <c r="AD2111">
        <v>0</v>
      </c>
      <c r="AE2111">
        <v>0</v>
      </c>
      <c r="AF2111">
        <v>0</v>
      </c>
      <c r="AG2111">
        <f t="shared" si="197"/>
        <v>0</v>
      </c>
      <c r="AH2111">
        <v>0</v>
      </c>
      <c r="AI2111">
        <v>0</v>
      </c>
    </row>
    <row r="2112" spans="1:35" x14ac:dyDescent="0.3">
      <c r="A2112" s="1">
        <v>3969</v>
      </c>
      <c r="B2112">
        <v>1974</v>
      </c>
      <c r="C2112">
        <f t="shared" si="194"/>
        <v>52</v>
      </c>
      <c r="D2112" t="str" cm="1">
        <f t="array" ref="D2112">_xlfn.IFS(C2112&lt;36,"Young",C2112&lt;56,"Middle-aged",C2112&gt;=56,"Senior")</f>
        <v>Middle-aged</v>
      </c>
      <c r="E2112" t="s">
        <v>39</v>
      </c>
      <c r="F2112" t="s">
        <v>33</v>
      </c>
      <c r="G2112">
        <v>43018</v>
      </c>
      <c r="H2112">
        <f t="shared" si="192"/>
        <v>43018</v>
      </c>
      <c r="I2112" t="str" cm="1">
        <f t="array" ref="I2112">_xlfn.IFS(H2112&lt;PERCENTILE(Income_Clean,0.33),"Low",H2112&lt;PERCENTILE(Income_Clean,0.67),"Medium",H2112&gt;PERCENTILE(Income_Clean,0.67),"High")</f>
        <v>Medium</v>
      </c>
      <c r="J2112" t="str">
        <f t="shared" si="193"/>
        <v>Average Income</v>
      </c>
      <c r="K2112">
        <v>0</v>
      </c>
      <c r="L2112">
        <v>1</v>
      </c>
      <c r="M2112" t="str">
        <f t="shared" si="195"/>
        <v>Yes</v>
      </c>
      <c r="N2112" t="s">
        <v>697</v>
      </c>
      <c r="O2112">
        <v>46</v>
      </c>
      <c r="P2112">
        <v>35</v>
      </c>
      <c r="Q2112">
        <v>4</v>
      </c>
      <c r="R2112">
        <v>17</v>
      </c>
      <c r="S2112">
        <v>7</v>
      </c>
      <c r="T2112">
        <v>6</v>
      </c>
      <c r="U2112">
        <v>64</v>
      </c>
      <c r="V2112">
        <f t="shared" si="196"/>
        <v>133</v>
      </c>
      <c r="W2112">
        <v>1</v>
      </c>
      <c r="X2112">
        <v>2</v>
      </c>
      <c r="Y2112">
        <v>2</v>
      </c>
      <c r="Z2112">
        <v>2</v>
      </c>
      <c r="AA2112">
        <v>5</v>
      </c>
      <c r="AB2112">
        <v>0</v>
      </c>
      <c r="AC2112">
        <v>0</v>
      </c>
      <c r="AD2112">
        <v>0</v>
      </c>
      <c r="AE2112">
        <v>0</v>
      </c>
      <c r="AF2112">
        <v>0</v>
      </c>
      <c r="AG2112">
        <f t="shared" si="197"/>
        <v>0</v>
      </c>
      <c r="AH2112">
        <v>0</v>
      </c>
      <c r="AI2112">
        <v>0</v>
      </c>
    </row>
    <row r="2113" spans="1:35" x14ac:dyDescent="0.3">
      <c r="A2113" s="1">
        <v>1916</v>
      </c>
      <c r="B2113">
        <v>1954</v>
      </c>
      <c r="C2113">
        <f t="shared" si="194"/>
        <v>72</v>
      </c>
      <c r="D2113" t="str" cm="1">
        <f t="array" ref="D2113">_xlfn.IFS(C2113&lt;36,"Young",C2113&lt;56,"Middle-aged",C2113&gt;=56,"Senior")</f>
        <v>Senior</v>
      </c>
      <c r="E2113" t="s">
        <v>39</v>
      </c>
      <c r="F2113" t="s">
        <v>37</v>
      </c>
      <c r="G2113">
        <v>45736</v>
      </c>
      <c r="H2113">
        <f t="shared" si="192"/>
        <v>45736</v>
      </c>
      <c r="I2113" t="str" cm="1">
        <f t="array" ref="I2113">_xlfn.IFS(H2113&lt;PERCENTILE(Income_Clean,0.33),"Low",H2113&lt;PERCENTILE(Income_Clean,0.67),"Medium",H2113&gt;PERCENTILE(Income_Clean,0.67),"High")</f>
        <v>Medium</v>
      </c>
      <c r="J2113" t="str">
        <f t="shared" si="193"/>
        <v>Average Income</v>
      </c>
      <c r="K2113">
        <v>0</v>
      </c>
      <c r="L2113">
        <v>1</v>
      </c>
      <c r="M2113" t="str">
        <f t="shared" si="195"/>
        <v>Yes</v>
      </c>
      <c r="N2113" t="s">
        <v>655</v>
      </c>
      <c r="O2113">
        <v>92</v>
      </c>
      <c r="P2113">
        <v>188</v>
      </c>
      <c r="Q2113">
        <v>3</v>
      </c>
      <c r="R2113">
        <v>180</v>
      </c>
      <c r="S2113">
        <v>20</v>
      </c>
      <c r="T2113">
        <v>3</v>
      </c>
      <c r="U2113">
        <v>43</v>
      </c>
      <c r="V2113">
        <f t="shared" si="196"/>
        <v>437</v>
      </c>
      <c r="W2113">
        <v>5</v>
      </c>
      <c r="X2113">
        <v>7</v>
      </c>
      <c r="Y2113">
        <v>1</v>
      </c>
      <c r="Z2113">
        <v>6</v>
      </c>
      <c r="AA2113">
        <v>7</v>
      </c>
      <c r="AB2113">
        <v>0</v>
      </c>
      <c r="AC2113">
        <v>0</v>
      </c>
      <c r="AD2113">
        <v>0</v>
      </c>
      <c r="AE2113">
        <v>0</v>
      </c>
      <c r="AF2113">
        <v>0</v>
      </c>
      <c r="AG2113">
        <f t="shared" si="197"/>
        <v>0</v>
      </c>
      <c r="AH2113">
        <v>0</v>
      </c>
      <c r="AI2113">
        <v>0</v>
      </c>
    </row>
    <row r="2114" spans="1:35" x14ac:dyDescent="0.3">
      <c r="A2114" s="1">
        <v>9907</v>
      </c>
      <c r="B2114">
        <v>1969</v>
      </c>
      <c r="C2114">
        <f t="shared" si="194"/>
        <v>57</v>
      </c>
      <c r="D2114" t="str" cm="1">
        <f t="array" ref="D2114">_xlfn.IFS(C2114&lt;36,"Young",C2114&lt;56,"Middle-aged",C2114&gt;=56,"Senior")</f>
        <v>Senior</v>
      </c>
      <c r="E2114" t="s">
        <v>39</v>
      </c>
      <c r="F2114" t="s">
        <v>33</v>
      </c>
      <c r="G2114">
        <v>66476</v>
      </c>
      <c r="H2114">
        <f t="shared" ref="H2114:H2177" si="198">IF(G2114=0,MEDIAN(Income),G2114)</f>
        <v>66476</v>
      </c>
      <c r="I2114" t="str" cm="1">
        <f t="array" ref="I2114">_xlfn.IFS(H2114&lt;PERCENTILE(Income_Clean,0.33),"Low",H2114&lt;PERCENTILE(Income_Clean,0.67),"Medium",H2114&gt;PERCENTILE(Income_Clean,0.67),"High")</f>
        <v>High</v>
      </c>
      <c r="J2114" t="str">
        <f t="shared" ref="J2114:J2177" si="199">_xlfn.XLOOKUP(I2114,$AK$3:$AK$5,$AL$3:$AL$5)</f>
        <v>Above Average Income</v>
      </c>
      <c r="K2114">
        <v>0</v>
      </c>
      <c r="L2114">
        <v>1</v>
      </c>
      <c r="M2114" t="str">
        <f t="shared" si="195"/>
        <v>Yes</v>
      </c>
      <c r="N2114" t="s">
        <v>229</v>
      </c>
      <c r="O2114">
        <v>80</v>
      </c>
      <c r="P2114">
        <v>742</v>
      </c>
      <c r="Q2114">
        <v>28</v>
      </c>
      <c r="R2114">
        <v>152</v>
      </c>
      <c r="S2114">
        <v>25</v>
      </c>
      <c r="T2114">
        <v>9</v>
      </c>
      <c r="U2114">
        <v>57</v>
      </c>
      <c r="V2114">
        <f t="shared" si="196"/>
        <v>1013</v>
      </c>
      <c r="W2114">
        <v>2</v>
      </c>
      <c r="X2114">
        <v>6</v>
      </c>
      <c r="Y2114">
        <v>8</v>
      </c>
      <c r="Z2114">
        <v>10</v>
      </c>
      <c r="AA2114">
        <v>4</v>
      </c>
      <c r="AB2114">
        <v>0</v>
      </c>
      <c r="AC2114">
        <v>0</v>
      </c>
      <c r="AD2114">
        <v>0</v>
      </c>
      <c r="AE2114">
        <v>0</v>
      </c>
      <c r="AF2114">
        <v>0</v>
      </c>
      <c r="AG2114">
        <f t="shared" si="197"/>
        <v>0</v>
      </c>
      <c r="AH2114">
        <v>0</v>
      </c>
      <c r="AI2114">
        <v>0</v>
      </c>
    </row>
    <row r="2115" spans="1:35" x14ac:dyDescent="0.3">
      <c r="A2115" s="1">
        <v>87</v>
      </c>
      <c r="B2115">
        <v>1981</v>
      </c>
      <c r="C2115">
        <f t="shared" ref="C2115:C2178" si="200">2026-B2115</f>
        <v>45</v>
      </c>
      <c r="D2115" t="str" cm="1">
        <f t="array" ref="D2115">_xlfn.IFS(C2115&lt;36,"Young",C2115&lt;56,"Middle-aged",C2115&gt;=56,"Senior")</f>
        <v>Middle-aged</v>
      </c>
      <c r="E2115" t="s">
        <v>53</v>
      </c>
      <c r="F2115" t="s">
        <v>37</v>
      </c>
      <c r="G2115">
        <v>27733</v>
      </c>
      <c r="H2115">
        <f t="shared" si="198"/>
        <v>27733</v>
      </c>
      <c r="I2115" t="str" cm="1">
        <f t="array" ref="I2115">_xlfn.IFS(H2115&lt;PERCENTILE(Income_Clean,0.33),"Low",H2115&lt;PERCENTILE(Income_Clean,0.67),"Medium",H2115&gt;PERCENTILE(Income_Clean,0.67),"High")</f>
        <v>Low</v>
      </c>
      <c r="J2115" t="str">
        <f t="shared" si="199"/>
        <v>Below Average Income</v>
      </c>
      <c r="K2115">
        <v>1</v>
      </c>
      <c r="L2115">
        <v>0</v>
      </c>
      <c r="M2115" t="str">
        <f t="shared" ref="M2115:M2178" si="201">IF(K2115+L2115&gt;0,"Yes","No")</f>
        <v>Yes</v>
      </c>
      <c r="N2115" t="s">
        <v>611</v>
      </c>
      <c r="O2115">
        <v>16</v>
      </c>
      <c r="P2115">
        <v>0</v>
      </c>
      <c r="Q2115">
        <v>7</v>
      </c>
      <c r="R2115">
        <v>5</v>
      </c>
      <c r="S2115">
        <v>26</v>
      </c>
      <c r="T2115">
        <v>2</v>
      </c>
      <c r="U2115">
        <v>17</v>
      </c>
      <c r="V2115">
        <f t="shared" ref="V2115:V2178" si="202">SUM(P2115:U2115)</f>
        <v>57</v>
      </c>
      <c r="W2115">
        <v>2</v>
      </c>
      <c r="X2115">
        <v>2</v>
      </c>
      <c r="Y2115">
        <v>0</v>
      </c>
      <c r="Z2115">
        <v>3</v>
      </c>
      <c r="AA2115">
        <v>7</v>
      </c>
      <c r="AB2115">
        <v>0</v>
      </c>
      <c r="AC2115">
        <v>0</v>
      </c>
      <c r="AD2115">
        <v>0</v>
      </c>
      <c r="AE2115">
        <v>0</v>
      </c>
      <c r="AF2115">
        <v>0</v>
      </c>
      <c r="AG2115">
        <f t="shared" ref="AG2115:AG2178" si="203">SUM(AB2115:AF2115)</f>
        <v>0</v>
      </c>
      <c r="AH2115">
        <v>0</v>
      </c>
      <c r="AI2115">
        <v>0</v>
      </c>
    </row>
    <row r="2116" spans="1:35" x14ac:dyDescent="0.3">
      <c r="A2116" s="1">
        <v>8659</v>
      </c>
      <c r="B2116">
        <v>1952</v>
      </c>
      <c r="C2116">
        <f t="shared" si="200"/>
        <v>74</v>
      </c>
      <c r="D2116" t="str" cm="1">
        <f t="array" ref="D2116">_xlfn.IFS(C2116&lt;36,"Young",C2116&lt;56,"Middle-aged",C2116&gt;=56,"Senior")</f>
        <v>Senior</v>
      </c>
      <c r="E2116" t="s">
        <v>36</v>
      </c>
      <c r="F2116" t="s">
        <v>33</v>
      </c>
      <c r="G2116">
        <v>69805</v>
      </c>
      <c r="H2116">
        <f t="shared" si="198"/>
        <v>69805</v>
      </c>
      <c r="I2116" t="str" cm="1">
        <f t="array" ref="I2116">_xlfn.IFS(H2116&lt;PERCENTILE(Income_Clean,0.33),"Low",H2116&lt;PERCENTILE(Income_Clean,0.67),"Medium",H2116&gt;PERCENTILE(Income_Clean,0.67),"High")</f>
        <v>High</v>
      </c>
      <c r="J2116" t="str">
        <f t="shared" si="199"/>
        <v>Above Average Income</v>
      </c>
      <c r="K2116">
        <v>0</v>
      </c>
      <c r="L2116">
        <v>1</v>
      </c>
      <c r="M2116" t="str">
        <f t="shared" si="201"/>
        <v>Yes</v>
      </c>
      <c r="N2116" t="s">
        <v>118</v>
      </c>
      <c r="O2116">
        <v>50</v>
      </c>
      <c r="P2116">
        <v>750</v>
      </c>
      <c r="Q2116">
        <v>71</v>
      </c>
      <c r="R2116">
        <v>174</v>
      </c>
      <c r="S2116">
        <v>13</v>
      </c>
      <c r="T2116">
        <v>10</v>
      </c>
      <c r="U2116">
        <v>20</v>
      </c>
      <c r="V2116">
        <f t="shared" si="202"/>
        <v>1038</v>
      </c>
      <c r="W2116">
        <v>2</v>
      </c>
      <c r="X2116">
        <v>6</v>
      </c>
      <c r="Y2116">
        <v>8</v>
      </c>
      <c r="Z2116">
        <v>11</v>
      </c>
      <c r="AA2116">
        <v>2</v>
      </c>
      <c r="AB2116">
        <v>0</v>
      </c>
      <c r="AC2116">
        <v>0</v>
      </c>
      <c r="AD2116">
        <v>0</v>
      </c>
      <c r="AE2116">
        <v>0</v>
      </c>
      <c r="AF2116">
        <v>0</v>
      </c>
      <c r="AG2116">
        <f t="shared" si="203"/>
        <v>0</v>
      </c>
      <c r="AH2116">
        <v>0</v>
      </c>
      <c r="AI2116">
        <v>0</v>
      </c>
    </row>
    <row r="2117" spans="1:35" x14ac:dyDescent="0.3">
      <c r="A2117" s="1">
        <v>6262</v>
      </c>
      <c r="B2117">
        <v>1962</v>
      </c>
      <c r="C2117">
        <f t="shared" si="200"/>
        <v>64</v>
      </c>
      <c r="D2117" t="str" cm="1">
        <f t="array" ref="D2117">_xlfn.IFS(C2117&lt;36,"Young",C2117&lt;56,"Middle-aged",C2117&gt;=56,"Senior")</f>
        <v>Senior</v>
      </c>
      <c r="E2117" t="s">
        <v>39</v>
      </c>
      <c r="F2117" t="s">
        <v>30</v>
      </c>
      <c r="G2117">
        <v>72217</v>
      </c>
      <c r="H2117">
        <f t="shared" si="198"/>
        <v>72217</v>
      </c>
      <c r="I2117" t="str" cm="1">
        <f t="array" ref="I2117">_xlfn.IFS(H2117&lt;PERCENTILE(Income_Clean,0.33),"Low",H2117&lt;PERCENTILE(Income_Clean,0.67),"Medium",H2117&gt;PERCENTILE(Income_Clean,0.67),"High")</f>
        <v>High</v>
      </c>
      <c r="J2117" t="str">
        <f t="shared" si="199"/>
        <v>Above Average Income</v>
      </c>
      <c r="K2117">
        <v>0</v>
      </c>
      <c r="L2117">
        <v>0</v>
      </c>
      <c r="M2117" t="str">
        <f t="shared" si="201"/>
        <v>No</v>
      </c>
      <c r="N2117" t="s">
        <v>474</v>
      </c>
      <c r="O2117">
        <v>93</v>
      </c>
      <c r="P2117">
        <v>816</v>
      </c>
      <c r="Q2117">
        <v>42</v>
      </c>
      <c r="R2117">
        <v>450</v>
      </c>
      <c r="S2117">
        <v>55</v>
      </c>
      <c r="T2117">
        <v>56</v>
      </c>
      <c r="U2117">
        <v>154</v>
      </c>
      <c r="V2117">
        <f t="shared" si="202"/>
        <v>1573</v>
      </c>
      <c r="W2117">
        <v>1</v>
      </c>
      <c r="X2117">
        <v>3</v>
      </c>
      <c r="Y2117">
        <v>10</v>
      </c>
      <c r="Z2117">
        <v>8</v>
      </c>
      <c r="AA2117">
        <v>2</v>
      </c>
      <c r="AB2117">
        <v>0</v>
      </c>
      <c r="AC2117">
        <v>0</v>
      </c>
      <c r="AD2117">
        <v>0</v>
      </c>
      <c r="AE2117">
        <v>0</v>
      </c>
      <c r="AF2117">
        <v>0</v>
      </c>
      <c r="AG2117">
        <f t="shared" si="203"/>
        <v>0</v>
      </c>
      <c r="AH2117">
        <v>0</v>
      </c>
      <c r="AI2117">
        <v>0</v>
      </c>
    </row>
    <row r="2118" spans="1:35" x14ac:dyDescent="0.3">
      <c r="A2118" s="1">
        <v>6147</v>
      </c>
      <c r="B2118">
        <v>1971</v>
      </c>
      <c r="C2118">
        <f t="shared" si="200"/>
        <v>55</v>
      </c>
      <c r="D2118" t="str" cm="1">
        <f t="array" ref="D2118">_xlfn.IFS(C2118&lt;36,"Young",C2118&lt;56,"Middle-aged",C2118&gt;=56,"Senior")</f>
        <v>Middle-aged</v>
      </c>
      <c r="E2118" t="s">
        <v>29</v>
      </c>
      <c r="F2118" t="s">
        <v>41</v>
      </c>
      <c r="G2118">
        <v>25818</v>
      </c>
      <c r="H2118">
        <f t="shared" si="198"/>
        <v>25818</v>
      </c>
      <c r="I2118" t="str" cm="1">
        <f t="array" ref="I2118">_xlfn.IFS(H2118&lt;PERCENTILE(Income_Clean,0.33),"Low",H2118&lt;PERCENTILE(Income_Clean,0.67),"Medium",H2118&gt;PERCENTILE(Income_Clean,0.67),"High")</f>
        <v>Low</v>
      </c>
      <c r="J2118" t="str">
        <f t="shared" si="199"/>
        <v>Below Average Income</v>
      </c>
      <c r="K2118">
        <v>1</v>
      </c>
      <c r="L2118">
        <v>0</v>
      </c>
      <c r="M2118" t="str">
        <f t="shared" si="201"/>
        <v>Yes</v>
      </c>
      <c r="N2118" t="s">
        <v>160</v>
      </c>
      <c r="O2118">
        <v>51</v>
      </c>
      <c r="P2118">
        <v>5</v>
      </c>
      <c r="Q2118">
        <v>2</v>
      </c>
      <c r="R2118">
        <v>8</v>
      </c>
      <c r="S2118">
        <v>2</v>
      </c>
      <c r="T2118">
        <v>2</v>
      </c>
      <c r="U2118">
        <v>9</v>
      </c>
      <c r="V2118">
        <f t="shared" si="202"/>
        <v>28</v>
      </c>
      <c r="W2118">
        <v>1</v>
      </c>
      <c r="X2118">
        <v>0</v>
      </c>
      <c r="Y2118">
        <v>1</v>
      </c>
      <c r="Z2118">
        <v>2</v>
      </c>
      <c r="AA2118">
        <v>7</v>
      </c>
      <c r="AB2118">
        <v>0</v>
      </c>
      <c r="AC2118">
        <v>0</v>
      </c>
      <c r="AD2118">
        <v>0</v>
      </c>
      <c r="AE2118">
        <v>0</v>
      </c>
      <c r="AF2118">
        <v>0</v>
      </c>
      <c r="AG2118">
        <f t="shared" si="203"/>
        <v>0</v>
      </c>
      <c r="AH2118">
        <v>0</v>
      </c>
      <c r="AI2118">
        <v>0</v>
      </c>
    </row>
    <row r="2119" spans="1:35" x14ac:dyDescent="0.3">
      <c r="A2119" s="1">
        <v>8832</v>
      </c>
      <c r="B2119">
        <v>1976</v>
      </c>
      <c r="C2119">
        <f t="shared" si="200"/>
        <v>50</v>
      </c>
      <c r="D2119" t="str" cm="1">
        <f t="array" ref="D2119">_xlfn.IFS(C2119&lt;36,"Young",C2119&lt;56,"Middle-aged",C2119&gt;=56,"Senior")</f>
        <v>Middle-aged</v>
      </c>
      <c r="E2119" t="s">
        <v>39</v>
      </c>
      <c r="F2119" t="s">
        <v>33</v>
      </c>
      <c r="G2119">
        <v>37509</v>
      </c>
      <c r="H2119">
        <f t="shared" si="198"/>
        <v>37509</v>
      </c>
      <c r="I2119" t="str" cm="1">
        <f t="array" ref="I2119">_xlfn.IFS(H2119&lt;PERCENTILE(Income_Clean,0.33),"Low",H2119&lt;PERCENTILE(Income_Clean,0.67),"Medium",H2119&gt;PERCENTILE(Income_Clean,0.67),"High")</f>
        <v>Low</v>
      </c>
      <c r="J2119" t="str">
        <f t="shared" si="199"/>
        <v>Below Average Income</v>
      </c>
      <c r="K2119">
        <v>1</v>
      </c>
      <c r="L2119">
        <v>0</v>
      </c>
      <c r="M2119" t="str">
        <f t="shared" si="201"/>
        <v>Yes</v>
      </c>
      <c r="N2119" t="s">
        <v>183</v>
      </c>
      <c r="O2119">
        <v>24</v>
      </c>
      <c r="P2119">
        <v>37</v>
      </c>
      <c r="Q2119">
        <v>5</v>
      </c>
      <c r="R2119">
        <v>56</v>
      </c>
      <c r="S2119">
        <v>12</v>
      </c>
      <c r="T2119">
        <v>8</v>
      </c>
      <c r="U2119">
        <v>5</v>
      </c>
      <c r="V2119">
        <f t="shared" si="202"/>
        <v>123</v>
      </c>
      <c r="W2119">
        <v>2</v>
      </c>
      <c r="X2119">
        <v>3</v>
      </c>
      <c r="Y2119">
        <v>0</v>
      </c>
      <c r="Z2119">
        <v>4</v>
      </c>
      <c r="AA2119">
        <v>7</v>
      </c>
      <c r="AB2119">
        <v>0</v>
      </c>
      <c r="AC2119">
        <v>0</v>
      </c>
      <c r="AD2119">
        <v>0</v>
      </c>
      <c r="AE2119">
        <v>0</v>
      </c>
      <c r="AF2119">
        <v>0</v>
      </c>
      <c r="AG2119">
        <f t="shared" si="203"/>
        <v>0</v>
      </c>
      <c r="AH2119">
        <v>0</v>
      </c>
      <c r="AI2119">
        <v>0</v>
      </c>
    </row>
    <row r="2120" spans="1:35" x14ac:dyDescent="0.3">
      <c r="A2120" s="1">
        <v>10067</v>
      </c>
      <c r="B2120">
        <v>1976</v>
      </c>
      <c r="C2120">
        <f t="shared" si="200"/>
        <v>50</v>
      </c>
      <c r="D2120" t="str" cm="1">
        <f t="array" ref="D2120">_xlfn.IFS(C2120&lt;36,"Young",C2120&lt;56,"Middle-aged",C2120&gt;=56,"Senior")</f>
        <v>Middle-aged</v>
      </c>
      <c r="E2120" t="s">
        <v>53</v>
      </c>
      <c r="F2120" t="s">
        <v>33</v>
      </c>
      <c r="G2120">
        <v>25176</v>
      </c>
      <c r="H2120">
        <f t="shared" si="198"/>
        <v>25176</v>
      </c>
      <c r="I2120" t="str" cm="1">
        <f t="array" ref="I2120">_xlfn.IFS(H2120&lt;PERCENTILE(Income_Clean,0.33),"Low",H2120&lt;PERCENTILE(Income_Clean,0.67),"Medium",H2120&gt;PERCENTILE(Income_Clean,0.67),"High")</f>
        <v>Low</v>
      </c>
      <c r="J2120" t="str">
        <f t="shared" si="199"/>
        <v>Below Average Income</v>
      </c>
      <c r="K2120">
        <v>1</v>
      </c>
      <c r="L2120">
        <v>1</v>
      </c>
      <c r="M2120" t="str">
        <f t="shared" si="201"/>
        <v>Yes</v>
      </c>
      <c r="N2120" t="s">
        <v>698</v>
      </c>
      <c r="O2120">
        <v>79</v>
      </c>
      <c r="P2120">
        <v>4</v>
      </c>
      <c r="Q2120">
        <v>0</v>
      </c>
      <c r="R2120">
        <v>4</v>
      </c>
      <c r="S2120">
        <v>0</v>
      </c>
      <c r="T2120">
        <v>0</v>
      </c>
      <c r="U2120">
        <v>5</v>
      </c>
      <c r="V2120">
        <f t="shared" si="202"/>
        <v>13</v>
      </c>
      <c r="W2120">
        <v>1</v>
      </c>
      <c r="X2120">
        <v>1</v>
      </c>
      <c r="Y2120">
        <v>0</v>
      </c>
      <c r="Z2120">
        <v>2</v>
      </c>
      <c r="AA2120">
        <v>7</v>
      </c>
      <c r="AB2120">
        <v>0</v>
      </c>
      <c r="AC2120">
        <v>0</v>
      </c>
      <c r="AD2120">
        <v>0</v>
      </c>
      <c r="AE2120">
        <v>0</v>
      </c>
      <c r="AF2120">
        <v>0</v>
      </c>
      <c r="AG2120">
        <f t="shared" si="203"/>
        <v>0</v>
      </c>
      <c r="AH2120">
        <v>0</v>
      </c>
      <c r="AI2120">
        <v>0</v>
      </c>
    </row>
    <row r="2121" spans="1:35" x14ac:dyDescent="0.3">
      <c r="A2121" s="1">
        <v>7532</v>
      </c>
      <c r="B2121">
        <v>1980</v>
      </c>
      <c r="C2121">
        <f t="shared" si="200"/>
        <v>46</v>
      </c>
      <c r="D2121" t="str" cm="1">
        <f t="array" ref="D2121">_xlfn.IFS(C2121&lt;36,"Young",C2121&lt;56,"Middle-aged",C2121&gt;=56,"Senior")</f>
        <v>Middle-aged</v>
      </c>
      <c r="E2121" t="s">
        <v>29</v>
      </c>
      <c r="F2121" t="s">
        <v>37</v>
      </c>
      <c r="G2121">
        <v>43586</v>
      </c>
      <c r="H2121">
        <f t="shared" si="198"/>
        <v>43586</v>
      </c>
      <c r="I2121" t="str" cm="1">
        <f t="array" ref="I2121">_xlfn.IFS(H2121&lt;PERCENTILE(Income_Clean,0.33),"Low",H2121&lt;PERCENTILE(Income_Clean,0.67),"Medium",H2121&gt;PERCENTILE(Income_Clean,0.67),"High")</f>
        <v>Medium</v>
      </c>
      <c r="J2121" t="str">
        <f t="shared" si="199"/>
        <v>Average Income</v>
      </c>
      <c r="K2121">
        <v>0</v>
      </c>
      <c r="L2121">
        <v>1</v>
      </c>
      <c r="M2121" t="str">
        <f t="shared" si="201"/>
        <v>Yes</v>
      </c>
      <c r="N2121" t="s">
        <v>326</v>
      </c>
      <c r="O2121">
        <v>26</v>
      </c>
      <c r="P2121">
        <v>99</v>
      </c>
      <c r="Q2121">
        <v>2</v>
      </c>
      <c r="R2121">
        <v>11</v>
      </c>
      <c r="S2121">
        <v>4</v>
      </c>
      <c r="T2121">
        <v>0</v>
      </c>
      <c r="U2121">
        <v>16</v>
      </c>
      <c r="V2121">
        <f t="shared" si="202"/>
        <v>132</v>
      </c>
      <c r="W2121">
        <v>3</v>
      </c>
      <c r="X2121">
        <v>3</v>
      </c>
      <c r="Y2121">
        <v>0</v>
      </c>
      <c r="Z2121">
        <v>4</v>
      </c>
      <c r="AA2121">
        <v>8</v>
      </c>
      <c r="AB2121">
        <v>0</v>
      </c>
      <c r="AC2121">
        <v>0</v>
      </c>
      <c r="AD2121">
        <v>0</v>
      </c>
      <c r="AE2121">
        <v>0</v>
      </c>
      <c r="AF2121">
        <v>0</v>
      </c>
      <c r="AG2121">
        <f t="shared" si="203"/>
        <v>0</v>
      </c>
      <c r="AH2121">
        <v>0</v>
      </c>
      <c r="AI2121">
        <v>0</v>
      </c>
    </row>
    <row r="2122" spans="1:35" x14ac:dyDescent="0.3">
      <c r="A2122" s="1">
        <v>4915</v>
      </c>
      <c r="B2122">
        <v>1956</v>
      </c>
      <c r="C2122">
        <f t="shared" si="200"/>
        <v>70</v>
      </c>
      <c r="D2122" t="str" cm="1">
        <f t="array" ref="D2122">_xlfn.IFS(C2122&lt;36,"Young",C2122&lt;56,"Middle-aged",C2122&gt;=56,"Senior")</f>
        <v>Senior</v>
      </c>
      <c r="E2122" t="s">
        <v>53</v>
      </c>
      <c r="F2122" t="s">
        <v>37</v>
      </c>
      <c r="G2122">
        <v>53230</v>
      </c>
      <c r="H2122">
        <f t="shared" si="198"/>
        <v>53230</v>
      </c>
      <c r="I2122" t="str" cm="1">
        <f t="array" ref="I2122">_xlfn.IFS(H2122&lt;PERCENTILE(Income_Clean,0.33),"Low",H2122&lt;PERCENTILE(Income_Clean,0.67),"Medium",H2122&gt;PERCENTILE(Income_Clean,0.67),"High")</f>
        <v>Medium</v>
      </c>
      <c r="J2122" t="str">
        <f t="shared" si="199"/>
        <v>Average Income</v>
      </c>
      <c r="K2122">
        <v>0</v>
      </c>
      <c r="L2122">
        <v>1</v>
      </c>
      <c r="M2122" t="str">
        <f t="shared" si="201"/>
        <v>Yes</v>
      </c>
      <c r="N2122" t="s">
        <v>450</v>
      </c>
      <c r="O2122">
        <v>86</v>
      </c>
      <c r="P2122">
        <v>176</v>
      </c>
      <c r="Q2122">
        <v>72</v>
      </c>
      <c r="R2122">
        <v>98</v>
      </c>
      <c r="S2122">
        <v>136</v>
      </c>
      <c r="T2122">
        <v>21</v>
      </c>
      <c r="U2122">
        <v>229</v>
      </c>
      <c r="V2122">
        <f t="shared" si="202"/>
        <v>732</v>
      </c>
      <c r="W2122">
        <v>4</v>
      </c>
      <c r="X2122">
        <v>5</v>
      </c>
      <c r="Y2122">
        <v>2</v>
      </c>
      <c r="Z2122">
        <v>12</v>
      </c>
      <c r="AA2122">
        <v>5</v>
      </c>
      <c r="AB2122">
        <v>0</v>
      </c>
      <c r="AC2122">
        <v>0</v>
      </c>
      <c r="AD2122">
        <v>0</v>
      </c>
      <c r="AE2122">
        <v>0</v>
      </c>
      <c r="AF2122">
        <v>0</v>
      </c>
      <c r="AG2122">
        <f t="shared" si="203"/>
        <v>0</v>
      </c>
      <c r="AH2122">
        <v>0</v>
      </c>
      <c r="AI2122">
        <v>0</v>
      </c>
    </row>
    <row r="2123" spans="1:35" x14ac:dyDescent="0.3">
      <c r="A2123" s="1">
        <v>2115</v>
      </c>
      <c r="B2123">
        <v>1957</v>
      </c>
      <c r="C2123">
        <f t="shared" si="200"/>
        <v>69</v>
      </c>
      <c r="D2123" t="str" cm="1">
        <f t="array" ref="D2123">_xlfn.IFS(C2123&lt;36,"Young",C2123&lt;56,"Middle-aged",C2123&gt;=56,"Senior")</f>
        <v>Senior</v>
      </c>
      <c r="E2123" t="s">
        <v>29</v>
      </c>
      <c r="F2123" t="s">
        <v>33</v>
      </c>
      <c r="G2123">
        <v>50116</v>
      </c>
      <c r="H2123">
        <f t="shared" si="198"/>
        <v>50116</v>
      </c>
      <c r="I2123" t="str" cm="1">
        <f t="array" ref="I2123">_xlfn.IFS(H2123&lt;PERCENTILE(Income_Clean,0.33),"Low",H2123&lt;PERCENTILE(Income_Clean,0.67),"Medium",H2123&gt;PERCENTILE(Income_Clean,0.67),"High")</f>
        <v>Medium</v>
      </c>
      <c r="J2123" t="str">
        <f t="shared" si="199"/>
        <v>Average Income</v>
      </c>
      <c r="K2123">
        <v>1</v>
      </c>
      <c r="L2123">
        <v>1</v>
      </c>
      <c r="M2123" t="str">
        <f t="shared" si="201"/>
        <v>Yes</v>
      </c>
      <c r="N2123" t="s">
        <v>684</v>
      </c>
      <c r="O2123">
        <v>68</v>
      </c>
      <c r="P2123">
        <v>54</v>
      </c>
      <c r="Q2123">
        <v>0</v>
      </c>
      <c r="R2123">
        <v>10</v>
      </c>
      <c r="S2123">
        <v>0</v>
      </c>
      <c r="T2123">
        <v>0</v>
      </c>
      <c r="U2123">
        <v>2</v>
      </c>
      <c r="V2123">
        <f t="shared" si="202"/>
        <v>66</v>
      </c>
      <c r="W2123">
        <v>2</v>
      </c>
      <c r="X2123">
        <v>1</v>
      </c>
      <c r="Y2123">
        <v>0</v>
      </c>
      <c r="Z2123">
        <v>4</v>
      </c>
      <c r="AA2123">
        <v>5</v>
      </c>
      <c r="AB2123">
        <v>0</v>
      </c>
      <c r="AC2123">
        <v>1</v>
      </c>
      <c r="AD2123">
        <v>0</v>
      </c>
      <c r="AE2123">
        <v>0</v>
      </c>
      <c r="AF2123">
        <v>0</v>
      </c>
      <c r="AG2123">
        <f t="shared" si="203"/>
        <v>1</v>
      </c>
      <c r="AH2123">
        <v>0</v>
      </c>
      <c r="AI2123">
        <v>0</v>
      </c>
    </row>
    <row r="2124" spans="1:35" x14ac:dyDescent="0.3">
      <c r="A2124" s="1">
        <v>2088</v>
      </c>
      <c r="B2124">
        <v>1972</v>
      </c>
      <c r="C2124">
        <f t="shared" si="200"/>
        <v>54</v>
      </c>
      <c r="D2124" t="str" cm="1">
        <f t="array" ref="D2124">_xlfn.IFS(C2124&lt;36,"Young",C2124&lt;56,"Middle-aged",C2124&gt;=56,"Senior")</f>
        <v>Middle-aged</v>
      </c>
      <c r="E2124" t="s">
        <v>29</v>
      </c>
      <c r="F2124" t="s">
        <v>33</v>
      </c>
      <c r="G2124">
        <v>84906</v>
      </c>
      <c r="H2124">
        <f t="shared" si="198"/>
        <v>84906</v>
      </c>
      <c r="I2124" t="str" cm="1">
        <f t="array" ref="I2124">_xlfn.IFS(H2124&lt;PERCENTILE(Income_Clean,0.33),"Low",H2124&lt;PERCENTILE(Income_Clean,0.67),"Medium",H2124&gt;PERCENTILE(Income_Clean,0.67),"High")</f>
        <v>High</v>
      </c>
      <c r="J2124" t="str">
        <f t="shared" si="199"/>
        <v>Above Average Income</v>
      </c>
      <c r="K2124">
        <v>0</v>
      </c>
      <c r="L2124">
        <v>0</v>
      </c>
      <c r="M2124" t="str">
        <f t="shared" si="201"/>
        <v>No</v>
      </c>
      <c r="N2124" t="s">
        <v>230</v>
      </c>
      <c r="O2124">
        <v>98</v>
      </c>
      <c r="P2124">
        <v>997</v>
      </c>
      <c r="Q2124">
        <v>15</v>
      </c>
      <c r="R2124">
        <v>414</v>
      </c>
      <c r="S2124">
        <v>99</v>
      </c>
      <c r="T2124">
        <v>30</v>
      </c>
      <c r="U2124">
        <v>76</v>
      </c>
      <c r="V2124">
        <f t="shared" si="202"/>
        <v>1631</v>
      </c>
      <c r="W2124">
        <v>1</v>
      </c>
      <c r="X2124">
        <v>5</v>
      </c>
      <c r="Y2124">
        <v>6</v>
      </c>
      <c r="Z2124">
        <v>12</v>
      </c>
      <c r="AA2124">
        <v>2</v>
      </c>
      <c r="AB2124">
        <v>0</v>
      </c>
      <c r="AC2124">
        <v>1</v>
      </c>
      <c r="AD2124">
        <v>1</v>
      </c>
      <c r="AE2124">
        <v>0</v>
      </c>
      <c r="AF2124">
        <v>1</v>
      </c>
      <c r="AG2124">
        <f t="shared" si="203"/>
        <v>3</v>
      </c>
      <c r="AH2124">
        <v>0</v>
      </c>
      <c r="AI2124">
        <v>0</v>
      </c>
    </row>
    <row r="2125" spans="1:35" x14ac:dyDescent="0.3">
      <c r="A2125" s="1">
        <v>2493</v>
      </c>
      <c r="B2125">
        <v>1966</v>
      </c>
      <c r="C2125">
        <f t="shared" si="200"/>
        <v>60</v>
      </c>
      <c r="D2125" t="str" cm="1">
        <f t="array" ref="D2125">_xlfn.IFS(C2125&lt;36,"Young",C2125&lt;56,"Middle-aged",C2125&gt;=56,"Senior")</f>
        <v>Senior</v>
      </c>
      <c r="E2125" t="s">
        <v>29</v>
      </c>
      <c r="F2125" t="s">
        <v>37</v>
      </c>
      <c r="G2125">
        <v>61286</v>
      </c>
      <c r="H2125">
        <f t="shared" si="198"/>
        <v>61286</v>
      </c>
      <c r="I2125" t="str" cm="1">
        <f t="array" ref="I2125">_xlfn.IFS(H2125&lt;PERCENTILE(Income_Clean,0.33),"Low",H2125&lt;PERCENTILE(Income_Clean,0.67),"Medium",H2125&gt;PERCENTILE(Income_Clean,0.67),"High")</f>
        <v>Medium</v>
      </c>
      <c r="J2125" t="str">
        <f t="shared" si="199"/>
        <v>Average Income</v>
      </c>
      <c r="K2125">
        <v>0</v>
      </c>
      <c r="L2125">
        <v>1</v>
      </c>
      <c r="M2125" t="str">
        <f t="shared" si="201"/>
        <v>Yes</v>
      </c>
      <c r="N2125" t="s">
        <v>191</v>
      </c>
      <c r="O2125">
        <v>34</v>
      </c>
      <c r="P2125">
        <v>356</v>
      </c>
      <c r="Q2125">
        <v>0</v>
      </c>
      <c r="R2125">
        <v>107</v>
      </c>
      <c r="S2125">
        <v>19</v>
      </c>
      <c r="T2125">
        <v>9</v>
      </c>
      <c r="U2125">
        <v>117</v>
      </c>
      <c r="V2125">
        <f t="shared" si="202"/>
        <v>608</v>
      </c>
      <c r="W2125">
        <v>2</v>
      </c>
      <c r="X2125">
        <v>7</v>
      </c>
      <c r="Y2125">
        <v>1</v>
      </c>
      <c r="Z2125">
        <v>8</v>
      </c>
      <c r="AA2125">
        <v>5</v>
      </c>
      <c r="AB2125">
        <v>0</v>
      </c>
      <c r="AC2125">
        <v>0</v>
      </c>
      <c r="AD2125">
        <v>0</v>
      </c>
      <c r="AE2125">
        <v>0</v>
      </c>
      <c r="AF2125">
        <v>0</v>
      </c>
      <c r="AG2125">
        <f t="shared" si="203"/>
        <v>0</v>
      </c>
      <c r="AH2125">
        <v>0</v>
      </c>
      <c r="AI2125">
        <v>0</v>
      </c>
    </row>
    <row r="2126" spans="1:35" x14ac:dyDescent="0.3">
      <c r="A2126" s="1">
        <v>6292</v>
      </c>
      <c r="B2126">
        <v>1986</v>
      </c>
      <c r="C2126">
        <f t="shared" si="200"/>
        <v>40</v>
      </c>
      <c r="D2126" t="str" cm="1">
        <f t="array" ref="D2126">_xlfn.IFS(C2126&lt;36,"Young",C2126&lt;56,"Middle-aged",C2126&gt;=56,"Senior")</f>
        <v>Middle-aged</v>
      </c>
      <c r="E2126" t="s">
        <v>36</v>
      </c>
      <c r="F2126" t="s">
        <v>37</v>
      </c>
      <c r="G2126">
        <v>82333</v>
      </c>
      <c r="H2126">
        <f t="shared" si="198"/>
        <v>82333</v>
      </c>
      <c r="I2126" t="str" cm="1">
        <f t="array" ref="I2126">_xlfn.IFS(H2126&lt;PERCENTILE(Income_Clean,0.33),"Low",H2126&lt;PERCENTILE(Income_Clean,0.67),"Medium",H2126&gt;PERCENTILE(Income_Clean,0.67),"High")</f>
        <v>High</v>
      </c>
      <c r="J2126" t="str">
        <f t="shared" si="199"/>
        <v>Above Average Income</v>
      </c>
      <c r="K2126">
        <v>0</v>
      </c>
      <c r="L2126">
        <v>0</v>
      </c>
      <c r="M2126" t="str">
        <f t="shared" si="201"/>
        <v>No</v>
      </c>
      <c r="N2126" t="s">
        <v>337</v>
      </c>
      <c r="O2126">
        <v>60</v>
      </c>
      <c r="P2126">
        <v>1311</v>
      </c>
      <c r="Q2126">
        <v>0</v>
      </c>
      <c r="R2126">
        <v>359</v>
      </c>
      <c r="S2126">
        <v>46</v>
      </c>
      <c r="T2126">
        <v>89</v>
      </c>
      <c r="U2126">
        <v>17</v>
      </c>
      <c r="V2126">
        <f t="shared" si="202"/>
        <v>1822</v>
      </c>
      <c r="W2126">
        <v>1</v>
      </c>
      <c r="X2126">
        <v>4</v>
      </c>
      <c r="Y2126">
        <v>3</v>
      </c>
      <c r="Z2126">
        <v>10</v>
      </c>
      <c r="AA2126">
        <v>2</v>
      </c>
      <c r="AB2126">
        <v>0</v>
      </c>
      <c r="AC2126">
        <v>0</v>
      </c>
      <c r="AD2126">
        <v>1</v>
      </c>
      <c r="AE2126">
        <v>0</v>
      </c>
      <c r="AF2126">
        <v>0</v>
      </c>
      <c r="AG2126">
        <f t="shared" si="203"/>
        <v>1</v>
      </c>
      <c r="AH2126">
        <v>0</v>
      </c>
      <c r="AI2126">
        <v>1</v>
      </c>
    </row>
    <row r="2127" spans="1:35" x14ac:dyDescent="0.3">
      <c r="A2127" s="1">
        <v>1631</v>
      </c>
      <c r="B2127">
        <v>1965</v>
      </c>
      <c r="C2127">
        <f t="shared" si="200"/>
        <v>61</v>
      </c>
      <c r="D2127" t="str" cm="1">
        <f t="array" ref="D2127">_xlfn.IFS(C2127&lt;36,"Young",C2127&lt;56,"Middle-aged",C2127&gt;=56,"Senior")</f>
        <v>Senior</v>
      </c>
      <c r="E2127" t="s">
        <v>36</v>
      </c>
      <c r="F2127" t="s">
        <v>33</v>
      </c>
      <c r="G2127">
        <v>65220</v>
      </c>
      <c r="H2127">
        <f t="shared" si="198"/>
        <v>65220</v>
      </c>
      <c r="I2127" t="str" cm="1">
        <f t="array" ref="I2127">_xlfn.IFS(H2127&lt;PERCENTILE(Income_Clean,0.33),"Low",H2127&lt;PERCENTILE(Income_Clean,0.67),"Medium",H2127&gt;PERCENTILE(Income_Clean,0.67),"High")</f>
        <v>High</v>
      </c>
      <c r="J2127" t="str">
        <f t="shared" si="199"/>
        <v>Above Average Income</v>
      </c>
      <c r="K2127">
        <v>0</v>
      </c>
      <c r="L2127">
        <v>0</v>
      </c>
      <c r="M2127" t="str">
        <f t="shared" si="201"/>
        <v>No</v>
      </c>
      <c r="N2127" t="s">
        <v>615</v>
      </c>
      <c r="O2127">
        <v>3</v>
      </c>
      <c r="P2127">
        <v>890</v>
      </c>
      <c r="Q2127">
        <v>63</v>
      </c>
      <c r="R2127">
        <v>292</v>
      </c>
      <c r="S2127">
        <v>0</v>
      </c>
      <c r="T2127">
        <v>25</v>
      </c>
      <c r="U2127">
        <v>12</v>
      </c>
      <c r="V2127">
        <f t="shared" si="202"/>
        <v>1282</v>
      </c>
      <c r="W2127">
        <v>4</v>
      </c>
      <c r="X2127">
        <v>8</v>
      </c>
      <c r="Y2127">
        <v>4</v>
      </c>
      <c r="Z2127">
        <v>7</v>
      </c>
      <c r="AA2127">
        <v>6</v>
      </c>
      <c r="AB2127">
        <v>0</v>
      </c>
      <c r="AC2127">
        <v>0</v>
      </c>
      <c r="AD2127">
        <v>0</v>
      </c>
      <c r="AE2127">
        <v>0</v>
      </c>
      <c r="AF2127">
        <v>0</v>
      </c>
      <c r="AG2127">
        <f t="shared" si="203"/>
        <v>0</v>
      </c>
      <c r="AH2127">
        <v>0</v>
      </c>
      <c r="AI2127">
        <v>1</v>
      </c>
    </row>
    <row r="2128" spans="1:35" x14ac:dyDescent="0.3">
      <c r="A2128" s="1">
        <v>10104</v>
      </c>
      <c r="B2128">
        <v>1974</v>
      </c>
      <c r="C2128">
        <f t="shared" si="200"/>
        <v>52</v>
      </c>
      <c r="D2128" t="str" cm="1">
        <f t="array" ref="D2128">_xlfn.IFS(C2128&lt;36,"Young",C2128&lt;56,"Middle-aged",C2128&gt;=56,"Senior")</f>
        <v>Middle-aged</v>
      </c>
      <c r="E2128" t="s">
        <v>29</v>
      </c>
      <c r="F2128" t="s">
        <v>33</v>
      </c>
      <c r="G2128">
        <v>33590</v>
      </c>
      <c r="H2128">
        <f t="shared" si="198"/>
        <v>33590</v>
      </c>
      <c r="I2128" t="str" cm="1">
        <f t="array" ref="I2128">_xlfn.IFS(H2128&lt;PERCENTILE(Income_Clean,0.33),"Low",H2128&lt;PERCENTILE(Income_Clean,0.67),"Medium",H2128&gt;PERCENTILE(Income_Clean,0.67),"High")</f>
        <v>Low</v>
      </c>
      <c r="J2128" t="str">
        <f t="shared" si="199"/>
        <v>Below Average Income</v>
      </c>
      <c r="K2128">
        <v>2</v>
      </c>
      <c r="L2128">
        <v>1</v>
      </c>
      <c r="M2128" t="str">
        <f t="shared" si="201"/>
        <v>Yes</v>
      </c>
      <c r="N2128" t="s">
        <v>397</v>
      </c>
      <c r="O2128">
        <v>65</v>
      </c>
      <c r="P2128">
        <v>4</v>
      </c>
      <c r="Q2128">
        <v>0</v>
      </c>
      <c r="R2128">
        <v>2</v>
      </c>
      <c r="S2128">
        <v>0</v>
      </c>
      <c r="T2128">
        <v>0</v>
      </c>
      <c r="U2128">
        <v>2</v>
      </c>
      <c r="V2128">
        <f t="shared" si="202"/>
        <v>8</v>
      </c>
      <c r="W2128">
        <v>1</v>
      </c>
      <c r="X2128">
        <v>1</v>
      </c>
      <c r="Y2128">
        <v>0</v>
      </c>
      <c r="Z2128">
        <v>2</v>
      </c>
      <c r="AA2128">
        <v>7</v>
      </c>
      <c r="AB2128">
        <v>0</v>
      </c>
      <c r="AC2128">
        <v>0</v>
      </c>
      <c r="AD2128">
        <v>0</v>
      </c>
      <c r="AE2128">
        <v>0</v>
      </c>
      <c r="AF2128">
        <v>0</v>
      </c>
      <c r="AG2128">
        <f t="shared" si="203"/>
        <v>0</v>
      </c>
      <c r="AH2128">
        <v>0</v>
      </c>
      <c r="AI2128">
        <v>0</v>
      </c>
    </row>
    <row r="2129" spans="1:35" x14ac:dyDescent="0.3">
      <c r="A2129" s="1">
        <v>3006</v>
      </c>
      <c r="B2129">
        <v>1976</v>
      </c>
      <c r="C2129">
        <f t="shared" si="200"/>
        <v>50</v>
      </c>
      <c r="D2129" t="str" cm="1">
        <f t="array" ref="D2129">_xlfn.IFS(C2129&lt;36,"Young",C2129&lt;56,"Middle-aged",C2129&gt;=56,"Senior")</f>
        <v>Middle-aged</v>
      </c>
      <c r="E2129" t="s">
        <v>29</v>
      </c>
      <c r="F2129" t="s">
        <v>41</v>
      </c>
      <c r="G2129">
        <v>30992</v>
      </c>
      <c r="H2129">
        <f t="shared" si="198"/>
        <v>30992</v>
      </c>
      <c r="I2129" t="str" cm="1">
        <f t="array" ref="I2129">_xlfn.IFS(H2129&lt;PERCENTILE(Income_Clean,0.33),"Low",H2129&lt;PERCENTILE(Income_Clean,0.67),"Medium",H2129&gt;PERCENTILE(Income_Clean,0.67),"High")</f>
        <v>Low</v>
      </c>
      <c r="J2129" t="str">
        <f t="shared" si="199"/>
        <v>Below Average Income</v>
      </c>
      <c r="K2129">
        <v>1</v>
      </c>
      <c r="L2129">
        <v>0</v>
      </c>
      <c r="M2129" t="str">
        <f t="shared" si="201"/>
        <v>Yes</v>
      </c>
      <c r="N2129" t="s">
        <v>146</v>
      </c>
      <c r="O2129">
        <v>83</v>
      </c>
      <c r="P2129">
        <v>17</v>
      </c>
      <c r="Q2129">
        <v>0</v>
      </c>
      <c r="R2129">
        <v>14</v>
      </c>
      <c r="S2129">
        <v>7</v>
      </c>
      <c r="T2129">
        <v>3</v>
      </c>
      <c r="U2129">
        <v>2</v>
      </c>
      <c r="V2129">
        <f t="shared" si="202"/>
        <v>43</v>
      </c>
      <c r="W2129">
        <v>1</v>
      </c>
      <c r="X2129">
        <v>1</v>
      </c>
      <c r="Y2129">
        <v>0</v>
      </c>
      <c r="Z2129">
        <v>3</v>
      </c>
      <c r="AA2129">
        <v>7</v>
      </c>
      <c r="AB2129">
        <v>0</v>
      </c>
      <c r="AC2129">
        <v>0</v>
      </c>
      <c r="AD2129">
        <v>0</v>
      </c>
      <c r="AE2129">
        <v>0</v>
      </c>
      <c r="AF2129">
        <v>0</v>
      </c>
      <c r="AG2129">
        <f t="shared" si="203"/>
        <v>0</v>
      </c>
      <c r="AH2129">
        <v>0</v>
      </c>
      <c r="AI2129">
        <v>0</v>
      </c>
    </row>
    <row r="2130" spans="1:35" x14ac:dyDescent="0.3">
      <c r="A2130" s="1">
        <v>3919</v>
      </c>
      <c r="B2130">
        <v>1976</v>
      </c>
      <c r="C2130">
        <f t="shared" si="200"/>
        <v>50</v>
      </c>
      <c r="D2130" t="str" cm="1">
        <f t="array" ref="D2130">_xlfn.IFS(C2130&lt;36,"Young",C2130&lt;56,"Middle-aged",C2130&gt;=56,"Senior")</f>
        <v>Middle-aged</v>
      </c>
      <c r="E2130" t="s">
        <v>39</v>
      </c>
      <c r="F2130" t="s">
        <v>30</v>
      </c>
      <c r="G2130">
        <v>72309</v>
      </c>
      <c r="H2130">
        <f t="shared" si="198"/>
        <v>72309</v>
      </c>
      <c r="I2130" t="str" cm="1">
        <f t="array" ref="I2130">_xlfn.IFS(H2130&lt;PERCENTILE(Income_Clean,0.33),"Low",H2130&lt;PERCENTILE(Income_Clean,0.67),"Medium",H2130&gt;PERCENTILE(Income_Clean,0.67),"High")</f>
        <v>High</v>
      </c>
      <c r="J2130" t="str">
        <f t="shared" si="199"/>
        <v>Above Average Income</v>
      </c>
      <c r="K2130">
        <v>0</v>
      </c>
      <c r="L2130">
        <v>0</v>
      </c>
      <c r="M2130" t="str">
        <f t="shared" si="201"/>
        <v>No</v>
      </c>
      <c r="N2130" t="s">
        <v>332</v>
      </c>
      <c r="O2130">
        <v>64</v>
      </c>
      <c r="P2130">
        <v>960</v>
      </c>
      <c r="Q2130">
        <v>0</v>
      </c>
      <c r="R2130">
        <v>883</v>
      </c>
      <c r="S2130">
        <v>50</v>
      </c>
      <c r="T2130">
        <v>38</v>
      </c>
      <c r="U2130">
        <v>0</v>
      </c>
      <c r="V2130">
        <f t="shared" si="202"/>
        <v>1931</v>
      </c>
      <c r="W2130">
        <v>1</v>
      </c>
      <c r="X2130">
        <v>5</v>
      </c>
      <c r="Y2130">
        <v>6</v>
      </c>
      <c r="Z2130">
        <v>8</v>
      </c>
      <c r="AA2130">
        <v>3</v>
      </c>
      <c r="AB2130">
        <v>0</v>
      </c>
      <c r="AC2130">
        <v>0</v>
      </c>
      <c r="AD2130">
        <v>0</v>
      </c>
      <c r="AE2130">
        <v>1</v>
      </c>
      <c r="AF2130">
        <v>0</v>
      </c>
      <c r="AG2130">
        <f t="shared" si="203"/>
        <v>1</v>
      </c>
      <c r="AH2130">
        <v>0</v>
      </c>
      <c r="AI2130">
        <v>1</v>
      </c>
    </row>
    <row r="2131" spans="1:35" x14ac:dyDescent="0.3">
      <c r="A2131" s="1">
        <v>11181</v>
      </c>
      <c r="B2131">
        <v>1949</v>
      </c>
      <c r="C2131">
        <f t="shared" si="200"/>
        <v>77</v>
      </c>
      <c r="D2131" t="str" cm="1">
        <f t="array" ref="D2131">_xlfn.IFS(C2131&lt;36,"Young",C2131&lt;56,"Middle-aged",C2131&gt;=56,"Senior")</f>
        <v>Senior</v>
      </c>
      <c r="E2131" t="s">
        <v>36</v>
      </c>
      <c r="F2131" t="s">
        <v>37</v>
      </c>
      <c r="G2131">
        <v>156924</v>
      </c>
      <c r="H2131">
        <f t="shared" si="198"/>
        <v>156924</v>
      </c>
      <c r="I2131" t="str" cm="1">
        <f t="array" ref="I2131">_xlfn.IFS(H2131&lt;PERCENTILE(Income_Clean,0.33),"Low",H2131&lt;PERCENTILE(Income_Clean,0.67),"Medium",H2131&gt;PERCENTILE(Income_Clean,0.67),"High")</f>
        <v>High</v>
      </c>
      <c r="J2131" t="str">
        <f t="shared" si="199"/>
        <v>Above Average Income</v>
      </c>
      <c r="K2131">
        <v>0</v>
      </c>
      <c r="L2131">
        <v>0</v>
      </c>
      <c r="M2131" t="str">
        <f t="shared" si="201"/>
        <v>No</v>
      </c>
      <c r="N2131" t="s">
        <v>68</v>
      </c>
      <c r="O2131">
        <v>85</v>
      </c>
      <c r="P2131">
        <v>2</v>
      </c>
      <c r="Q2131">
        <v>1</v>
      </c>
      <c r="R2131">
        <v>2</v>
      </c>
      <c r="S2131">
        <v>1</v>
      </c>
      <c r="T2131">
        <v>1</v>
      </c>
      <c r="U2131">
        <v>1</v>
      </c>
      <c r="V2131">
        <f t="shared" si="202"/>
        <v>8</v>
      </c>
      <c r="W2131">
        <v>0</v>
      </c>
      <c r="X2131">
        <v>0</v>
      </c>
      <c r="Y2131">
        <v>0</v>
      </c>
      <c r="Z2131">
        <v>0</v>
      </c>
      <c r="AA2131">
        <v>0</v>
      </c>
      <c r="AB2131">
        <v>0</v>
      </c>
      <c r="AC2131">
        <v>0</v>
      </c>
      <c r="AD2131">
        <v>0</v>
      </c>
      <c r="AE2131">
        <v>0</v>
      </c>
      <c r="AF2131">
        <v>0</v>
      </c>
      <c r="AG2131">
        <f t="shared" si="203"/>
        <v>0</v>
      </c>
      <c r="AH2131">
        <v>0</v>
      </c>
      <c r="AI2131">
        <v>0</v>
      </c>
    </row>
    <row r="2132" spans="1:35" x14ac:dyDescent="0.3">
      <c r="A2132" s="1">
        <v>642</v>
      </c>
      <c r="B2132">
        <v>1980</v>
      </c>
      <c r="C2132">
        <f t="shared" si="200"/>
        <v>46</v>
      </c>
      <c r="D2132" t="str" cm="1">
        <f t="array" ref="D2132">_xlfn.IFS(C2132&lt;36,"Young",C2132&lt;56,"Middle-aged",C2132&gt;=56,"Senior")</f>
        <v>Middle-aged</v>
      </c>
      <c r="E2132" t="s">
        <v>47</v>
      </c>
      <c r="F2132" t="s">
        <v>37</v>
      </c>
      <c r="G2132">
        <v>16005</v>
      </c>
      <c r="H2132">
        <f t="shared" si="198"/>
        <v>16005</v>
      </c>
      <c r="I2132" t="str" cm="1">
        <f t="array" ref="I2132">_xlfn.IFS(H2132&lt;PERCENTILE(Income_Clean,0.33),"Low",H2132&lt;PERCENTILE(Income_Clean,0.67),"Medium",H2132&gt;PERCENTILE(Income_Clean,0.67),"High")</f>
        <v>Low</v>
      </c>
      <c r="J2132" t="str">
        <f t="shared" si="199"/>
        <v>Below Average Income</v>
      </c>
      <c r="K2132">
        <v>1</v>
      </c>
      <c r="L2132">
        <v>0</v>
      </c>
      <c r="M2132" t="str">
        <f t="shared" si="201"/>
        <v>Yes</v>
      </c>
      <c r="N2132" t="s">
        <v>283</v>
      </c>
      <c r="O2132">
        <v>69</v>
      </c>
      <c r="P2132">
        <v>1</v>
      </c>
      <c r="Q2132">
        <v>3</v>
      </c>
      <c r="R2132">
        <v>2</v>
      </c>
      <c r="S2132">
        <v>20</v>
      </c>
      <c r="T2132">
        <v>30</v>
      </c>
      <c r="U2132">
        <v>47</v>
      </c>
      <c r="V2132">
        <f t="shared" si="202"/>
        <v>103</v>
      </c>
      <c r="W2132">
        <v>3</v>
      </c>
      <c r="X2132">
        <v>2</v>
      </c>
      <c r="Y2132">
        <v>1</v>
      </c>
      <c r="Z2132">
        <v>2</v>
      </c>
      <c r="AA2132">
        <v>8</v>
      </c>
      <c r="AB2132">
        <v>0</v>
      </c>
      <c r="AC2132">
        <v>0</v>
      </c>
      <c r="AD2132">
        <v>0</v>
      </c>
      <c r="AE2132">
        <v>0</v>
      </c>
      <c r="AF2132">
        <v>0</v>
      </c>
      <c r="AG2132">
        <f t="shared" si="203"/>
        <v>0</v>
      </c>
      <c r="AH2132">
        <v>0</v>
      </c>
      <c r="AI2132">
        <v>0</v>
      </c>
    </row>
    <row r="2133" spans="1:35" x14ac:dyDescent="0.3">
      <c r="A2133" s="1">
        <v>4369</v>
      </c>
      <c r="B2133">
        <v>1957</v>
      </c>
      <c r="C2133">
        <f t="shared" si="200"/>
        <v>69</v>
      </c>
      <c r="D2133" t="str" cm="1">
        <f t="array" ref="D2133">_xlfn.IFS(C2133&lt;36,"Young",C2133&lt;56,"Middle-aged",C2133&gt;=56,"Senior")</f>
        <v>Senior</v>
      </c>
      <c r="E2133" t="s">
        <v>39</v>
      </c>
      <c r="F2133" t="s">
        <v>705</v>
      </c>
      <c r="G2133">
        <v>65487</v>
      </c>
      <c r="H2133">
        <f t="shared" si="198"/>
        <v>65487</v>
      </c>
      <c r="I2133" t="str" cm="1">
        <f t="array" ref="I2133">_xlfn.IFS(H2133&lt;PERCENTILE(Income_Clean,0.33),"Low",H2133&lt;PERCENTILE(Income_Clean,0.67),"Medium",H2133&gt;PERCENTILE(Income_Clean,0.67),"High")</f>
        <v>High</v>
      </c>
      <c r="J2133" t="str">
        <f t="shared" si="199"/>
        <v>Above Average Income</v>
      </c>
      <c r="K2133">
        <v>0</v>
      </c>
      <c r="L2133">
        <v>0</v>
      </c>
      <c r="M2133" t="str">
        <f t="shared" si="201"/>
        <v>No</v>
      </c>
      <c r="N2133" t="s">
        <v>657</v>
      </c>
      <c r="O2133">
        <v>48</v>
      </c>
      <c r="P2133">
        <v>240</v>
      </c>
      <c r="Q2133">
        <v>67</v>
      </c>
      <c r="R2133">
        <v>500</v>
      </c>
      <c r="S2133">
        <v>199</v>
      </c>
      <c r="T2133">
        <v>0</v>
      </c>
      <c r="U2133">
        <v>163</v>
      </c>
      <c r="V2133">
        <f t="shared" si="202"/>
        <v>1169</v>
      </c>
      <c r="W2133">
        <v>3</v>
      </c>
      <c r="X2133">
        <v>3</v>
      </c>
      <c r="Y2133">
        <v>5</v>
      </c>
      <c r="Z2133">
        <v>6</v>
      </c>
      <c r="AA2133">
        <v>2</v>
      </c>
      <c r="AB2133">
        <v>0</v>
      </c>
      <c r="AC2133">
        <v>0</v>
      </c>
      <c r="AD2133">
        <v>0</v>
      </c>
      <c r="AE2133">
        <v>0</v>
      </c>
      <c r="AF2133">
        <v>0</v>
      </c>
      <c r="AG2133">
        <f t="shared" si="203"/>
        <v>0</v>
      </c>
      <c r="AH2133">
        <v>0</v>
      </c>
      <c r="AI2133">
        <v>0</v>
      </c>
    </row>
    <row r="2134" spans="1:35" x14ac:dyDescent="0.3">
      <c r="A2134" s="1">
        <v>10127</v>
      </c>
      <c r="B2134">
        <v>1965</v>
      </c>
      <c r="C2134">
        <f t="shared" si="200"/>
        <v>61</v>
      </c>
      <c r="D2134" t="str" cm="1">
        <f t="array" ref="D2134">_xlfn.IFS(C2134&lt;36,"Young",C2134&lt;56,"Middle-aged",C2134&gt;=56,"Senior")</f>
        <v>Senior</v>
      </c>
      <c r="E2134" t="s">
        <v>29</v>
      </c>
      <c r="F2134" t="s">
        <v>37</v>
      </c>
      <c r="G2134">
        <v>58692</v>
      </c>
      <c r="H2134">
        <f t="shared" si="198"/>
        <v>58692</v>
      </c>
      <c r="I2134" t="str" cm="1">
        <f t="array" ref="I2134">_xlfn.IFS(H2134&lt;PERCENTILE(Income_Clean,0.33),"Low",H2134&lt;PERCENTILE(Income_Clean,0.67),"Medium",H2134&gt;PERCENTILE(Income_Clean,0.67),"High")</f>
        <v>Medium</v>
      </c>
      <c r="J2134" t="str">
        <f t="shared" si="199"/>
        <v>Average Income</v>
      </c>
      <c r="K2134">
        <v>0</v>
      </c>
      <c r="L2134">
        <v>1</v>
      </c>
      <c r="M2134" t="str">
        <f t="shared" si="201"/>
        <v>Yes</v>
      </c>
      <c r="N2134" t="s">
        <v>257</v>
      </c>
      <c r="O2134">
        <v>21</v>
      </c>
      <c r="P2134">
        <v>301</v>
      </c>
      <c r="Q2134">
        <v>11</v>
      </c>
      <c r="R2134">
        <v>61</v>
      </c>
      <c r="S2134">
        <v>4</v>
      </c>
      <c r="T2134">
        <v>7</v>
      </c>
      <c r="U2134">
        <v>11</v>
      </c>
      <c r="V2134">
        <f t="shared" si="202"/>
        <v>395</v>
      </c>
      <c r="W2134">
        <v>1</v>
      </c>
      <c r="X2134">
        <v>8</v>
      </c>
      <c r="Y2134">
        <v>2</v>
      </c>
      <c r="Z2134">
        <v>4</v>
      </c>
      <c r="AA2134">
        <v>7</v>
      </c>
      <c r="AB2134">
        <v>0</v>
      </c>
      <c r="AC2134">
        <v>0</v>
      </c>
      <c r="AD2134">
        <v>0</v>
      </c>
      <c r="AE2134">
        <v>0</v>
      </c>
      <c r="AF2134">
        <v>0</v>
      </c>
      <c r="AG2134">
        <f t="shared" si="203"/>
        <v>0</v>
      </c>
      <c r="AH2134">
        <v>0</v>
      </c>
      <c r="AI2134">
        <v>0</v>
      </c>
    </row>
    <row r="2135" spans="1:35" x14ac:dyDescent="0.3">
      <c r="A2135" s="1">
        <v>271</v>
      </c>
      <c r="B2135">
        <v>1969</v>
      </c>
      <c r="C2135">
        <f t="shared" si="200"/>
        <v>57</v>
      </c>
      <c r="D2135" t="str" cm="1">
        <f t="array" ref="D2135">_xlfn.IFS(C2135&lt;36,"Young",C2135&lt;56,"Middle-aged",C2135&gt;=56,"Senior")</f>
        <v>Senior</v>
      </c>
      <c r="E2135" t="s">
        <v>29</v>
      </c>
      <c r="F2135" t="s">
        <v>71</v>
      </c>
      <c r="G2135">
        <v>40590</v>
      </c>
      <c r="H2135">
        <f t="shared" si="198"/>
        <v>40590</v>
      </c>
      <c r="I2135" t="str" cm="1">
        <f t="array" ref="I2135">_xlfn.IFS(H2135&lt;PERCENTILE(Income_Clean,0.33),"Low",H2135&lt;PERCENTILE(Income_Clean,0.67),"Medium",H2135&gt;PERCENTILE(Income_Clean,0.67),"High")</f>
        <v>Medium</v>
      </c>
      <c r="J2135" t="str">
        <f t="shared" si="199"/>
        <v>Average Income</v>
      </c>
      <c r="K2135">
        <v>1</v>
      </c>
      <c r="L2135">
        <v>1</v>
      </c>
      <c r="M2135" t="str">
        <f t="shared" si="201"/>
        <v>Yes</v>
      </c>
      <c r="N2135" t="s">
        <v>77</v>
      </c>
      <c r="O2135">
        <v>30</v>
      </c>
      <c r="P2135">
        <v>154</v>
      </c>
      <c r="Q2135">
        <v>0</v>
      </c>
      <c r="R2135">
        <v>50</v>
      </c>
      <c r="S2135">
        <v>6</v>
      </c>
      <c r="T2135">
        <v>11</v>
      </c>
      <c r="U2135">
        <v>37</v>
      </c>
      <c r="V2135">
        <f t="shared" si="202"/>
        <v>258</v>
      </c>
      <c r="W2135">
        <v>5</v>
      </c>
      <c r="X2135">
        <v>3</v>
      </c>
      <c r="Y2135">
        <v>4</v>
      </c>
      <c r="Z2135">
        <v>3</v>
      </c>
      <c r="AA2135">
        <v>6</v>
      </c>
      <c r="AB2135">
        <v>1</v>
      </c>
      <c r="AC2135">
        <v>0</v>
      </c>
      <c r="AD2135">
        <v>0</v>
      </c>
      <c r="AE2135">
        <v>0</v>
      </c>
      <c r="AF2135">
        <v>0</v>
      </c>
      <c r="AG2135">
        <f t="shared" si="203"/>
        <v>1</v>
      </c>
      <c r="AH2135">
        <v>0</v>
      </c>
      <c r="AI2135">
        <v>0</v>
      </c>
    </row>
    <row r="2136" spans="1:35" x14ac:dyDescent="0.3">
      <c r="A2136" s="1">
        <v>4973</v>
      </c>
      <c r="B2136">
        <v>1970</v>
      </c>
      <c r="C2136">
        <f t="shared" si="200"/>
        <v>56</v>
      </c>
      <c r="D2136" t="str" cm="1">
        <f t="array" ref="D2136">_xlfn.IFS(C2136&lt;36,"Young",C2136&lt;56,"Middle-aged",C2136&gt;=56,"Senior")</f>
        <v>Senior</v>
      </c>
      <c r="E2136" t="s">
        <v>29</v>
      </c>
      <c r="F2136" t="s">
        <v>30</v>
      </c>
      <c r="G2136">
        <v>20587</v>
      </c>
      <c r="H2136">
        <f t="shared" si="198"/>
        <v>20587</v>
      </c>
      <c r="I2136" t="str" cm="1">
        <f t="array" ref="I2136">_xlfn.IFS(H2136&lt;PERCENTILE(Income_Clean,0.33),"Low",H2136&lt;PERCENTILE(Income_Clean,0.67),"Medium",H2136&gt;PERCENTILE(Income_Clean,0.67),"High")</f>
        <v>Low</v>
      </c>
      <c r="J2136" t="str">
        <f t="shared" si="199"/>
        <v>Below Average Income</v>
      </c>
      <c r="K2136">
        <v>1</v>
      </c>
      <c r="L2136">
        <v>0</v>
      </c>
      <c r="M2136" t="str">
        <f t="shared" si="201"/>
        <v>Yes</v>
      </c>
      <c r="N2136" t="s">
        <v>98</v>
      </c>
      <c r="O2136">
        <v>39</v>
      </c>
      <c r="P2136">
        <v>2</v>
      </c>
      <c r="Q2136">
        <v>3</v>
      </c>
      <c r="R2136">
        <v>6</v>
      </c>
      <c r="S2136">
        <v>4</v>
      </c>
      <c r="T2136">
        <v>1</v>
      </c>
      <c r="U2136">
        <v>9</v>
      </c>
      <c r="V2136">
        <f t="shared" si="202"/>
        <v>25</v>
      </c>
      <c r="W2136">
        <v>1</v>
      </c>
      <c r="X2136">
        <v>1</v>
      </c>
      <c r="Y2136">
        <v>1</v>
      </c>
      <c r="Z2136">
        <v>2</v>
      </c>
      <c r="AA2136">
        <v>7</v>
      </c>
      <c r="AB2136">
        <v>0</v>
      </c>
      <c r="AC2136">
        <v>0</v>
      </c>
      <c r="AD2136">
        <v>0</v>
      </c>
      <c r="AE2136">
        <v>0</v>
      </c>
      <c r="AF2136">
        <v>0</v>
      </c>
      <c r="AG2136">
        <f t="shared" si="203"/>
        <v>0</v>
      </c>
      <c r="AH2136">
        <v>0</v>
      </c>
      <c r="AI2136">
        <v>0</v>
      </c>
    </row>
    <row r="2137" spans="1:35" x14ac:dyDescent="0.3">
      <c r="A2137" s="1">
        <v>2948</v>
      </c>
      <c r="B2137">
        <v>1954</v>
      </c>
      <c r="C2137">
        <f t="shared" si="200"/>
        <v>72</v>
      </c>
      <c r="D2137" t="str" cm="1">
        <f t="array" ref="D2137">_xlfn.IFS(C2137&lt;36,"Young",C2137&lt;56,"Middle-aged",C2137&gt;=56,"Senior")</f>
        <v>Senior</v>
      </c>
      <c r="E2137" t="s">
        <v>39</v>
      </c>
      <c r="F2137" t="s">
        <v>41</v>
      </c>
      <c r="G2137">
        <v>62637</v>
      </c>
      <c r="H2137">
        <f t="shared" si="198"/>
        <v>62637</v>
      </c>
      <c r="I2137" t="str" cm="1">
        <f t="array" ref="I2137">_xlfn.IFS(H2137&lt;PERCENTILE(Income_Clean,0.33),"Low",H2137&lt;PERCENTILE(Income_Clean,0.67),"Medium",H2137&gt;PERCENTILE(Income_Clean,0.67),"High")</f>
        <v>Medium</v>
      </c>
      <c r="J2137" t="str">
        <f t="shared" si="199"/>
        <v>Average Income</v>
      </c>
      <c r="K2137">
        <v>0</v>
      </c>
      <c r="L2137">
        <v>1</v>
      </c>
      <c r="M2137" t="str">
        <f t="shared" si="201"/>
        <v>Yes</v>
      </c>
      <c r="N2137" t="s">
        <v>176</v>
      </c>
      <c r="O2137">
        <v>76</v>
      </c>
      <c r="P2137">
        <v>104</v>
      </c>
      <c r="Q2137">
        <v>12</v>
      </c>
      <c r="R2137">
        <v>48</v>
      </c>
      <c r="S2137">
        <v>4</v>
      </c>
      <c r="T2137">
        <v>12</v>
      </c>
      <c r="U2137">
        <v>5</v>
      </c>
      <c r="V2137">
        <f t="shared" si="202"/>
        <v>185</v>
      </c>
      <c r="W2137">
        <v>1</v>
      </c>
      <c r="X2137">
        <v>2</v>
      </c>
      <c r="Y2137">
        <v>2</v>
      </c>
      <c r="Z2137">
        <v>5</v>
      </c>
      <c r="AA2137">
        <v>2</v>
      </c>
      <c r="AB2137">
        <v>0</v>
      </c>
      <c r="AC2137">
        <v>0</v>
      </c>
      <c r="AD2137">
        <v>0</v>
      </c>
      <c r="AE2137">
        <v>0</v>
      </c>
      <c r="AF2137">
        <v>0</v>
      </c>
      <c r="AG2137">
        <f t="shared" si="203"/>
        <v>0</v>
      </c>
      <c r="AH2137">
        <v>0</v>
      </c>
      <c r="AI2137">
        <v>0</v>
      </c>
    </row>
    <row r="2138" spans="1:35" x14ac:dyDescent="0.3">
      <c r="A2138" s="1">
        <v>2715</v>
      </c>
      <c r="B2138">
        <v>1966</v>
      </c>
      <c r="C2138">
        <f t="shared" si="200"/>
        <v>60</v>
      </c>
      <c r="D2138" t="str" cm="1">
        <f t="array" ref="D2138">_xlfn.IFS(C2138&lt;36,"Young",C2138&lt;56,"Middle-aged",C2138&gt;=56,"Senior")</f>
        <v>Senior</v>
      </c>
      <c r="E2138" t="s">
        <v>39</v>
      </c>
      <c r="F2138" t="s">
        <v>41</v>
      </c>
      <c r="G2138">
        <v>29435</v>
      </c>
      <c r="H2138">
        <f t="shared" si="198"/>
        <v>29435</v>
      </c>
      <c r="I2138" t="str" cm="1">
        <f t="array" ref="I2138">_xlfn.IFS(H2138&lt;PERCENTILE(Income_Clean,0.33),"Low",H2138&lt;PERCENTILE(Income_Clean,0.67),"Medium",H2138&gt;PERCENTILE(Income_Clean,0.67),"High")</f>
        <v>Low</v>
      </c>
      <c r="J2138" t="str">
        <f t="shared" si="199"/>
        <v>Below Average Income</v>
      </c>
      <c r="K2138">
        <v>1</v>
      </c>
      <c r="L2138">
        <v>1</v>
      </c>
      <c r="M2138" t="str">
        <f t="shared" si="201"/>
        <v>Yes</v>
      </c>
      <c r="N2138" t="s">
        <v>383</v>
      </c>
      <c r="O2138">
        <v>11</v>
      </c>
      <c r="P2138">
        <v>70</v>
      </c>
      <c r="Q2138">
        <v>3</v>
      </c>
      <c r="R2138">
        <v>37</v>
      </c>
      <c r="S2138">
        <v>4</v>
      </c>
      <c r="T2138">
        <v>2</v>
      </c>
      <c r="U2138">
        <v>64</v>
      </c>
      <c r="V2138">
        <f t="shared" si="202"/>
        <v>180</v>
      </c>
      <c r="W2138">
        <v>4</v>
      </c>
      <c r="X2138">
        <v>3</v>
      </c>
      <c r="Y2138">
        <v>2</v>
      </c>
      <c r="Z2138">
        <v>2</v>
      </c>
      <c r="AA2138">
        <v>9</v>
      </c>
      <c r="AB2138">
        <v>0</v>
      </c>
      <c r="AC2138">
        <v>0</v>
      </c>
      <c r="AD2138">
        <v>0</v>
      </c>
      <c r="AE2138">
        <v>0</v>
      </c>
      <c r="AF2138">
        <v>0</v>
      </c>
      <c r="AG2138">
        <f t="shared" si="203"/>
        <v>0</v>
      </c>
      <c r="AH2138">
        <v>0</v>
      </c>
      <c r="AI2138">
        <v>1</v>
      </c>
    </row>
    <row r="2139" spans="1:35" x14ac:dyDescent="0.3">
      <c r="A2139" s="1">
        <v>10432</v>
      </c>
      <c r="B2139">
        <v>1974</v>
      </c>
      <c r="C2139">
        <f t="shared" si="200"/>
        <v>52</v>
      </c>
      <c r="D2139" t="str" cm="1">
        <f t="array" ref="D2139">_xlfn.IFS(C2139&lt;36,"Young",C2139&lt;56,"Middle-aged",C2139&gt;=56,"Senior")</f>
        <v>Middle-aged</v>
      </c>
      <c r="E2139" t="s">
        <v>29</v>
      </c>
      <c r="F2139" t="s">
        <v>41</v>
      </c>
      <c r="G2139">
        <v>19346</v>
      </c>
      <c r="H2139">
        <f t="shared" si="198"/>
        <v>19346</v>
      </c>
      <c r="I2139" t="str" cm="1">
        <f t="array" ref="I2139">_xlfn.IFS(H2139&lt;PERCENTILE(Income_Clean,0.33),"Low",H2139&lt;PERCENTILE(Income_Clean,0.67),"Medium",H2139&gt;PERCENTILE(Income_Clean,0.67),"High")</f>
        <v>Low</v>
      </c>
      <c r="J2139" t="str">
        <f t="shared" si="199"/>
        <v>Below Average Income</v>
      </c>
      <c r="K2139">
        <v>1</v>
      </c>
      <c r="L2139">
        <v>0</v>
      </c>
      <c r="M2139" t="str">
        <f t="shared" si="201"/>
        <v>Yes</v>
      </c>
      <c r="N2139" t="s">
        <v>181</v>
      </c>
      <c r="O2139">
        <v>26</v>
      </c>
      <c r="P2139">
        <v>2</v>
      </c>
      <c r="Q2139">
        <v>0</v>
      </c>
      <c r="R2139">
        <v>9</v>
      </c>
      <c r="S2139">
        <v>3</v>
      </c>
      <c r="T2139">
        <v>6</v>
      </c>
      <c r="U2139">
        <v>2</v>
      </c>
      <c r="V2139">
        <f t="shared" si="202"/>
        <v>22</v>
      </c>
      <c r="W2139">
        <v>1</v>
      </c>
      <c r="X2139">
        <v>1</v>
      </c>
      <c r="Y2139">
        <v>0</v>
      </c>
      <c r="Z2139">
        <v>3</v>
      </c>
      <c r="AA2139">
        <v>8</v>
      </c>
      <c r="AB2139">
        <v>0</v>
      </c>
      <c r="AC2139">
        <v>0</v>
      </c>
      <c r="AD2139">
        <v>0</v>
      </c>
      <c r="AE2139">
        <v>0</v>
      </c>
      <c r="AF2139">
        <v>0</v>
      </c>
      <c r="AG2139">
        <f t="shared" si="203"/>
        <v>0</v>
      </c>
      <c r="AH2139">
        <v>0</v>
      </c>
      <c r="AI2139">
        <v>0</v>
      </c>
    </row>
    <row r="2140" spans="1:35" x14ac:dyDescent="0.3">
      <c r="A2140" s="1">
        <v>9216</v>
      </c>
      <c r="B2140">
        <v>1971</v>
      </c>
      <c r="C2140">
        <f t="shared" si="200"/>
        <v>55</v>
      </c>
      <c r="D2140" t="str" cm="1">
        <f t="array" ref="D2140">_xlfn.IFS(C2140&lt;36,"Young",C2140&lt;56,"Middle-aged",C2140&gt;=56,"Senior")</f>
        <v>Middle-aged</v>
      </c>
      <c r="E2140" t="s">
        <v>29</v>
      </c>
      <c r="F2140" t="s">
        <v>37</v>
      </c>
      <c r="G2140">
        <v>35788</v>
      </c>
      <c r="H2140">
        <f t="shared" si="198"/>
        <v>35788</v>
      </c>
      <c r="I2140" t="str" cm="1">
        <f t="array" ref="I2140">_xlfn.IFS(H2140&lt;PERCENTILE(Income_Clean,0.33),"Low",H2140&lt;PERCENTILE(Income_Clean,0.67),"Medium",H2140&gt;PERCENTILE(Income_Clean,0.67),"High")</f>
        <v>Low</v>
      </c>
      <c r="J2140" t="str">
        <f t="shared" si="199"/>
        <v>Below Average Income</v>
      </c>
      <c r="K2140">
        <v>1</v>
      </c>
      <c r="L2140">
        <v>1</v>
      </c>
      <c r="M2140" t="str">
        <f t="shared" si="201"/>
        <v>Yes</v>
      </c>
      <c r="N2140" t="s">
        <v>533</v>
      </c>
      <c r="O2140">
        <v>34</v>
      </c>
      <c r="P2140">
        <v>23</v>
      </c>
      <c r="Q2140">
        <v>2</v>
      </c>
      <c r="R2140">
        <v>11</v>
      </c>
      <c r="S2140">
        <v>3</v>
      </c>
      <c r="T2140">
        <v>1</v>
      </c>
      <c r="U2140">
        <v>4</v>
      </c>
      <c r="V2140">
        <f t="shared" si="202"/>
        <v>44</v>
      </c>
      <c r="W2140">
        <v>2</v>
      </c>
      <c r="X2140">
        <v>2</v>
      </c>
      <c r="Y2140">
        <v>0</v>
      </c>
      <c r="Z2140">
        <v>3</v>
      </c>
      <c r="AA2140">
        <v>6</v>
      </c>
      <c r="AB2140">
        <v>0</v>
      </c>
      <c r="AC2140">
        <v>0</v>
      </c>
      <c r="AD2140">
        <v>0</v>
      </c>
      <c r="AE2140">
        <v>0</v>
      </c>
      <c r="AF2140">
        <v>0</v>
      </c>
      <c r="AG2140">
        <f t="shared" si="203"/>
        <v>0</v>
      </c>
      <c r="AH2140">
        <v>0</v>
      </c>
      <c r="AI2140">
        <v>0</v>
      </c>
    </row>
    <row r="2141" spans="1:35" x14ac:dyDescent="0.3">
      <c r="A2141" s="1">
        <v>7124</v>
      </c>
      <c r="B2141">
        <v>1968</v>
      </c>
      <c r="C2141">
        <f t="shared" si="200"/>
        <v>58</v>
      </c>
      <c r="D2141" t="str" cm="1">
        <f t="array" ref="D2141">_xlfn.IFS(C2141&lt;36,"Young",C2141&lt;56,"Middle-aged",C2141&gt;=56,"Senior")</f>
        <v>Senior</v>
      </c>
      <c r="E2141" t="s">
        <v>29</v>
      </c>
      <c r="F2141" t="s">
        <v>41</v>
      </c>
      <c r="G2141">
        <v>36997</v>
      </c>
      <c r="H2141">
        <f t="shared" si="198"/>
        <v>36997</v>
      </c>
      <c r="I2141" t="str" cm="1">
        <f t="array" ref="I2141">_xlfn.IFS(H2141&lt;PERCENTILE(Income_Clean,0.33),"Low",H2141&lt;PERCENTILE(Income_Clean,0.67),"Medium",H2141&gt;PERCENTILE(Income_Clean,0.67),"High")</f>
        <v>Low</v>
      </c>
      <c r="J2141" t="str">
        <f t="shared" si="199"/>
        <v>Below Average Income</v>
      </c>
      <c r="K2141">
        <v>1</v>
      </c>
      <c r="L2141">
        <v>1</v>
      </c>
      <c r="M2141" t="str">
        <f t="shared" si="201"/>
        <v>Yes</v>
      </c>
      <c r="N2141" t="s">
        <v>73</v>
      </c>
      <c r="O2141">
        <v>72</v>
      </c>
      <c r="P2141">
        <v>43</v>
      </c>
      <c r="Q2141">
        <v>4</v>
      </c>
      <c r="R2141">
        <v>12</v>
      </c>
      <c r="S2141">
        <v>8</v>
      </c>
      <c r="T2141">
        <v>0</v>
      </c>
      <c r="U2141">
        <v>27</v>
      </c>
      <c r="V2141">
        <f t="shared" si="202"/>
        <v>94</v>
      </c>
      <c r="W2141">
        <v>5</v>
      </c>
      <c r="X2141">
        <v>2</v>
      </c>
      <c r="Y2141">
        <v>1</v>
      </c>
      <c r="Z2141">
        <v>4</v>
      </c>
      <c r="AA2141">
        <v>5</v>
      </c>
      <c r="AB2141">
        <v>0</v>
      </c>
      <c r="AC2141">
        <v>0</v>
      </c>
      <c r="AD2141">
        <v>0</v>
      </c>
      <c r="AE2141">
        <v>0</v>
      </c>
      <c r="AF2141">
        <v>0</v>
      </c>
      <c r="AG2141">
        <f t="shared" si="203"/>
        <v>0</v>
      </c>
      <c r="AH2141">
        <v>0</v>
      </c>
      <c r="AI2141">
        <v>0</v>
      </c>
    </row>
    <row r="2142" spans="1:35" x14ac:dyDescent="0.3">
      <c r="A2142" s="1">
        <v>9727</v>
      </c>
      <c r="B2142">
        <v>1957</v>
      </c>
      <c r="C2142">
        <f t="shared" si="200"/>
        <v>69</v>
      </c>
      <c r="D2142" t="str" cm="1">
        <f t="array" ref="D2142">_xlfn.IFS(C2142&lt;36,"Young",C2142&lt;56,"Middle-aged",C2142&gt;=56,"Senior")</f>
        <v>Senior</v>
      </c>
      <c r="E2142" t="s">
        <v>29</v>
      </c>
      <c r="F2142" t="s">
        <v>37</v>
      </c>
      <c r="G2142">
        <v>23539</v>
      </c>
      <c r="H2142">
        <f t="shared" si="198"/>
        <v>23539</v>
      </c>
      <c r="I2142" t="str" cm="1">
        <f t="array" ref="I2142">_xlfn.IFS(H2142&lt;PERCENTILE(Income_Clean,0.33),"Low",H2142&lt;PERCENTILE(Income_Clean,0.67),"Medium",H2142&gt;PERCENTILE(Income_Clean,0.67),"High")</f>
        <v>Low</v>
      </c>
      <c r="J2142" t="str">
        <f t="shared" si="199"/>
        <v>Below Average Income</v>
      </c>
      <c r="K2142">
        <v>0</v>
      </c>
      <c r="L2142">
        <v>0</v>
      </c>
      <c r="M2142" t="str">
        <f t="shared" si="201"/>
        <v>No</v>
      </c>
      <c r="N2142" t="s">
        <v>686</v>
      </c>
      <c r="O2142">
        <v>13</v>
      </c>
      <c r="P2142">
        <v>4</v>
      </c>
      <c r="Q2142">
        <v>24</v>
      </c>
      <c r="R2142">
        <v>11</v>
      </c>
      <c r="S2142">
        <v>16</v>
      </c>
      <c r="T2142">
        <v>1</v>
      </c>
      <c r="U2142">
        <v>25</v>
      </c>
      <c r="V2142">
        <f t="shared" si="202"/>
        <v>81</v>
      </c>
      <c r="W2142">
        <v>1</v>
      </c>
      <c r="X2142">
        <v>2</v>
      </c>
      <c r="Y2142">
        <v>0</v>
      </c>
      <c r="Z2142">
        <v>4</v>
      </c>
      <c r="AA2142">
        <v>6</v>
      </c>
      <c r="AB2142">
        <v>0</v>
      </c>
      <c r="AC2142">
        <v>0</v>
      </c>
      <c r="AD2142">
        <v>0</v>
      </c>
      <c r="AE2142">
        <v>0</v>
      </c>
      <c r="AF2142">
        <v>0</v>
      </c>
      <c r="AG2142">
        <f t="shared" si="203"/>
        <v>0</v>
      </c>
      <c r="AH2142">
        <v>0</v>
      </c>
      <c r="AI2142">
        <v>0</v>
      </c>
    </row>
    <row r="2143" spans="1:35" x14ac:dyDescent="0.3">
      <c r="A2143" s="1">
        <v>5136</v>
      </c>
      <c r="B2143">
        <v>1973</v>
      </c>
      <c r="C2143">
        <f t="shared" si="200"/>
        <v>53</v>
      </c>
      <c r="D2143" t="str" cm="1">
        <f t="array" ref="D2143">_xlfn.IFS(C2143&lt;36,"Young",C2143&lt;56,"Middle-aged",C2143&gt;=56,"Senior")</f>
        <v>Middle-aged</v>
      </c>
      <c r="E2143" t="s">
        <v>29</v>
      </c>
      <c r="F2143" t="s">
        <v>30</v>
      </c>
      <c r="G2143">
        <v>65333</v>
      </c>
      <c r="H2143">
        <f t="shared" si="198"/>
        <v>65333</v>
      </c>
      <c r="I2143" t="str" cm="1">
        <f t="array" ref="I2143">_xlfn.IFS(H2143&lt;PERCENTILE(Income_Clean,0.33),"Low",H2143&lt;PERCENTILE(Income_Clean,0.67),"Medium",H2143&gt;PERCENTILE(Income_Clean,0.67),"High")</f>
        <v>High</v>
      </c>
      <c r="J2143" t="str">
        <f t="shared" si="199"/>
        <v>Above Average Income</v>
      </c>
      <c r="K2143">
        <v>0</v>
      </c>
      <c r="L2143">
        <v>1</v>
      </c>
      <c r="M2143" t="str">
        <f t="shared" si="201"/>
        <v>Yes</v>
      </c>
      <c r="N2143" t="s">
        <v>659</v>
      </c>
      <c r="O2143">
        <v>58</v>
      </c>
      <c r="P2143">
        <v>654</v>
      </c>
      <c r="Q2143">
        <v>7</v>
      </c>
      <c r="R2143">
        <v>92</v>
      </c>
      <c r="S2143">
        <v>0</v>
      </c>
      <c r="T2143">
        <v>15</v>
      </c>
      <c r="U2143">
        <v>30</v>
      </c>
      <c r="V2143">
        <f t="shared" si="202"/>
        <v>798</v>
      </c>
      <c r="W2143">
        <v>7</v>
      </c>
      <c r="X2143">
        <v>9</v>
      </c>
      <c r="Y2143">
        <v>4</v>
      </c>
      <c r="Z2143">
        <v>8</v>
      </c>
      <c r="AA2143">
        <v>6</v>
      </c>
      <c r="AB2143">
        <v>0</v>
      </c>
      <c r="AC2143">
        <v>1</v>
      </c>
      <c r="AD2143">
        <v>1</v>
      </c>
      <c r="AE2143">
        <v>0</v>
      </c>
      <c r="AF2143">
        <v>0</v>
      </c>
      <c r="AG2143">
        <f t="shared" si="203"/>
        <v>2</v>
      </c>
      <c r="AH2143">
        <v>0</v>
      </c>
      <c r="AI2143">
        <v>0</v>
      </c>
    </row>
    <row r="2144" spans="1:35" x14ac:dyDescent="0.3">
      <c r="A2144" s="1">
        <v>9790</v>
      </c>
      <c r="B2144">
        <v>1957</v>
      </c>
      <c r="C2144">
        <f t="shared" si="200"/>
        <v>69</v>
      </c>
      <c r="D2144" t="str" cm="1">
        <f t="array" ref="D2144">_xlfn.IFS(C2144&lt;36,"Young",C2144&lt;56,"Middle-aged",C2144&gt;=56,"Senior")</f>
        <v>Senior</v>
      </c>
      <c r="E2144" t="s">
        <v>29</v>
      </c>
      <c r="F2144" t="s">
        <v>30</v>
      </c>
      <c r="G2144">
        <v>78499</v>
      </c>
      <c r="H2144">
        <f t="shared" si="198"/>
        <v>78499</v>
      </c>
      <c r="I2144" t="str" cm="1">
        <f t="array" ref="I2144">_xlfn.IFS(H2144&lt;PERCENTILE(Income_Clean,0.33),"Low",H2144&lt;PERCENTILE(Income_Clean,0.67),"Medium",H2144&gt;PERCENTILE(Income_Clean,0.67),"High")</f>
        <v>High</v>
      </c>
      <c r="J2144" t="str">
        <f t="shared" si="199"/>
        <v>Above Average Income</v>
      </c>
      <c r="K2144">
        <v>0</v>
      </c>
      <c r="L2144">
        <v>0</v>
      </c>
      <c r="M2144" t="str">
        <f t="shared" si="201"/>
        <v>No</v>
      </c>
      <c r="N2144" t="s">
        <v>120</v>
      </c>
      <c r="O2144">
        <v>12</v>
      </c>
      <c r="P2144">
        <v>912</v>
      </c>
      <c r="Q2144">
        <v>72</v>
      </c>
      <c r="R2144">
        <v>170</v>
      </c>
      <c r="S2144">
        <v>47</v>
      </c>
      <c r="T2144">
        <v>36</v>
      </c>
      <c r="U2144">
        <v>97</v>
      </c>
      <c r="V2144">
        <f t="shared" si="202"/>
        <v>1334</v>
      </c>
      <c r="W2144">
        <v>1</v>
      </c>
      <c r="X2144">
        <v>11</v>
      </c>
      <c r="Y2144">
        <v>3</v>
      </c>
      <c r="Z2144">
        <v>4</v>
      </c>
      <c r="AA2144">
        <v>4</v>
      </c>
      <c r="AB2144">
        <v>0</v>
      </c>
      <c r="AC2144">
        <v>0</v>
      </c>
      <c r="AD2144">
        <v>1</v>
      </c>
      <c r="AE2144">
        <v>0</v>
      </c>
      <c r="AF2144">
        <v>0</v>
      </c>
      <c r="AG2144">
        <f t="shared" si="203"/>
        <v>1</v>
      </c>
      <c r="AH2144">
        <v>0</v>
      </c>
      <c r="AI2144">
        <v>1</v>
      </c>
    </row>
    <row r="2145" spans="1:35" x14ac:dyDescent="0.3">
      <c r="A2145" s="1">
        <v>1818</v>
      </c>
      <c r="B2145">
        <v>1971</v>
      </c>
      <c r="C2145">
        <f t="shared" si="200"/>
        <v>55</v>
      </c>
      <c r="D2145" t="str" cm="1">
        <f t="array" ref="D2145">_xlfn.IFS(C2145&lt;36,"Young",C2145&lt;56,"Middle-aged",C2145&gt;=56,"Senior")</f>
        <v>Middle-aged</v>
      </c>
      <c r="E2145" t="s">
        <v>36</v>
      </c>
      <c r="F2145" t="s">
        <v>33</v>
      </c>
      <c r="G2145">
        <v>29732</v>
      </c>
      <c r="H2145">
        <f t="shared" si="198"/>
        <v>29732</v>
      </c>
      <c r="I2145" t="str" cm="1">
        <f t="array" ref="I2145">_xlfn.IFS(H2145&lt;PERCENTILE(Income_Clean,0.33),"Low",H2145&lt;PERCENTILE(Income_Clean,0.67),"Medium",H2145&gt;PERCENTILE(Income_Clean,0.67),"High")</f>
        <v>Low</v>
      </c>
      <c r="J2145" t="str">
        <f t="shared" si="199"/>
        <v>Below Average Income</v>
      </c>
      <c r="K2145">
        <v>1</v>
      </c>
      <c r="L2145">
        <v>0</v>
      </c>
      <c r="M2145" t="str">
        <f t="shared" si="201"/>
        <v>Yes</v>
      </c>
      <c r="N2145" t="s">
        <v>661</v>
      </c>
      <c r="O2145">
        <v>23</v>
      </c>
      <c r="P2145">
        <v>25</v>
      </c>
      <c r="Q2145">
        <v>0</v>
      </c>
      <c r="R2145">
        <v>8</v>
      </c>
      <c r="S2145">
        <v>0</v>
      </c>
      <c r="T2145">
        <v>1</v>
      </c>
      <c r="U2145">
        <v>4</v>
      </c>
      <c r="V2145">
        <f t="shared" si="202"/>
        <v>38</v>
      </c>
      <c r="W2145">
        <v>1</v>
      </c>
      <c r="X2145">
        <v>2</v>
      </c>
      <c r="Y2145">
        <v>0</v>
      </c>
      <c r="Z2145">
        <v>2</v>
      </c>
      <c r="AA2145">
        <v>9</v>
      </c>
      <c r="AB2145">
        <v>0</v>
      </c>
      <c r="AC2145">
        <v>0</v>
      </c>
      <c r="AD2145">
        <v>0</v>
      </c>
      <c r="AE2145">
        <v>0</v>
      </c>
      <c r="AF2145">
        <v>0</v>
      </c>
      <c r="AG2145">
        <f t="shared" si="203"/>
        <v>0</v>
      </c>
      <c r="AH2145">
        <v>0</v>
      </c>
      <c r="AI2145">
        <v>0</v>
      </c>
    </row>
    <row r="2146" spans="1:35" x14ac:dyDescent="0.3">
      <c r="A2146" s="1">
        <v>1100</v>
      </c>
      <c r="B2146">
        <v>1960</v>
      </c>
      <c r="C2146">
        <f t="shared" si="200"/>
        <v>66</v>
      </c>
      <c r="D2146" t="str" cm="1">
        <f t="array" ref="D2146">_xlfn.IFS(C2146&lt;36,"Young",C2146&lt;56,"Middle-aged",C2146&gt;=56,"Senior")</f>
        <v>Senior</v>
      </c>
      <c r="E2146" t="s">
        <v>39</v>
      </c>
      <c r="F2146" t="s">
        <v>33</v>
      </c>
      <c r="G2146">
        <v>41275</v>
      </c>
      <c r="H2146">
        <f t="shared" si="198"/>
        <v>41275</v>
      </c>
      <c r="I2146" t="str" cm="1">
        <f t="array" ref="I2146">_xlfn.IFS(H2146&lt;PERCENTILE(Income_Clean,0.33),"Low",H2146&lt;PERCENTILE(Income_Clean,0.67),"Medium",H2146&gt;PERCENTILE(Income_Clean,0.67),"High")</f>
        <v>Medium</v>
      </c>
      <c r="J2146" t="str">
        <f t="shared" si="199"/>
        <v>Average Income</v>
      </c>
      <c r="K2146">
        <v>1</v>
      </c>
      <c r="L2146">
        <v>2</v>
      </c>
      <c r="M2146" t="str">
        <f t="shared" si="201"/>
        <v>Yes</v>
      </c>
      <c r="N2146" t="s">
        <v>574</v>
      </c>
      <c r="O2146">
        <v>33</v>
      </c>
      <c r="P2146">
        <v>24</v>
      </c>
      <c r="Q2146">
        <v>4</v>
      </c>
      <c r="R2146">
        <v>22</v>
      </c>
      <c r="S2146">
        <v>0</v>
      </c>
      <c r="T2146">
        <v>2</v>
      </c>
      <c r="U2146">
        <v>9</v>
      </c>
      <c r="V2146">
        <f t="shared" si="202"/>
        <v>61</v>
      </c>
      <c r="W2146">
        <v>4</v>
      </c>
      <c r="X2146">
        <v>3</v>
      </c>
      <c r="Y2146">
        <v>1</v>
      </c>
      <c r="Z2146">
        <v>3</v>
      </c>
      <c r="AA2146">
        <v>5</v>
      </c>
      <c r="AB2146">
        <v>0</v>
      </c>
      <c r="AC2146">
        <v>0</v>
      </c>
      <c r="AD2146">
        <v>0</v>
      </c>
      <c r="AE2146">
        <v>0</v>
      </c>
      <c r="AF2146">
        <v>0</v>
      </c>
      <c r="AG2146">
        <f t="shared" si="203"/>
        <v>0</v>
      </c>
      <c r="AH2146">
        <v>0</v>
      </c>
      <c r="AI2146">
        <v>0</v>
      </c>
    </row>
    <row r="2147" spans="1:35" x14ac:dyDescent="0.3">
      <c r="A2147" s="1">
        <v>7873</v>
      </c>
      <c r="B2147">
        <v>1973</v>
      </c>
      <c r="C2147">
        <f t="shared" si="200"/>
        <v>53</v>
      </c>
      <c r="D2147" t="str" cm="1">
        <f t="array" ref="D2147">_xlfn.IFS(C2147&lt;36,"Young",C2147&lt;56,"Middle-aged",C2147&gt;=56,"Senior")</f>
        <v>Middle-aged</v>
      </c>
      <c r="E2147" t="s">
        <v>36</v>
      </c>
      <c r="F2147" t="s">
        <v>33</v>
      </c>
      <c r="G2147">
        <v>63516</v>
      </c>
      <c r="H2147">
        <f t="shared" si="198"/>
        <v>63516</v>
      </c>
      <c r="I2147" t="str" cm="1">
        <f t="array" ref="I2147">_xlfn.IFS(H2147&lt;PERCENTILE(Income_Clean,0.33),"Low",H2147&lt;PERCENTILE(Income_Clean,0.67),"Medium",H2147&gt;PERCENTILE(Income_Clean,0.67),"High")</f>
        <v>High</v>
      </c>
      <c r="J2147" t="str">
        <f t="shared" si="199"/>
        <v>Above Average Income</v>
      </c>
      <c r="K2147">
        <v>1</v>
      </c>
      <c r="L2147">
        <v>1</v>
      </c>
      <c r="M2147" t="str">
        <f t="shared" si="201"/>
        <v>Yes</v>
      </c>
      <c r="N2147" t="s">
        <v>583</v>
      </c>
      <c r="O2147">
        <v>30</v>
      </c>
      <c r="P2147">
        <v>141</v>
      </c>
      <c r="Q2147">
        <v>11</v>
      </c>
      <c r="R2147">
        <v>114</v>
      </c>
      <c r="S2147">
        <v>15</v>
      </c>
      <c r="T2147">
        <v>14</v>
      </c>
      <c r="U2147">
        <v>5</v>
      </c>
      <c r="V2147">
        <f t="shared" si="202"/>
        <v>300</v>
      </c>
      <c r="W2147">
        <v>4</v>
      </c>
      <c r="X2147">
        <v>4</v>
      </c>
      <c r="Y2147">
        <v>1</v>
      </c>
      <c r="Z2147">
        <v>7</v>
      </c>
      <c r="AA2147">
        <v>5</v>
      </c>
      <c r="AB2147">
        <v>0</v>
      </c>
      <c r="AC2147">
        <v>0</v>
      </c>
      <c r="AD2147">
        <v>0</v>
      </c>
      <c r="AE2147">
        <v>0</v>
      </c>
      <c r="AF2147">
        <v>0</v>
      </c>
      <c r="AG2147">
        <f t="shared" si="203"/>
        <v>0</v>
      </c>
      <c r="AH2147">
        <v>0</v>
      </c>
      <c r="AI2147">
        <v>0</v>
      </c>
    </row>
    <row r="2148" spans="1:35" x14ac:dyDescent="0.3">
      <c r="A2148" s="1">
        <v>10609</v>
      </c>
      <c r="B2148">
        <v>1962</v>
      </c>
      <c r="C2148">
        <f t="shared" si="200"/>
        <v>64</v>
      </c>
      <c r="D2148" t="str" cm="1">
        <f t="array" ref="D2148">_xlfn.IFS(C2148&lt;36,"Young",C2148&lt;56,"Middle-aged",C2148&gt;=56,"Senior")</f>
        <v>Senior</v>
      </c>
      <c r="E2148" t="s">
        <v>36</v>
      </c>
      <c r="F2148" t="s">
        <v>37</v>
      </c>
      <c r="G2148">
        <v>42769</v>
      </c>
      <c r="H2148">
        <f t="shared" si="198"/>
        <v>42769</v>
      </c>
      <c r="I2148" t="str" cm="1">
        <f t="array" ref="I2148">_xlfn.IFS(H2148&lt;PERCENTILE(Income_Clean,0.33),"Low",H2148&lt;PERCENTILE(Income_Clean,0.67),"Medium",H2148&gt;PERCENTILE(Income_Clean,0.67),"High")</f>
        <v>Medium</v>
      </c>
      <c r="J2148" t="str">
        <f t="shared" si="199"/>
        <v>Average Income</v>
      </c>
      <c r="K2148">
        <v>0</v>
      </c>
      <c r="L2148">
        <v>1</v>
      </c>
      <c r="M2148" t="str">
        <f t="shared" si="201"/>
        <v>Yes</v>
      </c>
      <c r="N2148" t="s">
        <v>273</v>
      </c>
      <c r="O2148">
        <v>15</v>
      </c>
      <c r="P2148">
        <v>71</v>
      </c>
      <c r="Q2148">
        <v>0</v>
      </c>
      <c r="R2148">
        <v>13</v>
      </c>
      <c r="S2148">
        <v>3</v>
      </c>
      <c r="T2148">
        <v>1</v>
      </c>
      <c r="U2148">
        <v>0</v>
      </c>
      <c r="V2148">
        <f t="shared" si="202"/>
        <v>88</v>
      </c>
      <c r="W2148">
        <v>2</v>
      </c>
      <c r="X2148">
        <v>1</v>
      </c>
      <c r="Y2148">
        <v>1</v>
      </c>
      <c r="Z2148">
        <v>4</v>
      </c>
      <c r="AA2148">
        <v>4</v>
      </c>
      <c r="AB2148">
        <v>0</v>
      </c>
      <c r="AC2148">
        <v>0</v>
      </c>
      <c r="AD2148">
        <v>0</v>
      </c>
      <c r="AE2148">
        <v>0</v>
      </c>
      <c r="AF2148">
        <v>0</v>
      </c>
      <c r="AG2148">
        <f t="shared" si="203"/>
        <v>0</v>
      </c>
      <c r="AH2148">
        <v>0</v>
      </c>
      <c r="AI2148">
        <v>0</v>
      </c>
    </row>
    <row r="2149" spans="1:35" x14ac:dyDescent="0.3">
      <c r="A2149" s="1">
        <v>6950</v>
      </c>
      <c r="B2149">
        <v>1958</v>
      </c>
      <c r="C2149">
        <f t="shared" si="200"/>
        <v>68</v>
      </c>
      <c r="D2149" t="str" cm="1">
        <f t="array" ref="D2149">_xlfn.IFS(C2149&lt;36,"Young",C2149&lt;56,"Middle-aged",C2149&gt;=56,"Senior")</f>
        <v>Senior</v>
      </c>
      <c r="E2149" t="s">
        <v>39</v>
      </c>
      <c r="F2149" t="s">
        <v>37</v>
      </c>
      <c r="G2149">
        <v>49572</v>
      </c>
      <c r="H2149">
        <f t="shared" si="198"/>
        <v>49572</v>
      </c>
      <c r="I2149" t="str" cm="1">
        <f t="array" ref="I2149">_xlfn.IFS(H2149&lt;PERCENTILE(Income_Clean,0.33),"Low",H2149&lt;PERCENTILE(Income_Clean,0.67),"Medium",H2149&gt;PERCENTILE(Income_Clean,0.67),"High")</f>
        <v>Medium</v>
      </c>
      <c r="J2149" t="str">
        <f t="shared" si="199"/>
        <v>Average Income</v>
      </c>
      <c r="K2149">
        <v>1</v>
      </c>
      <c r="L2149">
        <v>1</v>
      </c>
      <c r="M2149" t="str">
        <f t="shared" si="201"/>
        <v>Yes</v>
      </c>
      <c r="N2149" t="s">
        <v>675</v>
      </c>
      <c r="O2149">
        <v>25</v>
      </c>
      <c r="P2149">
        <v>35</v>
      </c>
      <c r="Q2149">
        <v>1</v>
      </c>
      <c r="R2149">
        <v>16</v>
      </c>
      <c r="S2149">
        <v>0</v>
      </c>
      <c r="T2149">
        <v>1</v>
      </c>
      <c r="U2149">
        <v>1</v>
      </c>
      <c r="V2149">
        <f t="shared" si="202"/>
        <v>54</v>
      </c>
      <c r="W2149">
        <v>2</v>
      </c>
      <c r="X2149">
        <v>2</v>
      </c>
      <c r="Y2149">
        <v>0</v>
      </c>
      <c r="Z2149">
        <v>3</v>
      </c>
      <c r="AA2149">
        <v>7</v>
      </c>
      <c r="AB2149">
        <v>0</v>
      </c>
      <c r="AC2149">
        <v>0</v>
      </c>
      <c r="AD2149">
        <v>0</v>
      </c>
      <c r="AE2149">
        <v>0</v>
      </c>
      <c r="AF2149">
        <v>0</v>
      </c>
      <c r="AG2149">
        <f t="shared" si="203"/>
        <v>0</v>
      </c>
      <c r="AH2149">
        <v>0</v>
      </c>
      <c r="AI2149">
        <v>0</v>
      </c>
    </row>
    <row r="2150" spans="1:35" x14ac:dyDescent="0.3">
      <c r="A2150" s="1">
        <v>7233</v>
      </c>
      <c r="B2150">
        <v>1972</v>
      </c>
      <c r="C2150">
        <f t="shared" si="200"/>
        <v>54</v>
      </c>
      <c r="D2150" t="str" cm="1">
        <f t="array" ref="D2150">_xlfn.IFS(C2150&lt;36,"Young",C2150&lt;56,"Middle-aged",C2150&gt;=56,"Senior")</f>
        <v>Middle-aged</v>
      </c>
      <c r="E2150" t="s">
        <v>29</v>
      </c>
      <c r="F2150" t="s">
        <v>37</v>
      </c>
      <c r="G2150">
        <v>69209</v>
      </c>
      <c r="H2150">
        <f t="shared" si="198"/>
        <v>69209</v>
      </c>
      <c r="I2150" t="str" cm="1">
        <f t="array" ref="I2150">_xlfn.IFS(H2150&lt;PERCENTILE(Income_Clean,0.33),"Low",H2150&lt;PERCENTILE(Income_Clean,0.67),"Medium",H2150&gt;PERCENTILE(Income_Clean,0.67),"High")</f>
        <v>High</v>
      </c>
      <c r="J2150" t="str">
        <f t="shared" si="199"/>
        <v>Above Average Income</v>
      </c>
      <c r="K2150">
        <v>0</v>
      </c>
      <c r="L2150">
        <v>0</v>
      </c>
      <c r="M2150" t="str">
        <f t="shared" si="201"/>
        <v>No</v>
      </c>
      <c r="N2150" t="s">
        <v>694</v>
      </c>
      <c r="O2150">
        <v>4</v>
      </c>
      <c r="P2150">
        <v>496</v>
      </c>
      <c r="Q2150">
        <v>32</v>
      </c>
      <c r="R2150">
        <v>849</v>
      </c>
      <c r="S2150">
        <v>229</v>
      </c>
      <c r="T2150">
        <v>48</v>
      </c>
      <c r="U2150">
        <v>128</v>
      </c>
      <c r="V2150">
        <f t="shared" si="202"/>
        <v>1782</v>
      </c>
      <c r="W2150">
        <v>2</v>
      </c>
      <c r="X2150">
        <v>5</v>
      </c>
      <c r="Y2150">
        <v>3</v>
      </c>
      <c r="Z2150">
        <v>6</v>
      </c>
      <c r="AA2150">
        <v>4</v>
      </c>
      <c r="AB2150">
        <v>0</v>
      </c>
      <c r="AC2150">
        <v>0</v>
      </c>
      <c r="AD2150">
        <v>0</v>
      </c>
      <c r="AE2150">
        <v>1</v>
      </c>
      <c r="AF2150">
        <v>0</v>
      </c>
      <c r="AG2150">
        <f t="shared" si="203"/>
        <v>1</v>
      </c>
      <c r="AH2150">
        <v>0</v>
      </c>
      <c r="AI2150">
        <v>0</v>
      </c>
    </row>
    <row r="2151" spans="1:35" x14ac:dyDescent="0.3">
      <c r="A2151" s="1">
        <v>9481</v>
      </c>
      <c r="B2151">
        <v>1976</v>
      </c>
      <c r="C2151">
        <f t="shared" si="200"/>
        <v>50</v>
      </c>
      <c r="D2151" t="str" cm="1">
        <f t="array" ref="D2151">_xlfn.IFS(C2151&lt;36,"Young",C2151&lt;56,"Middle-aged",C2151&gt;=56,"Senior")</f>
        <v>Middle-aged</v>
      </c>
      <c r="E2151" t="s">
        <v>29</v>
      </c>
      <c r="F2151" t="s">
        <v>37</v>
      </c>
      <c r="G2151">
        <v>17148</v>
      </c>
      <c r="H2151">
        <f t="shared" si="198"/>
        <v>17148</v>
      </c>
      <c r="I2151" t="str" cm="1">
        <f t="array" ref="I2151">_xlfn.IFS(H2151&lt;PERCENTILE(Income_Clean,0.33),"Low",H2151&lt;PERCENTILE(Income_Clean,0.67),"Medium",H2151&gt;PERCENTILE(Income_Clean,0.67),"High")</f>
        <v>Low</v>
      </c>
      <c r="J2151" t="str">
        <f t="shared" si="199"/>
        <v>Below Average Income</v>
      </c>
      <c r="K2151">
        <v>1</v>
      </c>
      <c r="L2151">
        <v>0</v>
      </c>
      <c r="M2151" t="str">
        <f t="shared" si="201"/>
        <v>Yes</v>
      </c>
      <c r="N2151" t="s">
        <v>365</v>
      </c>
      <c r="O2151">
        <v>80</v>
      </c>
      <c r="P2151">
        <v>9</v>
      </c>
      <c r="Q2151">
        <v>9</v>
      </c>
      <c r="R2151">
        <v>11</v>
      </c>
      <c r="S2151">
        <v>13</v>
      </c>
      <c r="T2151">
        <v>10</v>
      </c>
      <c r="U2151">
        <v>16</v>
      </c>
      <c r="V2151">
        <f t="shared" si="202"/>
        <v>68</v>
      </c>
      <c r="W2151">
        <v>4</v>
      </c>
      <c r="X2151">
        <v>3</v>
      </c>
      <c r="Y2151">
        <v>1</v>
      </c>
      <c r="Z2151">
        <v>3</v>
      </c>
      <c r="AA2151">
        <v>8</v>
      </c>
      <c r="AB2151">
        <v>0</v>
      </c>
      <c r="AC2151">
        <v>0</v>
      </c>
      <c r="AD2151">
        <v>0</v>
      </c>
      <c r="AE2151">
        <v>0</v>
      </c>
      <c r="AF2151">
        <v>0</v>
      </c>
      <c r="AG2151">
        <f t="shared" si="203"/>
        <v>0</v>
      </c>
      <c r="AH2151">
        <v>0</v>
      </c>
      <c r="AI2151">
        <v>0</v>
      </c>
    </row>
    <row r="2152" spans="1:35" x14ac:dyDescent="0.3">
      <c r="A2152" s="1">
        <v>7699</v>
      </c>
      <c r="B2152">
        <v>1969</v>
      </c>
      <c r="C2152">
        <f t="shared" si="200"/>
        <v>57</v>
      </c>
      <c r="D2152" t="str" cm="1">
        <f t="array" ref="D2152">_xlfn.IFS(C2152&lt;36,"Young",C2152&lt;56,"Middle-aged",C2152&gt;=56,"Senior")</f>
        <v>Senior</v>
      </c>
      <c r="E2152" t="s">
        <v>29</v>
      </c>
      <c r="F2152" t="s">
        <v>71</v>
      </c>
      <c r="G2152">
        <v>40590</v>
      </c>
      <c r="H2152">
        <f t="shared" si="198"/>
        <v>40590</v>
      </c>
      <c r="I2152" t="str" cm="1">
        <f t="array" ref="I2152">_xlfn.IFS(H2152&lt;PERCENTILE(Income_Clean,0.33),"Low",H2152&lt;PERCENTILE(Income_Clean,0.67),"Medium",H2152&gt;PERCENTILE(Income_Clean,0.67),"High")</f>
        <v>Medium</v>
      </c>
      <c r="J2152" t="str">
        <f t="shared" si="199"/>
        <v>Average Income</v>
      </c>
      <c r="K2152">
        <v>1</v>
      </c>
      <c r="L2152">
        <v>1</v>
      </c>
      <c r="M2152" t="str">
        <f t="shared" si="201"/>
        <v>Yes</v>
      </c>
      <c r="N2152" t="s">
        <v>77</v>
      </c>
      <c r="O2152">
        <v>30</v>
      </c>
      <c r="P2152">
        <v>154</v>
      </c>
      <c r="Q2152">
        <v>0</v>
      </c>
      <c r="R2152">
        <v>50</v>
      </c>
      <c r="S2152">
        <v>6</v>
      </c>
      <c r="T2152">
        <v>11</v>
      </c>
      <c r="U2152">
        <v>37</v>
      </c>
      <c r="V2152">
        <f t="shared" si="202"/>
        <v>258</v>
      </c>
      <c r="W2152">
        <v>5</v>
      </c>
      <c r="X2152">
        <v>3</v>
      </c>
      <c r="Y2152">
        <v>4</v>
      </c>
      <c r="Z2152">
        <v>3</v>
      </c>
      <c r="AA2152">
        <v>6</v>
      </c>
      <c r="AB2152">
        <v>1</v>
      </c>
      <c r="AC2152">
        <v>0</v>
      </c>
      <c r="AD2152">
        <v>0</v>
      </c>
      <c r="AE2152">
        <v>0</v>
      </c>
      <c r="AF2152">
        <v>0</v>
      </c>
      <c r="AG2152">
        <f t="shared" si="203"/>
        <v>1</v>
      </c>
      <c r="AH2152">
        <v>0</v>
      </c>
      <c r="AI2152">
        <v>0</v>
      </c>
    </row>
    <row r="2153" spans="1:35" x14ac:dyDescent="0.3">
      <c r="A2153" s="1">
        <v>2711</v>
      </c>
      <c r="B2153">
        <v>1976</v>
      </c>
      <c r="C2153">
        <f t="shared" si="200"/>
        <v>50</v>
      </c>
      <c r="D2153" t="str" cm="1">
        <f t="array" ref="D2153">_xlfn.IFS(C2153&lt;36,"Young",C2153&lt;56,"Middle-aged",C2153&gt;=56,"Senior")</f>
        <v>Middle-aged</v>
      </c>
      <c r="E2153" t="s">
        <v>39</v>
      </c>
      <c r="F2153" t="s">
        <v>33</v>
      </c>
      <c r="G2153">
        <v>30560</v>
      </c>
      <c r="H2153">
        <f t="shared" si="198"/>
        <v>30560</v>
      </c>
      <c r="I2153" t="str" cm="1">
        <f t="array" ref="I2153">_xlfn.IFS(H2153&lt;PERCENTILE(Income_Clean,0.33),"Low",H2153&lt;PERCENTILE(Income_Clean,0.67),"Medium",H2153&gt;PERCENTILE(Income_Clean,0.67),"High")</f>
        <v>Low</v>
      </c>
      <c r="J2153" t="str">
        <f t="shared" si="199"/>
        <v>Below Average Income</v>
      </c>
      <c r="K2153">
        <v>1</v>
      </c>
      <c r="L2153">
        <v>0</v>
      </c>
      <c r="M2153" t="str">
        <f t="shared" si="201"/>
        <v>Yes</v>
      </c>
      <c r="N2153" t="s">
        <v>649</v>
      </c>
      <c r="O2153">
        <v>6</v>
      </c>
      <c r="P2153">
        <v>9</v>
      </c>
      <c r="Q2153">
        <v>1</v>
      </c>
      <c r="R2153">
        <v>5</v>
      </c>
      <c r="S2153">
        <v>4</v>
      </c>
      <c r="T2153">
        <v>5</v>
      </c>
      <c r="U2153">
        <v>7</v>
      </c>
      <c r="V2153">
        <f t="shared" si="202"/>
        <v>31</v>
      </c>
      <c r="W2153">
        <v>1</v>
      </c>
      <c r="X2153">
        <v>1</v>
      </c>
      <c r="Y2153">
        <v>0</v>
      </c>
      <c r="Z2153">
        <v>3</v>
      </c>
      <c r="AA2153">
        <v>7</v>
      </c>
      <c r="AB2153">
        <v>0</v>
      </c>
      <c r="AC2153">
        <v>0</v>
      </c>
      <c r="AD2153">
        <v>0</v>
      </c>
      <c r="AE2153">
        <v>0</v>
      </c>
      <c r="AF2153">
        <v>0</v>
      </c>
      <c r="AG2153">
        <f t="shared" si="203"/>
        <v>0</v>
      </c>
      <c r="AH2153">
        <v>0</v>
      </c>
      <c r="AI2153">
        <v>0</v>
      </c>
    </row>
    <row r="2154" spans="1:35" x14ac:dyDescent="0.3">
      <c r="A2154" s="1">
        <v>8933</v>
      </c>
      <c r="B2154">
        <v>1983</v>
      </c>
      <c r="C2154">
        <f t="shared" si="200"/>
        <v>43</v>
      </c>
      <c r="D2154" t="str" cm="1">
        <f t="array" ref="D2154">_xlfn.IFS(C2154&lt;36,"Young",C2154&lt;56,"Middle-aged",C2154&gt;=56,"Senior")</f>
        <v>Middle-aged</v>
      </c>
      <c r="E2154" t="s">
        <v>53</v>
      </c>
      <c r="F2154" t="s">
        <v>37</v>
      </c>
      <c r="G2154">
        <v>32146</v>
      </c>
      <c r="H2154">
        <f t="shared" si="198"/>
        <v>32146</v>
      </c>
      <c r="I2154" t="str" cm="1">
        <f t="array" ref="I2154">_xlfn.IFS(H2154&lt;PERCENTILE(Income_Clean,0.33),"Low",H2154&lt;PERCENTILE(Income_Clean,0.67),"Medium",H2154&gt;PERCENTILE(Income_Clean,0.67),"High")</f>
        <v>Low</v>
      </c>
      <c r="J2154" t="str">
        <f t="shared" si="199"/>
        <v>Below Average Income</v>
      </c>
      <c r="K2154">
        <v>1</v>
      </c>
      <c r="L2154">
        <v>0</v>
      </c>
      <c r="M2154" t="str">
        <f t="shared" si="201"/>
        <v>Yes</v>
      </c>
      <c r="N2154" t="s">
        <v>83</v>
      </c>
      <c r="O2154">
        <v>16</v>
      </c>
      <c r="P2154">
        <v>26</v>
      </c>
      <c r="Q2154">
        <v>3</v>
      </c>
      <c r="R2154">
        <v>23</v>
      </c>
      <c r="S2154">
        <v>4</v>
      </c>
      <c r="T2154">
        <v>7</v>
      </c>
      <c r="U2154">
        <v>3</v>
      </c>
      <c r="V2154">
        <f t="shared" si="202"/>
        <v>66</v>
      </c>
      <c r="W2154">
        <v>2</v>
      </c>
      <c r="X2154">
        <v>2</v>
      </c>
      <c r="Y2154">
        <v>0</v>
      </c>
      <c r="Z2154">
        <v>4</v>
      </c>
      <c r="AA2154">
        <v>6</v>
      </c>
      <c r="AB2154">
        <v>0</v>
      </c>
      <c r="AC2154">
        <v>0</v>
      </c>
      <c r="AD2154">
        <v>0</v>
      </c>
      <c r="AE2154">
        <v>0</v>
      </c>
      <c r="AF2154">
        <v>0</v>
      </c>
      <c r="AG2154">
        <f t="shared" si="203"/>
        <v>0</v>
      </c>
      <c r="AH2154">
        <v>0</v>
      </c>
      <c r="AI2154">
        <v>0</v>
      </c>
    </row>
    <row r="2155" spans="1:35" x14ac:dyDescent="0.3">
      <c r="A2155" s="1">
        <v>8726</v>
      </c>
      <c r="B2155">
        <v>1964</v>
      </c>
      <c r="C2155">
        <f t="shared" si="200"/>
        <v>62</v>
      </c>
      <c r="D2155" t="str" cm="1">
        <f t="array" ref="D2155">_xlfn.IFS(C2155&lt;36,"Young",C2155&lt;56,"Middle-aged",C2155&gt;=56,"Senior")</f>
        <v>Senior</v>
      </c>
      <c r="E2155" t="s">
        <v>53</v>
      </c>
      <c r="F2155" t="s">
        <v>41</v>
      </c>
      <c r="G2155">
        <v>41713</v>
      </c>
      <c r="H2155">
        <f t="shared" si="198"/>
        <v>41713</v>
      </c>
      <c r="I2155" t="str" cm="1">
        <f t="array" ref="I2155">_xlfn.IFS(H2155&lt;PERCENTILE(Income_Clean,0.33),"Low",H2155&lt;PERCENTILE(Income_Clean,0.67),"Medium",H2155&gt;PERCENTILE(Income_Clean,0.67),"High")</f>
        <v>Medium</v>
      </c>
      <c r="J2155" t="str">
        <f t="shared" si="199"/>
        <v>Average Income</v>
      </c>
      <c r="K2155">
        <v>1</v>
      </c>
      <c r="L2155">
        <v>1</v>
      </c>
      <c r="M2155" t="str">
        <f t="shared" si="201"/>
        <v>Yes</v>
      </c>
      <c r="N2155" t="s">
        <v>472</v>
      </c>
      <c r="O2155">
        <v>57</v>
      </c>
      <c r="P2155">
        <v>77</v>
      </c>
      <c r="Q2155">
        <v>8</v>
      </c>
      <c r="R2155">
        <v>44</v>
      </c>
      <c r="S2155">
        <v>10</v>
      </c>
      <c r="T2155">
        <v>10</v>
      </c>
      <c r="U2155">
        <v>25</v>
      </c>
      <c r="V2155">
        <f t="shared" si="202"/>
        <v>174</v>
      </c>
      <c r="W2155">
        <v>5</v>
      </c>
      <c r="X2155">
        <v>3</v>
      </c>
      <c r="Y2155">
        <v>1</v>
      </c>
      <c r="Z2155">
        <v>4</v>
      </c>
      <c r="AA2155">
        <v>6</v>
      </c>
      <c r="AB2155">
        <v>0</v>
      </c>
      <c r="AC2155">
        <v>0</v>
      </c>
      <c r="AD2155">
        <v>0</v>
      </c>
      <c r="AE2155">
        <v>0</v>
      </c>
      <c r="AF2155">
        <v>0</v>
      </c>
      <c r="AG2155">
        <f t="shared" si="203"/>
        <v>0</v>
      </c>
      <c r="AH2155">
        <v>0</v>
      </c>
      <c r="AI2155">
        <v>0</v>
      </c>
    </row>
    <row r="2156" spans="1:35" x14ac:dyDescent="0.3">
      <c r="A2156" s="1">
        <v>1515</v>
      </c>
      <c r="B2156">
        <v>1975</v>
      </c>
      <c r="C2156">
        <f t="shared" si="200"/>
        <v>51</v>
      </c>
      <c r="D2156" t="str" cm="1">
        <f t="array" ref="D2156">_xlfn.IFS(C2156&lt;36,"Young",C2156&lt;56,"Middle-aged",C2156&gt;=56,"Senior")</f>
        <v>Middle-aged</v>
      </c>
      <c r="E2156" t="s">
        <v>39</v>
      </c>
      <c r="F2156" t="s">
        <v>33</v>
      </c>
      <c r="G2156">
        <v>34176</v>
      </c>
      <c r="H2156">
        <f t="shared" si="198"/>
        <v>34176</v>
      </c>
      <c r="I2156" t="str" cm="1">
        <f t="array" ref="I2156">_xlfn.IFS(H2156&lt;PERCENTILE(Income_Clean,0.33),"Low",H2156&lt;PERCENTILE(Income_Clean,0.67),"Medium",H2156&gt;PERCENTILE(Income_Clean,0.67),"High")</f>
        <v>Low</v>
      </c>
      <c r="J2156" t="str">
        <f t="shared" si="199"/>
        <v>Below Average Income</v>
      </c>
      <c r="K2156">
        <v>0</v>
      </c>
      <c r="L2156">
        <v>1</v>
      </c>
      <c r="M2156" t="str">
        <f t="shared" si="201"/>
        <v>Yes</v>
      </c>
      <c r="N2156" t="s">
        <v>188</v>
      </c>
      <c r="O2156">
        <v>9</v>
      </c>
      <c r="P2156">
        <v>11</v>
      </c>
      <c r="Q2156">
        <v>2</v>
      </c>
      <c r="R2156">
        <v>7</v>
      </c>
      <c r="S2156">
        <v>4</v>
      </c>
      <c r="T2156">
        <v>2</v>
      </c>
      <c r="U2156">
        <v>2</v>
      </c>
      <c r="V2156">
        <f t="shared" si="202"/>
        <v>28</v>
      </c>
      <c r="W2156">
        <v>1</v>
      </c>
      <c r="X2156">
        <v>1</v>
      </c>
      <c r="Y2156">
        <v>0</v>
      </c>
      <c r="Z2156">
        <v>3</v>
      </c>
      <c r="AA2156">
        <v>3</v>
      </c>
      <c r="AB2156">
        <v>0</v>
      </c>
      <c r="AC2156">
        <v>0</v>
      </c>
      <c r="AD2156">
        <v>0</v>
      </c>
      <c r="AE2156">
        <v>0</v>
      </c>
      <c r="AF2156">
        <v>0</v>
      </c>
      <c r="AG2156">
        <f t="shared" si="203"/>
        <v>0</v>
      </c>
      <c r="AH2156">
        <v>0</v>
      </c>
      <c r="AI2156">
        <v>0</v>
      </c>
    </row>
    <row r="2157" spans="1:35" x14ac:dyDescent="0.3">
      <c r="A2157" s="1">
        <v>5186</v>
      </c>
      <c r="B2157">
        <v>1955</v>
      </c>
      <c r="C2157">
        <f t="shared" si="200"/>
        <v>71</v>
      </c>
      <c r="D2157" t="str" cm="1">
        <f t="array" ref="D2157">_xlfn.IFS(C2157&lt;36,"Young",C2157&lt;56,"Middle-aged",C2157&gt;=56,"Senior")</f>
        <v>Senior</v>
      </c>
      <c r="E2157" t="s">
        <v>36</v>
      </c>
      <c r="F2157" t="s">
        <v>37</v>
      </c>
      <c r="G2157">
        <v>58482</v>
      </c>
      <c r="H2157">
        <f t="shared" si="198"/>
        <v>58482</v>
      </c>
      <c r="I2157" t="str" cm="1">
        <f t="array" ref="I2157">_xlfn.IFS(H2157&lt;PERCENTILE(Income_Clean,0.33),"Low",H2157&lt;PERCENTILE(Income_Clean,0.67),"Medium",H2157&gt;PERCENTILE(Income_Clean,0.67),"High")</f>
        <v>Medium</v>
      </c>
      <c r="J2157" t="str">
        <f t="shared" si="199"/>
        <v>Average Income</v>
      </c>
      <c r="K2157">
        <v>0</v>
      </c>
      <c r="L2157">
        <v>1</v>
      </c>
      <c r="M2157" t="str">
        <f t="shared" si="201"/>
        <v>Yes</v>
      </c>
      <c r="N2157" t="s">
        <v>471</v>
      </c>
      <c r="O2157">
        <v>59</v>
      </c>
      <c r="P2157">
        <v>576</v>
      </c>
      <c r="Q2157">
        <v>7</v>
      </c>
      <c r="R2157">
        <v>115</v>
      </c>
      <c r="S2157">
        <v>19</v>
      </c>
      <c r="T2157">
        <v>7</v>
      </c>
      <c r="U2157">
        <v>7</v>
      </c>
      <c r="V2157">
        <f t="shared" si="202"/>
        <v>731</v>
      </c>
      <c r="W2157">
        <v>2</v>
      </c>
      <c r="X2157">
        <v>7</v>
      </c>
      <c r="Y2157">
        <v>4</v>
      </c>
      <c r="Z2157">
        <v>9</v>
      </c>
      <c r="AA2157">
        <v>6</v>
      </c>
      <c r="AB2157">
        <v>0</v>
      </c>
      <c r="AC2157">
        <v>1</v>
      </c>
      <c r="AD2157">
        <v>0</v>
      </c>
      <c r="AE2157">
        <v>0</v>
      </c>
      <c r="AF2157">
        <v>0</v>
      </c>
      <c r="AG2157">
        <f t="shared" si="203"/>
        <v>1</v>
      </c>
      <c r="AH2157">
        <v>0</v>
      </c>
      <c r="AI2157">
        <v>0</v>
      </c>
    </row>
    <row r="2158" spans="1:35" x14ac:dyDescent="0.3">
      <c r="A2158" s="1">
        <v>10157</v>
      </c>
      <c r="B2158">
        <v>1965</v>
      </c>
      <c r="C2158">
        <f t="shared" si="200"/>
        <v>61</v>
      </c>
      <c r="D2158" t="str" cm="1">
        <f t="array" ref="D2158">_xlfn.IFS(C2158&lt;36,"Young",C2158&lt;56,"Middle-aged",C2158&gt;=56,"Senior")</f>
        <v>Senior</v>
      </c>
      <c r="E2158" t="s">
        <v>29</v>
      </c>
      <c r="F2158" t="s">
        <v>30</v>
      </c>
      <c r="G2158">
        <v>59686</v>
      </c>
      <c r="H2158">
        <f t="shared" si="198"/>
        <v>59686</v>
      </c>
      <c r="I2158" t="str" cm="1">
        <f t="array" ref="I2158">_xlfn.IFS(H2158&lt;PERCENTILE(Income_Clean,0.33),"Low",H2158&lt;PERCENTILE(Income_Clean,0.67),"Medium",H2158&gt;PERCENTILE(Income_Clean,0.67),"High")</f>
        <v>Medium</v>
      </c>
      <c r="J2158" t="str">
        <f t="shared" si="199"/>
        <v>Average Income</v>
      </c>
      <c r="K2158">
        <v>0</v>
      </c>
      <c r="L2158">
        <v>1</v>
      </c>
      <c r="M2158" t="str">
        <f t="shared" si="201"/>
        <v>Yes</v>
      </c>
      <c r="N2158" t="s">
        <v>479</v>
      </c>
      <c r="O2158">
        <v>78</v>
      </c>
      <c r="P2158">
        <v>89</v>
      </c>
      <c r="Q2158">
        <v>15</v>
      </c>
      <c r="R2158">
        <v>89</v>
      </c>
      <c r="S2158">
        <v>34</v>
      </c>
      <c r="T2158">
        <v>42</v>
      </c>
      <c r="U2158">
        <v>5</v>
      </c>
      <c r="V2158">
        <f t="shared" si="202"/>
        <v>274</v>
      </c>
      <c r="W2158">
        <v>1</v>
      </c>
      <c r="X2158">
        <v>4</v>
      </c>
      <c r="Y2158">
        <v>1</v>
      </c>
      <c r="Z2158">
        <v>6</v>
      </c>
      <c r="AA2158">
        <v>4</v>
      </c>
      <c r="AB2158">
        <v>0</v>
      </c>
      <c r="AC2158">
        <v>0</v>
      </c>
      <c r="AD2158">
        <v>0</v>
      </c>
      <c r="AE2158">
        <v>0</v>
      </c>
      <c r="AF2158">
        <v>0</v>
      </c>
      <c r="AG2158">
        <f t="shared" si="203"/>
        <v>0</v>
      </c>
      <c r="AH2158">
        <v>0</v>
      </c>
      <c r="AI2158">
        <v>0</v>
      </c>
    </row>
    <row r="2159" spans="1:35" x14ac:dyDescent="0.3">
      <c r="A2159" s="1">
        <v>5667</v>
      </c>
      <c r="B2159">
        <v>1964</v>
      </c>
      <c r="C2159">
        <f t="shared" si="200"/>
        <v>62</v>
      </c>
      <c r="D2159" t="str" cm="1">
        <f t="array" ref="D2159">_xlfn.IFS(C2159&lt;36,"Young",C2159&lt;56,"Middle-aged",C2159&gt;=56,"Senior")</f>
        <v>Senior</v>
      </c>
      <c r="E2159" t="s">
        <v>36</v>
      </c>
      <c r="F2159" t="s">
        <v>37</v>
      </c>
      <c r="G2159">
        <v>60896</v>
      </c>
      <c r="H2159">
        <f t="shared" si="198"/>
        <v>60896</v>
      </c>
      <c r="I2159" t="str" cm="1">
        <f t="array" ref="I2159">_xlfn.IFS(H2159&lt;PERCENTILE(Income_Clean,0.33),"Low",H2159&lt;PERCENTILE(Income_Clean,0.67),"Medium",H2159&gt;PERCENTILE(Income_Clean,0.67),"High")</f>
        <v>Medium</v>
      </c>
      <c r="J2159" t="str">
        <f t="shared" si="199"/>
        <v>Average Income</v>
      </c>
      <c r="K2159">
        <v>0</v>
      </c>
      <c r="L2159">
        <v>1</v>
      </c>
      <c r="M2159" t="str">
        <f t="shared" si="201"/>
        <v>Yes</v>
      </c>
      <c r="N2159" t="s">
        <v>699</v>
      </c>
      <c r="O2159">
        <v>90</v>
      </c>
      <c r="P2159">
        <v>1013</v>
      </c>
      <c r="Q2159">
        <v>30</v>
      </c>
      <c r="R2159">
        <v>399</v>
      </c>
      <c r="S2159">
        <v>60</v>
      </c>
      <c r="T2159">
        <v>46</v>
      </c>
      <c r="U2159">
        <v>153</v>
      </c>
      <c r="V2159">
        <f t="shared" si="202"/>
        <v>1701</v>
      </c>
      <c r="W2159">
        <v>3</v>
      </c>
      <c r="X2159">
        <v>9</v>
      </c>
      <c r="Y2159">
        <v>10</v>
      </c>
      <c r="Z2159">
        <v>4</v>
      </c>
      <c r="AA2159">
        <v>6</v>
      </c>
      <c r="AB2159">
        <v>0</v>
      </c>
      <c r="AC2159">
        <v>0</v>
      </c>
      <c r="AD2159">
        <v>0</v>
      </c>
      <c r="AE2159">
        <v>0</v>
      </c>
      <c r="AF2159">
        <v>0</v>
      </c>
      <c r="AG2159">
        <f t="shared" si="203"/>
        <v>0</v>
      </c>
      <c r="AH2159">
        <v>0</v>
      </c>
      <c r="AI2159">
        <v>1</v>
      </c>
    </row>
    <row r="2160" spans="1:35" x14ac:dyDescent="0.3">
      <c r="A2160" s="1">
        <v>902</v>
      </c>
      <c r="B2160">
        <v>1980</v>
      </c>
      <c r="C2160">
        <f t="shared" si="200"/>
        <v>46</v>
      </c>
      <c r="D2160" t="str" cm="1">
        <f t="array" ref="D2160">_xlfn.IFS(C2160&lt;36,"Young",C2160&lt;56,"Middle-aged",C2160&gt;=56,"Senior")</f>
        <v>Middle-aged</v>
      </c>
      <c r="E2160" t="s">
        <v>29</v>
      </c>
      <c r="F2160" t="s">
        <v>33</v>
      </c>
      <c r="G2160">
        <v>62994</v>
      </c>
      <c r="H2160">
        <f t="shared" si="198"/>
        <v>62994</v>
      </c>
      <c r="I2160" t="str" cm="1">
        <f t="array" ref="I2160">_xlfn.IFS(H2160&lt;PERCENTILE(Income_Clean,0.33),"Low",H2160&lt;PERCENTILE(Income_Clean,0.67),"Medium",H2160&gt;PERCENTILE(Income_Clean,0.67),"High")</f>
        <v>High</v>
      </c>
      <c r="J2160" t="str">
        <f t="shared" si="199"/>
        <v>Above Average Income</v>
      </c>
      <c r="K2160">
        <v>1</v>
      </c>
      <c r="L2160">
        <v>0</v>
      </c>
      <c r="M2160" t="str">
        <f t="shared" si="201"/>
        <v>Yes</v>
      </c>
      <c r="N2160" t="s">
        <v>526</v>
      </c>
      <c r="O2160">
        <v>74</v>
      </c>
      <c r="P2160">
        <v>224</v>
      </c>
      <c r="Q2160">
        <v>12</v>
      </c>
      <c r="R2160">
        <v>48</v>
      </c>
      <c r="S2160">
        <v>4</v>
      </c>
      <c r="T2160">
        <v>12</v>
      </c>
      <c r="U2160">
        <v>12</v>
      </c>
      <c r="V2160">
        <f t="shared" si="202"/>
        <v>312</v>
      </c>
      <c r="W2160">
        <v>1</v>
      </c>
      <c r="X2160">
        <v>6</v>
      </c>
      <c r="Y2160">
        <v>2</v>
      </c>
      <c r="Z2160">
        <v>4</v>
      </c>
      <c r="AA2160">
        <v>6</v>
      </c>
      <c r="AB2160">
        <v>0</v>
      </c>
      <c r="AC2160">
        <v>0</v>
      </c>
      <c r="AD2160">
        <v>0</v>
      </c>
      <c r="AE2160">
        <v>0</v>
      </c>
      <c r="AF2160">
        <v>0</v>
      </c>
      <c r="AG2160">
        <f t="shared" si="203"/>
        <v>0</v>
      </c>
      <c r="AH2160">
        <v>0</v>
      </c>
      <c r="AI2160">
        <v>0</v>
      </c>
    </row>
    <row r="2161" spans="1:35" x14ac:dyDescent="0.3">
      <c r="A2161" s="1">
        <v>977</v>
      </c>
      <c r="B2161">
        <v>1957</v>
      </c>
      <c r="C2161">
        <f t="shared" si="200"/>
        <v>69</v>
      </c>
      <c r="D2161" t="str" cm="1">
        <f t="array" ref="D2161">_xlfn.IFS(C2161&lt;36,"Young",C2161&lt;56,"Middle-aged",C2161&gt;=56,"Senior")</f>
        <v>Senior</v>
      </c>
      <c r="E2161" t="s">
        <v>29</v>
      </c>
      <c r="F2161" t="s">
        <v>33</v>
      </c>
      <c r="G2161">
        <v>47320</v>
      </c>
      <c r="H2161">
        <f t="shared" si="198"/>
        <v>47320</v>
      </c>
      <c r="I2161" t="str" cm="1">
        <f t="array" ref="I2161">_xlfn.IFS(H2161&lt;PERCENTILE(Income_Clean,0.33),"Low",H2161&lt;PERCENTILE(Income_Clean,0.67),"Medium",H2161&gt;PERCENTILE(Income_Clean,0.67),"High")</f>
        <v>Medium</v>
      </c>
      <c r="J2161" t="str">
        <f t="shared" si="199"/>
        <v>Average Income</v>
      </c>
      <c r="K2161">
        <v>0</v>
      </c>
      <c r="L2161">
        <v>1</v>
      </c>
      <c r="M2161" t="str">
        <f t="shared" si="201"/>
        <v>Yes</v>
      </c>
      <c r="N2161" t="s">
        <v>418</v>
      </c>
      <c r="O2161">
        <v>10</v>
      </c>
      <c r="P2161">
        <v>200</v>
      </c>
      <c r="Q2161">
        <v>19</v>
      </c>
      <c r="R2161">
        <v>111</v>
      </c>
      <c r="S2161">
        <v>50</v>
      </c>
      <c r="T2161">
        <v>15</v>
      </c>
      <c r="U2161">
        <v>19</v>
      </c>
      <c r="V2161">
        <f t="shared" si="202"/>
        <v>414</v>
      </c>
      <c r="W2161">
        <v>6</v>
      </c>
      <c r="X2161">
        <v>5</v>
      </c>
      <c r="Y2161">
        <v>1</v>
      </c>
      <c r="Z2161">
        <v>8</v>
      </c>
      <c r="AA2161">
        <v>6</v>
      </c>
      <c r="AB2161">
        <v>0</v>
      </c>
      <c r="AC2161">
        <v>0</v>
      </c>
      <c r="AD2161">
        <v>0</v>
      </c>
      <c r="AE2161">
        <v>0</v>
      </c>
      <c r="AF2161">
        <v>0</v>
      </c>
      <c r="AG2161">
        <f t="shared" si="203"/>
        <v>0</v>
      </c>
      <c r="AH2161">
        <v>0</v>
      </c>
      <c r="AI2161">
        <v>0</v>
      </c>
    </row>
    <row r="2162" spans="1:35" x14ac:dyDescent="0.3">
      <c r="A2162" s="1">
        <v>7313</v>
      </c>
      <c r="B2162">
        <v>1949</v>
      </c>
      <c r="C2162">
        <f t="shared" si="200"/>
        <v>77</v>
      </c>
      <c r="D2162" t="str" cm="1">
        <f t="array" ref="D2162">_xlfn.IFS(C2162&lt;36,"Young",C2162&lt;56,"Middle-aged",C2162&gt;=56,"Senior")</f>
        <v>Senior</v>
      </c>
      <c r="E2162" t="s">
        <v>53</v>
      </c>
      <c r="F2162" t="s">
        <v>71</v>
      </c>
      <c r="G2162">
        <v>74859</v>
      </c>
      <c r="H2162">
        <f t="shared" si="198"/>
        <v>74859</v>
      </c>
      <c r="I2162" t="str" cm="1">
        <f t="array" ref="I2162">_xlfn.IFS(H2162&lt;PERCENTILE(Income_Clean,0.33),"Low",H2162&lt;PERCENTILE(Income_Clean,0.67),"Medium",H2162&gt;PERCENTILE(Income_Clean,0.67),"High")</f>
        <v>High</v>
      </c>
      <c r="J2162" t="str">
        <f t="shared" si="199"/>
        <v>Above Average Income</v>
      </c>
      <c r="K2162">
        <v>0</v>
      </c>
      <c r="L2162">
        <v>0</v>
      </c>
      <c r="M2162" t="str">
        <f t="shared" si="201"/>
        <v>No</v>
      </c>
      <c r="N2162" t="s">
        <v>279</v>
      </c>
      <c r="O2162">
        <v>63</v>
      </c>
      <c r="P2162">
        <v>570</v>
      </c>
      <c r="Q2162">
        <v>73</v>
      </c>
      <c r="R2162">
        <v>614</v>
      </c>
      <c r="S2162">
        <v>133</v>
      </c>
      <c r="T2162">
        <v>102</v>
      </c>
      <c r="U2162">
        <v>73</v>
      </c>
      <c r="V2162">
        <f t="shared" si="202"/>
        <v>1565</v>
      </c>
      <c r="W2162">
        <v>1</v>
      </c>
      <c r="X2162">
        <v>6</v>
      </c>
      <c r="Y2162">
        <v>5</v>
      </c>
      <c r="Z2162">
        <v>11</v>
      </c>
      <c r="AA2162">
        <v>3</v>
      </c>
      <c r="AB2162">
        <v>0</v>
      </c>
      <c r="AC2162">
        <v>0</v>
      </c>
      <c r="AD2162">
        <v>0</v>
      </c>
      <c r="AE2162">
        <v>1</v>
      </c>
      <c r="AF2162">
        <v>0</v>
      </c>
      <c r="AG2162">
        <f t="shared" si="203"/>
        <v>1</v>
      </c>
      <c r="AH2162">
        <v>0</v>
      </c>
      <c r="AI2162">
        <v>0</v>
      </c>
    </row>
    <row r="2163" spans="1:35" x14ac:dyDescent="0.3">
      <c r="A2163" s="1">
        <v>7600</v>
      </c>
      <c r="B2163">
        <v>1992</v>
      </c>
      <c r="C2163">
        <f t="shared" si="200"/>
        <v>34</v>
      </c>
      <c r="D2163" t="str" cm="1">
        <f t="array" ref="D2163">_xlfn.IFS(C2163&lt;36,"Young",C2163&lt;56,"Middle-aged",C2163&gt;=56,"Senior")</f>
        <v>Young</v>
      </c>
      <c r="E2163" t="s">
        <v>47</v>
      </c>
      <c r="F2163" t="s">
        <v>30</v>
      </c>
      <c r="G2163">
        <v>15253</v>
      </c>
      <c r="H2163">
        <f t="shared" si="198"/>
        <v>15253</v>
      </c>
      <c r="I2163" t="str" cm="1">
        <f t="array" ref="I2163">_xlfn.IFS(H2163&lt;PERCENTILE(Income_Clean,0.33),"Low",H2163&lt;PERCENTILE(Income_Clean,0.67),"Medium",H2163&gt;PERCENTILE(Income_Clean,0.67),"High")</f>
        <v>Low</v>
      </c>
      <c r="J2163" t="str">
        <f t="shared" si="199"/>
        <v>Below Average Income</v>
      </c>
      <c r="K2163">
        <v>1</v>
      </c>
      <c r="L2163">
        <v>0</v>
      </c>
      <c r="M2163" t="str">
        <f t="shared" si="201"/>
        <v>Yes</v>
      </c>
      <c r="N2163" t="s">
        <v>233</v>
      </c>
      <c r="O2163">
        <v>13</v>
      </c>
      <c r="P2163">
        <v>1</v>
      </c>
      <c r="Q2163">
        <v>3</v>
      </c>
      <c r="R2163">
        <v>3</v>
      </c>
      <c r="S2163">
        <v>8</v>
      </c>
      <c r="T2163">
        <v>1</v>
      </c>
      <c r="U2163">
        <v>13</v>
      </c>
      <c r="V2163">
        <f t="shared" si="202"/>
        <v>29</v>
      </c>
      <c r="W2163">
        <v>2</v>
      </c>
      <c r="X2163">
        <v>1</v>
      </c>
      <c r="Y2163">
        <v>0</v>
      </c>
      <c r="Z2163">
        <v>3</v>
      </c>
      <c r="AA2163">
        <v>7</v>
      </c>
      <c r="AB2163">
        <v>0</v>
      </c>
      <c r="AC2163">
        <v>0</v>
      </c>
      <c r="AD2163">
        <v>0</v>
      </c>
      <c r="AE2163">
        <v>0</v>
      </c>
      <c r="AF2163">
        <v>0</v>
      </c>
      <c r="AG2163">
        <f t="shared" si="203"/>
        <v>0</v>
      </c>
      <c r="AH2163">
        <v>0</v>
      </c>
      <c r="AI2163">
        <v>0</v>
      </c>
    </row>
    <row r="2164" spans="1:35" x14ac:dyDescent="0.3">
      <c r="A2164" s="1">
        <v>9706</v>
      </c>
      <c r="B2164">
        <v>1974</v>
      </c>
      <c r="C2164">
        <f t="shared" si="200"/>
        <v>52</v>
      </c>
      <c r="D2164" t="str" cm="1">
        <f t="array" ref="D2164">_xlfn.IFS(C2164&lt;36,"Young",C2164&lt;56,"Middle-aged",C2164&gt;=56,"Senior")</f>
        <v>Middle-aged</v>
      </c>
      <c r="E2164" t="s">
        <v>36</v>
      </c>
      <c r="F2164" t="s">
        <v>30</v>
      </c>
      <c r="G2164">
        <v>31560</v>
      </c>
      <c r="H2164">
        <f t="shared" si="198"/>
        <v>31560</v>
      </c>
      <c r="I2164" t="str" cm="1">
        <f t="array" ref="I2164">_xlfn.IFS(H2164&lt;PERCENTILE(Income_Clean,0.33),"Low",H2164&lt;PERCENTILE(Income_Clean,0.67),"Medium",H2164&gt;PERCENTILE(Income_Clean,0.67),"High")</f>
        <v>Low</v>
      </c>
      <c r="J2164" t="str">
        <f t="shared" si="199"/>
        <v>Below Average Income</v>
      </c>
      <c r="K2164">
        <v>1</v>
      </c>
      <c r="L2164">
        <v>0</v>
      </c>
      <c r="M2164" t="str">
        <f t="shared" si="201"/>
        <v>Yes</v>
      </c>
      <c r="N2164" t="s">
        <v>605</v>
      </c>
      <c r="O2164">
        <v>98</v>
      </c>
      <c r="P2164">
        <v>62</v>
      </c>
      <c r="Q2164">
        <v>1</v>
      </c>
      <c r="R2164">
        <v>20</v>
      </c>
      <c r="S2164">
        <v>4</v>
      </c>
      <c r="T2164">
        <v>0</v>
      </c>
      <c r="U2164">
        <v>7</v>
      </c>
      <c r="V2164">
        <f t="shared" si="202"/>
        <v>94</v>
      </c>
      <c r="W2164">
        <v>2</v>
      </c>
      <c r="X2164">
        <v>2</v>
      </c>
      <c r="Y2164">
        <v>1</v>
      </c>
      <c r="Z2164">
        <v>3</v>
      </c>
      <c r="AA2164">
        <v>8</v>
      </c>
      <c r="AB2164">
        <v>0</v>
      </c>
      <c r="AC2164">
        <v>0</v>
      </c>
      <c r="AD2164">
        <v>0</v>
      </c>
      <c r="AE2164">
        <v>0</v>
      </c>
      <c r="AF2164">
        <v>0</v>
      </c>
      <c r="AG2164">
        <f t="shared" si="203"/>
        <v>0</v>
      </c>
      <c r="AH2164">
        <v>0</v>
      </c>
      <c r="AI2164">
        <v>0</v>
      </c>
    </row>
    <row r="2165" spans="1:35" x14ac:dyDescent="0.3">
      <c r="A2165" s="1">
        <v>2429</v>
      </c>
      <c r="B2165">
        <v>1954</v>
      </c>
      <c r="C2165">
        <f t="shared" si="200"/>
        <v>72</v>
      </c>
      <c r="D2165" t="str" cm="1">
        <f t="array" ref="D2165">_xlfn.IFS(C2165&lt;36,"Young",C2165&lt;56,"Middle-aged",C2165&gt;=56,"Senior")</f>
        <v>Senior</v>
      </c>
      <c r="E2165" t="s">
        <v>29</v>
      </c>
      <c r="F2165" t="s">
        <v>41</v>
      </c>
      <c r="G2165">
        <v>72071</v>
      </c>
      <c r="H2165">
        <f t="shared" si="198"/>
        <v>72071</v>
      </c>
      <c r="I2165" t="str" cm="1">
        <f t="array" ref="I2165">_xlfn.IFS(H2165&lt;PERCENTILE(Income_Clean,0.33),"Low",H2165&lt;PERCENTILE(Income_Clean,0.67),"Medium",H2165&gt;PERCENTILE(Income_Clean,0.67),"High")</f>
        <v>High</v>
      </c>
      <c r="J2165" t="str">
        <f t="shared" si="199"/>
        <v>Above Average Income</v>
      </c>
      <c r="K2165">
        <v>0</v>
      </c>
      <c r="L2165">
        <v>1</v>
      </c>
      <c r="M2165" t="str">
        <f t="shared" si="201"/>
        <v>Yes</v>
      </c>
      <c r="N2165" t="s">
        <v>516</v>
      </c>
      <c r="O2165">
        <v>4</v>
      </c>
      <c r="P2165">
        <v>531</v>
      </c>
      <c r="Q2165">
        <v>69</v>
      </c>
      <c r="R2165">
        <v>300</v>
      </c>
      <c r="S2165">
        <v>150</v>
      </c>
      <c r="T2165">
        <v>138</v>
      </c>
      <c r="U2165">
        <v>150</v>
      </c>
      <c r="V2165">
        <f t="shared" si="202"/>
        <v>1338</v>
      </c>
      <c r="W2165">
        <v>3</v>
      </c>
      <c r="X2165">
        <v>5</v>
      </c>
      <c r="Y2165">
        <v>4</v>
      </c>
      <c r="Z2165">
        <v>8</v>
      </c>
      <c r="AA2165">
        <v>2</v>
      </c>
      <c r="AB2165">
        <v>0</v>
      </c>
      <c r="AC2165">
        <v>0</v>
      </c>
      <c r="AD2165">
        <v>0</v>
      </c>
      <c r="AE2165">
        <v>0</v>
      </c>
      <c r="AF2165">
        <v>0</v>
      </c>
      <c r="AG2165">
        <f t="shared" si="203"/>
        <v>0</v>
      </c>
      <c r="AH2165">
        <v>0</v>
      </c>
      <c r="AI2165">
        <v>0</v>
      </c>
    </row>
    <row r="2166" spans="1:35" x14ac:dyDescent="0.3">
      <c r="A2166" s="1">
        <v>3520</v>
      </c>
      <c r="B2166">
        <v>1990</v>
      </c>
      <c r="C2166">
        <f t="shared" si="200"/>
        <v>36</v>
      </c>
      <c r="D2166" t="str" cm="1">
        <f t="array" ref="D2166">_xlfn.IFS(C2166&lt;36,"Young",C2166&lt;56,"Middle-aged",C2166&gt;=56,"Senior")</f>
        <v>Middle-aged</v>
      </c>
      <c r="E2166" t="s">
        <v>39</v>
      </c>
      <c r="F2166" t="s">
        <v>30</v>
      </c>
      <c r="G2166">
        <v>91172</v>
      </c>
      <c r="H2166">
        <f t="shared" si="198"/>
        <v>91172</v>
      </c>
      <c r="I2166" t="str" cm="1">
        <f t="array" ref="I2166">_xlfn.IFS(H2166&lt;PERCENTILE(Income_Clean,0.33),"Low",H2166&lt;PERCENTILE(Income_Clean,0.67),"Medium",H2166&gt;PERCENTILE(Income_Clean,0.67),"High")</f>
        <v>High</v>
      </c>
      <c r="J2166" t="str">
        <f t="shared" si="199"/>
        <v>Above Average Income</v>
      </c>
      <c r="K2166">
        <v>0</v>
      </c>
      <c r="L2166">
        <v>0</v>
      </c>
      <c r="M2166" t="str">
        <f t="shared" si="201"/>
        <v>No</v>
      </c>
      <c r="N2166" t="s">
        <v>369</v>
      </c>
      <c r="O2166">
        <v>94</v>
      </c>
      <c r="P2166">
        <v>162</v>
      </c>
      <c r="Q2166">
        <v>28</v>
      </c>
      <c r="R2166">
        <v>818</v>
      </c>
      <c r="S2166">
        <v>0</v>
      </c>
      <c r="T2166">
        <v>28</v>
      </c>
      <c r="U2166">
        <v>56</v>
      </c>
      <c r="V2166">
        <f t="shared" si="202"/>
        <v>1092</v>
      </c>
      <c r="W2166">
        <v>0</v>
      </c>
      <c r="X2166">
        <v>4</v>
      </c>
      <c r="Y2166">
        <v>3</v>
      </c>
      <c r="Z2166">
        <v>7</v>
      </c>
      <c r="AA2166">
        <v>3</v>
      </c>
      <c r="AB2166">
        <v>1</v>
      </c>
      <c r="AC2166">
        <v>0</v>
      </c>
      <c r="AD2166">
        <v>1</v>
      </c>
      <c r="AE2166">
        <v>1</v>
      </c>
      <c r="AF2166">
        <v>1</v>
      </c>
      <c r="AG2166">
        <f t="shared" si="203"/>
        <v>4</v>
      </c>
      <c r="AH2166">
        <v>0</v>
      </c>
      <c r="AI2166">
        <v>1</v>
      </c>
    </row>
    <row r="2167" spans="1:35" x14ac:dyDescent="0.3">
      <c r="A2167" s="1">
        <v>10394</v>
      </c>
      <c r="B2167">
        <v>1984</v>
      </c>
      <c r="C2167">
        <f t="shared" si="200"/>
        <v>42</v>
      </c>
      <c r="D2167" t="str" cm="1">
        <f t="array" ref="D2167">_xlfn.IFS(C2167&lt;36,"Young",C2167&lt;56,"Middle-aged",C2167&gt;=56,"Senior")</f>
        <v>Middle-aged</v>
      </c>
      <c r="E2167" t="s">
        <v>29</v>
      </c>
      <c r="F2167" t="s">
        <v>37</v>
      </c>
      <c r="G2167">
        <v>90000</v>
      </c>
      <c r="H2167">
        <f t="shared" si="198"/>
        <v>90000</v>
      </c>
      <c r="I2167" t="str" cm="1">
        <f t="array" ref="I2167">_xlfn.IFS(H2167&lt;PERCENTILE(Income_Clean,0.33),"Low",H2167&lt;PERCENTILE(Income_Clean,0.67),"Medium",H2167&gt;PERCENTILE(Income_Clean,0.67),"High")</f>
        <v>High</v>
      </c>
      <c r="J2167" t="str">
        <f t="shared" si="199"/>
        <v>Above Average Income</v>
      </c>
      <c r="K2167">
        <v>0</v>
      </c>
      <c r="L2167">
        <v>0</v>
      </c>
      <c r="M2167" t="str">
        <f t="shared" si="201"/>
        <v>No</v>
      </c>
      <c r="N2167" t="s">
        <v>404</v>
      </c>
      <c r="O2167">
        <v>91</v>
      </c>
      <c r="P2167">
        <v>675</v>
      </c>
      <c r="Q2167">
        <v>144</v>
      </c>
      <c r="R2167">
        <v>133</v>
      </c>
      <c r="S2167">
        <v>94</v>
      </c>
      <c r="T2167">
        <v>192</v>
      </c>
      <c r="U2167">
        <v>241</v>
      </c>
      <c r="V2167">
        <f t="shared" si="202"/>
        <v>1479</v>
      </c>
      <c r="W2167">
        <v>1</v>
      </c>
      <c r="X2167">
        <v>4</v>
      </c>
      <c r="Y2167">
        <v>8</v>
      </c>
      <c r="Z2167">
        <v>5</v>
      </c>
      <c r="AA2167">
        <v>1</v>
      </c>
      <c r="AB2167">
        <v>1</v>
      </c>
      <c r="AC2167">
        <v>0</v>
      </c>
      <c r="AD2167">
        <v>1</v>
      </c>
      <c r="AE2167">
        <v>1</v>
      </c>
      <c r="AF2167">
        <v>0</v>
      </c>
      <c r="AG2167">
        <f t="shared" si="203"/>
        <v>3</v>
      </c>
      <c r="AH2167">
        <v>0</v>
      </c>
      <c r="AI2167">
        <v>0</v>
      </c>
    </row>
    <row r="2168" spans="1:35" x14ac:dyDescent="0.3">
      <c r="A2168" s="1">
        <v>4548</v>
      </c>
      <c r="B2168">
        <v>1981</v>
      </c>
      <c r="C2168">
        <f t="shared" si="200"/>
        <v>45</v>
      </c>
      <c r="D2168" t="str" cm="1">
        <f t="array" ref="D2168">_xlfn.IFS(C2168&lt;36,"Young",C2168&lt;56,"Middle-aged",C2168&gt;=56,"Senior")</f>
        <v>Middle-aged</v>
      </c>
      <c r="E2168" t="s">
        <v>29</v>
      </c>
      <c r="F2168" t="s">
        <v>30</v>
      </c>
      <c r="G2168">
        <v>41967</v>
      </c>
      <c r="H2168">
        <f t="shared" si="198"/>
        <v>41967</v>
      </c>
      <c r="I2168" t="str" cm="1">
        <f t="array" ref="I2168">_xlfn.IFS(H2168&lt;PERCENTILE(Income_Clean,0.33),"Low",H2168&lt;PERCENTILE(Income_Clean,0.67),"Medium",H2168&gt;PERCENTILE(Income_Clean,0.67),"High")</f>
        <v>Medium</v>
      </c>
      <c r="J2168" t="str">
        <f t="shared" si="199"/>
        <v>Average Income</v>
      </c>
      <c r="K2168">
        <v>1</v>
      </c>
      <c r="L2168">
        <v>1</v>
      </c>
      <c r="M2168" t="str">
        <f t="shared" si="201"/>
        <v>Yes</v>
      </c>
      <c r="N2168" t="s">
        <v>120</v>
      </c>
      <c r="O2168">
        <v>66</v>
      </c>
      <c r="P2168">
        <v>23</v>
      </c>
      <c r="Q2168">
        <v>4</v>
      </c>
      <c r="R2168">
        <v>10</v>
      </c>
      <c r="S2168">
        <v>0</v>
      </c>
      <c r="T2168">
        <v>2</v>
      </c>
      <c r="U2168">
        <v>15</v>
      </c>
      <c r="V2168">
        <f t="shared" si="202"/>
        <v>54</v>
      </c>
      <c r="W2168">
        <v>1</v>
      </c>
      <c r="X2168">
        <v>1</v>
      </c>
      <c r="Y2168">
        <v>0</v>
      </c>
      <c r="Z2168">
        <v>3</v>
      </c>
      <c r="AA2168">
        <v>4</v>
      </c>
      <c r="AB2168">
        <v>0</v>
      </c>
      <c r="AC2168">
        <v>0</v>
      </c>
      <c r="AD2168">
        <v>0</v>
      </c>
      <c r="AE2168">
        <v>0</v>
      </c>
      <c r="AF2168">
        <v>0</v>
      </c>
      <c r="AG2168">
        <f t="shared" si="203"/>
        <v>0</v>
      </c>
      <c r="AH2168">
        <v>0</v>
      </c>
      <c r="AI2168">
        <v>0</v>
      </c>
    </row>
    <row r="2169" spans="1:35" x14ac:dyDescent="0.3">
      <c r="A2169" s="1">
        <v>9362</v>
      </c>
      <c r="B2169">
        <v>1965</v>
      </c>
      <c r="C2169">
        <f t="shared" si="200"/>
        <v>61</v>
      </c>
      <c r="D2169" t="str" cm="1">
        <f t="array" ref="D2169">_xlfn.IFS(C2169&lt;36,"Young",C2169&lt;56,"Middle-aged",C2169&gt;=56,"Senior")</f>
        <v>Senior</v>
      </c>
      <c r="E2169" t="s">
        <v>29</v>
      </c>
      <c r="F2169" t="s">
        <v>30</v>
      </c>
      <c r="G2169">
        <v>69263</v>
      </c>
      <c r="H2169">
        <f t="shared" si="198"/>
        <v>69263</v>
      </c>
      <c r="I2169" t="str" cm="1">
        <f t="array" ref="I2169">_xlfn.IFS(H2169&lt;PERCENTILE(Income_Clean,0.33),"Low",H2169&lt;PERCENTILE(Income_Clean,0.67),"Medium",H2169&gt;PERCENTILE(Income_Clean,0.67),"High")</f>
        <v>High</v>
      </c>
      <c r="J2169" t="str">
        <f t="shared" si="199"/>
        <v>Above Average Income</v>
      </c>
      <c r="K2169">
        <v>0</v>
      </c>
      <c r="L2169">
        <v>1</v>
      </c>
      <c r="M2169" t="str">
        <f t="shared" si="201"/>
        <v>Yes</v>
      </c>
      <c r="N2169" t="s">
        <v>276</v>
      </c>
      <c r="O2169">
        <v>14</v>
      </c>
      <c r="P2169">
        <v>492</v>
      </c>
      <c r="Q2169">
        <v>5</v>
      </c>
      <c r="R2169">
        <v>32</v>
      </c>
      <c r="S2169">
        <v>13</v>
      </c>
      <c r="T2169">
        <v>5</v>
      </c>
      <c r="U2169">
        <v>21</v>
      </c>
      <c r="V2169">
        <f t="shared" si="202"/>
        <v>568</v>
      </c>
      <c r="W2169">
        <v>1</v>
      </c>
      <c r="X2169">
        <v>9</v>
      </c>
      <c r="Y2169">
        <v>1</v>
      </c>
      <c r="Z2169">
        <v>7</v>
      </c>
      <c r="AA2169">
        <v>6</v>
      </c>
      <c r="AB2169">
        <v>0</v>
      </c>
      <c r="AC2169">
        <v>1</v>
      </c>
      <c r="AD2169">
        <v>0</v>
      </c>
      <c r="AE2169">
        <v>0</v>
      </c>
      <c r="AF2169">
        <v>0</v>
      </c>
      <c r="AG2169">
        <f t="shared" si="203"/>
        <v>1</v>
      </c>
      <c r="AH2169">
        <v>0</v>
      </c>
      <c r="AI2169">
        <v>0</v>
      </c>
    </row>
    <row r="2170" spans="1:35" x14ac:dyDescent="0.3">
      <c r="A2170" s="1">
        <v>3968</v>
      </c>
      <c r="B2170">
        <v>1970</v>
      </c>
      <c r="C2170">
        <f t="shared" si="200"/>
        <v>56</v>
      </c>
      <c r="D2170" t="str" cm="1">
        <f t="array" ref="D2170">_xlfn.IFS(C2170&lt;36,"Young",C2170&lt;56,"Middle-aged",C2170&gt;=56,"Senior")</f>
        <v>Senior</v>
      </c>
      <c r="E2170" t="s">
        <v>53</v>
      </c>
      <c r="F2170" t="s">
        <v>41</v>
      </c>
      <c r="G2170">
        <v>65706</v>
      </c>
      <c r="H2170">
        <f t="shared" si="198"/>
        <v>65706</v>
      </c>
      <c r="I2170" t="str" cm="1">
        <f t="array" ref="I2170">_xlfn.IFS(H2170&lt;PERCENTILE(Income_Clean,0.33),"Low",H2170&lt;PERCENTILE(Income_Clean,0.67),"Medium",H2170&gt;PERCENTILE(Income_Clean,0.67),"High")</f>
        <v>High</v>
      </c>
      <c r="J2170" t="str">
        <f t="shared" si="199"/>
        <v>Above Average Income</v>
      </c>
      <c r="K2170">
        <v>0</v>
      </c>
      <c r="L2170">
        <v>0</v>
      </c>
      <c r="M2170" t="str">
        <f t="shared" si="201"/>
        <v>No</v>
      </c>
      <c r="N2170" t="s">
        <v>592</v>
      </c>
      <c r="O2170">
        <v>77</v>
      </c>
      <c r="P2170">
        <v>918</v>
      </c>
      <c r="Q2170">
        <v>10</v>
      </c>
      <c r="R2170">
        <v>129</v>
      </c>
      <c r="S2170">
        <v>13</v>
      </c>
      <c r="T2170">
        <v>0</v>
      </c>
      <c r="U2170">
        <v>129</v>
      </c>
      <c r="V2170">
        <f t="shared" si="202"/>
        <v>1199</v>
      </c>
      <c r="W2170">
        <v>1</v>
      </c>
      <c r="X2170">
        <v>11</v>
      </c>
      <c r="Y2170">
        <v>3</v>
      </c>
      <c r="Z2170">
        <v>12</v>
      </c>
      <c r="AA2170">
        <v>7</v>
      </c>
      <c r="AB2170">
        <v>0</v>
      </c>
      <c r="AC2170">
        <v>1</v>
      </c>
      <c r="AD2170">
        <v>1</v>
      </c>
      <c r="AE2170">
        <v>0</v>
      </c>
      <c r="AF2170">
        <v>1</v>
      </c>
      <c r="AG2170">
        <f t="shared" si="203"/>
        <v>3</v>
      </c>
      <c r="AH2170">
        <v>0</v>
      </c>
      <c r="AI2170">
        <v>1</v>
      </c>
    </row>
    <row r="2171" spans="1:35" x14ac:dyDescent="0.3">
      <c r="A2171" s="1">
        <v>4084</v>
      </c>
      <c r="B2171">
        <v>1975</v>
      </c>
      <c r="C2171">
        <f t="shared" si="200"/>
        <v>51</v>
      </c>
      <c r="D2171" t="str" cm="1">
        <f t="array" ref="D2171">_xlfn.IFS(C2171&lt;36,"Young",C2171&lt;56,"Middle-aged",C2171&gt;=56,"Senior")</f>
        <v>Middle-aged</v>
      </c>
      <c r="E2171" t="s">
        <v>29</v>
      </c>
      <c r="F2171" t="s">
        <v>33</v>
      </c>
      <c r="G2171">
        <v>60934</v>
      </c>
      <c r="H2171">
        <f t="shared" si="198"/>
        <v>60934</v>
      </c>
      <c r="I2171" t="str" cm="1">
        <f t="array" ref="I2171">_xlfn.IFS(H2171&lt;PERCENTILE(Income_Clean,0.33),"Low",H2171&lt;PERCENTILE(Income_Clean,0.67),"Medium",H2171&gt;PERCENTILE(Income_Clean,0.67),"High")</f>
        <v>Medium</v>
      </c>
      <c r="J2171" t="str">
        <f t="shared" si="199"/>
        <v>Average Income</v>
      </c>
      <c r="K2171">
        <v>0</v>
      </c>
      <c r="L2171">
        <v>1</v>
      </c>
      <c r="M2171" t="str">
        <f t="shared" si="201"/>
        <v>Yes</v>
      </c>
      <c r="N2171" t="s">
        <v>659</v>
      </c>
      <c r="O2171">
        <v>41</v>
      </c>
      <c r="P2171">
        <v>224</v>
      </c>
      <c r="Q2171">
        <v>155</v>
      </c>
      <c r="R2171">
        <v>155</v>
      </c>
      <c r="S2171">
        <v>192</v>
      </c>
      <c r="T2171">
        <v>93</v>
      </c>
      <c r="U2171">
        <v>54</v>
      </c>
      <c r="V2171">
        <f t="shared" si="202"/>
        <v>873</v>
      </c>
      <c r="W2171">
        <v>2</v>
      </c>
      <c r="X2171">
        <v>6</v>
      </c>
      <c r="Y2171">
        <v>4</v>
      </c>
      <c r="Z2171">
        <v>11</v>
      </c>
      <c r="AA2171">
        <v>4</v>
      </c>
      <c r="AB2171">
        <v>0</v>
      </c>
      <c r="AC2171">
        <v>0</v>
      </c>
      <c r="AD2171">
        <v>0</v>
      </c>
      <c r="AE2171">
        <v>0</v>
      </c>
      <c r="AF2171">
        <v>0</v>
      </c>
      <c r="AG2171">
        <f t="shared" si="203"/>
        <v>0</v>
      </c>
      <c r="AH2171">
        <v>0</v>
      </c>
      <c r="AI2171">
        <v>0</v>
      </c>
    </row>
    <row r="2172" spans="1:35" x14ac:dyDescent="0.3">
      <c r="A2172" s="1">
        <v>6721</v>
      </c>
      <c r="B2172">
        <v>1951</v>
      </c>
      <c r="C2172">
        <f t="shared" si="200"/>
        <v>75</v>
      </c>
      <c r="D2172" t="str" cm="1">
        <f t="array" ref="D2172">_xlfn.IFS(C2172&lt;36,"Young",C2172&lt;56,"Middle-aged",C2172&gt;=56,"Senior")</f>
        <v>Senior</v>
      </c>
      <c r="E2172" t="s">
        <v>29</v>
      </c>
      <c r="F2172" t="s">
        <v>37</v>
      </c>
      <c r="G2172">
        <v>71965</v>
      </c>
      <c r="H2172">
        <f t="shared" si="198"/>
        <v>71965</v>
      </c>
      <c r="I2172" t="str" cm="1">
        <f t="array" ref="I2172">_xlfn.IFS(H2172&lt;PERCENTILE(Income_Clean,0.33),"Low",H2172&lt;PERCENTILE(Income_Clean,0.67),"Medium",H2172&gt;PERCENTILE(Income_Clean,0.67),"High")</f>
        <v>High</v>
      </c>
      <c r="J2172" t="str">
        <f t="shared" si="199"/>
        <v>Above Average Income</v>
      </c>
      <c r="K2172">
        <v>0</v>
      </c>
      <c r="L2172">
        <v>1</v>
      </c>
      <c r="M2172" t="str">
        <f t="shared" si="201"/>
        <v>Yes</v>
      </c>
      <c r="N2172" t="s">
        <v>282</v>
      </c>
      <c r="O2172">
        <v>21</v>
      </c>
      <c r="P2172">
        <v>572</v>
      </c>
      <c r="Q2172">
        <v>19</v>
      </c>
      <c r="R2172">
        <v>286</v>
      </c>
      <c r="S2172">
        <v>50</v>
      </c>
      <c r="T2172">
        <v>38</v>
      </c>
      <c r="U2172">
        <v>248</v>
      </c>
      <c r="V2172">
        <f t="shared" si="202"/>
        <v>1213</v>
      </c>
      <c r="W2172">
        <v>3</v>
      </c>
      <c r="X2172">
        <v>6</v>
      </c>
      <c r="Y2172">
        <v>3</v>
      </c>
      <c r="Z2172">
        <v>5</v>
      </c>
      <c r="AA2172">
        <v>3</v>
      </c>
      <c r="AB2172">
        <v>0</v>
      </c>
      <c r="AC2172">
        <v>0</v>
      </c>
      <c r="AD2172">
        <v>0</v>
      </c>
      <c r="AE2172">
        <v>0</v>
      </c>
      <c r="AF2172">
        <v>0</v>
      </c>
      <c r="AG2172">
        <f t="shared" si="203"/>
        <v>0</v>
      </c>
      <c r="AH2172">
        <v>0</v>
      </c>
      <c r="AI2172">
        <v>0</v>
      </c>
    </row>
    <row r="2173" spans="1:35" x14ac:dyDescent="0.3">
      <c r="A2173" s="1">
        <v>2829</v>
      </c>
      <c r="B2173">
        <v>1955</v>
      </c>
      <c r="C2173">
        <f t="shared" si="200"/>
        <v>71</v>
      </c>
      <c r="D2173" t="str" cm="1">
        <f t="array" ref="D2173">_xlfn.IFS(C2173&lt;36,"Young",C2173&lt;56,"Middle-aged",C2173&gt;=56,"Senior")</f>
        <v>Senior</v>
      </c>
      <c r="E2173" t="s">
        <v>29</v>
      </c>
      <c r="F2173" t="s">
        <v>37</v>
      </c>
      <c r="G2173">
        <v>65210</v>
      </c>
      <c r="H2173">
        <f t="shared" si="198"/>
        <v>65210</v>
      </c>
      <c r="I2173" t="str" cm="1">
        <f t="array" ref="I2173">_xlfn.IFS(H2173&lt;PERCENTILE(Income_Clean,0.33),"Low",H2173&lt;PERCENTILE(Income_Clean,0.67),"Medium",H2173&gt;PERCENTILE(Income_Clean,0.67),"High")</f>
        <v>High</v>
      </c>
      <c r="J2173" t="str">
        <f t="shared" si="199"/>
        <v>Above Average Income</v>
      </c>
      <c r="K2173">
        <v>0</v>
      </c>
      <c r="L2173">
        <v>1</v>
      </c>
      <c r="M2173" t="str">
        <f t="shared" si="201"/>
        <v>Yes</v>
      </c>
      <c r="N2173" t="s">
        <v>438</v>
      </c>
      <c r="O2173">
        <v>25</v>
      </c>
      <c r="P2173">
        <v>626</v>
      </c>
      <c r="Q2173">
        <v>0</v>
      </c>
      <c r="R2173">
        <v>70</v>
      </c>
      <c r="S2173">
        <v>0</v>
      </c>
      <c r="T2173">
        <v>7</v>
      </c>
      <c r="U2173">
        <v>28</v>
      </c>
      <c r="V2173">
        <f t="shared" si="202"/>
        <v>731</v>
      </c>
      <c r="W2173">
        <v>2</v>
      </c>
      <c r="X2173">
        <v>9</v>
      </c>
      <c r="Y2173">
        <v>3</v>
      </c>
      <c r="Z2173">
        <v>8</v>
      </c>
      <c r="AA2173">
        <v>6</v>
      </c>
      <c r="AB2173">
        <v>0</v>
      </c>
      <c r="AC2173">
        <v>1</v>
      </c>
      <c r="AD2173">
        <v>0</v>
      </c>
      <c r="AE2173">
        <v>1</v>
      </c>
      <c r="AF2173">
        <v>0</v>
      </c>
      <c r="AG2173">
        <f t="shared" si="203"/>
        <v>2</v>
      </c>
      <c r="AH2173">
        <v>0</v>
      </c>
      <c r="AI2173">
        <v>0</v>
      </c>
    </row>
    <row r="2174" spans="1:35" x14ac:dyDescent="0.3">
      <c r="A2174" s="1">
        <v>1772</v>
      </c>
      <c r="B2174">
        <v>1975</v>
      </c>
      <c r="C2174">
        <f t="shared" si="200"/>
        <v>51</v>
      </c>
      <c r="D2174" t="str" cm="1">
        <f t="array" ref="D2174">_xlfn.IFS(C2174&lt;36,"Young",C2174&lt;56,"Middle-aged",C2174&gt;=56,"Senior")</f>
        <v>Middle-aged</v>
      </c>
      <c r="E2174" t="s">
        <v>36</v>
      </c>
      <c r="F2174" t="s">
        <v>37</v>
      </c>
      <c r="G2174">
        <v>79174</v>
      </c>
      <c r="H2174">
        <f t="shared" si="198"/>
        <v>79174</v>
      </c>
      <c r="I2174" t="str" cm="1">
        <f t="array" ref="I2174">_xlfn.IFS(H2174&lt;PERCENTILE(Income_Clean,0.33),"Low",H2174&lt;PERCENTILE(Income_Clean,0.67),"Medium",H2174&gt;PERCENTILE(Income_Clean,0.67),"High")</f>
        <v>High</v>
      </c>
      <c r="J2174" t="str">
        <f t="shared" si="199"/>
        <v>Above Average Income</v>
      </c>
      <c r="K2174">
        <v>0</v>
      </c>
      <c r="L2174">
        <v>0</v>
      </c>
      <c r="M2174" t="str">
        <f t="shared" si="201"/>
        <v>No</v>
      </c>
      <c r="N2174" t="s">
        <v>287</v>
      </c>
      <c r="O2174">
        <v>2</v>
      </c>
      <c r="P2174">
        <v>1074</v>
      </c>
      <c r="Q2174">
        <v>37</v>
      </c>
      <c r="R2174">
        <v>518</v>
      </c>
      <c r="S2174">
        <v>193</v>
      </c>
      <c r="T2174">
        <v>92</v>
      </c>
      <c r="U2174">
        <v>129</v>
      </c>
      <c r="V2174">
        <f t="shared" si="202"/>
        <v>2043</v>
      </c>
      <c r="W2174">
        <v>1</v>
      </c>
      <c r="X2174">
        <v>5</v>
      </c>
      <c r="Y2174">
        <v>6</v>
      </c>
      <c r="Z2174">
        <v>7</v>
      </c>
      <c r="AA2174">
        <v>2</v>
      </c>
      <c r="AB2174">
        <v>0</v>
      </c>
      <c r="AC2174">
        <v>0</v>
      </c>
      <c r="AD2174">
        <v>1</v>
      </c>
      <c r="AE2174">
        <v>1</v>
      </c>
      <c r="AF2174">
        <v>0</v>
      </c>
      <c r="AG2174">
        <f t="shared" si="203"/>
        <v>2</v>
      </c>
      <c r="AH2174">
        <v>0</v>
      </c>
      <c r="AI2174">
        <v>1</v>
      </c>
    </row>
    <row r="2175" spans="1:35" x14ac:dyDescent="0.3">
      <c r="A2175" s="1">
        <v>1544</v>
      </c>
      <c r="B2175">
        <v>1967</v>
      </c>
      <c r="C2175">
        <f t="shared" si="200"/>
        <v>59</v>
      </c>
      <c r="D2175" t="str" cm="1">
        <f t="array" ref="D2175">_xlfn.IFS(C2175&lt;36,"Young",C2175&lt;56,"Middle-aged",C2175&gt;=56,"Senior")</f>
        <v>Senior</v>
      </c>
      <c r="E2175" t="s">
        <v>39</v>
      </c>
      <c r="F2175" t="s">
        <v>41</v>
      </c>
      <c r="G2175">
        <v>81380</v>
      </c>
      <c r="H2175">
        <f t="shared" si="198"/>
        <v>81380</v>
      </c>
      <c r="I2175" t="str" cm="1">
        <f t="array" ref="I2175">_xlfn.IFS(H2175&lt;PERCENTILE(Income_Clean,0.33),"Low",H2175&lt;PERCENTILE(Income_Clean,0.67),"Medium",H2175&gt;PERCENTILE(Income_Clean,0.67),"High")</f>
        <v>High</v>
      </c>
      <c r="J2175" t="str">
        <f t="shared" si="199"/>
        <v>Above Average Income</v>
      </c>
      <c r="K2175">
        <v>0</v>
      </c>
      <c r="L2175">
        <v>0</v>
      </c>
      <c r="M2175" t="str">
        <f t="shared" si="201"/>
        <v>No</v>
      </c>
      <c r="N2175" t="s">
        <v>309</v>
      </c>
      <c r="O2175">
        <v>51</v>
      </c>
      <c r="P2175">
        <v>741</v>
      </c>
      <c r="Q2175">
        <v>68</v>
      </c>
      <c r="R2175">
        <v>689</v>
      </c>
      <c r="S2175">
        <v>224</v>
      </c>
      <c r="T2175">
        <v>68</v>
      </c>
      <c r="U2175">
        <v>103</v>
      </c>
      <c r="V2175">
        <f t="shared" si="202"/>
        <v>1893</v>
      </c>
      <c r="W2175">
        <v>1</v>
      </c>
      <c r="X2175">
        <v>4</v>
      </c>
      <c r="Y2175">
        <v>2</v>
      </c>
      <c r="Z2175">
        <v>10</v>
      </c>
      <c r="AA2175">
        <v>2</v>
      </c>
      <c r="AB2175">
        <v>0</v>
      </c>
      <c r="AC2175">
        <v>0</v>
      </c>
      <c r="AD2175">
        <v>0</v>
      </c>
      <c r="AE2175">
        <v>0</v>
      </c>
      <c r="AF2175">
        <v>0</v>
      </c>
      <c r="AG2175">
        <f t="shared" si="203"/>
        <v>0</v>
      </c>
      <c r="AH2175">
        <v>0</v>
      </c>
      <c r="AI2175">
        <v>0</v>
      </c>
    </row>
    <row r="2176" spans="1:35" x14ac:dyDescent="0.3">
      <c r="A2176" s="1">
        <v>492</v>
      </c>
      <c r="B2176">
        <v>1973</v>
      </c>
      <c r="C2176">
        <f t="shared" si="200"/>
        <v>53</v>
      </c>
      <c r="D2176" t="str" cm="1">
        <f t="array" ref="D2176">_xlfn.IFS(C2176&lt;36,"Young",C2176&lt;56,"Middle-aged",C2176&gt;=56,"Senior")</f>
        <v>Middle-aged</v>
      </c>
      <c r="E2176" t="s">
        <v>36</v>
      </c>
      <c r="F2176" t="s">
        <v>705</v>
      </c>
      <c r="G2176">
        <v>48432</v>
      </c>
      <c r="H2176">
        <f t="shared" si="198"/>
        <v>48432</v>
      </c>
      <c r="I2176" t="str" cm="1">
        <f t="array" ref="I2176">_xlfn.IFS(H2176&lt;PERCENTILE(Income_Clean,0.33),"Low",H2176&lt;PERCENTILE(Income_Clean,0.67),"Medium",H2176&gt;PERCENTILE(Income_Clean,0.67),"High")</f>
        <v>Medium</v>
      </c>
      <c r="J2176" t="str">
        <f t="shared" si="199"/>
        <v>Average Income</v>
      </c>
      <c r="K2176">
        <v>0</v>
      </c>
      <c r="L2176">
        <v>1</v>
      </c>
      <c r="M2176" t="str">
        <f t="shared" si="201"/>
        <v>Yes</v>
      </c>
      <c r="N2176" t="s">
        <v>160</v>
      </c>
      <c r="O2176">
        <v>3</v>
      </c>
      <c r="P2176">
        <v>322</v>
      </c>
      <c r="Q2176">
        <v>3</v>
      </c>
      <c r="R2176">
        <v>50</v>
      </c>
      <c r="S2176">
        <v>4</v>
      </c>
      <c r="T2176">
        <v>3</v>
      </c>
      <c r="U2176">
        <v>42</v>
      </c>
      <c r="V2176">
        <f t="shared" si="202"/>
        <v>424</v>
      </c>
      <c r="W2176">
        <v>5</v>
      </c>
      <c r="X2176">
        <v>7</v>
      </c>
      <c r="Y2176">
        <v>1</v>
      </c>
      <c r="Z2176">
        <v>6</v>
      </c>
      <c r="AA2176">
        <v>8</v>
      </c>
      <c r="AB2176">
        <v>0</v>
      </c>
      <c r="AC2176">
        <v>0</v>
      </c>
      <c r="AD2176">
        <v>0</v>
      </c>
      <c r="AE2176">
        <v>0</v>
      </c>
      <c r="AF2176">
        <v>0</v>
      </c>
      <c r="AG2176">
        <f t="shared" si="203"/>
        <v>0</v>
      </c>
      <c r="AH2176">
        <v>0</v>
      </c>
      <c r="AI2176">
        <v>0</v>
      </c>
    </row>
    <row r="2177" spans="1:35" x14ac:dyDescent="0.3">
      <c r="A2177" s="1">
        <v>4377</v>
      </c>
      <c r="B2177">
        <v>1971</v>
      </c>
      <c r="C2177">
        <f t="shared" si="200"/>
        <v>55</v>
      </c>
      <c r="D2177" t="str" cm="1">
        <f t="array" ref="D2177">_xlfn.IFS(C2177&lt;36,"Young",C2177&lt;56,"Middle-aged",C2177&gt;=56,"Senior")</f>
        <v>Middle-aged</v>
      </c>
      <c r="E2177" t="s">
        <v>29</v>
      </c>
      <c r="F2177" t="s">
        <v>37</v>
      </c>
      <c r="G2177">
        <v>52914</v>
      </c>
      <c r="H2177">
        <f t="shared" si="198"/>
        <v>52914</v>
      </c>
      <c r="I2177" t="str" cm="1">
        <f t="array" ref="I2177">_xlfn.IFS(H2177&lt;PERCENTILE(Income_Clean,0.33),"Low",H2177&lt;PERCENTILE(Income_Clean,0.67),"Medium",H2177&gt;PERCENTILE(Income_Clean,0.67),"High")</f>
        <v>Medium</v>
      </c>
      <c r="J2177" t="str">
        <f t="shared" si="199"/>
        <v>Average Income</v>
      </c>
      <c r="K2177">
        <v>0</v>
      </c>
      <c r="L2177">
        <v>1</v>
      </c>
      <c r="M2177" t="str">
        <f t="shared" si="201"/>
        <v>Yes</v>
      </c>
      <c r="N2177" t="s">
        <v>668</v>
      </c>
      <c r="O2177">
        <v>32</v>
      </c>
      <c r="P2177">
        <v>254</v>
      </c>
      <c r="Q2177">
        <v>10</v>
      </c>
      <c r="R2177">
        <v>44</v>
      </c>
      <c r="S2177">
        <v>30</v>
      </c>
      <c r="T2177">
        <v>10</v>
      </c>
      <c r="U2177">
        <v>227</v>
      </c>
      <c r="V2177">
        <f t="shared" si="202"/>
        <v>575</v>
      </c>
      <c r="W2177">
        <v>2</v>
      </c>
      <c r="X2177">
        <v>7</v>
      </c>
      <c r="Y2177">
        <v>3</v>
      </c>
      <c r="Z2177">
        <v>3</v>
      </c>
      <c r="AA2177">
        <v>7</v>
      </c>
      <c r="AB2177">
        <v>1</v>
      </c>
      <c r="AC2177">
        <v>0</v>
      </c>
      <c r="AD2177">
        <v>0</v>
      </c>
      <c r="AE2177">
        <v>0</v>
      </c>
      <c r="AF2177">
        <v>0</v>
      </c>
      <c r="AG2177">
        <f t="shared" si="203"/>
        <v>1</v>
      </c>
      <c r="AH2177">
        <v>0</v>
      </c>
      <c r="AI2177">
        <v>0</v>
      </c>
    </row>
    <row r="2178" spans="1:35" x14ac:dyDescent="0.3">
      <c r="A2178" s="1">
        <v>4541</v>
      </c>
      <c r="B2178">
        <v>1955</v>
      </c>
      <c r="C2178">
        <f t="shared" si="200"/>
        <v>71</v>
      </c>
      <c r="D2178" t="str" cm="1">
        <f t="array" ref="D2178">_xlfn.IFS(C2178&lt;36,"Young",C2178&lt;56,"Middle-aged",C2178&gt;=56,"Senior")</f>
        <v>Senior</v>
      </c>
      <c r="E2178" t="s">
        <v>29</v>
      </c>
      <c r="F2178" t="s">
        <v>33</v>
      </c>
      <c r="G2178">
        <v>38946</v>
      </c>
      <c r="H2178">
        <f t="shared" ref="H2178:H2237" si="204">IF(G2178=0,MEDIAN(Income),G2178)</f>
        <v>38946</v>
      </c>
      <c r="I2178" t="str" cm="1">
        <f t="array" ref="I2178">_xlfn.IFS(H2178&lt;PERCENTILE(Income_Clean,0.33),"Low",H2178&lt;PERCENTILE(Income_Clean,0.67),"Medium",H2178&gt;PERCENTILE(Income_Clean,0.67),"High")</f>
        <v>Low</v>
      </c>
      <c r="J2178" t="str">
        <f t="shared" ref="J2178:J2237" si="205">_xlfn.XLOOKUP(I2178,$AK$3:$AK$5,$AL$3:$AL$5)</f>
        <v>Below Average Income</v>
      </c>
      <c r="K2178">
        <v>0</v>
      </c>
      <c r="L2178">
        <v>1</v>
      </c>
      <c r="M2178" t="str">
        <f t="shared" si="201"/>
        <v>Yes</v>
      </c>
      <c r="N2178" t="s">
        <v>463</v>
      </c>
      <c r="O2178">
        <v>84</v>
      </c>
      <c r="P2178">
        <v>116</v>
      </c>
      <c r="Q2178">
        <v>6</v>
      </c>
      <c r="R2178">
        <v>82</v>
      </c>
      <c r="S2178">
        <v>6</v>
      </c>
      <c r="T2178">
        <v>6</v>
      </c>
      <c r="U2178">
        <v>41</v>
      </c>
      <c r="V2178">
        <f t="shared" si="202"/>
        <v>257</v>
      </c>
      <c r="W2178">
        <v>2</v>
      </c>
      <c r="X2178">
        <v>3</v>
      </c>
      <c r="Y2178">
        <v>1</v>
      </c>
      <c r="Z2178">
        <v>6</v>
      </c>
      <c r="AA2178">
        <v>5</v>
      </c>
      <c r="AB2178">
        <v>0</v>
      </c>
      <c r="AC2178">
        <v>0</v>
      </c>
      <c r="AD2178">
        <v>0</v>
      </c>
      <c r="AE2178">
        <v>0</v>
      </c>
      <c r="AF2178">
        <v>0</v>
      </c>
      <c r="AG2178">
        <f t="shared" si="203"/>
        <v>0</v>
      </c>
      <c r="AH2178">
        <v>0</v>
      </c>
      <c r="AI2178">
        <v>0</v>
      </c>
    </row>
    <row r="2179" spans="1:35" x14ac:dyDescent="0.3">
      <c r="A2179" s="1">
        <v>1321</v>
      </c>
      <c r="B2179">
        <v>1974</v>
      </c>
      <c r="C2179">
        <f t="shared" ref="C2179:C2237" si="206">2026-B2179</f>
        <v>52</v>
      </c>
      <c r="D2179" t="str" cm="1">
        <f t="array" ref="D2179">_xlfn.IFS(C2179&lt;36,"Young",C2179&lt;56,"Middle-aged",C2179&gt;=56,"Senior")</f>
        <v>Middle-aged</v>
      </c>
      <c r="E2179" t="s">
        <v>29</v>
      </c>
      <c r="F2179" t="s">
        <v>37</v>
      </c>
      <c r="G2179">
        <v>26067</v>
      </c>
      <c r="H2179">
        <f t="shared" si="204"/>
        <v>26067</v>
      </c>
      <c r="I2179" t="str" cm="1">
        <f t="array" ref="I2179">_xlfn.IFS(H2179&lt;PERCENTILE(Income_Clean,0.33),"Low",H2179&lt;PERCENTILE(Income_Clean,0.67),"Medium",H2179&gt;PERCENTILE(Income_Clean,0.67),"High")</f>
        <v>Low</v>
      </c>
      <c r="J2179" t="str">
        <f t="shared" si="205"/>
        <v>Below Average Income</v>
      </c>
      <c r="K2179">
        <v>1</v>
      </c>
      <c r="L2179">
        <v>0</v>
      </c>
      <c r="M2179" t="str">
        <f t="shared" ref="M2179:M2237" si="207">IF(K2179+L2179&gt;0,"Yes","No")</f>
        <v>Yes</v>
      </c>
      <c r="N2179" t="s">
        <v>511</v>
      </c>
      <c r="O2179">
        <v>49</v>
      </c>
      <c r="P2179">
        <v>22</v>
      </c>
      <c r="Q2179">
        <v>2</v>
      </c>
      <c r="R2179">
        <v>18</v>
      </c>
      <c r="S2179">
        <v>0</v>
      </c>
      <c r="T2179">
        <v>2</v>
      </c>
      <c r="U2179">
        <v>12</v>
      </c>
      <c r="V2179">
        <f t="shared" ref="V2179:V2237" si="208">SUM(P2179:U2179)</f>
        <v>56</v>
      </c>
      <c r="W2179">
        <v>3</v>
      </c>
      <c r="X2179">
        <v>3</v>
      </c>
      <c r="Y2179">
        <v>0</v>
      </c>
      <c r="Z2179">
        <v>3</v>
      </c>
      <c r="AA2179">
        <v>8</v>
      </c>
      <c r="AB2179">
        <v>0</v>
      </c>
      <c r="AC2179">
        <v>0</v>
      </c>
      <c r="AD2179">
        <v>0</v>
      </c>
      <c r="AE2179">
        <v>0</v>
      </c>
      <c r="AF2179">
        <v>0</v>
      </c>
      <c r="AG2179">
        <f t="shared" ref="AG2179:AG2237" si="209">SUM(AB2179:AF2179)</f>
        <v>0</v>
      </c>
      <c r="AH2179">
        <v>0</v>
      </c>
      <c r="AI2179">
        <v>0</v>
      </c>
    </row>
    <row r="2180" spans="1:35" x14ac:dyDescent="0.3">
      <c r="A2180" s="1">
        <v>8858</v>
      </c>
      <c r="B2180">
        <v>1972</v>
      </c>
      <c r="C2180">
        <f t="shared" si="206"/>
        <v>54</v>
      </c>
      <c r="D2180" t="str" cm="1">
        <f t="array" ref="D2180">_xlfn.IFS(C2180&lt;36,"Young",C2180&lt;56,"Middle-aged",C2180&gt;=56,"Senior")</f>
        <v>Middle-aged</v>
      </c>
      <c r="E2180" t="s">
        <v>36</v>
      </c>
      <c r="F2180" t="s">
        <v>37</v>
      </c>
      <c r="G2180">
        <v>44325</v>
      </c>
      <c r="H2180">
        <f t="shared" si="204"/>
        <v>44325</v>
      </c>
      <c r="I2180" t="str" cm="1">
        <f t="array" ref="I2180">_xlfn.IFS(H2180&lt;PERCENTILE(Income_Clean,0.33),"Low",H2180&lt;PERCENTILE(Income_Clean,0.67),"Medium",H2180&gt;PERCENTILE(Income_Clean,0.67),"High")</f>
        <v>Medium</v>
      </c>
      <c r="J2180" t="str">
        <f t="shared" si="205"/>
        <v>Average Income</v>
      </c>
      <c r="K2180">
        <v>0</v>
      </c>
      <c r="L2180">
        <v>1</v>
      </c>
      <c r="M2180" t="str">
        <f t="shared" si="207"/>
        <v>Yes</v>
      </c>
      <c r="N2180" t="s">
        <v>269</v>
      </c>
      <c r="O2180">
        <v>69</v>
      </c>
      <c r="P2180">
        <v>516</v>
      </c>
      <c r="Q2180">
        <v>0</v>
      </c>
      <c r="R2180">
        <v>21</v>
      </c>
      <c r="S2180">
        <v>0</v>
      </c>
      <c r="T2180">
        <v>0</v>
      </c>
      <c r="U2180">
        <v>5</v>
      </c>
      <c r="V2180">
        <f t="shared" si="208"/>
        <v>542</v>
      </c>
      <c r="W2180">
        <v>4</v>
      </c>
      <c r="X2180">
        <v>8</v>
      </c>
      <c r="Y2180">
        <v>2</v>
      </c>
      <c r="Z2180">
        <v>7</v>
      </c>
      <c r="AA2180">
        <v>8</v>
      </c>
      <c r="AB2180">
        <v>0</v>
      </c>
      <c r="AC2180">
        <v>1</v>
      </c>
      <c r="AD2180">
        <v>0</v>
      </c>
      <c r="AE2180">
        <v>0</v>
      </c>
      <c r="AF2180">
        <v>0</v>
      </c>
      <c r="AG2180">
        <f t="shared" si="209"/>
        <v>1</v>
      </c>
      <c r="AH2180">
        <v>0</v>
      </c>
      <c r="AI2180">
        <v>0</v>
      </c>
    </row>
    <row r="2181" spans="1:35" x14ac:dyDescent="0.3">
      <c r="A2181" s="1">
        <v>3266</v>
      </c>
      <c r="B2181">
        <v>1964</v>
      </c>
      <c r="C2181">
        <f t="shared" si="206"/>
        <v>62</v>
      </c>
      <c r="D2181" t="str" cm="1">
        <f t="array" ref="D2181">_xlfn.IFS(C2181&lt;36,"Young",C2181&lt;56,"Middle-aged",C2181&gt;=56,"Senior")</f>
        <v>Senior</v>
      </c>
      <c r="E2181" t="s">
        <v>29</v>
      </c>
      <c r="F2181" t="s">
        <v>37</v>
      </c>
      <c r="G2181">
        <v>42523</v>
      </c>
      <c r="H2181">
        <f t="shared" si="204"/>
        <v>42523</v>
      </c>
      <c r="I2181" t="str" cm="1">
        <f t="array" ref="I2181">_xlfn.IFS(H2181&lt;PERCENTILE(Income_Clean,0.33),"Low",H2181&lt;PERCENTILE(Income_Clean,0.67),"Medium",H2181&gt;PERCENTILE(Income_Clean,0.67),"High")</f>
        <v>Medium</v>
      </c>
      <c r="J2181" t="str">
        <f t="shared" si="205"/>
        <v>Average Income</v>
      </c>
      <c r="K2181">
        <v>0</v>
      </c>
      <c r="L2181">
        <v>0</v>
      </c>
      <c r="M2181" t="str">
        <f t="shared" si="207"/>
        <v>No</v>
      </c>
      <c r="N2181" t="s">
        <v>562</v>
      </c>
      <c r="O2181">
        <v>96</v>
      </c>
      <c r="P2181">
        <v>14</v>
      </c>
      <c r="Q2181">
        <v>36</v>
      </c>
      <c r="R2181">
        <v>11</v>
      </c>
      <c r="S2181">
        <v>3</v>
      </c>
      <c r="T2181">
        <v>26</v>
      </c>
      <c r="U2181">
        <v>35</v>
      </c>
      <c r="V2181">
        <f t="shared" si="208"/>
        <v>125</v>
      </c>
      <c r="W2181">
        <v>1</v>
      </c>
      <c r="X2181">
        <v>1</v>
      </c>
      <c r="Y2181">
        <v>1</v>
      </c>
      <c r="Z2181">
        <v>4</v>
      </c>
      <c r="AA2181">
        <v>2</v>
      </c>
      <c r="AB2181">
        <v>0</v>
      </c>
      <c r="AC2181">
        <v>0</v>
      </c>
      <c r="AD2181">
        <v>0</v>
      </c>
      <c r="AE2181">
        <v>0</v>
      </c>
      <c r="AF2181">
        <v>0</v>
      </c>
      <c r="AG2181">
        <f t="shared" si="209"/>
        <v>0</v>
      </c>
      <c r="AH2181">
        <v>0</v>
      </c>
      <c r="AI2181">
        <v>0</v>
      </c>
    </row>
    <row r="2182" spans="1:35" x14ac:dyDescent="0.3">
      <c r="A2182" s="1">
        <v>11187</v>
      </c>
      <c r="B2182">
        <v>1978</v>
      </c>
      <c r="C2182">
        <f t="shared" si="206"/>
        <v>48</v>
      </c>
      <c r="D2182" t="str" cm="1">
        <f t="array" ref="D2182">_xlfn.IFS(C2182&lt;36,"Young",C2182&lt;56,"Middle-aged",C2182&gt;=56,"Senior")</f>
        <v>Middle-aged</v>
      </c>
      <c r="E2182" t="s">
        <v>47</v>
      </c>
      <c r="F2182" t="s">
        <v>30</v>
      </c>
      <c r="G2182">
        <v>26487</v>
      </c>
      <c r="H2182">
        <f t="shared" si="204"/>
        <v>26487</v>
      </c>
      <c r="I2182" t="str" cm="1">
        <f t="array" ref="I2182">_xlfn.IFS(H2182&lt;PERCENTILE(Income_Clean,0.33),"Low",H2182&lt;PERCENTILE(Income_Clean,0.67),"Medium",H2182&gt;PERCENTILE(Income_Clean,0.67),"High")</f>
        <v>Low</v>
      </c>
      <c r="J2182" t="str">
        <f t="shared" si="205"/>
        <v>Below Average Income</v>
      </c>
      <c r="K2182">
        <v>1</v>
      </c>
      <c r="L2182">
        <v>0</v>
      </c>
      <c r="M2182" t="str">
        <f t="shared" si="207"/>
        <v>Yes</v>
      </c>
      <c r="N2182" t="s">
        <v>238</v>
      </c>
      <c r="O2182">
        <v>23</v>
      </c>
      <c r="P2182">
        <v>2</v>
      </c>
      <c r="Q2182">
        <v>8</v>
      </c>
      <c r="R2182">
        <v>10</v>
      </c>
      <c r="S2182">
        <v>12</v>
      </c>
      <c r="T2182">
        <v>14</v>
      </c>
      <c r="U2182">
        <v>23</v>
      </c>
      <c r="V2182">
        <f t="shared" si="208"/>
        <v>69</v>
      </c>
      <c r="W2182">
        <v>3</v>
      </c>
      <c r="X2182">
        <v>2</v>
      </c>
      <c r="Y2182">
        <v>1</v>
      </c>
      <c r="Z2182">
        <v>3</v>
      </c>
      <c r="AA2182">
        <v>5</v>
      </c>
      <c r="AB2182">
        <v>0</v>
      </c>
      <c r="AC2182">
        <v>0</v>
      </c>
      <c r="AD2182">
        <v>0</v>
      </c>
      <c r="AE2182">
        <v>0</v>
      </c>
      <c r="AF2182">
        <v>0</v>
      </c>
      <c r="AG2182">
        <f t="shared" si="209"/>
        <v>0</v>
      </c>
      <c r="AH2182">
        <v>0</v>
      </c>
      <c r="AI2182">
        <v>0</v>
      </c>
    </row>
    <row r="2183" spans="1:35" x14ac:dyDescent="0.3">
      <c r="A2183" s="1">
        <v>8207</v>
      </c>
      <c r="B2183">
        <v>1957</v>
      </c>
      <c r="C2183">
        <f t="shared" si="206"/>
        <v>69</v>
      </c>
      <c r="D2183" t="str" cm="1">
        <f t="array" ref="D2183">_xlfn.IFS(C2183&lt;36,"Young",C2183&lt;56,"Middle-aged",C2183&gt;=56,"Senior")</f>
        <v>Senior</v>
      </c>
      <c r="E2183" t="s">
        <v>53</v>
      </c>
      <c r="F2183" t="s">
        <v>37</v>
      </c>
      <c r="G2183">
        <v>53233</v>
      </c>
      <c r="H2183">
        <f t="shared" si="204"/>
        <v>53233</v>
      </c>
      <c r="I2183" t="str" cm="1">
        <f t="array" ref="I2183">_xlfn.IFS(H2183&lt;PERCENTILE(Income_Clean,0.33),"Low",H2183&lt;PERCENTILE(Income_Clean,0.67),"Medium",H2183&gt;PERCENTILE(Income_Clean,0.67),"High")</f>
        <v>Medium</v>
      </c>
      <c r="J2183" t="str">
        <f t="shared" si="205"/>
        <v>Average Income</v>
      </c>
      <c r="K2183">
        <v>0</v>
      </c>
      <c r="L2183">
        <v>1</v>
      </c>
      <c r="M2183" t="str">
        <f t="shared" si="207"/>
        <v>Yes</v>
      </c>
      <c r="N2183" t="s">
        <v>210</v>
      </c>
      <c r="O2183">
        <v>18</v>
      </c>
      <c r="P2183">
        <v>28</v>
      </c>
      <c r="Q2183">
        <v>0</v>
      </c>
      <c r="R2183">
        <v>9</v>
      </c>
      <c r="S2183">
        <v>3</v>
      </c>
      <c r="T2183">
        <v>0</v>
      </c>
      <c r="U2183">
        <v>0</v>
      </c>
      <c r="V2183">
        <f t="shared" si="208"/>
        <v>40</v>
      </c>
      <c r="W2183">
        <v>1</v>
      </c>
      <c r="X2183">
        <v>1</v>
      </c>
      <c r="Y2183">
        <v>0</v>
      </c>
      <c r="Z2183">
        <v>3</v>
      </c>
      <c r="AA2183">
        <v>4</v>
      </c>
      <c r="AB2183">
        <v>0</v>
      </c>
      <c r="AC2183">
        <v>0</v>
      </c>
      <c r="AD2183">
        <v>0</v>
      </c>
      <c r="AE2183">
        <v>0</v>
      </c>
      <c r="AF2183">
        <v>0</v>
      </c>
      <c r="AG2183">
        <f t="shared" si="209"/>
        <v>0</v>
      </c>
      <c r="AH2183">
        <v>0</v>
      </c>
      <c r="AI2183">
        <v>0</v>
      </c>
    </row>
    <row r="2184" spans="1:35" x14ac:dyDescent="0.3">
      <c r="A2184" s="1">
        <v>9723</v>
      </c>
      <c r="B2184">
        <v>1960</v>
      </c>
      <c r="C2184">
        <f t="shared" si="206"/>
        <v>66</v>
      </c>
      <c r="D2184" t="str" cm="1">
        <f t="array" ref="D2184">_xlfn.IFS(C2184&lt;36,"Young",C2184&lt;56,"Middle-aged",C2184&gt;=56,"Senior")</f>
        <v>Senior</v>
      </c>
      <c r="E2184" t="s">
        <v>29</v>
      </c>
      <c r="F2184" t="s">
        <v>37</v>
      </c>
      <c r="G2184">
        <v>67716</v>
      </c>
      <c r="H2184">
        <f t="shared" si="204"/>
        <v>67716</v>
      </c>
      <c r="I2184" t="str" cm="1">
        <f t="array" ref="I2184">_xlfn.IFS(H2184&lt;PERCENTILE(Income_Clean,0.33),"Low",H2184&lt;PERCENTILE(Income_Clean,0.67),"Medium",H2184&gt;PERCENTILE(Income_Clean,0.67),"High")</f>
        <v>High</v>
      </c>
      <c r="J2184" t="str">
        <f t="shared" si="205"/>
        <v>Above Average Income</v>
      </c>
      <c r="K2184">
        <v>0</v>
      </c>
      <c r="L2184">
        <v>1</v>
      </c>
      <c r="M2184" t="str">
        <f t="shared" si="207"/>
        <v>Yes</v>
      </c>
      <c r="N2184" t="s">
        <v>296</v>
      </c>
      <c r="O2184">
        <v>8</v>
      </c>
      <c r="P2184">
        <v>530</v>
      </c>
      <c r="Q2184">
        <v>142</v>
      </c>
      <c r="R2184">
        <v>217</v>
      </c>
      <c r="S2184">
        <v>62</v>
      </c>
      <c r="T2184">
        <v>9</v>
      </c>
      <c r="U2184">
        <v>56</v>
      </c>
      <c r="V2184">
        <f t="shared" si="208"/>
        <v>1016</v>
      </c>
      <c r="W2184">
        <v>4</v>
      </c>
      <c r="X2184">
        <v>7</v>
      </c>
      <c r="Y2184">
        <v>4</v>
      </c>
      <c r="Z2184">
        <v>13</v>
      </c>
      <c r="AA2184">
        <v>5</v>
      </c>
      <c r="AB2184">
        <v>0</v>
      </c>
      <c r="AC2184">
        <v>1</v>
      </c>
      <c r="AD2184">
        <v>0</v>
      </c>
      <c r="AE2184">
        <v>0</v>
      </c>
      <c r="AF2184">
        <v>0</v>
      </c>
      <c r="AG2184">
        <f t="shared" si="209"/>
        <v>1</v>
      </c>
      <c r="AH2184">
        <v>0</v>
      </c>
      <c r="AI2184">
        <v>0</v>
      </c>
    </row>
    <row r="2185" spans="1:35" x14ac:dyDescent="0.3">
      <c r="A2185" s="1">
        <v>2666</v>
      </c>
      <c r="B2185">
        <v>1972</v>
      </c>
      <c r="C2185">
        <f t="shared" si="206"/>
        <v>54</v>
      </c>
      <c r="D2185" t="str" cm="1">
        <f t="array" ref="D2185">_xlfn.IFS(C2185&lt;36,"Young",C2185&lt;56,"Middle-aged",C2185&gt;=56,"Senior")</f>
        <v>Middle-aged</v>
      </c>
      <c r="E2185" t="s">
        <v>39</v>
      </c>
      <c r="F2185" t="s">
        <v>37</v>
      </c>
      <c r="G2185">
        <v>76234</v>
      </c>
      <c r="H2185">
        <f t="shared" si="204"/>
        <v>76234</v>
      </c>
      <c r="I2185" t="str" cm="1">
        <f t="array" ref="I2185">_xlfn.IFS(H2185&lt;PERCENTILE(Income_Clean,0.33),"Low",H2185&lt;PERCENTILE(Income_Clean,0.67),"Medium",H2185&gt;PERCENTILE(Income_Clean,0.67),"High")</f>
        <v>High</v>
      </c>
      <c r="J2185" t="str">
        <f t="shared" si="205"/>
        <v>Above Average Income</v>
      </c>
      <c r="K2185">
        <v>0</v>
      </c>
      <c r="L2185">
        <v>1</v>
      </c>
      <c r="M2185" t="str">
        <f t="shared" si="207"/>
        <v>Yes</v>
      </c>
      <c r="N2185" t="s">
        <v>682</v>
      </c>
      <c r="O2185">
        <v>21</v>
      </c>
      <c r="P2185">
        <v>519</v>
      </c>
      <c r="Q2185">
        <v>50</v>
      </c>
      <c r="R2185">
        <v>167</v>
      </c>
      <c r="S2185">
        <v>130</v>
      </c>
      <c r="T2185">
        <v>0</v>
      </c>
      <c r="U2185">
        <v>41</v>
      </c>
      <c r="V2185">
        <f t="shared" si="208"/>
        <v>907</v>
      </c>
      <c r="W2185">
        <v>1</v>
      </c>
      <c r="X2185">
        <v>8</v>
      </c>
      <c r="Y2185">
        <v>3</v>
      </c>
      <c r="Z2185">
        <v>11</v>
      </c>
      <c r="AA2185">
        <v>3</v>
      </c>
      <c r="AB2185">
        <v>0</v>
      </c>
      <c r="AC2185">
        <v>1</v>
      </c>
      <c r="AD2185">
        <v>0</v>
      </c>
      <c r="AE2185">
        <v>0</v>
      </c>
      <c r="AF2185">
        <v>0</v>
      </c>
      <c r="AG2185">
        <f t="shared" si="209"/>
        <v>1</v>
      </c>
      <c r="AH2185">
        <v>0</v>
      </c>
      <c r="AI2185">
        <v>0</v>
      </c>
    </row>
    <row r="2186" spans="1:35" x14ac:dyDescent="0.3">
      <c r="A2186" s="1">
        <v>5721</v>
      </c>
      <c r="B2186">
        <v>1956</v>
      </c>
      <c r="C2186">
        <f t="shared" si="206"/>
        <v>70</v>
      </c>
      <c r="D2186" t="str" cm="1">
        <f t="array" ref="D2186">_xlfn.IFS(C2186&lt;36,"Young",C2186&lt;56,"Middle-aged",C2186&gt;=56,"Senior")</f>
        <v>Senior</v>
      </c>
      <c r="E2186" t="s">
        <v>36</v>
      </c>
      <c r="F2186" t="s">
        <v>37</v>
      </c>
      <c r="G2186">
        <v>84117</v>
      </c>
      <c r="H2186">
        <f t="shared" si="204"/>
        <v>84117</v>
      </c>
      <c r="I2186" t="str" cm="1">
        <f t="array" ref="I2186">_xlfn.IFS(H2186&lt;PERCENTILE(Income_Clean,0.33),"Low",H2186&lt;PERCENTILE(Income_Clean,0.67),"Medium",H2186&gt;PERCENTILE(Income_Clean,0.67),"High")</f>
        <v>High</v>
      </c>
      <c r="J2186" t="str">
        <f t="shared" si="205"/>
        <v>Above Average Income</v>
      </c>
      <c r="K2186">
        <v>0</v>
      </c>
      <c r="L2186">
        <v>0</v>
      </c>
      <c r="M2186" t="str">
        <f t="shared" si="207"/>
        <v>No</v>
      </c>
      <c r="N2186" t="s">
        <v>98</v>
      </c>
      <c r="O2186">
        <v>60</v>
      </c>
      <c r="P2186">
        <v>611</v>
      </c>
      <c r="Q2186">
        <v>76</v>
      </c>
      <c r="R2186">
        <v>749</v>
      </c>
      <c r="S2186">
        <v>59</v>
      </c>
      <c r="T2186">
        <v>45</v>
      </c>
      <c r="U2186">
        <v>26</v>
      </c>
      <c r="V2186">
        <f t="shared" si="208"/>
        <v>1566</v>
      </c>
      <c r="W2186">
        <v>1</v>
      </c>
      <c r="X2186">
        <v>7</v>
      </c>
      <c r="Y2186">
        <v>10</v>
      </c>
      <c r="Z2186">
        <v>6</v>
      </c>
      <c r="AA2186">
        <v>2</v>
      </c>
      <c r="AB2186">
        <v>0</v>
      </c>
      <c r="AC2186">
        <v>0</v>
      </c>
      <c r="AD2186">
        <v>1</v>
      </c>
      <c r="AE2186">
        <v>0</v>
      </c>
      <c r="AF2186">
        <v>0</v>
      </c>
      <c r="AG2186">
        <f t="shared" si="209"/>
        <v>1</v>
      </c>
      <c r="AH2186">
        <v>0</v>
      </c>
      <c r="AI2186">
        <v>0</v>
      </c>
    </row>
    <row r="2187" spans="1:35" x14ac:dyDescent="0.3">
      <c r="A2187" s="1">
        <v>10652</v>
      </c>
      <c r="B2187">
        <v>1957</v>
      </c>
      <c r="C2187">
        <f t="shared" si="206"/>
        <v>69</v>
      </c>
      <c r="D2187" t="str" cm="1">
        <f t="array" ref="D2187">_xlfn.IFS(C2187&lt;36,"Young",C2187&lt;56,"Middle-aged",C2187&gt;=56,"Senior")</f>
        <v>Senior</v>
      </c>
      <c r="E2187" t="s">
        <v>39</v>
      </c>
      <c r="F2187" t="s">
        <v>33</v>
      </c>
      <c r="G2187">
        <v>65487</v>
      </c>
      <c r="H2187">
        <f t="shared" si="204"/>
        <v>65487</v>
      </c>
      <c r="I2187" t="str" cm="1">
        <f t="array" ref="I2187">_xlfn.IFS(H2187&lt;PERCENTILE(Income_Clean,0.33),"Low",H2187&lt;PERCENTILE(Income_Clean,0.67),"Medium",H2187&gt;PERCENTILE(Income_Clean,0.67),"High")</f>
        <v>High</v>
      </c>
      <c r="J2187" t="str">
        <f t="shared" si="205"/>
        <v>Above Average Income</v>
      </c>
      <c r="K2187">
        <v>0</v>
      </c>
      <c r="L2187">
        <v>0</v>
      </c>
      <c r="M2187" t="str">
        <f t="shared" si="207"/>
        <v>No</v>
      </c>
      <c r="N2187" t="s">
        <v>657</v>
      </c>
      <c r="O2187">
        <v>48</v>
      </c>
      <c r="P2187">
        <v>240</v>
      </c>
      <c r="Q2187">
        <v>67</v>
      </c>
      <c r="R2187">
        <v>500</v>
      </c>
      <c r="S2187">
        <v>199</v>
      </c>
      <c r="T2187">
        <v>0</v>
      </c>
      <c r="U2187">
        <v>163</v>
      </c>
      <c r="V2187">
        <f t="shared" si="208"/>
        <v>1169</v>
      </c>
      <c r="W2187">
        <v>3</v>
      </c>
      <c r="X2187">
        <v>3</v>
      </c>
      <c r="Y2187">
        <v>5</v>
      </c>
      <c r="Z2187">
        <v>6</v>
      </c>
      <c r="AA2187">
        <v>2</v>
      </c>
      <c r="AB2187">
        <v>0</v>
      </c>
      <c r="AC2187">
        <v>0</v>
      </c>
      <c r="AD2187">
        <v>0</v>
      </c>
      <c r="AE2187">
        <v>0</v>
      </c>
      <c r="AF2187">
        <v>0</v>
      </c>
      <c r="AG2187">
        <f t="shared" si="209"/>
        <v>0</v>
      </c>
      <c r="AH2187">
        <v>0</v>
      </c>
      <c r="AI2187">
        <v>0</v>
      </c>
    </row>
    <row r="2188" spans="1:35" x14ac:dyDescent="0.3">
      <c r="A2188" s="1">
        <v>1646</v>
      </c>
      <c r="B2188">
        <v>1972</v>
      </c>
      <c r="C2188">
        <f t="shared" si="206"/>
        <v>54</v>
      </c>
      <c r="D2188" t="str" cm="1">
        <f t="array" ref="D2188">_xlfn.IFS(C2188&lt;36,"Young",C2188&lt;56,"Middle-aged",C2188&gt;=56,"Senior")</f>
        <v>Middle-aged</v>
      </c>
      <c r="E2188" t="s">
        <v>47</v>
      </c>
      <c r="F2188" t="s">
        <v>37</v>
      </c>
      <c r="G2188">
        <v>25224</v>
      </c>
      <c r="H2188">
        <f t="shared" si="204"/>
        <v>25224</v>
      </c>
      <c r="I2188" t="str" cm="1">
        <f t="array" ref="I2188">_xlfn.IFS(H2188&lt;PERCENTILE(Income_Clean,0.33),"Low",H2188&lt;PERCENTILE(Income_Clean,0.67),"Medium",H2188&gt;PERCENTILE(Income_Clean,0.67),"High")</f>
        <v>Low</v>
      </c>
      <c r="J2188" t="str">
        <f t="shared" si="205"/>
        <v>Below Average Income</v>
      </c>
      <c r="K2188">
        <v>1</v>
      </c>
      <c r="L2188">
        <v>0</v>
      </c>
      <c r="M2188" t="str">
        <f t="shared" si="207"/>
        <v>Yes</v>
      </c>
      <c r="N2188" t="s">
        <v>626</v>
      </c>
      <c r="O2188">
        <v>36</v>
      </c>
      <c r="P2188">
        <v>4</v>
      </c>
      <c r="Q2188">
        <v>9</v>
      </c>
      <c r="R2188">
        <v>12</v>
      </c>
      <c r="S2188">
        <v>11</v>
      </c>
      <c r="T2188">
        <v>2</v>
      </c>
      <c r="U2188">
        <v>8</v>
      </c>
      <c r="V2188">
        <f t="shared" si="208"/>
        <v>46</v>
      </c>
      <c r="W2188">
        <v>2</v>
      </c>
      <c r="X2188">
        <v>1</v>
      </c>
      <c r="Y2188">
        <v>1</v>
      </c>
      <c r="Z2188">
        <v>3</v>
      </c>
      <c r="AA2188">
        <v>3</v>
      </c>
      <c r="AB2188">
        <v>0</v>
      </c>
      <c r="AC2188">
        <v>0</v>
      </c>
      <c r="AD2188">
        <v>0</v>
      </c>
      <c r="AE2188">
        <v>0</v>
      </c>
      <c r="AF2188">
        <v>0</v>
      </c>
      <c r="AG2188">
        <f t="shared" si="209"/>
        <v>0</v>
      </c>
      <c r="AH2188">
        <v>0</v>
      </c>
      <c r="AI2188">
        <v>0</v>
      </c>
    </row>
    <row r="2189" spans="1:35" x14ac:dyDescent="0.3">
      <c r="A2189" s="1">
        <v>4418</v>
      </c>
      <c r="B2189">
        <v>1983</v>
      </c>
      <c r="C2189">
        <f t="shared" si="206"/>
        <v>43</v>
      </c>
      <c r="D2189" t="str" cm="1">
        <f t="array" ref="D2189">_xlfn.IFS(C2189&lt;36,"Young",C2189&lt;56,"Middle-aged",C2189&gt;=56,"Senior")</f>
        <v>Middle-aged</v>
      </c>
      <c r="E2189" t="s">
        <v>39</v>
      </c>
      <c r="F2189" t="s">
        <v>30</v>
      </c>
      <c r="G2189">
        <v>89616</v>
      </c>
      <c r="H2189">
        <f t="shared" si="204"/>
        <v>89616</v>
      </c>
      <c r="I2189" t="str" cm="1">
        <f t="array" ref="I2189">_xlfn.IFS(H2189&lt;PERCENTILE(Income_Clean,0.33),"Low",H2189&lt;PERCENTILE(Income_Clean,0.67),"Medium",H2189&gt;PERCENTILE(Income_Clean,0.67),"High")</f>
        <v>High</v>
      </c>
      <c r="J2189" t="str">
        <f t="shared" si="205"/>
        <v>Above Average Income</v>
      </c>
      <c r="K2189">
        <v>0</v>
      </c>
      <c r="L2189">
        <v>0</v>
      </c>
      <c r="M2189" t="str">
        <f t="shared" si="207"/>
        <v>No</v>
      </c>
      <c r="N2189" t="s">
        <v>575</v>
      </c>
      <c r="O2189">
        <v>36</v>
      </c>
      <c r="P2189">
        <v>671</v>
      </c>
      <c r="Q2189">
        <v>47</v>
      </c>
      <c r="R2189">
        <v>655</v>
      </c>
      <c r="S2189">
        <v>145</v>
      </c>
      <c r="T2189">
        <v>111</v>
      </c>
      <c r="U2189">
        <v>15</v>
      </c>
      <c r="V2189">
        <f t="shared" si="208"/>
        <v>1644</v>
      </c>
      <c r="W2189">
        <v>1</v>
      </c>
      <c r="X2189">
        <v>7</v>
      </c>
      <c r="Y2189">
        <v>5</v>
      </c>
      <c r="Z2189">
        <v>12</v>
      </c>
      <c r="AA2189">
        <v>2</v>
      </c>
      <c r="AB2189">
        <v>0</v>
      </c>
      <c r="AC2189">
        <v>0</v>
      </c>
      <c r="AD2189">
        <v>0</v>
      </c>
      <c r="AE2189">
        <v>0</v>
      </c>
      <c r="AF2189">
        <v>0</v>
      </c>
      <c r="AG2189">
        <f t="shared" si="209"/>
        <v>0</v>
      </c>
      <c r="AH2189">
        <v>0</v>
      </c>
      <c r="AI2189">
        <v>1</v>
      </c>
    </row>
    <row r="2190" spans="1:35" x14ac:dyDescent="0.3">
      <c r="A2190" s="1">
        <v>2656</v>
      </c>
      <c r="B2190">
        <v>1971</v>
      </c>
      <c r="C2190">
        <f t="shared" si="206"/>
        <v>55</v>
      </c>
      <c r="D2190" t="str" cm="1">
        <f t="array" ref="D2190">_xlfn.IFS(C2190&lt;36,"Young",C2190&lt;56,"Middle-aged",C2190&gt;=56,"Senior")</f>
        <v>Middle-aged</v>
      </c>
      <c r="E2190" t="s">
        <v>29</v>
      </c>
      <c r="F2190" t="s">
        <v>41</v>
      </c>
      <c r="G2190">
        <v>40851</v>
      </c>
      <c r="H2190">
        <f t="shared" si="204"/>
        <v>40851</v>
      </c>
      <c r="I2190" t="str" cm="1">
        <f t="array" ref="I2190">_xlfn.IFS(H2190&lt;PERCENTILE(Income_Clean,0.33),"Low",H2190&lt;PERCENTILE(Income_Clean,0.67),"Medium",H2190&gt;PERCENTILE(Income_Clean,0.67),"High")</f>
        <v>Medium</v>
      </c>
      <c r="J2190" t="str">
        <f t="shared" si="205"/>
        <v>Average Income</v>
      </c>
      <c r="K2190">
        <v>1</v>
      </c>
      <c r="L2190">
        <v>1</v>
      </c>
      <c r="M2190" t="str">
        <f t="shared" si="207"/>
        <v>Yes</v>
      </c>
      <c r="N2190" t="s">
        <v>428</v>
      </c>
      <c r="O2190">
        <v>63</v>
      </c>
      <c r="P2190">
        <v>23</v>
      </c>
      <c r="Q2190">
        <v>1</v>
      </c>
      <c r="R2190">
        <v>7</v>
      </c>
      <c r="S2190">
        <v>0</v>
      </c>
      <c r="T2190">
        <v>4</v>
      </c>
      <c r="U2190">
        <v>24</v>
      </c>
      <c r="V2190">
        <f t="shared" si="208"/>
        <v>59</v>
      </c>
      <c r="W2190">
        <v>1</v>
      </c>
      <c r="X2190">
        <v>1</v>
      </c>
      <c r="Y2190">
        <v>1</v>
      </c>
      <c r="Z2190">
        <v>2</v>
      </c>
      <c r="AA2190">
        <v>7</v>
      </c>
      <c r="AB2190">
        <v>0</v>
      </c>
      <c r="AC2190">
        <v>0</v>
      </c>
      <c r="AD2190">
        <v>0</v>
      </c>
      <c r="AE2190">
        <v>0</v>
      </c>
      <c r="AF2190">
        <v>0</v>
      </c>
      <c r="AG2190">
        <f t="shared" si="209"/>
        <v>0</v>
      </c>
      <c r="AH2190">
        <v>0</v>
      </c>
      <c r="AI2190">
        <v>0</v>
      </c>
    </row>
    <row r="2191" spans="1:35" x14ac:dyDescent="0.3">
      <c r="A2191" s="1">
        <v>7990</v>
      </c>
      <c r="B2191">
        <v>1947</v>
      </c>
      <c r="C2191">
        <f t="shared" si="206"/>
        <v>79</v>
      </c>
      <c r="D2191" t="str" cm="1">
        <f t="array" ref="D2191">_xlfn.IFS(C2191&lt;36,"Young",C2191&lt;56,"Middle-aged",C2191&gt;=56,"Senior")</f>
        <v>Senior</v>
      </c>
      <c r="E2191" t="s">
        <v>29</v>
      </c>
      <c r="F2191" t="s">
        <v>37</v>
      </c>
      <c r="G2191">
        <v>27469</v>
      </c>
      <c r="H2191">
        <f t="shared" si="204"/>
        <v>27469</v>
      </c>
      <c r="I2191" t="str" cm="1">
        <f t="array" ref="I2191">_xlfn.IFS(H2191&lt;PERCENTILE(Income_Clean,0.33),"Low",H2191&lt;PERCENTILE(Income_Clean,0.67),"Medium",H2191&gt;PERCENTILE(Income_Clean,0.67),"High")</f>
        <v>Low</v>
      </c>
      <c r="J2191" t="str">
        <f t="shared" si="205"/>
        <v>Below Average Income</v>
      </c>
      <c r="K2191">
        <v>0</v>
      </c>
      <c r="L2191">
        <v>0</v>
      </c>
      <c r="M2191" t="str">
        <f t="shared" si="207"/>
        <v>No</v>
      </c>
      <c r="N2191" t="s">
        <v>637</v>
      </c>
      <c r="O2191">
        <v>2</v>
      </c>
      <c r="P2191">
        <v>9</v>
      </c>
      <c r="Q2191">
        <v>1</v>
      </c>
      <c r="R2191">
        <v>2</v>
      </c>
      <c r="S2191">
        <v>3</v>
      </c>
      <c r="T2191">
        <v>2</v>
      </c>
      <c r="U2191">
        <v>0</v>
      </c>
      <c r="V2191">
        <f t="shared" si="208"/>
        <v>17</v>
      </c>
      <c r="W2191">
        <v>1</v>
      </c>
      <c r="X2191">
        <v>0</v>
      </c>
      <c r="Y2191">
        <v>0</v>
      </c>
      <c r="Z2191">
        <v>3</v>
      </c>
      <c r="AA2191">
        <v>6</v>
      </c>
      <c r="AB2191">
        <v>0</v>
      </c>
      <c r="AC2191">
        <v>0</v>
      </c>
      <c r="AD2191">
        <v>0</v>
      </c>
      <c r="AE2191">
        <v>0</v>
      </c>
      <c r="AF2191">
        <v>0</v>
      </c>
      <c r="AG2191">
        <f t="shared" si="209"/>
        <v>0</v>
      </c>
      <c r="AH2191">
        <v>0</v>
      </c>
      <c r="AI2191">
        <v>0</v>
      </c>
    </row>
    <row r="2192" spans="1:35" x14ac:dyDescent="0.3">
      <c r="A2192" s="1">
        <v>8722</v>
      </c>
      <c r="B2192">
        <v>1957</v>
      </c>
      <c r="C2192">
        <f t="shared" si="206"/>
        <v>69</v>
      </c>
      <c r="D2192" t="str" cm="1">
        <f t="array" ref="D2192">_xlfn.IFS(C2192&lt;36,"Young",C2192&lt;56,"Middle-aged",C2192&gt;=56,"Senior")</f>
        <v>Senior</v>
      </c>
      <c r="E2192" t="s">
        <v>53</v>
      </c>
      <c r="F2192" t="s">
        <v>37</v>
      </c>
      <c r="G2192">
        <v>82347</v>
      </c>
      <c r="H2192">
        <f t="shared" si="204"/>
        <v>82347</v>
      </c>
      <c r="I2192" t="str" cm="1">
        <f t="array" ref="I2192">_xlfn.IFS(H2192&lt;PERCENTILE(Income_Clean,0.33),"Low",H2192&lt;PERCENTILE(Income_Clean,0.67),"Medium",H2192&gt;PERCENTILE(Income_Clean,0.67),"High")</f>
        <v>High</v>
      </c>
      <c r="J2192" t="str">
        <f t="shared" si="205"/>
        <v>Above Average Income</v>
      </c>
      <c r="K2192">
        <v>0</v>
      </c>
      <c r="L2192">
        <v>0</v>
      </c>
      <c r="M2192" t="str">
        <f t="shared" si="207"/>
        <v>No</v>
      </c>
      <c r="N2192" t="s">
        <v>524</v>
      </c>
      <c r="O2192">
        <v>38</v>
      </c>
      <c r="P2192">
        <v>556</v>
      </c>
      <c r="Q2192">
        <v>54</v>
      </c>
      <c r="R2192">
        <v>845</v>
      </c>
      <c r="S2192">
        <v>202</v>
      </c>
      <c r="T2192">
        <v>133</v>
      </c>
      <c r="U2192">
        <v>63</v>
      </c>
      <c r="V2192">
        <f t="shared" si="208"/>
        <v>1853</v>
      </c>
      <c r="W2192">
        <v>1</v>
      </c>
      <c r="X2192">
        <v>7</v>
      </c>
      <c r="Y2192">
        <v>7</v>
      </c>
      <c r="Z2192">
        <v>10</v>
      </c>
      <c r="AA2192">
        <v>3</v>
      </c>
      <c r="AB2192">
        <v>1</v>
      </c>
      <c r="AC2192">
        <v>0</v>
      </c>
      <c r="AD2192">
        <v>0</v>
      </c>
      <c r="AE2192">
        <v>1</v>
      </c>
      <c r="AF2192">
        <v>0</v>
      </c>
      <c r="AG2192">
        <f t="shared" si="209"/>
        <v>2</v>
      </c>
      <c r="AH2192">
        <v>0</v>
      </c>
      <c r="AI2192">
        <v>1</v>
      </c>
    </row>
    <row r="2193" spans="1:35" x14ac:dyDescent="0.3">
      <c r="A2193" s="1">
        <v>7118</v>
      </c>
      <c r="B2193">
        <v>1957</v>
      </c>
      <c r="C2193">
        <f t="shared" si="206"/>
        <v>69</v>
      </c>
      <c r="D2193" t="str" cm="1">
        <f t="array" ref="D2193">_xlfn.IFS(C2193&lt;36,"Young",C2193&lt;56,"Middle-aged",C2193&gt;=56,"Senior")</f>
        <v>Senior</v>
      </c>
      <c r="E2193" t="s">
        <v>29</v>
      </c>
      <c r="F2193" t="s">
        <v>37</v>
      </c>
      <c r="G2193">
        <v>73803</v>
      </c>
      <c r="H2193">
        <f t="shared" si="204"/>
        <v>73803</v>
      </c>
      <c r="I2193" t="str" cm="1">
        <f t="array" ref="I2193">_xlfn.IFS(H2193&lt;PERCENTILE(Income_Clean,0.33),"Low",H2193&lt;PERCENTILE(Income_Clean,0.67),"Medium",H2193&gt;PERCENTILE(Income_Clean,0.67),"High")</f>
        <v>High</v>
      </c>
      <c r="J2193" t="str">
        <f t="shared" si="205"/>
        <v>Above Average Income</v>
      </c>
      <c r="K2193">
        <v>0</v>
      </c>
      <c r="L2193">
        <v>1</v>
      </c>
      <c r="M2193" t="str">
        <f t="shared" si="207"/>
        <v>Yes</v>
      </c>
      <c r="N2193" t="s">
        <v>478</v>
      </c>
      <c r="O2193">
        <v>61</v>
      </c>
      <c r="P2193">
        <v>833</v>
      </c>
      <c r="Q2193">
        <v>80</v>
      </c>
      <c r="R2193">
        <v>363</v>
      </c>
      <c r="S2193">
        <v>52</v>
      </c>
      <c r="T2193">
        <v>26</v>
      </c>
      <c r="U2193">
        <v>174</v>
      </c>
      <c r="V2193">
        <f t="shared" si="208"/>
        <v>1528</v>
      </c>
      <c r="W2193">
        <v>2</v>
      </c>
      <c r="X2193">
        <v>9</v>
      </c>
      <c r="Y2193">
        <v>5</v>
      </c>
      <c r="Z2193">
        <v>6</v>
      </c>
      <c r="AA2193">
        <v>6</v>
      </c>
      <c r="AB2193">
        <v>1</v>
      </c>
      <c r="AC2193">
        <v>0</v>
      </c>
      <c r="AD2193">
        <v>0</v>
      </c>
      <c r="AE2193">
        <v>0</v>
      </c>
      <c r="AF2193">
        <v>0</v>
      </c>
      <c r="AG2193">
        <f t="shared" si="209"/>
        <v>1</v>
      </c>
      <c r="AH2193">
        <v>0</v>
      </c>
      <c r="AI2193">
        <v>1</v>
      </c>
    </row>
    <row r="2194" spans="1:35" x14ac:dyDescent="0.3">
      <c r="A2194" s="1">
        <v>2980</v>
      </c>
      <c r="B2194">
        <v>1952</v>
      </c>
      <c r="C2194">
        <f t="shared" si="206"/>
        <v>74</v>
      </c>
      <c r="D2194" t="str" cm="1">
        <f t="array" ref="D2194">_xlfn.IFS(C2194&lt;36,"Young",C2194&lt;56,"Middle-aged",C2194&gt;=56,"Senior")</f>
        <v>Senior</v>
      </c>
      <c r="E2194" t="s">
        <v>39</v>
      </c>
      <c r="F2194" t="s">
        <v>30</v>
      </c>
      <c r="G2194">
        <v>8820</v>
      </c>
      <c r="H2194">
        <f t="shared" si="204"/>
        <v>8820</v>
      </c>
      <c r="I2194" t="str" cm="1">
        <f t="array" ref="I2194">_xlfn.IFS(H2194&lt;PERCENTILE(Income_Clean,0.33),"Low",H2194&lt;PERCENTILE(Income_Clean,0.67),"Medium",H2194&gt;PERCENTILE(Income_Clean,0.67),"High")</f>
        <v>Low</v>
      </c>
      <c r="J2194" t="str">
        <f t="shared" si="205"/>
        <v>Below Average Income</v>
      </c>
      <c r="K2194">
        <v>1</v>
      </c>
      <c r="L2194">
        <v>1</v>
      </c>
      <c r="M2194" t="str">
        <f t="shared" si="207"/>
        <v>Yes</v>
      </c>
      <c r="N2194" t="s">
        <v>512</v>
      </c>
      <c r="O2194">
        <v>52</v>
      </c>
      <c r="P2194">
        <v>12</v>
      </c>
      <c r="Q2194">
        <v>0</v>
      </c>
      <c r="R2194">
        <v>13</v>
      </c>
      <c r="S2194">
        <v>4</v>
      </c>
      <c r="T2194">
        <v>2</v>
      </c>
      <c r="U2194">
        <v>4</v>
      </c>
      <c r="V2194">
        <f t="shared" si="208"/>
        <v>35</v>
      </c>
      <c r="W2194">
        <v>4</v>
      </c>
      <c r="X2194">
        <v>3</v>
      </c>
      <c r="Y2194">
        <v>0</v>
      </c>
      <c r="Z2194">
        <v>3</v>
      </c>
      <c r="AA2194">
        <v>8</v>
      </c>
      <c r="AB2194">
        <v>0</v>
      </c>
      <c r="AC2194">
        <v>0</v>
      </c>
      <c r="AD2194">
        <v>0</v>
      </c>
      <c r="AE2194">
        <v>0</v>
      </c>
      <c r="AF2194">
        <v>0</v>
      </c>
      <c r="AG2194">
        <f t="shared" si="209"/>
        <v>0</v>
      </c>
      <c r="AH2194">
        <v>0</v>
      </c>
      <c r="AI2194">
        <v>0</v>
      </c>
    </row>
    <row r="2195" spans="1:35" x14ac:dyDescent="0.3">
      <c r="A2195" s="1">
        <v>1839</v>
      </c>
      <c r="B2195">
        <v>1974</v>
      </c>
      <c r="C2195">
        <f t="shared" si="206"/>
        <v>52</v>
      </c>
      <c r="D2195" t="str" cm="1">
        <f t="array" ref="D2195">_xlfn.IFS(C2195&lt;36,"Young",C2195&lt;56,"Middle-aged",C2195&gt;=56,"Senior")</f>
        <v>Middle-aged</v>
      </c>
      <c r="E2195" t="s">
        <v>29</v>
      </c>
      <c r="F2195" t="s">
        <v>30</v>
      </c>
      <c r="G2195">
        <v>43322</v>
      </c>
      <c r="H2195">
        <f t="shared" si="204"/>
        <v>43322</v>
      </c>
      <c r="I2195" t="str" cm="1">
        <f t="array" ref="I2195">_xlfn.IFS(H2195&lt;PERCENTILE(Income_Clean,0.33),"Low",H2195&lt;PERCENTILE(Income_Clean,0.67),"Medium",H2195&gt;PERCENTILE(Income_Clean,0.67),"High")</f>
        <v>Medium</v>
      </c>
      <c r="J2195" t="str">
        <f t="shared" si="205"/>
        <v>Average Income</v>
      </c>
      <c r="K2195">
        <v>0</v>
      </c>
      <c r="L2195">
        <v>0</v>
      </c>
      <c r="M2195" t="str">
        <f t="shared" si="207"/>
        <v>No</v>
      </c>
      <c r="N2195" t="s">
        <v>179</v>
      </c>
      <c r="O2195">
        <v>25</v>
      </c>
      <c r="P2195">
        <v>56</v>
      </c>
      <c r="Q2195">
        <v>7</v>
      </c>
      <c r="R2195">
        <v>48</v>
      </c>
      <c r="S2195">
        <v>10</v>
      </c>
      <c r="T2195">
        <v>2</v>
      </c>
      <c r="U2195">
        <v>18</v>
      </c>
      <c r="V2195">
        <f t="shared" si="208"/>
        <v>141</v>
      </c>
      <c r="W2195">
        <v>1</v>
      </c>
      <c r="X2195">
        <v>3</v>
      </c>
      <c r="Y2195">
        <v>0</v>
      </c>
      <c r="Z2195">
        <v>4</v>
      </c>
      <c r="AA2195">
        <v>7</v>
      </c>
      <c r="AB2195">
        <v>0</v>
      </c>
      <c r="AC2195">
        <v>0</v>
      </c>
      <c r="AD2195">
        <v>0</v>
      </c>
      <c r="AE2195">
        <v>0</v>
      </c>
      <c r="AF2195">
        <v>0</v>
      </c>
      <c r="AG2195">
        <f t="shared" si="209"/>
        <v>0</v>
      </c>
      <c r="AH2195">
        <v>0</v>
      </c>
      <c r="AI2195">
        <v>0</v>
      </c>
    </row>
    <row r="2196" spans="1:35" x14ac:dyDescent="0.3">
      <c r="A2196" s="1">
        <v>10722</v>
      </c>
      <c r="B2196">
        <v>1973</v>
      </c>
      <c r="C2196">
        <f t="shared" si="206"/>
        <v>53</v>
      </c>
      <c r="D2196" t="str" cm="1">
        <f t="array" ref="D2196">_xlfn.IFS(C2196&lt;36,"Young",C2196&lt;56,"Middle-aged",C2196&gt;=56,"Senior")</f>
        <v>Middle-aged</v>
      </c>
      <c r="E2196" t="s">
        <v>29</v>
      </c>
      <c r="F2196" t="s">
        <v>33</v>
      </c>
      <c r="G2196">
        <v>55593</v>
      </c>
      <c r="H2196">
        <f t="shared" si="204"/>
        <v>55593</v>
      </c>
      <c r="I2196" t="str" cm="1">
        <f t="array" ref="I2196">_xlfn.IFS(H2196&lt;PERCENTILE(Income_Clean,0.33),"Low",H2196&lt;PERCENTILE(Income_Clean,0.67),"Medium",H2196&gt;PERCENTILE(Income_Clean,0.67),"High")</f>
        <v>Medium</v>
      </c>
      <c r="J2196" t="str">
        <f t="shared" si="205"/>
        <v>Average Income</v>
      </c>
      <c r="K2196">
        <v>0</v>
      </c>
      <c r="L2196">
        <v>1</v>
      </c>
      <c r="M2196" t="str">
        <f t="shared" si="207"/>
        <v>Yes</v>
      </c>
      <c r="N2196" t="s">
        <v>34</v>
      </c>
      <c r="O2196">
        <v>63</v>
      </c>
      <c r="P2196">
        <v>293</v>
      </c>
      <c r="Q2196">
        <v>8</v>
      </c>
      <c r="R2196">
        <v>124</v>
      </c>
      <c r="S2196">
        <v>11</v>
      </c>
      <c r="T2196">
        <v>4</v>
      </c>
      <c r="U2196">
        <v>106</v>
      </c>
      <c r="V2196">
        <f t="shared" si="208"/>
        <v>546</v>
      </c>
      <c r="W2196">
        <v>2</v>
      </c>
      <c r="X2196">
        <v>6</v>
      </c>
      <c r="Y2196">
        <v>6</v>
      </c>
      <c r="Z2196">
        <v>3</v>
      </c>
      <c r="AA2196">
        <v>6</v>
      </c>
      <c r="AB2196">
        <v>1</v>
      </c>
      <c r="AC2196">
        <v>0</v>
      </c>
      <c r="AD2196">
        <v>0</v>
      </c>
      <c r="AE2196">
        <v>0</v>
      </c>
      <c r="AF2196">
        <v>0</v>
      </c>
      <c r="AG2196">
        <f t="shared" si="209"/>
        <v>1</v>
      </c>
      <c r="AH2196">
        <v>0</v>
      </c>
      <c r="AI2196">
        <v>0</v>
      </c>
    </row>
    <row r="2197" spans="1:35" x14ac:dyDescent="0.3">
      <c r="A2197" s="1">
        <v>2632</v>
      </c>
      <c r="B2197">
        <v>1954</v>
      </c>
      <c r="C2197">
        <f t="shared" si="206"/>
        <v>72</v>
      </c>
      <c r="D2197" t="str" cm="1">
        <f t="array" ref="D2197">_xlfn.IFS(C2197&lt;36,"Young",C2197&lt;56,"Middle-aged",C2197&gt;=56,"Senior")</f>
        <v>Senior</v>
      </c>
      <c r="E2197" t="s">
        <v>29</v>
      </c>
      <c r="F2197" t="s">
        <v>37</v>
      </c>
      <c r="G2197">
        <v>50501</v>
      </c>
      <c r="H2197">
        <f t="shared" si="204"/>
        <v>50501</v>
      </c>
      <c r="I2197" t="str" cm="1">
        <f t="array" ref="I2197">_xlfn.IFS(H2197&lt;PERCENTILE(Income_Clean,0.33),"Low",H2197&lt;PERCENTILE(Income_Clean,0.67),"Medium",H2197&gt;PERCENTILE(Income_Clean,0.67),"High")</f>
        <v>Medium</v>
      </c>
      <c r="J2197" t="str">
        <f t="shared" si="205"/>
        <v>Average Income</v>
      </c>
      <c r="K2197">
        <v>1</v>
      </c>
      <c r="L2197">
        <v>1</v>
      </c>
      <c r="M2197" t="str">
        <f t="shared" si="207"/>
        <v>Yes</v>
      </c>
      <c r="N2197" t="s">
        <v>503</v>
      </c>
      <c r="O2197">
        <v>10</v>
      </c>
      <c r="P2197">
        <v>297</v>
      </c>
      <c r="Q2197">
        <v>0</v>
      </c>
      <c r="R2197">
        <v>38</v>
      </c>
      <c r="S2197">
        <v>13</v>
      </c>
      <c r="T2197">
        <v>0</v>
      </c>
      <c r="U2197">
        <v>152</v>
      </c>
      <c r="V2197">
        <f t="shared" si="208"/>
        <v>500</v>
      </c>
      <c r="W2197">
        <v>7</v>
      </c>
      <c r="X2197">
        <v>5</v>
      </c>
      <c r="Y2197">
        <v>4</v>
      </c>
      <c r="Z2197">
        <v>4</v>
      </c>
      <c r="AA2197">
        <v>6</v>
      </c>
      <c r="AB2197">
        <v>1</v>
      </c>
      <c r="AC2197">
        <v>0</v>
      </c>
      <c r="AD2197">
        <v>0</v>
      </c>
      <c r="AE2197">
        <v>0</v>
      </c>
      <c r="AF2197">
        <v>0</v>
      </c>
      <c r="AG2197">
        <f t="shared" si="209"/>
        <v>1</v>
      </c>
      <c r="AH2197">
        <v>0</v>
      </c>
      <c r="AI2197">
        <v>1</v>
      </c>
    </row>
    <row r="2198" spans="1:35" x14ac:dyDescent="0.3">
      <c r="A2198" s="1">
        <v>9014</v>
      </c>
      <c r="B2198">
        <v>1975</v>
      </c>
      <c r="C2198">
        <f t="shared" si="206"/>
        <v>51</v>
      </c>
      <c r="D2198" t="str" cm="1">
        <f t="array" ref="D2198">_xlfn.IFS(C2198&lt;36,"Young",C2198&lt;56,"Middle-aged",C2198&gt;=56,"Senior")</f>
        <v>Middle-aged</v>
      </c>
      <c r="E2198" t="s">
        <v>29</v>
      </c>
      <c r="F2198" t="s">
        <v>37</v>
      </c>
      <c r="G2198">
        <v>37085</v>
      </c>
      <c r="H2198">
        <f t="shared" si="204"/>
        <v>37085</v>
      </c>
      <c r="I2198" t="str" cm="1">
        <f t="array" ref="I2198">_xlfn.IFS(H2198&lt;PERCENTILE(Income_Clean,0.33),"Low",H2198&lt;PERCENTILE(Income_Clean,0.67),"Medium",H2198&gt;PERCENTILE(Income_Clean,0.67),"High")</f>
        <v>Low</v>
      </c>
      <c r="J2198" t="str">
        <f t="shared" si="205"/>
        <v>Below Average Income</v>
      </c>
      <c r="K2198">
        <v>1</v>
      </c>
      <c r="L2198">
        <v>1</v>
      </c>
      <c r="M2198" t="str">
        <f t="shared" si="207"/>
        <v>Yes</v>
      </c>
      <c r="N2198" t="s">
        <v>252</v>
      </c>
      <c r="O2198">
        <v>65</v>
      </c>
      <c r="P2198">
        <v>39</v>
      </c>
      <c r="Q2198">
        <v>1</v>
      </c>
      <c r="R2198">
        <v>16</v>
      </c>
      <c r="S2198">
        <v>2</v>
      </c>
      <c r="T2198">
        <v>0</v>
      </c>
      <c r="U2198">
        <v>3</v>
      </c>
      <c r="V2198">
        <f t="shared" si="208"/>
        <v>61</v>
      </c>
      <c r="W2198">
        <v>4</v>
      </c>
      <c r="X2198">
        <v>3</v>
      </c>
      <c r="Y2198">
        <v>0</v>
      </c>
      <c r="Z2198">
        <v>3</v>
      </c>
      <c r="AA2198">
        <v>8</v>
      </c>
      <c r="AB2198">
        <v>0</v>
      </c>
      <c r="AC2198">
        <v>0</v>
      </c>
      <c r="AD2198">
        <v>0</v>
      </c>
      <c r="AE2198">
        <v>0</v>
      </c>
      <c r="AF2198">
        <v>0</v>
      </c>
      <c r="AG2198">
        <f t="shared" si="209"/>
        <v>0</v>
      </c>
      <c r="AH2198">
        <v>0</v>
      </c>
      <c r="AI2198">
        <v>0</v>
      </c>
    </row>
    <row r="2199" spans="1:35" x14ac:dyDescent="0.3">
      <c r="A2199" s="1">
        <v>7620</v>
      </c>
      <c r="B2199">
        <v>1990</v>
      </c>
      <c r="C2199">
        <f t="shared" si="206"/>
        <v>36</v>
      </c>
      <c r="D2199" t="str" cm="1">
        <f t="array" ref="D2199">_xlfn.IFS(C2199&lt;36,"Young",C2199&lt;56,"Middle-aged",C2199&gt;=56,"Senior")</f>
        <v>Middle-aged</v>
      </c>
      <c r="E2199" t="s">
        <v>47</v>
      </c>
      <c r="F2199" t="s">
        <v>30</v>
      </c>
      <c r="G2199">
        <v>16185</v>
      </c>
      <c r="H2199">
        <f t="shared" si="204"/>
        <v>16185</v>
      </c>
      <c r="I2199" t="str" cm="1">
        <f t="array" ref="I2199">_xlfn.IFS(H2199&lt;PERCENTILE(Income_Clean,0.33),"Low",H2199&lt;PERCENTILE(Income_Clean,0.67),"Medium",H2199&gt;PERCENTILE(Income_Clean,0.67),"High")</f>
        <v>Low</v>
      </c>
      <c r="J2199" t="str">
        <f t="shared" si="205"/>
        <v>Below Average Income</v>
      </c>
      <c r="K2199">
        <v>1</v>
      </c>
      <c r="L2199">
        <v>0</v>
      </c>
      <c r="M2199" t="str">
        <f t="shared" si="207"/>
        <v>Yes</v>
      </c>
      <c r="N2199" t="s">
        <v>518</v>
      </c>
      <c r="O2199">
        <v>71</v>
      </c>
      <c r="P2199">
        <v>5</v>
      </c>
      <c r="Q2199">
        <v>11</v>
      </c>
      <c r="R2199">
        <v>16</v>
      </c>
      <c r="S2199">
        <v>21</v>
      </c>
      <c r="T2199">
        <v>8</v>
      </c>
      <c r="U2199">
        <v>45</v>
      </c>
      <c r="V2199">
        <f t="shared" si="208"/>
        <v>106</v>
      </c>
      <c r="W2199">
        <v>2</v>
      </c>
      <c r="X2199">
        <v>2</v>
      </c>
      <c r="Y2199">
        <v>2</v>
      </c>
      <c r="Z2199">
        <v>2</v>
      </c>
      <c r="AA2199">
        <v>8</v>
      </c>
      <c r="AB2199">
        <v>0</v>
      </c>
      <c r="AC2199">
        <v>0</v>
      </c>
      <c r="AD2199">
        <v>0</v>
      </c>
      <c r="AE2199">
        <v>0</v>
      </c>
      <c r="AF2199">
        <v>0</v>
      </c>
      <c r="AG2199">
        <f t="shared" si="209"/>
        <v>0</v>
      </c>
      <c r="AH2199">
        <v>0</v>
      </c>
      <c r="AI2199">
        <v>0</v>
      </c>
    </row>
    <row r="2200" spans="1:35" x14ac:dyDescent="0.3">
      <c r="A2200" s="1">
        <v>10968</v>
      </c>
      <c r="B2200">
        <v>1969</v>
      </c>
      <c r="C2200">
        <f t="shared" si="206"/>
        <v>57</v>
      </c>
      <c r="D2200" t="str" cm="1">
        <f t="array" ref="D2200">_xlfn.IFS(C2200&lt;36,"Young",C2200&lt;56,"Middle-aged",C2200&gt;=56,"Senior")</f>
        <v>Senior</v>
      </c>
      <c r="E2200" t="s">
        <v>29</v>
      </c>
      <c r="F2200" t="s">
        <v>30</v>
      </c>
      <c r="G2200">
        <v>57731</v>
      </c>
      <c r="H2200">
        <f t="shared" si="204"/>
        <v>57731</v>
      </c>
      <c r="I2200" t="str" cm="1">
        <f t="array" ref="I2200">_xlfn.IFS(H2200&lt;PERCENTILE(Income_Clean,0.33),"Low",H2200&lt;PERCENTILE(Income_Clean,0.67),"Medium",H2200&gt;PERCENTILE(Income_Clean,0.67),"High")</f>
        <v>Medium</v>
      </c>
      <c r="J2200" t="str">
        <f t="shared" si="205"/>
        <v>Average Income</v>
      </c>
      <c r="K2200">
        <v>0</v>
      </c>
      <c r="L2200">
        <v>1</v>
      </c>
      <c r="M2200" t="str">
        <f t="shared" si="207"/>
        <v>Yes</v>
      </c>
      <c r="N2200" t="s">
        <v>249</v>
      </c>
      <c r="O2200">
        <v>0</v>
      </c>
      <c r="P2200">
        <v>266</v>
      </c>
      <c r="Q2200">
        <v>21</v>
      </c>
      <c r="R2200">
        <v>300</v>
      </c>
      <c r="S2200">
        <v>65</v>
      </c>
      <c r="T2200">
        <v>8</v>
      </c>
      <c r="U2200">
        <v>44</v>
      </c>
      <c r="V2200">
        <f>SUM(P2200:U2200)</f>
        <v>704</v>
      </c>
      <c r="W2200">
        <v>4</v>
      </c>
      <c r="X2200">
        <v>8</v>
      </c>
      <c r="Y2200">
        <v>8</v>
      </c>
      <c r="Z2200">
        <v>6</v>
      </c>
      <c r="AA2200">
        <v>6</v>
      </c>
      <c r="AB2200">
        <v>0</v>
      </c>
      <c r="AC2200">
        <v>0</v>
      </c>
      <c r="AD2200">
        <v>0</v>
      </c>
      <c r="AE2200">
        <v>0</v>
      </c>
      <c r="AF2200">
        <v>0</v>
      </c>
      <c r="AG2200">
        <f t="shared" si="209"/>
        <v>0</v>
      </c>
      <c r="AH2200">
        <v>0</v>
      </c>
      <c r="AI2200">
        <v>0</v>
      </c>
    </row>
    <row r="2201" spans="1:35" x14ac:dyDescent="0.3">
      <c r="A2201" s="1">
        <v>11133</v>
      </c>
      <c r="B2201">
        <v>1973</v>
      </c>
      <c r="C2201">
        <f t="shared" si="206"/>
        <v>53</v>
      </c>
      <c r="D2201" t="str" cm="1">
        <f t="array" ref="D2201">_xlfn.IFS(C2201&lt;36,"Young",C2201&lt;56,"Middle-aged",C2201&gt;=56,"Senior")</f>
        <v>Middle-aged</v>
      </c>
      <c r="E2201" t="s">
        <v>36</v>
      </c>
      <c r="F2201" t="s">
        <v>705</v>
      </c>
      <c r="G2201">
        <v>48432</v>
      </c>
      <c r="H2201">
        <f t="shared" si="204"/>
        <v>48432</v>
      </c>
      <c r="I2201" t="str" cm="1">
        <f t="array" ref="I2201">_xlfn.IFS(H2201&lt;PERCENTILE(Income_Clean,0.33),"Low",H2201&lt;PERCENTILE(Income_Clean,0.67),"Medium",H2201&gt;PERCENTILE(Income_Clean,0.67),"High")</f>
        <v>Medium</v>
      </c>
      <c r="J2201" t="str">
        <f t="shared" si="205"/>
        <v>Average Income</v>
      </c>
      <c r="K2201">
        <v>0</v>
      </c>
      <c r="L2201">
        <v>1</v>
      </c>
      <c r="M2201" t="str">
        <f t="shared" si="207"/>
        <v>Yes</v>
      </c>
      <c r="N2201" t="s">
        <v>160</v>
      </c>
      <c r="O2201">
        <v>3</v>
      </c>
      <c r="P2201">
        <v>322</v>
      </c>
      <c r="Q2201">
        <v>3</v>
      </c>
      <c r="R2201">
        <v>50</v>
      </c>
      <c r="S2201">
        <v>4</v>
      </c>
      <c r="T2201">
        <v>3</v>
      </c>
      <c r="U2201">
        <v>42</v>
      </c>
      <c r="V2201">
        <f t="shared" si="208"/>
        <v>424</v>
      </c>
      <c r="W2201">
        <v>5</v>
      </c>
      <c r="X2201">
        <v>7</v>
      </c>
      <c r="Y2201">
        <v>1</v>
      </c>
      <c r="Z2201">
        <v>6</v>
      </c>
      <c r="AA2201">
        <v>8</v>
      </c>
      <c r="AB2201">
        <v>0</v>
      </c>
      <c r="AC2201">
        <v>0</v>
      </c>
      <c r="AD2201">
        <v>0</v>
      </c>
      <c r="AE2201">
        <v>0</v>
      </c>
      <c r="AF2201">
        <v>0</v>
      </c>
      <c r="AG2201">
        <f t="shared" si="209"/>
        <v>0</v>
      </c>
      <c r="AH2201">
        <v>0</v>
      </c>
      <c r="AI2201">
        <v>1</v>
      </c>
    </row>
    <row r="2202" spans="1:35" x14ac:dyDescent="0.3">
      <c r="A2202" s="1">
        <v>2736</v>
      </c>
      <c r="B2202">
        <v>1978</v>
      </c>
      <c r="C2202">
        <f t="shared" si="206"/>
        <v>48</v>
      </c>
      <c r="D2202" t="str" cm="1">
        <f t="array" ref="D2202">_xlfn.IFS(C2202&lt;36,"Young",C2202&lt;56,"Middle-aged",C2202&gt;=56,"Senior")</f>
        <v>Middle-aged</v>
      </c>
      <c r="E2202" t="s">
        <v>29</v>
      </c>
      <c r="F2202" t="s">
        <v>37</v>
      </c>
      <c r="G2202">
        <v>73807</v>
      </c>
      <c r="H2202">
        <f t="shared" si="204"/>
        <v>73807</v>
      </c>
      <c r="I2202" t="str" cm="1">
        <f t="array" ref="I2202">_xlfn.IFS(H2202&lt;PERCENTILE(Income_Clean,0.33),"Low",H2202&lt;PERCENTILE(Income_Clean,0.67),"Medium",H2202&gt;PERCENTILE(Income_Clean,0.67),"High")</f>
        <v>High</v>
      </c>
      <c r="J2202" t="str">
        <f t="shared" si="205"/>
        <v>Above Average Income</v>
      </c>
      <c r="K2202">
        <v>0</v>
      </c>
      <c r="L2202">
        <v>1</v>
      </c>
      <c r="M2202" t="str">
        <f t="shared" si="207"/>
        <v>Yes</v>
      </c>
      <c r="N2202" t="s">
        <v>60</v>
      </c>
      <c r="O2202">
        <v>88</v>
      </c>
      <c r="P2202">
        <v>366</v>
      </c>
      <c r="Q2202">
        <v>124</v>
      </c>
      <c r="R2202">
        <v>156</v>
      </c>
      <c r="S2202">
        <v>71</v>
      </c>
      <c r="T2202">
        <v>78</v>
      </c>
      <c r="U2202">
        <v>54</v>
      </c>
      <c r="V2202">
        <f t="shared" si="208"/>
        <v>849</v>
      </c>
      <c r="W2202">
        <v>2</v>
      </c>
      <c r="X2202">
        <v>5</v>
      </c>
      <c r="Y2202">
        <v>5</v>
      </c>
      <c r="Z2202">
        <v>11</v>
      </c>
      <c r="AA2202">
        <v>2</v>
      </c>
      <c r="AB2202">
        <v>0</v>
      </c>
      <c r="AC2202">
        <v>0</v>
      </c>
      <c r="AD2202">
        <v>0</v>
      </c>
      <c r="AE2202">
        <v>0</v>
      </c>
      <c r="AF2202">
        <v>0</v>
      </c>
      <c r="AG2202">
        <f t="shared" si="209"/>
        <v>0</v>
      </c>
      <c r="AH2202">
        <v>0</v>
      </c>
      <c r="AI2202">
        <v>0</v>
      </c>
    </row>
    <row r="2203" spans="1:35" x14ac:dyDescent="0.3">
      <c r="A2203" s="1">
        <v>1876</v>
      </c>
      <c r="B2203">
        <v>1990</v>
      </c>
      <c r="C2203">
        <f t="shared" si="206"/>
        <v>36</v>
      </c>
      <c r="D2203" t="str" cm="1">
        <f t="array" ref="D2203">_xlfn.IFS(C2203&lt;36,"Young",C2203&lt;56,"Middle-aged",C2203&gt;=56,"Senior")</f>
        <v>Middle-aged</v>
      </c>
      <c r="E2203" t="s">
        <v>29</v>
      </c>
      <c r="F2203" t="s">
        <v>37</v>
      </c>
      <c r="G2203">
        <v>18929</v>
      </c>
      <c r="H2203">
        <f t="shared" si="204"/>
        <v>18929</v>
      </c>
      <c r="I2203" t="str" cm="1">
        <f t="array" ref="I2203">_xlfn.IFS(H2203&lt;PERCENTILE(Income_Clean,0.33),"Low",H2203&lt;PERCENTILE(Income_Clean,0.67),"Medium",H2203&gt;PERCENTILE(Income_Clean,0.67),"High")</f>
        <v>Low</v>
      </c>
      <c r="J2203" t="str">
        <f t="shared" si="205"/>
        <v>Below Average Income</v>
      </c>
      <c r="K2203">
        <v>0</v>
      </c>
      <c r="L2203">
        <v>0</v>
      </c>
      <c r="M2203" t="str">
        <f t="shared" si="207"/>
        <v>No</v>
      </c>
      <c r="N2203" t="s">
        <v>359</v>
      </c>
      <c r="O2203">
        <v>15</v>
      </c>
      <c r="P2203">
        <v>32</v>
      </c>
      <c r="Q2203">
        <v>0</v>
      </c>
      <c r="R2203">
        <v>8</v>
      </c>
      <c r="S2203">
        <v>23</v>
      </c>
      <c r="T2203">
        <v>4</v>
      </c>
      <c r="U2203">
        <v>18</v>
      </c>
      <c r="V2203">
        <f t="shared" si="208"/>
        <v>85</v>
      </c>
      <c r="W2203">
        <v>1</v>
      </c>
      <c r="X2203">
        <v>1</v>
      </c>
      <c r="Y2203">
        <v>0</v>
      </c>
      <c r="Z2203">
        <v>4</v>
      </c>
      <c r="AA2203">
        <v>6</v>
      </c>
      <c r="AB2203">
        <v>0</v>
      </c>
      <c r="AC2203">
        <v>0</v>
      </c>
      <c r="AD2203">
        <v>0</v>
      </c>
      <c r="AE2203">
        <v>0</v>
      </c>
      <c r="AF2203">
        <v>0</v>
      </c>
      <c r="AG2203">
        <f t="shared" si="209"/>
        <v>0</v>
      </c>
      <c r="AH2203">
        <v>0</v>
      </c>
      <c r="AI2203">
        <v>0</v>
      </c>
    </row>
    <row r="2204" spans="1:35" x14ac:dyDescent="0.3">
      <c r="A2204" s="1">
        <v>5959</v>
      </c>
      <c r="B2204">
        <v>1968</v>
      </c>
      <c r="C2204">
        <f t="shared" si="206"/>
        <v>58</v>
      </c>
      <c r="D2204" t="str" cm="1">
        <f t="array" ref="D2204">_xlfn.IFS(C2204&lt;36,"Young",C2204&lt;56,"Middle-aged",C2204&gt;=56,"Senior")</f>
        <v>Senior</v>
      </c>
      <c r="E2204" t="s">
        <v>29</v>
      </c>
      <c r="F2204" t="s">
        <v>30</v>
      </c>
      <c r="G2204">
        <v>35893</v>
      </c>
      <c r="H2204">
        <f t="shared" si="204"/>
        <v>35893</v>
      </c>
      <c r="I2204" t="str" cm="1">
        <f t="array" ref="I2204">_xlfn.IFS(H2204&lt;PERCENTILE(Income_Clean,0.33),"Low",H2204&lt;PERCENTILE(Income_Clean,0.67),"Medium",H2204&gt;PERCENTILE(Income_Clean,0.67),"High")</f>
        <v>Low</v>
      </c>
      <c r="J2204" t="str">
        <f t="shared" si="205"/>
        <v>Below Average Income</v>
      </c>
      <c r="K2204">
        <v>1</v>
      </c>
      <c r="L2204">
        <v>1</v>
      </c>
      <c r="M2204" t="str">
        <f t="shared" si="207"/>
        <v>Yes</v>
      </c>
      <c r="N2204" t="s">
        <v>253</v>
      </c>
      <c r="O2204">
        <v>80</v>
      </c>
      <c r="P2204">
        <v>158</v>
      </c>
      <c r="Q2204">
        <v>0</v>
      </c>
      <c r="R2204">
        <v>23</v>
      </c>
      <c r="S2204">
        <v>0</v>
      </c>
      <c r="T2204">
        <v>0</v>
      </c>
      <c r="U2204">
        <v>18</v>
      </c>
      <c r="V2204">
        <f t="shared" si="208"/>
        <v>199</v>
      </c>
      <c r="W2204">
        <v>6</v>
      </c>
      <c r="X2204">
        <v>3</v>
      </c>
      <c r="Y2204">
        <v>1</v>
      </c>
      <c r="Z2204">
        <v>5</v>
      </c>
      <c r="AA2204">
        <v>8</v>
      </c>
      <c r="AB2204">
        <v>0</v>
      </c>
      <c r="AC2204">
        <v>0</v>
      </c>
      <c r="AD2204">
        <v>0</v>
      </c>
      <c r="AE2204">
        <v>0</v>
      </c>
      <c r="AF2204">
        <v>0</v>
      </c>
      <c r="AG2204">
        <f t="shared" si="209"/>
        <v>0</v>
      </c>
      <c r="AH2204">
        <v>0</v>
      </c>
      <c r="AI2204">
        <v>0</v>
      </c>
    </row>
    <row r="2205" spans="1:35" x14ac:dyDescent="0.3">
      <c r="A2205" s="1">
        <v>1092</v>
      </c>
      <c r="B2205">
        <v>1980</v>
      </c>
      <c r="C2205">
        <f t="shared" si="206"/>
        <v>46</v>
      </c>
      <c r="D2205" t="str" cm="1">
        <f t="array" ref="D2205">_xlfn.IFS(C2205&lt;36,"Young",C2205&lt;56,"Middle-aged",C2205&gt;=56,"Senior")</f>
        <v>Middle-aged</v>
      </c>
      <c r="E2205" t="s">
        <v>29</v>
      </c>
      <c r="F2205" t="s">
        <v>37</v>
      </c>
      <c r="G2205">
        <v>61014</v>
      </c>
      <c r="H2205">
        <f t="shared" si="204"/>
        <v>61014</v>
      </c>
      <c r="I2205" t="str" cm="1">
        <f t="array" ref="I2205">_xlfn.IFS(H2205&lt;PERCENTILE(Income_Clean,0.33),"Low",H2205&lt;PERCENTILE(Income_Clean,0.67),"Medium",H2205&gt;PERCENTILE(Income_Clean,0.67),"High")</f>
        <v>Medium</v>
      </c>
      <c r="J2205" t="str">
        <f t="shared" si="205"/>
        <v>Average Income</v>
      </c>
      <c r="K2205">
        <v>0</v>
      </c>
      <c r="L2205">
        <v>1</v>
      </c>
      <c r="M2205" t="str">
        <f t="shared" si="207"/>
        <v>Yes</v>
      </c>
      <c r="N2205" t="s">
        <v>84</v>
      </c>
      <c r="O2205">
        <v>17</v>
      </c>
      <c r="P2205">
        <v>269</v>
      </c>
      <c r="Q2205">
        <v>129</v>
      </c>
      <c r="R2205">
        <v>495</v>
      </c>
      <c r="S2205">
        <v>182</v>
      </c>
      <c r="T2205">
        <v>43</v>
      </c>
      <c r="U2205">
        <v>29</v>
      </c>
      <c r="V2205">
        <f t="shared" si="208"/>
        <v>1147</v>
      </c>
      <c r="W2205">
        <v>4</v>
      </c>
      <c r="X2205">
        <v>9</v>
      </c>
      <c r="Y2205">
        <v>3</v>
      </c>
      <c r="Z2205">
        <v>4</v>
      </c>
      <c r="AA2205">
        <v>7</v>
      </c>
      <c r="AB2205">
        <v>0</v>
      </c>
      <c r="AC2205">
        <v>0</v>
      </c>
      <c r="AD2205">
        <v>0</v>
      </c>
      <c r="AE2205">
        <v>0</v>
      </c>
      <c r="AF2205">
        <v>0</v>
      </c>
      <c r="AG2205">
        <f t="shared" si="209"/>
        <v>0</v>
      </c>
      <c r="AH2205">
        <v>0</v>
      </c>
      <c r="AI2205">
        <v>0</v>
      </c>
    </row>
    <row r="2206" spans="1:35" x14ac:dyDescent="0.3">
      <c r="A2206" s="1">
        <v>4333</v>
      </c>
      <c r="B2206">
        <v>1954</v>
      </c>
      <c r="C2206">
        <f t="shared" si="206"/>
        <v>72</v>
      </c>
      <c r="D2206" t="str" cm="1">
        <f t="array" ref="D2206">_xlfn.IFS(C2206&lt;36,"Young",C2206&lt;56,"Middle-aged",C2206&gt;=56,"Senior")</f>
        <v>Senior</v>
      </c>
      <c r="E2206" t="s">
        <v>29</v>
      </c>
      <c r="F2206" t="s">
        <v>33</v>
      </c>
      <c r="G2206">
        <v>32144</v>
      </c>
      <c r="H2206">
        <f t="shared" si="204"/>
        <v>32144</v>
      </c>
      <c r="I2206" t="str" cm="1">
        <f t="array" ref="I2206">_xlfn.IFS(H2206&lt;PERCENTILE(Income_Clean,0.33),"Low",H2206&lt;PERCENTILE(Income_Clean,0.67),"Medium",H2206&gt;PERCENTILE(Income_Clean,0.67),"High")</f>
        <v>Low</v>
      </c>
      <c r="J2206" t="str">
        <f t="shared" si="205"/>
        <v>Below Average Income</v>
      </c>
      <c r="K2206">
        <v>1</v>
      </c>
      <c r="L2206">
        <v>1</v>
      </c>
      <c r="M2206" t="str">
        <f t="shared" si="207"/>
        <v>Yes</v>
      </c>
      <c r="N2206" t="s">
        <v>121</v>
      </c>
      <c r="O2206">
        <v>76</v>
      </c>
      <c r="P2206">
        <v>41</v>
      </c>
      <c r="Q2206">
        <v>0</v>
      </c>
      <c r="R2206">
        <v>10</v>
      </c>
      <c r="S2206">
        <v>0</v>
      </c>
      <c r="T2206">
        <v>0</v>
      </c>
      <c r="U2206">
        <v>3</v>
      </c>
      <c r="V2206">
        <f t="shared" si="208"/>
        <v>54</v>
      </c>
      <c r="W2206">
        <v>4</v>
      </c>
      <c r="X2206">
        <v>2</v>
      </c>
      <c r="Y2206">
        <v>1</v>
      </c>
      <c r="Z2206">
        <v>3</v>
      </c>
      <c r="AA2206">
        <v>7</v>
      </c>
      <c r="AB2206">
        <v>0</v>
      </c>
      <c r="AC2206">
        <v>1</v>
      </c>
      <c r="AD2206">
        <v>0</v>
      </c>
      <c r="AE2206">
        <v>0</v>
      </c>
      <c r="AF2206">
        <v>0</v>
      </c>
      <c r="AG2206">
        <f t="shared" si="209"/>
        <v>1</v>
      </c>
      <c r="AH2206">
        <v>0</v>
      </c>
      <c r="AI2206">
        <v>0</v>
      </c>
    </row>
    <row r="2207" spans="1:35" x14ac:dyDescent="0.3">
      <c r="A2207" s="1">
        <v>3850</v>
      </c>
      <c r="B2207">
        <v>1963</v>
      </c>
      <c r="C2207">
        <f t="shared" si="206"/>
        <v>63</v>
      </c>
      <c r="D2207" t="str" cm="1">
        <f t="array" ref="D2207">_xlfn.IFS(C2207&lt;36,"Young",C2207&lt;56,"Middle-aged",C2207&gt;=56,"Senior")</f>
        <v>Senior</v>
      </c>
      <c r="E2207" t="s">
        <v>47</v>
      </c>
      <c r="F2207" t="s">
        <v>33</v>
      </c>
      <c r="G2207">
        <v>14918</v>
      </c>
      <c r="H2207">
        <f t="shared" si="204"/>
        <v>14918</v>
      </c>
      <c r="I2207" t="str" cm="1">
        <f t="array" ref="I2207">_xlfn.IFS(H2207&lt;PERCENTILE(Income_Clean,0.33),"Low",H2207&lt;PERCENTILE(Income_Clean,0.67),"Medium",H2207&gt;PERCENTILE(Income_Clean,0.67),"High")</f>
        <v>Low</v>
      </c>
      <c r="J2207" t="str">
        <f t="shared" si="205"/>
        <v>Below Average Income</v>
      </c>
      <c r="K2207">
        <v>0</v>
      </c>
      <c r="L2207">
        <v>1</v>
      </c>
      <c r="M2207" t="str">
        <f t="shared" si="207"/>
        <v>Yes</v>
      </c>
      <c r="N2207" t="s">
        <v>135</v>
      </c>
      <c r="O2207">
        <v>52</v>
      </c>
      <c r="P2207">
        <v>3</v>
      </c>
      <c r="Q2207">
        <v>3</v>
      </c>
      <c r="R2207">
        <v>3</v>
      </c>
      <c r="S2207">
        <v>15</v>
      </c>
      <c r="T2207">
        <v>4</v>
      </c>
      <c r="U2207">
        <v>15</v>
      </c>
      <c r="V2207">
        <f t="shared" si="208"/>
        <v>43</v>
      </c>
      <c r="W2207">
        <v>1</v>
      </c>
      <c r="X2207">
        <v>1</v>
      </c>
      <c r="Y2207">
        <v>0</v>
      </c>
      <c r="Z2207">
        <v>3</v>
      </c>
      <c r="AA2207">
        <v>6</v>
      </c>
      <c r="AB2207">
        <v>0</v>
      </c>
      <c r="AC2207">
        <v>0</v>
      </c>
      <c r="AD2207">
        <v>0</v>
      </c>
      <c r="AE2207">
        <v>0</v>
      </c>
      <c r="AF2207">
        <v>0</v>
      </c>
      <c r="AG2207">
        <f t="shared" si="209"/>
        <v>0</v>
      </c>
      <c r="AH2207">
        <v>0</v>
      </c>
      <c r="AI2207">
        <v>0</v>
      </c>
    </row>
    <row r="2208" spans="1:35" x14ac:dyDescent="0.3">
      <c r="A2208" s="1">
        <v>6168</v>
      </c>
      <c r="B2208">
        <v>1963</v>
      </c>
      <c r="C2208">
        <f t="shared" si="206"/>
        <v>63</v>
      </c>
      <c r="D2208" t="str" cm="1">
        <f t="array" ref="D2208">_xlfn.IFS(C2208&lt;36,"Young",C2208&lt;56,"Middle-aged",C2208&gt;=56,"Senior")</f>
        <v>Senior</v>
      </c>
      <c r="E2208" t="s">
        <v>29</v>
      </c>
      <c r="F2208" t="s">
        <v>41</v>
      </c>
      <c r="G2208">
        <v>45146</v>
      </c>
      <c r="H2208">
        <f t="shared" si="204"/>
        <v>45146</v>
      </c>
      <c r="I2208" t="str" cm="1">
        <f t="array" ref="I2208">_xlfn.IFS(H2208&lt;PERCENTILE(Income_Clean,0.33),"Low",H2208&lt;PERCENTILE(Income_Clean,0.67),"Medium",H2208&gt;PERCENTILE(Income_Clean,0.67),"High")</f>
        <v>Medium</v>
      </c>
      <c r="J2208" t="str">
        <f t="shared" si="205"/>
        <v>Average Income</v>
      </c>
      <c r="K2208">
        <v>1</v>
      </c>
      <c r="L2208">
        <v>1</v>
      </c>
      <c r="M2208" t="str">
        <f t="shared" si="207"/>
        <v>Yes</v>
      </c>
      <c r="N2208" t="s">
        <v>678</v>
      </c>
      <c r="O2208">
        <v>28</v>
      </c>
      <c r="P2208">
        <v>33</v>
      </c>
      <c r="Q2208">
        <v>0</v>
      </c>
      <c r="R2208">
        <v>5</v>
      </c>
      <c r="S2208">
        <v>0</v>
      </c>
      <c r="T2208">
        <v>0</v>
      </c>
      <c r="U2208">
        <v>15</v>
      </c>
      <c r="V2208">
        <f t="shared" si="208"/>
        <v>53</v>
      </c>
      <c r="W2208">
        <v>2</v>
      </c>
      <c r="X2208">
        <v>1</v>
      </c>
      <c r="Y2208">
        <v>1</v>
      </c>
      <c r="Z2208">
        <v>2</v>
      </c>
      <c r="AA2208">
        <v>4</v>
      </c>
      <c r="AB2208">
        <v>0</v>
      </c>
      <c r="AC2208">
        <v>0</v>
      </c>
      <c r="AD2208">
        <v>0</v>
      </c>
      <c r="AE2208">
        <v>0</v>
      </c>
      <c r="AF2208">
        <v>0</v>
      </c>
      <c r="AG2208">
        <f t="shared" si="209"/>
        <v>0</v>
      </c>
      <c r="AH2208">
        <v>0</v>
      </c>
      <c r="AI2208">
        <v>0</v>
      </c>
    </row>
    <row r="2209" spans="1:35" x14ac:dyDescent="0.3">
      <c r="A2209" s="1">
        <v>607</v>
      </c>
      <c r="B2209">
        <v>1955</v>
      </c>
      <c r="C2209">
        <f t="shared" si="206"/>
        <v>71</v>
      </c>
      <c r="D2209" t="str" cm="1">
        <f t="array" ref="D2209">_xlfn.IFS(C2209&lt;36,"Young",C2209&lt;56,"Middle-aged",C2209&gt;=56,"Senior")</f>
        <v>Senior</v>
      </c>
      <c r="E2209" t="s">
        <v>53</v>
      </c>
      <c r="F2209" t="s">
        <v>41</v>
      </c>
      <c r="G2209">
        <v>41769</v>
      </c>
      <c r="H2209">
        <f t="shared" si="204"/>
        <v>41769</v>
      </c>
      <c r="I2209" t="str" cm="1">
        <f t="array" ref="I2209">_xlfn.IFS(H2209&lt;PERCENTILE(Income_Clean,0.33),"Low",H2209&lt;PERCENTILE(Income_Clean,0.67),"Medium",H2209&gt;PERCENTILE(Income_Clean,0.67),"High")</f>
        <v>Medium</v>
      </c>
      <c r="J2209" t="str">
        <f t="shared" si="205"/>
        <v>Average Income</v>
      </c>
      <c r="K2209">
        <v>0</v>
      </c>
      <c r="L2209">
        <v>1</v>
      </c>
      <c r="M2209" t="str">
        <f t="shared" si="207"/>
        <v>Yes</v>
      </c>
      <c r="N2209" t="s">
        <v>292</v>
      </c>
      <c r="O2209">
        <v>31</v>
      </c>
      <c r="P2209">
        <v>302</v>
      </c>
      <c r="Q2209">
        <v>29</v>
      </c>
      <c r="R2209">
        <v>131</v>
      </c>
      <c r="S2209">
        <v>32</v>
      </c>
      <c r="T2209">
        <v>0</v>
      </c>
      <c r="U2209">
        <v>27</v>
      </c>
      <c r="V2209">
        <f t="shared" si="208"/>
        <v>521</v>
      </c>
      <c r="W2209">
        <v>6</v>
      </c>
      <c r="X2209">
        <v>8</v>
      </c>
      <c r="Y2209">
        <v>1</v>
      </c>
      <c r="Z2209">
        <v>7</v>
      </c>
      <c r="AA2209">
        <v>8</v>
      </c>
      <c r="AB2209">
        <v>0</v>
      </c>
      <c r="AC2209">
        <v>0</v>
      </c>
      <c r="AD2209">
        <v>0</v>
      </c>
      <c r="AE2209">
        <v>0</v>
      </c>
      <c r="AF2209">
        <v>0</v>
      </c>
      <c r="AG2209">
        <f t="shared" si="209"/>
        <v>0</v>
      </c>
      <c r="AH2209">
        <v>0</v>
      </c>
      <c r="AI2209">
        <v>0</v>
      </c>
    </row>
    <row r="2210" spans="1:35" x14ac:dyDescent="0.3">
      <c r="A2210" s="1">
        <v>10469</v>
      </c>
      <c r="B2210">
        <v>1981</v>
      </c>
      <c r="C2210">
        <f t="shared" si="206"/>
        <v>45</v>
      </c>
      <c r="D2210" t="str" cm="1">
        <f t="array" ref="D2210">_xlfn.IFS(C2210&lt;36,"Young",C2210&lt;56,"Middle-aged",C2210&gt;=56,"Senior")</f>
        <v>Middle-aged</v>
      </c>
      <c r="E2210" t="s">
        <v>29</v>
      </c>
      <c r="F2210" t="s">
        <v>33</v>
      </c>
      <c r="G2210">
        <v>88325</v>
      </c>
      <c r="H2210">
        <f t="shared" si="204"/>
        <v>88325</v>
      </c>
      <c r="I2210" t="str" cm="1">
        <f t="array" ref="I2210">_xlfn.IFS(H2210&lt;PERCENTILE(Income_Clean,0.33),"Low",H2210&lt;PERCENTILE(Income_Clean,0.67),"Medium",H2210&gt;PERCENTILE(Income_Clean,0.67),"High")</f>
        <v>High</v>
      </c>
      <c r="J2210" t="str">
        <f t="shared" si="205"/>
        <v>Above Average Income</v>
      </c>
      <c r="K2210">
        <v>0</v>
      </c>
      <c r="L2210">
        <v>0</v>
      </c>
      <c r="M2210" t="str">
        <f t="shared" si="207"/>
        <v>No</v>
      </c>
      <c r="N2210" t="s">
        <v>680</v>
      </c>
      <c r="O2210">
        <v>42</v>
      </c>
      <c r="P2210">
        <v>519</v>
      </c>
      <c r="Q2210">
        <v>71</v>
      </c>
      <c r="R2210">
        <v>860</v>
      </c>
      <c r="S2210">
        <v>93</v>
      </c>
      <c r="T2210">
        <v>27</v>
      </c>
      <c r="U2210">
        <v>53</v>
      </c>
      <c r="V2210">
        <f t="shared" si="208"/>
        <v>1623</v>
      </c>
      <c r="W2210">
        <v>1</v>
      </c>
      <c r="X2210">
        <v>6</v>
      </c>
      <c r="Y2210">
        <v>2</v>
      </c>
      <c r="Z2210">
        <v>9</v>
      </c>
      <c r="AA2210">
        <v>2</v>
      </c>
      <c r="AB2210">
        <v>0</v>
      </c>
      <c r="AC2210">
        <v>0</v>
      </c>
      <c r="AD2210">
        <v>0</v>
      </c>
      <c r="AE2210">
        <v>0</v>
      </c>
      <c r="AF2210">
        <v>0</v>
      </c>
      <c r="AG2210">
        <f t="shared" si="209"/>
        <v>0</v>
      </c>
      <c r="AH2210">
        <v>0</v>
      </c>
      <c r="AI2210">
        <v>0</v>
      </c>
    </row>
    <row r="2211" spans="1:35" x14ac:dyDescent="0.3">
      <c r="A2211" s="1">
        <v>6983</v>
      </c>
      <c r="B2211">
        <v>1950</v>
      </c>
      <c r="C2211">
        <f t="shared" si="206"/>
        <v>76</v>
      </c>
      <c r="D2211" t="str" cm="1">
        <f t="array" ref="D2211">_xlfn.IFS(C2211&lt;36,"Young",C2211&lt;56,"Middle-aged",C2211&gt;=56,"Senior")</f>
        <v>Senior</v>
      </c>
      <c r="E2211" t="s">
        <v>39</v>
      </c>
      <c r="F2211" t="s">
        <v>41</v>
      </c>
      <c r="G2211">
        <v>38054</v>
      </c>
      <c r="H2211">
        <f t="shared" si="204"/>
        <v>38054</v>
      </c>
      <c r="I2211" t="str" cm="1">
        <f t="array" ref="I2211">_xlfn.IFS(H2211&lt;PERCENTILE(Income_Clean,0.33),"Low",H2211&lt;PERCENTILE(Income_Clean,0.67),"Medium",H2211&gt;PERCENTILE(Income_Clean,0.67),"High")</f>
        <v>Low</v>
      </c>
      <c r="J2211" t="str">
        <f t="shared" si="205"/>
        <v>Below Average Income</v>
      </c>
      <c r="K2211">
        <v>1</v>
      </c>
      <c r="L2211">
        <v>1</v>
      </c>
      <c r="M2211" t="str">
        <f t="shared" si="207"/>
        <v>Yes</v>
      </c>
      <c r="N2211" t="s">
        <v>566</v>
      </c>
      <c r="O2211">
        <v>24</v>
      </c>
      <c r="P2211">
        <v>23</v>
      </c>
      <c r="Q2211">
        <v>2</v>
      </c>
      <c r="R2211">
        <v>17</v>
      </c>
      <c r="S2211">
        <v>2</v>
      </c>
      <c r="T2211">
        <v>1</v>
      </c>
      <c r="U2211">
        <v>0</v>
      </c>
      <c r="V2211">
        <f t="shared" si="208"/>
        <v>45</v>
      </c>
      <c r="W2211">
        <v>2</v>
      </c>
      <c r="X2211">
        <v>2</v>
      </c>
      <c r="Y2211">
        <v>0</v>
      </c>
      <c r="Z2211">
        <v>3</v>
      </c>
      <c r="AA2211">
        <v>7</v>
      </c>
      <c r="AB2211">
        <v>0</v>
      </c>
      <c r="AC2211">
        <v>0</v>
      </c>
      <c r="AD2211">
        <v>0</v>
      </c>
      <c r="AE2211">
        <v>0</v>
      </c>
      <c r="AF2211">
        <v>0</v>
      </c>
      <c r="AG2211">
        <f t="shared" si="209"/>
        <v>0</v>
      </c>
      <c r="AH2211">
        <v>0</v>
      </c>
      <c r="AI2211">
        <v>0</v>
      </c>
    </row>
    <row r="2212" spans="1:35" x14ac:dyDescent="0.3">
      <c r="A2212" s="1">
        <v>3661</v>
      </c>
      <c r="B2212">
        <v>1995</v>
      </c>
      <c r="C2212">
        <f t="shared" si="206"/>
        <v>31</v>
      </c>
      <c r="D2212" t="str" cm="1">
        <f t="array" ref="D2212">_xlfn.IFS(C2212&lt;36,"Young",C2212&lt;56,"Middle-aged",C2212&gt;=56,"Senior")</f>
        <v>Young</v>
      </c>
      <c r="E2212" t="s">
        <v>53</v>
      </c>
      <c r="F2212" t="s">
        <v>30</v>
      </c>
      <c r="G2212">
        <v>80617</v>
      </c>
      <c r="H2212">
        <f t="shared" si="204"/>
        <v>80617</v>
      </c>
      <c r="I2212" t="str" cm="1">
        <f t="array" ref="I2212">_xlfn.IFS(H2212&lt;PERCENTILE(Income_Clean,0.33),"Low",H2212&lt;PERCENTILE(Income_Clean,0.67),"Medium",H2212&gt;PERCENTILE(Income_Clean,0.67),"High")</f>
        <v>High</v>
      </c>
      <c r="J2212" t="str">
        <f t="shared" si="205"/>
        <v>Above Average Income</v>
      </c>
      <c r="K2212">
        <v>0</v>
      </c>
      <c r="L2212">
        <v>0</v>
      </c>
      <c r="M2212" t="str">
        <f t="shared" si="207"/>
        <v>No</v>
      </c>
      <c r="N2212" t="s">
        <v>109</v>
      </c>
      <c r="O2212">
        <v>42</v>
      </c>
      <c r="P2212">
        <v>594</v>
      </c>
      <c r="Q2212">
        <v>51</v>
      </c>
      <c r="R2212">
        <v>631</v>
      </c>
      <c r="S2212">
        <v>72</v>
      </c>
      <c r="T2212">
        <v>55</v>
      </c>
      <c r="U2212">
        <v>32</v>
      </c>
      <c r="V2212">
        <f t="shared" si="208"/>
        <v>1435</v>
      </c>
      <c r="W2212">
        <v>1</v>
      </c>
      <c r="X2212">
        <v>4</v>
      </c>
      <c r="Y2212">
        <v>6</v>
      </c>
      <c r="Z2212">
        <v>8</v>
      </c>
      <c r="AA2212">
        <v>2</v>
      </c>
      <c r="AB2212">
        <v>0</v>
      </c>
      <c r="AC2212">
        <v>0</v>
      </c>
      <c r="AD2212">
        <v>0</v>
      </c>
      <c r="AE2212">
        <v>0</v>
      </c>
      <c r="AF2212">
        <v>0</v>
      </c>
      <c r="AG2212">
        <f t="shared" si="209"/>
        <v>0</v>
      </c>
      <c r="AH2212">
        <v>0</v>
      </c>
      <c r="AI2212">
        <v>0</v>
      </c>
    </row>
    <row r="2213" spans="1:35" x14ac:dyDescent="0.3">
      <c r="A2213" s="1">
        <v>9303</v>
      </c>
      <c r="B2213">
        <v>1976</v>
      </c>
      <c r="C2213">
        <f t="shared" si="206"/>
        <v>50</v>
      </c>
      <c r="D2213" t="str" cm="1">
        <f t="array" ref="D2213">_xlfn.IFS(C2213&lt;36,"Young",C2213&lt;56,"Middle-aged",C2213&gt;=56,"Senior")</f>
        <v>Middle-aged</v>
      </c>
      <c r="E2213" t="s">
        <v>29</v>
      </c>
      <c r="F2213" t="s">
        <v>37</v>
      </c>
      <c r="G2213">
        <v>5305</v>
      </c>
      <c r="H2213">
        <f t="shared" si="204"/>
        <v>5305</v>
      </c>
      <c r="I2213" t="str" cm="1">
        <f t="array" ref="I2213">_xlfn.IFS(H2213&lt;PERCENTILE(Income_Clean,0.33),"Low",H2213&lt;PERCENTILE(Income_Clean,0.67),"Medium",H2213&gt;PERCENTILE(Income_Clean,0.67),"High")</f>
        <v>Low</v>
      </c>
      <c r="J2213" t="str">
        <f t="shared" si="205"/>
        <v>Below Average Income</v>
      </c>
      <c r="K2213">
        <v>0</v>
      </c>
      <c r="L2213">
        <v>1</v>
      </c>
      <c r="M2213" t="str">
        <f t="shared" si="207"/>
        <v>Yes</v>
      </c>
      <c r="N2213" t="s">
        <v>563</v>
      </c>
      <c r="O2213">
        <v>12</v>
      </c>
      <c r="P2213">
        <v>12</v>
      </c>
      <c r="Q2213">
        <v>4</v>
      </c>
      <c r="R2213">
        <v>7</v>
      </c>
      <c r="S2213">
        <v>1</v>
      </c>
      <c r="T2213">
        <v>3</v>
      </c>
      <c r="U2213">
        <v>5</v>
      </c>
      <c r="V2213">
        <f t="shared" si="208"/>
        <v>32</v>
      </c>
      <c r="W2213">
        <v>0</v>
      </c>
      <c r="X2213">
        <v>1</v>
      </c>
      <c r="Y2213">
        <v>0</v>
      </c>
      <c r="Z2213">
        <v>0</v>
      </c>
      <c r="AA2213">
        <v>13</v>
      </c>
      <c r="AB2213">
        <v>0</v>
      </c>
      <c r="AC2213">
        <v>0</v>
      </c>
      <c r="AD2213">
        <v>0</v>
      </c>
      <c r="AE2213">
        <v>0</v>
      </c>
      <c r="AF2213">
        <v>0</v>
      </c>
      <c r="AG2213">
        <f t="shared" si="209"/>
        <v>0</v>
      </c>
      <c r="AH2213">
        <v>0</v>
      </c>
      <c r="AI2213">
        <v>0</v>
      </c>
    </row>
    <row r="2214" spans="1:35" x14ac:dyDescent="0.3">
      <c r="A2214" s="1">
        <v>692</v>
      </c>
      <c r="B2214">
        <v>1954</v>
      </c>
      <c r="C2214">
        <f t="shared" si="206"/>
        <v>72</v>
      </c>
      <c r="D2214" t="str" cm="1">
        <f t="array" ref="D2214">_xlfn.IFS(C2214&lt;36,"Young",C2214&lt;56,"Middle-aged",C2214&gt;=56,"Senior")</f>
        <v>Senior</v>
      </c>
      <c r="E2214" t="s">
        <v>29</v>
      </c>
      <c r="F2214" t="s">
        <v>33</v>
      </c>
      <c r="G2214">
        <v>36807</v>
      </c>
      <c r="H2214">
        <f t="shared" si="204"/>
        <v>36807</v>
      </c>
      <c r="I2214" t="str" cm="1">
        <f t="array" ref="I2214">_xlfn.IFS(H2214&lt;PERCENTILE(Income_Clean,0.33),"Low",H2214&lt;PERCENTILE(Income_Clean,0.67),"Medium",H2214&gt;PERCENTILE(Income_Clean,0.67),"High")</f>
        <v>Low</v>
      </c>
      <c r="J2214" t="str">
        <f t="shared" si="205"/>
        <v>Below Average Income</v>
      </c>
      <c r="K2214">
        <v>1</v>
      </c>
      <c r="L2214">
        <v>1</v>
      </c>
      <c r="M2214" t="str">
        <f t="shared" si="207"/>
        <v>Yes</v>
      </c>
      <c r="N2214" t="s">
        <v>700</v>
      </c>
      <c r="O2214">
        <v>88</v>
      </c>
      <c r="P2214">
        <v>4</v>
      </c>
      <c r="Q2214">
        <v>2</v>
      </c>
      <c r="R2214">
        <v>5</v>
      </c>
      <c r="S2214">
        <v>0</v>
      </c>
      <c r="T2214">
        <v>0</v>
      </c>
      <c r="U2214">
        <v>5</v>
      </c>
      <c r="V2214">
        <f t="shared" si="208"/>
        <v>16</v>
      </c>
      <c r="W2214">
        <v>1</v>
      </c>
      <c r="X2214">
        <v>1</v>
      </c>
      <c r="Y2214">
        <v>0</v>
      </c>
      <c r="Z2214">
        <v>2</v>
      </c>
      <c r="AA2214">
        <v>6</v>
      </c>
      <c r="AB2214">
        <v>0</v>
      </c>
      <c r="AC2214">
        <v>0</v>
      </c>
      <c r="AD2214">
        <v>0</v>
      </c>
      <c r="AE2214">
        <v>0</v>
      </c>
      <c r="AF2214">
        <v>0</v>
      </c>
      <c r="AG2214">
        <f t="shared" si="209"/>
        <v>0</v>
      </c>
      <c r="AH2214">
        <v>0</v>
      </c>
      <c r="AI2214">
        <v>0</v>
      </c>
    </row>
    <row r="2215" spans="1:35" x14ac:dyDescent="0.3">
      <c r="A2215" s="1">
        <v>736</v>
      </c>
      <c r="B2215">
        <v>1983</v>
      </c>
      <c r="C2215">
        <f t="shared" si="206"/>
        <v>43</v>
      </c>
      <c r="D2215" t="str" cm="1">
        <f t="array" ref="D2215">_xlfn.IFS(C2215&lt;36,"Young",C2215&lt;56,"Middle-aged",C2215&gt;=56,"Senior")</f>
        <v>Middle-aged</v>
      </c>
      <c r="E2215" t="s">
        <v>29</v>
      </c>
      <c r="F2215" t="s">
        <v>33</v>
      </c>
      <c r="G2215">
        <v>28427</v>
      </c>
      <c r="H2215">
        <f t="shared" si="204"/>
        <v>28427</v>
      </c>
      <c r="I2215" t="str" cm="1">
        <f t="array" ref="I2215">_xlfn.IFS(H2215&lt;PERCENTILE(Income_Clean,0.33),"Low",H2215&lt;PERCENTILE(Income_Clean,0.67),"Medium",H2215&gt;PERCENTILE(Income_Clean,0.67),"High")</f>
        <v>Low</v>
      </c>
      <c r="J2215" t="str">
        <f t="shared" si="205"/>
        <v>Below Average Income</v>
      </c>
      <c r="K2215">
        <v>1</v>
      </c>
      <c r="L2215">
        <v>0</v>
      </c>
      <c r="M2215" t="str">
        <f t="shared" si="207"/>
        <v>Yes</v>
      </c>
      <c r="N2215" t="s">
        <v>594</v>
      </c>
      <c r="O2215">
        <v>67</v>
      </c>
      <c r="P2215">
        <v>18</v>
      </c>
      <c r="Q2215">
        <v>3</v>
      </c>
      <c r="R2215">
        <v>19</v>
      </c>
      <c r="S2215">
        <v>3</v>
      </c>
      <c r="T2215">
        <v>3</v>
      </c>
      <c r="U2215">
        <v>6</v>
      </c>
      <c r="V2215">
        <f t="shared" si="208"/>
        <v>52</v>
      </c>
      <c r="W2215">
        <v>2</v>
      </c>
      <c r="X2215">
        <v>2</v>
      </c>
      <c r="Y2215">
        <v>0</v>
      </c>
      <c r="Z2215">
        <v>3</v>
      </c>
      <c r="AA2215">
        <v>8</v>
      </c>
      <c r="AB2215">
        <v>0</v>
      </c>
      <c r="AC2215">
        <v>0</v>
      </c>
      <c r="AD2215">
        <v>0</v>
      </c>
      <c r="AE2215">
        <v>0</v>
      </c>
      <c r="AF2215">
        <v>0</v>
      </c>
      <c r="AG2215">
        <f t="shared" si="209"/>
        <v>0</v>
      </c>
      <c r="AH2215">
        <v>0</v>
      </c>
      <c r="AI2215">
        <v>0</v>
      </c>
    </row>
    <row r="2216" spans="1:35" x14ac:dyDescent="0.3">
      <c r="A2216" s="1">
        <v>9589</v>
      </c>
      <c r="B2216">
        <v>1948</v>
      </c>
      <c r="C2216">
        <f t="shared" si="206"/>
        <v>78</v>
      </c>
      <c r="D2216" t="str" cm="1">
        <f t="array" ref="D2216">_xlfn.IFS(C2216&lt;36,"Young",C2216&lt;56,"Middle-aged",C2216&gt;=56,"Senior")</f>
        <v>Senior</v>
      </c>
      <c r="E2216" t="s">
        <v>36</v>
      </c>
      <c r="F2216" t="s">
        <v>71</v>
      </c>
      <c r="G2216">
        <v>82032</v>
      </c>
      <c r="H2216">
        <f t="shared" si="204"/>
        <v>82032</v>
      </c>
      <c r="I2216" t="str" cm="1">
        <f t="array" ref="I2216">_xlfn.IFS(H2216&lt;PERCENTILE(Income_Clean,0.33),"Low",H2216&lt;PERCENTILE(Income_Clean,0.67),"Medium",H2216&gt;PERCENTILE(Income_Clean,0.67),"High")</f>
        <v>High</v>
      </c>
      <c r="J2216" t="str">
        <f t="shared" si="205"/>
        <v>Above Average Income</v>
      </c>
      <c r="K2216">
        <v>0</v>
      </c>
      <c r="L2216">
        <v>0</v>
      </c>
      <c r="M2216" t="str">
        <f t="shared" si="207"/>
        <v>No</v>
      </c>
      <c r="N2216" t="s">
        <v>345</v>
      </c>
      <c r="O2216">
        <v>54</v>
      </c>
      <c r="P2216">
        <v>332</v>
      </c>
      <c r="Q2216">
        <v>194</v>
      </c>
      <c r="R2216">
        <v>377</v>
      </c>
      <c r="S2216">
        <v>149</v>
      </c>
      <c r="T2216">
        <v>125</v>
      </c>
      <c r="U2216">
        <v>57</v>
      </c>
      <c r="V2216">
        <f t="shared" si="208"/>
        <v>1234</v>
      </c>
      <c r="W2216">
        <v>0</v>
      </c>
      <c r="X2216">
        <v>4</v>
      </c>
      <c r="Y2216">
        <v>6</v>
      </c>
      <c r="Z2216">
        <v>7</v>
      </c>
      <c r="AA2216">
        <v>1</v>
      </c>
      <c r="AB2216">
        <v>0</v>
      </c>
      <c r="AC2216">
        <v>0</v>
      </c>
      <c r="AD2216">
        <v>0</v>
      </c>
      <c r="AE2216">
        <v>0</v>
      </c>
      <c r="AF2216">
        <v>0</v>
      </c>
      <c r="AG2216">
        <f t="shared" si="209"/>
        <v>0</v>
      </c>
      <c r="AH2216">
        <v>0</v>
      </c>
      <c r="AI2216">
        <v>0</v>
      </c>
    </row>
    <row r="2217" spans="1:35" x14ac:dyDescent="0.3">
      <c r="A2217" s="1">
        <v>4838</v>
      </c>
      <c r="B2217">
        <v>1978</v>
      </c>
      <c r="C2217">
        <f t="shared" si="206"/>
        <v>48</v>
      </c>
      <c r="D2217" t="str" cm="1">
        <f t="array" ref="D2217">_xlfn.IFS(C2217&lt;36,"Young",C2217&lt;56,"Middle-aged",C2217&gt;=56,"Senior")</f>
        <v>Middle-aged</v>
      </c>
      <c r="E2217" t="s">
        <v>29</v>
      </c>
      <c r="F2217" t="s">
        <v>33</v>
      </c>
      <c r="G2217">
        <v>22775</v>
      </c>
      <c r="H2217">
        <f t="shared" si="204"/>
        <v>22775</v>
      </c>
      <c r="I2217" t="str" cm="1">
        <f t="array" ref="I2217">_xlfn.IFS(H2217&lt;PERCENTILE(Income_Clean,0.33),"Low",H2217&lt;PERCENTILE(Income_Clean,0.67),"Medium",H2217&gt;PERCENTILE(Income_Clean,0.67),"High")</f>
        <v>Low</v>
      </c>
      <c r="J2217" t="str">
        <f t="shared" si="205"/>
        <v>Below Average Income</v>
      </c>
      <c r="K2217">
        <v>1</v>
      </c>
      <c r="L2217">
        <v>0</v>
      </c>
      <c r="M2217" t="str">
        <f t="shared" si="207"/>
        <v>Yes</v>
      </c>
      <c r="N2217" t="s">
        <v>254</v>
      </c>
      <c r="O2217">
        <v>40</v>
      </c>
      <c r="P2217">
        <v>5</v>
      </c>
      <c r="Q2217">
        <v>1</v>
      </c>
      <c r="R2217">
        <v>8</v>
      </c>
      <c r="S2217">
        <v>0</v>
      </c>
      <c r="T2217">
        <v>0</v>
      </c>
      <c r="U2217">
        <v>1</v>
      </c>
      <c r="V2217">
        <f t="shared" si="208"/>
        <v>15</v>
      </c>
      <c r="W2217">
        <v>1</v>
      </c>
      <c r="X2217">
        <v>1</v>
      </c>
      <c r="Y2217">
        <v>0</v>
      </c>
      <c r="Z2217">
        <v>2</v>
      </c>
      <c r="AA2217">
        <v>8</v>
      </c>
      <c r="AB2217">
        <v>0</v>
      </c>
      <c r="AC2217">
        <v>0</v>
      </c>
      <c r="AD2217">
        <v>0</v>
      </c>
      <c r="AE2217">
        <v>0</v>
      </c>
      <c r="AF2217">
        <v>0</v>
      </c>
      <c r="AG2217">
        <f t="shared" si="209"/>
        <v>0</v>
      </c>
      <c r="AH2217">
        <v>0</v>
      </c>
      <c r="AI2217">
        <v>0</v>
      </c>
    </row>
    <row r="2218" spans="1:35" x14ac:dyDescent="0.3">
      <c r="A2218" s="1">
        <v>9246</v>
      </c>
      <c r="B2218">
        <v>1985</v>
      </c>
      <c r="C2218">
        <f t="shared" si="206"/>
        <v>41</v>
      </c>
      <c r="D2218" t="str" cm="1">
        <f t="array" ref="D2218">_xlfn.IFS(C2218&lt;36,"Young",C2218&lt;56,"Middle-aged",C2218&gt;=56,"Senior")</f>
        <v>Middle-aged</v>
      </c>
      <c r="E2218" t="s">
        <v>39</v>
      </c>
      <c r="F2218" t="s">
        <v>33</v>
      </c>
      <c r="G2218">
        <v>40101</v>
      </c>
      <c r="H2218">
        <f t="shared" si="204"/>
        <v>40101</v>
      </c>
      <c r="I2218" t="str" cm="1">
        <f t="array" ref="I2218">_xlfn.IFS(H2218&lt;PERCENTILE(Income_Clean,0.33),"Low",H2218&lt;PERCENTILE(Income_Clean,0.67),"Medium",H2218&gt;PERCENTILE(Income_Clean,0.67),"High")</f>
        <v>Low</v>
      </c>
      <c r="J2218" t="str">
        <f t="shared" si="205"/>
        <v>Below Average Income</v>
      </c>
      <c r="K2218">
        <v>1</v>
      </c>
      <c r="L2218">
        <v>0</v>
      </c>
      <c r="M2218" t="str">
        <f t="shared" si="207"/>
        <v>Yes</v>
      </c>
      <c r="N2218" t="s">
        <v>548</v>
      </c>
      <c r="O2218">
        <v>73</v>
      </c>
      <c r="P2218">
        <v>171</v>
      </c>
      <c r="Q2218">
        <v>3</v>
      </c>
      <c r="R2218">
        <v>129</v>
      </c>
      <c r="S2218">
        <v>26</v>
      </c>
      <c r="T2218">
        <v>24</v>
      </c>
      <c r="U2218">
        <v>62</v>
      </c>
      <c r="V2218">
        <f t="shared" si="208"/>
        <v>415</v>
      </c>
      <c r="W2218">
        <v>4</v>
      </c>
      <c r="X2218">
        <v>6</v>
      </c>
      <c r="Y2218">
        <v>1</v>
      </c>
      <c r="Z2218">
        <v>6</v>
      </c>
      <c r="AA2218">
        <v>7</v>
      </c>
      <c r="AB2218">
        <v>0</v>
      </c>
      <c r="AC2218">
        <v>0</v>
      </c>
      <c r="AD2218">
        <v>0</v>
      </c>
      <c r="AE2218">
        <v>0</v>
      </c>
      <c r="AF2218">
        <v>0</v>
      </c>
      <c r="AG2218">
        <f t="shared" si="209"/>
        <v>0</v>
      </c>
      <c r="AH2218">
        <v>0</v>
      </c>
      <c r="AI2218">
        <v>0</v>
      </c>
    </row>
    <row r="2219" spans="1:35" x14ac:dyDescent="0.3">
      <c r="A2219" s="1">
        <v>6261</v>
      </c>
      <c r="B2219">
        <v>1979</v>
      </c>
      <c r="C2219">
        <f t="shared" si="206"/>
        <v>47</v>
      </c>
      <c r="D2219" t="str" cm="1">
        <f t="array" ref="D2219">_xlfn.IFS(C2219&lt;36,"Young",C2219&lt;56,"Middle-aged",C2219&gt;=56,"Senior")</f>
        <v>Middle-aged</v>
      </c>
      <c r="E2219" t="s">
        <v>29</v>
      </c>
      <c r="F2219" t="s">
        <v>37</v>
      </c>
      <c r="G2219">
        <v>58025</v>
      </c>
      <c r="H2219">
        <f t="shared" si="204"/>
        <v>58025</v>
      </c>
      <c r="I2219" t="str" cm="1">
        <f t="array" ref="I2219">_xlfn.IFS(H2219&lt;PERCENTILE(Income_Clean,0.33),"Low",H2219&lt;PERCENTILE(Income_Clean,0.67),"Medium",H2219&gt;PERCENTILE(Income_Clean,0.67),"High")</f>
        <v>Medium</v>
      </c>
      <c r="J2219" t="str">
        <f t="shared" si="205"/>
        <v>Average Income</v>
      </c>
      <c r="K2219">
        <v>0</v>
      </c>
      <c r="L2219">
        <v>1</v>
      </c>
      <c r="M2219" t="str">
        <f t="shared" si="207"/>
        <v>Yes</v>
      </c>
      <c r="N2219" t="s">
        <v>669</v>
      </c>
      <c r="O2219">
        <v>81</v>
      </c>
      <c r="P2219">
        <v>270</v>
      </c>
      <c r="Q2219">
        <v>31</v>
      </c>
      <c r="R2219">
        <v>88</v>
      </c>
      <c r="S2219">
        <v>11</v>
      </c>
      <c r="T2219">
        <v>48</v>
      </c>
      <c r="U2219">
        <v>22</v>
      </c>
      <c r="V2219">
        <f t="shared" si="208"/>
        <v>470</v>
      </c>
      <c r="W2219">
        <v>3</v>
      </c>
      <c r="X2219">
        <v>3</v>
      </c>
      <c r="Y2219">
        <v>2</v>
      </c>
      <c r="Z2219">
        <v>10</v>
      </c>
      <c r="AA2219">
        <v>4</v>
      </c>
      <c r="AB2219">
        <v>0</v>
      </c>
      <c r="AC2219">
        <v>0</v>
      </c>
      <c r="AD2219">
        <v>0</v>
      </c>
      <c r="AE2219">
        <v>0</v>
      </c>
      <c r="AF2219">
        <v>0</v>
      </c>
      <c r="AG2219">
        <f t="shared" si="209"/>
        <v>0</v>
      </c>
      <c r="AH2219">
        <v>0</v>
      </c>
      <c r="AI2219">
        <v>0</v>
      </c>
    </row>
    <row r="2220" spans="1:35" x14ac:dyDescent="0.3">
      <c r="A2220" s="1">
        <v>7366</v>
      </c>
      <c r="B2220">
        <v>1982</v>
      </c>
      <c r="C2220">
        <f t="shared" si="206"/>
        <v>44</v>
      </c>
      <c r="D2220" t="str" cm="1">
        <f t="array" ref="D2220">_xlfn.IFS(C2220&lt;36,"Young",C2220&lt;56,"Middle-aged",C2220&gt;=56,"Senior")</f>
        <v>Middle-aged</v>
      </c>
      <c r="E2220" t="s">
        <v>39</v>
      </c>
      <c r="F2220" t="s">
        <v>30</v>
      </c>
      <c r="G2220">
        <v>75777</v>
      </c>
      <c r="H2220">
        <f t="shared" si="204"/>
        <v>75777</v>
      </c>
      <c r="I2220" t="str" cm="1">
        <f t="array" ref="I2220">_xlfn.IFS(H2220&lt;PERCENTILE(Income_Clean,0.33),"Low",H2220&lt;PERCENTILE(Income_Clean,0.67),"Medium",H2220&gt;PERCENTILE(Income_Clean,0.67),"High")</f>
        <v>High</v>
      </c>
      <c r="J2220" t="str">
        <f t="shared" si="205"/>
        <v>Above Average Income</v>
      </c>
      <c r="K2220">
        <v>0</v>
      </c>
      <c r="L2220">
        <v>0</v>
      </c>
      <c r="M2220" t="str">
        <f t="shared" si="207"/>
        <v>No</v>
      </c>
      <c r="N2220" t="s">
        <v>92</v>
      </c>
      <c r="O2220">
        <v>12</v>
      </c>
      <c r="P2220">
        <v>712</v>
      </c>
      <c r="Q2220">
        <v>26</v>
      </c>
      <c r="R2220">
        <v>538</v>
      </c>
      <c r="S2220">
        <v>69</v>
      </c>
      <c r="T2220">
        <v>13</v>
      </c>
      <c r="U2220">
        <v>80</v>
      </c>
      <c r="V2220">
        <f t="shared" si="208"/>
        <v>1438</v>
      </c>
      <c r="W2220">
        <v>1</v>
      </c>
      <c r="X2220">
        <v>3</v>
      </c>
      <c r="Y2220">
        <v>6</v>
      </c>
      <c r="Z2220">
        <v>11</v>
      </c>
      <c r="AA2220">
        <v>1</v>
      </c>
      <c r="AB2220">
        <v>0</v>
      </c>
      <c r="AC2220">
        <v>1</v>
      </c>
      <c r="AD2220">
        <v>1</v>
      </c>
      <c r="AE2220">
        <v>0</v>
      </c>
      <c r="AF2220">
        <v>0</v>
      </c>
      <c r="AG2220">
        <f t="shared" si="209"/>
        <v>2</v>
      </c>
      <c r="AH2220">
        <v>0</v>
      </c>
      <c r="AI2220">
        <v>1</v>
      </c>
    </row>
    <row r="2221" spans="1:35" x14ac:dyDescent="0.3">
      <c r="A2221" s="1">
        <v>10659</v>
      </c>
      <c r="B2221">
        <v>1979</v>
      </c>
      <c r="C2221">
        <f t="shared" si="206"/>
        <v>47</v>
      </c>
      <c r="D2221" t="str" cm="1">
        <f t="array" ref="D2221">_xlfn.IFS(C2221&lt;36,"Young",C2221&lt;56,"Middle-aged",C2221&gt;=56,"Senior")</f>
        <v>Middle-aged</v>
      </c>
      <c r="E2221" t="s">
        <v>53</v>
      </c>
      <c r="F2221" t="s">
        <v>33</v>
      </c>
      <c r="G2221">
        <v>7500</v>
      </c>
      <c r="H2221">
        <f t="shared" si="204"/>
        <v>7500</v>
      </c>
      <c r="I2221" t="str" cm="1">
        <f t="array" ref="I2221">_xlfn.IFS(H2221&lt;PERCENTILE(Income_Clean,0.33),"Low",H2221&lt;PERCENTILE(Income_Clean,0.67),"Medium",H2221&gt;PERCENTILE(Income_Clean,0.67),"High")</f>
        <v>Low</v>
      </c>
      <c r="J2221" t="str">
        <f t="shared" si="205"/>
        <v>Below Average Income</v>
      </c>
      <c r="K2221">
        <v>1</v>
      </c>
      <c r="L2221">
        <v>0</v>
      </c>
      <c r="M2221" t="str">
        <f t="shared" si="207"/>
        <v>Yes</v>
      </c>
      <c r="N2221" t="s">
        <v>446</v>
      </c>
      <c r="O2221">
        <v>7</v>
      </c>
      <c r="P2221">
        <v>2</v>
      </c>
      <c r="Q2221">
        <v>8</v>
      </c>
      <c r="R2221">
        <v>11</v>
      </c>
      <c r="S2221">
        <v>3</v>
      </c>
      <c r="T2221">
        <v>8</v>
      </c>
      <c r="U2221">
        <v>21</v>
      </c>
      <c r="V2221">
        <f t="shared" si="208"/>
        <v>53</v>
      </c>
      <c r="W2221">
        <v>4</v>
      </c>
      <c r="X2221">
        <v>3</v>
      </c>
      <c r="Y2221">
        <v>2</v>
      </c>
      <c r="Z2221">
        <v>2</v>
      </c>
      <c r="AA2221">
        <v>7</v>
      </c>
      <c r="AB2221">
        <v>0</v>
      </c>
      <c r="AC2221">
        <v>0</v>
      </c>
      <c r="AD2221">
        <v>0</v>
      </c>
      <c r="AE2221">
        <v>0</v>
      </c>
      <c r="AF2221">
        <v>0</v>
      </c>
      <c r="AG2221">
        <f t="shared" si="209"/>
        <v>0</v>
      </c>
      <c r="AH2221">
        <v>0</v>
      </c>
      <c r="AI2221">
        <v>0</v>
      </c>
    </row>
    <row r="2222" spans="1:35" x14ac:dyDescent="0.3">
      <c r="A2222" s="1">
        <v>1448</v>
      </c>
      <c r="B2222">
        <v>1963</v>
      </c>
      <c r="C2222">
        <f t="shared" si="206"/>
        <v>63</v>
      </c>
      <c r="D2222" t="str" cm="1">
        <f t="array" ref="D2222">_xlfn.IFS(C2222&lt;36,"Young",C2222&lt;56,"Middle-aged",C2222&gt;=56,"Senior")</f>
        <v>Senior</v>
      </c>
      <c r="E2222" t="s">
        <v>39</v>
      </c>
      <c r="F2222" t="s">
        <v>37</v>
      </c>
      <c r="G2222">
        <v>33562</v>
      </c>
      <c r="H2222">
        <f t="shared" si="204"/>
        <v>33562</v>
      </c>
      <c r="I2222" t="str" cm="1">
        <f t="array" ref="I2222">_xlfn.IFS(H2222&lt;PERCENTILE(Income_Clean,0.33),"Low",H2222&lt;PERCENTILE(Income_Clean,0.67),"Medium",H2222&gt;PERCENTILE(Income_Clean,0.67),"High")</f>
        <v>Low</v>
      </c>
      <c r="J2222" t="str">
        <f t="shared" si="205"/>
        <v>Below Average Income</v>
      </c>
      <c r="K2222">
        <v>1</v>
      </c>
      <c r="L2222">
        <v>2</v>
      </c>
      <c r="M2222" t="str">
        <f t="shared" si="207"/>
        <v>Yes</v>
      </c>
      <c r="N2222" t="s">
        <v>138</v>
      </c>
      <c r="O2222">
        <v>33</v>
      </c>
      <c r="P2222">
        <v>21</v>
      </c>
      <c r="Q2222">
        <v>12</v>
      </c>
      <c r="R2222">
        <v>12</v>
      </c>
      <c r="S2222">
        <v>0</v>
      </c>
      <c r="T2222">
        <v>3</v>
      </c>
      <c r="U2222">
        <v>3</v>
      </c>
      <c r="V2222">
        <f t="shared" si="208"/>
        <v>51</v>
      </c>
      <c r="W2222">
        <v>3</v>
      </c>
      <c r="X2222">
        <v>2</v>
      </c>
      <c r="Y2222">
        <v>0</v>
      </c>
      <c r="Z2222">
        <v>4</v>
      </c>
      <c r="AA2222">
        <v>4</v>
      </c>
      <c r="AB2222">
        <v>0</v>
      </c>
      <c r="AC2222">
        <v>0</v>
      </c>
      <c r="AD2222">
        <v>0</v>
      </c>
      <c r="AE2222">
        <v>0</v>
      </c>
      <c r="AF2222">
        <v>0</v>
      </c>
      <c r="AG2222">
        <f t="shared" si="209"/>
        <v>0</v>
      </c>
      <c r="AH2222">
        <v>0</v>
      </c>
      <c r="AI2222">
        <v>0</v>
      </c>
    </row>
    <row r="2223" spans="1:35" x14ac:dyDescent="0.3">
      <c r="A2223" s="1">
        <v>4286</v>
      </c>
      <c r="B2223">
        <v>1970</v>
      </c>
      <c r="C2223">
        <f t="shared" si="206"/>
        <v>56</v>
      </c>
      <c r="D2223" t="str" cm="1">
        <f t="array" ref="D2223">_xlfn.IFS(C2223&lt;36,"Young",C2223&lt;56,"Middle-aged",C2223&gt;=56,"Senior")</f>
        <v>Senior</v>
      </c>
      <c r="E2223" t="s">
        <v>36</v>
      </c>
      <c r="F2223" t="s">
        <v>30</v>
      </c>
      <c r="G2223">
        <v>57642</v>
      </c>
      <c r="H2223">
        <f t="shared" si="204"/>
        <v>57642</v>
      </c>
      <c r="I2223" t="str" cm="1">
        <f t="array" ref="I2223">_xlfn.IFS(H2223&lt;PERCENTILE(Income_Clean,0.33),"Low",H2223&lt;PERCENTILE(Income_Clean,0.67),"Medium",H2223&gt;PERCENTILE(Income_Clean,0.67),"High")</f>
        <v>Medium</v>
      </c>
      <c r="J2223" t="str">
        <f t="shared" si="205"/>
        <v>Average Income</v>
      </c>
      <c r="K2223">
        <v>0</v>
      </c>
      <c r="L2223">
        <v>1</v>
      </c>
      <c r="M2223" t="str">
        <f t="shared" si="207"/>
        <v>Yes</v>
      </c>
      <c r="N2223" t="s">
        <v>701</v>
      </c>
      <c r="O2223">
        <v>24</v>
      </c>
      <c r="P2223">
        <v>580</v>
      </c>
      <c r="Q2223">
        <v>6</v>
      </c>
      <c r="R2223">
        <v>58</v>
      </c>
      <c r="S2223">
        <v>8</v>
      </c>
      <c r="T2223">
        <v>0</v>
      </c>
      <c r="U2223">
        <v>27</v>
      </c>
      <c r="V2223">
        <f t="shared" si="208"/>
        <v>679</v>
      </c>
      <c r="W2223">
        <v>3</v>
      </c>
      <c r="X2223">
        <v>7</v>
      </c>
      <c r="Y2223">
        <v>6</v>
      </c>
      <c r="Z2223">
        <v>6</v>
      </c>
      <c r="AA2223">
        <v>4</v>
      </c>
      <c r="AB2223">
        <v>1</v>
      </c>
      <c r="AC2223">
        <v>0</v>
      </c>
      <c r="AD2223">
        <v>0</v>
      </c>
      <c r="AE2223">
        <v>0</v>
      </c>
      <c r="AF2223">
        <v>0</v>
      </c>
      <c r="AG2223">
        <f t="shared" si="209"/>
        <v>1</v>
      </c>
      <c r="AH2223">
        <v>0</v>
      </c>
      <c r="AI2223">
        <v>0</v>
      </c>
    </row>
    <row r="2224" spans="1:35" x14ac:dyDescent="0.3">
      <c r="A2224" s="1">
        <v>4749</v>
      </c>
      <c r="B2224">
        <v>1968</v>
      </c>
      <c r="C2224">
        <f t="shared" si="206"/>
        <v>58</v>
      </c>
      <c r="D2224" t="str" cm="1">
        <f t="array" ref="D2224">_xlfn.IFS(C2224&lt;36,"Young",C2224&lt;56,"Middle-aged",C2224&gt;=56,"Senior")</f>
        <v>Senior</v>
      </c>
      <c r="E2224" t="s">
        <v>29</v>
      </c>
      <c r="F2224" t="s">
        <v>33</v>
      </c>
      <c r="G2224">
        <v>58554</v>
      </c>
      <c r="H2224">
        <f t="shared" si="204"/>
        <v>58554</v>
      </c>
      <c r="I2224" t="str" cm="1">
        <f t="array" ref="I2224">_xlfn.IFS(H2224&lt;PERCENTILE(Income_Clean,0.33),"Low",H2224&lt;PERCENTILE(Income_Clean,0.67),"Medium",H2224&gt;PERCENTILE(Income_Clean,0.67),"High")</f>
        <v>Medium</v>
      </c>
      <c r="J2224" t="str">
        <f t="shared" si="205"/>
        <v>Average Income</v>
      </c>
      <c r="K2224">
        <v>1</v>
      </c>
      <c r="L2224">
        <v>1</v>
      </c>
      <c r="M2224" t="str">
        <f t="shared" si="207"/>
        <v>Yes</v>
      </c>
      <c r="N2224" t="s">
        <v>616</v>
      </c>
      <c r="O2224">
        <v>55</v>
      </c>
      <c r="P2224">
        <v>368</v>
      </c>
      <c r="Q2224">
        <v>24</v>
      </c>
      <c r="R2224">
        <v>68</v>
      </c>
      <c r="S2224">
        <v>38</v>
      </c>
      <c r="T2224">
        <v>0</v>
      </c>
      <c r="U2224">
        <v>88</v>
      </c>
      <c r="V2224">
        <f t="shared" si="208"/>
        <v>586</v>
      </c>
      <c r="W2224">
        <v>6</v>
      </c>
      <c r="X2224">
        <v>8</v>
      </c>
      <c r="Y2224">
        <v>2</v>
      </c>
      <c r="Z2224">
        <v>6</v>
      </c>
      <c r="AA2224">
        <v>7</v>
      </c>
      <c r="AB2224">
        <v>0</v>
      </c>
      <c r="AC2224">
        <v>0</v>
      </c>
      <c r="AD2224">
        <v>0</v>
      </c>
      <c r="AE2224">
        <v>0</v>
      </c>
      <c r="AF2224">
        <v>0</v>
      </c>
      <c r="AG2224">
        <f t="shared" si="209"/>
        <v>0</v>
      </c>
      <c r="AH2224">
        <v>0</v>
      </c>
      <c r="AI2224">
        <v>0</v>
      </c>
    </row>
    <row r="2225" spans="1:35" x14ac:dyDescent="0.3">
      <c r="A2225" s="1">
        <v>4478</v>
      </c>
      <c r="B2225">
        <v>1979</v>
      </c>
      <c r="C2225">
        <f t="shared" si="206"/>
        <v>47</v>
      </c>
      <c r="D2225" t="str" cm="1">
        <f t="array" ref="D2225">_xlfn.IFS(C2225&lt;36,"Young",C2225&lt;56,"Middle-aged",C2225&gt;=56,"Senior")</f>
        <v>Middle-aged</v>
      </c>
      <c r="E2225" t="s">
        <v>29</v>
      </c>
      <c r="F2225" t="s">
        <v>37</v>
      </c>
      <c r="G2225">
        <v>63777</v>
      </c>
      <c r="H2225">
        <f t="shared" si="204"/>
        <v>63777</v>
      </c>
      <c r="I2225" t="str" cm="1">
        <f t="array" ref="I2225">_xlfn.IFS(H2225&lt;PERCENTILE(Income_Clean,0.33),"Low",H2225&lt;PERCENTILE(Income_Clean,0.67),"Medium",H2225&gt;PERCENTILE(Income_Clean,0.67),"High")</f>
        <v>High</v>
      </c>
      <c r="J2225" t="str">
        <f t="shared" si="205"/>
        <v>Above Average Income</v>
      </c>
      <c r="K2225">
        <v>1</v>
      </c>
      <c r="L2225">
        <v>1</v>
      </c>
      <c r="M2225" t="str">
        <f t="shared" si="207"/>
        <v>Yes</v>
      </c>
      <c r="N2225" t="s">
        <v>534</v>
      </c>
      <c r="O2225">
        <v>87</v>
      </c>
      <c r="P2225">
        <v>457</v>
      </c>
      <c r="Q2225">
        <v>5</v>
      </c>
      <c r="R2225">
        <v>106</v>
      </c>
      <c r="S2225">
        <v>15</v>
      </c>
      <c r="T2225">
        <v>17</v>
      </c>
      <c r="U2225">
        <v>53</v>
      </c>
      <c r="V2225">
        <f t="shared" si="208"/>
        <v>653</v>
      </c>
      <c r="W2225">
        <v>8</v>
      </c>
      <c r="X2225">
        <v>11</v>
      </c>
      <c r="Y2225">
        <v>1</v>
      </c>
      <c r="Z2225">
        <v>6</v>
      </c>
      <c r="AA2225">
        <v>8</v>
      </c>
      <c r="AB2225">
        <v>0</v>
      </c>
      <c r="AC2225">
        <v>0</v>
      </c>
      <c r="AD2225">
        <v>0</v>
      </c>
      <c r="AE2225">
        <v>0</v>
      </c>
      <c r="AF2225">
        <v>0</v>
      </c>
      <c r="AG2225">
        <f t="shared" si="209"/>
        <v>0</v>
      </c>
      <c r="AH2225">
        <v>0</v>
      </c>
      <c r="AI2225">
        <v>0</v>
      </c>
    </row>
    <row r="2226" spans="1:35" x14ac:dyDescent="0.3">
      <c r="A2226" s="1">
        <v>4201</v>
      </c>
      <c r="B2226">
        <v>1962</v>
      </c>
      <c r="C2226">
        <f t="shared" si="206"/>
        <v>64</v>
      </c>
      <c r="D2226" t="str" cm="1">
        <f t="array" ref="D2226">_xlfn.IFS(C2226&lt;36,"Young",C2226&lt;56,"Middle-aged",C2226&gt;=56,"Senior")</f>
        <v>Senior</v>
      </c>
      <c r="E2226" t="s">
        <v>29</v>
      </c>
      <c r="F2226" t="s">
        <v>30</v>
      </c>
      <c r="G2226">
        <v>57967</v>
      </c>
      <c r="H2226">
        <f t="shared" si="204"/>
        <v>57967</v>
      </c>
      <c r="I2226" t="str" cm="1">
        <f t="array" ref="I2226">_xlfn.IFS(H2226&lt;PERCENTILE(Income_Clean,0.33),"Low",H2226&lt;PERCENTILE(Income_Clean,0.67),"Medium",H2226&gt;PERCENTILE(Income_Clean,0.67),"High")</f>
        <v>Medium</v>
      </c>
      <c r="J2226" t="str">
        <f t="shared" si="205"/>
        <v>Average Income</v>
      </c>
      <c r="K2226">
        <v>0</v>
      </c>
      <c r="L2226">
        <v>1</v>
      </c>
      <c r="M2226" t="str">
        <f t="shared" si="207"/>
        <v>Yes</v>
      </c>
      <c r="N2226" t="s">
        <v>300</v>
      </c>
      <c r="O2226">
        <v>39</v>
      </c>
      <c r="P2226">
        <v>229</v>
      </c>
      <c r="Q2226">
        <v>7</v>
      </c>
      <c r="R2226">
        <v>137</v>
      </c>
      <c r="S2226">
        <v>4</v>
      </c>
      <c r="T2226">
        <v>0</v>
      </c>
      <c r="U2226">
        <v>91</v>
      </c>
      <c r="V2226">
        <f t="shared" si="208"/>
        <v>468</v>
      </c>
      <c r="W2226">
        <v>5</v>
      </c>
      <c r="X2226">
        <v>4</v>
      </c>
      <c r="Y2226">
        <v>2</v>
      </c>
      <c r="Z2226">
        <v>8</v>
      </c>
      <c r="AA2226">
        <v>5</v>
      </c>
      <c r="AB2226">
        <v>0</v>
      </c>
      <c r="AC2226">
        <v>0</v>
      </c>
      <c r="AD2226">
        <v>0</v>
      </c>
      <c r="AE2226">
        <v>0</v>
      </c>
      <c r="AF2226">
        <v>0</v>
      </c>
      <c r="AG2226">
        <f t="shared" si="209"/>
        <v>0</v>
      </c>
      <c r="AH2226">
        <v>0</v>
      </c>
      <c r="AI2226">
        <v>0</v>
      </c>
    </row>
    <row r="2227" spans="1:35" x14ac:dyDescent="0.3">
      <c r="A2227" s="1">
        <v>8720</v>
      </c>
      <c r="B2227">
        <v>1978</v>
      </c>
      <c r="C2227">
        <f t="shared" si="206"/>
        <v>48</v>
      </c>
      <c r="D2227" t="str" cm="1">
        <f t="array" ref="D2227">_xlfn.IFS(C2227&lt;36,"Young",C2227&lt;56,"Middle-aged",C2227&gt;=56,"Senior")</f>
        <v>Middle-aged</v>
      </c>
      <c r="E2227" t="s">
        <v>53</v>
      </c>
      <c r="F2227" t="s">
        <v>33</v>
      </c>
      <c r="H2227">
        <f t="shared" si="204"/>
        <v>51371</v>
      </c>
      <c r="I2227" t="str" cm="1">
        <f t="array" ref="I2227">_xlfn.IFS(H2227&lt;PERCENTILE(Income_Clean,0.33),"Low",H2227&lt;PERCENTILE(Income_Clean,0.67),"Medium",H2227&gt;PERCENTILE(Income_Clean,0.67),"High")</f>
        <v>Medium</v>
      </c>
      <c r="J2227" t="str">
        <f t="shared" si="205"/>
        <v>Average Income</v>
      </c>
      <c r="K2227">
        <v>0</v>
      </c>
      <c r="L2227">
        <v>0</v>
      </c>
      <c r="M2227" t="str">
        <f t="shared" si="207"/>
        <v>No</v>
      </c>
      <c r="N2227" t="s">
        <v>396</v>
      </c>
      <c r="O2227">
        <v>53</v>
      </c>
      <c r="P2227">
        <v>32</v>
      </c>
      <c r="Q2227">
        <v>2</v>
      </c>
      <c r="R2227">
        <v>1607</v>
      </c>
      <c r="S2227">
        <v>12</v>
      </c>
      <c r="T2227">
        <v>4</v>
      </c>
      <c r="U2227">
        <v>22</v>
      </c>
      <c r="V2227">
        <f t="shared" si="208"/>
        <v>1679</v>
      </c>
      <c r="W2227">
        <v>0</v>
      </c>
      <c r="X2227">
        <v>0</v>
      </c>
      <c r="Y2227">
        <v>0</v>
      </c>
      <c r="Z2227">
        <v>1</v>
      </c>
      <c r="AA2227">
        <v>0</v>
      </c>
      <c r="AB2227">
        <v>0</v>
      </c>
      <c r="AC2227">
        <v>1</v>
      </c>
      <c r="AD2227">
        <v>0</v>
      </c>
      <c r="AE2227">
        <v>0</v>
      </c>
      <c r="AF2227">
        <v>0</v>
      </c>
      <c r="AG2227">
        <f t="shared" si="209"/>
        <v>1</v>
      </c>
      <c r="AH2227">
        <v>0</v>
      </c>
      <c r="AI2227">
        <v>0</v>
      </c>
    </row>
    <row r="2228" spans="1:35" x14ac:dyDescent="0.3">
      <c r="A2228" s="1">
        <v>10084</v>
      </c>
      <c r="B2228">
        <v>1972</v>
      </c>
      <c r="C2228">
        <f t="shared" si="206"/>
        <v>54</v>
      </c>
      <c r="D2228" t="str" cm="1">
        <f t="array" ref="D2228">_xlfn.IFS(C2228&lt;36,"Young",C2228&lt;56,"Middle-aged",C2228&gt;=56,"Senior")</f>
        <v>Middle-aged</v>
      </c>
      <c r="E2228" t="s">
        <v>29</v>
      </c>
      <c r="F2228" t="s">
        <v>37</v>
      </c>
      <c r="G2228">
        <v>24434</v>
      </c>
      <c r="H2228">
        <f t="shared" si="204"/>
        <v>24434</v>
      </c>
      <c r="I2228" t="str" cm="1">
        <f t="array" ref="I2228">_xlfn.IFS(H2228&lt;PERCENTILE(Income_Clean,0.33),"Low",H2228&lt;PERCENTILE(Income_Clean,0.67),"Medium",H2228&gt;PERCENTILE(Income_Clean,0.67),"High")</f>
        <v>Low</v>
      </c>
      <c r="J2228" t="str">
        <f t="shared" si="205"/>
        <v>Below Average Income</v>
      </c>
      <c r="K2228">
        <v>2</v>
      </c>
      <c r="L2228">
        <v>0</v>
      </c>
      <c r="M2228" t="str">
        <f t="shared" si="207"/>
        <v>Yes</v>
      </c>
      <c r="N2228" t="s">
        <v>372</v>
      </c>
      <c r="O2228">
        <v>9</v>
      </c>
      <c r="P2228">
        <v>3</v>
      </c>
      <c r="Q2228">
        <v>2</v>
      </c>
      <c r="R2228">
        <v>8</v>
      </c>
      <c r="S2228">
        <v>20</v>
      </c>
      <c r="T2228">
        <v>0</v>
      </c>
      <c r="U2228">
        <v>17</v>
      </c>
      <c r="V2228">
        <f t="shared" si="208"/>
        <v>50</v>
      </c>
      <c r="W2228">
        <v>2</v>
      </c>
      <c r="X2228">
        <v>2</v>
      </c>
      <c r="Y2228">
        <v>1</v>
      </c>
      <c r="Z2228">
        <v>2</v>
      </c>
      <c r="AA2228">
        <v>7</v>
      </c>
      <c r="AB2228">
        <v>0</v>
      </c>
      <c r="AC2228">
        <v>0</v>
      </c>
      <c r="AD2228">
        <v>0</v>
      </c>
      <c r="AE2228">
        <v>0</v>
      </c>
      <c r="AF2228">
        <v>0</v>
      </c>
      <c r="AG2228">
        <f t="shared" si="209"/>
        <v>0</v>
      </c>
      <c r="AH2228">
        <v>0</v>
      </c>
      <c r="AI2228">
        <v>0</v>
      </c>
    </row>
    <row r="2229" spans="1:35" x14ac:dyDescent="0.3">
      <c r="A2229" s="1">
        <v>7004</v>
      </c>
      <c r="B2229">
        <v>1984</v>
      </c>
      <c r="C2229">
        <f t="shared" si="206"/>
        <v>42</v>
      </c>
      <c r="D2229" t="str" cm="1">
        <f t="array" ref="D2229">_xlfn.IFS(C2229&lt;36,"Young",C2229&lt;56,"Middle-aged",C2229&gt;=56,"Senior")</f>
        <v>Middle-aged</v>
      </c>
      <c r="E2229" t="s">
        <v>29</v>
      </c>
      <c r="F2229" t="s">
        <v>30</v>
      </c>
      <c r="G2229">
        <v>11012</v>
      </c>
      <c r="H2229">
        <f t="shared" si="204"/>
        <v>11012</v>
      </c>
      <c r="I2229" t="str" cm="1">
        <f t="array" ref="I2229">_xlfn.IFS(H2229&lt;PERCENTILE(Income_Clean,0.33),"Low",H2229&lt;PERCENTILE(Income_Clean,0.67),"Medium",H2229&gt;PERCENTILE(Income_Clean,0.67),"High")</f>
        <v>Low</v>
      </c>
      <c r="J2229" t="str">
        <f t="shared" si="205"/>
        <v>Below Average Income</v>
      </c>
      <c r="K2229">
        <v>1</v>
      </c>
      <c r="L2229">
        <v>0</v>
      </c>
      <c r="M2229" t="str">
        <f t="shared" si="207"/>
        <v>Yes</v>
      </c>
      <c r="N2229" t="s">
        <v>316</v>
      </c>
      <c r="O2229">
        <v>82</v>
      </c>
      <c r="P2229">
        <v>24</v>
      </c>
      <c r="Q2229">
        <v>3</v>
      </c>
      <c r="R2229">
        <v>26</v>
      </c>
      <c r="S2229">
        <v>7</v>
      </c>
      <c r="T2229">
        <v>1</v>
      </c>
      <c r="U2229">
        <v>23</v>
      </c>
      <c r="V2229">
        <f t="shared" si="208"/>
        <v>84</v>
      </c>
      <c r="W2229">
        <v>3</v>
      </c>
      <c r="X2229">
        <v>3</v>
      </c>
      <c r="Y2229">
        <v>1</v>
      </c>
      <c r="Z2229">
        <v>2</v>
      </c>
      <c r="AA2229">
        <v>9</v>
      </c>
      <c r="AB2229">
        <v>1</v>
      </c>
      <c r="AC2229">
        <v>0</v>
      </c>
      <c r="AD2229">
        <v>0</v>
      </c>
      <c r="AE2229">
        <v>0</v>
      </c>
      <c r="AF2229">
        <v>0</v>
      </c>
      <c r="AG2229">
        <f t="shared" si="209"/>
        <v>1</v>
      </c>
      <c r="AH2229">
        <v>0</v>
      </c>
      <c r="AI2229">
        <v>0</v>
      </c>
    </row>
    <row r="2230" spans="1:35" x14ac:dyDescent="0.3">
      <c r="A2230" s="1">
        <v>9817</v>
      </c>
      <c r="B2230">
        <v>1970</v>
      </c>
      <c r="C2230">
        <f t="shared" si="206"/>
        <v>56</v>
      </c>
      <c r="D2230" t="str" cm="1">
        <f t="array" ref="D2230">_xlfn.IFS(C2230&lt;36,"Young",C2230&lt;56,"Middle-aged",C2230&gt;=56,"Senior")</f>
        <v>Senior</v>
      </c>
      <c r="E2230" t="s">
        <v>39</v>
      </c>
      <c r="F2230" t="s">
        <v>30</v>
      </c>
      <c r="G2230">
        <v>44802</v>
      </c>
      <c r="H2230">
        <f t="shared" si="204"/>
        <v>44802</v>
      </c>
      <c r="I2230" t="str" cm="1">
        <f t="array" ref="I2230">_xlfn.IFS(H2230&lt;PERCENTILE(Income_Clean,0.33),"Low",H2230&lt;PERCENTILE(Income_Clean,0.67),"Medium",H2230&gt;PERCENTILE(Income_Clean,0.67),"High")</f>
        <v>Medium</v>
      </c>
      <c r="J2230" t="str">
        <f t="shared" si="205"/>
        <v>Average Income</v>
      </c>
      <c r="K2230">
        <v>0</v>
      </c>
      <c r="L2230">
        <v>0</v>
      </c>
      <c r="M2230" t="str">
        <f t="shared" si="207"/>
        <v>No</v>
      </c>
      <c r="N2230" t="s">
        <v>315</v>
      </c>
      <c r="O2230">
        <v>71</v>
      </c>
      <c r="P2230">
        <v>853</v>
      </c>
      <c r="Q2230">
        <v>10</v>
      </c>
      <c r="R2230">
        <v>143</v>
      </c>
      <c r="S2230">
        <v>13</v>
      </c>
      <c r="T2230">
        <v>10</v>
      </c>
      <c r="U2230">
        <v>20</v>
      </c>
      <c r="V2230">
        <f t="shared" si="208"/>
        <v>1049</v>
      </c>
      <c r="W2230">
        <v>2</v>
      </c>
      <c r="X2230">
        <v>9</v>
      </c>
      <c r="Y2230">
        <v>4</v>
      </c>
      <c r="Z2230">
        <v>12</v>
      </c>
      <c r="AA2230">
        <v>8</v>
      </c>
      <c r="AB2230">
        <v>0</v>
      </c>
      <c r="AC2230">
        <v>0</v>
      </c>
      <c r="AD2230">
        <v>0</v>
      </c>
      <c r="AE2230">
        <v>0</v>
      </c>
      <c r="AF2230">
        <v>0</v>
      </c>
      <c r="AG2230">
        <f t="shared" si="209"/>
        <v>0</v>
      </c>
      <c r="AH2230">
        <v>0</v>
      </c>
      <c r="AI2230">
        <v>0</v>
      </c>
    </row>
    <row r="2231" spans="1:35" x14ac:dyDescent="0.3">
      <c r="A2231" s="1">
        <v>8080</v>
      </c>
      <c r="B2231">
        <v>1986</v>
      </c>
      <c r="C2231">
        <f t="shared" si="206"/>
        <v>40</v>
      </c>
      <c r="D2231" t="str" cm="1">
        <f t="array" ref="D2231">_xlfn.IFS(C2231&lt;36,"Young",C2231&lt;56,"Middle-aged",C2231&gt;=56,"Senior")</f>
        <v>Middle-aged</v>
      </c>
      <c r="E2231" t="s">
        <v>29</v>
      </c>
      <c r="F2231" t="s">
        <v>30</v>
      </c>
      <c r="G2231">
        <v>26816</v>
      </c>
      <c r="H2231">
        <f t="shared" si="204"/>
        <v>26816</v>
      </c>
      <c r="I2231" t="str" cm="1">
        <f t="array" ref="I2231">_xlfn.IFS(H2231&lt;PERCENTILE(Income_Clean,0.33),"Low",H2231&lt;PERCENTILE(Income_Clean,0.67),"Medium",H2231&gt;PERCENTILE(Income_Clean,0.67),"High")</f>
        <v>Low</v>
      </c>
      <c r="J2231" t="str">
        <f t="shared" si="205"/>
        <v>Below Average Income</v>
      </c>
      <c r="K2231">
        <v>0</v>
      </c>
      <c r="L2231">
        <v>0</v>
      </c>
      <c r="M2231" t="str">
        <f t="shared" si="207"/>
        <v>No</v>
      </c>
      <c r="N2231" t="s">
        <v>236</v>
      </c>
      <c r="O2231">
        <v>50</v>
      </c>
      <c r="P2231">
        <v>5</v>
      </c>
      <c r="Q2231">
        <v>1</v>
      </c>
      <c r="R2231">
        <v>6</v>
      </c>
      <c r="S2231">
        <v>3</v>
      </c>
      <c r="T2231">
        <v>4</v>
      </c>
      <c r="U2231">
        <v>3</v>
      </c>
      <c r="V2231">
        <f t="shared" si="208"/>
        <v>22</v>
      </c>
      <c r="W2231">
        <v>1</v>
      </c>
      <c r="X2231">
        <v>0</v>
      </c>
      <c r="Y2231">
        <v>0</v>
      </c>
      <c r="Z2231">
        <v>3</v>
      </c>
      <c r="AA2231">
        <v>4</v>
      </c>
      <c r="AB2231">
        <v>0</v>
      </c>
      <c r="AC2231">
        <v>0</v>
      </c>
      <c r="AD2231">
        <v>0</v>
      </c>
      <c r="AE2231">
        <v>0</v>
      </c>
      <c r="AF2231">
        <v>0</v>
      </c>
      <c r="AG2231">
        <f t="shared" si="209"/>
        <v>0</v>
      </c>
      <c r="AH2231">
        <v>0</v>
      </c>
      <c r="AI2231">
        <v>0</v>
      </c>
    </row>
    <row r="2232" spans="1:35" x14ac:dyDescent="0.3">
      <c r="A2232" s="1">
        <v>8372</v>
      </c>
      <c r="B2232">
        <v>1974</v>
      </c>
      <c r="C2232">
        <f t="shared" si="206"/>
        <v>52</v>
      </c>
      <c r="D2232" t="str" cm="1">
        <f t="array" ref="D2232">_xlfn.IFS(C2232&lt;36,"Young",C2232&lt;56,"Middle-aged",C2232&gt;=56,"Senior")</f>
        <v>Middle-aged</v>
      </c>
      <c r="E2232" t="s">
        <v>29</v>
      </c>
      <c r="F2232" t="s">
        <v>37</v>
      </c>
      <c r="G2232">
        <v>34421</v>
      </c>
      <c r="H2232">
        <f t="shared" si="204"/>
        <v>34421</v>
      </c>
      <c r="I2232" t="str" cm="1">
        <f t="array" ref="I2232">_xlfn.IFS(H2232&lt;PERCENTILE(Income_Clean,0.33),"Low",H2232&lt;PERCENTILE(Income_Clean,0.67),"Medium",H2232&gt;PERCENTILE(Income_Clean,0.67),"High")</f>
        <v>Low</v>
      </c>
      <c r="J2232" t="str">
        <f t="shared" si="205"/>
        <v>Below Average Income</v>
      </c>
      <c r="K2232">
        <v>1</v>
      </c>
      <c r="L2232">
        <v>0</v>
      </c>
      <c r="M2232" t="str">
        <f t="shared" si="207"/>
        <v>Yes</v>
      </c>
      <c r="N2232" t="s">
        <v>172</v>
      </c>
      <c r="O2232">
        <v>81</v>
      </c>
      <c r="P2232">
        <v>3</v>
      </c>
      <c r="Q2232">
        <v>3</v>
      </c>
      <c r="R2232">
        <v>7</v>
      </c>
      <c r="S2232">
        <v>6</v>
      </c>
      <c r="T2232">
        <v>2</v>
      </c>
      <c r="U2232">
        <v>9</v>
      </c>
      <c r="V2232">
        <f t="shared" si="208"/>
        <v>30</v>
      </c>
      <c r="W2232">
        <v>1</v>
      </c>
      <c r="X2232">
        <v>1</v>
      </c>
      <c r="Y2232">
        <v>0</v>
      </c>
      <c r="Z2232">
        <v>2</v>
      </c>
      <c r="AA2232">
        <v>7</v>
      </c>
      <c r="AB2232">
        <v>0</v>
      </c>
      <c r="AC2232">
        <v>0</v>
      </c>
      <c r="AD2232">
        <v>0</v>
      </c>
      <c r="AE2232">
        <v>0</v>
      </c>
      <c r="AF2232">
        <v>0</v>
      </c>
      <c r="AG2232">
        <f t="shared" si="209"/>
        <v>0</v>
      </c>
      <c r="AH2232">
        <v>0</v>
      </c>
      <c r="AI2232">
        <v>0</v>
      </c>
    </row>
    <row r="2233" spans="1:35" x14ac:dyDescent="0.3">
      <c r="A2233" s="1">
        <v>10870</v>
      </c>
      <c r="B2233">
        <v>1967</v>
      </c>
      <c r="C2233">
        <f t="shared" si="206"/>
        <v>59</v>
      </c>
      <c r="D2233" t="str" cm="1">
        <f t="array" ref="D2233">_xlfn.IFS(C2233&lt;36,"Young",C2233&lt;56,"Middle-aged",C2233&gt;=56,"Senior")</f>
        <v>Senior</v>
      </c>
      <c r="E2233" t="s">
        <v>29</v>
      </c>
      <c r="F2233" t="s">
        <v>37</v>
      </c>
      <c r="G2233">
        <v>61223</v>
      </c>
      <c r="H2233">
        <f t="shared" si="204"/>
        <v>61223</v>
      </c>
      <c r="I2233" t="str" cm="1">
        <f t="array" ref="I2233">_xlfn.IFS(H2233&lt;PERCENTILE(Income_Clean,0.33),"Low",H2233&lt;PERCENTILE(Income_Clean,0.67),"Medium",H2233&gt;PERCENTILE(Income_Clean,0.67),"High")</f>
        <v>Medium</v>
      </c>
      <c r="J2233" t="str">
        <f t="shared" si="205"/>
        <v>Average Income</v>
      </c>
      <c r="K2233">
        <v>0</v>
      </c>
      <c r="L2233">
        <v>1</v>
      </c>
      <c r="M2233" t="str">
        <f t="shared" si="207"/>
        <v>Yes</v>
      </c>
      <c r="N2233" t="s">
        <v>264</v>
      </c>
      <c r="O2233">
        <v>46</v>
      </c>
      <c r="P2233">
        <v>709</v>
      </c>
      <c r="Q2233">
        <v>43</v>
      </c>
      <c r="R2233">
        <v>182</v>
      </c>
      <c r="S2233">
        <v>42</v>
      </c>
      <c r="T2233">
        <v>118</v>
      </c>
      <c r="U2233">
        <v>247</v>
      </c>
      <c r="V2233">
        <f t="shared" si="208"/>
        <v>1341</v>
      </c>
      <c r="W2233">
        <v>2</v>
      </c>
      <c r="X2233">
        <v>9</v>
      </c>
      <c r="Y2233">
        <v>3</v>
      </c>
      <c r="Z2233">
        <v>4</v>
      </c>
      <c r="AA2233">
        <v>5</v>
      </c>
      <c r="AB2233">
        <v>0</v>
      </c>
      <c r="AC2233">
        <v>0</v>
      </c>
      <c r="AD2233">
        <v>0</v>
      </c>
      <c r="AE2233">
        <v>0</v>
      </c>
      <c r="AF2233">
        <v>0</v>
      </c>
      <c r="AG2233">
        <f t="shared" si="209"/>
        <v>0</v>
      </c>
      <c r="AH2233">
        <v>0</v>
      </c>
      <c r="AI2233">
        <v>0</v>
      </c>
    </row>
    <row r="2234" spans="1:35" x14ac:dyDescent="0.3">
      <c r="A2234" s="1">
        <v>4001</v>
      </c>
      <c r="B2234">
        <v>1946</v>
      </c>
      <c r="C2234">
        <f t="shared" si="206"/>
        <v>80</v>
      </c>
      <c r="D2234" t="str" cm="1">
        <f t="array" ref="D2234">_xlfn.IFS(C2234&lt;36,"Young",C2234&lt;56,"Middle-aged",C2234&gt;=56,"Senior")</f>
        <v>Senior</v>
      </c>
      <c r="E2234" t="s">
        <v>36</v>
      </c>
      <c r="F2234" t="s">
        <v>33</v>
      </c>
      <c r="G2234">
        <v>64014</v>
      </c>
      <c r="H2234">
        <f t="shared" si="204"/>
        <v>64014</v>
      </c>
      <c r="I2234" t="str" cm="1">
        <f t="array" ref="I2234">_xlfn.IFS(H2234&lt;PERCENTILE(Income_Clean,0.33),"Low",H2234&lt;PERCENTILE(Income_Clean,0.67),"Medium",H2234&gt;PERCENTILE(Income_Clean,0.67),"High")</f>
        <v>High</v>
      </c>
      <c r="J2234" t="str">
        <f t="shared" si="205"/>
        <v>Above Average Income</v>
      </c>
      <c r="K2234">
        <v>2</v>
      </c>
      <c r="L2234">
        <v>1</v>
      </c>
      <c r="M2234" t="str">
        <f t="shared" si="207"/>
        <v>Yes</v>
      </c>
      <c r="N2234" t="s">
        <v>613</v>
      </c>
      <c r="O2234">
        <v>56</v>
      </c>
      <c r="P2234">
        <v>406</v>
      </c>
      <c r="Q2234">
        <v>0</v>
      </c>
      <c r="R2234">
        <v>30</v>
      </c>
      <c r="S2234">
        <v>0</v>
      </c>
      <c r="T2234">
        <v>0</v>
      </c>
      <c r="U2234">
        <v>8</v>
      </c>
      <c r="V2234">
        <f t="shared" si="208"/>
        <v>444</v>
      </c>
      <c r="W2234">
        <v>7</v>
      </c>
      <c r="X2234">
        <v>8</v>
      </c>
      <c r="Y2234">
        <v>2</v>
      </c>
      <c r="Z2234">
        <v>5</v>
      </c>
      <c r="AA2234">
        <v>7</v>
      </c>
      <c r="AB2234">
        <v>0</v>
      </c>
      <c r="AC2234">
        <v>0</v>
      </c>
      <c r="AD2234">
        <v>0</v>
      </c>
      <c r="AE2234">
        <v>1</v>
      </c>
      <c r="AF2234">
        <v>0</v>
      </c>
      <c r="AG2234">
        <f t="shared" si="209"/>
        <v>1</v>
      </c>
      <c r="AH2234">
        <v>0</v>
      </c>
      <c r="AI2234">
        <v>0</v>
      </c>
    </row>
    <row r="2235" spans="1:35" x14ac:dyDescent="0.3">
      <c r="A2235" s="1">
        <v>7270</v>
      </c>
      <c r="B2235">
        <v>1981</v>
      </c>
      <c r="C2235">
        <f t="shared" si="206"/>
        <v>45</v>
      </c>
      <c r="D2235" t="str" cm="1">
        <f t="array" ref="D2235">_xlfn.IFS(C2235&lt;36,"Young",C2235&lt;56,"Middle-aged",C2235&gt;=56,"Senior")</f>
        <v>Middle-aged</v>
      </c>
      <c r="E2235" t="s">
        <v>29</v>
      </c>
      <c r="F2235" t="s">
        <v>41</v>
      </c>
      <c r="G2235">
        <v>56981</v>
      </c>
      <c r="H2235">
        <f t="shared" si="204"/>
        <v>56981</v>
      </c>
      <c r="I2235" t="str" cm="1">
        <f t="array" ref="I2235">_xlfn.IFS(H2235&lt;PERCENTILE(Income_Clean,0.33),"Low",H2235&lt;PERCENTILE(Income_Clean,0.67),"Medium",H2235&gt;PERCENTILE(Income_Clean,0.67),"High")</f>
        <v>Medium</v>
      </c>
      <c r="J2235" t="str">
        <f t="shared" si="205"/>
        <v>Average Income</v>
      </c>
      <c r="K2235">
        <v>0</v>
      </c>
      <c r="L2235">
        <v>0</v>
      </c>
      <c r="M2235" t="str">
        <f t="shared" si="207"/>
        <v>No</v>
      </c>
      <c r="N2235" t="s">
        <v>479</v>
      </c>
      <c r="O2235">
        <v>91</v>
      </c>
      <c r="P2235">
        <v>908</v>
      </c>
      <c r="Q2235">
        <v>48</v>
      </c>
      <c r="R2235">
        <v>217</v>
      </c>
      <c r="S2235">
        <v>32</v>
      </c>
      <c r="T2235">
        <v>12</v>
      </c>
      <c r="U2235">
        <v>24</v>
      </c>
      <c r="V2235">
        <f t="shared" si="208"/>
        <v>1241</v>
      </c>
      <c r="W2235">
        <v>1</v>
      </c>
      <c r="X2235">
        <v>2</v>
      </c>
      <c r="Y2235">
        <v>3</v>
      </c>
      <c r="Z2235">
        <v>13</v>
      </c>
      <c r="AA2235">
        <v>6</v>
      </c>
      <c r="AB2235">
        <v>0</v>
      </c>
      <c r="AC2235">
        <v>1</v>
      </c>
      <c r="AD2235">
        <v>0</v>
      </c>
      <c r="AE2235">
        <v>0</v>
      </c>
      <c r="AF2235">
        <v>0</v>
      </c>
      <c r="AG2235">
        <f t="shared" si="209"/>
        <v>1</v>
      </c>
      <c r="AH2235">
        <v>0</v>
      </c>
      <c r="AI2235">
        <v>0</v>
      </c>
    </row>
    <row r="2236" spans="1:35" x14ac:dyDescent="0.3">
      <c r="A2236" s="1">
        <v>8235</v>
      </c>
      <c r="B2236">
        <v>1956</v>
      </c>
      <c r="C2236">
        <f t="shared" si="206"/>
        <v>70</v>
      </c>
      <c r="D2236" t="str" cm="1">
        <f t="array" ref="D2236">_xlfn.IFS(C2236&lt;36,"Young",C2236&lt;56,"Middle-aged",C2236&gt;=56,"Senior")</f>
        <v>Senior</v>
      </c>
      <c r="E2236" t="s">
        <v>39</v>
      </c>
      <c r="F2236" t="s">
        <v>33</v>
      </c>
      <c r="G2236">
        <v>69245</v>
      </c>
      <c r="H2236">
        <f t="shared" si="204"/>
        <v>69245</v>
      </c>
      <c r="I2236" t="str" cm="1">
        <f t="array" ref="I2236">_xlfn.IFS(H2236&lt;PERCENTILE(Income_Clean,0.33),"Low",H2236&lt;PERCENTILE(Income_Clean,0.67),"Medium",H2236&gt;PERCENTILE(Income_Clean,0.67),"High")</f>
        <v>High</v>
      </c>
      <c r="J2236" t="str">
        <f t="shared" si="205"/>
        <v>Above Average Income</v>
      </c>
      <c r="K2236">
        <v>0</v>
      </c>
      <c r="L2236">
        <v>1</v>
      </c>
      <c r="M2236" t="str">
        <f t="shared" si="207"/>
        <v>Yes</v>
      </c>
      <c r="N2236" t="s">
        <v>141</v>
      </c>
      <c r="O2236">
        <v>8</v>
      </c>
      <c r="P2236">
        <v>428</v>
      </c>
      <c r="Q2236">
        <v>30</v>
      </c>
      <c r="R2236">
        <v>214</v>
      </c>
      <c r="S2236">
        <v>80</v>
      </c>
      <c r="T2236">
        <v>30</v>
      </c>
      <c r="U2236">
        <v>61</v>
      </c>
      <c r="V2236">
        <f t="shared" si="208"/>
        <v>843</v>
      </c>
      <c r="W2236">
        <v>2</v>
      </c>
      <c r="X2236">
        <v>6</v>
      </c>
      <c r="Y2236">
        <v>5</v>
      </c>
      <c r="Z2236">
        <v>10</v>
      </c>
      <c r="AA2236">
        <v>3</v>
      </c>
      <c r="AB2236">
        <v>0</v>
      </c>
      <c r="AC2236">
        <v>0</v>
      </c>
      <c r="AD2236">
        <v>0</v>
      </c>
      <c r="AE2236">
        <v>0</v>
      </c>
      <c r="AF2236">
        <v>0</v>
      </c>
      <c r="AG2236">
        <f t="shared" si="209"/>
        <v>0</v>
      </c>
      <c r="AH2236">
        <v>0</v>
      </c>
      <c r="AI2236">
        <v>0</v>
      </c>
    </row>
    <row r="2237" spans="1:35" x14ac:dyDescent="0.3">
      <c r="A2237" s="1">
        <v>9405</v>
      </c>
      <c r="B2237">
        <v>1954</v>
      </c>
      <c r="C2237">
        <f t="shared" si="206"/>
        <v>72</v>
      </c>
      <c r="D2237" t="str" cm="1">
        <f t="array" ref="D2237">_xlfn.IFS(C2237&lt;36,"Young",C2237&lt;56,"Middle-aged",C2237&gt;=56,"Senior")</f>
        <v>Senior</v>
      </c>
      <c r="E2237" t="s">
        <v>36</v>
      </c>
      <c r="F2237" t="s">
        <v>37</v>
      </c>
      <c r="G2237">
        <v>52869</v>
      </c>
      <c r="H2237">
        <f t="shared" si="204"/>
        <v>52869</v>
      </c>
      <c r="I2237" t="str" cm="1">
        <f t="array" ref="I2237">_xlfn.IFS(H2237&lt;PERCENTILE(Income_Clean,0.33),"Low",H2237&lt;PERCENTILE(Income_Clean,0.67),"Medium",H2237&gt;PERCENTILE(Income_Clean,0.67),"High")</f>
        <v>Medium</v>
      </c>
      <c r="J2237" t="str">
        <f t="shared" si="205"/>
        <v>Average Income</v>
      </c>
      <c r="K2237">
        <v>1</v>
      </c>
      <c r="L2237">
        <v>1</v>
      </c>
      <c r="M2237" t="str">
        <f t="shared" si="207"/>
        <v>Yes</v>
      </c>
      <c r="N2237" t="s">
        <v>253</v>
      </c>
      <c r="O2237">
        <v>40</v>
      </c>
      <c r="P2237">
        <v>84</v>
      </c>
      <c r="Q2237">
        <v>3</v>
      </c>
      <c r="R2237">
        <v>61</v>
      </c>
      <c r="S2237">
        <v>2</v>
      </c>
      <c r="T2237">
        <v>1</v>
      </c>
      <c r="U2237">
        <v>21</v>
      </c>
      <c r="V2237">
        <f t="shared" si="208"/>
        <v>172</v>
      </c>
      <c r="W2237">
        <v>3</v>
      </c>
      <c r="X2237">
        <v>3</v>
      </c>
      <c r="Y2237">
        <v>1</v>
      </c>
      <c r="Z2237">
        <v>4</v>
      </c>
      <c r="AA2237">
        <v>7</v>
      </c>
      <c r="AB2237">
        <v>0</v>
      </c>
      <c r="AC2237">
        <v>0</v>
      </c>
      <c r="AD2237">
        <v>0</v>
      </c>
      <c r="AE2237">
        <v>0</v>
      </c>
      <c r="AF2237">
        <v>0</v>
      </c>
      <c r="AG2237">
        <f t="shared" si="209"/>
        <v>0</v>
      </c>
      <c r="AH2237">
        <v>0</v>
      </c>
      <c r="AI2237">
        <v>1</v>
      </c>
    </row>
  </sheetData>
  <mergeCells count="2">
    <mergeCell ref="AK2:AL2"/>
    <mergeCell ref="AN2:A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D1D4-A545-49A7-BD32-BF8351CF82AA}">
  <dimension ref="A1:L123"/>
  <sheetViews>
    <sheetView zoomScale="77" workbookViewId="0">
      <selection activeCell="J13" sqref="J13"/>
    </sheetView>
  </sheetViews>
  <sheetFormatPr defaultRowHeight="14.4" x14ac:dyDescent="0.3"/>
  <cols>
    <col min="1" max="1" width="23.109375" bestFit="1" customWidth="1"/>
    <col min="2" max="2" width="23.21875" bestFit="1" customWidth="1"/>
    <col min="3" max="3" width="19.44140625" bestFit="1" customWidth="1"/>
    <col min="4" max="4" width="27.109375" bestFit="1" customWidth="1"/>
    <col min="5" max="5" width="25.88671875" bestFit="1" customWidth="1"/>
    <col min="6" max="6" width="27.88671875" bestFit="1" customWidth="1"/>
    <col min="7" max="7" width="23.77734375" bestFit="1" customWidth="1"/>
  </cols>
  <sheetData>
    <row r="1" spans="1:12" x14ac:dyDescent="0.3">
      <c r="A1" s="7" t="s">
        <v>729</v>
      </c>
    </row>
    <row r="3" spans="1:12" x14ac:dyDescent="0.3">
      <c r="A3" s="8" t="s">
        <v>708</v>
      </c>
      <c r="B3" t="s">
        <v>733</v>
      </c>
      <c r="C3" s="11" t="s">
        <v>734</v>
      </c>
    </row>
    <row r="4" spans="1:12" x14ac:dyDescent="0.3">
      <c r="A4" s="9" t="s">
        <v>731</v>
      </c>
      <c r="B4">
        <v>1150</v>
      </c>
      <c r="C4" s="10">
        <v>0.51532568996632233</v>
      </c>
      <c r="L4" t="s">
        <v>818</v>
      </c>
    </row>
    <row r="5" spans="1:12" x14ac:dyDescent="0.3">
      <c r="A5" s="9" t="s">
        <v>730</v>
      </c>
      <c r="B5">
        <v>1043</v>
      </c>
      <c r="C5" s="10">
        <v>0.46470355379837264</v>
      </c>
    </row>
    <row r="6" spans="1:12" x14ac:dyDescent="0.3">
      <c r="A6" s="9" t="s">
        <v>732</v>
      </c>
      <c r="B6">
        <v>43</v>
      </c>
      <c r="C6" s="10">
        <v>1.9970756235305E-2</v>
      </c>
    </row>
    <row r="25" spans="1:12" x14ac:dyDescent="0.3">
      <c r="A25" s="8" t="s">
        <v>2</v>
      </c>
      <c r="B25" t="s">
        <v>733</v>
      </c>
      <c r="C25" s="11" t="s">
        <v>734</v>
      </c>
    </row>
    <row r="26" spans="1:12" x14ac:dyDescent="0.3">
      <c r="A26" s="9" t="s">
        <v>29</v>
      </c>
      <c r="B26">
        <v>1126</v>
      </c>
      <c r="C26" s="10">
        <v>0.50357781753130593</v>
      </c>
      <c r="L26" t="s">
        <v>735</v>
      </c>
    </row>
    <row r="27" spans="1:12" x14ac:dyDescent="0.3">
      <c r="A27" s="9" t="s">
        <v>36</v>
      </c>
      <c r="B27">
        <v>485</v>
      </c>
      <c r="C27" s="10">
        <v>0.2169051878354204</v>
      </c>
    </row>
    <row r="28" spans="1:12" x14ac:dyDescent="0.3">
      <c r="A28" s="9" t="s">
        <v>39</v>
      </c>
      <c r="B28">
        <v>370</v>
      </c>
      <c r="C28" s="10">
        <v>0.16547406082289803</v>
      </c>
    </row>
    <row r="29" spans="1:12" x14ac:dyDescent="0.3">
      <c r="A29" s="9" t="s">
        <v>53</v>
      </c>
      <c r="B29">
        <v>201</v>
      </c>
      <c r="C29" s="10">
        <v>8.9892665474060829E-2</v>
      </c>
    </row>
    <row r="30" spans="1:12" x14ac:dyDescent="0.3">
      <c r="A30" s="9" t="s">
        <v>47</v>
      </c>
      <c r="B30">
        <v>54</v>
      </c>
      <c r="C30" s="10">
        <v>2.4150268336314847E-2</v>
      </c>
    </row>
    <row r="43" spans="1:12" x14ac:dyDescent="0.3">
      <c r="A43" s="8" t="s">
        <v>3</v>
      </c>
      <c r="B43" t="s">
        <v>733</v>
      </c>
      <c r="C43" s="11" t="s">
        <v>734</v>
      </c>
    </row>
    <row r="44" spans="1:12" x14ac:dyDescent="0.3">
      <c r="A44" s="9" t="s">
        <v>37</v>
      </c>
      <c r="B44">
        <v>864</v>
      </c>
      <c r="C44" s="10">
        <v>0.38640429338103754</v>
      </c>
      <c r="L44" t="s">
        <v>736</v>
      </c>
    </row>
    <row r="45" spans="1:12" x14ac:dyDescent="0.3">
      <c r="A45" s="9" t="s">
        <v>33</v>
      </c>
      <c r="B45">
        <v>578</v>
      </c>
      <c r="C45" s="10">
        <v>0.25849731663685149</v>
      </c>
    </row>
    <row r="46" spans="1:12" x14ac:dyDescent="0.3">
      <c r="A46" s="9" t="s">
        <v>30</v>
      </c>
      <c r="B46">
        <v>482</v>
      </c>
      <c r="C46" s="10">
        <v>0.21556350626118068</v>
      </c>
    </row>
    <row r="47" spans="1:12" x14ac:dyDescent="0.3">
      <c r="A47" s="9" t="s">
        <v>41</v>
      </c>
      <c r="B47">
        <v>231</v>
      </c>
      <c r="C47" s="10">
        <v>0.10330948121645796</v>
      </c>
    </row>
    <row r="48" spans="1:12" x14ac:dyDescent="0.3">
      <c r="A48" s="9" t="s">
        <v>71</v>
      </c>
      <c r="B48">
        <v>77</v>
      </c>
      <c r="C48" s="10">
        <v>3.4436493738819317E-2</v>
      </c>
    </row>
    <row r="49" spans="1:12" x14ac:dyDescent="0.3">
      <c r="A49" s="9" t="s">
        <v>705</v>
      </c>
      <c r="B49">
        <v>4</v>
      </c>
      <c r="C49" s="10">
        <v>1.7889087656529517E-3</v>
      </c>
    </row>
    <row r="62" spans="1:12" x14ac:dyDescent="0.3">
      <c r="A62" s="8" t="s">
        <v>708</v>
      </c>
      <c r="B62" t="s">
        <v>737</v>
      </c>
    </row>
    <row r="63" spans="1:12" x14ac:dyDescent="0.3">
      <c r="A63" s="9" t="s">
        <v>730</v>
      </c>
      <c r="B63">
        <v>47637.013422818789</v>
      </c>
      <c r="L63" t="s">
        <v>771</v>
      </c>
    </row>
    <row r="64" spans="1:12" x14ac:dyDescent="0.3">
      <c r="A64" s="9" t="s">
        <v>731</v>
      </c>
      <c r="B64">
        <v>55644.728695652171</v>
      </c>
    </row>
    <row r="65" spans="1:2" x14ac:dyDescent="0.3">
      <c r="A65" s="9" t="s">
        <v>732</v>
      </c>
      <c r="B65">
        <v>57882.558139534885</v>
      </c>
    </row>
    <row r="81" spans="1:9" x14ac:dyDescent="0.3">
      <c r="A81" t="s">
        <v>738</v>
      </c>
      <c r="B81" t="s">
        <v>739</v>
      </c>
      <c r="C81" t="s">
        <v>734</v>
      </c>
      <c r="D81" s="4"/>
      <c r="E81" s="4"/>
      <c r="F81" s="4"/>
      <c r="G81" s="4"/>
      <c r="H81" s="4"/>
      <c r="I81" s="4"/>
    </row>
    <row r="82" spans="1:9" x14ac:dyDescent="0.3">
      <c r="A82" t="s">
        <v>9</v>
      </c>
      <c r="B82" s="12">
        <f>AVERAGE(MntWines)</f>
        <v>304.12745974955277</v>
      </c>
      <c r="C82" s="13">
        <f>B82/SUM(Avg_Spend_Category[Avg Spend])</f>
        <v>0.50187160605349423</v>
      </c>
    </row>
    <row r="83" spans="1:9" x14ac:dyDescent="0.3">
      <c r="A83" t="s">
        <v>11</v>
      </c>
      <c r="B83" s="12">
        <f>AVERAGE(MntMeatProducts)</f>
        <v>166.98345259391772</v>
      </c>
      <c r="C83" s="13">
        <f>B83/SUM(Avg_Spend_Category[Avg Spend])</f>
        <v>0.27555635261176131</v>
      </c>
      <c r="H83" t="s">
        <v>740</v>
      </c>
    </row>
    <row r="84" spans="1:9" x14ac:dyDescent="0.3">
      <c r="A84" t="s">
        <v>14</v>
      </c>
      <c r="B84" s="12">
        <f>AVERAGE(MntGoldProds)</f>
        <v>43.983005366726296</v>
      </c>
      <c r="C84" s="13">
        <f>B84/SUM(Avg_Spend_Category[Avg Spend])</f>
        <v>7.2580823713307735E-2</v>
      </c>
      <c r="H84" t="s">
        <v>819</v>
      </c>
    </row>
    <row r="85" spans="1:9" x14ac:dyDescent="0.3">
      <c r="A85" t="s">
        <v>12</v>
      </c>
      <c r="B85" s="12">
        <f>AVERAGE(MntFishProducts)</f>
        <v>37.536225402504471</v>
      </c>
      <c r="C85" s="13">
        <f>B85/SUM(Avg_Spend_Category[Avg Spend])</f>
        <v>6.1942337411604251E-2</v>
      </c>
    </row>
    <row r="86" spans="1:9" x14ac:dyDescent="0.3">
      <c r="A86" t="s">
        <v>13</v>
      </c>
      <c r="B86" s="12">
        <f>AVERAGE(MntSweetProducts)</f>
        <v>27.080500894454381</v>
      </c>
      <c r="C86" s="13">
        <f>B86/SUM(Avg_Spend_Category[Avg Spend])</f>
        <v>4.4688284602202533E-2</v>
      </c>
    </row>
    <row r="87" spans="1:9" x14ac:dyDescent="0.3">
      <c r="A87" t="s">
        <v>10</v>
      </c>
      <c r="B87" s="12">
        <f>AVERAGE(MntFruits)</f>
        <v>26.275939177101968</v>
      </c>
      <c r="C87" s="13">
        <f>B87/SUM(Avg_Spend_Category[Avg Spend])</f>
        <v>4.3360595607629893E-2</v>
      </c>
    </row>
    <row r="103" spans="1:3" x14ac:dyDescent="0.3">
      <c r="A103" s="6" t="s">
        <v>782</v>
      </c>
      <c r="B103" s="6" t="s">
        <v>783</v>
      </c>
      <c r="C103" s="6" t="s">
        <v>734</v>
      </c>
    </row>
    <row r="104" spans="1:3" x14ac:dyDescent="0.3">
      <c r="A104" s="5" t="s">
        <v>784</v>
      </c>
      <c r="B104" s="5">
        <f>COUNTIFS(Age_Group,"Senior",Income_Segment,"High",Response,1)</f>
        <v>92</v>
      </c>
      <c r="C104" s="26">
        <f>B104/(B104+B105)</f>
        <v>0.77310924369747902</v>
      </c>
    </row>
    <row r="105" spans="1:3" x14ac:dyDescent="0.3">
      <c r="A105" s="5" t="s">
        <v>785</v>
      </c>
      <c r="B105" s="5">
        <f>COUNTIFS(Age_Group,"Middle-aged",Income_Segment,"Medium",Response,1)</f>
        <v>27</v>
      </c>
      <c r="C105" s="26">
        <f>B105/(B104+B105)</f>
        <v>0.22689075630252101</v>
      </c>
    </row>
    <row r="123" spans="1:1" x14ac:dyDescent="0.3">
      <c r="A123" t="s">
        <v>786</v>
      </c>
    </row>
  </sheetData>
  <pageMargins left="0.7" right="0.7" top="0.75" bottom="0.75" header="0.3" footer="0.3"/>
  <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94283-03B8-42AB-AE4E-CAD01516FF63}">
  <dimension ref="A1:D89"/>
  <sheetViews>
    <sheetView workbookViewId="0">
      <selection activeCell="N22" sqref="N22"/>
    </sheetView>
  </sheetViews>
  <sheetFormatPr defaultRowHeight="14.4" x14ac:dyDescent="0.3"/>
  <cols>
    <col min="1" max="1" width="11.6640625" bestFit="1" customWidth="1"/>
    <col min="2" max="2" width="18.77734375" bestFit="1" customWidth="1"/>
  </cols>
  <sheetData>
    <row r="1" spans="1:4" x14ac:dyDescent="0.3">
      <c r="A1" s="7" t="s">
        <v>741</v>
      </c>
    </row>
    <row r="3" spans="1:4" x14ac:dyDescent="0.3">
      <c r="A3" t="s">
        <v>742</v>
      </c>
      <c r="B3" t="s">
        <v>743</v>
      </c>
    </row>
    <row r="4" spans="1:4" x14ac:dyDescent="0.3">
      <c r="A4" t="s">
        <v>747</v>
      </c>
      <c r="B4" s="14">
        <f>AVERAGE(AcceptedCmp4)</f>
        <v>7.4686940966010737E-2</v>
      </c>
      <c r="D4" s="28"/>
    </row>
    <row r="5" spans="1:4" x14ac:dyDescent="0.3">
      <c r="A5" t="s">
        <v>746</v>
      </c>
      <c r="B5" s="14">
        <f>AVERAGE(AcceptedCmp3)</f>
        <v>7.2898032200357787E-2</v>
      </c>
    </row>
    <row r="6" spans="1:4" x14ac:dyDescent="0.3">
      <c r="A6" t="s">
        <v>748</v>
      </c>
      <c r="B6" s="14">
        <f>AVERAGE(AcceptedCmp5)</f>
        <v>7.2450805008944547E-2</v>
      </c>
    </row>
    <row r="7" spans="1:4" x14ac:dyDescent="0.3">
      <c r="A7" t="s">
        <v>744</v>
      </c>
      <c r="B7" s="14">
        <f>AVERAGE(AcceptedCmp1)</f>
        <v>6.4400715563506267E-2</v>
      </c>
    </row>
    <row r="8" spans="1:4" x14ac:dyDescent="0.3">
      <c r="A8" t="s">
        <v>745</v>
      </c>
      <c r="B8" s="14">
        <f>AVERAGE(AcceptedCmp2)</f>
        <v>1.3416815742397137E-2</v>
      </c>
    </row>
    <row r="14" spans="1:4" x14ac:dyDescent="0.3">
      <c r="A14" t="s">
        <v>749</v>
      </c>
    </row>
    <row r="21" spans="1:2" ht="100.8" x14ac:dyDescent="0.3">
      <c r="A21" s="16" t="s">
        <v>750</v>
      </c>
      <c r="B21" s="15">
        <f>AVERAGEIF(Response,1,TotalSpend)</f>
        <v>987.3922155688623</v>
      </c>
    </row>
    <row r="22" spans="1:2" ht="115.2" x14ac:dyDescent="0.3">
      <c r="A22" s="16" t="s">
        <v>751</v>
      </c>
      <c r="B22" s="15">
        <f>AVERAGEIF(Response,0,TotalSpend)</f>
        <v>539.00998948475285</v>
      </c>
    </row>
    <row r="24" spans="1:2" x14ac:dyDescent="0.3">
      <c r="A24" t="s">
        <v>821</v>
      </c>
    </row>
    <row r="26" spans="1:2" ht="100.8" x14ac:dyDescent="0.3">
      <c r="A26" s="17" t="s">
        <v>752</v>
      </c>
      <c r="B26" s="15">
        <f>AVERAGEIF(Response,1,Income)</f>
        <v>60209.675675675673</v>
      </c>
    </row>
    <row r="27" spans="1:2" ht="100.8" x14ac:dyDescent="0.3">
      <c r="A27" s="17" t="s">
        <v>753</v>
      </c>
      <c r="B27" s="15">
        <f>AVERAGEIF(Response,0,Income)</f>
        <v>50496.576370409792</v>
      </c>
    </row>
    <row r="29" spans="1:2" x14ac:dyDescent="0.3">
      <c r="A29" t="s">
        <v>758</v>
      </c>
    </row>
    <row r="33" spans="1:2" x14ac:dyDescent="0.3">
      <c r="A33" s="8" t="s">
        <v>708</v>
      </c>
      <c r="B33" t="s">
        <v>754</v>
      </c>
    </row>
    <row r="34" spans="1:2" x14ac:dyDescent="0.3">
      <c r="A34" s="9" t="s">
        <v>732</v>
      </c>
      <c r="B34" s="18">
        <v>0.23255813953488372</v>
      </c>
    </row>
    <row r="35" spans="1:2" x14ac:dyDescent="0.3">
      <c r="A35" s="9" t="s">
        <v>730</v>
      </c>
      <c r="B35" s="18">
        <v>0.15340364333652926</v>
      </c>
    </row>
    <row r="36" spans="1:2" x14ac:dyDescent="0.3">
      <c r="A36" s="9" t="s">
        <v>731</v>
      </c>
      <c r="B36" s="18">
        <v>0.14260869565217391</v>
      </c>
    </row>
    <row r="49" spans="1:2" x14ac:dyDescent="0.3">
      <c r="A49" t="s">
        <v>755</v>
      </c>
    </row>
    <row r="52" spans="1:2" x14ac:dyDescent="0.3">
      <c r="A52" s="8" t="s">
        <v>2</v>
      </c>
      <c r="B52" t="s">
        <v>754</v>
      </c>
    </row>
    <row r="53" spans="1:2" x14ac:dyDescent="0.3">
      <c r="A53" s="9" t="s">
        <v>36</v>
      </c>
      <c r="B53" s="18">
        <v>0.20824742268041238</v>
      </c>
    </row>
    <row r="54" spans="1:2" x14ac:dyDescent="0.3">
      <c r="A54" s="9" t="s">
        <v>39</v>
      </c>
      <c r="B54" s="18">
        <v>0.15405405405405406</v>
      </c>
    </row>
    <row r="55" spans="1:2" x14ac:dyDescent="0.3">
      <c r="A55" s="9" t="s">
        <v>29</v>
      </c>
      <c r="B55" s="18">
        <v>0.13499111900532859</v>
      </c>
    </row>
    <row r="56" spans="1:2" x14ac:dyDescent="0.3">
      <c r="A56" s="9" t="s">
        <v>53</v>
      </c>
      <c r="B56" s="18">
        <v>0.10945273631840796</v>
      </c>
    </row>
    <row r="57" spans="1:2" x14ac:dyDescent="0.3">
      <c r="A57" s="9" t="s">
        <v>47</v>
      </c>
      <c r="B57" s="18">
        <v>3.7037037037037035E-2</v>
      </c>
    </row>
    <row r="67" spans="1:2" x14ac:dyDescent="0.3">
      <c r="A67" t="s">
        <v>772</v>
      </c>
    </row>
    <row r="69" spans="1:2" x14ac:dyDescent="0.3">
      <c r="A69" s="8" t="s">
        <v>756</v>
      </c>
      <c r="B69" t="s">
        <v>754</v>
      </c>
    </row>
    <row r="70" spans="1:2" x14ac:dyDescent="0.3">
      <c r="A70" s="9">
        <v>4</v>
      </c>
      <c r="B70" s="18">
        <v>0.90909090909090906</v>
      </c>
    </row>
    <row r="71" spans="1:2" x14ac:dyDescent="0.3">
      <c r="A71" s="9">
        <v>3</v>
      </c>
      <c r="B71" s="18">
        <v>0.79545454545454541</v>
      </c>
    </row>
    <row r="72" spans="1:2" x14ac:dyDescent="0.3">
      <c r="A72" s="9">
        <v>2</v>
      </c>
      <c r="B72" s="18">
        <v>0.50602409638554213</v>
      </c>
    </row>
    <row r="73" spans="1:2" x14ac:dyDescent="0.3">
      <c r="A73" s="9">
        <v>1</v>
      </c>
      <c r="B73" s="18">
        <v>0.31172839506172839</v>
      </c>
    </row>
    <row r="74" spans="1:2" x14ac:dyDescent="0.3">
      <c r="A74" s="9">
        <v>0</v>
      </c>
      <c r="B74" s="18">
        <v>8.2299887260428417E-2</v>
      </c>
    </row>
    <row r="85" spans="1:1" x14ac:dyDescent="0.3">
      <c r="A85" t="s">
        <v>757</v>
      </c>
    </row>
    <row r="88" spans="1:1" x14ac:dyDescent="0.3">
      <c r="A88" s="25" t="s">
        <v>781</v>
      </c>
    </row>
    <row r="89" spans="1:1" x14ac:dyDescent="0.3">
      <c r="A89" s="12" cm="1">
        <f t="array" ref="A89">SUMPRODUCT((TotalCampaigns&gt;=2)*TotalSpend) / SUMPRODUCT((TotalCampaigns&gt;=2)*1)</f>
        <v>1510.391304347826</v>
      </c>
    </row>
  </sheetData>
  <phoneticPr fontId="5" type="noConversion"/>
  <pageMargins left="0.7" right="0.7" top="0.75" bottom="0.75" header="0.3" footer="0.3"/>
  <drawing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04AA6-25D4-4E97-833B-7C47EBB4CDE9}">
  <dimension ref="A1:D62"/>
  <sheetViews>
    <sheetView zoomScale="102" workbookViewId="0">
      <selection activeCell="H61" sqref="H61"/>
    </sheetView>
  </sheetViews>
  <sheetFormatPr defaultRowHeight="14.4" x14ac:dyDescent="0.3"/>
  <cols>
    <col min="1" max="1" width="20" customWidth="1"/>
    <col min="2" max="2" width="28.109375" bestFit="1" customWidth="1"/>
    <col min="3" max="3" width="31.33203125" customWidth="1"/>
    <col min="4" max="4" width="29.44140625" customWidth="1"/>
  </cols>
  <sheetData>
    <row r="1" spans="1:4" x14ac:dyDescent="0.3">
      <c r="A1" s="7" t="s">
        <v>759</v>
      </c>
    </row>
    <row r="3" spans="1:4" x14ac:dyDescent="0.3">
      <c r="A3" s="38" t="s">
        <v>760</v>
      </c>
      <c r="B3" s="39" t="s">
        <v>762</v>
      </c>
      <c r="C3" s="39" t="s">
        <v>761</v>
      </c>
      <c r="D3" s="40" t="s">
        <v>763</v>
      </c>
    </row>
    <row r="4" spans="1:4" x14ac:dyDescent="0.3">
      <c r="A4" s="19">
        <f>AVERAGE(NumStorePurchases)</f>
        <v>5.7956171735241506</v>
      </c>
      <c r="B4" s="20">
        <f>AVERAGE(NumWebPurchases)</f>
        <v>4.0876565295169947</v>
      </c>
      <c r="C4" s="20">
        <f>AVERAGE(NumCatalogPurchases)</f>
        <v>2.663237924865832</v>
      </c>
      <c r="D4" s="21">
        <f>AVERAGE(NumDealsPurchases)</f>
        <v>2.3260286225402504</v>
      </c>
    </row>
    <row r="10" spans="1:4" x14ac:dyDescent="0.3">
      <c r="D10" t="s">
        <v>820</v>
      </c>
    </row>
    <row r="22" spans="1:2" x14ac:dyDescent="0.3">
      <c r="A22" s="8" t="s">
        <v>708</v>
      </c>
      <c r="B22" t="s">
        <v>762</v>
      </c>
    </row>
    <row r="23" spans="1:2" x14ac:dyDescent="0.3">
      <c r="A23" s="9" t="s">
        <v>731</v>
      </c>
      <c r="B23">
        <v>4.4721739130434779</v>
      </c>
    </row>
    <row r="24" spans="1:2" x14ac:dyDescent="0.3">
      <c r="A24" s="9" t="s">
        <v>730</v>
      </c>
      <c r="B24">
        <v>3.6816874400767019</v>
      </c>
    </row>
    <row r="25" spans="1:2" x14ac:dyDescent="0.3">
      <c r="A25" s="9" t="s">
        <v>732</v>
      </c>
      <c r="B25">
        <v>3.6511627906976742</v>
      </c>
    </row>
    <row r="38" spans="1:2" x14ac:dyDescent="0.3">
      <c r="A38" s="9" t="s">
        <v>773</v>
      </c>
    </row>
    <row r="40" spans="1:2" ht="75" customHeight="1" x14ac:dyDescent="0.3">
      <c r="A40" s="22" t="s">
        <v>765</v>
      </c>
      <c r="B40" s="22" t="s">
        <v>764</v>
      </c>
    </row>
    <row r="41" spans="1:2" x14ac:dyDescent="0.3">
      <c r="A41" s="5">
        <f>AVERAGEIF(Response,1,NumDealsPurchases)</f>
        <v>2.3353293413173652</v>
      </c>
      <c r="B41" s="5">
        <f>AVERAGEIF(Response,0,NumDealsPurchases)</f>
        <v>2.3243953732912725</v>
      </c>
    </row>
    <row r="48" spans="1:2" x14ac:dyDescent="0.3">
      <c r="A48" t="s">
        <v>766</v>
      </c>
    </row>
    <row r="49" spans="1:2" x14ac:dyDescent="0.3">
      <c r="A49" t="s">
        <v>767</v>
      </c>
    </row>
    <row r="53" spans="1:2" x14ac:dyDescent="0.3">
      <c r="A53" s="8" t="s">
        <v>708</v>
      </c>
      <c r="B53" t="s">
        <v>768</v>
      </c>
    </row>
    <row r="54" spans="1:2" x14ac:dyDescent="0.3">
      <c r="A54" s="9" t="s">
        <v>730</v>
      </c>
      <c r="B54">
        <v>5.6605944391179293</v>
      </c>
    </row>
    <row r="55" spans="1:2" x14ac:dyDescent="0.3">
      <c r="A55" s="9" t="s">
        <v>731</v>
      </c>
      <c r="B55">
        <v>5.0417391304347827</v>
      </c>
    </row>
    <row r="56" spans="1:2" x14ac:dyDescent="0.3">
      <c r="A56" s="9" t="s">
        <v>732</v>
      </c>
      <c r="B56">
        <v>4.441860465116279</v>
      </c>
    </row>
    <row r="61" spans="1:2" x14ac:dyDescent="0.3">
      <c r="A61" t="s">
        <v>769</v>
      </c>
    </row>
    <row r="62" spans="1:2" x14ac:dyDescent="0.3">
      <c r="A62" t="s">
        <v>770</v>
      </c>
    </row>
  </sheetData>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C3420-0AC1-4522-93C2-EDCFEFF89AFC}">
  <dimension ref="A1:M13"/>
  <sheetViews>
    <sheetView workbookViewId="0">
      <selection activeCell="D4" sqref="D4"/>
    </sheetView>
  </sheetViews>
  <sheetFormatPr defaultRowHeight="14.4" x14ac:dyDescent="0.3"/>
  <cols>
    <col min="1" max="1" width="23.109375" bestFit="1" customWidth="1"/>
    <col min="2" max="2" width="26.21875" bestFit="1" customWidth="1"/>
    <col min="3" max="3" width="4.21875" bestFit="1" customWidth="1"/>
    <col min="4" max="4" width="26.21875" bestFit="1" customWidth="1"/>
    <col min="5" max="5" width="4.21875" bestFit="1" customWidth="1"/>
    <col min="6" max="6" width="20" bestFit="1" customWidth="1"/>
    <col min="7" max="7" width="27" bestFit="1" customWidth="1"/>
    <col min="8" max="8" width="26.44140625" bestFit="1" customWidth="1"/>
    <col min="9" max="9" width="12.6640625" bestFit="1" customWidth="1"/>
    <col min="10" max="10" width="18.77734375" bestFit="1" customWidth="1"/>
    <col min="11" max="11" width="12" bestFit="1" customWidth="1"/>
    <col min="12" max="12" width="15.44140625" bestFit="1" customWidth="1"/>
    <col min="13" max="13" width="4.44140625" bestFit="1" customWidth="1"/>
    <col min="14" max="14" width="29.109375" bestFit="1" customWidth="1"/>
    <col min="15" max="15" width="19.109375" customWidth="1"/>
    <col min="16" max="16" width="6.6640625" bestFit="1" customWidth="1"/>
    <col min="17" max="17" width="4" bestFit="1" customWidth="1"/>
    <col min="18" max="18" width="6.6640625" bestFit="1" customWidth="1"/>
    <col min="19" max="19" width="4" bestFit="1" customWidth="1"/>
    <col min="20" max="20" width="18.44140625" bestFit="1" customWidth="1"/>
    <col min="21" max="21" width="8.33203125" bestFit="1" customWidth="1"/>
    <col min="22" max="22" width="6.6640625" bestFit="1" customWidth="1"/>
    <col min="23" max="23" width="4" bestFit="1" customWidth="1"/>
    <col min="24" max="24" width="6.6640625" bestFit="1" customWidth="1"/>
    <col min="25" max="25" width="5" bestFit="1" customWidth="1"/>
    <col min="26" max="26" width="7.6640625" bestFit="1" customWidth="1"/>
    <col min="27" max="27" width="6.6640625" bestFit="1" customWidth="1"/>
    <col min="28" max="28" width="4" bestFit="1" customWidth="1"/>
    <col min="29" max="34" width="2" bestFit="1" customWidth="1"/>
    <col min="35" max="35" width="6.6640625" bestFit="1" customWidth="1"/>
    <col min="36" max="36" width="4" bestFit="1" customWidth="1"/>
    <col min="37" max="37" width="2" bestFit="1" customWidth="1"/>
    <col min="38" max="38" width="6.6640625" bestFit="1" customWidth="1"/>
    <col min="39" max="39" width="4" bestFit="1" customWidth="1"/>
    <col min="40" max="41" width="3" bestFit="1" customWidth="1"/>
    <col min="42" max="42" width="6.6640625" bestFit="1" customWidth="1"/>
    <col min="43" max="43" width="4" bestFit="1" customWidth="1"/>
    <col min="44" max="44" width="2" bestFit="1" customWidth="1"/>
    <col min="45" max="45" width="6.6640625" bestFit="1" customWidth="1"/>
    <col min="46" max="46" width="4" bestFit="1" customWidth="1"/>
    <col min="47" max="47" width="3" bestFit="1" customWidth="1"/>
    <col min="48" max="48" width="6.6640625" bestFit="1" customWidth="1"/>
    <col min="49" max="49" width="5" bestFit="1" customWidth="1"/>
    <col min="50" max="50" width="7.6640625" bestFit="1" customWidth="1"/>
    <col min="51" max="51" width="5" bestFit="1" customWidth="1"/>
    <col min="52" max="52" width="7.6640625" bestFit="1" customWidth="1"/>
    <col min="53" max="53" width="6.6640625" bestFit="1" customWidth="1"/>
    <col min="54" max="54" width="4" bestFit="1" customWidth="1"/>
    <col min="55" max="59" width="2" bestFit="1" customWidth="1"/>
    <col min="60" max="60" width="6.6640625" bestFit="1" customWidth="1"/>
    <col min="61" max="61" width="4" bestFit="1" customWidth="1"/>
    <col min="62" max="63" width="2" bestFit="1" customWidth="1"/>
    <col min="64" max="64" width="3" bestFit="1" customWidth="1"/>
    <col min="65" max="65" width="6.6640625" bestFit="1" customWidth="1"/>
    <col min="66" max="66" width="4" bestFit="1" customWidth="1"/>
    <col min="67" max="68" width="3" bestFit="1" customWidth="1"/>
    <col min="69" max="69" width="6.6640625" bestFit="1" customWidth="1"/>
    <col min="70" max="70" width="4" bestFit="1" customWidth="1"/>
    <col min="71" max="71" width="6.6640625" bestFit="1" customWidth="1"/>
    <col min="72" max="72" width="4" bestFit="1" customWidth="1"/>
    <col min="73" max="75" width="3" bestFit="1" customWidth="1"/>
    <col min="76" max="76" width="6.6640625" bestFit="1" customWidth="1"/>
    <col min="77" max="77" width="4" bestFit="1" customWidth="1"/>
    <col min="78" max="78" width="6.6640625" bestFit="1" customWidth="1"/>
    <col min="79" max="79" width="6" bestFit="1" customWidth="1"/>
    <col min="80" max="80" width="8.6640625" bestFit="1" customWidth="1"/>
    <col min="81" max="81" width="6" bestFit="1" customWidth="1"/>
    <col min="82" max="82" width="8.6640625" bestFit="1" customWidth="1"/>
    <col min="83" max="83" width="6.6640625" bestFit="1" customWidth="1"/>
    <col min="84" max="84" width="4" bestFit="1" customWidth="1"/>
    <col min="85" max="89" width="2" bestFit="1" customWidth="1"/>
    <col min="90" max="90" width="3" bestFit="1" customWidth="1"/>
    <col min="91" max="91" width="6.6640625" bestFit="1" customWidth="1"/>
    <col min="92" max="92" width="4" bestFit="1" customWidth="1"/>
    <col min="93" max="96" width="2" bestFit="1" customWidth="1"/>
    <col min="97" max="97" width="6.6640625" bestFit="1" customWidth="1"/>
    <col min="98" max="98" width="4" bestFit="1" customWidth="1"/>
    <col min="99" max="99" width="2" bestFit="1" customWidth="1"/>
    <col min="100" max="100" width="6.6640625" bestFit="1" customWidth="1"/>
    <col min="101" max="101" width="4" bestFit="1" customWidth="1"/>
    <col min="102" max="102" width="3" bestFit="1" customWidth="1"/>
    <col min="103" max="103" width="6.6640625" bestFit="1" customWidth="1"/>
    <col min="104" max="104" width="4" bestFit="1" customWidth="1"/>
    <col min="105" max="105" width="3" bestFit="1" customWidth="1"/>
    <col min="106" max="106" width="6.6640625" bestFit="1" customWidth="1"/>
    <col min="107" max="107" width="4" bestFit="1" customWidth="1"/>
    <col min="108" max="108" width="6.6640625" bestFit="1" customWidth="1"/>
    <col min="109" max="109" width="4" bestFit="1" customWidth="1"/>
    <col min="110" max="110" width="6.6640625" bestFit="1" customWidth="1"/>
    <col min="111" max="111" width="5" bestFit="1" customWidth="1"/>
    <col min="112" max="112" width="7.6640625" bestFit="1" customWidth="1"/>
    <col min="113" max="113" width="6.6640625" bestFit="1" customWidth="1"/>
    <col min="114" max="114" width="4" bestFit="1" customWidth="1"/>
    <col min="115" max="120" width="2" bestFit="1" customWidth="1"/>
    <col min="121" max="122" width="3" bestFit="1" customWidth="1"/>
    <col min="123" max="123" width="6.6640625" bestFit="1" customWidth="1"/>
    <col min="124" max="124" width="4" bestFit="1" customWidth="1"/>
    <col min="125" max="127" width="2" bestFit="1" customWidth="1"/>
    <col min="128" max="128" width="3" bestFit="1" customWidth="1"/>
    <col min="129" max="129" width="6.6640625" bestFit="1" customWidth="1"/>
    <col min="130" max="130" width="4" bestFit="1" customWidth="1"/>
    <col min="131" max="133" width="3" bestFit="1" customWidth="1"/>
    <col min="134" max="134" width="6.6640625" bestFit="1" customWidth="1"/>
    <col min="135" max="135" width="4" bestFit="1" customWidth="1"/>
    <col min="136" max="137" width="2" bestFit="1" customWidth="1"/>
    <col min="138" max="138" width="6.6640625" bestFit="1" customWidth="1"/>
    <col min="139" max="139" width="4" bestFit="1" customWidth="1"/>
    <col min="140" max="140" width="3" bestFit="1" customWidth="1"/>
    <col min="141" max="141" width="6.6640625" bestFit="1" customWidth="1"/>
    <col min="142" max="142" width="4" bestFit="1" customWidth="1"/>
    <col min="143" max="143" width="6.6640625" bestFit="1" customWidth="1"/>
    <col min="144" max="144" width="4" bestFit="1" customWidth="1"/>
    <col min="145" max="145" width="6.6640625" bestFit="1" customWidth="1"/>
    <col min="146" max="146" width="5" bestFit="1" customWidth="1"/>
    <col min="147" max="147" width="7.6640625" bestFit="1" customWidth="1"/>
    <col min="148" max="148" width="5" bestFit="1" customWidth="1"/>
    <col min="149" max="149" width="7.6640625" bestFit="1" customWidth="1"/>
    <col min="150" max="150" width="6.6640625" bestFit="1" customWidth="1"/>
    <col min="151" max="151" width="4" bestFit="1" customWidth="1"/>
    <col min="152" max="157" width="2" bestFit="1" customWidth="1"/>
    <col min="158" max="158" width="3" bestFit="1" customWidth="1"/>
    <col min="159" max="159" width="6.6640625" bestFit="1" customWidth="1"/>
    <col min="160" max="160" width="4" bestFit="1" customWidth="1"/>
    <col min="161" max="165" width="2" bestFit="1" customWidth="1"/>
    <col min="166" max="169" width="3" bestFit="1" customWidth="1"/>
    <col min="170" max="170" width="6.6640625" bestFit="1" customWidth="1"/>
    <col min="171" max="171" width="4" bestFit="1" customWidth="1"/>
    <col min="172" max="172" width="2" bestFit="1" customWidth="1"/>
    <col min="173" max="173" width="3" bestFit="1" customWidth="1"/>
    <col min="174" max="174" width="6.6640625" bestFit="1" customWidth="1"/>
    <col min="175" max="175" width="4" bestFit="1" customWidth="1"/>
    <col min="176" max="176" width="2" bestFit="1" customWidth="1"/>
    <col min="177" max="177" width="6.6640625" bestFit="1" customWidth="1"/>
    <col min="178" max="178" width="4" bestFit="1" customWidth="1"/>
    <col min="179" max="179" width="6.6640625" bestFit="1" customWidth="1"/>
    <col min="180" max="180" width="4" bestFit="1" customWidth="1"/>
    <col min="181" max="181" width="3" bestFit="1" customWidth="1"/>
    <col min="182" max="182" width="6.6640625" bestFit="1" customWidth="1"/>
    <col min="183" max="183" width="4" bestFit="1" customWidth="1"/>
    <col min="184" max="184" width="3" bestFit="1" customWidth="1"/>
    <col min="185" max="185" width="6.6640625" bestFit="1" customWidth="1"/>
    <col min="186" max="186" width="4" bestFit="1" customWidth="1"/>
    <col min="187" max="188" width="6.6640625" bestFit="1" customWidth="1"/>
    <col min="189" max="189" width="4" bestFit="1" customWidth="1"/>
    <col min="190" max="194" width="2" bestFit="1" customWidth="1"/>
    <col min="195" max="195" width="3" bestFit="1" customWidth="1"/>
    <col min="196" max="196" width="6.6640625" bestFit="1" customWidth="1"/>
    <col min="197" max="197" width="4" bestFit="1" customWidth="1"/>
    <col min="198" max="201" width="2" bestFit="1" customWidth="1"/>
    <col min="202" max="202" width="3" bestFit="1" customWidth="1"/>
    <col min="203" max="203" width="6.6640625" bestFit="1" customWidth="1"/>
    <col min="204" max="204" width="4" bestFit="1" customWidth="1"/>
    <col min="205" max="205" width="2" bestFit="1" customWidth="1"/>
    <col min="206" max="207" width="3" bestFit="1" customWidth="1"/>
    <col min="208" max="208" width="6.6640625" bestFit="1" customWidth="1"/>
    <col min="209" max="209" width="4" bestFit="1" customWidth="1"/>
    <col min="210" max="212" width="2" bestFit="1" customWidth="1"/>
    <col min="213" max="213" width="3" bestFit="1" customWidth="1"/>
    <col min="214" max="214" width="6.6640625" bestFit="1" customWidth="1"/>
    <col min="215" max="215" width="4" bestFit="1" customWidth="1"/>
    <col min="216" max="216" width="2" bestFit="1" customWidth="1"/>
    <col min="217" max="219" width="3" bestFit="1" customWidth="1"/>
    <col min="220" max="220" width="6.6640625" bestFit="1" customWidth="1"/>
    <col min="221" max="221" width="4" bestFit="1" customWidth="1"/>
    <col min="222" max="222" width="6.6640625" bestFit="1" customWidth="1"/>
    <col min="223" max="223" width="4" bestFit="1" customWidth="1"/>
    <col min="224" max="224" width="6.6640625" bestFit="1" customWidth="1"/>
    <col min="225" max="225" width="4" bestFit="1" customWidth="1"/>
    <col min="226" max="226" width="6.6640625" bestFit="1" customWidth="1"/>
    <col min="227" max="227" width="4" bestFit="1" customWidth="1"/>
    <col min="228" max="228" width="6.6640625" bestFit="1" customWidth="1"/>
    <col min="229" max="229" width="5" bestFit="1" customWidth="1"/>
    <col min="230" max="230" width="3" bestFit="1" customWidth="1"/>
    <col min="231" max="231" width="7.6640625" bestFit="1" customWidth="1"/>
    <col min="232" max="232" width="5" bestFit="1" customWidth="1"/>
    <col min="233" max="233" width="3" bestFit="1" customWidth="1"/>
    <col min="234" max="234" width="7.6640625" bestFit="1" customWidth="1"/>
    <col min="235" max="235" width="5" bestFit="1" customWidth="1"/>
    <col min="236" max="236" width="7.6640625" bestFit="1" customWidth="1"/>
    <col min="237" max="237" width="6.6640625" bestFit="1" customWidth="1"/>
    <col min="238" max="238" width="4" bestFit="1" customWidth="1"/>
    <col min="239" max="245" width="2" bestFit="1" customWidth="1"/>
    <col min="246" max="247" width="3" bestFit="1" customWidth="1"/>
    <col min="248" max="248" width="6.6640625" bestFit="1" customWidth="1"/>
    <col min="249" max="249" width="4" bestFit="1" customWidth="1"/>
    <col min="250" max="252" width="2" bestFit="1" customWidth="1"/>
    <col min="253" max="253" width="6.6640625" bestFit="1" customWidth="1"/>
    <col min="254" max="254" width="4" bestFit="1" customWidth="1"/>
    <col min="255" max="255" width="2" bestFit="1" customWidth="1"/>
    <col min="256" max="257" width="3" bestFit="1" customWidth="1"/>
    <col min="258" max="258" width="6.6640625" bestFit="1" customWidth="1"/>
    <col min="259" max="259" width="4" bestFit="1" customWidth="1"/>
    <col min="260" max="263" width="3" bestFit="1" customWidth="1"/>
    <col min="264" max="264" width="6.6640625" bestFit="1" customWidth="1"/>
    <col min="265" max="265" width="4" bestFit="1" customWidth="1"/>
    <col min="266" max="266" width="3" bestFit="1" customWidth="1"/>
    <col min="267" max="267" width="6.6640625" bestFit="1" customWidth="1"/>
    <col min="268" max="268" width="4" bestFit="1" customWidth="1"/>
    <col min="269" max="269" width="6.6640625" bestFit="1" customWidth="1"/>
    <col min="270" max="270" width="4" bestFit="1" customWidth="1"/>
    <col min="271" max="271" width="6.6640625" bestFit="1" customWidth="1"/>
    <col min="272" max="272" width="5" bestFit="1" customWidth="1"/>
    <col min="273" max="273" width="7.6640625" bestFit="1" customWidth="1"/>
    <col min="274" max="274" width="6.6640625" bestFit="1" customWidth="1"/>
    <col min="275" max="275" width="4" bestFit="1" customWidth="1"/>
    <col min="276" max="280" width="2" bestFit="1" customWidth="1"/>
    <col min="281" max="282" width="3" bestFit="1" customWidth="1"/>
    <col min="283" max="283" width="6.6640625" bestFit="1" customWidth="1"/>
    <col min="284" max="284" width="4" bestFit="1" customWidth="1"/>
    <col min="285" max="287" width="2" bestFit="1" customWidth="1"/>
    <col min="288" max="289" width="3" bestFit="1" customWidth="1"/>
    <col min="290" max="290" width="6.6640625" bestFit="1" customWidth="1"/>
    <col min="291" max="291" width="4" bestFit="1" customWidth="1"/>
    <col min="292" max="292" width="6.6640625" bestFit="1" customWidth="1"/>
    <col min="293" max="293" width="4" bestFit="1" customWidth="1"/>
    <col min="294" max="294" width="6.6640625" bestFit="1" customWidth="1"/>
    <col min="295" max="295" width="4" bestFit="1" customWidth="1"/>
    <col min="296" max="296" width="2" bestFit="1" customWidth="1"/>
    <col min="297" max="297" width="3" bestFit="1" customWidth="1"/>
    <col min="298" max="298" width="6.6640625" bestFit="1" customWidth="1"/>
    <col min="299" max="299" width="4" bestFit="1" customWidth="1"/>
    <col min="300" max="300" width="3" bestFit="1" customWidth="1"/>
    <col min="301" max="301" width="6.6640625" bestFit="1" customWidth="1"/>
    <col min="302" max="302" width="4" bestFit="1" customWidth="1"/>
    <col min="303" max="305" width="3" bestFit="1" customWidth="1"/>
    <col min="306" max="306" width="6.6640625" bestFit="1" customWidth="1"/>
    <col min="307" max="307" width="4" bestFit="1" customWidth="1"/>
    <col min="308" max="308" width="6.6640625" bestFit="1" customWidth="1"/>
    <col min="309" max="309" width="5" bestFit="1" customWidth="1"/>
    <col min="310" max="310" width="7.6640625" bestFit="1" customWidth="1"/>
    <col min="311" max="311" width="5" bestFit="1" customWidth="1"/>
    <col min="312" max="312" width="7.6640625" bestFit="1" customWidth="1"/>
    <col min="313" max="313" width="5" bestFit="1" customWidth="1"/>
    <col min="314" max="314" width="7.6640625" bestFit="1" customWidth="1"/>
    <col min="315" max="315" width="5" bestFit="1" customWidth="1"/>
    <col min="316" max="316" width="7.6640625" bestFit="1" customWidth="1"/>
    <col min="317" max="317" width="6.6640625" bestFit="1" customWidth="1"/>
    <col min="318" max="318" width="5" bestFit="1" customWidth="1"/>
    <col min="319" max="322" width="2" bestFit="1" customWidth="1"/>
    <col min="323" max="324" width="3" bestFit="1" customWidth="1"/>
    <col min="325" max="325" width="6.6640625" bestFit="1" customWidth="1"/>
    <col min="326" max="326" width="4" bestFit="1" customWidth="1"/>
    <col min="327" max="329" width="2" bestFit="1" customWidth="1"/>
    <col min="330" max="330" width="6.6640625" bestFit="1" customWidth="1"/>
    <col min="331" max="331" width="4" bestFit="1" customWidth="1"/>
    <col min="332" max="332" width="2" bestFit="1" customWidth="1"/>
    <col min="333" max="336" width="3" bestFit="1" customWidth="1"/>
    <col min="337" max="337" width="6.6640625" bestFit="1" customWidth="1"/>
    <col min="338" max="338" width="4" bestFit="1" customWidth="1"/>
    <col min="339" max="341" width="3" bestFit="1" customWidth="1"/>
    <col min="342" max="342" width="6.6640625" bestFit="1" customWidth="1"/>
    <col min="343" max="343" width="4" bestFit="1" customWidth="1"/>
    <col min="344" max="344" width="6.6640625" bestFit="1" customWidth="1"/>
    <col min="345" max="345" width="4" bestFit="1" customWidth="1"/>
    <col min="346" max="346" width="3" bestFit="1" customWidth="1"/>
    <col min="347" max="347" width="6.6640625" bestFit="1" customWidth="1"/>
    <col min="348" max="348" width="4" bestFit="1" customWidth="1"/>
    <col min="349" max="349" width="6.6640625" bestFit="1" customWidth="1"/>
    <col min="350" max="350" width="5" bestFit="1" customWidth="1"/>
    <col min="351" max="351" width="7.6640625" bestFit="1" customWidth="1"/>
    <col min="352" max="352" width="5" bestFit="1" customWidth="1"/>
    <col min="353" max="353" width="7.6640625" bestFit="1" customWidth="1"/>
    <col min="354" max="354" width="5" bestFit="1" customWidth="1"/>
    <col min="355" max="355" width="7.6640625" bestFit="1" customWidth="1"/>
    <col min="356" max="356" width="5" bestFit="1" customWidth="1"/>
    <col min="357" max="358" width="7.6640625" bestFit="1" customWidth="1"/>
    <col min="359" max="359" width="5" bestFit="1" customWidth="1"/>
    <col min="360" max="367" width="2" bestFit="1" customWidth="1"/>
    <col min="368" max="370" width="3" bestFit="1" customWidth="1"/>
    <col min="371" max="371" width="6.6640625" bestFit="1" customWidth="1"/>
    <col min="372" max="372" width="4" bestFit="1" customWidth="1"/>
    <col min="373" max="374" width="2" bestFit="1" customWidth="1"/>
    <col min="375" max="377" width="3" bestFit="1" customWidth="1"/>
    <col min="378" max="378" width="6.6640625" bestFit="1" customWidth="1"/>
    <col min="379" max="379" width="4" bestFit="1" customWidth="1"/>
    <col min="380" max="381" width="2" bestFit="1" customWidth="1"/>
    <col min="382" max="383" width="3" bestFit="1" customWidth="1"/>
    <col min="384" max="384" width="6.6640625" bestFit="1" customWidth="1"/>
    <col min="385" max="385" width="4" bestFit="1" customWidth="1"/>
    <col min="386" max="386" width="3" bestFit="1" customWidth="1"/>
    <col min="387" max="387" width="6.6640625" bestFit="1" customWidth="1"/>
    <col min="388" max="388" width="4" bestFit="1" customWidth="1"/>
    <col min="389" max="389" width="6.6640625" bestFit="1" customWidth="1"/>
    <col min="390" max="390" width="4" bestFit="1" customWidth="1"/>
    <col min="391" max="391" width="2" bestFit="1" customWidth="1"/>
    <col min="392" max="392" width="6.6640625" bestFit="1" customWidth="1"/>
    <col min="393" max="393" width="4" bestFit="1" customWidth="1"/>
    <col min="394" max="394" width="3" bestFit="1" customWidth="1"/>
    <col min="395" max="395" width="6.6640625" bestFit="1" customWidth="1"/>
    <col min="396" max="396" width="4" bestFit="1" customWidth="1"/>
    <col min="397" max="397" width="3" bestFit="1" customWidth="1"/>
    <col min="398" max="398" width="6.6640625" bestFit="1" customWidth="1"/>
    <col min="399" max="399" width="4" bestFit="1" customWidth="1"/>
    <col min="400" max="400" width="3" bestFit="1" customWidth="1"/>
    <col min="401" max="401" width="6.6640625" bestFit="1" customWidth="1"/>
    <col min="402" max="402" width="4" bestFit="1" customWidth="1"/>
    <col min="403" max="403" width="6.6640625" bestFit="1" customWidth="1"/>
    <col min="404" max="404" width="5" bestFit="1" customWidth="1"/>
    <col min="405" max="405" width="7.6640625" bestFit="1" customWidth="1"/>
    <col min="406" max="406" width="5" bestFit="1" customWidth="1"/>
    <col min="407" max="407" width="3" bestFit="1" customWidth="1"/>
    <col min="408" max="408" width="7.6640625" bestFit="1" customWidth="1"/>
    <col min="409" max="409" width="5" bestFit="1" customWidth="1"/>
    <col min="410" max="410" width="7.6640625" bestFit="1" customWidth="1"/>
    <col min="411" max="411" width="5" bestFit="1" customWidth="1"/>
    <col min="412" max="412" width="7.6640625" bestFit="1" customWidth="1"/>
    <col min="413" max="413" width="5" bestFit="1" customWidth="1"/>
    <col min="414" max="415" width="7.6640625" bestFit="1" customWidth="1"/>
    <col min="416" max="416" width="5" bestFit="1" customWidth="1"/>
    <col min="417" max="421" width="3" bestFit="1" customWidth="1"/>
    <col min="422" max="422" width="6.6640625" bestFit="1" customWidth="1"/>
    <col min="423" max="423" width="4" bestFit="1" customWidth="1"/>
    <col min="424" max="427" width="2" bestFit="1" customWidth="1"/>
    <col min="428" max="428" width="3" bestFit="1" customWidth="1"/>
    <col min="429" max="429" width="6.6640625" bestFit="1" customWidth="1"/>
    <col min="430" max="430" width="4" bestFit="1" customWidth="1"/>
    <col min="431" max="432" width="2" bestFit="1" customWidth="1"/>
    <col min="433" max="436" width="3" bestFit="1" customWidth="1"/>
    <col min="437" max="437" width="6.6640625" bestFit="1" customWidth="1"/>
    <col min="438" max="438" width="4" bestFit="1" customWidth="1"/>
    <col min="439" max="439" width="2" bestFit="1" customWidth="1"/>
    <col min="440" max="441" width="3" bestFit="1" customWidth="1"/>
    <col min="442" max="442" width="6.6640625" bestFit="1" customWidth="1"/>
    <col min="443" max="444" width="4" bestFit="1" customWidth="1"/>
    <col min="445" max="445" width="6.6640625" bestFit="1" customWidth="1"/>
    <col min="446" max="446" width="4" bestFit="1" customWidth="1"/>
    <col min="447" max="447" width="3" bestFit="1" customWidth="1"/>
    <col min="448" max="448" width="6.6640625" bestFit="1" customWidth="1"/>
    <col min="449" max="449" width="4" bestFit="1" customWidth="1"/>
    <col min="450" max="450" width="6.6640625" bestFit="1" customWidth="1"/>
    <col min="451" max="451" width="4" bestFit="1" customWidth="1"/>
    <col min="452" max="452" width="3" bestFit="1" customWidth="1"/>
    <col min="453" max="453" width="6.6640625" bestFit="1" customWidth="1"/>
    <col min="454" max="454" width="5" bestFit="1" customWidth="1"/>
    <col min="455" max="455" width="7.6640625" bestFit="1" customWidth="1"/>
    <col min="456" max="456" width="5" bestFit="1" customWidth="1"/>
    <col min="457" max="457" width="3" bestFit="1" customWidth="1"/>
    <col min="458" max="459" width="7.6640625" bestFit="1" customWidth="1"/>
    <col min="460" max="460" width="5" bestFit="1" customWidth="1"/>
    <col min="461" max="462" width="2" bestFit="1" customWidth="1"/>
    <col min="463" max="464" width="3" bestFit="1" customWidth="1"/>
    <col min="465" max="465" width="6.6640625" bestFit="1" customWidth="1"/>
    <col min="466" max="466" width="4" bestFit="1" customWidth="1"/>
    <col min="467" max="467" width="6.6640625" bestFit="1" customWidth="1"/>
    <col min="468" max="468" width="4" bestFit="1" customWidth="1"/>
    <col min="469" max="470" width="2" bestFit="1" customWidth="1"/>
    <col min="471" max="472" width="3" bestFit="1" customWidth="1"/>
    <col min="473" max="473" width="6.6640625" bestFit="1" customWidth="1"/>
    <col min="474" max="474" width="4" bestFit="1" customWidth="1"/>
    <col min="475" max="475" width="6.6640625" bestFit="1" customWidth="1"/>
    <col min="476" max="476" width="4" bestFit="1" customWidth="1"/>
    <col min="477" max="477" width="3" bestFit="1" customWidth="1"/>
    <col min="478" max="478" width="6.6640625" bestFit="1" customWidth="1"/>
    <col min="479" max="479" width="4" bestFit="1" customWidth="1"/>
    <col min="480" max="480" width="6.6640625" bestFit="1" customWidth="1"/>
    <col min="481" max="481" width="4" bestFit="1" customWidth="1"/>
    <col min="482" max="482" width="3" bestFit="1" customWidth="1"/>
    <col min="483" max="483" width="6.6640625" bestFit="1" customWidth="1"/>
    <col min="484" max="484" width="5" bestFit="1" customWidth="1"/>
    <col min="485" max="485" width="7.6640625" bestFit="1" customWidth="1"/>
    <col min="486" max="486" width="5" bestFit="1" customWidth="1"/>
    <col min="487" max="487" width="7.6640625" bestFit="1" customWidth="1"/>
    <col min="488" max="488" width="5" bestFit="1" customWidth="1"/>
    <col min="489" max="489" width="7.6640625" bestFit="1" customWidth="1"/>
    <col min="490" max="490" width="5" bestFit="1" customWidth="1"/>
    <col min="491" max="492" width="7.6640625" bestFit="1" customWidth="1"/>
    <col min="493" max="493" width="5" bestFit="1" customWidth="1"/>
    <col min="494" max="496" width="2" bestFit="1" customWidth="1"/>
    <col min="497" max="497" width="3" bestFit="1" customWidth="1"/>
    <col min="498" max="498" width="6.6640625" bestFit="1" customWidth="1"/>
    <col min="499" max="499" width="4" bestFit="1" customWidth="1"/>
    <col min="500" max="500" width="3" bestFit="1" customWidth="1"/>
    <col min="501" max="501" width="6.6640625" bestFit="1" customWidth="1"/>
    <col min="502" max="502" width="4" bestFit="1" customWidth="1"/>
    <col min="503" max="503" width="6.6640625" bestFit="1" customWidth="1"/>
    <col min="504" max="504" width="4" bestFit="1" customWidth="1"/>
    <col min="505" max="506" width="2" bestFit="1" customWidth="1"/>
    <col min="507" max="507" width="6.6640625" bestFit="1" customWidth="1"/>
    <col min="508" max="508" width="4" bestFit="1" customWidth="1"/>
    <col min="509" max="509" width="2" bestFit="1" customWidth="1"/>
    <col min="510" max="510" width="3" bestFit="1" customWidth="1"/>
    <col min="511" max="511" width="6.6640625" bestFit="1" customWidth="1"/>
    <col min="512" max="512" width="4" bestFit="1" customWidth="1"/>
    <col min="513" max="513" width="6.6640625" bestFit="1" customWidth="1"/>
    <col min="514" max="514" width="4" bestFit="1" customWidth="1"/>
    <col min="515" max="515" width="3" bestFit="1" customWidth="1"/>
    <col min="516" max="516" width="6.6640625" bestFit="1" customWidth="1"/>
    <col min="517" max="517" width="4" bestFit="1" customWidth="1"/>
    <col min="518" max="518" width="6.6640625" bestFit="1" customWidth="1"/>
    <col min="519" max="519" width="5" bestFit="1" customWidth="1"/>
    <col min="520" max="520" width="7.6640625" bestFit="1" customWidth="1"/>
    <col min="521" max="521" width="5" bestFit="1" customWidth="1"/>
    <col min="522" max="522" width="7.6640625" bestFit="1" customWidth="1"/>
    <col min="523" max="523" width="5" bestFit="1" customWidth="1"/>
    <col min="524" max="524" width="7.6640625" bestFit="1" customWidth="1"/>
    <col min="525" max="525" width="5" bestFit="1" customWidth="1"/>
    <col min="526" max="527" width="7.6640625" bestFit="1" customWidth="1"/>
    <col min="528" max="528" width="5" bestFit="1" customWidth="1"/>
    <col min="529" max="530" width="3" bestFit="1" customWidth="1"/>
    <col min="531" max="531" width="6.6640625" bestFit="1" customWidth="1"/>
    <col min="532" max="532" width="4" bestFit="1" customWidth="1"/>
    <col min="533" max="534" width="2" bestFit="1" customWidth="1"/>
    <col min="535" max="536" width="3" bestFit="1" customWidth="1"/>
    <col min="537" max="537" width="6.6640625" bestFit="1" customWidth="1"/>
    <col min="538" max="538" width="4" bestFit="1" customWidth="1"/>
    <col min="539" max="540" width="2" bestFit="1" customWidth="1"/>
    <col min="541" max="541" width="3" bestFit="1" customWidth="1"/>
    <col min="542" max="542" width="6.6640625" bestFit="1" customWidth="1"/>
    <col min="543" max="543" width="4" bestFit="1" customWidth="1"/>
    <col min="544" max="544" width="3" bestFit="1" customWidth="1"/>
    <col min="545" max="545" width="6.6640625" bestFit="1" customWidth="1"/>
    <col min="546" max="546" width="4" bestFit="1" customWidth="1"/>
    <col min="547" max="547" width="2" bestFit="1" customWidth="1"/>
    <col min="548" max="548" width="3" bestFit="1" customWidth="1"/>
    <col min="549" max="549" width="6.6640625" bestFit="1" customWidth="1"/>
    <col min="550" max="550" width="4" bestFit="1" customWidth="1"/>
    <col min="551" max="552" width="2" bestFit="1" customWidth="1"/>
    <col min="553" max="553" width="6.6640625" bestFit="1" customWidth="1"/>
    <col min="554" max="554" width="4" bestFit="1" customWidth="1"/>
    <col min="555" max="555" width="3" bestFit="1" customWidth="1"/>
    <col min="556" max="556" width="6.6640625" bestFit="1" customWidth="1"/>
    <col min="557" max="557" width="4" bestFit="1" customWidth="1"/>
    <col min="558" max="558" width="6.6640625" bestFit="1" customWidth="1"/>
    <col min="559" max="559" width="4" bestFit="1" customWidth="1"/>
    <col min="560" max="560" width="6.6640625" bestFit="1" customWidth="1"/>
    <col min="561" max="561" width="5" bestFit="1" customWidth="1"/>
    <col min="562" max="562" width="7.6640625" bestFit="1" customWidth="1"/>
    <col min="563" max="563" width="5" bestFit="1" customWidth="1"/>
    <col min="564" max="565" width="7.6640625" bestFit="1" customWidth="1"/>
    <col min="566" max="566" width="5" bestFit="1" customWidth="1"/>
    <col min="567" max="571" width="2" bestFit="1" customWidth="1"/>
    <col min="572" max="572" width="3" bestFit="1" customWidth="1"/>
    <col min="573" max="573" width="6.6640625" bestFit="1" customWidth="1"/>
    <col min="574" max="574" width="4" bestFit="1" customWidth="1"/>
    <col min="575" max="578" width="2" bestFit="1" customWidth="1"/>
    <col min="579" max="580" width="3" bestFit="1" customWidth="1"/>
    <col min="581" max="581" width="6.6640625" bestFit="1" customWidth="1"/>
    <col min="582" max="582" width="4" bestFit="1" customWidth="1"/>
    <col min="583" max="583" width="2" bestFit="1" customWidth="1"/>
    <col min="584" max="586" width="3" bestFit="1" customWidth="1"/>
    <col min="587" max="587" width="6.6640625" bestFit="1" customWidth="1"/>
    <col min="588" max="588" width="4" bestFit="1" customWidth="1"/>
    <col min="589" max="589" width="2" bestFit="1" customWidth="1"/>
    <col min="590" max="590" width="3" bestFit="1" customWidth="1"/>
    <col min="591" max="591" width="6.6640625" bestFit="1" customWidth="1"/>
    <col min="592" max="592" width="4" bestFit="1" customWidth="1"/>
    <col min="593" max="593" width="3" bestFit="1" customWidth="1"/>
    <col min="594" max="594" width="6.6640625" bestFit="1" customWidth="1"/>
    <col min="595" max="595" width="4" bestFit="1" customWidth="1"/>
    <col min="596" max="597" width="3" bestFit="1" customWidth="1"/>
    <col min="598" max="598" width="6.6640625" bestFit="1" customWidth="1"/>
    <col min="599" max="599" width="4" bestFit="1" customWidth="1"/>
    <col min="600" max="600" width="6.6640625" bestFit="1" customWidth="1"/>
    <col min="601" max="601" width="5" bestFit="1" customWidth="1"/>
    <col min="602" max="602" width="7.6640625" bestFit="1" customWidth="1"/>
    <col min="603" max="603" width="5" bestFit="1" customWidth="1"/>
    <col min="604" max="604" width="7.6640625" bestFit="1" customWidth="1"/>
    <col min="605" max="605" width="5" bestFit="1" customWidth="1"/>
    <col min="606" max="607" width="7.6640625" bestFit="1" customWidth="1"/>
    <col min="608" max="608" width="5" bestFit="1" customWidth="1"/>
    <col min="609" max="611" width="2" bestFit="1" customWidth="1"/>
    <col min="612" max="613" width="3" bestFit="1" customWidth="1"/>
    <col min="614" max="614" width="6.6640625" bestFit="1" customWidth="1"/>
    <col min="615" max="615" width="4" bestFit="1" customWidth="1"/>
    <col min="616" max="616" width="2" bestFit="1" customWidth="1"/>
    <col min="617" max="618" width="3" bestFit="1" customWidth="1"/>
    <col min="619" max="619" width="6.6640625" bestFit="1" customWidth="1"/>
    <col min="620" max="620" width="4" bestFit="1" customWidth="1"/>
    <col min="621" max="621" width="6.6640625" bestFit="1" customWidth="1"/>
    <col min="622" max="622" width="4" bestFit="1" customWidth="1"/>
    <col min="623" max="623" width="2" bestFit="1" customWidth="1"/>
    <col min="624" max="624" width="3" bestFit="1" customWidth="1"/>
    <col min="625" max="625" width="6.6640625" bestFit="1" customWidth="1"/>
    <col min="626" max="626" width="4" bestFit="1" customWidth="1"/>
    <col min="627" max="627" width="3" bestFit="1" customWidth="1"/>
    <col min="628" max="628" width="6.6640625" bestFit="1" customWidth="1"/>
    <col min="629" max="629" width="4" bestFit="1" customWidth="1"/>
    <col min="630" max="630" width="6.6640625" bestFit="1" customWidth="1"/>
    <col min="631" max="631" width="5" bestFit="1" customWidth="1"/>
    <col min="632" max="632" width="7.6640625" bestFit="1" customWidth="1"/>
    <col min="633" max="633" width="5" bestFit="1" customWidth="1"/>
    <col min="634" max="634" width="7.6640625" bestFit="1" customWidth="1"/>
    <col min="635" max="635" width="5" bestFit="1" customWidth="1"/>
    <col min="636" max="637" width="7.6640625" bestFit="1" customWidth="1"/>
    <col min="638" max="638" width="5" bestFit="1" customWidth="1"/>
    <col min="639" max="639" width="2" bestFit="1" customWidth="1"/>
    <col min="640" max="643" width="3" bestFit="1" customWidth="1"/>
    <col min="644" max="644" width="6.6640625" bestFit="1" customWidth="1"/>
    <col min="645" max="645" width="4" bestFit="1" customWidth="1"/>
    <col min="646" max="646" width="2" bestFit="1" customWidth="1"/>
    <col min="647" max="647" width="3" bestFit="1" customWidth="1"/>
    <col min="648" max="648" width="6.6640625" bestFit="1" customWidth="1"/>
    <col min="649" max="649" width="4" bestFit="1" customWidth="1"/>
    <col min="650" max="650" width="3" bestFit="1" customWidth="1"/>
    <col min="651" max="651" width="6.6640625" bestFit="1" customWidth="1"/>
    <col min="652" max="652" width="4" bestFit="1" customWidth="1"/>
    <col min="653" max="653" width="6.6640625" bestFit="1" customWidth="1"/>
    <col min="654" max="654" width="4" bestFit="1" customWidth="1"/>
    <col min="655" max="655" width="3" bestFit="1" customWidth="1"/>
    <col min="656" max="656" width="6.6640625" bestFit="1" customWidth="1"/>
    <col min="657" max="657" width="4" bestFit="1" customWidth="1"/>
    <col min="658" max="658" width="6.6640625" bestFit="1" customWidth="1"/>
    <col min="659" max="659" width="4" bestFit="1" customWidth="1"/>
    <col min="660" max="660" width="6.6640625" bestFit="1" customWidth="1"/>
    <col min="661" max="661" width="4" bestFit="1" customWidth="1"/>
    <col min="662" max="662" width="3" bestFit="1" customWidth="1"/>
    <col min="663" max="663" width="6.6640625" bestFit="1" customWidth="1"/>
    <col min="664" max="664" width="5" bestFit="1" customWidth="1"/>
    <col min="665" max="665" width="7.6640625" bestFit="1" customWidth="1"/>
    <col min="666" max="666" width="5" bestFit="1" customWidth="1"/>
    <col min="667" max="667" width="7.6640625" bestFit="1" customWidth="1"/>
    <col min="668" max="668" width="5" bestFit="1" customWidth="1"/>
    <col min="669" max="670" width="7.6640625" bestFit="1" customWidth="1"/>
    <col min="671" max="671" width="5" bestFit="1" customWidth="1"/>
    <col min="672" max="672" width="3" bestFit="1" customWidth="1"/>
    <col min="673" max="673" width="6.6640625" bestFit="1" customWidth="1"/>
    <col min="674" max="674" width="4" bestFit="1" customWidth="1"/>
    <col min="675" max="675" width="3" bestFit="1" customWidth="1"/>
    <col min="676" max="676" width="6.6640625" bestFit="1" customWidth="1"/>
    <col min="677" max="677" width="4" bestFit="1" customWidth="1"/>
    <col min="678" max="678" width="2" bestFit="1" customWidth="1"/>
    <col min="679" max="679" width="3" bestFit="1" customWidth="1"/>
    <col min="680" max="680" width="6.6640625" bestFit="1" customWidth="1"/>
    <col min="681" max="681" width="4" bestFit="1" customWidth="1"/>
    <col min="682" max="682" width="2" bestFit="1" customWidth="1"/>
    <col min="683" max="683" width="6.6640625" bestFit="1" customWidth="1"/>
    <col min="684" max="684" width="4" bestFit="1" customWidth="1"/>
    <col min="685" max="685" width="3" bestFit="1" customWidth="1"/>
    <col min="686" max="686" width="6.6640625" bestFit="1" customWidth="1"/>
    <col min="687" max="687" width="4" bestFit="1" customWidth="1"/>
    <col min="688" max="688" width="2" bestFit="1" customWidth="1"/>
    <col min="689" max="689" width="3" bestFit="1" customWidth="1"/>
    <col min="690" max="690" width="6.6640625" bestFit="1" customWidth="1"/>
    <col min="691" max="691" width="4" bestFit="1" customWidth="1"/>
    <col min="692" max="692" width="6.6640625" bestFit="1" customWidth="1"/>
    <col min="693" max="693" width="4" bestFit="1" customWidth="1"/>
    <col min="694" max="694" width="6.6640625" bestFit="1" customWidth="1"/>
    <col min="695" max="695" width="4" bestFit="1" customWidth="1"/>
    <col min="696" max="696" width="6.6640625" bestFit="1" customWidth="1"/>
    <col min="697" max="697" width="5" bestFit="1" customWidth="1"/>
    <col min="698" max="698" width="7.6640625" bestFit="1" customWidth="1"/>
    <col min="699" max="699" width="5" bestFit="1" customWidth="1"/>
    <col min="700" max="700" width="7.6640625" bestFit="1" customWidth="1"/>
    <col min="701" max="701" width="5" bestFit="1" customWidth="1"/>
    <col min="702" max="702" width="7.6640625" bestFit="1" customWidth="1"/>
    <col min="703" max="703" width="5" bestFit="1" customWidth="1"/>
    <col min="704" max="705" width="7.6640625" bestFit="1" customWidth="1"/>
    <col min="706" max="706" width="5" bestFit="1" customWidth="1"/>
    <col min="707" max="707" width="2" bestFit="1" customWidth="1"/>
    <col min="708" max="708" width="6.6640625" bestFit="1" customWidth="1"/>
    <col min="709" max="709" width="4" bestFit="1" customWidth="1"/>
    <col min="710" max="710" width="3" bestFit="1" customWidth="1"/>
    <col min="711" max="711" width="6.6640625" bestFit="1" customWidth="1"/>
    <col min="712" max="712" width="4" bestFit="1" customWidth="1"/>
    <col min="713" max="714" width="3" bestFit="1" customWidth="1"/>
    <col min="715" max="715" width="6.6640625" bestFit="1" customWidth="1"/>
    <col min="716" max="716" width="4" bestFit="1" customWidth="1"/>
    <col min="717" max="717" width="2" bestFit="1" customWidth="1"/>
    <col min="718" max="718" width="3" bestFit="1" customWidth="1"/>
    <col min="719" max="719" width="6.6640625" bestFit="1" customWidth="1"/>
    <col min="720" max="720" width="4" bestFit="1" customWidth="1"/>
    <col min="721" max="721" width="3" bestFit="1" customWidth="1"/>
    <col min="722" max="722" width="6.6640625" bestFit="1" customWidth="1"/>
    <col min="723" max="723" width="4" bestFit="1" customWidth="1"/>
    <col min="724" max="724" width="6.6640625" bestFit="1" customWidth="1"/>
    <col min="725" max="725" width="5" bestFit="1" customWidth="1"/>
    <col min="726" max="726" width="7.6640625" bestFit="1" customWidth="1"/>
    <col min="727" max="727" width="5" bestFit="1" customWidth="1"/>
    <col min="728" max="728" width="7.6640625" bestFit="1" customWidth="1"/>
    <col min="729" max="729" width="5" bestFit="1" customWidth="1"/>
    <col min="730" max="731" width="7.6640625" bestFit="1" customWidth="1"/>
    <col min="732" max="732" width="5" bestFit="1" customWidth="1"/>
    <col min="733" max="738" width="3" bestFit="1" customWidth="1"/>
    <col min="739" max="739" width="6.6640625" bestFit="1" customWidth="1"/>
    <col min="740" max="740" width="4" bestFit="1" customWidth="1"/>
    <col min="741" max="743" width="3" bestFit="1" customWidth="1"/>
    <col min="744" max="744" width="6.6640625" bestFit="1" customWidth="1"/>
    <col min="745" max="745" width="4" bestFit="1" customWidth="1"/>
    <col min="746" max="746" width="6.6640625" bestFit="1" customWidth="1"/>
    <col min="747" max="747" width="4" bestFit="1" customWidth="1"/>
    <col min="748" max="748" width="6.6640625" bestFit="1" customWidth="1"/>
    <col min="749" max="749" width="4" bestFit="1" customWidth="1"/>
    <col min="750" max="750" width="3" bestFit="1" customWidth="1"/>
    <col min="751" max="751" width="6.6640625" bestFit="1" customWidth="1"/>
    <col min="752" max="752" width="4" bestFit="1" customWidth="1"/>
    <col min="753" max="753" width="6.6640625" bestFit="1" customWidth="1"/>
    <col min="754" max="755" width="4" bestFit="1" customWidth="1"/>
    <col min="756" max="756" width="6.6640625" bestFit="1" customWidth="1"/>
    <col min="757" max="757" width="5" bestFit="1" customWidth="1"/>
    <col min="758" max="758" width="3" bestFit="1" customWidth="1"/>
    <col min="759" max="759" width="7.6640625" bestFit="1" customWidth="1"/>
    <col min="760" max="760" width="5" bestFit="1" customWidth="1"/>
    <col min="761" max="761" width="7.6640625" bestFit="1" customWidth="1"/>
    <col min="762" max="762" width="5" bestFit="1" customWidth="1"/>
    <col min="763" max="764" width="7.6640625" bestFit="1" customWidth="1"/>
    <col min="765" max="765" width="5" bestFit="1" customWidth="1"/>
    <col min="766" max="766" width="3" bestFit="1" customWidth="1"/>
    <col min="767" max="767" width="6.6640625" bestFit="1" customWidth="1"/>
    <col min="768" max="768" width="4" bestFit="1" customWidth="1"/>
    <col min="769" max="770" width="3" bestFit="1" customWidth="1"/>
    <col min="771" max="771" width="6.6640625" bestFit="1" customWidth="1"/>
    <col min="772" max="772" width="4" bestFit="1" customWidth="1"/>
    <col min="773" max="773" width="2" bestFit="1" customWidth="1"/>
    <col min="774" max="774" width="3" bestFit="1" customWidth="1"/>
    <col min="775" max="775" width="6.6640625" bestFit="1" customWidth="1"/>
    <col min="776" max="776" width="4" bestFit="1" customWidth="1"/>
    <col min="777" max="777" width="2" bestFit="1" customWidth="1"/>
    <col min="778" max="778" width="6.6640625" bestFit="1" customWidth="1"/>
    <col min="779" max="779" width="4" bestFit="1" customWidth="1"/>
    <col min="780" max="780" width="6.6640625" bestFit="1" customWidth="1"/>
    <col min="781" max="781" width="4" bestFit="1" customWidth="1"/>
    <col min="782" max="782" width="3" bestFit="1" customWidth="1"/>
    <col min="783" max="783" width="6.6640625" bestFit="1" customWidth="1"/>
    <col min="784" max="784" width="4" bestFit="1" customWidth="1"/>
    <col min="785" max="785" width="6.6640625" bestFit="1" customWidth="1"/>
    <col min="786" max="786" width="5" bestFit="1" customWidth="1"/>
    <col min="787" max="788" width="7.6640625" bestFit="1" customWidth="1"/>
    <col min="789" max="789" width="5" bestFit="1" customWidth="1"/>
    <col min="790" max="791" width="3" bestFit="1" customWidth="1"/>
    <col min="792" max="792" width="6.6640625" bestFit="1" customWidth="1"/>
    <col min="793" max="793" width="4" bestFit="1" customWidth="1"/>
    <col min="794" max="794" width="6.6640625" bestFit="1" customWidth="1"/>
    <col min="795" max="795" width="4" bestFit="1" customWidth="1"/>
    <col min="796" max="796" width="6.6640625" bestFit="1" customWidth="1"/>
    <col min="797" max="797" width="4" bestFit="1" customWidth="1"/>
    <col min="798" max="798" width="6.6640625" bestFit="1" customWidth="1"/>
    <col min="799" max="799" width="4" bestFit="1" customWidth="1"/>
    <col min="800" max="800" width="3" bestFit="1" customWidth="1"/>
    <col min="801" max="801" width="6.6640625" bestFit="1" customWidth="1"/>
    <col min="802" max="802" width="4" bestFit="1" customWidth="1"/>
    <col min="803" max="803" width="6.6640625" bestFit="1" customWidth="1"/>
    <col min="804" max="804" width="4" bestFit="1" customWidth="1"/>
    <col min="805" max="805" width="6.6640625" bestFit="1" customWidth="1"/>
    <col min="806" max="806" width="4" bestFit="1" customWidth="1"/>
    <col min="807" max="807" width="3" bestFit="1" customWidth="1"/>
    <col min="808" max="808" width="6.6640625" bestFit="1" customWidth="1"/>
    <col min="809" max="809" width="5" bestFit="1" customWidth="1"/>
    <col min="810" max="810" width="7.6640625" bestFit="1" customWidth="1"/>
    <col min="811" max="811" width="5" bestFit="1" customWidth="1"/>
    <col min="812" max="812" width="7.6640625" bestFit="1" customWidth="1"/>
    <col min="813" max="813" width="5" bestFit="1" customWidth="1"/>
    <col min="814" max="815" width="7.6640625" bestFit="1" customWidth="1"/>
    <col min="816" max="816" width="5" bestFit="1" customWidth="1"/>
    <col min="817" max="819" width="2" bestFit="1" customWidth="1"/>
    <col min="820" max="820" width="3" bestFit="1" customWidth="1"/>
    <col min="821" max="821" width="6.6640625" bestFit="1" customWidth="1"/>
    <col min="822" max="822" width="4" bestFit="1" customWidth="1"/>
    <col min="823" max="823" width="6.6640625" bestFit="1" customWidth="1"/>
    <col min="824" max="824" width="4" bestFit="1" customWidth="1"/>
    <col min="825" max="825" width="6.6640625" bestFit="1" customWidth="1"/>
    <col min="826" max="826" width="4" bestFit="1" customWidth="1"/>
    <col min="827" max="827" width="2" bestFit="1" customWidth="1"/>
    <col min="828" max="829" width="3" bestFit="1" customWidth="1"/>
    <col min="830" max="830" width="6.6640625" bestFit="1" customWidth="1"/>
    <col min="831" max="831" width="4" bestFit="1" customWidth="1"/>
    <col min="832" max="832" width="6.6640625" bestFit="1" customWidth="1"/>
    <col min="833" max="833" width="4" bestFit="1" customWidth="1"/>
    <col min="834" max="834" width="3" bestFit="1" customWidth="1"/>
    <col min="835" max="835" width="6.6640625" bestFit="1" customWidth="1"/>
    <col min="836" max="836" width="4" bestFit="1" customWidth="1"/>
    <col min="837" max="837" width="6.6640625" bestFit="1" customWidth="1"/>
    <col min="838" max="838" width="4" bestFit="1" customWidth="1"/>
    <col min="839" max="839" width="6.6640625" bestFit="1" customWidth="1"/>
    <col min="840" max="840" width="5" bestFit="1" customWidth="1"/>
    <col min="841" max="841" width="7.6640625" bestFit="1" customWidth="1"/>
    <col min="842" max="842" width="5" bestFit="1" customWidth="1"/>
    <col min="843" max="844" width="7.6640625" bestFit="1" customWidth="1"/>
    <col min="845" max="845" width="5" bestFit="1" customWidth="1"/>
    <col min="846" max="846" width="4" bestFit="1" customWidth="1"/>
    <col min="847" max="847" width="6.6640625" bestFit="1" customWidth="1"/>
    <col min="848" max="848" width="4" bestFit="1" customWidth="1"/>
    <col min="849" max="849" width="2" bestFit="1" customWidth="1"/>
    <col min="850" max="851" width="3" bestFit="1" customWidth="1"/>
    <col min="852" max="852" width="6.6640625" bestFit="1" customWidth="1"/>
    <col min="853" max="853" width="4" bestFit="1" customWidth="1"/>
    <col min="854" max="854" width="3" bestFit="1" customWidth="1"/>
    <col min="855" max="855" width="6.6640625" bestFit="1" customWidth="1"/>
    <col min="856" max="856" width="4" bestFit="1" customWidth="1"/>
    <col min="857" max="857" width="3" bestFit="1" customWidth="1"/>
    <col min="858" max="858" width="6.6640625" bestFit="1" customWidth="1"/>
    <col min="859" max="859" width="4" bestFit="1" customWidth="1"/>
    <col min="860" max="860" width="6.6640625" bestFit="1" customWidth="1"/>
    <col min="861" max="861" width="4" bestFit="1" customWidth="1"/>
    <col min="862" max="862" width="6.6640625" bestFit="1" customWidth="1"/>
    <col min="863" max="863" width="4" bestFit="1" customWidth="1"/>
    <col min="864" max="864" width="6.6640625" bestFit="1" customWidth="1"/>
    <col min="865" max="865" width="5" bestFit="1" customWidth="1"/>
    <col min="866" max="866" width="7.6640625" bestFit="1" customWidth="1"/>
    <col min="867" max="867" width="5" bestFit="1" customWidth="1"/>
    <col min="868" max="869" width="7.6640625" bestFit="1" customWidth="1"/>
    <col min="870" max="870" width="5" bestFit="1" customWidth="1"/>
    <col min="871" max="873" width="3" bestFit="1" customWidth="1"/>
    <col min="874" max="874" width="6.6640625" bestFit="1" customWidth="1"/>
    <col min="875" max="875" width="4" bestFit="1" customWidth="1"/>
    <col min="876" max="877" width="3" bestFit="1" customWidth="1"/>
    <col min="878" max="878" width="6.6640625" bestFit="1" customWidth="1"/>
    <col min="879" max="879" width="4" bestFit="1" customWidth="1"/>
    <col min="880" max="880" width="6.6640625" bestFit="1" customWidth="1"/>
    <col min="881" max="881" width="4" bestFit="1" customWidth="1"/>
    <col min="882" max="882" width="6.6640625" bestFit="1" customWidth="1"/>
    <col min="883" max="883" width="4" bestFit="1" customWidth="1"/>
    <col min="884" max="884" width="6.6640625" bestFit="1" customWidth="1"/>
    <col min="885" max="885" width="4" bestFit="1" customWidth="1"/>
    <col min="886" max="886" width="6.6640625" bestFit="1" customWidth="1"/>
    <col min="887" max="887" width="4" bestFit="1" customWidth="1"/>
    <col min="888" max="888" width="6.6640625" bestFit="1" customWidth="1"/>
    <col min="889" max="889" width="4" bestFit="1" customWidth="1"/>
    <col min="890" max="890" width="6.6640625" bestFit="1" customWidth="1"/>
    <col min="891" max="891" width="5" bestFit="1" customWidth="1"/>
    <col min="892" max="893" width="7.6640625" bestFit="1" customWidth="1"/>
    <col min="894" max="894" width="5" bestFit="1" customWidth="1"/>
    <col min="895" max="896" width="3" bestFit="1" customWidth="1"/>
    <col min="897" max="897" width="6.6640625" bestFit="1" customWidth="1"/>
    <col min="898" max="898" width="4" bestFit="1" customWidth="1"/>
    <col min="899" max="899" width="6.6640625" bestFit="1" customWidth="1"/>
    <col min="900" max="900" width="4" bestFit="1" customWidth="1"/>
    <col min="901" max="901" width="6.6640625" bestFit="1" customWidth="1"/>
    <col min="902" max="902" width="4" bestFit="1" customWidth="1"/>
    <col min="903" max="903" width="6.6640625" bestFit="1" customWidth="1"/>
    <col min="904" max="904" width="4" bestFit="1" customWidth="1"/>
    <col min="905" max="905" width="3" bestFit="1" customWidth="1"/>
    <col min="906" max="906" width="6.6640625" bestFit="1" customWidth="1"/>
    <col min="907" max="907" width="5" bestFit="1" customWidth="1"/>
    <col min="908" max="908" width="7.6640625" bestFit="1" customWidth="1"/>
    <col min="909" max="909" width="5" bestFit="1" customWidth="1"/>
    <col min="910" max="910" width="7.6640625" bestFit="1" customWidth="1"/>
    <col min="911" max="911" width="5" bestFit="1" customWidth="1"/>
    <col min="912" max="912" width="7.6640625" bestFit="1" customWidth="1"/>
    <col min="913" max="913" width="5" bestFit="1" customWidth="1"/>
    <col min="914" max="915" width="7.6640625" bestFit="1" customWidth="1"/>
    <col min="916" max="916" width="5" bestFit="1" customWidth="1"/>
    <col min="917" max="917" width="6.6640625" bestFit="1" customWidth="1"/>
    <col min="918" max="918" width="4" bestFit="1" customWidth="1"/>
    <col min="919" max="919" width="2" bestFit="1" customWidth="1"/>
    <col min="920" max="920" width="6.6640625" bestFit="1" customWidth="1"/>
    <col min="921" max="921" width="4" bestFit="1" customWidth="1"/>
    <col min="922" max="922" width="3" bestFit="1" customWidth="1"/>
    <col min="923" max="923" width="6.6640625" bestFit="1" customWidth="1"/>
    <col min="924" max="924" width="4" bestFit="1" customWidth="1"/>
    <col min="925" max="925" width="2" bestFit="1" customWidth="1"/>
    <col min="926" max="926" width="3" bestFit="1" customWidth="1"/>
    <col min="927" max="927" width="6.6640625" bestFit="1" customWidth="1"/>
    <col min="928" max="928" width="4" bestFit="1" customWidth="1"/>
    <col min="929" max="929" width="6.6640625" bestFit="1" customWidth="1"/>
    <col min="930" max="930" width="4" bestFit="1" customWidth="1"/>
    <col min="931" max="931" width="3" bestFit="1" customWidth="1"/>
    <col min="932" max="932" width="6.6640625" bestFit="1" customWidth="1"/>
    <col min="933" max="933" width="4" bestFit="1" customWidth="1"/>
    <col min="934" max="934" width="6.6640625" bestFit="1" customWidth="1"/>
    <col min="935" max="935" width="7.6640625" bestFit="1" customWidth="1"/>
    <col min="936" max="936" width="5" bestFit="1" customWidth="1"/>
    <col min="937" max="937" width="2" bestFit="1" customWidth="1"/>
    <col min="938" max="938" width="6.6640625" bestFit="1" customWidth="1"/>
    <col min="939" max="939" width="4" bestFit="1" customWidth="1"/>
    <col min="940" max="940" width="3" bestFit="1" customWidth="1"/>
    <col min="941" max="941" width="6.6640625" bestFit="1" customWidth="1"/>
    <col min="942" max="942" width="4" bestFit="1" customWidth="1"/>
    <col min="943" max="943" width="6.6640625" bestFit="1" customWidth="1"/>
    <col min="944" max="944" width="4" bestFit="1" customWidth="1"/>
    <col min="945" max="945" width="3" bestFit="1" customWidth="1"/>
    <col min="946" max="946" width="6.6640625" bestFit="1" customWidth="1"/>
    <col min="947" max="947" width="4" bestFit="1" customWidth="1"/>
    <col min="948" max="948" width="6.6640625" bestFit="1" customWidth="1"/>
    <col min="949" max="949" width="5" bestFit="1" customWidth="1"/>
    <col min="950" max="950" width="7.6640625" bestFit="1" customWidth="1"/>
    <col min="951" max="951" width="5" bestFit="1" customWidth="1"/>
    <col min="952" max="952" width="3" bestFit="1" customWidth="1"/>
    <col min="953" max="953" width="7.6640625" bestFit="1" customWidth="1"/>
    <col min="954" max="954" width="5" bestFit="1" customWidth="1"/>
    <col min="955" max="955" width="7.6640625" bestFit="1" customWidth="1"/>
    <col min="956" max="956" width="5" bestFit="1" customWidth="1"/>
    <col min="957" max="957" width="7.6640625" bestFit="1" customWidth="1"/>
    <col min="958" max="958" width="5" bestFit="1" customWidth="1"/>
    <col min="959" max="960" width="7.6640625" bestFit="1" customWidth="1"/>
    <col min="961" max="961" width="5" bestFit="1" customWidth="1"/>
    <col min="962" max="962" width="2" bestFit="1" customWidth="1"/>
    <col min="963" max="964" width="3" bestFit="1" customWidth="1"/>
    <col min="965" max="965" width="6.6640625" bestFit="1" customWidth="1"/>
    <col min="966" max="966" width="4" bestFit="1" customWidth="1"/>
    <col min="967" max="967" width="6.6640625" bestFit="1" customWidth="1"/>
    <col min="968" max="968" width="4" bestFit="1" customWidth="1"/>
    <col min="969" max="969" width="2" bestFit="1" customWidth="1"/>
    <col min="970" max="970" width="6.6640625" bestFit="1" customWidth="1"/>
    <col min="971" max="971" width="4" bestFit="1" customWidth="1"/>
    <col min="972" max="972" width="6.6640625" bestFit="1" customWidth="1"/>
    <col min="973" max="973" width="4" bestFit="1" customWidth="1"/>
    <col min="974" max="974" width="6.6640625" bestFit="1" customWidth="1"/>
    <col min="975" max="975" width="4" bestFit="1" customWidth="1"/>
    <col min="976" max="976" width="6.6640625" bestFit="1" customWidth="1"/>
    <col min="977" max="977" width="4" bestFit="1" customWidth="1"/>
    <col min="978" max="979" width="3" bestFit="1" customWidth="1"/>
    <col min="980" max="980" width="6.6640625" bestFit="1" customWidth="1"/>
    <col min="981" max="981" width="5" bestFit="1" customWidth="1"/>
    <col min="982" max="983" width="7.6640625" bestFit="1" customWidth="1"/>
    <col min="984" max="984" width="5" bestFit="1" customWidth="1"/>
    <col min="985" max="985" width="3" bestFit="1" customWidth="1"/>
    <col min="986" max="986" width="6.6640625" bestFit="1" customWidth="1"/>
    <col min="987" max="987" width="4" bestFit="1" customWidth="1"/>
    <col min="988" max="988" width="6.6640625" bestFit="1" customWidth="1"/>
    <col min="989" max="989" width="4" bestFit="1" customWidth="1"/>
    <col min="990" max="990" width="6.6640625" bestFit="1" customWidth="1"/>
    <col min="991" max="991" width="4" bestFit="1" customWidth="1"/>
    <col min="992" max="992" width="2" bestFit="1" customWidth="1"/>
    <col min="993" max="994" width="3" bestFit="1" customWidth="1"/>
    <col min="995" max="995" width="6.6640625" bestFit="1" customWidth="1"/>
    <col min="996" max="996" width="4" bestFit="1" customWidth="1"/>
    <col min="997" max="997" width="6.6640625" bestFit="1" customWidth="1"/>
    <col min="998" max="998" width="5" bestFit="1" customWidth="1"/>
    <col min="999" max="1000" width="7.6640625" bestFit="1" customWidth="1"/>
    <col min="1001" max="1001" width="5" bestFit="1" customWidth="1"/>
    <col min="1002" max="1002" width="6.6640625" bestFit="1" customWidth="1"/>
    <col min="1003" max="1003" width="4" bestFit="1" customWidth="1"/>
    <col min="1004" max="1004" width="3" bestFit="1" customWidth="1"/>
    <col min="1005" max="1005" width="6.6640625" bestFit="1" customWidth="1"/>
    <col min="1006" max="1006" width="4" bestFit="1" customWidth="1"/>
    <col min="1007" max="1007" width="6.6640625" bestFit="1" customWidth="1"/>
    <col min="1008" max="1008" width="4" bestFit="1" customWidth="1"/>
    <col min="1009" max="1009" width="6.6640625" bestFit="1" customWidth="1"/>
    <col min="1010" max="1010" width="5" bestFit="1" customWidth="1"/>
    <col min="1011" max="1012" width="7.6640625" bestFit="1" customWidth="1"/>
    <col min="1013" max="1013" width="5" bestFit="1" customWidth="1"/>
    <col min="1014" max="1016" width="3" bestFit="1" customWidth="1"/>
    <col min="1017" max="1017" width="6.6640625" bestFit="1" customWidth="1"/>
    <col min="1018" max="1018" width="4" bestFit="1" customWidth="1"/>
    <col min="1019" max="1019" width="2" bestFit="1" customWidth="1"/>
    <col min="1020" max="1020" width="6.6640625" bestFit="1" customWidth="1"/>
    <col min="1021" max="1022" width="4" bestFit="1" customWidth="1"/>
    <col min="1023" max="1023" width="6.6640625" bestFit="1" customWidth="1"/>
    <col min="1024" max="1024" width="4" bestFit="1" customWidth="1"/>
    <col min="1025" max="1025" width="6.6640625" bestFit="1" customWidth="1"/>
    <col min="1026" max="1026" width="5" bestFit="1" customWidth="1"/>
    <col min="1027" max="1028" width="7.6640625" bestFit="1" customWidth="1"/>
    <col min="1029" max="1029" width="5" bestFit="1" customWidth="1"/>
    <col min="1030" max="1030" width="6.6640625" bestFit="1" customWidth="1"/>
    <col min="1031" max="1031" width="4" bestFit="1" customWidth="1"/>
    <col min="1032" max="1032" width="6.6640625" bestFit="1" customWidth="1"/>
    <col min="1033" max="1033" width="4" bestFit="1" customWidth="1"/>
    <col min="1034" max="1034" width="3" bestFit="1" customWidth="1"/>
    <col min="1035" max="1035" width="6.6640625" bestFit="1" customWidth="1"/>
    <col min="1036" max="1036" width="4" bestFit="1" customWidth="1"/>
    <col min="1037" max="1037" width="6.6640625" bestFit="1" customWidth="1"/>
    <col min="1038" max="1038" width="5" bestFit="1" customWidth="1"/>
    <col min="1039" max="1040" width="7.6640625" bestFit="1" customWidth="1"/>
    <col min="1041" max="1041" width="5" bestFit="1" customWidth="1"/>
    <col min="1042" max="1042" width="3" bestFit="1" customWidth="1"/>
    <col min="1043" max="1043" width="6.6640625" bestFit="1" customWidth="1"/>
    <col min="1044" max="1044" width="4" bestFit="1" customWidth="1"/>
    <col min="1045" max="1045" width="6.6640625" bestFit="1" customWidth="1"/>
    <col min="1046" max="1046" width="4" bestFit="1" customWidth="1"/>
    <col min="1047" max="1047" width="6.6640625" bestFit="1" customWidth="1"/>
    <col min="1048" max="1048" width="4" bestFit="1" customWidth="1"/>
    <col min="1049" max="1049" width="3" bestFit="1" customWidth="1"/>
    <col min="1050" max="1050" width="6.6640625" bestFit="1" customWidth="1"/>
    <col min="1051" max="1051" width="4" bestFit="1" customWidth="1"/>
    <col min="1052" max="1052" width="6.6640625" bestFit="1" customWidth="1"/>
    <col min="1053" max="1053" width="5" bestFit="1" customWidth="1"/>
    <col min="1054" max="1054" width="7.6640625" bestFit="1" customWidth="1"/>
    <col min="1055" max="1055" width="5" bestFit="1" customWidth="1"/>
    <col min="1056" max="1057" width="7.6640625" bestFit="1" customWidth="1"/>
    <col min="1058" max="1058" width="5" bestFit="1" customWidth="1"/>
    <col min="1059" max="1059" width="6.6640625" bestFit="1" customWidth="1"/>
    <col min="1060" max="1060" width="4" bestFit="1" customWidth="1"/>
    <col min="1061" max="1061" width="6.6640625" bestFit="1" customWidth="1"/>
    <col min="1062" max="1062" width="5" bestFit="1" customWidth="1"/>
    <col min="1063" max="1064" width="7.6640625" bestFit="1" customWidth="1"/>
    <col min="1065" max="1065" width="5" bestFit="1" customWidth="1"/>
    <col min="1066" max="1066" width="6.6640625" bestFit="1" customWidth="1"/>
    <col min="1067" max="1067" width="4" bestFit="1" customWidth="1"/>
    <col min="1068" max="1068" width="6.6640625" bestFit="1" customWidth="1"/>
    <col min="1069" max="1069" width="4" bestFit="1" customWidth="1"/>
    <col min="1070" max="1070" width="6.6640625" bestFit="1" customWidth="1"/>
    <col min="1071" max="1071" width="4" bestFit="1" customWidth="1"/>
    <col min="1072" max="1072" width="6.6640625" bestFit="1" customWidth="1"/>
    <col min="1073" max="1073" width="4" bestFit="1" customWidth="1"/>
    <col min="1074" max="1074" width="6.6640625" bestFit="1" customWidth="1"/>
    <col min="1075" max="1075" width="4" bestFit="1" customWidth="1"/>
    <col min="1076" max="1076" width="6.6640625" bestFit="1" customWidth="1"/>
    <col min="1077" max="1077" width="5" bestFit="1" customWidth="1"/>
    <col min="1078" max="1079" width="7.6640625" bestFit="1" customWidth="1"/>
    <col min="1080" max="1080" width="5" bestFit="1" customWidth="1"/>
    <col min="1081" max="1081" width="4" bestFit="1" customWidth="1"/>
    <col min="1082" max="1082" width="6.6640625" bestFit="1" customWidth="1"/>
    <col min="1083" max="1083" width="4" bestFit="1" customWidth="1"/>
    <col min="1084" max="1084" width="6.6640625" bestFit="1" customWidth="1"/>
    <col min="1085" max="1085" width="4" bestFit="1" customWidth="1"/>
    <col min="1086" max="1086" width="6.6640625" bestFit="1" customWidth="1"/>
    <col min="1087" max="1087" width="4" bestFit="1" customWidth="1"/>
    <col min="1088" max="1088" width="6.6640625" bestFit="1" customWidth="1"/>
    <col min="1089" max="1089" width="5" bestFit="1" customWidth="1"/>
    <col min="1090" max="1090" width="7.6640625" bestFit="1" customWidth="1"/>
    <col min="1091" max="1091" width="5" bestFit="1" customWidth="1"/>
    <col min="1092" max="1092" width="7.6640625" bestFit="1" customWidth="1"/>
    <col min="1093" max="1093" width="5" bestFit="1" customWidth="1"/>
    <col min="1094" max="1095" width="7.6640625" bestFit="1" customWidth="1"/>
    <col min="1096" max="1096" width="5" bestFit="1" customWidth="1"/>
    <col min="1097" max="1099" width="3" bestFit="1" customWidth="1"/>
    <col min="1100" max="1100" width="6.6640625" bestFit="1" customWidth="1"/>
    <col min="1101" max="1101" width="4" bestFit="1" customWidth="1"/>
    <col min="1102" max="1102" width="6.6640625" bestFit="1" customWidth="1"/>
    <col min="1103" max="1103" width="4" bestFit="1" customWidth="1"/>
    <col min="1104" max="1104" width="6.6640625" bestFit="1" customWidth="1"/>
    <col min="1105" max="1105" width="4" bestFit="1" customWidth="1"/>
    <col min="1106" max="1106" width="6.6640625" bestFit="1" customWidth="1"/>
    <col min="1107" max="1107" width="5" bestFit="1" customWidth="1"/>
    <col min="1108" max="1108" width="7.6640625" bestFit="1" customWidth="1"/>
    <col min="1109" max="1109" width="5" bestFit="1" customWidth="1"/>
    <col min="1110" max="1110" width="7.6640625" bestFit="1" customWidth="1"/>
    <col min="1111" max="1111" width="5" bestFit="1" customWidth="1"/>
    <col min="1112" max="1113" width="7.6640625" bestFit="1" customWidth="1"/>
    <col min="1114" max="1114" width="5" bestFit="1" customWidth="1"/>
    <col min="1115" max="1115" width="6.6640625" bestFit="1" customWidth="1"/>
    <col min="1116" max="1116" width="4" bestFit="1" customWidth="1"/>
    <col min="1117" max="1117" width="6.6640625" bestFit="1" customWidth="1"/>
    <col min="1118" max="1118" width="4" bestFit="1" customWidth="1"/>
    <col min="1119" max="1119" width="3" bestFit="1" customWidth="1"/>
    <col min="1120" max="1120" width="6.6640625" bestFit="1" customWidth="1"/>
    <col min="1121" max="1121" width="4" bestFit="1" customWidth="1"/>
    <col min="1122" max="1122" width="6.6640625" bestFit="1" customWidth="1"/>
    <col min="1123" max="1123" width="5" bestFit="1" customWidth="1"/>
    <col min="1124" max="1125" width="7.6640625" bestFit="1" customWidth="1"/>
    <col min="1126" max="1126" width="5" bestFit="1" customWidth="1"/>
    <col min="1127" max="1127" width="6.6640625" bestFit="1" customWidth="1"/>
    <col min="1128" max="1128" width="4" bestFit="1" customWidth="1"/>
    <col min="1129" max="1129" width="3" bestFit="1" customWidth="1"/>
    <col min="1130" max="1130" width="6.6640625" bestFit="1" customWidth="1"/>
    <col min="1131" max="1131" width="5" bestFit="1" customWidth="1"/>
    <col min="1132" max="1133" width="7.6640625" bestFit="1" customWidth="1"/>
    <col min="1134" max="1134" width="5" bestFit="1" customWidth="1"/>
    <col min="1135" max="1135" width="6.6640625" bestFit="1" customWidth="1"/>
    <col min="1136" max="1137" width="4" bestFit="1" customWidth="1"/>
    <col min="1138" max="1138" width="6.6640625" bestFit="1" customWidth="1"/>
    <col min="1139" max="1139" width="4" bestFit="1" customWidth="1"/>
    <col min="1140" max="1140" width="6.6640625" bestFit="1" customWidth="1"/>
    <col min="1141" max="1141" width="5" bestFit="1" customWidth="1"/>
    <col min="1142" max="1143" width="7.6640625" bestFit="1" customWidth="1"/>
    <col min="1144" max="1144" width="5" bestFit="1" customWidth="1"/>
    <col min="1145" max="1145" width="6.6640625" bestFit="1" customWidth="1"/>
    <col min="1146" max="1146" width="4" bestFit="1" customWidth="1"/>
    <col min="1147" max="1147" width="6.6640625" bestFit="1" customWidth="1"/>
    <col min="1148" max="1148" width="4" bestFit="1" customWidth="1"/>
    <col min="1149" max="1149" width="3" bestFit="1" customWidth="1"/>
    <col min="1150" max="1150" width="6.6640625" bestFit="1" customWidth="1"/>
    <col min="1151" max="1151" width="5" bestFit="1" customWidth="1"/>
    <col min="1152" max="1152" width="7.6640625" bestFit="1" customWidth="1"/>
    <col min="1153" max="1153" width="5" bestFit="1" customWidth="1"/>
    <col min="1154" max="1154" width="3" bestFit="1" customWidth="1"/>
    <col min="1155" max="1156" width="7.6640625" bestFit="1" customWidth="1"/>
    <col min="1157" max="1157" width="5" bestFit="1" customWidth="1"/>
    <col min="1158" max="1158" width="6.6640625" bestFit="1" customWidth="1"/>
    <col min="1159" max="1159" width="4" bestFit="1" customWidth="1"/>
    <col min="1160" max="1160" width="3" bestFit="1" customWidth="1"/>
    <col min="1161" max="1161" width="6.6640625" bestFit="1" customWidth="1"/>
    <col min="1162" max="1162" width="4" bestFit="1" customWidth="1"/>
    <col min="1163" max="1163" width="6.6640625" bestFit="1" customWidth="1"/>
    <col min="1164" max="1164" width="5" bestFit="1" customWidth="1"/>
    <col min="1165" max="1166" width="3" bestFit="1" customWidth="1"/>
    <col min="1167" max="1167" width="4" bestFit="1" customWidth="1"/>
    <col min="1168" max="1168" width="7.6640625" bestFit="1" customWidth="1"/>
    <col min="1169" max="1169" width="5" bestFit="1" customWidth="1"/>
    <col min="1170" max="1170" width="7.6640625" bestFit="1" customWidth="1"/>
    <col min="1171" max="1171" width="6" bestFit="1" customWidth="1"/>
    <col min="1172" max="1172" width="8.6640625" bestFit="1" customWidth="1"/>
    <col min="1173" max="1173" width="7.6640625" bestFit="1" customWidth="1"/>
    <col min="1174" max="1174" width="5" bestFit="1" customWidth="1"/>
    <col min="1175" max="1175" width="4" bestFit="1" customWidth="1"/>
    <col min="1176" max="1176" width="6.6640625" bestFit="1" customWidth="1"/>
    <col min="1177" max="1177" width="4" bestFit="1" customWidth="1"/>
    <col min="1178" max="1178" width="3" bestFit="1" customWidth="1"/>
    <col min="1179" max="1179" width="6.6640625" bestFit="1" customWidth="1"/>
    <col min="1180" max="1180" width="4" bestFit="1" customWidth="1"/>
    <col min="1181" max="1181" width="6.6640625" bestFit="1" customWidth="1"/>
    <col min="1182" max="1182" width="5" bestFit="1" customWidth="1"/>
    <col min="1183" max="1184" width="7.6640625" bestFit="1" customWidth="1"/>
    <col min="1185" max="1185" width="5" bestFit="1" customWidth="1"/>
    <col min="1186" max="1187" width="3" bestFit="1" customWidth="1"/>
    <col min="1188" max="1188" width="6.6640625" bestFit="1" customWidth="1"/>
    <col min="1189" max="1189" width="4" bestFit="1" customWidth="1"/>
    <col min="1190" max="1191" width="3" bestFit="1" customWidth="1"/>
    <col min="1192" max="1192" width="6.6640625" bestFit="1" customWidth="1"/>
    <col min="1193" max="1193" width="4" bestFit="1" customWidth="1"/>
    <col min="1194" max="1194" width="6.6640625" bestFit="1" customWidth="1"/>
    <col min="1195" max="1195" width="4" bestFit="1" customWidth="1"/>
    <col min="1196" max="1196" width="6.6640625" bestFit="1" customWidth="1"/>
    <col min="1197" max="1197" width="5" bestFit="1" customWidth="1"/>
    <col min="1198" max="1199" width="7.6640625" bestFit="1" customWidth="1"/>
    <col min="1200" max="1200" width="5" bestFit="1" customWidth="1"/>
    <col min="1201" max="1201" width="4" bestFit="1" customWidth="1"/>
    <col min="1202" max="1202" width="6.6640625" bestFit="1" customWidth="1"/>
    <col min="1203" max="1203" width="4" bestFit="1" customWidth="1"/>
    <col min="1204" max="1204" width="6.6640625" bestFit="1" customWidth="1"/>
    <col min="1205" max="1205" width="4" bestFit="1" customWidth="1"/>
    <col min="1206" max="1206" width="6.6640625" bestFit="1" customWidth="1"/>
    <col min="1207" max="1207" width="5" bestFit="1" customWidth="1"/>
    <col min="1208" max="1209" width="7.6640625" bestFit="1" customWidth="1"/>
    <col min="1210" max="1210" width="5" bestFit="1" customWidth="1"/>
    <col min="1211" max="1211" width="6.6640625" bestFit="1" customWidth="1"/>
    <col min="1212" max="1212" width="4" bestFit="1" customWidth="1"/>
    <col min="1213" max="1213" width="6.6640625" bestFit="1" customWidth="1"/>
    <col min="1214" max="1214" width="4" bestFit="1" customWidth="1"/>
    <col min="1215" max="1215" width="6.6640625" bestFit="1" customWidth="1"/>
    <col min="1216" max="1216" width="5" bestFit="1" customWidth="1"/>
    <col min="1217" max="1217" width="7.6640625" bestFit="1" customWidth="1"/>
    <col min="1218" max="1218" width="5" bestFit="1" customWidth="1"/>
    <col min="1219" max="1219" width="3" bestFit="1" customWidth="1"/>
    <col min="1220" max="1220" width="7.6640625" bestFit="1" customWidth="1"/>
    <col min="1221" max="1221" width="5" bestFit="1" customWidth="1"/>
    <col min="1222" max="1222" width="7.6640625" bestFit="1" customWidth="1"/>
    <col min="1223" max="1223" width="5" bestFit="1" customWidth="1"/>
    <col min="1224" max="1225" width="7.6640625" bestFit="1" customWidth="1"/>
    <col min="1226" max="1226" width="5" bestFit="1" customWidth="1"/>
    <col min="1227" max="1227" width="6.6640625" bestFit="1" customWidth="1"/>
    <col min="1228" max="1228" width="4" bestFit="1" customWidth="1"/>
    <col min="1229" max="1229" width="6.6640625" bestFit="1" customWidth="1"/>
    <col min="1230" max="1230" width="4" bestFit="1" customWidth="1"/>
    <col min="1231" max="1231" width="6.6640625" bestFit="1" customWidth="1"/>
    <col min="1232" max="1232" width="5" bestFit="1" customWidth="1"/>
    <col min="1233" max="1233" width="7.6640625" bestFit="1" customWidth="1"/>
    <col min="1234" max="1234" width="5" bestFit="1" customWidth="1"/>
    <col min="1235" max="1236" width="7.6640625" bestFit="1" customWidth="1"/>
    <col min="1237" max="1237" width="5" bestFit="1" customWidth="1"/>
    <col min="1238" max="1238" width="6.6640625" bestFit="1" customWidth="1"/>
    <col min="1239" max="1239" width="4" bestFit="1" customWidth="1"/>
    <col min="1240" max="1240" width="6.6640625" bestFit="1" customWidth="1"/>
    <col min="1241" max="1241" width="4" bestFit="1" customWidth="1"/>
    <col min="1242" max="1242" width="6.6640625" bestFit="1" customWidth="1"/>
    <col min="1243" max="1243" width="5" bestFit="1" customWidth="1"/>
    <col min="1244" max="1244" width="7.6640625" bestFit="1" customWidth="1"/>
    <col min="1245" max="1245" width="5" bestFit="1" customWidth="1"/>
    <col min="1246" max="1247" width="7.6640625" bestFit="1" customWidth="1"/>
    <col min="1248" max="1248" width="5" bestFit="1" customWidth="1"/>
    <col min="1249" max="1249" width="3" bestFit="1" customWidth="1"/>
    <col min="1250" max="1250" width="6.6640625" bestFit="1" customWidth="1"/>
    <col min="1251" max="1251" width="4" bestFit="1" customWidth="1"/>
    <col min="1252" max="1252" width="6.6640625" bestFit="1" customWidth="1"/>
    <col min="1253" max="1253" width="4" bestFit="1" customWidth="1"/>
    <col min="1254" max="1254" width="6.6640625" bestFit="1" customWidth="1"/>
    <col min="1255" max="1255" width="5" bestFit="1" customWidth="1"/>
    <col min="1256" max="1257" width="7.6640625" bestFit="1" customWidth="1"/>
    <col min="1258" max="1258" width="5" bestFit="1" customWidth="1"/>
    <col min="1259" max="1259" width="6.6640625" bestFit="1" customWidth="1"/>
    <col min="1260" max="1260" width="4" bestFit="1" customWidth="1"/>
    <col min="1261" max="1261" width="6.6640625" bestFit="1" customWidth="1"/>
    <col min="1262" max="1262" width="4" bestFit="1" customWidth="1"/>
    <col min="1263" max="1263" width="6.6640625" bestFit="1" customWidth="1"/>
    <col min="1264" max="1264" width="5" bestFit="1" customWidth="1"/>
    <col min="1265" max="1265" width="7.6640625" bestFit="1" customWidth="1"/>
    <col min="1266" max="1266" width="5" bestFit="1" customWidth="1"/>
    <col min="1267" max="1267" width="7.6640625" bestFit="1" customWidth="1"/>
    <col min="1268" max="1268" width="5" bestFit="1" customWidth="1"/>
    <col min="1269" max="1269" width="7.6640625" bestFit="1" customWidth="1"/>
    <col min="1270" max="1270" width="5" bestFit="1" customWidth="1"/>
    <col min="1271" max="1272" width="7.6640625" bestFit="1" customWidth="1"/>
    <col min="1273" max="1273" width="5" bestFit="1" customWidth="1"/>
    <col min="1274" max="1274" width="3" bestFit="1" customWidth="1"/>
    <col min="1275" max="1275" width="4" bestFit="1" customWidth="1"/>
    <col min="1276" max="1276" width="6.6640625" bestFit="1" customWidth="1"/>
    <col min="1277" max="1277" width="4" bestFit="1" customWidth="1"/>
    <col min="1278" max="1278" width="6.6640625" bestFit="1" customWidth="1"/>
    <col min="1279" max="1279" width="4" bestFit="1" customWidth="1"/>
    <col min="1280" max="1280" width="6.6640625" bestFit="1" customWidth="1"/>
    <col min="1281" max="1281" width="4" bestFit="1" customWidth="1"/>
    <col min="1282" max="1282" width="3" bestFit="1" customWidth="1"/>
    <col min="1283" max="1283" width="6.6640625" bestFit="1" customWidth="1"/>
    <col min="1284" max="1284" width="7.6640625" bestFit="1" customWidth="1"/>
    <col min="1285" max="1285" width="5" bestFit="1" customWidth="1"/>
    <col min="1286" max="1286" width="6.6640625" bestFit="1" customWidth="1"/>
    <col min="1287" max="1287" width="4" bestFit="1" customWidth="1"/>
    <col min="1288" max="1288" width="6.6640625" bestFit="1" customWidth="1"/>
    <col min="1289" max="1289" width="4" bestFit="1" customWidth="1"/>
    <col min="1290" max="1290" width="6.6640625" bestFit="1" customWidth="1"/>
    <col min="1291" max="1291" width="4" bestFit="1" customWidth="1"/>
    <col min="1292" max="1292" width="6.6640625" bestFit="1" customWidth="1"/>
    <col min="1293" max="1293" width="4" bestFit="1" customWidth="1"/>
    <col min="1294" max="1294" width="6.6640625" bestFit="1" customWidth="1"/>
    <col min="1295" max="1295" width="5" bestFit="1" customWidth="1"/>
    <col min="1296" max="1296" width="7.6640625" bestFit="1" customWidth="1"/>
    <col min="1297" max="1297" width="5" bestFit="1" customWidth="1"/>
    <col min="1298" max="1298" width="7.6640625" bestFit="1" customWidth="1"/>
    <col min="1299" max="1299" width="5" bestFit="1" customWidth="1"/>
    <col min="1300" max="1301" width="7.6640625" bestFit="1" customWidth="1"/>
    <col min="1302" max="1302" width="5" bestFit="1" customWidth="1"/>
    <col min="1303" max="1303" width="6.6640625" bestFit="1" customWidth="1"/>
    <col min="1304" max="1304" width="4" bestFit="1" customWidth="1"/>
    <col min="1305" max="1305" width="6.6640625" bestFit="1" customWidth="1"/>
    <col min="1306" max="1306" width="7.6640625" bestFit="1" customWidth="1"/>
    <col min="1307" max="1307" width="5" bestFit="1" customWidth="1"/>
    <col min="1308" max="1308" width="3" bestFit="1" customWidth="1"/>
    <col min="1309" max="1309" width="6.6640625" bestFit="1" customWidth="1"/>
    <col min="1310" max="1310" width="4" bestFit="1" customWidth="1"/>
    <col min="1311" max="1311" width="3" bestFit="1" customWidth="1"/>
    <col min="1312" max="1312" width="6.6640625" bestFit="1" customWidth="1"/>
    <col min="1313" max="1313" width="4" bestFit="1" customWidth="1"/>
    <col min="1314" max="1314" width="6.6640625" bestFit="1" customWidth="1"/>
    <col min="1315" max="1315" width="4" bestFit="1" customWidth="1"/>
    <col min="1316" max="1316" width="6.6640625" bestFit="1" customWidth="1"/>
    <col min="1317" max="1317" width="4" bestFit="1" customWidth="1"/>
    <col min="1318" max="1318" width="3" bestFit="1" customWidth="1"/>
    <col min="1319" max="1319" width="6.6640625" bestFit="1" customWidth="1"/>
    <col min="1320" max="1320" width="4" bestFit="1" customWidth="1"/>
    <col min="1321" max="1321" width="6.6640625" bestFit="1" customWidth="1"/>
    <col min="1322" max="1322" width="5" bestFit="1" customWidth="1"/>
    <col min="1323" max="1324" width="7.6640625" bestFit="1" customWidth="1"/>
    <col min="1325" max="1325" width="5" bestFit="1" customWidth="1"/>
    <col min="1326" max="1326" width="6.6640625" bestFit="1" customWidth="1"/>
    <col min="1327" max="1327" width="4" bestFit="1" customWidth="1"/>
    <col min="1328" max="1328" width="6.6640625" bestFit="1" customWidth="1"/>
    <col min="1329" max="1329" width="5" bestFit="1" customWidth="1"/>
    <col min="1330" max="1330" width="7.6640625" bestFit="1" customWidth="1"/>
    <col min="1331" max="1331" width="5" bestFit="1" customWidth="1"/>
    <col min="1332" max="1332" width="7.6640625" bestFit="1" customWidth="1"/>
    <col min="1333" max="1333" width="5" bestFit="1" customWidth="1"/>
    <col min="1334" max="1334" width="7.6640625" bestFit="1" customWidth="1"/>
    <col min="1335" max="1335" width="5" bestFit="1" customWidth="1"/>
    <col min="1336" max="1336" width="7.6640625" bestFit="1" customWidth="1"/>
    <col min="1337" max="1337" width="5" bestFit="1" customWidth="1"/>
    <col min="1338" max="1338" width="7.6640625" bestFit="1" customWidth="1"/>
    <col min="1339" max="1339" width="5" bestFit="1" customWidth="1"/>
    <col min="1340" max="1341" width="7.6640625" bestFit="1" customWidth="1"/>
    <col min="1342" max="1342" width="5" bestFit="1" customWidth="1"/>
    <col min="1343" max="1343" width="6.6640625" bestFit="1" customWidth="1"/>
    <col min="1344" max="1344" width="4" bestFit="1" customWidth="1"/>
    <col min="1345" max="1345" width="6.6640625" bestFit="1" customWidth="1"/>
    <col min="1346" max="1346" width="4" bestFit="1" customWidth="1"/>
    <col min="1347" max="1347" width="6.6640625" bestFit="1" customWidth="1"/>
    <col min="1348" max="1348" width="7.6640625" bestFit="1" customWidth="1"/>
    <col min="1349" max="1349" width="5" bestFit="1" customWidth="1"/>
    <col min="1350" max="1350" width="3" bestFit="1" customWidth="1"/>
    <col min="1351" max="1351" width="6.6640625" bestFit="1" customWidth="1"/>
    <col min="1352" max="1352" width="4" bestFit="1" customWidth="1"/>
    <col min="1353" max="1353" width="6.6640625" bestFit="1" customWidth="1"/>
    <col min="1354" max="1354" width="4" bestFit="1" customWidth="1"/>
    <col min="1355" max="1355" width="6.6640625" bestFit="1" customWidth="1"/>
    <col min="1356" max="1356" width="4" bestFit="1" customWidth="1"/>
    <col min="1357" max="1357" width="3" bestFit="1" customWidth="1"/>
    <col min="1358" max="1358" width="6.6640625" bestFit="1" customWidth="1"/>
    <col min="1359" max="1359" width="4" bestFit="1" customWidth="1"/>
    <col min="1360" max="1360" width="6.6640625" bestFit="1" customWidth="1"/>
    <col min="1361" max="1361" width="7.6640625" bestFit="1" customWidth="1"/>
    <col min="1362" max="1362" width="5" bestFit="1" customWidth="1"/>
    <col min="1363" max="1363" width="3" bestFit="1" customWidth="1"/>
    <col min="1364" max="1364" width="6.6640625" bestFit="1" customWidth="1"/>
    <col min="1365" max="1365" width="4" bestFit="1" customWidth="1"/>
    <col min="1366" max="1366" width="6.6640625" bestFit="1" customWidth="1"/>
    <col min="1367" max="1367" width="4" bestFit="1" customWidth="1"/>
    <col min="1368" max="1368" width="6.6640625" bestFit="1" customWidth="1"/>
    <col min="1369" max="1369" width="4" bestFit="1" customWidth="1"/>
    <col min="1370" max="1370" width="6.6640625" bestFit="1" customWidth="1"/>
    <col min="1371" max="1371" width="5" bestFit="1" customWidth="1"/>
    <col min="1372" max="1373" width="7.6640625" bestFit="1" customWidth="1"/>
    <col min="1374" max="1374" width="5" bestFit="1" customWidth="1"/>
    <col min="1375" max="1375" width="6.6640625" bestFit="1" customWidth="1"/>
    <col min="1376" max="1376" width="4" bestFit="1" customWidth="1"/>
    <col min="1377" max="1377" width="6.6640625" bestFit="1" customWidth="1"/>
    <col min="1378" max="1378" width="4" bestFit="1" customWidth="1"/>
    <col min="1379" max="1379" width="6.6640625" bestFit="1" customWidth="1"/>
    <col min="1380" max="1380" width="4" bestFit="1" customWidth="1"/>
    <col min="1381" max="1381" width="6.6640625" bestFit="1" customWidth="1"/>
    <col min="1382" max="1382" width="5" bestFit="1" customWidth="1"/>
    <col min="1383" max="1383" width="7.6640625" bestFit="1" customWidth="1"/>
    <col min="1384" max="1384" width="5" bestFit="1" customWidth="1"/>
    <col min="1385" max="1385" width="7.6640625" bestFit="1" customWidth="1"/>
    <col min="1386" max="1386" width="5" bestFit="1" customWidth="1"/>
    <col min="1387" max="1388" width="7.6640625" bestFit="1" customWidth="1"/>
    <col min="1389" max="1389" width="5" bestFit="1" customWidth="1"/>
    <col min="1390" max="1390" width="6.6640625" bestFit="1" customWidth="1"/>
    <col min="1391" max="1391" width="5" bestFit="1" customWidth="1"/>
    <col min="1392" max="1392" width="7.6640625" bestFit="1" customWidth="1"/>
    <col min="1393" max="1393" width="5" bestFit="1" customWidth="1"/>
    <col min="1394" max="1394" width="7.6640625" bestFit="1" customWidth="1"/>
    <col min="1395" max="1395" width="5" bestFit="1" customWidth="1"/>
    <col min="1396" max="1397" width="7.6640625" bestFit="1" customWidth="1"/>
    <col min="1398" max="1398" width="5" bestFit="1" customWidth="1"/>
    <col min="1399" max="1399" width="6.6640625" bestFit="1" customWidth="1"/>
    <col min="1400" max="1400" width="5" bestFit="1" customWidth="1"/>
    <col min="1401" max="1402" width="7.6640625" bestFit="1" customWidth="1"/>
    <col min="1403" max="1403" width="5" bestFit="1" customWidth="1"/>
    <col min="1404" max="1405" width="3" bestFit="1" customWidth="1"/>
    <col min="1406" max="1406" width="6.6640625" bestFit="1" customWidth="1"/>
    <col min="1407" max="1407" width="4" bestFit="1" customWidth="1"/>
    <col min="1408" max="1408" width="6.6640625" bestFit="1" customWidth="1"/>
    <col min="1409" max="1409" width="4" bestFit="1" customWidth="1"/>
    <col min="1410" max="1410" width="6.6640625" bestFit="1" customWidth="1"/>
    <col min="1411" max="1411" width="5" bestFit="1" customWidth="1"/>
    <col min="1412" max="1412" width="7.6640625" bestFit="1" customWidth="1"/>
    <col min="1413" max="1413" width="5" bestFit="1" customWidth="1"/>
    <col min="1414" max="1414" width="7.6640625" bestFit="1" customWidth="1"/>
    <col min="1415" max="1415" width="5" bestFit="1" customWidth="1"/>
    <col min="1416" max="1416" width="7.6640625" bestFit="1" customWidth="1"/>
    <col min="1417" max="1417" width="5" bestFit="1" customWidth="1"/>
    <col min="1418" max="1418" width="7.6640625" bestFit="1" customWidth="1"/>
    <col min="1419" max="1419" width="5" bestFit="1" customWidth="1"/>
    <col min="1420" max="1421" width="7.6640625" bestFit="1" customWidth="1"/>
    <col min="1422" max="1422" width="5" bestFit="1" customWidth="1"/>
    <col min="1423" max="1423" width="6.6640625" bestFit="1" customWidth="1"/>
    <col min="1424" max="1424" width="4" bestFit="1" customWidth="1"/>
    <col min="1425" max="1425" width="6.6640625" bestFit="1" customWidth="1"/>
    <col min="1426" max="1426" width="4" bestFit="1" customWidth="1"/>
    <col min="1427" max="1427" width="6.6640625" bestFit="1" customWidth="1"/>
    <col min="1428" max="1428" width="5" bestFit="1" customWidth="1"/>
    <col min="1429" max="1429" width="7.6640625" bestFit="1" customWidth="1"/>
    <col min="1430" max="1430" width="5" bestFit="1" customWidth="1"/>
    <col min="1431" max="1431" width="7.6640625" bestFit="1" customWidth="1"/>
    <col min="1432" max="1432" width="5" bestFit="1" customWidth="1"/>
    <col min="1433" max="1434" width="7.6640625" bestFit="1" customWidth="1"/>
    <col min="1435" max="1435" width="5" bestFit="1" customWidth="1"/>
    <col min="1436" max="1436" width="6.6640625" bestFit="1" customWidth="1"/>
    <col min="1437" max="1437" width="4" bestFit="1" customWidth="1"/>
    <col min="1438" max="1438" width="6.6640625" bestFit="1" customWidth="1"/>
    <col min="1439" max="1439" width="4" bestFit="1" customWidth="1"/>
    <col min="1440" max="1440" width="6.6640625" bestFit="1" customWidth="1"/>
    <col min="1441" max="1441" width="5" bestFit="1" customWidth="1"/>
    <col min="1442" max="1442" width="7.6640625" bestFit="1" customWidth="1"/>
    <col min="1443" max="1443" width="5" bestFit="1" customWidth="1"/>
    <col min="1444" max="1444" width="3" bestFit="1" customWidth="1"/>
    <col min="1445" max="1446" width="7.6640625" bestFit="1" customWidth="1"/>
    <col min="1447" max="1447" width="5" bestFit="1" customWidth="1"/>
    <col min="1448" max="1448" width="6.6640625" bestFit="1" customWidth="1"/>
    <col min="1449" max="1449" width="4" bestFit="1" customWidth="1"/>
    <col min="1450" max="1450" width="6.6640625" bestFit="1" customWidth="1"/>
    <col min="1451" max="1451" width="5" bestFit="1" customWidth="1"/>
    <col min="1452" max="1452" width="7.6640625" bestFit="1" customWidth="1"/>
    <col min="1453" max="1453" width="5" bestFit="1" customWidth="1"/>
    <col min="1454" max="1454" width="7.6640625" bestFit="1" customWidth="1"/>
    <col min="1455" max="1455" width="5" bestFit="1" customWidth="1"/>
    <col min="1456" max="1457" width="7.6640625" bestFit="1" customWidth="1"/>
    <col min="1458" max="1458" width="5" bestFit="1" customWidth="1"/>
    <col min="1459" max="1459" width="3" bestFit="1" customWidth="1"/>
    <col min="1460" max="1460" width="6.6640625" bestFit="1" customWidth="1"/>
    <col min="1461" max="1461" width="4" bestFit="1" customWidth="1"/>
    <col min="1462" max="1462" width="6.6640625" bestFit="1" customWidth="1"/>
    <col min="1463" max="1463" width="4" bestFit="1" customWidth="1"/>
    <col min="1464" max="1464" width="6.6640625" bestFit="1" customWidth="1"/>
    <col min="1465" max="1465" width="4" bestFit="1" customWidth="1"/>
    <col min="1466" max="1466" width="2" bestFit="1" customWidth="1"/>
    <col min="1467" max="1467" width="6.6640625" bestFit="1" customWidth="1"/>
    <col min="1468" max="1468" width="5" bestFit="1" customWidth="1"/>
    <col min="1469" max="1469" width="7.6640625" bestFit="1" customWidth="1"/>
    <col min="1470" max="1470" width="5" bestFit="1" customWidth="1"/>
    <col min="1471" max="1471" width="7.6640625" bestFit="1" customWidth="1"/>
    <col min="1472" max="1472" width="5" bestFit="1" customWidth="1"/>
    <col min="1473" max="1474" width="7.6640625" bestFit="1" customWidth="1"/>
    <col min="1475" max="1475" width="5" bestFit="1" customWidth="1"/>
    <col min="1476" max="1476" width="3" bestFit="1" customWidth="1"/>
    <col min="1477" max="1477" width="4" bestFit="1" customWidth="1"/>
    <col min="1478" max="1478" width="6.6640625" bestFit="1" customWidth="1"/>
    <col min="1479" max="1479" width="4" bestFit="1" customWidth="1"/>
    <col min="1480" max="1480" width="3" bestFit="1" customWidth="1"/>
    <col min="1481" max="1481" width="6.6640625" bestFit="1" customWidth="1"/>
    <col min="1482" max="1482" width="4" bestFit="1" customWidth="1"/>
    <col min="1483" max="1483" width="6.6640625" bestFit="1" customWidth="1"/>
    <col min="1484" max="1484" width="5" bestFit="1" customWidth="1"/>
    <col min="1485" max="1485" width="7.6640625" bestFit="1" customWidth="1"/>
    <col min="1486" max="1486" width="5" bestFit="1" customWidth="1"/>
    <col min="1487" max="1487" width="7.6640625" bestFit="1" customWidth="1"/>
    <col min="1488" max="1488" width="5" bestFit="1" customWidth="1"/>
    <col min="1489" max="1489" width="7.6640625" bestFit="1" customWidth="1"/>
    <col min="1490" max="1490" width="5" bestFit="1" customWidth="1"/>
    <col min="1491" max="1492" width="7.6640625" bestFit="1" customWidth="1"/>
    <col min="1493" max="1493" width="5" bestFit="1" customWidth="1"/>
    <col min="1494" max="1494" width="6.6640625" bestFit="1" customWidth="1"/>
    <col min="1495" max="1495" width="4" bestFit="1" customWidth="1"/>
    <col min="1496" max="1496" width="6.6640625" bestFit="1" customWidth="1"/>
    <col min="1497" max="1497" width="5" bestFit="1" customWidth="1"/>
    <col min="1498" max="1498" width="7.6640625" bestFit="1" customWidth="1"/>
    <col min="1499" max="1499" width="5" bestFit="1" customWidth="1"/>
    <col min="1500" max="1500" width="7.6640625" bestFit="1" customWidth="1"/>
    <col min="1501" max="1501" width="5" bestFit="1" customWidth="1"/>
    <col min="1502" max="1503" width="7.6640625" bestFit="1" customWidth="1"/>
    <col min="1504" max="1504" width="5" bestFit="1" customWidth="1"/>
    <col min="1505" max="1505" width="3" bestFit="1" customWidth="1"/>
    <col min="1506" max="1506" width="4" bestFit="1" customWidth="1"/>
    <col min="1507" max="1507" width="6.6640625" bestFit="1" customWidth="1"/>
    <col min="1508" max="1508" width="4" bestFit="1" customWidth="1"/>
    <col min="1509" max="1509" width="6.6640625" bestFit="1" customWidth="1"/>
    <col min="1510" max="1510" width="4" bestFit="1" customWidth="1"/>
    <col min="1511" max="1511" width="6.6640625" bestFit="1" customWidth="1"/>
    <col min="1512" max="1512" width="5" bestFit="1" customWidth="1"/>
    <col min="1513" max="1513" width="7.6640625" bestFit="1" customWidth="1"/>
    <col min="1514" max="1514" width="5" bestFit="1" customWidth="1"/>
    <col min="1515" max="1516" width="7.6640625" bestFit="1" customWidth="1"/>
    <col min="1517" max="1517" width="5" bestFit="1" customWidth="1"/>
    <col min="1518" max="1518" width="6.6640625" bestFit="1" customWidth="1"/>
    <col min="1519" max="1519" width="5" bestFit="1" customWidth="1"/>
    <col min="1520" max="1520" width="7.6640625" bestFit="1" customWidth="1"/>
    <col min="1521" max="1521" width="5" bestFit="1" customWidth="1"/>
    <col min="1522" max="1523" width="7.6640625" bestFit="1" customWidth="1"/>
    <col min="1524" max="1524" width="5" bestFit="1" customWidth="1"/>
    <col min="1525" max="1525" width="6.6640625" bestFit="1" customWidth="1"/>
    <col min="1526" max="1526" width="4" bestFit="1" customWidth="1"/>
    <col min="1527" max="1527" width="6.6640625" bestFit="1" customWidth="1"/>
    <col min="1528" max="1528" width="4" bestFit="1" customWidth="1"/>
    <col min="1529" max="1529" width="6.6640625" bestFit="1" customWidth="1"/>
    <col min="1530" max="1530" width="5" bestFit="1" customWidth="1"/>
    <col min="1531" max="1531" width="7.6640625" bestFit="1" customWidth="1"/>
    <col min="1532" max="1532" width="5" bestFit="1" customWidth="1"/>
    <col min="1533" max="1533" width="7.6640625" bestFit="1" customWidth="1"/>
    <col min="1534" max="1534" width="5" bestFit="1" customWidth="1"/>
    <col min="1535" max="1535" width="7.6640625" bestFit="1" customWidth="1"/>
    <col min="1536" max="1536" width="5" bestFit="1" customWidth="1"/>
    <col min="1537" max="1538" width="7.6640625" bestFit="1" customWidth="1"/>
    <col min="1539" max="1539" width="5" bestFit="1" customWidth="1"/>
    <col min="1540" max="1540" width="6.6640625" bestFit="1" customWidth="1"/>
    <col min="1541" max="1541" width="4" bestFit="1" customWidth="1"/>
    <col min="1542" max="1542" width="3" bestFit="1" customWidth="1"/>
    <col min="1543" max="1543" width="6.6640625" bestFit="1" customWidth="1"/>
    <col min="1544" max="1544" width="4" bestFit="1" customWidth="1"/>
    <col min="1545" max="1545" width="6.6640625" bestFit="1" customWidth="1"/>
    <col min="1546" max="1546" width="5" bestFit="1" customWidth="1"/>
    <col min="1547" max="1548" width="7.6640625" bestFit="1" customWidth="1"/>
    <col min="1549" max="1549" width="5" bestFit="1" customWidth="1"/>
    <col min="1550" max="1550" width="7.6640625" bestFit="1" customWidth="1"/>
    <col min="1551" max="1551" width="5" bestFit="1" customWidth="1"/>
    <col min="1552" max="1552" width="7.6640625" bestFit="1" customWidth="1"/>
    <col min="1553" max="1553" width="5" bestFit="1" customWidth="1"/>
    <col min="1554" max="1555" width="7.6640625" bestFit="1" customWidth="1"/>
    <col min="1556" max="1556" width="5" bestFit="1" customWidth="1"/>
    <col min="1557" max="1557" width="3" bestFit="1" customWidth="1"/>
    <col min="1558" max="1558" width="6.6640625" bestFit="1" customWidth="1"/>
    <col min="1559" max="1559" width="4" bestFit="1" customWidth="1"/>
    <col min="1560" max="1560" width="6.6640625" bestFit="1" customWidth="1"/>
    <col min="1561" max="1561" width="4" bestFit="1" customWidth="1"/>
    <col min="1562" max="1562" width="6.6640625" bestFit="1" customWidth="1"/>
    <col min="1563" max="1563" width="4" bestFit="1" customWidth="1"/>
    <col min="1564" max="1564" width="6.6640625" bestFit="1" customWidth="1"/>
    <col min="1565" max="1565" width="4" bestFit="1" customWidth="1"/>
    <col min="1566" max="1566" width="6.6640625" bestFit="1" customWidth="1"/>
    <col min="1567" max="1567" width="5" bestFit="1" customWidth="1"/>
    <col min="1568" max="1568" width="7.6640625" bestFit="1" customWidth="1"/>
    <col min="1569" max="1569" width="5" bestFit="1" customWidth="1"/>
    <col min="1570" max="1570" width="7.6640625" bestFit="1" customWidth="1"/>
    <col min="1571" max="1571" width="5" bestFit="1" customWidth="1"/>
    <col min="1572" max="1573" width="7.6640625" bestFit="1" customWidth="1"/>
    <col min="1574" max="1574" width="5" bestFit="1" customWidth="1"/>
    <col min="1575" max="1575" width="6.6640625" bestFit="1" customWidth="1"/>
    <col min="1576" max="1576" width="5" bestFit="1" customWidth="1"/>
    <col min="1577" max="1578" width="7.6640625" bestFit="1" customWidth="1"/>
    <col min="1579" max="1579" width="5" bestFit="1" customWidth="1"/>
    <col min="1580" max="1580" width="6.6640625" bestFit="1" customWidth="1"/>
    <col min="1581" max="1581" width="5" bestFit="1" customWidth="1"/>
    <col min="1582" max="1583" width="3" bestFit="1" customWidth="1"/>
    <col min="1584" max="1584" width="7.6640625" bestFit="1" customWidth="1"/>
    <col min="1585" max="1585" width="5" bestFit="1" customWidth="1"/>
    <col min="1586" max="1587" width="7.6640625" bestFit="1" customWidth="1"/>
    <col min="1588" max="1588" width="5" bestFit="1" customWidth="1"/>
    <col min="1589" max="1589" width="6.6640625" bestFit="1" customWidth="1"/>
    <col min="1590" max="1590" width="4" bestFit="1" customWidth="1"/>
    <col min="1591" max="1591" width="6.6640625" bestFit="1" customWidth="1"/>
    <col min="1592" max="1592" width="5" bestFit="1" customWidth="1"/>
    <col min="1593" max="1594" width="7.6640625" bestFit="1" customWidth="1"/>
    <col min="1595" max="1595" width="5" bestFit="1" customWidth="1"/>
    <col min="1596" max="1596" width="6.6640625" bestFit="1" customWidth="1"/>
    <col min="1597" max="1597" width="4" bestFit="1" customWidth="1"/>
    <col min="1598" max="1598" width="3" bestFit="1" customWidth="1"/>
    <col min="1599" max="1599" width="6.6640625" bestFit="1" customWidth="1"/>
    <col min="1600" max="1600" width="5" bestFit="1" customWidth="1"/>
    <col min="1601" max="1601" width="7.6640625" bestFit="1" customWidth="1"/>
    <col min="1602" max="1602" width="5" bestFit="1" customWidth="1"/>
    <col min="1603" max="1604" width="7.6640625" bestFit="1" customWidth="1"/>
    <col min="1605" max="1605" width="5" bestFit="1" customWidth="1"/>
    <col min="1606" max="1606" width="6.6640625" bestFit="1" customWidth="1"/>
    <col min="1607" max="1607" width="4" bestFit="1" customWidth="1"/>
    <col min="1608" max="1608" width="6.6640625" bestFit="1" customWidth="1"/>
    <col min="1609" max="1609" width="4" bestFit="1" customWidth="1"/>
    <col min="1610" max="1610" width="6.6640625" bestFit="1" customWidth="1"/>
    <col min="1611" max="1611" width="7.6640625" bestFit="1" customWidth="1"/>
    <col min="1612" max="1612" width="5" bestFit="1" customWidth="1"/>
    <col min="1613" max="1613" width="4" bestFit="1" customWidth="1"/>
    <col min="1614" max="1614" width="6.6640625" bestFit="1" customWidth="1"/>
    <col min="1615" max="1615" width="4" bestFit="1" customWidth="1"/>
    <col min="1616" max="1616" width="6.6640625" bestFit="1" customWidth="1"/>
    <col min="1617" max="1617" width="5" bestFit="1" customWidth="1"/>
    <col min="1618" max="1618" width="7.6640625" bestFit="1" customWidth="1"/>
    <col min="1619" max="1619" width="5" bestFit="1" customWidth="1"/>
    <col min="1620" max="1621" width="7.6640625" bestFit="1" customWidth="1"/>
    <col min="1622" max="1622" width="5" bestFit="1" customWidth="1"/>
    <col min="1623" max="1623" width="3" bestFit="1" customWidth="1"/>
    <col min="1624" max="1624" width="6.6640625" bestFit="1" customWidth="1"/>
    <col min="1625" max="1625" width="4" bestFit="1" customWidth="1"/>
    <col min="1626" max="1626" width="6.6640625" bestFit="1" customWidth="1"/>
    <col min="1627" max="1627" width="4" bestFit="1" customWidth="1"/>
    <col min="1628" max="1628" width="6.6640625" bestFit="1" customWidth="1"/>
    <col min="1629" max="1629" width="5" bestFit="1" customWidth="1"/>
    <col min="1630" max="1630" width="7.6640625" bestFit="1" customWidth="1"/>
    <col min="1631" max="1631" width="5" bestFit="1" customWidth="1"/>
    <col min="1632" max="1632" width="7.6640625" bestFit="1" customWidth="1"/>
    <col min="1633" max="1633" width="5" bestFit="1" customWidth="1"/>
    <col min="1634" max="1634" width="7.6640625" bestFit="1" customWidth="1"/>
    <col min="1635" max="1635" width="5" bestFit="1" customWidth="1"/>
    <col min="1636" max="1637" width="7.6640625" bestFit="1" customWidth="1"/>
    <col min="1638" max="1638" width="5" bestFit="1" customWidth="1"/>
    <col min="1639" max="1639" width="6.6640625" bestFit="1" customWidth="1"/>
    <col min="1640" max="1640" width="4" bestFit="1" customWidth="1"/>
    <col min="1641" max="1641" width="6.6640625" bestFit="1" customWidth="1"/>
    <col min="1642" max="1642" width="5" bestFit="1" customWidth="1"/>
    <col min="1643" max="1643" width="7.6640625" bestFit="1" customWidth="1"/>
    <col min="1644" max="1644" width="5" bestFit="1" customWidth="1"/>
    <col min="1645" max="1646" width="7.6640625" bestFit="1" customWidth="1"/>
    <col min="1647" max="1647" width="5" bestFit="1" customWidth="1"/>
    <col min="1648" max="1648" width="6.6640625" bestFit="1" customWidth="1"/>
    <col min="1649" max="1649" width="4" bestFit="1" customWidth="1"/>
    <col min="1650" max="1650" width="6.6640625" bestFit="1" customWidth="1"/>
    <col min="1651" max="1651" width="5" bestFit="1" customWidth="1"/>
    <col min="1652" max="1653" width="7.6640625" bestFit="1" customWidth="1"/>
    <col min="1654" max="1654" width="5" bestFit="1" customWidth="1"/>
    <col min="1655" max="1655" width="6.6640625" bestFit="1" customWidth="1"/>
    <col min="1656" max="1656" width="4" bestFit="1" customWidth="1"/>
    <col min="1657" max="1657" width="6.6640625" bestFit="1" customWidth="1"/>
    <col min="1658" max="1658" width="5" bestFit="1" customWidth="1"/>
    <col min="1659" max="1659" width="7.6640625" bestFit="1" customWidth="1"/>
    <col min="1660" max="1660" width="5" bestFit="1" customWidth="1"/>
    <col min="1661" max="1661" width="7.6640625" bestFit="1" customWidth="1"/>
    <col min="1662" max="1662" width="5" bestFit="1" customWidth="1"/>
    <col min="1663" max="1664" width="7.6640625" bestFit="1" customWidth="1"/>
    <col min="1665" max="1665" width="5" bestFit="1" customWidth="1"/>
    <col min="1666" max="1666" width="7.6640625" bestFit="1" customWidth="1"/>
    <col min="1667" max="1667" width="5" bestFit="1" customWidth="1"/>
    <col min="1668" max="1668" width="7.6640625" bestFit="1" customWidth="1"/>
    <col min="1669" max="1669" width="5" bestFit="1" customWidth="1"/>
    <col min="1670" max="1670" width="7.6640625" bestFit="1" customWidth="1"/>
    <col min="1671" max="1671" width="5" bestFit="1" customWidth="1"/>
    <col min="1672" max="1672" width="7.6640625" bestFit="1" customWidth="1"/>
    <col min="1673" max="1673" width="5" bestFit="1" customWidth="1"/>
    <col min="1674" max="1675" width="7.6640625" bestFit="1" customWidth="1"/>
    <col min="1676" max="1676" width="5" bestFit="1" customWidth="1"/>
    <col min="1677" max="1677" width="6.6640625" bestFit="1" customWidth="1"/>
    <col min="1678" max="1678" width="4" bestFit="1" customWidth="1"/>
    <col min="1679" max="1679" width="6.6640625" bestFit="1" customWidth="1"/>
    <col min="1680" max="1680" width="4" bestFit="1" customWidth="1"/>
    <col min="1681" max="1681" width="6.6640625" bestFit="1" customWidth="1"/>
    <col min="1682" max="1682" width="5" bestFit="1" customWidth="1"/>
    <col min="1683" max="1683" width="7.6640625" bestFit="1" customWidth="1"/>
    <col min="1684" max="1684" width="5" bestFit="1" customWidth="1"/>
    <col min="1685" max="1686" width="7.6640625" bestFit="1" customWidth="1"/>
    <col min="1687" max="1687" width="5" bestFit="1" customWidth="1"/>
    <col min="1688" max="1688" width="6.6640625" bestFit="1" customWidth="1"/>
    <col min="1689" max="1689" width="4" bestFit="1" customWidth="1"/>
    <col min="1690" max="1690" width="6.6640625" bestFit="1" customWidth="1"/>
    <col min="1691" max="1691" width="4" bestFit="1" customWidth="1"/>
    <col min="1692" max="1692" width="6.6640625" bestFit="1" customWidth="1"/>
    <col min="1693" max="1693" width="5" bestFit="1" customWidth="1"/>
    <col min="1694" max="1695" width="7.6640625" bestFit="1" customWidth="1"/>
    <col min="1696" max="1696" width="5" bestFit="1" customWidth="1"/>
    <col min="1697" max="1697" width="6.6640625" bestFit="1" customWidth="1"/>
    <col min="1698" max="1698" width="5" bestFit="1" customWidth="1"/>
    <col min="1699" max="1699" width="7.6640625" bestFit="1" customWidth="1"/>
    <col min="1700" max="1700" width="5" bestFit="1" customWidth="1"/>
    <col min="1701" max="1701" width="7.6640625" bestFit="1" customWidth="1"/>
    <col min="1702" max="1702" width="5" bestFit="1" customWidth="1"/>
    <col min="1703" max="1704" width="7.6640625" bestFit="1" customWidth="1"/>
    <col min="1705" max="1705" width="5" bestFit="1" customWidth="1"/>
    <col min="1706" max="1706" width="3" bestFit="1" customWidth="1"/>
    <col min="1707" max="1707" width="6.6640625" bestFit="1" customWidth="1"/>
    <col min="1708" max="1708" width="5" bestFit="1" customWidth="1"/>
    <col min="1709" max="1709" width="7.6640625" bestFit="1" customWidth="1"/>
    <col min="1710" max="1710" width="5" bestFit="1" customWidth="1"/>
    <col min="1711" max="1712" width="7.6640625" bestFit="1" customWidth="1"/>
    <col min="1713" max="1713" width="5" bestFit="1" customWidth="1"/>
    <col min="1714" max="1714" width="6.6640625" bestFit="1" customWidth="1"/>
    <col min="1715" max="1715" width="4" bestFit="1" customWidth="1"/>
    <col min="1716" max="1716" width="3" bestFit="1" customWidth="1"/>
    <col min="1717" max="1717" width="6.6640625" bestFit="1" customWidth="1"/>
    <col min="1718" max="1718" width="5" bestFit="1" customWidth="1"/>
    <col min="1719" max="1719" width="7.6640625" bestFit="1" customWidth="1"/>
    <col min="1720" max="1720" width="5" bestFit="1" customWidth="1"/>
    <col min="1721" max="1721" width="7.6640625" bestFit="1" customWidth="1"/>
    <col min="1722" max="1722" width="5" bestFit="1" customWidth="1"/>
    <col min="1723" max="1723" width="7.6640625" bestFit="1" customWidth="1"/>
    <col min="1724" max="1724" width="5" bestFit="1" customWidth="1"/>
    <col min="1725" max="1725" width="7.6640625" bestFit="1" customWidth="1"/>
    <col min="1726" max="1726" width="5" bestFit="1" customWidth="1"/>
    <col min="1727" max="1728" width="7.6640625" bestFit="1" customWidth="1"/>
    <col min="1729" max="1729" width="5" bestFit="1" customWidth="1"/>
    <col min="1730" max="1730" width="6.6640625" bestFit="1" customWidth="1"/>
    <col min="1731" max="1731" width="5" bestFit="1" customWidth="1"/>
    <col min="1732" max="1732" width="3" bestFit="1" customWidth="1"/>
    <col min="1733" max="1733" width="7.6640625" bestFit="1" customWidth="1"/>
    <col min="1734" max="1734" width="5" bestFit="1" customWidth="1"/>
    <col min="1735" max="1736" width="7.6640625" bestFit="1" customWidth="1"/>
    <col min="1737" max="1737" width="5" bestFit="1" customWidth="1"/>
    <col min="1738" max="1738" width="6.6640625" bestFit="1" customWidth="1"/>
    <col min="1739" max="1739" width="6" bestFit="1" customWidth="1"/>
    <col min="1740" max="1740" width="8.6640625" bestFit="1" customWidth="1"/>
    <col min="1741" max="1741" width="7.6640625" bestFit="1" customWidth="1"/>
    <col min="1742" max="1742" width="5" bestFit="1" customWidth="1"/>
    <col min="1743" max="1744" width="7.6640625" bestFit="1" customWidth="1"/>
    <col min="1745" max="1745" width="5" bestFit="1" customWidth="1"/>
    <col min="1746" max="1746" width="7.6640625" bestFit="1" customWidth="1"/>
    <col min="1747" max="1747" width="5" bestFit="1" customWidth="1"/>
    <col min="1748" max="1748" width="7.6640625" bestFit="1" customWidth="1"/>
    <col min="1749" max="1749" width="5" bestFit="1" customWidth="1"/>
    <col min="1750" max="1750" width="7.6640625" bestFit="1" customWidth="1"/>
    <col min="1751" max="1751" width="6" bestFit="1" customWidth="1"/>
    <col min="1752" max="1752" width="8.6640625" bestFit="1" customWidth="1"/>
    <col min="1753" max="1753" width="7.6640625" bestFit="1" customWidth="1"/>
    <col min="1754" max="1754" width="5" bestFit="1" customWidth="1"/>
    <col min="1755" max="1755" width="3" bestFit="1" customWidth="1"/>
    <col min="1756" max="1756" width="6.6640625" bestFit="1" customWidth="1"/>
    <col min="1757" max="1757" width="5" bestFit="1" customWidth="1"/>
    <col min="1758" max="1758" width="7.6640625" bestFit="1" customWidth="1"/>
    <col min="1759" max="1759" width="5" bestFit="1" customWidth="1"/>
    <col min="1760" max="1760" width="7.6640625" bestFit="1" customWidth="1"/>
    <col min="1761" max="1761" width="6" bestFit="1" customWidth="1"/>
    <col min="1762" max="1762" width="8.6640625" bestFit="1" customWidth="1"/>
    <col min="1763" max="1763" width="7.6640625" bestFit="1" customWidth="1"/>
    <col min="1764" max="1764" width="5" bestFit="1" customWidth="1"/>
    <col min="1765" max="1765" width="4" bestFit="1" customWidth="1"/>
    <col min="1766" max="1766" width="7.6640625" bestFit="1" customWidth="1"/>
    <col min="1767" max="1767" width="5" bestFit="1" customWidth="1"/>
    <col min="1768" max="1768" width="7.6640625" bestFit="1" customWidth="1"/>
    <col min="1769" max="1769" width="6" bestFit="1" customWidth="1"/>
    <col min="1770" max="1770" width="8.6640625" bestFit="1" customWidth="1"/>
    <col min="1771" max="1771" width="7.6640625" bestFit="1" customWidth="1"/>
    <col min="1772" max="1772" width="5" bestFit="1" customWidth="1"/>
    <col min="1773" max="1773" width="6.6640625" bestFit="1" customWidth="1"/>
    <col min="1774" max="1774" width="4" bestFit="1" customWidth="1"/>
    <col min="1775" max="1775" width="6.6640625" bestFit="1" customWidth="1"/>
    <col min="1776" max="1776" width="5" bestFit="1" customWidth="1"/>
    <col min="1777" max="1777" width="7.6640625" bestFit="1" customWidth="1"/>
    <col min="1778" max="1778" width="5" bestFit="1" customWidth="1"/>
    <col min="1779" max="1779" width="7.6640625" bestFit="1" customWidth="1"/>
    <col min="1780" max="1780" width="5" bestFit="1" customWidth="1"/>
    <col min="1781" max="1782" width="7.6640625" bestFit="1" customWidth="1"/>
    <col min="1783" max="1783" width="6" bestFit="1" customWidth="1"/>
    <col min="1784" max="1784" width="3" bestFit="1" customWidth="1"/>
    <col min="1785" max="1785" width="6.6640625" bestFit="1" customWidth="1"/>
    <col min="1786" max="1786" width="4" bestFit="1" customWidth="1"/>
    <col min="1787" max="1787" width="6.6640625" bestFit="1" customWidth="1"/>
    <col min="1788" max="1788" width="5" bestFit="1" customWidth="1"/>
    <col min="1789" max="1789" width="7.6640625" bestFit="1" customWidth="1"/>
    <col min="1790" max="1790" width="5" bestFit="1" customWidth="1"/>
    <col min="1791" max="1791" width="7.6640625" bestFit="1" customWidth="1"/>
    <col min="1792" max="1792" width="5" bestFit="1" customWidth="1"/>
    <col min="1793" max="1793" width="7.6640625" bestFit="1" customWidth="1"/>
    <col min="1794" max="1794" width="6" bestFit="1" customWidth="1"/>
    <col min="1795" max="1796" width="8.6640625" bestFit="1" customWidth="1"/>
    <col min="1797" max="1797" width="6" bestFit="1" customWidth="1"/>
    <col min="1798" max="1798" width="3" bestFit="1" customWidth="1"/>
    <col min="1799" max="1799" width="4" bestFit="1" customWidth="1"/>
    <col min="1800" max="1800" width="6.6640625" bestFit="1" customWidth="1"/>
    <col min="1801" max="1801" width="5" bestFit="1" customWidth="1"/>
    <col min="1802" max="1802" width="7.6640625" bestFit="1" customWidth="1"/>
    <col min="1803" max="1803" width="5" bestFit="1" customWidth="1"/>
    <col min="1804" max="1804" width="7.6640625" bestFit="1" customWidth="1"/>
    <col min="1805" max="1805" width="5" bestFit="1" customWidth="1"/>
    <col min="1806" max="1806" width="7.6640625" bestFit="1" customWidth="1"/>
    <col min="1807" max="1807" width="8.6640625" bestFit="1" customWidth="1"/>
    <col min="1808" max="1808" width="6" bestFit="1" customWidth="1"/>
    <col min="1809" max="1809" width="7.6640625" bestFit="1" customWidth="1"/>
    <col min="1810" max="1810" width="5" bestFit="1" customWidth="1"/>
    <col min="1811" max="1811" width="7.6640625" bestFit="1" customWidth="1"/>
    <col min="1812" max="1812" width="5" bestFit="1" customWidth="1"/>
    <col min="1813" max="1813" width="7.6640625" bestFit="1" customWidth="1"/>
    <col min="1814" max="1814" width="5" bestFit="1" customWidth="1"/>
    <col min="1815" max="1815" width="7.6640625" bestFit="1" customWidth="1"/>
    <col min="1816" max="1816" width="5" bestFit="1" customWidth="1"/>
    <col min="1817" max="1817" width="7.6640625" bestFit="1" customWidth="1"/>
    <col min="1818" max="1818" width="8.6640625" bestFit="1" customWidth="1"/>
    <col min="1819" max="1819" width="6" bestFit="1" customWidth="1"/>
    <col min="1820" max="1820" width="6.6640625" bestFit="1" customWidth="1"/>
    <col min="1821" max="1821" width="5" bestFit="1" customWidth="1"/>
    <col min="1822" max="1822" width="7.6640625" bestFit="1" customWidth="1"/>
    <col min="1823" max="1823" width="5" bestFit="1" customWidth="1"/>
    <col min="1824" max="1824" width="7.6640625" bestFit="1" customWidth="1"/>
    <col min="1825" max="1825" width="5" bestFit="1" customWidth="1"/>
    <col min="1826" max="1826" width="7.6640625" bestFit="1" customWidth="1"/>
    <col min="1827" max="1827" width="8.6640625" bestFit="1" customWidth="1"/>
    <col min="1828" max="1828" width="6" bestFit="1" customWidth="1"/>
    <col min="1829" max="1829" width="6.6640625" bestFit="1" customWidth="1"/>
    <col min="1830" max="1830" width="4" bestFit="1" customWidth="1"/>
    <col min="1831" max="1831" width="6.6640625" bestFit="1" customWidth="1"/>
    <col min="1832" max="1832" width="5" bestFit="1" customWidth="1"/>
    <col min="1833" max="1833" width="7.6640625" bestFit="1" customWidth="1"/>
    <col min="1834" max="1834" width="5" bestFit="1" customWidth="1"/>
    <col min="1835" max="1835" width="7.6640625" bestFit="1" customWidth="1"/>
    <col min="1836" max="1836" width="8.6640625" bestFit="1" customWidth="1"/>
    <col min="1837" max="1837" width="6" bestFit="1" customWidth="1"/>
    <col min="1838" max="1838" width="6.6640625" bestFit="1" customWidth="1"/>
    <col min="1839" max="1839" width="5" bestFit="1" customWidth="1"/>
    <col min="1840" max="1840" width="7.6640625" bestFit="1" customWidth="1"/>
    <col min="1841" max="1841" width="5" bestFit="1" customWidth="1"/>
    <col min="1842" max="1842" width="7.6640625" bestFit="1" customWidth="1"/>
    <col min="1843" max="1843" width="5" bestFit="1" customWidth="1"/>
    <col min="1844" max="1844" width="7.6640625" bestFit="1" customWidth="1"/>
    <col min="1845" max="1845" width="5" bestFit="1" customWidth="1"/>
    <col min="1846" max="1846" width="7.6640625" bestFit="1" customWidth="1"/>
    <col min="1847" max="1847" width="5" bestFit="1" customWidth="1"/>
    <col min="1848" max="1848" width="7.6640625" bestFit="1" customWidth="1"/>
    <col min="1849" max="1849" width="5" bestFit="1" customWidth="1"/>
    <col min="1850" max="1850" width="7.6640625" bestFit="1" customWidth="1"/>
    <col min="1851" max="1851" width="5" bestFit="1" customWidth="1"/>
    <col min="1852" max="1852" width="7.6640625" bestFit="1" customWidth="1"/>
    <col min="1853" max="1853" width="8.6640625" bestFit="1" customWidth="1"/>
    <col min="1854" max="1854" width="6" bestFit="1" customWidth="1"/>
    <col min="1855" max="1855" width="6.6640625" bestFit="1" customWidth="1"/>
    <col min="1856" max="1856" width="4" bestFit="1" customWidth="1"/>
    <col min="1857" max="1857" width="6.6640625" bestFit="1" customWidth="1"/>
    <col min="1858" max="1858" width="4" bestFit="1" customWidth="1"/>
    <col min="1859" max="1859" width="6.6640625" bestFit="1" customWidth="1"/>
    <col min="1860" max="1860" width="4" bestFit="1" customWidth="1"/>
    <col min="1861" max="1861" width="6.6640625" bestFit="1" customWidth="1"/>
    <col min="1862" max="1862" width="5" bestFit="1" customWidth="1"/>
    <col min="1863" max="1863" width="7.6640625" bestFit="1" customWidth="1"/>
    <col min="1864" max="1864" width="6" bestFit="1" customWidth="1"/>
    <col min="1865" max="1866" width="8.6640625" bestFit="1" customWidth="1"/>
    <col min="1867" max="1867" width="6" bestFit="1" customWidth="1"/>
    <col min="1868" max="1868" width="6.6640625" bestFit="1" customWidth="1"/>
    <col min="1869" max="1869" width="4" bestFit="1" customWidth="1"/>
    <col min="1870" max="1870" width="6.6640625" bestFit="1" customWidth="1"/>
    <col min="1871" max="1871" width="5" bestFit="1" customWidth="1"/>
    <col min="1872" max="1872" width="7.6640625" bestFit="1" customWidth="1"/>
    <col min="1873" max="1873" width="5" bestFit="1" customWidth="1"/>
    <col min="1874" max="1874" width="7.6640625" bestFit="1" customWidth="1"/>
    <col min="1875" max="1875" width="5" bestFit="1" customWidth="1"/>
    <col min="1876" max="1876" width="7.6640625" bestFit="1" customWidth="1"/>
    <col min="1877" max="1877" width="6" bestFit="1" customWidth="1"/>
    <col min="1878" max="1879" width="8.6640625" bestFit="1" customWidth="1"/>
    <col min="1880" max="1880" width="6" bestFit="1" customWidth="1"/>
    <col min="1881" max="1881" width="6.6640625" bestFit="1" customWidth="1"/>
    <col min="1882" max="1882" width="4" bestFit="1" customWidth="1"/>
    <col min="1883" max="1883" width="6.6640625" bestFit="1" customWidth="1"/>
    <col min="1884" max="1884" width="6" bestFit="1" customWidth="1"/>
    <col min="1885" max="1885" width="8.6640625" bestFit="1" customWidth="1"/>
    <col min="1886" max="1886" width="6" bestFit="1" customWidth="1"/>
    <col min="1887" max="1888" width="8.6640625" bestFit="1" customWidth="1"/>
    <col min="1889" max="1889" width="6" bestFit="1" customWidth="1"/>
    <col min="1890" max="1890" width="6.6640625" bestFit="1" customWidth="1"/>
    <col min="1891" max="1891" width="5" bestFit="1" customWidth="1"/>
    <col min="1892" max="1892" width="7.6640625" bestFit="1" customWidth="1"/>
    <col min="1893" max="1893" width="5" bestFit="1" customWidth="1"/>
    <col min="1894" max="1894" width="7.6640625" bestFit="1" customWidth="1"/>
    <col min="1895" max="1895" width="8.6640625" bestFit="1" customWidth="1"/>
    <col min="1896" max="1896" width="6" bestFit="1" customWidth="1"/>
    <col min="1897" max="1897" width="7.6640625" bestFit="1" customWidth="1"/>
    <col min="1898" max="1898" width="5" bestFit="1" customWidth="1"/>
    <col min="1899" max="1899" width="7.6640625" bestFit="1" customWidth="1"/>
    <col min="1900" max="1900" width="8.6640625" bestFit="1" customWidth="1"/>
    <col min="1901" max="1901" width="6" bestFit="1" customWidth="1"/>
    <col min="1902" max="1902" width="6.6640625" bestFit="1" customWidth="1"/>
    <col min="1903" max="1903" width="5" bestFit="1" customWidth="1"/>
    <col min="1904" max="1904" width="7.6640625" bestFit="1" customWidth="1"/>
    <col min="1905" max="1905" width="5" bestFit="1" customWidth="1"/>
    <col min="1906" max="1906" width="7.6640625" bestFit="1" customWidth="1"/>
    <col min="1907" max="1907" width="6" bestFit="1" customWidth="1"/>
    <col min="1908" max="1909" width="8.6640625" bestFit="1" customWidth="1"/>
    <col min="1910" max="1910" width="6" bestFit="1" customWidth="1"/>
    <col min="1911" max="1911" width="6.6640625" bestFit="1" customWidth="1"/>
    <col min="1912" max="1912" width="5" bestFit="1" customWidth="1"/>
    <col min="1913" max="1913" width="7.6640625" bestFit="1" customWidth="1"/>
    <col min="1914" max="1914" width="5" bestFit="1" customWidth="1"/>
    <col min="1915" max="1915" width="7.6640625" bestFit="1" customWidth="1"/>
    <col min="1916" max="1916" width="6" bestFit="1" customWidth="1"/>
    <col min="1917" max="1918" width="8.6640625" bestFit="1" customWidth="1"/>
    <col min="1919" max="1919" width="6" bestFit="1" customWidth="1"/>
    <col min="1920" max="1920" width="6.6640625" bestFit="1" customWidth="1"/>
    <col min="1921" max="1921" width="5" bestFit="1" customWidth="1"/>
    <col min="1922" max="1922" width="7.6640625" bestFit="1" customWidth="1"/>
    <col min="1923" max="1923" width="5" bestFit="1" customWidth="1"/>
    <col min="1924" max="1924" width="7.6640625" bestFit="1" customWidth="1"/>
    <col min="1925" max="1925" width="5" bestFit="1" customWidth="1"/>
    <col min="1926" max="1926" width="7.6640625" bestFit="1" customWidth="1"/>
    <col min="1927" max="1927" width="8.6640625" bestFit="1" customWidth="1"/>
    <col min="1928" max="1928" width="6" bestFit="1" customWidth="1"/>
    <col min="1929" max="1929" width="3" bestFit="1" customWidth="1"/>
    <col min="1930" max="1930" width="6.6640625" bestFit="1" customWidth="1"/>
    <col min="1931" max="1931" width="4" bestFit="1" customWidth="1"/>
    <col min="1932" max="1932" width="3" bestFit="1" customWidth="1"/>
    <col min="1933" max="1933" width="6.6640625" bestFit="1" customWidth="1"/>
    <col min="1934" max="1934" width="5" bestFit="1" customWidth="1"/>
    <col min="1935" max="1935" width="7.6640625" bestFit="1" customWidth="1"/>
    <col min="1936" max="1936" width="6" bestFit="1" customWidth="1"/>
    <col min="1937" max="1938" width="8.6640625" bestFit="1" customWidth="1"/>
    <col min="1939" max="1939" width="6" bestFit="1" customWidth="1"/>
    <col min="1940" max="1940" width="7.6640625" bestFit="1" customWidth="1"/>
    <col min="1941" max="1941" width="8.6640625" bestFit="1" customWidth="1"/>
    <col min="1942" max="1942" width="6" bestFit="1" customWidth="1"/>
    <col min="1943" max="1943" width="7.6640625" bestFit="1" customWidth="1"/>
    <col min="1944" max="1944" width="6" bestFit="1" customWidth="1"/>
    <col min="1945" max="1946" width="8.6640625" bestFit="1" customWidth="1"/>
    <col min="1947" max="1947" width="6" bestFit="1" customWidth="1"/>
    <col min="1948" max="1948" width="7.6640625" bestFit="1" customWidth="1"/>
    <col min="1949" max="1949" width="5" bestFit="1" customWidth="1"/>
    <col min="1950" max="1950" width="7.6640625" bestFit="1" customWidth="1"/>
    <col min="1951" max="1951" width="5" bestFit="1" customWidth="1"/>
    <col min="1952" max="1952" width="7.6640625" bestFit="1" customWidth="1"/>
    <col min="1953" max="1953" width="6" bestFit="1" customWidth="1"/>
    <col min="1954" max="1954" width="8.6640625" bestFit="1" customWidth="1"/>
    <col min="1955" max="1955" width="6" bestFit="1" customWidth="1"/>
    <col min="1956" max="1957" width="8.6640625" bestFit="1" customWidth="1"/>
    <col min="1958" max="1958" width="6" bestFit="1" customWidth="1"/>
    <col min="1959" max="1959" width="6.6640625" bestFit="1" customWidth="1"/>
    <col min="1960" max="1960" width="5" bestFit="1" customWidth="1"/>
    <col min="1961" max="1961" width="7.6640625" bestFit="1" customWidth="1"/>
    <col min="1962" max="1962" width="5" bestFit="1" customWidth="1"/>
    <col min="1963" max="1963" width="7.6640625" bestFit="1" customWidth="1"/>
    <col min="1964" max="1964" width="5" bestFit="1" customWidth="1"/>
    <col min="1965" max="1965" width="7.6640625" bestFit="1" customWidth="1"/>
    <col min="1966" max="1966" width="6" bestFit="1" customWidth="1"/>
    <col min="1967" max="1968" width="8.6640625" bestFit="1" customWidth="1"/>
    <col min="1969" max="1969" width="6" bestFit="1" customWidth="1"/>
    <col min="1970" max="1970" width="6.6640625" bestFit="1" customWidth="1"/>
    <col min="1971" max="1971" width="5" bestFit="1" customWidth="1"/>
    <col min="1972" max="1972" width="7.6640625" bestFit="1" customWidth="1"/>
    <col min="1973" max="1973" width="8.6640625" bestFit="1" customWidth="1"/>
    <col min="1974" max="1974" width="6" bestFit="1" customWidth="1"/>
    <col min="1975" max="1975" width="7.6640625" bestFit="1" customWidth="1"/>
    <col min="1976" max="1976" width="8.6640625" bestFit="1" customWidth="1"/>
    <col min="1977" max="1977" width="6" bestFit="1" customWidth="1"/>
    <col min="1978" max="1978" width="7.6640625" bestFit="1" customWidth="1"/>
    <col min="1979" max="1979" width="6" bestFit="1" customWidth="1"/>
    <col min="1980" max="1981" width="8.6640625" bestFit="1" customWidth="1"/>
    <col min="1982" max="1982" width="6" bestFit="1" customWidth="1"/>
    <col min="1983" max="1983" width="7.6640625" bestFit="1" customWidth="1"/>
    <col min="1984" max="1984" width="5" bestFit="1" customWidth="1"/>
    <col min="1985" max="1985" width="7.6640625" bestFit="1" customWidth="1"/>
    <col min="1986" max="1986" width="8.6640625" bestFit="1" customWidth="1"/>
    <col min="1987" max="1987" width="6" bestFit="1" customWidth="1"/>
    <col min="1988" max="1988" width="6.6640625" bestFit="1" customWidth="1"/>
    <col min="1989" max="1989" width="4" bestFit="1" customWidth="1"/>
    <col min="1990" max="1990" width="6.6640625" bestFit="1" customWidth="1"/>
    <col min="1991" max="1991" width="5" bestFit="1" customWidth="1"/>
    <col min="1992" max="1992" width="7.6640625" bestFit="1" customWidth="1"/>
    <col min="1993" max="1993" width="5" bestFit="1" customWidth="1"/>
    <col min="1994" max="1994" width="7.6640625" bestFit="1" customWidth="1"/>
    <col min="1995" max="1995" width="5" bestFit="1" customWidth="1"/>
    <col min="1996" max="1996" width="7.6640625" bestFit="1" customWidth="1"/>
    <col min="1997" max="1997" width="5" bestFit="1" customWidth="1"/>
    <col min="1998" max="1998" width="7.6640625" bestFit="1" customWidth="1"/>
    <col min="1999" max="1999" width="5" bestFit="1" customWidth="1"/>
    <col min="2000" max="2000" width="7.6640625" bestFit="1" customWidth="1"/>
    <col min="2001" max="2001" width="8.6640625" bestFit="1" customWidth="1"/>
    <col min="2002" max="2002" width="6" bestFit="1" customWidth="1"/>
    <col min="2003" max="2003" width="6.6640625" bestFit="1" customWidth="1"/>
    <col min="2004" max="2004" width="4" bestFit="1" customWidth="1"/>
    <col min="2005" max="2005" width="3" bestFit="1" customWidth="1"/>
    <col min="2006" max="2006" width="6.6640625" bestFit="1" customWidth="1"/>
    <col min="2007" max="2007" width="5" bestFit="1" customWidth="1"/>
    <col min="2008" max="2008" width="7.6640625" bestFit="1" customWidth="1"/>
    <col min="2009" max="2009" width="5" bestFit="1" customWidth="1"/>
    <col min="2010" max="2010" width="7.6640625" bestFit="1" customWidth="1"/>
    <col min="2011" max="2011" width="5" bestFit="1" customWidth="1"/>
    <col min="2012" max="2012" width="7.6640625" bestFit="1" customWidth="1"/>
    <col min="2013" max="2013" width="5" bestFit="1" customWidth="1"/>
    <col min="2014" max="2014" width="7.6640625" bestFit="1" customWidth="1"/>
    <col min="2015" max="2015" width="5" bestFit="1" customWidth="1"/>
    <col min="2016" max="2016" width="7.6640625" bestFit="1" customWidth="1"/>
    <col min="2017" max="2017" width="6" bestFit="1" customWidth="1"/>
    <col min="2018" max="2019" width="8.6640625" bestFit="1" customWidth="1"/>
    <col min="2020" max="2020" width="6" bestFit="1" customWidth="1"/>
    <col min="2021" max="2021" width="7.6640625" bestFit="1" customWidth="1"/>
    <col min="2022" max="2022" width="8.6640625" bestFit="1" customWidth="1"/>
    <col min="2023" max="2023" width="6" bestFit="1" customWidth="1"/>
    <col min="2024" max="2024" width="6.6640625" bestFit="1" customWidth="1"/>
    <col min="2025" max="2025" width="5" bestFit="1" customWidth="1"/>
    <col min="2026" max="2026" width="7.6640625" bestFit="1" customWidth="1"/>
    <col min="2027" max="2027" width="5" bestFit="1" customWidth="1"/>
    <col min="2028" max="2028" width="7.6640625" bestFit="1" customWidth="1"/>
    <col min="2029" max="2029" width="5" bestFit="1" customWidth="1"/>
    <col min="2030" max="2030" width="7.6640625" bestFit="1" customWidth="1"/>
    <col min="2031" max="2031" width="5" bestFit="1" customWidth="1"/>
    <col min="2032" max="2032" width="7.6640625" bestFit="1" customWidth="1"/>
    <col min="2033" max="2033" width="8.6640625" bestFit="1" customWidth="1"/>
    <col min="2034" max="2034" width="6" bestFit="1" customWidth="1"/>
    <col min="2035" max="2035" width="6.6640625" bestFit="1" customWidth="1"/>
    <col min="2036" max="2036" width="4" bestFit="1" customWidth="1"/>
    <col min="2037" max="2037" width="6.6640625" bestFit="1" customWidth="1"/>
    <col min="2038" max="2038" width="4" bestFit="1" customWidth="1"/>
    <col min="2039" max="2039" width="6.6640625" bestFit="1" customWidth="1"/>
    <col min="2040" max="2040" width="5" bestFit="1" customWidth="1"/>
    <col min="2041" max="2041" width="7.6640625" bestFit="1" customWidth="1"/>
    <col min="2042" max="2042" width="6" bestFit="1" customWidth="1"/>
    <col min="2043" max="2044" width="8.6640625" bestFit="1" customWidth="1"/>
    <col min="2045" max="2045" width="6" bestFit="1" customWidth="1"/>
    <col min="2046" max="2046" width="6.6640625" bestFit="1" customWidth="1"/>
    <col min="2047" max="2047" width="4" bestFit="1" customWidth="1"/>
    <col min="2048" max="2048" width="6.6640625" bestFit="1" customWidth="1"/>
    <col min="2049" max="2049" width="5" bestFit="1" customWidth="1"/>
    <col min="2050" max="2050" width="7.6640625" bestFit="1" customWidth="1"/>
    <col min="2051" max="2051" width="5" bestFit="1" customWidth="1"/>
    <col min="2052" max="2052" width="7.6640625" bestFit="1" customWidth="1"/>
    <col min="2053" max="2053" width="8.6640625" bestFit="1" customWidth="1"/>
    <col min="2054" max="2054" width="6" bestFit="1" customWidth="1"/>
    <col min="2055" max="2055" width="7.6640625" bestFit="1" customWidth="1"/>
    <col min="2056" max="2056" width="5" bestFit="1" customWidth="1"/>
    <col min="2057" max="2057" width="7.6640625" bestFit="1" customWidth="1"/>
    <col min="2058" max="2058" width="8.6640625" bestFit="1" customWidth="1"/>
    <col min="2059" max="2059" width="6" bestFit="1" customWidth="1"/>
    <col min="2060" max="2060" width="3" bestFit="1" customWidth="1"/>
    <col min="2061" max="2061" width="6.6640625" bestFit="1" customWidth="1"/>
    <col min="2062" max="2062" width="4" bestFit="1" customWidth="1"/>
    <col min="2063" max="2063" width="6.6640625" bestFit="1" customWidth="1"/>
    <col min="2064" max="2064" width="8.6640625" bestFit="1" customWidth="1"/>
    <col min="2065" max="2065" width="6" bestFit="1" customWidth="1"/>
    <col min="2066" max="2066" width="6.6640625" bestFit="1" customWidth="1"/>
    <col min="2067" max="2067" width="4" bestFit="1" customWidth="1"/>
    <col min="2068" max="2068" width="6.6640625" bestFit="1" customWidth="1"/>
    <col min="2069" max="2069" width="5" bestFit="1" customWidth="1"/>
    <col min="2070" max="2070" width="7.6640625" bestFit="1" customWidth="1"/>
    <col min="2071" max="2071" width="5" bestFit="1" customWidth="1"/>
    <col min="2072" max="2072" width="7.6640625" bestFit="1" customWidth="1"/>
    <col min="2073" max="2073" width="8.6640625" bestFit="1" customWidth="1"/>
    <col min="2074" max="2074" width="6" bestFit="1" customWidth="1"/>
    <col min="2075" max="2075" width="4" bestFit="1" customWidth="1"/>
    <col min="2076" max="2076" width="6.6640625" bestFit="1" customWidth="1"/>
    <col min="2077" max="2077" width="4" bestFit="1" customWidth="1"/>
    <col min="2078" max="2078" width="6.6640625" bestFit="1" customWidth="1"/>
    <col min="2079" max="2079" width="5" bestFit="1" customWidth="1"/>
    <col min="2080" max="2080" width="7.6640625" bestFit="1" customWidth="1"/>
    <col min="2081" max="2081" width="5" bestFit="1" customWidth="1"/>
    <col min="2082" max="2082" width="7.6640625" bestFit="1" customWidth="1"/>
    <col min="2083" max="2083" width="5" bestFit="1" customWidth="1"/>
    <col min="2084" max="2084" width="7.6640625" bestFit="1" customWidth="1"/>
    <col min="2085" max="2085" width="5" bestFit="1" customWidth="1"/>
    <col min="2086" max="2086" width="7.6640625" bestFit="1" customWidth="1"/>
    <col min="2087" max="2087" width="5" bestFit="1" customWidth="1"/>
    <col min="2088" max="2088" width="7.6640625" bestFit="1" customWidth="1"/>
    <col min="2089" max="2089" width="6" bestFit="1" customWidth="1"/>
    <col min="2090" max="2090" width="8.6640625" bestFit="1" customWidth="1"/>
    <col min="2091" max="2091" width="6" bestFit="1" customWidth="1"/>
    <col min="2092" max="2093" width="8.6640625" bestFit="1" customWidth="1"/>
    <col min="2094" max="2094" width="6" bestFit="1" customWidth="1"/>
    <col min="2095" max="2095" width="6.6640625" bestFit="1" customWidth="1"/>
    <col min="2096" max="2096" width="5" bestFit="1" customWidth="1"/>
    <col min="2097" max="2097" width="3" bestFit="1" customWidth="1"/>
    <col min="2098" max="2098" width="4" bestFit="1" customWidth="1"/>
    <col min="2099" max="2099" width="7.6640625" bestFit="1" customWidth="1"/>
    <col min="2100" max="2100" width="5" bestFit="1" customWidth="1"/>
    <col min="2101" max="2101" width="4" bestFit="1" customWidth="1"/>
    <col min="2102" max="2102" width="7.6640625" bestFit="1" customWidth="1"/>
    <col min="2103" max="2103" width="5" bestFit="1" customWidth="1"/>
    <col min="2104" max="2104" width="7.6640625" bestFit="1" customWidth="1"/>
    <col min="2105" max="2105" width="8.6640625" bestFit="1" customWidth="1"/>
    <col min="2106" max="2106" width="6" bestFit="1" customWidth="1"/>
    <col min="2107" max="2107" width="7.6640625" bestFit="1" customWidth="1"/>
    <col min="2108" max="2108" width="8.6640625" bestFit="1" customWidth="1"/>
    <col min="2109" max="2109" width="6" bestFit="1" customWidth="1"/>
    <col min="2110" max="2110" width="6.6640625" bestFit="1" customWidth="1"/>
    <col min="2111" max="2111" width="4" bestFit="1" customWidth="1"/>
    <col min="2112" max="2112" width="6.6640625" bestFit="1" customWidth="1"/>
    <col min="2113" max="2113" width="5" bestFit="1" customWidth="1"/>
    <col min="2114" max="2114" width="7.6640625" bestFit="1" customWidth="1"/>
    <col min="2115" max="2115" width="8.6640625" bestFit="1" customWidth="1"/>
    <col min="2116" max="2116" width="6" bestFit="1" customWidth="1"/>
    <col min="2117" max="2117" width="3" bestFit="1" customWidth="1"/>
    <col min="2118" max="2118" width="6.6640625" bestFit="1" customWidth="1"/>
    <col min="2119" max="2119" width="5" bestFit="1" customWidth="1"/>
    <col min="2120" max="2120" width="7.6640625" bestFit="1" customWidth="1"/>
    <col min="2121" max="2121" width="5" bestFit="1" customWidth="1"/>
    <col min="2122" max="2122" width="7.6640625" bestFit="1" customWidth="1"/>
    <col min="2123" max="2123" width="5" bestFit="1" customWidth="1"/>
    <col min="2124" max="2124" width="7.6640625" bestFit="1" customWidth="1"/>
    <col min="2125" max="2125" width="5" bestFit="1" customWidth="1"/>
    <col min="2126" max="2126" width="7.6640625" bestFit="1" customWidth="1"/>
    <col min="2127" max="2127" width="5" bestFit="1" customWidth="1"/>
    <col min="2128" max="2128" width="7.6640625" bestFit="1" customWidth="1"/>
    <col min="2129" max="2129" width="8.6640625" bestFit="1" customWidth="1"/>
    <col min="2130" max="2130" width="6" bestFit="1" customWidth="1"/>
    <col min="2131" max="2132" width="8.6640625" bestFit="1" customWidth="1"/>
    <col min="2133" max="2133" width="6" bestFit="1" customWidth="1"/>
    <col min="2134" max="2134" width="6.6640625" bestFit="1" customWidth="1"/>
    <col min="2135" max="2135" width="8.6640625" bestFit="1" customWidth="1"/>
    <col min="2136" max="2136" width="6" bestFit="1" customWidth="1"/>
    <col min="2137" max="2137" width="6.6640625" bestFit="1" customWidth="1"/>
    <col min="2138" max="2138" width="4" bestFit="1" customWidth="1"/>
    <col min="2139" max="2139" width="6.6640625" bestFit="1" customWidth="1"/>
    <col min="2140" max="2140" width="5" bestFit="1" customWidth="1"/>
    <col min="2141" max="2141" width="7.6640625" bestFit="1" customWidth="1"/>
    <col min="2142" max="2142" width="5" bestFit="1" customWidth="1"/>
    <col min="2143" max="2143" width="7.6640625" bestFit="1" customWidth="1"/>
    <col min="2144" max="2144" width="8.6640625" bestFit="1" customWidth="1"/>
    <col min="2145" max="2145" width="6" bestFit="1" customWidth="1"/>
    <col min="2146" max="2146" width="6.6640625" bestFit="1" customWidth="1"/>
    <col min="2147" max="2147" width="5" bestFit="1" customWidth="1"/>
    <col min="2148" max="2148" width="7.6640625" bestFit="1" customWidth="1"/>
    <col min="2149" max="2149" width="5" bestFit="1" customWidth="1"/>
    <col min="2150" max="2150" width="7.6640625" bestFit="1" customWidth="1"/>
    <col min="2151" max="2151" width="5" bestFit="1" customWidth="1"/>
    <col min="2152" max="2152" width="7.6640625" bestFit="1" customWidth="1"/>
    <col min="2153" max="2153" width="8.6640625" bestFit="1" customWidth="1"/>
    <col min="2154" max="2154" width="6" bestFit="1" customWidth="1"/>
    <col min="2155" max="2155" width="6.6640625" bestFit="1" customWidth="1"/>
    <col min="2156" max="2156" width="5" bestFit="1" customWidth="1"/>
    <col min="2157" max="2157" width="7.6640625" bestFit="1" customWidth="1"/>
    <col min="2158" max="2158" width="5" bestFit="1" customWidth="1"/>
    <col min="2159" max="2159" width="7.6640625" bestFit="1" customWidth="1"/>
    <col min="2160" max="2160" width="5" bestFit="1" customWidth="1"/>
    <col min="2161" max="2161" width="7.6640625" bestFit="1" customWidth="1"/>
    <col min="2162" max="2162" width="5" bestFit="1" customWidth="1"/>
    <col min="2163" max="2163" width="7.6640625" bestFit="1" customWidth="1"/>
    <col min="2164" max="2164" width="5" bestFit="1" customWidth="1"/>
    <col min="2165" max="2165" width="7.6640625" bestFit="1" customWidth="1"/>
    <col min="2166" max="2166" width="8.6640625" bestFit="1" customWidth="1"/>
    <col min="2167" max="2167" width="6" bestFit="1" customWidth="1"/>
    <col min="2168" max="2168" width="6.6640625" bestFit="1" customWidth="1"/>
    <col min="2169" max="2169" width="4" bestFit="1" customWidth="1"/>
    <col min="2170" max="2170" width="6.6640625" bestFit="1" customWidth="1"/>
    <col min="2171" max="2171" width="5" bestFit="1" customWidth="1"/>
    <col min="2172" max="2172" width="7.6640625" bestFit="1" customWidth="1"/>
    <col min="2173" max="2173" width="8.6640625" bestFit="1" customWidth="1"/>
    <col min="2174" max="2174" width="6" bestFit="1" customWidth="1"/>
    <col min="2175" max="2175" width="6.6640625" bestFit="1" customWidth="1"/>
    <col min="2176" max="2176" width="4" bestFit="1" customWidth="1"/>
    <col min="2177" max="2177" width="6.6640625" bestFit="1" customWidth="1"/>
    <col min="2178" max="2178" width="5" bestFit="1" customWidth="1"/>
    <col min="2179" max="2179" width="7.6640625" bestFit="1" customWidth="1"/>
    <col min="2180" max="2180" width="8.6640625" bestFit="1" customWidth="1"/>
    <col min="2181" max="2181" width="6" bestFit="1" customWidth="1"/>
    <col min="2182" max="2182" width="7.6640625" bestFit="1" customWidth="1"/>
    <col min="2183" max="2183" width="8.6640625" bestFit="1" customWidth="1"/>
    <col min="2184" max="2184" width="6" bestFit="1" customWidth="1"/>
    <col min="2185" max="2185" width="7.6640625" bestFit="1" customWidth="1"/>
    <col min="2186" max="2186" width="6" bestFit="1" customWidth="1"/>
    <col min="2187" max="2188" width="8.6640625" bestFit="1" customWidth="1"/>
    <col min="2189" max="2189" width="6" bestFit="1" customWidth="1"/>
    <col min="2190" max="2190" width="7.6640625" bestFit="1" customWidth="1"/>
    <col min="2191" max="2191" width="5" bestFit="1" customWidth="1"/>
    <col min="2192" max="2192" width="7.6640625" bestFit="1" customWidth="1"/>
    <col min="2193" max="2193" width="8.6640625" bestFit="1" customWidth="1"/>
    <col min="2194" max="2194" width="6" bestFit="1" customWidth="1"/>
    <col min="2195" max="2195" width="6.6640625" bestFit="1" customWidth="1"/>
    <col min="2196" max="2196" width="5" bestFit="1" customWidth="1"/>
    <col min="2197" max="2197" width="7.6640625" bestFit="1" customWidth="1"/>
    <col min="2198" max="2198" width="5" bestFit="1" customWidth="1"/>
    <col min="2199" max="2199" width="7.6640625" bestFit="1" customWidth="1"/>
    <col min="2200" max="2200" width="8.6640625" bestFit="1" customWidth="1"/>
    <col min="2201" max="2201" width="6" bestFit="1" customWidth="1"/>
    <col min="2202" max="2202" width="6.6640625" bestFit="1" customWidth="1"/>
    <col min="2203" max="2203" width="4" bestFit="1" customWidth="1"/>
    <col min="2204" max="2204" width="6.6640625" bestFit="1" customWidth="1"/>
    <col min="2205" max="2205" width="5" bestFit="1" customWidth="1"/>
    <col min="2206" max="2206" width="7.6640625" bestFit="1" customWidth="1"/>
    <col min="2207" max="2207" width="8.6640625" bestFit="1" customWidth="1"/>
    <col min="2208" max="2208" width="6" bestFit="1" customWidth="1"/>
    <col min="2209" max="2209" width="7.6640625" bestFit="1" customWidth="1"/>
    <col min="2210" max="2210" width="6" bestFit="1" customWidth="1"/>
    <col min="2211" max="2211" width="8.6640625" bestFit="1" customWidth="1"/>
    <col min="2212" max="2212" width="6" bestFit="1" customWidth="1"/>
    <col min="2213" max="2214" width="8.6640625" bestFit="1" customWidth="1"/>
    <col min="2215" max="2215" width="6" bestFit="1" customWidth="1"/>
    <col min="2216" max="2216" width="3" bestFit="1" customWidth="1"/>
    <col min="2217" max="2217" width="6.6640625" bestFit="1" customWidth="1"/>
    <col min="2218" max="2218" width="4" bestFit="1" customWidth="1"/>
    <col min="2219" max="2219" width="6.6640625" bestFit="1" customWidth="1"/>
    <col min="2220" max="2220" width="5" bestFit="1" customWidth="1"/>
    <col min="2221" max="2221" width="7.6640625" bestFit="1" customWidth="1"/>
    <col min="2222" max="2222" width="8.6640625" bestFit="1" customWidth="1"/>
    <col min="2223" max="2223" width="6" bestFit="1" customWidth="1"/>
    <col min="2224" max="2224" width="6.6640625" bestFit="1" customWidth="1"/>
    <col min="2225" max="2225" width="5" bestFit="1" customWidth="1"/>
    <col min="2226" max="2226" width="7.6640625" bestFit="1" customWidth="1"/>
    <col min="2227" max="2227" width="8.6640625" bestFit="1" customWidth="1"/>
    <col min="2228" max="2228" width="6" bestFit="1" customWidth="1"/>
    <col min="2229" max="2229" width="6.6640625" bestFit="1" customWidth="1"/>
    <col min="2230" max="2230" width="5" bestFit="1" customWidth="1"/>
    <col min="2231" max="2231" width="7.6640625" bestFit="1" customWidth="1"/>
    <col min="2232" max="2232" width="5" bestFit="1" customWidth="1"/>
    <col min="2233" max="2233" width="7.6640625" bestFit="1" customWidth="1"/>
    <col min="2234" max="2234" width="8.6640625" bestFit="1" customWidth="1"/>
    <col min="2235" max="2235" width="6" bestFit="1" customWidth="1"/>
    <col min="2236" max="2236" width="6.6640625" bestFit="1" customWidth="1"/>
    <col min="2237" max="2237" width="5" bestFit="1" customWidth="1"/>
    <col min="2238" max="2238" width="7.6640625" bestFit="1" customWidth="1"/>
    <col min="2239" max="2239" width="8.6640625" bestFit="1" customWidth="1"/>
    <col min="2240" max="2240" width="6" bestFit="1" customWidth="1"/>
    <col min="2241" max="2241" width="6.6640625" bestFit="1" customWidth="1"/>
    <col min="2242" max="2242" width="8.6640625" bestFit="1" customWidth="1"/>
    <col min="2243" max="2243" width="6" bestFit="1" customWidth="1"/>
    <col min="2244" max="2244" width="6.6640625" bestFit="1" customWidth="1"/>
    <col min="2245" max="2245" width="5" bestFit="1" customWidth="1"/>
    <col min="2246" max="2246" width="7.6640625" bestFit="1" customWidth="1"/>
    <col min="2247" max="2247" width="5" bestFit="1" customWidth="1"/>
    <col min="2248" max="2248" width="7.6640625" bestFit="1" customWidth="1"/>
    <col min="2249" max="2249" width="8.6640625" bestFit="1" customWidth="1"/>
    <col min="2250" max="2250" width="6" bestFit="1" customWidth="1"/>
    <col min="2251" max="2251" width="6.6640625" bestFit="1" customWidth="1"/>
    <col min="2252" max="2252" width="5" bestFit="1" customWidth="1"/>
    <col min="2253" max="2253" width="7.6640625" bestFit="1" customWidth="1"/>
    <col min="2254" max="2254" width="5" bestFit="1" customWidth="1"/>
    <col min="2255" max="2255" width="7.6640625" bestFit="1" customWidth="1"/>
    <col min="2256" max="2256" width="8.6640625" bestFit="1" customWidth="1"/>
    <col min="2257" max="2257" width="6" bestFit="1" customWidth="1"/>
    <col min="2258" max="2258" width="7.6640625" bestFit="1" customWidth="1"/>
    <col min="2259" max="2259" width="5" bestFit="1" customWidth="1"/>
    <col min="2260" max="2260" width="7.6640625" bestFit="1" customWidth="1"/>
    <col min="2261" max="2261" width="5" bestFit="1" customWidth="1"/>
    <col min="2262" max="2262" width="7.6640625" bestFit="1" customWidth="1"/>
    <col min="2263" max="2263" width="5" bestFit="1" customWidth="1"/>
    <col min="2264" max="2264" width="7.6640625" bestFit="1" customWidth="1"/>
    <col min="2265" max="2265" width="5" bestFit="1" customWidth="1"/>
    <col min="2266" max="2266" width="7.6640625" bestFit="1" customWidth="1"/>
    <col min="2267" max="2267" width="8.6640625" bestFit="1" customWidth="1"/>
    <col min="2268" max="2268" width="6" bestFit="1" customWidth="1"/>
    <col min="2269" max="2269" width="7.6640625" bestFit="1" customWidth="1"/>
    <col min="2270" max="2270" width="6" bestFit="1" customWidth="1"/>
    <col min="2271" max="2272" width="8.6640625" bestFit="1" customWidth="1"/>
    <col min="2273" max="2273" width="6" bestFit="1" customWidth="1"/>
    <col min="2274" max="2274" width="7.6640625" bestFit="1" customWidth="1"/>
    <col min="2275" max="2275" width="8.6640625" bestFit="1" customWidth="1"/>
    <col min="2276" max="2276" width="6" bestFit="1" customWidth="1"/>
    <col min="2277" max="2277" width="7.6640625" bestFit="1" customWidth="1"/>
    <col min="2278" max="2278" width="8.6640625" bestFit="1" customWidth="1"/>
    <col min="2279" max="2279" width="6" bestFit="1" customWidth="1"/>
    <col min="2280" max="2280" width="7.6640625" bestFit="1" customWidth="1"/>
    <col min="2281" max="2281" width="5" bestFit="1" customWidth="1"/>
    <col min="2282" max="2282" width="7.6640625" bestFit="1" customWidth="1"/>
    <col min="2283" max="2283" width="8.6640625" bestFit="1" customWidth="1"/>
    <col min="2284" max="2284" width="6" bestFit="1" customWidth="1"/>
    <col min="2285" max="2285" width="6.6640625" bestFit="1" customWidth="1"/>
    <col min="2286" max="2286" width="8.6640625" bestFit="1" customWidth="1"/>
    <col min="2287" max="2287" width="6" bestFit="1" customWidth="1"/>
    <col min="2288" max="2288" width="6.6640625" bestFit="1" customWidth="1"/>
    <col min="2289" max="2289" width="4" bestFit="1" customWidth="1"/>
    <col min="2290" max="2290" width="6.6640625" bestFit="1" customWidth="1"/>
    <col min="2291" max="2291" width="8.6640625" bestFit="1" customWidth="1"/>
    <col min="2292" max="2292" width="6" bestFit="1" customWidth="1"/>
    <col min="2293" max="2293" width="6.6640625" bestFit="1" customWidth="1"/>
    <col min="2294" max="2294" width="5" bestFit="1" customWidth="1"/>
    <col min="2295" max="2295" width="7.6640625" bestFit="1" customWidth="1"/>
    <col min="2296" max="2296" width="5" bestFit="1" customWidth="1"/>
    <col min="2297" max="2297" width="7.6640625" bestFit="1" customWidth="1"/>
    <col min="2298" max="2298" width="5" bestFit="1" customWidth="1"/>
    <col min="2299" max="2299" width="7.6640625" bestFit="1" customWidth="1"/>
    <col min="2300" max="2300" width="5" bestFit="1" customWidth="1"/>
    <col min="2301" max="2301" width="7.6640625" bestFit="1" customWidth="1"/>
    <col min="2302" max="2302" width="8.6640625" bestFit="1" customWidth="1"/>
    <col min="2303" max="2303" width="6" bestFit="1" customWidth="1"/>
    <col min="2304" max="2304" width="7.6640625" bestFit="1" customWidth="1"/>
    <col min="2305" max="2305" width="5" bestFit="1" customWidth="1"/>
    <col min="2306" max="2306" width="7.6640625" bestFit="1" customWidth="1"/>
    <col min="2307" max="2307" width="8.6640625" bestFit="1" customWidth="1"/>
    <col min="2308" max="2308" width="6" bestFit="1" customWidth="1"/>
    <col min="2309" max="2309" width="7.6640625" bestFit="1" customWidth="1"/>
    <col min="2310" max="2310" width="5" bestFit="1" customWidth="1"/>
    <col min="2311" max="2311" width="7.6640625" bestFit="1" customWidth="1"/>
    <col min="2312" max="2312" width="6" bestFit="1" customWidth="1"/>
    <col min="2313" max="2314" width="8.6640625" bestFit="1" customWidth="1"/>
    <col min="2315" max="2315" width="6" bestFit="1" customWidth="1"/>
    <col min="2316" max="2316" width="6.6640625" bestFit="1" customWidth="1"/>
    <col min="2317" max="2317" width="5" bestFit="1" customWidth="1"/>
    <col min="2318" max="2318" width="3" bestFit="1" customWidth="1"/>
    <col min="2319" max="2319" width="7.6640625" bestFit="1" customWidth="1"/>
    <col min="2320" max="2320" width="5" bestFit="1" customWidth="1"/>
    <col min="2321" max="2321" width="7.6640625" bestFit="1" customWidth="1"/>
    <col min="2322" max="2322" width="5" bestFit="1" customWidth="1"/>
    <col min="2323" max="2323" width="7.6640625" bestFit="1" customWidth="1"/>
    <col min="2324" max="2324" width="6" bestFit="1" customWidth="1"/>
    <col min="2325" max="2326" width="8.6640625" bestFit="1" customWidth="1"/>
    <col min="2327" max="2327" width="6" bestFit="1" customWidth="1"/>
    <col min="2328" max="2328" width="7.6640625" bestFit="1" customWidth="1"/>
    <col min="2329" max="2329" width="5" bestFit="1" customWidth="1"/>
    <col min="2330" max="2330" width="7.6640625" bestFit="1" customWidth="1"/>
    <col min="2331" max="2331" width="5" bestFit="1" customWidth="1"/>
    <col min="2332" max="2332" width="7.6640625" bestFit="1" customWidth="1"/>
    <col min="2333" max="2333" width="8.6640625" bestFit="1" customWidth="1"/>
    <col min="2334" max="2334" width="6" bestFit="1" customWidth="1"/>
    <col min="2335" max="2335" width="7.6640625" bestFit="1" customWidth="1"/>
    <col min="2336" max="2336" width="8.6640625" bestFit="1" customWidth="1"/>
    <col min="2337" max="2337" width="6" bestFit="1" customWidth="1"/>
    <col min="2338" max="2338" width="7.6640625" bestFit="1" customWidth="1"/>
    <col min="2339" max="2339" width="8.6640625" bestFit="1" customWidth="1"/>
    <col min="2340" max="2340" width="6" bestFit="1" customWidth="1"/>
    <col min="2341" max="2341" width="7.6640625" bestFit="1" customWidth="1"/>
    <col min="2342" max="2342" width="8.6640625" bestFit="1" customWidth="1"/>
    <col min="2343" max="2343" width="6" bestFit="1" customWidth="1"/>
    <col min="2344" max="2344" width="6.6640625" bestFit="1" customWidth="1"/>
    <col min="2345" max="2345" width="4" bestFit="1" customWidth="1"/>
    <col min="2346" max="2346" width="6.6640625" bestFit="1" customWidth="1"/>
    <col min="2347" max="2347" width="5" bestFit="1" customWidth="1"/>
    <col min="2348" max="2348" width="7.6640625" bestFit="1" customWidth="1"/>
    <col min="2349" max="2349" width="6" bestFit="1" customWidth="1"/>
    <col min="2350" max="2351" width="8.6640625" bestFit="1" customWidth="1"/>
    <col min="2352" max="2352" width="6" bestFit="1" customWidth="1"/>
    <col min="2353" max="2353" width="7.6640625" bestFit="1" customWidth="1"/>
    <col min="2354" max="2354" width="5" bestFit="1" customWidth="1"/>
    <col min="2355" max="2355" width="7.6640625" bestFit="1" customWidth="1"/>
    <col min="2356" max="2356" width="5" bestFit="1" customWidth="1"/>
    <col min="2357" max="2357" width="7.6640625" bestFit="1" customWidth="1"/>
    <col min="2358" max="2358" width="5" bestFit="1" customWidth="1"/>
    <col min="2359" max="2359" width="7.6640625" bestFit="1" customWidth="1"/>
    <col min="2360" max="2360" width="8.6640625" bestFit="1" customWidth="1"/>
    <col min="2361" max="2361" width="6" bestFit="1" customWidth="1"/>
    <col min="2362" max="2362" width="6.6640625" bestFit="1" customWidth="1"/>
    <col min="2363" max="2363" width="4" bestFit="1" customWidth="1"/>
    <col min="2364" max="2364" width="6.6640625" bestFit="1" customWidth="1"/>
    <col min="2365" max="2365" width="5" bestFit="1" customWidth="1"/>
    <col min="2366" max="2366" width="7.6640625" bestFit="1" customWidth="1"/>
    <col min="2367" max="2367" width="5" bestFit="1" customWidth="1"/>
    <col min="2368" max="2368" width="7.6640625" bestFit="1" customWidth="1"/>
    <col min="2369" max="2369" width="8.6640625" bestFit="1" customWidth="1"/>
    <col min="2370" max="2370" width="6" bestFit="1" customWidth="1"/>
    <col min="2371" max="2371" width="6.6640625" bestFit="1" customWidth="1"/>
    <col min="2372" max="2372" width="5" bestFit="1" customWidth="1"/>
    <col min="2373" max="2373" width="7.6640625" bestFit="1" customWidth="1"/>
    <col min="2374" max="2374" width="5" bestFit="1" customWidth="1"/>
    <col min="2375" max="2375" width="7.6640625" bestFit="1" customWidth="1"/>
    <col min="2376" max="2376" width="5" bestFit="1" customWidth="1"/>
    <col min="2377" max="2377" width="7.6640625" bestFit="1" customWidth="1"/>
    <col min="2378" max="2378" width="8.6640625" bestFit="1" customWidth="1"/>
    <col min="2379" max="2379" width="6" bestFit="1" customWidth="1"/>
    <col min="2380" max="2380" width="6.6640625" bestFit="1" customWidth="1"/>
    <col min="2381" max="2381" width="5" bestFit="1" customWidth="1"/>
    <col min="2382" max="2382" width="7.6640625" bestFit="1" customWidth="1"/>
    <col min="2383" max="2383" width="8.6640625" bestFit="1" customWidth="1"/>
    <col min="2384" max="2384" width="6" bestFit="1" customWidth="1"/>
    <col min="2385" max="2386" width="8.6640625" bestFit="1" customWidth="1"/>
    <col min="2387" max="2387" width="6" bestFit="1" customWidth="1"/>
    <col min="2388" max="2388" width="7.6640625" bestFit="1" customWidth="1"/>
    <col min="2389" max="2389" width="5" bestFit="1" customWidth="1"/>
    <col min="2390" max="2390" width="7.6640625" bestFit="1" customWidth="1"/>
    <col min="2391" max="2391" width="6" bestFit="1" customWidth="1"/>
    <col min="2392" max="2393" width="8.6640625" bestFit="1" customWidth="1"/>
    <col min="2394" max="2394" width="6" bestFit="1" customWidth="1"/>
    <col min="2395" max="2395" width="7.6640625" bestFit="1" customWidth="1"/>
    <col min="2396" max="2396" width="5" bestFit="1" customWidth="1"/>
    <col min="2397" max="2397" width="7.6640625" bestFit="1" customWidth="1"/>
    <col min="2398" max="2398" width="6" bestFit="1" customWidth="1"/>
    <col min="2399" max="2400" width="8.6640625" bestFit="1" customWidth="1"/>
    <col min="2401" max="2401" width="6" bestFit="1" customWidth="1"/>
    <col min="2402" max="2402" width="7.6640625" bestFit="1" customWidth="1"/>
    <col min="2403" max="2403" width="8.6640625" bestFit="1" customWidth="1"/>
    <col min="2404" max="2404" width="6" bestFit="1" customWidth="1"/>
    <col min="2405" max="2405" width="7.6640625" bestFit="1" customWidth="1"/>
    <col min="2406" max="2406" width="5" bestFit="1" customWidth="1"/>
    <col min="2407" max="2407" width="7.6640625" bestFit="1" customWidth="1"/>
    <col min="2408" max="2408" width="8.6640625" bestFit="1" customWidth="1"/>
    <col min="2409" max="2409" width="6" bestFit="1" customWidth="1"/>
    <col min="2410" max="2410" width="7.6640625" bestFit="1" customWidth="1"/>
    <col min="2411" max="2411" width="8.6640625" bestFit="1" customWidth="1"/>
    <col min="2412" max="2412" width="6" bestFit="1" customWidth="1"/>
    <col min="2413" max="2413" width="7.6640625" bestFit="1" customWidth="1"/>
    <col min="2414" max="2414" width="5" bestFit="1" customWidth="1"/>
    <col min="2415" max="2415" width="7.6640625" bestFit="1" customWidth="1"/>
    <col min="2416" max="2416" width="6" bestFit="1" customWidth="1"/>
    <col min="2417" max="2417" width="8.6640625" bestFit="1" customWidth="1"/>
    <col min="2418" max="2418" width="6" bestFit="1" customWidth="1"/>
    <col min="2419" max="2420" width="8.6640625" bestFit="1" customWidth="1"/>
    <col min="2421" max="2421" width="6" bestFit="1" customWidth="1"/>
    <col min="2422" max="2422" width="7.6640625" bestFit="1" customWidth="1"/>
    <col min="2423" max="2423" width="8.6640625" bestFit="1" customWidth="1"/>
    <col min="2424" max="2424" width="6" bestFit="1" customWidth="1"/>
    <col min="2425" max="2425" width="7.6640625" bestFit="1" customWidth="1"/>
    <col min="2426" max="2426" width="8.6640625" bestFit="1" customWidth="1"/>
    <col min="2427" max="2427" width="6" bestFit="1" customWidth="1"/>
    <col min="2428" max="2428" width="7.6640625" bestFit="1" customWidth="1"/>
    <col min="2429" max="2429" width="6" bestFit="1" customWidth="1"/>
    <col min="2430" max="2431" width="8.6640625" bestFit="1" customWidth="1"/>
    <col min="2432" max="2432" width="6" bestFit="1" customWidth="1"/>
    <col min="2433" max="2433" width="7.6640625" bestFit="1" customWidth="1"/>
    <col min="2434" max="2434" width="8.6640625" bestFit="1" customWidth="1"/>
    <col min="2435" max="2435" width="6" bestFit="1" customWidth="1"/>
    <col min="2436" max="2436" width="7.6640625" bestFit="1" customWidth="1"/>
    <col min="2437" max="2437" width="5" bestFit="1" customWidth="1"/>
    <col min="2438" max="2438" width="7.6640625" bestFit="1" customWidth="1"/>
    <col min="2439" max="2439" width="6" bestFit="1" customWidth="1"/>
    <col min="2440" max="2441" width="8.6640625" bestFit="1" customWidth="1"/>
    <col min="2442" max="2442" width="6" bestFit="1" customWidth="1"/>
    <col min="2443" max="2443" width="7.6640625" bestFit="1" customWidth="1"/>
    <col min="2444" max="2444" width="8.6640625" bestFit="1" customWidth="1"/>
    <col min="2445" max="2445" width="6" bestFit="1" customWidth="1"/>
    <col min="2446" max="2446" width="7.6640625" bestFit="1" customWidth="1"/>
    <col min="2447" max="2447" width="5" bestFit="1" customWidth="1"/>
    <col min="2448" max="2448" width="7.6640625" bestFit="1" customWidth="1"/>
    <col min="2449" max="2449" width="8.6640625" bestFit="1" customWidth="1"/>
    <col min="2450" max="2450" width="6" bestFit="1" customWidth="1"/>
    <col min="2451" max="2451" width="7.6640625" bestFit="1" customWidth="1"/>
    <col min="2452" max="2452" width="8.6640625" bestFit="1" customWidth="1"/>
    <col min="2453" max="2453" width="6" bestFit="1" customWidth="1"/>
    <col min="2454" max="2454" width="7.6640625" bestFit="1" customWidth="1"/>
    <col min="2455" max="2455" width="8.6640625" bestFit="1" customWidth="1"/>
    <col min="2456" max="2456" width="6" bestFit="1" customWidth="1"/>
    <col min="2457" max="2457" width="7.6640625" bestFit="1" customWidth="1"/>
    <col min="2458" max="2458" width="8.6640625" bestFit="1" customWidth="1"/>
    <col min="2459" max="2459" width="6" bestFit="1" customWidth="1"/>
    <col min="2460" max="2460" width="6.6640625" bestFit="1" customWidth="1"/>
    <col min="2461" max="2461" width="5" bestFit="1" customWidth="1"/>
    <col min="2462" max="2462" width="7.6640625" bestFit="1" customWidth="1"/>
    <col min="2463" max="2463" width="5" bestFit="1" customWidth="1"/>
    <col min="2464" max="2464" width="7.6640625" bestFit="1" customWidth="1"/>
    <col min="2465" max="2465" width="5" bestFit="1" customWidth="1"/>
    <col min="2466" max="2466" width="7.6640625" bestFit="1" customWidth="1"/>
    <col min="2467" max="2467" width="6" bestFit="1" customWidth="1"/>
    <col min="2468" max="2468" width="8.6640625" bestFit="1" customWidth="1"/>
    <col min="2469" max="2469" width="6" bestFit="1" customWidth="1"/>
    <col min="2470" max="2471" width="8.6640625" bestFit="1" customWidth="1"/>
    <col min="2472" max="2472" width="6" bestFit="1" customWidth="1"/>
    <col min="2473" max="2474" width="8.6640625" bestFit="1" customWidth="1"/>
    <col min="2475" max="2475" width="6" bestFit="1" customWidth="1"/>
    <col min="2476" max="2476" width="7.6640625" bestFit="1" customWidth="1"/>
    <col min="2477" max="2477" width="5" bestFit="1" customWidth="1"/>
    <col min="2478" max="2478" width="7.6640625" bestFit="1" customWidth="1"/>
    <col min="2479" max="2479" width="5" bestFit="1" customWidth="1"/>
    <col min="2480" max="2480" width="7.6640625" bestFit="1" customWidth="1"/>
    <col min="2481" max="2481" width="5" bestFit="1" customWidth="1"/>
    <col min="2482" max="2482" width="7.6640625" bestFit="1" customWidth="1"/>
    <col min="2483" max="2483" width="8.6640625" bestFit="1" customWidth="1"/>
    <col min="2484" max="2484" width="6" bestFit="1" customWidth="1"/>
    <col min="2485" max="2485" width="7.6640625" bestFit="1" customWidth="1"/>
    <col min="2486" max="2486" width="5" bestFit="1" customWidth="1"/>
    <col min="2487" max="2487" width="7.6640625" bestFit="1" customWidth="1"/>
    <col min="2488" max="2488" width="5" bestFit="1" customWidth="1"/>
    <col min="2489" max="2489" width="7.6640625" bestFit="1" customWidth="1"/>
    <col min="2490" max="2490" width="8.6640625" bestFit="1" customWidth="1"/>
    <col min="2491" max="2491" width="6" bestFit="1" customWidth="1"/>
    <col min="2492" max="2492" width="7.6640625" bestFit="1" customWidth="1"/>
    <col min="2493" max="2493" width="8.6640625" bestFit="1" customWidth="1"/>
    <col min="2494" max="2494" width="6" bestFit="1" customWidth="1"/>
    <col min="2495" max="2496" width="8.6640625" bestFit="1" customWidth="1"/>
    <col min="2497" max="2497" width="6" bestFit="1" customWidth="1"/>
    <col min="2498" max="2498" width="7.6640625" bestFit="1" customWidth="1"/>
    <col min="2499" max="2499" width="8.6640625" bestFit="1" customWidth="1"/>
    <col min="2500" max="2500" width="6" bestFit="1" customWidth="1"/>
    <col min="2501" max="2501" width="6.6640625" bestFit="1" customWidth="1"/>
    <col min="2502" max="2502" width="8.6640625" bestFit="1" customWidth="1"/>
    <col min="2503" max="2503" width="6" bestFit="1" customWidth="1"/>
    <col min="2504" max="2504" width="7.6640625" bestFit="1" customWidth="1"/>
    <col min="2505" max="2505" width="8.6640625" bestFit="1" customWidth="1"/>
    <col min="2506" max="2506" width="6" bestFit="1" customWidth="1"/>
    <col min="2507" max="2507" width="7.6640625" bestFit="1" customWidth="1"/>
    <col min="2508" max="2508" width="5" bestFit="1" customWidth="1"/>
    <col min="2509" max="2509" width="7.6640625" bestFit="1" customWidth="1"/>
    <col min="2510" max="2510" width="5" bestFit="1" customWidth="1"/>
    <col min="2511" max="2511" width="7.6640625" bestFit="1" customWidth="1"/>
    <col min="2512" max="2512" width="8.6640625" bestFit="1" customWidth="1"/>
    <col min="2513" max="2513" width="6" bestFit="1" customWidth="1"/>
    <col min="2514" max="2514" width="6.6640625" bestFit="1" customWidth="1"/>
    <col min="2515" max="2515" width="5" bestFit="1" customWidth="1"/>
    <col min="2516" max="2516" width="7.6640625" bestFit="1" customWidth="1"/>
    <col min="2517" max="2517" width="5" bestFit="1" customWidth="1"/>
    <col min="2518" max="2518" width="7.6640625" bestFit="1" customWidth="1"/>
    <col min="2519" max="2519" width="5" bestFit="1" customWidth="1"/>
    <col min="2520" max="2520" width="7.6640625" bestFit="1" customWidth="1"/>
    <col min="2521" max="2521" width="5" bestFit="1" customWidth="1"/>
    <col min="2522" max="2522" width="7.6640625" bestFit="1" customWidth="1"/>
    <col min="2523" max="2523" width="5" bestFit="1" customWidth="1"/>
    <col min="2524" max="2524" width="7.6640625" bestFit="1" customWidth="1"/>
    <col min="2525" max="2525" width="8.6640625" bestFit="1" customWidth="1"/>
    <col min="2526" max="2526" width="6" bestFit="1" customWidth="1"/>
    <col min="2527" max="2527" width="6.6640625" bestFit="1" customWidth="1"/>
    <col min="2528" max="2528" width="5" bestFit="1" customWidth="1"/>
    <col min="2529" max="2529" width="7.6640625" bestFit="1" customWidth="1"/>
    <col min="2530" max="2530" width="5" bestFit="1" customWidth="1"/>
    <col min="2531" max="2531" width="7.6640625" bestFit="1" customWidth="1"/>
    <col min="2532" max="2532" width="6" bestFit="1" customWidth="1"/>
    <col min="2533" max="2534" width="8.6640625" bestFit="1" customWidth="1"/>
    <col min="2535" max="2535" width="6" bestFit="1" customWidth="1"/>
    <col min="2536" max="2536" width="6.6640625" bestFit="1" customWidth="1"/>
    <col min="2537" max="2537" width="4" bestFit="1" customWidth="1"/>
    <col min="2538" max="2538" width="6.6640625" bestFit="1" customWidth="1"/>
    <col min="2539" max="2539" width="4" bestFit="1" customWidth="1"/>
    <col min="2540" max="2540" width="6.6640625" bestFit="1" customWidth="1"/>
    <col min="2541" max="2541" width="5" bestFit="1" customWidth="1"/>
    <col min="2542" max="2542" width="7.6640625" bestFit="1" customWidth="1"/>
    <col min="2543" max="2543" width="5" bestFit="1" customWidth="1"/>
    <col min="2544" max="2544" width="7.6640625" bestFit="1" customWidth="1"/>
    <col min="2545" max="2545" width="5" bestFit="1" customWidth="1"/>
    <col min="2546" max="2546" width="7.6640625" bestFit="1" customWidth="1"/>
    <col min="2547" max="2547" width="5" bestFit="1" customWidth="1"/>
    <col min="2548" max="2548" width="7.6640625" bestFit="1" customWidth="1"/>
    <col min="2549" max="2549" width="6" bestFit="1" customWidth="1"/>
    <col min="2550" max="2551" width="8.6640625" bestFit="1" customWidth="1"/>
    <col min="2552" max="2552" width="6" bestFit="1" customWidth="1"/>
    <col min="2553" max="2553" width="6.6640625" bestFit="1" customWidth="1"/>
    <col min="2554" max="2554" width="5" bestFit="1" customWidth="1"/>
    <col min="2555" max="2555" width="7.6640625" bestFit="1" customWidth="1"/>
    <col min="2556" max="2556" width="5" bestFit="1" customWidth="1"/>
    <col min="2557" max="2557" width="7.6640625" bestFit="1" customWidth="1"/>
    <col min="2558" max="2558" width="8.6640625" bestFit="1" customWidth="1"/>
    <col min="2559" max="2559" width="6" bestFit="1" customWidth="1"/>
    <col min="2560" max="2560" width="7.6640625" bestFit="1" customWidth="1"/>
    <col min="2561" max="2561" width="8.6640625" bestFit="1" customWidth="1"/>
    <col min="2562" max="2562" width="6" bestFit="1" customWidth="1"/>
    <col min="2563" max="2564" width="8.6640625" bestFit="1" customWidth="1"/>
    <col min="2565" max="2565" width="6" bestFit="1" customWidth="1"/>
    <col min="2566" max="2566" width="7.6640625" bestFit="1" customWidth="1"/>
    <col min="2567" max="2567" width="8.6640625" bestFit="1" customWidth="1"/>
    <col min="2568" max="2568" width="6" bestFit="1" customWidth="1"/>
    <col min="2569" max="2569" width="7.6640625" bestFit="1" customWidth="1"/>
    <col min="2570" max="2570" width="5" bestFit="1" customWidth="1"/>
    <col min="2571" max="2571" width="7.6640625" bestFit="1" customWidth="1"/>
    <col min="2572" max="2572" width="8.6640625" bestFit="1" customWidth="1"/>
    <col min="2573" max="2573" width="6" bestFit="1" customWidth="1"/>
    <col min="2574" max="2574" width="7.6640625" bestFit="1" customWidth="1"/>
    <col min="2575" max="2575" width="5" bestFit="1" customWidth="1"/>
    <col min="2576" max="2576" width="7.6640625" bestFit="1" customWidth="1"/>
    <col min="2577" max="2577" width="8.6640625" bestFit="1" customWidth="1"/>
    <col min="2578" max="2578" width="6" bestFit="1" customWidth="1"/>
    <col min="2579" max="2579" width="7.6640625" bestFit="1" customWidth="1"/>
    <col min="2580" max="2580" width="6" bestFit="1" customWidth="1"/>
    <col min="2581" max="2582" width="8.6640625" bestFit="1" customWidth="1"/>
    <col min="2583" max="2583" width="6" bestFit="1" customWidth="1"/>
    <col min="2584" max="2584" width="7.6640625" bestFit="1" customWidth="1"/>
    <col min="2585" max="2585" width="8.6640625" bestFit="1" customWidth="1"/>
    <col min="2586" max="2586" width="6" bestFit="1" customWidth="1"/>
    <col min="2587" max="2588" width="8.6640625" bestFit="1" customWidth="1"/>
    <col min="2589" max="2589" width="6" bestFit="1" customWidth="1"/>
    <col min="2590" max="2590" width="3" bestFit="1" customWidth="1"/>
    <col min="2591" max="2591" width="7.6640625" bestFit="1" customWidth="1"/>
    <col min="2592" max="2592" width="5" bestFit="1" customWidth="1"/>
    <col min="2593" max="2593" width="7.6640625" bestFit="1" customWidth="1"/>
    <col min="2594" max="2594" width="5" bestFit="1" customWidth="1"/>
    <col min="2595" max="2595" width="7.6640625" bestFit="1" customWidth="1"/>
    <col min="2596" max="2596" width="8.6640625" bestFit="1" customWidth="1"/>
    <col min="2597" max="2597" width="6" bestFit="1" customWidth="1"/>
    <col min="2598" max="2599" width="8.6640625" bestFit="1" customWidth="1"/>
    <col min="2600" max="2600" width="6" bestFit="1" customWidth="1"/>
    <col min="2601" max="2601" width="7.6640625" bestFit="1" customWidth="1"/>
    <col min="2602" max="2602" width="5" bestFit="1" customWidth="1"/>
    <col min="2603" max="2603" width="7.6640625" bestFit="1" customWidth="1"/>
    <col min="2604" max="2604" width="8.6640625" bestFit="1" customWidth="1"/>
    <col min="2605" max="2605" width="6" bestFit="1" customWidth="1"/>
    <col min="2606" max="2606" width="7.6640625" bestFit="1" customWidth="1"/>
    <col min="2607" max="2607" width="8.6640625" bestFit="1" customWidth="1"/>
    <col min="2608" max="2608" width="6" bestFit="1" customWidth="1"/>
    <col min="2609" max="2609" width="7.6640625" bestFit="1" customWidth="1"/>
    <col min="2610" max="2610" width="8.6640625" bestFit="1" customWidth="1"/>
    <col min="2611" max="2611" width="6" bestFit="1" customWidth="1"/>
    <col min="2612" max="2612" width="6.6640625" bestFit="1" customWidth="1"/>
    <col min="2613" max="2613" width="5" bestFit="1" customWidth="1"/>
    <col min="2614" max="2614" width="7.6640625" bestFit="1" customWidth="1"/>
    <col min="2615" max="2615" width="8.6640625" bestFit="1" customWidth="1"/>
    <col min="2616" max="2616" width="6" bestFit="1" customWidth="1"/>
    <col min="2617" max="2617" width="7.6640625" bestFit="1" customWidth="1"/>
    <col min="2618" max="2618" width="8.6640625" bestFit="1" customWidth="1"/>
    <col min="2619" max="2619" width="6" bestFit="1" customWidth="1"/>
    <col min="2620" max="2620" width="7.6640625" bestFit="1" customWidth="1"/>
    <col min="2621" max="2621" width="5" bestFit="1" customWidth="1"/>
    <col min="2622" max="2622" width="7.6640625" bestFit="1" customWidth="1"/>
    <col min="2623" max="2623" width="6" bestFit="1" customWidth="1"/>
    <col min="2624" max="2625" width="8.6640625" bestFit="1" customWidth="1"/>
    <col min="2626" max="2626" width="6" bestFit="1" customWidth="1"/>
    <col min="2627" max="2627" width="7.6640625" bestFit="1" customWidth="1"/>
    <col min="2628" max="2628" width="5" bestFit="1" customWidth="1"/>
    <col min="2629" max="2629" width="7.6640625" bestFit="1" customWidth="1"/>
    <col min="2630" max="2630" width="5" bestFit="1" customWidth="1"/>
    <col min="2631" max="2631" width="7.6640625" bestFit="1" customWidth="1"/>
    <col min="2632" max="2632" width="5" bestFit="1" customWidth="1"/>
    <col min="2633" max="2633" width="7.6640625" bestFit="1" customWidth="1"/>
    <col min="2634" max="2634" width="5" bestFit="1" customWidth="1"/>
    <col min="2635" max="2635" width="7.6640625" bestFit="1" customWidth="1"/>
    <col min="2636" max="2636" width="6" bestFit="1" customWidth="1"/>
    <col min="2637" max="2638" width="8.6640625" bestFit="1" customWidth="1"/>
    <col min="2639" max="2639" width="6" bestFit="1" customWidth="1"/>
    <col min="2640" max="2640" width="7.6640625" bestFit="1" customWidth="1"/>
    <col min="2641" max="2641" width="5" bestFit="1" customWidth="1"/>
    <col min="2642" max="2642" width="7.6640625" bestFit="1" customWidth="1"/>
    <col min="2643" max="2643" width="8.6640625" bestFit="1" customWidth="1"/>
    <col min="2644" max="2644" width="6" bestFit="1" customWidth="1"/>
    <col min="2645" max="2645" width="7.6640625" bestFit="1" customWidth="1"/>
    <col min="2646" max="2646" width="6" bestFit="1" customWidth="1"/>
    <col min="2647" max="2648" width="8.6640625" bestFit="1" customWidth="1"/>
    <col min="2649" max="2649" width="6" bestFit="1" customWidth="1"/>
    <col min="2650" max="2650" width="6.6640625" bestFit="1" customWidth="1"/>
    <col min="2651" max="2651" width="5" bestFit="1" customWidth="1"/>
    <col min="2652" max="2652" width="7.6640625" bestFit="1" customWidth="1"/>
    <col min="2653" max="2653" width="6" bestFit="1" customWidth="1"/>
    <col min="2654" max="2655" width="8.6640625" bestFit="1" customWidth="1"/>
    <col min="2656" max="2656" width="6" bestFit="1" customWidth="1"/>
    <col min="2657" max="2657" width="6.6640625" bestFit="1" customWidth="1"/>
    <col min="2658" max="2658" width="5" bestFit="1" customWidth="1"/>
    <col min="2659" max="2659" width="7.6640625" bestFit="1" customWidth="1"/>
    <col min="2660" max="2660" width="8.6640625" bestFit="1" customWidth="1"/>
    <col min="2661" max="2661" width="6" bestFit="1" customWidth="1"/>
    <col min="2662" max="2662" width="7.6640625" bestFit="1" customWidth="1"/>
    <col min="2663" max="2663" width="8.6640625" bestFit="1" customWidth="1"/>
    <col min="2664" max="2664" width="6" bestFit="1" customWidth="1"/>
    <col min="2665" max="2665" width="7.6640625" bestFit="1" customWidth="1"/>
    <col min="2666" max="2666" width="8.6640625" bestFit="1" customWidth="1"/>
    <col min="2667" max="2667" width="6" bestFit="1" customWidth="1"/>
    <col min="2668" max="2668" width="7.6640625" bestFit="1" customWidth="1"/>
    <col min="2669" max="2669" width="5" bestFit="1" customWidth="1"/>
    <col min="2670" max="2670" width="7.6640625" bestFit="1" customWidth="1"/>
    <col min="2671" max="2671" width="5" bestFit="1" customWidth="1"/>
    <col min="2672" max="2672" width="7.6640625" bestFit="1" customWidth="1"/>
    <col min="2673" max="2673" width="5" bestFit="1" customWidth="1"/>
    <col min="2674" max="2674" width="7.6640625" bestFit="1" customWidth="1"/>
    <col min="2675" max="2675" width="5" bestFit="1" customWidth="1"/>
    <col min="2676" max="2676" width="7.6640625" bestFit="1" customWidth="1"/>
    <col min="2677" max="2677" width="6" bestFit="1" customWidth="1"/>
    <col min="2678" max="2679" width="8.6640625" bestFit="1" customWidth="1"/>
    <col min="2680" max="2680" width="6" bestFit="1" customWidth="1"/>
    <col min="2681" max="2681" width="7.6640625" bestFit="1" customWidth="1"/>
    <col min="2682" max="2682" width="5" bestFit="1" customWidth="1"/>
    <col min="2683" max="2683" width="7.6640625" bestFit="1" customWidth="1"/>
    <col min="2684" max="2684" width="5" bestFit="1" customWidth="1"/>
    <col min="2685" max="2685" width="7.6640625" bestFit="1" customWidth="1"/>
    <col min="2686" max="2686" width="8.6640625" bestFit="1" customWidth="1"/>
    <col min="2687" max="2687" width="6" bestFit="1" customWidth="1"/>
    <col min="2688" max="2688" width="7.6640625" bestFit="1" customWidth="1"/>
    <col min="2689" max="2689" width="6" bestFit="1" customWidth="1"/>
    <col min="2690" max="2691" width="8.6640625" bestFit="1" customWidth="1"/>
    <col min="2692" max="2692" width="6" bestFit="1" customWidth="1"/>
    <col min="2693" max="2693" width="7.6640625" bestFit="1" customWidth="1"/>
    <col min="2694" max="2694" width="5" bestFit="1" customWidth="1"/>
    <col min="2695" max="2695" width="7.6640625" bestFit="1" customWidth="1"/>
    <col min="2696" max="2696" width="5" bestFit="1" customWidth="1"/>
    <col min="2697" max="2697" width="7.6640625" bestFit="1" customWidth="1"/>
    <col min="2698" max="2698" width="6" bestFit="1" customWidth="1"/>
    <col min="2699" max="2700" width="8.6640625" bestFit="1" customWidth="1"/>
    <col min="2701" max="2701" width="6" bestFit="1" customWidth="1"/>
    <col min="2702" max="2702" width="7.6640625" bestFit="1" customWidth="1"/>
    <col min="2703" max="2703" width="6" bestFit="1" customWidth="1"/>
    <col min="2704" max="2705" width="8.6640625" bestFit="1" customWidth="1"/>
    <col min="2706" max="2706" width="6" bestFit="1" customWidth="1"/>
    <col min="2707" max="2707" width="7.6640625" bestFit="1" customWidth="1"/>
    <col min="2708" max="2708" width="5" bestFit="1" customWidth="1"/>
    <col min="2709" max="2709" width="7.6640625" bestFit="1" customWidth="1"/>
    <col min="2710" max="2710" width="8.6640625" bestFit="1" customWidth="1"/>
    <col min="2711" max="2711" width="6" bestFit="1" customWidth="1"/>
    <col min="2712" max="2712" width="7.6640625" bestFit="1" customWidth="1"/>
    <col min="2713" max="2713" width="8.6640625" bestFit="1" customWidth="1"/>
    <col min="2714" max="2714" width="6" bestFit="1" customWidth="1"/>
    <col min="2715" max="2715" width="7.6640625" bestFit="1" customWidth="1"/>
    <col min="2716" max="2716" width="5" bestFit="1" customWidth="1"/>
    <col min="2717" max="2717" width="7.6640625" bestFit="1" customWidth="1"/>
    <col min="2718" max="2718" width="8.6640625" bestFit="1" customWidth="1"/>
    <col min="2719" max="2719" width="6" bestFit="1" customWidth="1"/>
    <col min="2720" max="2720" width="7.6640625" bestFit="1" customWidth="1"/>
    <col min="2721" max="2721" width="5" bestFit="1" customWidth="1"/>
    <col min="2722" max="2722" width="7.6640625" bestFit="1" customWidth="1"/>
    <col min="2723" max="2723" width="5" bestFit="1" customWidth="1"/>
    <col min="2724" max="2724" width="7.6640625" bestFit="1" customWidth="1"/>
    <col min="2725" max="2725" width="6" bestFit="1" customWidth="1"/>
    <col min="2726" max="2726" width="8.6640625" bestFit="1" customWidth="1"/>
    <col min="2727" max="2727" width="6" bestFit="1" customWidth="1"/>
    <col min="2728" max="2729" width="8.6640625" bestFit="1" customWidth="1"/>
    <col min="2730" max="2730" width="6" bestFit="1" customWidth="1"/>
    <col min="2731" max="2731" width="7.6640625" bestFit="1" customWidth="1"/>
    <col min="2732" max="2732" width="8.6640625" bestFit="1" customWidth="1"/>
    <col min="2733" max="2733" width="6" bestFit="1" customWidth="1"/>
    <col min="2734" max="2734" width="7.6640625" bestFit="1" customWidth="1"/>
    <col min="2735" max="2735" width="8.6640625" bestFit="1" customWidth="1"/>
    <col min="2736" max="2736" width="6" bestFit="1" customWidth="1"/>
    <col min="2737" max="2737" width="7.6640625" bestFit="1" customWidth="1"/>
    <col min="2738" max="2738" width="8.6640625" bestFit="1" customWidth="1"/>
    <col min="2739" max="2739" width="6" bestFit="1" customWidth="1"/>
    <col min="2740" max="2740" width="7.6640625" bestFit="1" customWidth="1"/>
    <col min="2741" max="2741" width="5" bestFit="1" customWidth="1"/>
    <col min="2742" max="2742" width="7.6640625" bestFit="1" customWidth="1"/>
    <col min="2743" max="2743" width="5" bestFit="1" customWidth="1"/>
    <col min="2744" max="2744" width="7.6640625" bestFit="1" customWidth="1"/>
    <col min="2745" max="2745" width="6" bestFit="1" customWidth="1"/>
    <col min="2746" max="2747" width="8.6640625" bestFit="1" customWidth="1"/>
    <col min="2748" max="2748" width="6" bestFit="1" customWidth="1"/>
    <col min="2749" max="2749" width="7.6640625" bestFit="1" customWidth="1"/>
    <col min="2750" max="2750" width="8.6640625" bestFit="1" customWidth="1"/>
    <col min="2751" max="2751" width="6" bestFit="1" customWidth="1"/>
    <col min="2752" max="2752" width="7.6640625" bestFit="1" customWidth="1"/>
    <col min="2753" max="2753" width="5" bestFit="1" customWidth="1"/>
    <col min="2754" max="2754" width="7.6640625" bestFit="1" customWidth="1"/>
    <col min="2755" max="2755" width="8.6640625" bestFit="1" customWidth="1"/>
    <col min="2756" max="2756" width="6" bestFit="1" customWidth="1"/>
    <col min="2757" max="2757" width="7.6640625" bestFit="1" customWidth="1"/>
    <col min="2758" max="2758" width="8.6640625" bestFit="1" customWidth="1"/>
    <col min="2759" max="2759" width="6" bestFit="1" customWidth="1"/>
    <col min="2760" max="2760" width="6.6640625" bestFit="1" customWidth="1"/>
    <col min="2761" max="2761" width="5" bestFit="1" customWidth="1"/>
    <col min="2762" max="2762" width="7.6640625" bestFit="1" customWidth="1"/>
    <col min="2763" max="2763" width="8.6640625" bestFit="1" customWidth="1"/>
    <col min="2764" max="2764" width="6" bestFit="1" customWidth="1"/>
    <col min="2765" max="2765" width="7.6640625" bestFit="1" customWidth="1"/>
    <col min="2766" max="2766" width="5" bestFit="1" customWidth="1"/>
    <col min="2767" max="2767" width="7.6640625" bestFit="1" customWidth="1"/>
    <col min="2768" max="2768" width="8.6640625" bestFit="1" customWidth="1"/>
    <col min="2769" max="2769" width="6" bestFit="1" customWidth="1"/>
    <col min="2770" max="2770" width="6.6640625" bestFit="1" customWidth="1"/>
    <col min="2771" max="2771" width="8.6640625" bestFit="1" customWidth="1"/>
    <col min="2772" max="2772" width="6" bestFit="1" customWidth="1"/>
    <col min="2773" max="2773" width="7.6640625" bestFit="1" customWidth="1"/>
    <col min="2774" max="2774" width="8.6640625" bestFit="1" customWidth="1"/>
    <col min="2775" max="2775" width="6" bestFit="1" customWidth="1"/>
    <col min="2776" max="2777" width="8.6640625" bestFit="1" customWidth="1"/>
    <col min="2778" max="2778" width="6" bestFit="1" customWidth="1"/>
    <col min="2779" max="2779" width="7.6640625" bestFit="1" customWidth="1"/>
    <col min="2780" max="2780" width="8.6640625" bestFit="1" customWidth="1"/>
    <col min="2781" max="2781" width="6" bestFit="1" customWidth="1"/>
    <col min="2782" max="2782" width="7.6640625" bestFit="1" customWidth="1"/>
    <col min="2783" max="2783" width="6" bestFit="1" customWidth="1"/>
    <col min="2784" max="2785" width="8.6640625" bestFit="1" customWidth="1"/>
    <col min="2786" max="2786" width="6" bestFit="1" customWidth="1"/>
    <col min="2787" max="2787" width="6.6640625" bestFit="1" customWidth="1"/>
    <col min="2788" max="2788" width="5" bestFit="1" customWidth="1"/>
    <col min="2789" max="2789" width="7.6640625" bestFit="1" customWidth="1"/>
    <col min="2790" max="2790" width="6" bestFit="1" customWidth="1"/>
    <col min="2791" max="2792" width="8.6640625" bestFit="1" customWidth="1"/>
    <col min="2793" max="2793" width="6" bestFit="1" customWidth="1"/>
    <col min="2794" max="2794" width="7.6640625" bestFit="1" customWidth="1"/>
    <col min="2795" max="2795" width="5" bestFit="1" customWidth="1"/>
    <col min="2796" max="2796" width="7.6640625" bestFit="1" customWidth="1"/>
    <col min="2797" max="2797" width="5" bestFit="1" customWidth="1"/>
    <col min="2798" max="2798" width="7.6640625" bestFit="1" customWidth="1"/>
    <col min="2799" max="2799" width="8.6640625" bestFit="1" customWidth="1"/>
    <col min="2800" max="2800" width="6" bestFit="1" customWidth="1"/>
    <col min="2801" max="2802" width="8.6640625" bestFit="1" customWidth="1"/>
    <col min="2803" max="2803" width="6" bestFit="1" customWidth="1"/>
    <col min="2804" max="2804" width="7.6640625" bestFit="1" customWidth="1"/>
    <col min="2805" max="2805" width="8.6640625" bestFit="1" customWidth="1"/>
    <col min="2806" max="2806" width="6" bestFit="1" customWidth="1"/>
    <col min="2807" max="2807" width="7.6640625" bestFit="1" customWidth="1"/>
    <col min="2808" max="2808" width="5" bestFit="1" customWidth="1"/>
    <col min="2809" max="2809" width="7.6640625" bestFit="1" customWidth="1"/>
    <col min="2810" max="2810" width="5" bestFit="1" customWidth="1"/>
    <col min="2811" max="2811" width="7.6640625" bestFit="1" customWidth="1"/>
    <col min="2812" max="2812" width="8.6640625" bestFit="1" customWidth="1"/>
    <col min="2813" max="2813" width="6" bestFit="1" customWidth="1"/>
    <col min="2814" max="2814" width="7.6640625" bestFit="1" customWidth="1"/>
    <col min="2815" max="2815" width="8.6640625" bestFit="1" customWidth="1"/>
    <col min="2816" max="2816" width="6" bestFit="1" customWidth="1"/>
    <col min="2817" max="2817" width="6.6640625" bestFit="1" customWidth="1"/>
    <col min="2818" max="2818" width="5" bestFit="1" customWidth="1"/>
    <col min="2819" max="2819" width="7.6640625" bestFit="1" customWidth="1"/>
    <col min="2820" max="2820" width="8.6640625" bestFit="1" customWidth="1"/>
    <col min="2821" max="2821" width="6" bestFit="1" customWidth="1"/>
    <col min="2822" max="2822" width="6.6640625" bestFit="1" customWidth="1"/>
    <col min="2823" max="2823" width="5" bestFit="1" customWidth="1"/>
    <col min="2824" max="2824" width="7.6640625" bestFit="1" customWidth="1"/>
    <col min="2825" max="2825" width="8.6640625" bestFit="1" customWidth="1"/>
    <col min="2826" max="2826" width="6" bestFit="1" customWidth="1"/>
    <col min="2827" max="2827" width="7.6640625" bestFit="1" customWidth="1"/>
    <col min="2828" max="2828" width="6" bestFit="1" customWidth="1"/>
    <col min="2829" max="2830" width="8.6640625" bestFit="1" customWidth="1"/>
    <col min="2831" max="2831" width="6" bestFit="1" customWidth="1"/>
    <col min="2832" max="2832" width="7.6640625" bestFit="1" customWidth="1"/>
    <col min="2833" max="2833" width="5" bestFit="1" customWidth="1"/>
    <col min="2834" max="2834" width="7.6640625" bestFit="1" customWidth="1"/>
    <col min="2835" max="2835" width="5" bestFit="1" customWidth="1"/>
    <col min="2836" max="2836" width="7.6640625" bestFit="1" customWidth="1"/>
    <col min="2837" max="2837" width="5" bestFit="1" customWidth="1"/>
    <col min="2838" max="2838" width="7.6640625" bestFit="1" customWidth="1"/>
    <col min="2839" max="2839" width="8.6640625" bestFit="1" customWidth="1"/>
    <col min="2840" max="2840" width="6" bestFit="1" customWidth="1"/>
    <col min="2841" max="2841" width="7.6640625" bestFit="1" customWidth="1"/>
    <col min="2842" max="2842" width="8.6640625" bestFit="1" customWidth="1"/>
    <col min="2843" max="2843" width="6" bestFit="1" customWidth="1"/>
    <col min="2844" max="2845" width="8.6640625" bestFit="1" customWidth="1"/>
    <col min="2846" max="2846" width="6" bestFit="1" customWidth="1"/>
    <col min="2847" max="2847" width="7.6640625" bestFit="1" customWidth="1"/>
    <col min="2848" max="2848" width="8.6640625" bestFit="1" customWidth="1"/>
    <col min="2849" max="2849" width="6" bestFit="1" customWidth="1"/>
    <col min="2850" max="2850" width="7.6640625" bestFit="1" customWidth="1"/>
    <col min="2851" max="2851" width="8.6640625" bestFit="1" customWidth="1"/>
    <col min="2852" max="2852" width="6" bestFit="1" customWidth="1"/>
    <col min="2853" max="2854" width="8.6640625" bestFit="1" customWidth="1"/>
    <col min="2855" max="2855" width="6" bestFit="1" customWidth="1"/>
    <col min="2856" max="2856" width="6.6640625" bestFit="1" customWidth="1"/>
    <col min="2857" max="2857" width="5" bestFit="1" customWidth="1"/>
    <col min="2858" max="2858" width="7.6640625" bestFit="1" customWidth="1"/>
    <col min="2859" max="2859" width="6" bestFit="1" customWidth="1"/>
    <col min="2860" max="2861" width="8.6640625" bestFit="1" customWidth="1"/>
    <col min="2862" max="2862" width="6" bestFit="1" customWidth="1"/>
    <col min="2863" max="2863" width="6.6640625" bestFit="1" customWidth="1"/>
    <col min="2864" max="2864" width="8.6640625" bestFit="1" customWidth="1"/>
    <col min="2865" max="2865" width="6" bestFit="1" customWidth="1"/>
    <col min="2866" max="2867" width="8.6640625" bestFit="1" customWidth="1"/>
    <col min="2868" max="2868" width="6" bestFit="1" customWidth="1"/>
    <col min="2869" max="2869" width="7.6640625" bestFit="1" customWidth="1"/>
    <col min="2870" max="2870" width="5" bestFit="1" customWidth="1"/>
    <col min="2871" max="2871" width="7.6640625" bestFit="1" customWidth="1"/>
    <col min="2872" max="2872" width="8.6640625" bestFit="1" customWidth="1"/>
    <col min="2873" max="2873" width="6" bestFit="1" customWidth="1"/>
    <col min="2874" max="2874" width="7.6640625" bestFit="1" customWidth="1"/>
    <col min="2875" max="2875" width="5" bestFit="1" customWidth="1"/>
    <col min="2876" max="2876" width="7.6640625" bestFit="1" customWidth="1"/>
    <col min="2877" max="2877" width="5" bestFit="1" customWidth="1"/>
    <col min="2878" max="2878" width="7.6640625" bestFit="1" customWidth="1"/>
    <col min="2879" max="2879" width="5" bestFit="1" customWidth="1"/>
    <col min="2880" max="2880" width="7.6640625" bestFit="1" customWidth="1"/>
    <col min="2881" max="2881" width="5" bestFit="1" customWidth="1"/>
    <col min="2882" max="2882" width="7.6640625" bestFit="1" customWidth="1"/>
    <col min="2883" max="2883" width="8.6640625" bestFit="1" customWidth="1"/>
    <col min="2884" max="2884" width="6" bestFit="1" customWidth="1"/>
    <col min="2885" max="2885" width="7.6640625" bestFit="1" customWidth="1"/>
    <col min="2886" max="2886" width="5" bestFit="1" customWidth="1"/>
    <col min="2887" max="2887" width="7.6640625" bestFit="1" customWidth="1"/>
    <col min="2888" max="2888" width="5" bestFit="1" customWidth="1"/>
    <col min="2889" max="2889" width="7.6640625" bestFit="1" customWidth="1"/>
    <col min="2890" max="2890" width="8.6640625" bestFit="1" customWidth="1"/>
    <col min="2891" max="2891" width="6" bestFit="1" customWidth="1"/>
    <col min="2892" max="2893" width="8.6640625" bestFit="1" customWidth="1"/>
    <col min="2894" max="2894" width="6" bestFit="1" customWidth="1"/>
    <col min="2895" max="2896" width="8.6640625" bestFit="1" customWidth="1"/>
    <col min="2897" max="2897" width="6" bestFit="1" customWidth="1"/>
    <col min="2898" max="2898" width="7.6640625" bestFit="1" customWidth="1"/>
    <col min="2899" max="2899" width="8.6640625" bestFit="1" customWidth="1"/>
    <col min="2900" max="2900" width="6" bestFit="1" customWidth="1"/>
    <col min="2901" max="2901" width="7.6640625" bestFit="1" customWidth="1"/>
    <col min="2902" max="2902" width="6" bestFit="1" customWidth="1"/>
    <col min="2903" max="2904" width="8.6640625" bestFit="1" customWidth="1"/>
    <col min="2905" max="2905" width="6" bestFit="1" customWidth="1"/>
    <col min="2906" max="2906" width="7.6640625" bestFit="1" customWidth="1"/>
    <col min="2907" max="2907" width="8.6640625" bestFit="1" customWidth="1"/>
    <col min="2908" max="2908" width="6" bestFit="1" customWidth="1"/>
    <col min="2909" max="2909" width="6.6640625" bestFit="1" customWidth="1"/>
    <col min="2910" max="2910" width="5" bestFit="1" customWidth="1"/>
    <col min="2911" max="2911" width="7.6640625" bestFit="1" customWidth="1"/>
    <col min="2912" max="2912" width="5" bestFit="1" customWidth="1"/>
    <col min="2913" max="2913" width="7.6640625" bestFit="1" customWidth="1"/>
    <col min="2914" max="2914" width="5" bestFit="1" customWidth="1"/>
    <col min="2915" max="2915" width="7.6640625" bestFit="1" customWidth="1"/>
    <col min="2916" max="2916" width="8.6640625" bestFit="1" customWidth="1"/>
    <col min="2917" max="2917" width="6" bestFit="1" customWidth="1"/>
    <col min="2918" max="2918" width="7.6640625" bestFit="1" customWidth="1"/>
    <col min="2919" max="2919" width="5" bestFit="1" customWidth="1"/>
    <col min="2920" max="2920" width="7.6640625" bestFit="1" customWidth="1"/>
    <col min="2921" max="2921" width="8.6640625" bestFit="1" customWidth="1"/>
    <col min="2922" max="2922" width="6" bestFit="1" customWidth="1"/>
    <col min="2923" max="2923" width="7.6640625" bestFit="1" customWidth="1"/>
    <col min="2924" max="2924" width="8.6640625" bestFit="1" customWidth="1"/>
    <col min="2925" max="2925" width="6" bestFit="1" customWidth="1"/>
    <col min="2926" max="2926" width="7.6640625" bestFit="1" customWidth="1"/>
    <col min="2927" max="2927" width="8.6640625" bestFit="1" customWidth="1"/>
    <col min="2928" max="2928" width="6" bestFit="1" customWidth="1"/>
    <col min="2929" max="2929" width="7.6640625" bestFit="1" customWidth="1"/>
    <col min="2930" max="2930" width="8.6640625" bestFit="1" customWidth="1"/>
    <col min="2931" max="2931" width="6" bestFit="1" customWidth="1"/>
    <col min="2932" max="2932" width="7.6640625" bestFit="1" customWidth="1"/>
    <col min="2933" max="2933" width="8.6640625" bestFit="1" customWidth="1"/>
    <col min="2934" max="2934" width="6" bestFit="1" customWidth="1"/>
    <col min="2935" max="2935" width="7.6640625" bestFit="1" customWidth="1"/>
    <col min="2936" max="2936" width="8.6640625" bestFit="1" customWidth="1"/>
    <col min="2937" max="2937" width="6" bestFit="1" customWidth="1"/>
    <col min="2938" max="2938" width="7.6640625" bestFit="1" customWidth="1"/>
    <col min="2939" max="2939" width="8.6640625" bestFit="1" customWidth="1"/>
    <col min="2940" max="2940" width="6" bestFit="1" customWidth="1"/>
    <col min="2941" max="2941" width="7.6640625" bestFit="1" customWidth="1"/>
    <col min="2942" max="2942" width="8.6640625" bestFit="1" customWidth="1"/>
    <col min="2943" max="2943" width="6" bestFit="1" customWidth="1"/>
    <col min="2944" max="2944" width="7.6640625" bestFit="1" customWidth="1"/>
    <col min="2945" max="2945" width="8.6640625" bestFit="1" customWidth="1"/>
    <col min="2946" max="2946" width="6" bestFit="1" customWidth="1"/>
    <col min="2947" max="2948" width="8.6640625" bestFit="1" customWidth="1"/>
    <col min="2949" max="2949" width="6" bestFit="1" customWidth="1"/>
    <col min="2950" max="2950" width="7.6640625" bestFit="1" customWidth="1"/>
    <col min="2951" max="2951" width="8.6640625" bestFit="1" customWidth="1"/>
    <col min="2952" max="2952" width="6" bestFit="1" customWidth="1"/>
    <col min="2953" max="2953" width="7.6640625" bestFit="1" customWidth="1"/>
    <col min="2954" max="2954" width="5" bestFit="1" customWidth="1"/>
    <col min="2955" max="2955" width="7.6640625" bestFit="1" customWidth="1"/>
    <col min="2956" max="2956" width="8.6640625" bestFit="1" customWidth="1"/>
    <col min="2957" max="2957" width="6" bestFit="1" customWidth="1"/>
    <col min="2958" max="2958" width="7.6640625" bestFit="1" customWidth="1"/>
    <col min="2959" max="2959" width="5" bestFit="1" customWidth="1"/>
    <col min="2960" max="2960" width="7.6640625" bestFit="1" customWidth="1"/>
    <col min="2961" max="2961" width="8.6640625" bestFit="1" customWidth="1"/>
    <col min="2962" max="2962" width="6" bestFit="1" customWidth="1"/>
    <col min="2963" max="2963" width="7.6640625" bestFit="1" customWidth="1"/>
    <col min="2964" max="2964" width="8.6640625" bestFit="1" customWidth="1"/>
    <col min="2965" max="2965" width="6" bestFit="1" customWidth="1"/>
    <col min="2966" max="2966" width="7.6640625" bestFit="1" customWidth="1"/>
    <col min="2967" max="2967" width="5" bestFit="1" customWidth="1"/>
    <col min="2968" max="2968" width="7.6640625" bestFit="1" customWidth="1"/>
    <col min="2969" max="2969" width="5" bestFit="1" customWidth="1"/>
    <col min="2970" max="2970" width="7.6640625" bestFit="1" customWidth="1"/>
    <col min="2971" max="2971" width="5" bestFit="1" customWidth="1"/>
    <col min="2972" max="2972" width="7.6640625" bestFit="1" customWidth="1"/>
    <col min="2973" max="2973" width="8.6640625" bestFit="1" customWidth="1"/>
    <col min="2974" max="2974" width="6" bestFit="1" customWidth="1"/>
    <col min="2975" max="2975" width="7.6640625" bestFit="1" customWidth="1"/>
    <col min="2976" max="2976" width="8.6640625" bestFit="1" customWidth="1"/>
    <col min="2977" max="2977" width="6" bestFit="1" customWidth="1"/>
    <col min="2978" max="2978" width="7.6640625" bestFit="1" customWidth="1"/>
    <col min="2979" max="2979" width="5" bestFit="1" customWidth="1"/>
    <col min="2980" max="2980" width="7.6640625" bestFit="1" customWidth="1"/>
    <col min="2981" max="2981" width="5" bestFit="1" customWidth="1"/>
    <col min="2982" max="2982" width="7.6640625" bestFit="1" customWidth="1"/>
    <col min="2983" max="2983" width="8.6640625" bestFit="1" customWidth="1"/>
    <col min="2984" max="2984" width="6" bestFit="1" customWidth="1"/>
    <col min="2985" max="2985" width="7.6640625" bestFit="1" customWidth="1"/>
    <col min="2986" max="2986" width="5" bestFit="1" customWidth="1"/>
    <col min="2987" max="2987" width="7.6640625" bestFit="1" customWidth="1"/>
    <col min="2988" max="2988" width="8.6640625" bestFit="1" customWidth="1"/>
    <col min="2989" max="2989" width="6" bestFit="1" customWidth="1"/>
    <col min="2990" max="2991" width="8.6640625" bestFit="1" customWidth="1"/>
    <col min="2992" max="2992" width="6" bestFit="1" customWidth="1"/>
    <col min="2993" max="2993" width="7.6640625" bestFit="1" customWidth="1"/>
    <col min="2994" max="2994" width="5" bestFit="1" customWidth="1"/>
    <col min="2995" max="2995" width="7.6640625" bestFit="1" customWidth="1"/>
    <col min="2996" max="2996" width="8.6640625" bestFit="1" customWidth="1"/>
    <col min="2997" max="2997" width="6" bestFit="1" customWidth="1"/>
    <col min="2998" max="2998" width="7.6640625" bestFit="1" customWidth="1"/>
    <col min="2999" max="2999" width="5" bestFit="1" customWidth="1"/>
    <col min="3000" max="3000" width="7.6640625" bestFit="1" customWidth="1"/>
    <col min="3001" max="3001" width="8.6640625" bestFit="1" customWidth="1"/>
    <col min="3002" max="3002" width="6" bestFit="1" customWidth="1"/>
    <col min="3003" max="3003" width="7.6640625" bestFit="1" customWidth="1"/>
    <col min="3004" max="3004" width="8.6640625" bestFit="1" customWidth="1"/>
    <col min="3005" max="3005" width="6" bestFit="1" customWidth="1"/>
    <col min="3006" max="3006" width="7.6640625" bestFit="1" customWidth="1"/>
    <col min="3007" max="3007" width="6" bestFit="1" customWidth="1"/>
    <col min="3008" max="3009" width="8.6640625" bestFit="1" customWidth="1"/>
    <col min="3010" max="3010" width="6" bestFit="1" customWidth="1"/>
    <col min="3011" max="3011" width="7.6640625" bestFit="1" customWidth="1"/>
    <col min="3012" max="3012" width="6" bestFit="1" customWidth="1"/>
    <col min="3013" max="3014" width="8.6640625" bestFit="1" customWidth="1"/>
    <col min="3015" max="3015" width="6" bestFit="1" customWidth="1"/>
    <col min="3016" max="3016" width="7.6640625" bestFit="1" customWidth="1"/>
    <col min="3017" max="3017" width="6" bestFit="1" customWidth="1"/>
    <col min="3018" max="3019" width="8.6640625" bestFit="1" customWidth="1"/>
    <col min="3020" max="3020" width="6" bestFit="1" customWidth="1"/>
    <col min="3021" max="3021" width="7.6640625" bestFit="1" customWidth="1"/>
    <col min="3022" max="3022" width="6" bestFit="1" customWidth="1"/>
    <col min="3023" max="3024" width="8.6640625" bestFit="1" customWidth="1"/>
    <col min="3025" max="3025" width="6" bestFit="1" customWidth="1"/>
    <col min="3026" max="3026" width="7.6640625" bestFit="1" customWidth="1"/>
    <col min="3027" max="3027" width="8.6640625" bestFit="1" customWidth="1"/>
    <col min="3028" max="3028" width="6" bestFit="1" customWidth="1"/>
    <col min="3029" max="3030" width="8.6640625" bestFit="1" customWidth="1"/>
    <col min="3031" max="3031" width="6" bestFit="1" customWidth="1"/>
    <col min="3032" max="3032" width="7.6640625" bestFit="1" customWidth="1"/>
    <col min="3033" max="3033" width="8.6640625" bestFit="1" customWidth="1"/>
    <col min="3034" max="3034" width="6" bestFit="1" customWidth="1"/>
    <col min="3035" max="3035" width="7.6640625" bestFit="1" customWidth="1"/>
    <col min="3036" max="3036" width="8.6640625" bestFit="1" customWidth="1"/>
    <col min="3037" max="3037" width="6" bestFit="1" customWidth="1"/>
    <col min="3038" max="3038" width="7.6640625" bestFit="1" customWidth="1"/>
    <col min="3039" max="3039" width="8.6640625" bestFit="1" customWidth="1"/>
    <col min="3040" max="3040" width="6" bestFit="1" customWidth="1"/>
    <col min="3041" max="3041" width="7.6640625" bestFit="1" customWidth="1"/>
    <col min="3042" max="3042" width="6" bestFit="1" customWidth="1"/>
    <col min="3043" max="3044" width="8.6640625" bestFit="1" customWidth="1"/>
    <col min="3045" max="3045" width="6" bestFit="1" customWidth="1"/>
    <col min="3046" max="3047" width="8.6640625" bestFit="1" customWidth="1"/>
    <col min="3048" max="3048" width="6" bestFit="1" customWidth="1"/>
    <col min="3049" max="3049" width="7.6640625" bestFit="1" customWidth="1"/>
    <col min="3050" max="3050" width="6" bestFit="1" customWidth="1"/>
    <col min="3051" max="3052" width="8.6640625" bestFit="1" customWidth="1"/>
    <col min="3053" max="3053" width="6" bestFit="1" customWidth="1"/>
    <col min="3054" max="3054" width="7.6640625" bestFit="1" customWidth="1"/>
    <col min="3055" max="3055" width="8.6640625" bestFit="1" customWidth="1"/>
    <col min="3056" max="3056" width="6" bestFit="1" customWidth="1"/>
    <col min="3057" max="3057" width="6.6640625" bestFit="1" customWidth="1"/>
    <col min="3058" max="3058" width="8.6640625" bestFit="1" customWidth="1"/>
    <col min="3059" max="3059" width="6" bestFit="1" customWidth="1"/>
    <col min="3060" max="3060" width="7.6640625" bestFit="1" customWidth="1"/>
    <col min="3061" max="3061" width="6" bestFit="1" customWidth="1"/>
    <col min="3062" max="3062" width="8.6640625" bestFit="1" customWidth="1"/>
    <col min="3063" max="3063" width="6" bestFit="1" customWidth="1"/>
    <col min="3064" max="3065" width="8.6640625" bestFit="1" customWidth="1"/>
    <col min="3066" max="3066" width="6" bestFit="1" customWidth="1"/>
    <col min="3067" max="3067" width="7.6640625" bestFit="1" customWidth="1"/>
    <col min="3068" max="3068" width="8.6640625" bestFit="1" customWidth="1"/>
    <col min="3069" max="3069" width="6" bestFit="1" customWidth="1"/>
    <col min="3070" max="3070" width="7.6640625" bestFit="1" customWidth="1"/>
    <col min="3071" max="3071" width="5" bestFit="1" customWidth="1"/>
    <col min="3072" max="3072" width="7.6640625" bestFit="1" customWidth="1"/>
    <col min="3073" max="3073" width="8.6640625" bestFit="1" customWidth="1"/>
    <col min="3074" max="3074" width="6" bestFit="1" customWidth="1"/>
    <col min="3075" max="3075" width="7.6640625" bestFit="1" customWidth="1"/>
    <col min="3076" max="3076" width="8.6640625" bestFit="1" customWidth="1"/>
    <col min="3077" max="3077" width="6" bestFit="1" customWidth="1"/>
    <col min="3078" max="3078" width="7.6640625" bestFit="1" customWidth="1"/>
    <col min="3079" max="3079" width="5" bestFit="1" customWidth="1"/>
    <col min="3080" max="3080" width="7.6640625" bestFit="1" customWidth="1"/>
    <col min="3081" max="3081" width="8.6640625" bestFit="1" customWidth="1"/>
    <col min="3082" max="3082" width="6" bestFit="1" customWidth="1"/>
    <col min="3083" max="3083" width="7.6640625" bestFit="1" customWidth="1"/>
    <col min="3084" max="3084" width="5" bestFit="1" customWidth="1"/>
    <col min="3085" max="3085" width="7.6640625" bestFit="1" customWidth="1"/>
    <col min="3086" max="3086" width="8.6640625" bestFit="1" customWidth="1"/>
    <col min="3087" max="3087" width="6" bestFit="1" customWidth="1"/>
    <col min="3088" max="3088" width="6.6640625" bestFit="1" customWidth="1"/>
    <col min="3089" max="3089" width="8.6640625" bestFit="1" customWidth="1"/>
    <col min="3090" max="3090" width="6" bestFit="1" customWidth="1"/>
    <col min="3091" max="3091" width="6.6640625" bestFit="1" customWidth="1"/>
    <col min="3092" max="3092" width="8.6640625" bestFit="1" customWidth="1"/>
    <col min="3093" max="3093" width="6" bestFit="1" customWidth="1"/>
    <col min="3094" max="3094" width="6.6640625" bestFit="1" customWidth="1"/>
    <col min="3095" max="3095" width="5" bestFit="1" customWidth="1"/>
    <col min="3096" max="3096" width="7.6640625" bestFit="1" customWidth="1"/>
    <col min="3097" max="3097" width="5" bestFit="1" customWidth="1"/>
    <col min="3098" max="3098" width="7.6640625" bestFit="1" customWidth="1"/>
    <col min="3099" max="3099" width="6" bestFit="1" customWidth="1"/>
    <col min="3100" max="3101" width="8.6640625" bestFit="1" customWidth="1"/>
    <col min="3102" max="3102" width="6" bestFit="1" customWidth="1"/>
    <col min="3103" max="3103" width="7.6640625" bestFit="1" customWidth="1"/>
    <col min="3104" max="3104" width="8.6640625" bestFit="1" customWidth="1"/>
    <col min="3105" max="3105" width="6" bestFit="1" customWidth="1"/>
    <col min="3106" max="3106" width="7.6640625" bestFit="1" customWidth="1"/>
    <col min="3107" max="3107" width="5" bestFit="1" customWidth="1"/>
    <col min="3108" max="3108" width="7.6640625" bestFit="1" customWidth="1"/>
    <col min="3109" max="3109" width="8.6640625" bestFit="1" customWidth="1"/>
    <col min="3110" max="3110" width="6" bestFit="1" customWidth="1"/>
    <col min="3111" max="3111" width="7.6640625" bestFit="1" customWidth="1"/>
    <col min="3112" max="3112" width="5" bestFit="1" customWidth="1"/>
    <col min="3113" max="3113" width="7.6640625" bestFit="1" customWidth="1"/>
    <col min="3114" max="3114" width="8.6640625" bestFit="1" customWidth="1"/>
    <col min="3115" max="3115" width="6" bestFit="1" customWidth="1"/>
    <col min="3116" max="3116" width="7.6640625" bestFit="1" customWidth="1"/>
    <col min="3117" max="3117" width="5" bestFit="1" customWidth="1"/>
    <col min="3118" max="3118" width="7.6640625" bestFit="1" customWidth="1"/>
    <col min="3119" max="3119" width="5" bestFit="1" customWidth="1"/>
    <col min="3120" max="3120" width="7.6640625" bestFit="1" customWidth="1"/>
    <col min="3121" max="3121" width="6" bestFit="1" customWidth="1"/>
    <col min="3122" max="3123" width="8.6640625" bestFit="1" customWidth="1"/>
    <col min="3124" max="3124" width="6" bestFit="1" customWidth="1"/>
    <col min="3125" max="3125" width="7.6640625" bestFit="1" customWidth="1"/>
    <col min="3126" max="3126" width="8.6640625" bestFit="1" customWidth="1"/>
    <col min="3127" max="3127" width="6" bestFit="1" customWidth="1"/>
    <col min="3128" max="3128" width="7.6640625" bestFit="1" customWidth="1"/>
    <col min="3129" max="3129" width="8.6640625" bestFit="1" customWidth="1"/>
    <col min="3130" max="3130" width="6" bestFit="1" customWidth="1"/>
    <col min="3131" max="3131" width="7.6640625" bestFit="1" customWidth="1"/>
    <col min="3132" max="3132" width="8.6640625" bestFit="1" customWidth="1"/>
    <col min="3133" max="3133" width="6" bestFit="1" customWidth="1"/>
    <col min="3134" max="3134" width="7.6640625" bestFit="1" customWidth="1"/>
    <col min="3135" max="3135" width="8.6640625" bestFit="1" customWidth="1"/>
    <col min="3136" max="3136" width="6" bestFit="1" customWidth="1"/>
    <col min="3137" max="3137" width="7.6640625" bestFit="1" customWidth="1"/>
    <col min="3138" max="3138" width="6" bestFit="1" customWidth="1"/>
    <col min="3139" max="3140" width="8.6640625" bestFit="1" customWidth="1"/>
    <col min="3141" max="3141" width="6" bestFit="1" customWidth="1"/>
    <col min="3142" max="3142" width="7.6640625" bestFit="1" customWidth="1"/>
    <col min="3143" max="3143" width="8.6640625" bestFit="1" customWidth="1"/>
    <col min="3144" max="3144" width="6" bestFit="1" customWidth="1"/>
    <col min="3145" max="3145" width="6.6640625" bestFit="1" customWidth="1"/>
    <col min="3146" max="3146" width="8.6640625" bestFit="1" customWidth="1"/>
    <col min="3147" max="3147" width="6" bestFit="1" customWidth="1"/>
    <col min="3148" max="3148" width="7.6640625" bestFit="1" customWidth="1"/>
    <col min="3149" max="3149" width="8.6640625" bestFit="1" customWidth="1"/>
    <col min="3150" max="3150" width="6" bestFit="1" customWidth="1"/>
    <col min="3151" max="3151" width="7.6640625" bestFit="1" customWidth="1"/>
    <col min="3152" max="3152" width="5" bestFit="1" customWidth="1"/>
    <col min="3153" max="3153" width="7.6640625" bestFit="1" customWidth="1"/>
    <col min="3154" max="3154" width="8.6640625" bestFit="1" customWidth="1"/>
    <col min="3155" max="3155" width="6" bestFit="1" customWidth="1"/>
    <col min="3156" max="3156" width="7.6640625" bestFit="1" customWidth="1"/>
    <col min="3157" max="3157" width="5" bestFit="1" customWidth="1"/>
    <col min="3158" max="3158" width="7.6640625" bestFit="1" customWidth="1"/>
    <col min="3159" max="3159" width="5" bestFit="1" customWidth="1"/>
    <col min="3160" max="3160" width="7.6640625" bestFit="1" customWidth="1"/>
    <col min="3161" max="3161" width="8.6640625" bestFit="1" customWidth="1"/>
    <col min="3162" max="3162" width="6" bestFit="1" customWidth="1"/>
    <col min="3163" max="3163" width="7.6640625" bestFit="1" customWidth="1"/>
    <col min="3164" max="3164" width="5" bestFit="1" customWidth="1"/>
    <col min="3165" max="3165" width="7.6640625" bestFit="1" customWidth="1"/>
    <col min="3166" max="3166" width="8.6640625" bestFit="1" customWidth="1"/>
    <col min="3167" max="3167" width="6" bestFit="1" customWidth="1"/>
    <col min="3168" max="3168" width="3" bestFit="1" customWidth="1"/>
    <col min="3169" max="3169" width="7.6640625" bestFit="1" customWidth="1"/>
    <col min="3170" max="3170" width="6" bestFit="1" customWidth="1"/>
    <col min="3171" max="3172" width="8.6640625" bestFit="1" customWidth="1"/>
    <col min="3173" max="3173" width="6" bestFit="1" customWidth="1"/>
    <col min="3174" max="3175" width="8.6640625" bestFit="1" customWidth="1"/>
    <col min="3176" max="3176" width="6" bestFit="1" customWidth="1"/>
    <col min="3177" max="3177" width="3" bestFit="1" customWidth="1"/>
    <col min="3178" max="3178" width="7.6640625" bestFit="1" customWidth="1"/>
    <col min="3179" max="3179" width="5" bestFit="1" customWidth="1"/>
    <col min="3180" max="3180" width="7.6640625" bestFit="1" customWidth="1"/>
    <col min="3181" max="3181" width="8.6640625" bestFit="1" customWidth="1"/>
    <col min="3182" max="3182" width="6" bestFit="1" customWidth="1"/>
    <col min="3183" max="3184" width="8.6640625" bestFit="1" customWidth="1"/>
    <col min="3185" max="3185" width="6" bestFit="1" customWidth="1"/>
    <col min="3186" max="3186" width="7.6640625" bestFit="1" customWidth="1"/>
    <col min="3187" max="3187" width="6" bestFit="1" customWidth="1"/>
    <col min="3188" max="3189" width="8.6640625" bestFit="1" customWidth="1"/>
    <col min="3190" max="3190" width="6" bestFit="1" customWidth="1"/>
    <col min="3191" max="3191" width="7.6640625" bestFit="1" customWidth="1"/>
    <col min="3192" max="3192" width="8.6640625" bestFit="1" customWidth="1"/>
    <col min="3193" max="3193" width="6" bestFit="1" customWidth="1"/>
    <col min="3194" max="3194" width="7.6640625" bestFit="1" customWidth="1"/>
    <col min="3195" max="3195" width="8.6640625" bestFit="1" customWidth="1"/>
    <col min="3196" max="3196" width="6" bestFit="1" customWidth="1"/>
    <col min="3197" max="3197" width="7.6640625" bestFit="1" customWidth="1"/>
    <col min="3198" max="3198" width="8.6640625" bestFit="1" customWidth="1"/>
    <col min="3199" max="3199" width="6" bestFit="1" customWidth="1"/>
    <col min="3200" max="3200" width="7.6640625" bestFit="1" customWidth="1"/>
    <col min="3201" max="3201" width="5" bestFit="1" customWidth="1"/>
    <col min="3202" max="3202" width="7.6640625" bestFit="1" customWidth="1"/>
    <col min="3203" max="3203" width="6" bestFit="1" customWidth="1"/>
    <col min="3204" max="3205" width="8.6640625" bestFit="1" customWidth="1"/>
    <col min="3206" max="3206" width="6" bestFit="1" customWidth="1"/>
    <col min="3207" max="3207" width="7.6640625" bestFit="1" customWidth="1"/>
    <col min="3208" max="3208" width="5" bestFit="1" customWidth="1"/>
    <col min="3209" max="3209" width="7.6640625" bestFit="1" customWidth="1"/>
    <col min="3210" max="3210" width="6" bestFit="1" customWidth="1"/>
    <col min="3211" max="3212" width="8.6640625" bestFit="1" customWidth="1"/>
    <col min="3213" max="3213" width="6" bestFit="1" customWidth="1"/>
    <col min="3214" max="3214" width="7.6640625" bestFit="1" customWidth="1"/>
    <col min="3215" max="3215" width="6" bestFit="1" customWidth="1"/>
    <col min="3216" max="3217" width="8.6640625" bestFit="1" customWidth="1"/>
    <col min="3218" max="3218" width="6" bestFit="1" customWidth="1"/>
    <col min="3219" max="3219" width="8.6640625" bestFit="1" customWidth="1"/>
    <col min="3220" max="3220" width="6" bestFit="1" customWidth="1"/>
    <col min="3221" max="3222" width="8.6640625" bestFit="1" customWidth="1"/>
    <col min="3223" max="3223" width="6" bestFit="1" customWidth="1"/>
    <col min="3224" max="3224" width="7.6640625" bestFit="1" customWidth="1"/>
    <col min="3225" max="3225" width="8.6640625" bestFit="1" customWidth="1"/>
    <col min="3226" max="3226" width="6" bestFit="1" customWidth="1"/>
    <col min="3227" max="3227" width="7.6640625" bestFit="1" customWidth="1"/>
    <col min="3228" max="3228" width="8.6640625" bestFit="1" customWidth="1"/>
    <col min="3229" max="3229" width="6" bestFit="1" customWidth="1"/>
    <col min="3230" max="3230" width="7.6640625" bestFit="1" customWidth="1"/>
    <col min="3231" max="3231" width="8.6640625" bestFit="1" customWidth="1"/>
    <col min="3232" max="3232" width="6" bestFit="1" customWidth="1"/>
    <col min="3233" max="3234" width="8.6640625" bestFit="1" customWidth="1"/>
    <col min="3235" max="3235" width="6" bestFit="1" customWidth="1"/>
    <col min="3236" max="3236" width="7.6640625" bestFit="1" customWidth="1"/>
    <col min="3237" max="3237" width="6" bestFit="1" customWidth="1"/>
    <col min="3238" max="3238" width="8.6640625" bestFit="1" customWidth="1"/>
    <col min="3239" max="3239" width="6" bestFit="1" customWidth="1"/>
    <col min="3240" max="3241" width="8.6640625" bestFit="1" customWidth="1"/>
    <col min="3242" max="3242" width="6" bestFit="1" customWidth="1"/>
    <col min="3243" max="3243" width="7.6640625" bestFit="1" customWidth="1"/>
    <col min="3244" max="3244" width="5" bestFit="1" customWidth="1"/>
    <col min="3245" max="3245" width="7.6640625" bestFit="1" customWidth="1"/>
    <col min="3246" max="3246" width="8.6640625" bestFit="1" customWidth="1"/>
    <col min="3247" max="3247" width="6" bestFit="1" customWidth="1"/>
    <col min="3248" max="3248" width="4" bestFit="1" customWidth="1"/>
    <col min="3249" max="3249" width="6.6640625" bestFit="1" customWidth="1"/>
    <col min="3250" max="3250" width="5" bestFit="1" customWidth="1"/>
    <col min="3251" max="3251" width="7.6640625" bestFit="1" customWidth="1"/>
    <col min="3252" max="3252" width="5" bestFit="1" customWidth="1"/>
    <col min="3253" max="3253" width="7.6640625" bestFit="1" customWidth="1"/>
    <col min="3254" max="3254" width="8.6640625" bestFit="1" customWidth="1"/>
    <col min="3255" max="3255" width="6" bestFit="1" customWidth="1"/>
    <col min="3256" max="3256" width="7.6640625" bestFit="1" customWidth="1"/>
    <col min="3257" max="3257" width="5" bestFit="1" customWidth="1"/>
    <col min="3258" max="3258" width="7.6640625" bestFit="1" customWidth="1"/>
    <col min="3259" max="3259" width="5" bestFit="1" customWidth="1"/>
    <col min="3260" max="3260" width="7.6640625" bestFit="1" customWidth="1"/>
    <col min="3261" max="3261" width="8.6640625" bestFit="1" customWidth="1"/>
    <col min="3262" max="3262" width="6" bestFit="1" customWidth="1"/>
    <col min="3263" max="3263" width="7.6640625" bestFit="1" customWidth="1"/>
    <col min="3264" max="3264" width="8.6640625" bestFit="1" customWidth="1"/>
    <col min="3265" max="3265" width="6" bestFit="1" customWidth="1"/>
    <col min="3266" max="3266" width="7.6640625" bestFit="1" customWidth="1"/>
    <col min="3267" max="3267" width="8.6640625" bestFit="1" customWidth="1"/>
    <col min="3268" max="3268" width="6" bestFit="1" customWidth="1"/>
    <col min="3269" max="3269" width="7.6640625" bestFit="1" customWidth="1"/>
    <col min="3270" max="3270" width="8.6640625" bestFit="1" customWidth="1"/>
    <col min="3271" max="3271" width="6" bestFit="1" customWidth="1"/>
    <col min="3272" max="3273" width="8.6640625" bestFit="1" customWidth="1"/>
    <col min="3274" max="3274" width="6" bestFit="1" customWidth="1"/>
    <col min="3275" max="3276" width="8.6640625" bestFit="1" customWidth="1"/>
    <col min="3277" max="3277" width="6" bestFit="1" customWidth="1"/>
    <col min="3278" max="3278" width="7.6640625" bestFit="1" customWidth="1"/>
    <col min="3279" max="3279" width="5" bestFit="1" customWidth="1"/>
    <col min="3280" max="3280" width="7.6640625" bestFit="1" customWidth="1"/>
    <col min="3281" max="3281" width="8.6640625" bestFit="1" customWidth="1"/>
    <col min="3282" max="3282" width="6" bestFit="1" customWidth="1"/>
    <col min="3283" max="3283" width="7.6640625" bestFit="1" customWidth="1"/>
    <col min="3284" max="3284" width="8.6640625" bestFit="1" customWidth="1"/>
    <col min="3285" max="3285" width="6" bestFit="1" customWidth="1"/>
    <col min="3286" max="3286" width="7.6640625" bestFit="1" customWidth="1"/>
    <col min="3287" max="3287" width="8.6640625" bestFit="1" customWidth="1"/>
    <col min="3288" max="3288" width="6" bestFit="1" customWidth="1"/>
    <col min="3289" max="3289" width="7.6640625" bestFit="1" customWidth="1"/>
    <col min="3290" max="3290" width="8.6640625" bestFit="1" customWidth="1"/>
    <col min="3291" max="3291" width="6" bestFit="1" customWidth="1"/>
    <col min="3292" max="3292" width="6.6640625" bestFit="1" customWidth="1"/>
    <col min="3293" max="3293" width="5" bestFit="1" customWidth="1"/>
    <col min="3294" max="3294" width="7.6640625" bestFit="1" customWidth="1"/>
    <col min="3295" max="3295" width="8.6640625" bestFit="1" customWidth="1"/>
    <col min="3296" max="3296" width="6" bestFit="1" customWidth="1"/>
    <col min="3297" max="3297" width="7.6640625" bestFit="1" customWidth="1"/>
    <col min="3298" max="3298" width="8.6640625" bestFit="1" customWidth="1"/>
    <col min="3299" max="3299" width="6" bestFit="1" customWidth="1"/>
    <col min="3300" max="3300" width="7.6640625" bestFit="1" customWidth="1"/>
    <col min="3301" max="3301" width="8.6640625" bestFit="1" customWidth="1"/>
    <col min="3302" max="3302" width="6" bestFit="1" customWidth="1"/>
    <col min="3303" max="3303" width="6.6640625" bestFit="1" customWidth="1"/>
    <col min="3304" max="3304" width="8.6640625" bestFit="1" customWidth="1"/>
    <col min="3305" max="3305" width="6" bestFit="1" customWidth="1"/>
    <col min="3306" max="3307" width="8.6640625" bestFit="1" customWidth="1"/>
    <col min="3308" max="3308" width="6" bestFit="1" customWidth="1"/>
    <col min="3309" max="3309" width="7.6640625" bestFit="1" customWidth="1"/>
    <col min="3310" max="3310" width="8.6640625" bestFit="1" customWidth="1"/>
    <col min="3311" max="3311" width="6" bestFit="1" customWidth="1"/>
    <col min="3312" max="3312" width="7.6640625" bestFit="1" customWidth="1"/>
    <col min="3313" max="3313" width="8.6640625" bestFit="1" customWidth="1"/>
    <col min="3314" max="3314" width="6" bestFit="1" customWidth="1"/>
    <col min="3315" max="3316" width="8.6640625" bestFit="1" customWidth="1"/>
    <col min="3317" max="3317" width="6" bestFit="1" customWidth="1"/>
    <col min="3318" max="3318" width="7.6640625" bestFit="1" customWidth="1"/>
    <col min="3319" max="3319" width="6" bestFit="1" customWidth="1"/>
    <col min="3320" max="3320" width="8.6640625" bestFit="1" customWidth="1"/>
    <col min="3321" max="3321" width="6" bestFit="1" customWidth="1"/>
    <col min="3322" max="3323" width="8.6640625" bestFit="1" customWidth="1"/>
    <col min="3324" max="3324" width="6" bestFit="1" customWidth="1"/>
    <col min="3325" max="3325" width="7.6640625" bestFit="1" customWidth="1"/>
    <col min="3326" max="3326" width="6" bestFit="1" customWidth="1"/>
    <col min="3327" max="3328" width="8.6640625" bestFit="1" customWidth="1"/>
    <col min="3329" max="3329" width="6" bestFit="1" customWidth="1"/>
    <col min="3330" max="3330" width="7.6640625" bestFit="1" customWidth="1"/>
    <col min="3331" max="3331" width="8.6640625" bestFit="1" customWidth="1"/>
    <col min="3332" max="3332" width="6" bestFit="1" customWidth="1"/>
    <col min="3333" max="3333" width="7.6640625" bestFit="1" customWidth="1"/>
    <col min="3334" max="3334" width="8.6640625" bestFit="1" customWidth="1"/>
    <col min="3335" max="3335" width="6" bestFit="1" customWidth="1"/>
    <col min="3336" max="3337" width="8.6640625" bestFit="1" customWidth="1"/>
    <col min="3338" max="3338" width="6" bestFit="1" customWidth="1"/>
    <col min="3339" max="3339" width="7.6640625" bestFit="1" customWidth="1"/>
    <col min="3340" max="3340" width="8.6640625" bestFit="1" customWidth="1"/>
    <col min="3341" max="3341" width="6" bestFit="1" customWidth="1"/>
    <col min="3342" max="3343" width="8.6640625" bestFit="1" customWidth="1"/>
    <col min="3344" max="3344" width="6" bestFit="1" customWidth="1"/>
    <col min="3345" max="3345" width="7.6640625" bestFit="1" customWidth="1"/>
    <col min="3346" max="3346" width="8.6640625" bestFit="1" customWidth="1"/>
    <col min="3347" max="3347" width="6" bestFit="1" customWidth="1"/>
    <col min="3348" max="3348" width="7.6640625" bestFit="1" customWidth="1"/>
    <col min="3349" max="3349" width="8.6640625" bestFit="1" customWidth="1"/>
    <col min="3350" max="3350" width="6" bestFit="1" customWidth="1"/>
    <col min="3351" max="3351" width="7.6640625" bestFit="1" customWidth="1"/>
    <col min="3352" max="3352" width="8.6640625" bestFit="1" customWidth="1"/>
    <col min="3353" max="3353" width="6" bestFit="1" customWidth="1"/>
    <col min="3354" max="3354" width="7.6640625" bestFit="1" customWidth="1"/>
    <col min="3355" max="3355" width="8.6640625" bestFit="1" customWidth="1"/>
    <col min="3356" max="3356" width="6" bestFit="1" customWidth="1"/>
    <col min="3357" max="3357" width="7.6640625" bestFit="1" customWidth="1"/>
    <col min="3358" max="3358" width="6" bestFit="1" customWidth="1"/>
    <col min="3359" max="3360" width="8.6640625" bestFit="1" customWidth="1"/>
    <col min="3361" max="3361" width="6" bestFit="1" customWidth="1"/>
    <col min="3362" max="3362" width="6.6640625" bestFit="1" customWidth="1"/>
    <col min="3363" max="3363" width="5" bestFit="1" customWidth="1"/>
    <col min="3364" max="3364" width="7.6640625" bestFit="1" customWidth="1"/>
    <col min="3365" max="3365" width="6" bestFit="1" customWidth="1"/>
    <col min="3366" max="3367" width="8.6640625" bestFit="1" customWidth="1"/>
    <col min="3368" max="3368" width="6" bestFit="1" customWidth="1"/>
    <col min="3369" max="3370" width="8.6640625" bestFit="1" customWidth="1"/>
    <col min="3371" max="3371" width="6" bestFit="1" customWidth="1"/>
    <col min="3372" max="3372" width="7.6640625" bestFit="1" customWidth="1"/>
    <col min="3373" max="3373" width="8.6640625" bestFit="1" customWidth="1"/>
    <col min="3374" max="3374" width="6" bestFit="1" customWidth="1"/>
    <col min="3375" max="3375" width="7.6640625" bestFit="1" customWidth="1"/>
    <col min="3376" max="3376" width="8.6640625" bestFit="1" customWidth="1"/>
    <col min="3377" max="3377" width="6" bestFit="1" customWidth="1"/>
    <col min="3378" max="3378" width="7.6640625" bestFit="1" customWidth="1"/>
    <col min="3379" max="3379" width="8.6640625" bestFit="1" customWidth="1"/>
    <col min="3380" max="3380" width="6" bestFit="1" customWidth="1"/>
    <col min="3381" max="3382" width="8.6640625" bestFit="1" customWidth="1"/>
    <col min="3383" max="3383" width="6" bestFit="1" customWidth="1"/>
    <col min="3384" max="3384" width="7.6640625" bestFit="1" customWidth="1"/>
    <col min="3385" max="3385" width="8.6640625" bestFit="1" customWidth="1"/>
    <col min="3386" max="3386" width="6" bestFit="1" customWidth="1"/>
    <col min="3387" max="3388" width="8.6640625" bestFit="1" customWidth="1"/>
    <col min="3389" max="3389" width="6" bestFit="1" customWidth="1"/>
    <col min="3390" max="3390" width="7.6640625" bestFit="1" customWidth="1"/>
    <col min="3391" max="3391" width="5" bestFit="1" customWidth="1"/>
    <col min="3392" max="3392" width="7.6640625" bestFit="1" customWidth="1"/>
    <col min="3393" max="3393" width="8.6640625" bestFit="1" customWidth="1"/>
    <col min="3394" max="3394" width="6" bestFit="1" customWidth="1"/>
    <col min="3395" max="3395" width="7.6640625" bestFit="1" customWidth="1"/>
    <col min="3396" max="3396" width="8.6640625" bestFit="1" customWidth="1"/>
    <col min="3397" max="3397" width="6" bestFit="1" customWidth="1"/>
    <col min="3398" max="3398" width="7.6640625" bestFit="1" customWidth="1"/>
    <col min="3399" max="3399" width="8.6640625" bestFit="1" customWidth="1"/>
    <col min="3400" max="3400" width="6" bestFit="1" customWidth="1"/>
    <col min="3401" max="3401" width="7.6640625" bestFit="1" customWidth="1"/>
    <col min="3402" max="3402" width="6" bestFit="1" customWidth="1"/>
    <col min="3403" max="3403" width="8.6640625" bestFit="1" customWidth="1"/>
    <col min="3404" max="3404" width="6" bestFit="1" customWidth="1"/>
    <col min="3405" max="3406" width="8.6640625" bestFit="1" customWidth="1"/>
    <col min="3407" max="3407" width="6" bestFit="1" customWidth="1"/>
    <col min="3408" max="3409" width="8.6640625" bestFit="1" customWidth="1"/>
    <col min="3410" max="3410" width="6" bestFit="1" customWidth="1"/>
    <col min="3411" max="3411" width="7.6640625" bestFit="1" customWidth="1"/>
    <col min="3412" max="3412" width="8.6640625" bestFit="1" customWidth="1"/>
    <col min="3413" max="3413" width="6" bestFit="1" customWidth="1"/>
    <col min="3414" max="3414" width="7.6640625" bestFit="1" customWidth="1"/>
    <col min="3415" max="3415" width="8.6640625" bestFit="1" customWidth="1"/>
    <col min="3416" max="3416" width="6" bestFit="1" customWidth="1"/>
    <col min="3417" max="3417" width="6.6640625" bestFit="1" customWidth="1"/>
    <col min="3418" max="3418" width="8.6640625" bestFit="1" customWidth="1"/>
    <col min="3419" max="3419" width="6" bestFit="1" customWidth="1"/>
    <col min="3420" max="3420" width="6.6640625" bestFit="1" customWidth="1"/>
    <col min="3421" max="3421" width="8.6640625" bestFit="1" customWidth="1"/>
    <col min="3422" max="3422" width="6" bestFit="1" customWidth="1"/>
    <col min="3423" max="3423" width="7.6640625" bestFit="1" customWidth="1"/>
    <col min="3424" max="3424" width="8.6640625" bestFit="1" customWidth="1"/>
    <col min="3425" max="3425" width="6" bestFit="1" customWidth="1"/>
    <col min="3426" max="3426" width="7.6640625" bestFit="1" customWidth="1"/>
    <col min="3427" max="3427" width="6" bestFit="1" customWidth="1"/>
    <col min="3428" max="3429" width="8.6640625" bestFit="1" customWidth="1"/>
    <col min="3430" max="3430" width="6" bestFit="1" customWidth="1"/>
    <col min="3431" max="3431" width="7.6640625" bestFit="1" customWidth="1"/>
    <col min="3432" max="3432" width="5" bestFit="1" customWidth="1"/>
    <col min="3433" max="3433" width="7.6640625" bestFit="1" customWidth="1"/>
    <col min="3434" max="3434" width="6" bestFit="1" customWidth="1"/>
    <col min="3435" max="3436" width="8.6640625" bestFit="1" customWidth="1"/>
    <col min="3437" max="3437" width="6" bestFit="1" customWidth="1"/>
    <col min="3438" max="3438" width="7.6640625" bestFit="1" customWidth="1"/>
    <col min="3439" max="3439" width="8.6640625" bestFit="1" customWidth="1"/>
    <col min="3440" max="3440" width="6" bestFit="1" customWidth="1"/>
    <col min="3441" max="3441" width="7.6640625" bestFit="1" customWidth="1"/>
    <col min="3442" max="3442" width="8.6640625" bestFit="1" customWidth="1"/>
    <col min="3443" max="3443" width="6" bestFit="1" customWidth="1"/>
    <col min="3444" max="3444" width="7.6640625" bestFit="1" customWidth="1"/>
    <col min="3445" max="3445" width="8.6640625" bestFit="1" customWidth="1"/>
    <col min="3446" max="3446" width="6" bestFit="1" customWidth="1"/>
    <col min="3447" max="3447" width="7.6640625" bestFit="1" customWidth="1"/>
    <col min="3448" max="3448" width="6" bestFit="1" customWidth="1"/>
    <col min="3449" max="3450" width="8.6640625" bestFit="1" customWidth="1"/>
    <col min="3451" max="3451" width="6" bestFit="1" customWidth="1"/>
    <col min="3452" max="3452" width="7.6640625" bestFit="1" customWidth="1"/>
    <col min="3453" max="3453" width="8.6640625" bestFit="1" customWidth="1"/>
    <col min="3454" max="3454" width="6" bestFit="1" customWidth="1"/>
    <col min="3455" max="3455" width="7.6640625" bestFit="1" customWidth="1"/>
    <col min="3456" max="3456" width="8.6640625" bestFit="1" customWidth="1"/>
    <col min="3457" max="3457" width="6" bestFit="1" customWidth="1"/>
    <col min="3458" max="3458" width="7.6640625" bestFit="1" customWidth="1"/>
    <col min="3459" max="3459" width="6" bestFit="1" customWidth="1"/>
    <col min="3460" max="3461" width="8.6640625" bestFit="1" customWidth="1"/>
    <col min="3462" max="3462" width="6" bestFit="1" customWidth="1"/>
    <col min="3463" max="3463" width="7.6640625" bestFit="1" customWidth="1"/>
    <col min="3464" max="3464" width="8.6640625" bestFit="1" customWidth="1"/>
    <col min="3465" max="3465" width="6" bestFit="1" customWidth="1"/>
    <col min="3466" max="3466" width="6.6640625" bestFit="1" customWidth="1"/>
    <col min="3467" max="3467" width="5" bestFit="1" customWidth="1"/>
    <col min="3468" max="3468" width="7.6640625" bestFit="1" customWidth="1"/>
    <col min="3469" max="3469" width="5" bestFit="1" customWidth="1"/>
    <col min="3470" max="3470" width="7.6640625" bestFit="1" customWidth="1"/>
    <col min="3471" max="3471" width="6" bestFit="1" customWidth="1"/>
    <col min="3472" max="3473" width="8.6640625" bestFit="1" customWidth="1"/>
    <col min="3474" max="3474" width="6" bestFit="1" customWidth="1"/>
    <col min="3475" max="3475" width="7.6640625" bestFit="1" customWidth="1"/>
    <col min="3476" max="3476" width="8.6640625" bestFit="1" customWidth="1"/>
    <col min="3477" max="3477" width="6" bestFit="1" customWidth="1"/>
    <col min="3478" max="3479" width="8.6640625" bestFit="1" customWidth="1"/>
    <col min="3480" max="3480" width="6" bestFit="1" customWidth="1"/>
    <col min="3481" max="3481" width="7.6640625" bestFit="1" customWidth="1"/>
    <col min="3482" max="3482" width="8.6640625" bestFit="1" customWidth="1"/>
    <col min="3483" max="3483" width="6" bestFit="1" customWidth="1"/>
    <col min="3484" max="3484" width="6.6640625" bestFit="1" customWidth="1"/>
    <col min="3485" max="3485" width="8.6640625" bestFit="1" customWidth="1"/>
    <col min="3486" max="3486" width="6" bestFit="1" customWidth="1"/>
    <col min="3487" max="3488" width="8.6640625" bestFit="1" customWidth="1"/>
    <col min="3489" max="3489" width="6" bestFit="1" customWidth="1"/>
    <col min="3490" max="3490" width="7.6640625" bestFit="1" customWidth="1"/>
    <col min="3491" max="3491" width="8.6640625" bestFit="1" customWidth="1"/>
    <col min="3492" max="3492" width="6" bestFit="1" customWidth="1"/>
    <col min="3493" max="3493" width="8.6640625" bestFit="1" customWidth="1"/>
    <col min="3494" max="3494" width="6" bestFit="1" customWidth="1"/>
    <col min="3495" max="3496" width="8.6640625" bestFit="1" customWidth="1"/>
    <col min="3497" max="3497" width="6" bestFit="1" customWidth="1"/>
    <col min="3498" max="3498" width="7.6640625" bestFit="1" customWidth="1"/>
    <col min="3499" max="3499" width="8.6640625" bestFit="1" customWidth="1"/>
    <col min="3500" max="3500" width="6" bestFit="1" customWidth="1"/>
    <col min="3501" max="3502" width="8.6640625" bestFit="1" customWidth="1"/>
    <col min="3503" max="3503" width="6" bestFit="1" customWidth="1"/>
    <col min="3504" max="3504" width="7.6640625" bestFit="1" customWidth="1"/>
    <col min="3505" max="3505" width="8.6640625" bestFit="1" customWidth="1"/>
    <col min="3506" max="3506" width="6" bestFit="1" customWidth="1"/>
    <col min="3507" max="3507" width="7.6640625" bestFit="1" customWidth="1"/>
    <col min="3508" max="3508" width="8.6640625" bestFit="1" customWidth="1"/>
    <col min="3509" max="3509" width="6" bestFit="1" customWidth="1"/>
    <col min="3510" max="3511" width="8.6640625" bestFit="1" customWidth="1"/>
    <col min="3512" max="3512" width="6" bestFit="1" customWidth="1"/>
    <col min="3513" max="3513" width="7.6640625" bestFit="1" customWidth="1"/>
    <col min="3514" max="3514" width="5" bestFit="1" customWidth="1"/>
    <col min="3515" max="3515" width="7.6640625" bestFit="1" customWidth="1"/>
    <col min="3516" max="3516" width="5" bestFit="1" customWidth="1"/>
    <col min="3517" max="3517" width="7.6640625" bestFit="1" customWidth="1"/>
    <col min="3518" max="3518" width="5" bestFit="1" customWidth="1"/>
    <col min="3519" max="3519" width="7.6640625" bestFit="1" customWidth="1"/>
    <col min="3520" max="3520" width="8.6640625" bestFit="1" customWidth="1"/>
    <col min="3521" max="3521" width="6" bestFit="1" customWidth="1"/>
    <col min="3522" max="3522" width="7.6640625" bestFit="1" customWidth="1"/>
    <col min="3523" max="3523" width="8.6640625" bestFit="1" customWidth="1"/>
    <col min="3524" max="3524" width="6" bestFit="1" customWidth="1"/>
    <col min="3525" max="3525" width="7.6640625" bestFit="1" customWidth="1"/>
    <col min="3526" max="3526" width="8.6640625" bestFit="1" customWidth="1"/>
    <col min="3527" max="3527" width="6" bestFit="1" customWidth="1"/>
    <col min="3528" max="3528" width="7.6640625" bestFit="1" customWidth="1"/>
    <col min="3529" max="3529" width="6" bestFit="1" customWidth="1"/>
    <col min="3530" max="3531" width="8.6640625" bestFit="1" customWidth="1"/>
    <col min="3532" max="3532" width="6" bestFit="1" customWidth="1"/>
    <col min="3533" max="3533" width="6.6640625" bestFit="1" customWidth="1"/>
    <col min="3534" max="3534" width="8.6640625" bestFit="1" customWidth="1"/>
    <col min="3535" max="3535" width="6" bestFit="1" customWidth="1"/>
    <col min="3536" max="3536" width="7.6640625" bestFit="1" customWidth="1"/>
    <col min="3537" max="3537" width="5" bestFit="1" customWidth="1"/>
    <col min="3538" max="3538" width="7.6640625" bestFit="1" customWidth="1"/>
    <col min="3539" max="3539" width="8.6640625" bestFit="1" customWidth="1"/>
    <col min="3540" max="3540" width="6" bestFit="1" customWidth="1"/>
    <col min="3541" max="3541" width="7.6640625" bestFit="1" customWidth="1"/>
    <col min="3542" max="3542" width="8.6640625" bestFit="1" customWidth="1"/>
    <col min="3543" max="3543" width="6" bestFit="1" customWidth="1"/>
    <col min="3544" max="3544" width="7.6640625" bestFit="1" customWidth="1"/>
    <col min="3545" max="3545" width="8.6640625" bestFit="1" customWidth="1"/>
    <col min="3546" max="3546" width="6" bestFit="1" customWidth="1"/>
    <col min="3547" max="3547" width="7.6640625" bestFit="1" customWidth="1"/>
    <col min="3548" max="3548" width="6" bestFit="1" customWidth="1"/>
    <col min="3549" max="3550" width="8.6640625" bestFit="1" customWidth="1"/>
    <col min="3551" max="3551" width="6" bestFit="1" customWidth="1"/>
    <col min="3552" max="3552" width="7.6640625" bestFit="1" customWidth="1"/>
    <col min="3553" max="3553" width="8.6640625" bestFit="1" customWidth="1"/>
    <col min="3554" max="3554" width="6" bestFit="1" customWidth="1"/>
    <col min="3555" max="3555" width="7.6640625" bestFit="1" customWidth="1"/>
    <col min="3556" max="3556" width="8.6640625" bestFit="1" customWidth="1"/>
    <col min="3557" max="3557" width="6" bestFit="1" customWidth="1"/>
    <col min="3558" max="3558" width="7.6640625" bestFit="1" customWidth="1"/>
    <col min="3559" max="3559" width="8.6640625" bestFit="1" customWidth="1"/>
    <col min="3560" max="3560" width="6" bestFit="1" customWidth="1"/>
    <col min="3561" max="3561" width="7.6640625" bestFit="1" customWidth="1"/>
    <col min="3562" max="3562" width="8.6640625" bestFit="1" customWidth="1"/>
    <col min="3563" max="3563" width="6" bestFit="1" customWidth="1"/>
    <col min="3564" max="3564" width="7.6640625" bestFit="1" customWidth="1"/>
    <col min="3565" max="3565" width="8.6640625" bestFit="1" customWidth="1"/>
    <col min="3566" max="3566" width="6" bestFit="1" customWidth="1"/>
    <col min="3567" max="3567" width="7.6640625" bestFit="1" customWidth="1"/>
    <col min="3568" max="3568" width="8.6640625" bestFit="1" customWidth="1"/>
    <col min="3569" max="3569" width="6" bestFit="1" customWidth="1"/>
    <col min="3570" max="3570" width="7.6640625" bestFit="1" customWidth="1"/>
    <col min="3571" max="3571" width="8.6640625" bestFit="1" customWidth="1"/>
    <col min="3572" max="3572" width="6" bestFit="1" customWidth="1"/>
    <col min="3573" max="3573" width="7.6640625" bestFit="1" customWidth="1"/>
    <col min="3574" max="3574" width="8.6640625" bestFit="1" customWidth="1"/>
    <col min="3575" max="3575" width="6" bestFit="1" customWidth="1"/>
    <col min="3576" max="3576" width="7.6640625" bestFit="1" customWidth="1"/>
    <col min="3577" max="3577" width="8.6640625" bestFit="1" customWidth="1"/>
    <col min="3578" max="3578" width="6" bestFit="1" customWidth="1"/>
    <col min="3579" max="3579" width="7.6640625" bestFit="1" customWidth="1"/>
    <col min="3580" max="3580" width="8.6640625" bestFit="1" customWidth="1"/>
    <col min="3581" max="3581" width="6" bestFit="1" customWidth="1"/>
    <col min="3582" max="3583" width="8.6640625" bestFit="1" customWidth="1"/>
    <col min="3584" max="3584" width="6" bestFit="1" customWidth="1"/>
    <col min="3585" max="3585" width="7.6640625" bestFit="1" customWidth="1"/>
    <col min="3586" max="3586" width="8.6640625" bestFit="1" customWidth="1"/>
    <col min="3587" max="3587" width="6" bestFit="1" customWidth="1"/>
    <col min="3588" max="3589" width="8.6640625" bestFit="1" customWidth="1"/>
    <col min="3590" max="3590" width="6" bestFit="1" customWidth="1"/>
    <col min="3591" max="3591" width="7.6640625" bestFit="1" customWidth="1"/>
    <col min="3592" max="3592" width="8.6640625" bestFit="1" customWidth="1"/>
    <col min="3593" max="3593" width="6" bestFit="1" customWidth="1"/>
    <col min="3594" max="3594" width="7.6640625" bestFit="1" customWidth="1"/>
    <col min="3595" max="3595" width="8.6640625" bestFit="1" customWidth="1"/>
    <col min="3596" max="3596" width="6" bestFit="1" customWidth="1"/>
    <col min="3597" max="3597" width="7.6640625" bestFit="1" customWidth="1"/>
    <col min="3598" max="3598" width="8.6640625" bestFit="1" customWidth="1"/>
    <col min="3599" max="3599" width="6" bestFit="1" customWidth="1"/>
    <col min="3600" max="3601" width="8.6640625" bestFit="1" customWidth="1"/>
    <col min="3602" max="3602" width="6" bestFit="1" customWidth="1"/>
    <col min="3603" max="3603" width="7.6640625" bestFit="1" customWidth="1"/>
    <col min="3604" max="3604" width="8.6640625" bestFit="1" customWidth="1"/>
    <col min="3605" max="3605" width="6" bestFit="1" customWidth="1"/>
    <col min="3606" max="3606" width="7.6640625" bestFit="1" customWidth="1"/>
    <col min="3607" max="3607" width="8.6640625" bestFit="1" customWidth="1"/>
    <col min="3608" max="3608" width="6" bestFit="1" customWidth="1"/>
    <col min="3609" max="3610" width="8.6640625" bestFit="1" customWidth="1"/>
    <col min="3611" max="3611" width="6" bestFit="1" customWidth="1"/>
    <col min="3612" max="3613" width="8.6640625" bestFit="1" customWidth="1"/>
    <col min="3614" max="3614" width="6" bestFit="1" customWidth="1"/>
    <col min="3615" max="3615" width="7.6640625" bestFit="1" customWidth="1"/>
    <col min="3616" max="3616" width="8.6640625" bestFit="1" customWidth="1"/>
    <col min="3617" max="3617" width="6" bestFit="1" customWidth="1"/>
    <col min="3618" max="3618" width="6.6640625" bestFit="1" customWidth="1"/>
    <col min="3619" max="3619" width="5" bestFit="1" customWidth="1"/>
    <col min="3620" max="3620" width="7.6640625" bestFit="1" customWidth="1"/>
    <col min="3621" max="3621" width="8.6640625" bestFit="1" customWidth="1"/>
    <col min="3622" max="3622" width="6" bestFit="1" customWidth="1"/>
    <col min="3623" max="3623" width="7.6640625" bestFit="1" customWidth="1"/>
    <col min="3624" max="3624" width="8.6640625" bestFit="1" customWidth="1"/>
    <col min="3625" max="3625" width="6" bestFit="1" customWidth="1"/>
    <col min="3626" max="3627" width="8.6640625" bestFit="1" customWidth="1"/>
    <col min="3628" max="3628" width="6" bestFit="1" customWidth="1"/>
    <col min="3629" max="3629" width="7.6640625" bestFit="1" customWidth="1"/>
    <col min="3630" max="3630" width="8.6640625" bestFit="1" customWidth="1"/>
    <col min="3631" max="3631" width="6" bestFit="1" customWidth="1"/>
    <col min="3632" max="3632" width="7.6640625" bestFit="1" customWidth="1"/>
    <col min="3633" max="3633" width="6" bestFit="1" customWidth="1"/>
    <col min="3634" max="3635" width="8.6640625" bestFit="1" customWidth="1"/>
    <col min="3636" max="3636" width="6" bestFit="1" customWidth="1"/>
    <col min="3637" max="3637" width="7.6640625" bestFit="1" customWidth="1"/>
    <col min="3638" max="3638" width="8.6640625" bestFit="1" customWidth="1"/>
    <col min="3639" max="3639" width="6" bestFit="1" customWidth="1"/>
    <col min="3640" max="3640" width="7.6640625" bestFit="1" customWidth="1"/>
    <col min="3641" max="3641" width="8.6640625" bestFit="1" customWidth="1"/>
    <col min="3642" max="3642" width="6" bestFit="1" customWidth="1"/>
    <col min="3643" max="3643" width="7.6640625" bestFit="1" customWidth="1"/>
    <col min="3644" max="3644" width="8.6640625" bestFit="1" customWidth="1"/>
    <col min="3645" max="3645" width="6" bestFit="1" customWidth="1"/>
    <col min="3646" max="3646" width="7.6640625" bestFit="1" customWidth="1"/>
    <col min="3647" max="3647" width="8.6640625" bestFit="1" customWidth="1"/>
    <col min="3648" max="3648" width="6" bestFit="1" customWidth="1"/>
    <col min="3649" max="3649" width="7.6640625" bestFit="1" customWidth="1"/>
    <col min="3650" max="3650" width="5" bestFit="1" customWidth="1"/>
    <col min="3651" max="3651" width="7.6640625" bestFit="1" customWidth="1"/>
    <col min="3652" max="3652" width="8.6640625" bestFit="1" customWidth="1"/>
    <col min="3653" max="3653" width="6" bestFit="1" customWidth="1"/>
    <col min="3654" max="3654" width="7.6640625" bestFit="1" customWidth="1"/>
    <col min="3655" max="3655" width="5" bestFit="1" customWidth="1"/>
    <col min="3656" max="3656" width="7.6640625" bestFit="1" customWidth="1"/>
    <col min="3657" max="3657" width="5" bestFit="1" customWidth="1"/>
    <col min="3658" max="3658" width="7.6640625" bestFit="1" customWidth="1"/>
    <col min="3659" max="3659" width="8.6640625" bestFit="1" customWidth="1"/>
    <col min="3660" max="3660" width="6" bestFit="1" customWidth="1"/>
    <col min="3661" max="3661" width="7.6640625" bestFit="1" customWidth="1"/>
    <col min="3662" max="3662" width="8.6640625" bestFit="1" customWidth="1"/>
    <col min="3663" max="3663" width="6" bestFit="1" customWidth="1"/>
    <col min="3664" max="3665" width="8.6640625" bestFit="1" customWidth="1"/>
    <col min="3666" max="3666" width="6" bestFit="1" customWidth="1"/>
    <col min="3667" max="3667" width="7.6640625" bestFit="1" customWidth="1"/>
    <col min="3668" max="3668" width="8.6640625" bestFit="1" customWidth="1"/>
    <col min="3669" max="3669" width="6" bestFit="1" customWidth="1"/>
    <col min="3670" max="3670" width="7.6640625" bestFit="1" customWidth="1"/>
    <col min="3671" max="3671" width="8.6640625" bestFit="1" customWidth="1"/>
    <col min="3672" max="3672" width="6" bestFit="1" customWidth="1"/>
    <col min="3673" max="3674" width="8.6640625" bestFit="1" customWidth="1"/>
    <col min="3675" max="3675" width="6" bestFit="1" customWidth="1"/>
    <col min="3676" max="3676" width="7.6640625" bestFit="1" customWidth="1"/>
    <col min="3677" max="3677" width="8.6640625" bestFit="1" customWidth="1"/>
    <col min="3678" max="3678" width="6" bestFit="1" customWidth="1"/>
    <col min="3679" max="3679" width="3" bestFit="1" customWidth="1"/>
    <col min="3680" max="3680" width="7.6640625" bestFit="1" customWidth="1"/>
    <col min="3681" max="3681" width="6" bestFit="1" customWidth="1"/>
    <col min="3682" max="3683" width="8.6640625" bestFit="1" customWidth="1"/>
    <col min="3684" max="3684" width="6" bestFit="1" customWidth="1"/>
    <col min="3685" max="3685" width="7.6640625" bestFit="1" customWidth="1"/>
    <col min="3686" max="3686" width="8.6640625" bestFit="1" customWidth="1"/>
    <col min="3687" max="3687" width="6" bestFit="1" customWidth="1"/>
    <col min="3688" max="3689" width="8.6640625" bestFit="1" customWidth="1"/>
    <col min="3690" max="3690" width="6" bestFit="1" customWidth="1"/>
    <col min="3691" max="3691" width="7.6640625" bestFit="1" customWidth="1"/>
    <col min="3692" max="3692" width="8.6640625" bestFit="1" customWidth="1"/>
    <col min="3693" max="3693" width="6" bestFit="1" customWidth="1"/>
    <col min="3694" max="3694" width="6.6640625" bestFit="1" customWidth="1"/>
    <col min="3695" max="3695" width="8.6640625" bestFit="1" customWidth="1"/>
    <col min="3696" max="3696" width="6" bestFit="1" customWidth="1"/>
    <col min="3697" max="3697" width="6.6640625" bestFit="1" customWidth="1"/>
    <col min="3698" max="3698" width="8.6640625" bestFit="1" customWidth="1"/>
    <col min="3699" max="3699" width="6" bestFit="1" customWidth="1"/>
    <col min="3700" max="3700" width="7.6640625" bestFit="1" customWidth="1"/>
    <col min="3701" max="3701" width="8.6640625" bestFit="1" customWidth="1"/>
    <col min="3702" max="3702" width="6" bestFit="1" customWidth="1"/>
    <col min="3703" max="3703" width="8.6640625" bestFit="1" customWidth="1"/>
    <col min="3704" max="3704" width="6" bestFit="1" customWidth="1"/>
    <col min="3705" max="3706" width="8.6640625" bestFit="1" customWidth="1"/>
    <col min="3707" max="3707" width="6" bestFit="1" customWidth="1"/>
    <col min="3708" max="3709" width="8.6640625" bestFit="1" customWidth="1"/>
    <col min="3710" max="3710" width="6" bestFit="1" customWidth="1"/>
    <col min="3711" max="3712" width="8.6640625" bestFit="1" customWidth="1"/>
    <col min="3713" max="3713" width="6" bestFit="1" customWidth="1"/>
    <col min="3714" max="3715" width="8.6640625" bestFit="1" customWidth="1"/>
    <col min="3716" max="3716" width="6" bestFit="1" customWidth="1"/>
    <col min="3717" max="3717" width="6.6640625" bestFit="1" customWidth="1"/>
    <col min="3718" max="3718" width="8.6640625" bestFit="1" customWidth="1"/>
    <col min="3719" max="3719" width="6" bestFit="1" customWidth="1"/>
    <col min="3720" max="3720" width="7.6640625" bestFit="1" customWidth="1"/>
    <col min="3721" max="3721" width="8.6640625" bestFit="1" customWidth="1"/>
    <col min="3722" max="3722" width="6" bestFit="1" customWidth="1"/>
    <col min="3723" max="3723" width="7.6640625" bestFit="1" customWidth="1"/>
    <col min="3724" max="3724" width="8.6640625" bestFit="1" customWidth="1"/>
    <col min="3725" max="3725" width="6" bestFit="1" customWidth="1"/>
    <col min="3726" max="3726" width="7.6640625" bestFit="1" customWidth="1"/>
    <col min="3727" max="3727" width="8.6640625" bestFit="1" customWidth="1"/>
    <col min="3728" max="3728" width="6" bestFit="1" customWidth="1"/>
    <col min="3729" max="3730" width="8.6640625" bestFit="1" customWidth="1"/>
    <col min="3731" max="3731" width="6" bestFit="1" customWidth="1"/>
    <col min="3732" max="3732" width="7.6640625" bestFit="1" customWidth="1"/>
    <col min="3733" max="3733" width="8.6640625" bestFit="1" customWidth="1"/>
    <col min="3734" max="3734" width="6" bestFit="1" customWidth="1"/>
    <col min="3735" max="3735" width="7.6640625" bestFit="1" customWidth="1"/>
    <col min="3736" max="3736" width="8.6640625" bestFit="1" customWidth="1"/>
    <col min="3737" max="3737" width="6" bestFit="1" customWidth="1"/>
    <col min="3738" max="3738" width="7.6640625" bestFit="1" customWidth="1"/>
    <col min="3739" max="3739" width="8.6640625" bestFit="1" customWidth="1"/>
    <col min="3740" max="3740" width="6" bestFit="1" customWidth="1"/>
    <col min="3741" max="3741" width="7.6640625" bestFit="1" customWidth="1"/>
    <col min="3742" max="3742" width="8.6640625" bestFit="1" customWidth="1"/>
    <col min="3743" max="3743" width="6" bestFit="1" customWidth="1"/>
    <col min="3744" max="3744" width="7.6640625" bestFit="1" customWidth="1"/>
    <col min="3745" max="3745" width="8.6640625" bestFit="1" customWidth="1"/>
    <col min="3746" max="3746" width="6" bestFit="1" customWidth="1"/>
    <col min="3747" max="3747" width="7.6640625" bestFit="1" customWidth="1"/>
    <col min="3748" max="3748" width="8.6640625" bestFit="1" customWidth="1"/>
    <col min="3749" max="3749" width="6" bestFit="1" customWidth="1"/>
    <col min="3750" max="3751" width="8.6640625" bestFit="1" customWidth="1"/>
    <col min="3752" max="3752" width="6" bestFit="1" customWidth="1"/>
    <col min="3753" max="3753" width="7.6640625" bestFit="1" customWidth="1"/>
    <col min="3754" max="3754" width="8.6640625" bestFit="1" customWidth="1"/>
    <col min="3755" max="3755" width="6" bestFit="1" customWidth="1"/>
    <col min="3756" max="3757" width="8.6640625" bestFit="1" customWidth="1"/>
    <col min="3758" max="3758" width="6" bestFit="1" customWidth="1"/>
    <col min="3759" max="3759" width="7.6640625" bestFit="1" customWidth="1"/>
    <col min="3760" max="3760" width="6" bestFit="1" customWidth="1"/>
    <col min="3761" max="3762" width="8.6640625" bestFit="1" customWidth="1"/>
    <col min="3763" max="3763" width="6" bestFit="1" customWidth="1"/>
    <col min="3764" max="3764" width="7.6640625" bestFit="1" customWidth="1"/>
    <col min="3765" max="3765" width="8.6640625" bestFit="1" customWidth="1"/>
    <col min="3766" max="3766" width="6" bestFit="1" customWidth="1"/>
    <col min="3767" max="3768" width="8.6640625" bestFit="1" customWidth="1"/>
    <col min="3769" max="3769" width="6" bestFit="1" customWidth="1"/>
    <col min="3770" max="3770" width="6.6640625" bestFit="1" customWidth="1"/>
    <col min="3771" max="3771" width="6" bestFit="1" customWidth="1"/>
    <col min="3772" max="3773" width="8.6640625" bestFit="1" customWidth="1"/>
    <col min="3774" max="3774" width="6" bestFit="1" customWidth="1"/>
    <col min="3775" max="3776" width="8.6640625" bestFit="1" customWidth="1"/>
    <col min="3777" max="3777" width="6" bestFit="1" customWidth="1"/>
    <col min="3778" max="3779" width="8.6640625" bestFit="1" customWidth="1"/>
    <col min="3780" max="3780" width="6" bestFit="1" customWidth="1"/>
    <col min="3781" max="3781" width="7.6640625" bestFit="1" customWidth="1"/>
    <col min="3782" max="3782" width="8.6640625" bestFit="1" customWidth="1"/>
    <col min="3783" max="3783" width="6" bestFit="1" customWidth="1"/>
    <col min="3784" max="3785" width="8.6640625" bestFit="1" customWidth="1"/>
    <col min="3786" max="3786" width="6" bestFit="1" customWidth="1"/>
    <col min="3787" max="3787" width="8.6640625" bestFit="1" customWidth="1"/>
    <col min="3788" max="3788" width="6" bestFit="1" customWidth="1"/>
    <col min="3789" max="3790" width="8.6640625" bestFit="1" customWidth="1"/>
    <col min="3791" max="3791" width="6" bestFit="1" customWidth="1"/>
    <col min="3792" max="3792" width="7.6640625" bestFit="1" customWidth="1"/>
    <col min="3793" max="3793" width="8.6640625" bestFit="1" customWidth="1"/>
    <col min="3794" max="3794" width="6" bestFit="1" customWidth="1"/>
    <col min="3795" max="3795" width="7.6640625" bestFit="1" customWidth="1"/>
    <col min="3796" max="3796" width="8.6640625" bestFit="1" customWidth="1"/>
    <col min="3797" max="3797" width="6" bestFit="1" customWidth="1"/>
    <col min="3798" max="3798" width="7.6640625" bestFit="1" customWidth="1"/>
    <col min="3799" max="3799" width="8.6640625" bestFit="1" customWidth="1"/>
    <col min="3800" max="3800" width="6" bestFit="1" customWidth="1"/>
    <col min="3801" max="3802" width="8.6640625" bestFit="1" customWidth="1"/>
    <col min="3803" max="3803" width="6" bestFit="1" customWidth="1"/>
    <col min="3804" max="3804" width="7.6640625" bestFit="1" customWidth="1"/>
    <col min="3805" max="3805" width="5" bestFit="1" customWidth="1"/>
    <col min="3806" max="3806" width="7.6640625" bestFit="1" customWidth="1"/>
    <col min="3807" max="3807" width="6" bestFit="1" customWidth="1"/>
    <col min="3808" max="3809" width="8.6640625" bestFit="1" customWidth="1"/>
    <col min="3810" max="3810" width="6" bestFit="1" customWidth="1"/>
    <col min="3811" max="3811" width="6.6640625" bestFit="1" customWidth="1"/>
    <col min="3812" max="3812" width="8.6640625" bestFit="1" customWidth="1"/>
    <col min="3813" max="3813" width="6" bestFit="1" customWidth="1"/>
    <col min="3814" max="3814" width="7.6640625" bestFit="1" customWidth="1"/>
    <col min="3815" max="3815" width="5" bestFit="1" customWidth="1"/>
    <col min="3816" max="3816" width="7.6640625" bestFit="1" customWidth="1"/>
    <col min="3817" max="3817" width="6" bestFit="1" customWidth="1"/>
    <col min="3818" max="3819" width="8.6640625" bestFit="1" customWidth="1"/>
    <col min="3820" max="3820" width="6" bestFit="1" customWidth="1"/>
    <col min="3821" max="3821" width="7.6640625" bestFit="1" customWidth="1"/>
    <col min="3822" max="3822" width="8.6640625" bestFit="1" customWidth="1"/>
    <col min="3823" max="3823" width="6" bestFit="1" customWidth="1"/>
    <col min="3824" max="3825" width="8.6640625" bestFit="1" customWidth="1"/>
    <col min="3826" max="3826" width="6" bestFit="1" customWidth="1"/>
    <col min="3827" max="3827" width="7.6640625" bestFit="1" customWidth="1"/>
    <col min="3828" max="3828" width="5" bestFit="1" customWidth="1"/>
    <col min="3829" max="3829" width="7.6640625" bestFit="1" customWidth="1"/>
    <col min="3830" max="3830" width="8.6640625" bestFit="1" customWidth="1"/>
    <col min="3831" max="3831" width="6" bestFit="1" customWidth="1"/>
    <col min="3832" max="3833" width="8.6640625" bestFit="1" customWidth="1"/>
    <col min="3834" max="3834" width="6" bestFit="1" customWidth="1"/>
    <col min="3835" max="3835" width="7.6640625" bestFit="1" customWidth="1"/>
    <col min="3836" max="3836" width="5" bestFit="1" customWidth="1"/>
    <col min="3837" max="3837" width="7.6640625" bestFit="1" customWidth="1"/>
    <col min="3838" max="3838" width="8.6640625" bestFit="1" customWidth="1"/>
    <col min="3839" max="3839" width="6" bestFit="1" customWidth="1"/>
    <col min="3840" max="3840" width="7.6640625" bestFit="1" customWidth="1"/>
    <col min="3841" max="3841" width="8.6640625" bestFit="1" customWidth="1"/>
    <col min="3842" max="3842" width="6" bestFit="1" customWidth="1"/>
    <col min="3843" max="3844" width="8.6640625" bestFit="1" customWidth="1"/>
    <col min="3845" max="3845" width="6" bestFit="1" customWidth="1"/>
    <col min="3846" max="3846" width="7.6640625" bestFit="1" customWidth="1"/>
    <col min="3847" max="3847" width="8.6640625" bestFit="1" customWidth="1"/>
    <col min="3848" max="3848" width="6" bestFit="1" customWidth="1"/>
    <col min="3849" max="3849" width="7.6640625" bestFit="1" customWidth="1"/>
    <col min="3850" max="3850" width="8.6640625" bestFit="1" customWidth="1"/>
    <col min="3851" max="3851" width="6" bestFit="1" customWidth="1"/>
    <col min="3852" max="3852" width="7.6640625" bestFit="1" customWidth="1"/>
    <col min="3853" max="3853" width="8.6640625" bestFit="1" customWidth="1"/>
    <col min="3854" max="3854" width="6" bestFit="1" customWidth="1"/>
    <col min="3855" max="3855" width="7.6640625" bestFit="1" customWidth="1"/>
    <col min="3856" max="3856" width="8.6640625" bestFit="1" customWidth="1"/>
    <col min="3857" max="3857" width="6" bestFit="1" customWidth="1"/>
    <col min="3858" max="3858" width="7.6640625" bestFit="1" customWidth="1"/>
    <col min="3859" max="3859" width="8.6640625" bestFit="1" customWidth="1"/>
    <col min="3860" max="3860" width="6" bestFit="1" customWidth="1"/>
    <col min="3861" max="3861" width="7.6640625" bestFit="1" customWidth="1"/>
    <col min="3862" max="3862" width="8.6640625" bestFit="1" customWidth="1"/>
    <col min="3863" max="3863" width="6" bestFit="1" customWidth="1"/>
    <col min="3864" max="3864" width="7.6640625" bestFit="1" customWidth="1"/>
    <col min="3865" max="3865" width="8.6640625" bestFit="1" customWidth="1"/>
    <col min="3866" max="3866" width="6" bestFit="1" customWidth="1"/>
    <col min="3867" max="3867" width="7.6640625" bestFit="1" customWidth="1"/>
    <col min="3868" max="3868" width="8.6640625" bestFit="1" customWidth="1"/>
    <col min="3869" max="3869" width="6" bestFit="1" customWidth="1"/>
    <col min="3870" max="3870" width="6.6640625" bestFit="1" customWidth="1"/>
    <col min="3871" max="3871" width="8.6640625" bestFit="1" customWidth="1"/>
    <col min="3872" max="3872" width="6" bestFit="1" customWidth="1"/>
    <col min="3873" max="3873" width="7.6640625" bestFit="1" customWidth="1"/>
    <col min="3874" max="3874" width="8.6640625" bestFit="1" customWidth="1"/>
    <col min="3875" max="3875" width="6" bestFit="1" customWidth="1"/>
    <col min="3876" max="3876" width="7.6640625" bestFit="1" customWidth="1"/>
    <col min="3877" max="3877" width="8.6640625" bestFit="1" customWidth="1"/>
    <col min="3878" max="3878" width="6" bestFit="1" customWidth="1"/>
    <col min="3879" max="3880" width="8.6640625" bestFit="1" customWidth="1"/>
    <col min="3881" max="3881" width="6" bestFit="1" customWidth="1"/>
    <col min="3882" max="3882" width="7.6640625" bestFit="1" customWidth="1"/>
    <col min="3883" max="3883" width="8.6640625" bestFit="1" customWidth="1"/>
    <col min="3884" max="3884" width="6" bestFit="1" customWidth="1"/>
    <col min="3885" max="3885" width="7.6640625" bestFit="1" customWidth="1"/>
    <col min="3886" max="3886" width="5" bestFit="1" customWidth="1"/>
    <col min="3887" max="3887" width="7.6640625" bestFit="1" customWidth="1"/>
    <col min="3888" max="3888" width="6" bestFit="1" customWidth="1"/>
    <col min="3889" max="3890" width="8.6640625" bestFit="1" customWidth="1"/>
    <col min="3891" max="3891" width="6" bestFit="1" customWidth="1"/>
    <col min="3892" max="3892" width="7.6640625" bestFit="1" customWidth="1"/>
    <col min="3893" max="3893" width="8.6640625" bestFit="1" customWidth="1"/>
    <col min="3894" max="3894" width="6" bestFit="1" customWidth="1"/>
    <col min="3895" max="3895" width="7.6640625" bestFit="1" customWidth="1"/>
    <col min="3896" max="3896" width="8.6640625" bestFit="1" customWidth="1"/>
    <col min="3897" max="3897" width="6" bestFit="1" customWidth="1"/>
    <col min="3898" max="3898" width="7.6640625" bestFit="1" customWidth="1"/>
    <col min="3899" max="3899" width="8.6640625" bestFit="1" customWidth="1"/>
    <col min="3900" max="3900" width="6" bestFit="1" customWidth="1"/>
    <col min="3901" max="3901" width="7.6640625" bestFit="1" customWidth="1"/>
    <col min="3902" max="3902" width="8.6640625" bestFit="1" customWidth="1"/>
    <col min="3903" max="3903" width="6" bestFit="1" customWidth="1"/>
    <col min="3904" max="3905" width="8.6640625" bestFit="1" customWidth="1"/>
    <col min="3906" max="3906" width="6" bestFit="1" customWidth="1"/>
    <col min="3907" max="3908" width="8.6640625" bestFit="1" customWidth="1"/>
    <col min="3909" max="3909" width="6" bestFit="1" customWidth="1"/>
    <col min="3910" max="3910" width="6.6640625" bestFit="1" customWidth="1"/>
    <col min="3911" max="3911" width="5" bestFit="1" customWidth="1"/>
    <col min="3912" max="3912" width="7.6640625" bestFit="1" customWidth="1"/>
    <col min="3913" max="3913" width="8.6640625" bestFit="1" customWidth="1"/>
    <col min="3914" max="3914" width="6" bestFit="1" customWidth="1"/>
    <col min="3915" max="3916" width="8.6640625" bestFit="1" customWidth="1"/>
    <col min="3917" max="3917" width="6" bestFit="1" customWidth="1"/>
    <col min="3918" max="3918" width="7.6640625" bestFit="1" customWidth="1"/>
    <col min="3919" max="3919" width="8.6640625" bestFit="1" customWidth="1"/>
    <col min="3920" max="3920" width="6" bestFit="1" customWidth="1"/>
    <col min="3921" max="3922" width="8.6640625" bestFit="1" customWidth="1"/>
    <col min="3923" max="3923" width="6" bestFit="1" customWidth="1"/>
    <col min="3924" max="3924" width="7.6640625" bestFit="1" customWidth="1"/>
    <col min="3925" max="3925" width="8.6640625" bestFit="1" customWidth="1"/>
    <col min="3926" max="3926" width="6" bestFit="1" customWidth="1"/>
    <col min="3927" max="3927" width="7.6640625" bestFit="1" customWidth="1"/>
    <col min="3928" max="3928" width="8.6640625" bestFit="1" customWidth="1"/>
    <col min="3929" max="3929" width="7" bestFit="1" customWidth="1"/>
    <col min="3930" max="3930" width="6.6640625" bestFit="1" customWidth="1"/>
    <col min="3931" max="3931" width="9.6640625" bestFit="1" customWidth="1"/>
    <col min="3932" max="3932" width="7" bestFit="1" customWidth="1"/>
    <col min="3933" max="3933" width="6.6640625" bestFit="1" customWidth="1"/>
    <col min="3934" max="3934" width="9.6640625" bestFit="1" customWidth="1"/>
    <col min="3935" max="3935" width="7" bestFit="1" customWidth="1"/>
    <col min="3936" max="3936" width="6.6640625" bestFit="1" customWidth="1"/>
    <col min="3937" max="3937" width="9.6640625" bestFit="1" customWidth="1"/>
    <col min="3938" max="3938" width="7" bestFit="1" customWidth="1"/>
    <col min="3939" max="3939" width="6.6640625" bestFit="1" customWidth="1"/>
    <col min="3940" max="3940" width="9.6640625" bestFit="1" customWidth="1"/>
    <col min="3941" max="3941" width="10.77734375" bestFit="1" customWidth="1"/>
    <col min="3942" max="3943" width="7.6640625" bestFit="1" customWidth="1"/>
    <col min="3944" max="3944" width="5" bestFit="1" customWidth="1"/>
    <col min="3945" max="3946" width="7.6640625" bestFit="1" customWidth="1"/>
    <col min="3947" max="3947" width="8.6640625" bestFit="1" customWidth="1"/>
    <col min="3948" max="3948" width="6" bestFit="1" customWidth="1"/>
    <col min="3949" max="3950" width="7.6640625" bestFit="1" customWidth="1"/>
    <col min="3951" max="3951" width="8.6640625" bestFit="1" customWidth="1"/>
    <col min="3952" max="3952" width="6" bestFit="1" customWidth="1"/>
    <col min="3953" max="3954" width="7.6640625" bestFit="1" customWidth="1"/>
    <col min="3955" max="3955" width="8.6640625" bestFit="1" customWidth="1"/>
    <col min="3956" max="3956" width="6" bestFit="1" customWidth="1"/>
    <col min="3957" max="3957" width="6.6640625" bestFit="1" customWidth="1"/>
    <col min="3958" max="3958" width="5" bestFit="1" customWidth="1"/>
    <col min="3959" max="3960" width="7.6640625" bestFit="1" customWidth="1"/>
    <col min="3961" max="3961" width="8.6640625" bestFit="1" customWidth="1"/>
    <col min="3962" max="3962" width="6" bestFit="1" customWidth="1"/>
    <col min="3963" max="3964" width="7.6640625" bestFit="1" customWidth="1"/>
    <col min="3965" max="3965" width="8.6640625" bestFit="1" customWidth="1"/>
    <col min="3966" max="3966" width="6" bestFit="1" customWidth="1"/>
    <col min="3967" max="3968" width="7.6640625" bestFit="1" customWidth="1"/>
    <col min="3969" max="3969" width="6" bestFit="1" customWidth="1"/>
    <col min="3970" max="3970" width="8.6640625" bestFit="1" customWidth="1"/>
    <col min="3971" max="3971" width="7.6640625" bestFit="1" customWidth="1"/>
    <col min="3972" max="3972" width="5" bestFit="1" customWidth="1"/>
    <col min="3973" max="3974" width="7.6640625" bestFit="1" customWidth="1"/>
    <col min="3975" max="3975" width="8.6640625" bestFit="1" customWidth="1"/>
    <col min="3976" max="3976" width="6" bestFit="1" customWidth="1"/>
    <col min="3977" max="3978" width="7.6640625" bestFit="1" customWidth="1"/>
    <col min="3979" max="3979" width="5" bestFit="1" customWidth="1"/>
    <col min="3980" max="3981" width="7.6640625" bestFit="1" customWidth="1"/>
    <col min="3982" max="3982" width="5" bestFit="1" customWidth="1"/>
    <col min="3983" max="3984" width="7.6640625" bestFit="1" customWidth="1"/>
    <col min="3985" max="3985" width="6" bestFit="1" customWidth="1"/>
    <col min="3986" max="3986" width="7.6640625" bestFit="1" customWidth="1"/>
    <col min="3987" max="3987" width="8.6640625" bestFit="1" customWidth="1"/>
    <col min="3988" max="3988" width="6" bestFit="1" customWidth="1"/>
    <col min="3989" max="3989" width="7.6640625" bestFit="1" customWidth="1"/>
    <col min="3990" max="3990" width="8.6640625" bestFit="1" customWidth="1"/>
    <col min="3991" max="3991" width="6" bestFit="1" customWidth="1"/>
    <col min="3992" max="3994" width="8.6640625" bestFit="1" customWidth="1"/>
    <col min="3995" max="3995" width="6" bestFit="1" customWidth="1"/>
    <col min="3996" max="3997" width="7.6640625" bestFit="1" customWidth="1"/>
    <col min="3998" max="3998" width="5" bestFit="1" customWidth="1"/>
    <col min="3999" max="4000" width="7.6640625" bestFit="1" customWidth="1"/>
    <col min="4001" max="4001" width="8.6640625" bestFit="1" customWidth="1"/>
    <col min="4002" max="4002" width="6" bestFit="1" customWidth="1"/>
    <col min="4003" max="4004" width="7.6640625" bestFit="1" customWidth="1"/>
    <col min="4005" max="4005" width="6" bestFit="1" customWidth="1"/>
    <col min="4006" max="4008" width="8.6640625" bestFit="1" customWidth="1"/>
    <col min="4009" max="4009" width="6" bestFit="1" customWidth="1"/>
    <col min="4010" max="4010" width="6.6640625" bestFit="1" customWidth="1"/>
    <col min="4011" max="4011" width="7.6640625" bestFit="1" customWidth="1"/>
    <col min="4012" max="4012" width="5" bestFit="1" customWidth="1"/>
    <col min="4013" max="4014" width="7.6640625" bestFit="1" customWidth="1"/>
    <col min="4015" max="4015" width="6" bestFit="1" customWidth="1"/>
    <col min="4016" max="4016" width="8.6640625" bestFit="1" customWidth="1"/>
    <col min="4017" max="4017" width="7.6640625" bestFit="1" customWidth="1"/>
    <col min="4018" max="4018" width="8.6640625" bestFit="1" customWidth="1"/>
    <col min="4019" max="4019" width="6" bestFit="1" customWidth="1"/>
    <col min="4020" max="4020" width="7.6640625" bestFit="1" customWidth="1"/>
    <col min="4021" max="4021" width="8.6640625" bestFit="1" customWidth="1"/>
    <col min="4022" max="4022" width="6" bestFit="1" customWidth="1"/>
    <col min="4023" max="4023" width="6.6640625" bestFit="1" customWidth="1"/>
    <col min="4024" max="4025" width="8.6640625" bestFit="1" customWidth="1"/>
    <col min="4026" max="4026" width="6" bestFit="1" customWidth="1"/>
    <col min="4027" max="4027" width="7.6640625" bestFit="1" customWidth="1"/>
    <col min="4028" max="4029" width="8.6640625" bestFit="1" customWidth="1"/>
    <col min="4030" max="4030" width="6" bestFit="1" customWidth="1"/>
    <col min="4031" max="4032" width="7.6640625" bestFit="1" customWidth="1"/>
    <col min="4033" max="4033" width="8.6640625" bestFit="1" customWidth="1"/>
    <col min="4034" max="4034" width="6" bestFit="1" customWidth="1"/>
    <col min="4035" max="4035" width="7.6640625" bestFit="1" customWidth="1"/>
    <col min="4036" max="4036" width="6.6640625" bestFit="1" customWidth="1"/>
    <col min="4037" max="4037" width="5" bestFit="1" customWidth="1"/>
    <col min="4038" max="4039" width="7.6640625" bestFit="1" customWidth="1"/>
    <col min="4040" max="4040" width="5" bestFit="1" customWidth="1"/>
    <col min="4041" max="4042" width="7.6640625" bestFit="1" customWidth="1"/>
    <col min="4043" max="4043" width="5" bestFit="1" customWidth="1"/>
    <col min="4044" max="4045" width="7.6640625" bestFit="1" customWidth="1"/>
    <col min="4046" max="4046" width="6" bestFit="1" customWidth="1"/>
    <col min="4047" max="4047" width="8.6640625" bestFit="1" customWidth="1"/>
    <col min="4048" max="4048" width="7.6640625" bestFit="1" customWidth="1"/>
    <col min="4049" max="4049" width="5" bestFit="1" customWidth="1"/>
    <col min="4050" max="4051" width="7.6640625" bestFit="1" customWidth="1"/>
    <col min="4052" max="4052" width="8.6640625" bestFit="1" customWidth="1"/>
    <col min="4053" max="4053" width="6" bestFit="1" customWidth="1"/>
    <col min="4054" max="4055" width="7.6640625" bestFit="1" customWidth="1"/>
    <col min="4056" max="4056" width="5" bestFit="1" customWidth="1"/>
    <col min="4057" max="4058" width="7.6640625" bestFit="1" customWidth="1"/>
    <col min="4059" max="4059" width="6" bestFit="1" customWidth="1"/>
    <col min="4060" max="4060" width="7.6640625" bestFit="1" customWidth="1"/>
    <col min="4061" max="4062" width="8.6640625" bestFit="1" customWidth="1"/>
    <col min="4063" max="4063" width="6" bestFit="1" customWidth="1"/>
    <col min="4064" max="4065" width="7.6640625" bestFit="1" customWidth="1"/>
    <col min="4066" max="4066" width="6" bestFit="1" customWidth="1"/>
    <col min="4067" max="4067" width="8.6640625" bestFit="1" customWidth="1"/>
    <col min="4068" max="4068" width="7.6640625" bestFit="1" customWidth="1"/>
    <col min="4069" max="4069" width="8.6640625" bestFit="1" customWidth="1"/>
    <col min="4070" max="4070" width="6" bestFit="1" customWidth="1"/>
    <col min="4071" max="4072" width="7.6640625" bestFit="1" customWidth="1"/>
    <col min="4073" max="4073" width="5" bestFit="1" customWidth="1"/>
    <col min="4074" max="4075" width="7.6640625" bestFit="1" customWidth="1"/>
    <col min="4076" max="4076" width="5" bestFit="1" customWidth="1"/>
    <col min="4077" max="4078" width="7.6640625" bestFit="1" customWidth="1"/>
    <col min="4079" max="4079" width="6" bestFit="1" customWidth="1"/>
    <col min="4080" max="4082" width="8.6640625" bestFit="1" customWidth="1"/>
    <col min="4083" max="4083" width="6" bestFit="1" customWidth="1"/>
    <col min="4084" max="4084" width="7.6640625" bestFit="1" customWidth="1"/>
    <col min="4085" max="4085" width="6.6640625" bestFit="1" customWidth="1"/>
    <col min="4086" max="4086" width="6" bestFit="1" customWidth="1"/>
    <col min="4087" max="4089" width="8.6640625" bestFit="1" customWidth="1"/>
    <col min="4090" max="4090" width="6" bestFit="1" customWidth="1"/>
    <col min="4091" max="4092" width="7.6640625" bestFit="1" customWidth="1"/>
    <col min="4093" max="4093" width="5" bestFit="1" customWidth="1"/>
    <col min="4094" max="4095" width="7.6640625" bestFit="1" customWidth="1"/>
    <col min="4096" max="4096" width="8.6640625" bestFit="1" customWidth="1"/>
    <col min="4097" max="4097" width="6" bestFit="1" customWidth="1"/>
    <col min="4098" max="4099" width="7.6640625" bestFit="1" customWidth="1"/>
    <col min="4100" max="4100" width="8.6640625" bestFit="1" customWidth="1"/>
    <col min="4101" max="4101" width="6" bestFit="1" customWidth="1"/>
    <col min="4102" max="4103" width="7.6640625" bestFit="1" customWidth="1"/>
    <col min="4104" max="4104" width="5" bestFit="1" customWidth="1"/>
    <col min="4105" max="4106" width="7.6640625" bestFit="1" customWidth="1"/>
    <col min="4107" max="4107" width="8.6640625" bestFit="1" customWidth="1"/>
    <col min="4108" max="4108" width="6" bestFit="1" customWidth="1"/>
    <col min="4109" max="4110" width="7.6640625" bestFit="1" customWidth="1"/>
    <col min="4111" max="4111" width="5" bestFit="1" customWidth="1"/>
    <col min="4112" max="4113" width="7.6640625" bestFit="1" customWidth="1"/>
    <col min="4114" max="4114" width="5" bestFit="1" customWidth="1"/>
    <col min="4115" max="4116" width="7.6640625" bestFit="1" customWidth="1"/>
    <col min="4117" max="4117" width="6" bestFit="1" customWidth="1"/>
    <col min="4118" max="4119" width="8.6640625" bestFit="1" customWidth="1"/>
    <col min="4120" max="4120" width="6" bestFit="1" customWidth="1"/>
    <col min="4121" max="4123" width="8.6640625" bestFit="1" customWidth="1"/>
    <col min="4124" max="4124" width="6" bestFit="1" customWidth="1"/>
    <col min="4125" max="4125" width="7.6640625" bestFit="1" customWidth="1"/>
    <col min="4126" max="4127" width="8.6640625" bestFit="1" customWidth="1"/>
    <col min="4128" max="4128" width="6" bestFit="1" customWidth="1"/>
    <col min="4129" max="4130" width="7.6640625" bestFit="1" customWidth="1"/>
    <col min="4131" max="4131" width="8.6640625" bestFit="1" customWidth="1"/>
    <col min="4132" max="4132" width="6" bestFit="1" customWidth="1"/>
    <col min="4133" max="4133" width="7.6640625" bestFit="1" customWidth="1"/>
    <col min="4134" max="4135" width="8.6640625" bestFit="1" customWidth="1"/>
    <col min="4136" max="4136" width="6" bestFit="1" customWidth="1"/>
    <col min="4137" max="4138" width="7.6640625" bestFit="1" customWidth="1"/>
    <col min="4139" max="4139" width="6" bestFit="1" customWidth="1"/>
    <col min="4140" max="4140" width="8.6640625" bestFit="1" customWidth="1"/>
    <col min="4141" max="4141" width="7.6640625" bestFit="1" customWidth="1"/>
    <col min="4142" max="4142" width="6" bestFit="1" customWidth="1"/>
    <col min="4143" max="4143" width="7.6640625" bestFit="1" customWidth="1"/>
    <col min="4144" max="4144" width="8.6640625" bestFit="1" customWidth="1"/>
    <col min="4145" max="4145" width="6" bestFit="1" customWidth="1"/>
    <col min="4146" max="4146" width="7.6640625" bestFit="1" customWidth="1"/>
    <col min="4147" max="4148" width="8.6640625" bestFit="1" customWidth="1"/>
    <col min="4149" max="4149" width="6" bestFit="1" customWidth="1"/>
    <col min="4150" max="4150" width="7.6640625" bestFit="1" customWidth="1"/>
    <col min="4151" max="4152" width="8.6640625" bestFit="1" customWidth="1"/>
    <col min="4153" max="4153" width="6" bestFit="1" customWidth="1"/>
    <col min="4154" max="4155" width="7.6640625" bestFit="1" customWidth="1"/>
    <col min="4156" max="4156" width="5" bestFit="1" customWidth="1"/>
    <col min="4157" max="4158" width="7.6640625" bestFit="1" customWidth="1"/>
    <col min="4159" max="4159" width="8.6640625" bestFit="1" customWidth="1"/>
    <col min="4160" max="4160" width="6" bestFit="1" customWidth="1"/>
    <col min="4161" max="4162" width="7.6640625" bestFit="1" customWidth="1"/>
    <col min="4163" max="4163" width="8.6640625" bestFit="1" customWidth="1"/>
    <col min="4164" max="4164" width="6" bestFit="1" customWidth="1"/>
    <col min="4165" max="4166" width="7.6640625" bestFit="1" customWidth="1"/>
    <col min="4167" max="4167" width="6" bestFit="1" customWidth="1"/>
    <col min="4168" max="4168" width="6.6640625" bestFit="1" customWidth="1"/>
    <col min="4169" max="4170" width="8.6640625" bestFit="1" customWidth="1"/>
    <col min="4171" max="4171" width="6" bestFit="1" customWidth="1"/>
    <col min="4172" max="4173" width="7.6640625" bestFit="1" customWidth="1"/>
    <col min="4174" max="4174" width="5" bestFit="1" customWidth="1"/>
    <col min="4175" max="4176" width="7.6640625" bestFit="1" customWidth="1"/>
    <col min="4177" max="4177" width="8.6640625" bestFit="1" customWidth="1"/>
    <col min="4178" max="4178" width="6" bestFit="1" customWidth="1"/>
    <col min="4179" max="4179" width="6.6640625" bestFit="1" customWidth="1"/>
    <col min="4180" max="4181" width="8.6640625" bestFit="1" customWidth="1"/>
    <col min="4182" max="4182" width="6" bestFit="1" customWidth="1"/>
    <col min="4183" max="4183" width="7.6640625" bestFit="1" customWidth="1"/>
    <col min="4184" max="4184" width="6.6640625" bestFit="1" customWidth="1"/>
    <col min="4185" max="4185" width="8.6640625" bestFit="1" customWidth="1"/>
    <col min="4186" max="4186" width="6" bestFit="1" customWidth="1"/>
    <col min="4187" max="4187" width="8.6640625" bestFit="1" customWidth="1"/>
    <col min="4188" max="4188" width="7.6640625" bestFit="1" customWidth="1"/>
    <col min="4189" max="4189" width="8.6640625" bestFit="1" customWidth="1"/>
    <col min="4190" max="4190" width="6" bestFit="1" customWidth="1"/>
    <col min="4191" max="4192" width="7.6640625" bestFit="1" customWidth="1"/>
    <col min="4193" max="4193" width="8.6640625" bestFit="1" customWidth="1"/>
    <col min="4194" max="4194" width="6" bestFit="1" customWidth="1"/>
    <col min="4195" max="4195" width="8.6640625" bestFit="1" customWidth="1"/>
    <col min="4196" max="4196" width="7.6640625" bestFit="1" customWidth="1"/>
    <col min="4197" max="4197" width="5" bestFit="1" customWidth="1"/>
    <col min="4198" max="4199" width="7.6640625" bestFit="1" customWidth="1"/>
    <col min="4200" max="4200" width="8.6640625" bestFit="1" customWidth="1"/>
    <col min="4201" max="4201" width="6" bestFit="1" customWidth="1"/>
    <col min="4202" max="4202" width="7.6640625" bestFit="1" customWidth="1"/>
    <col min="4203" max="4203" width="6.6640625" bestFit="1" customWidth="1"/>
    <col min="4204" max="4204" width="5" bestFit="1" customWidth="1"/>
    <col min="4205" max="4205" width="6.6640625" bestFit="1" customWidth="1"/>
    <col min="4206" max="4206" width="7.6640625" bestFit="1" customWidth="1"/>
    <col min="4207" max="4207" width="6" bestFit="1" customWidth="1"/>
    <col min="4208" max="4210" width="8.6640625" bestFit="1" customWidth="1"/>
    <col min="4211" max="4211" width="6" bestFit="1" customWidth="1"/>
    <col min="4212" max="4213" width="7.6640625" bestFit="1" customWidth="1"/>
    <col min="4214" max="4214" width="5" bestFit="1" customWidth="1"/>
    <col min="4215" max="4216" width="7.6640625" bestFit="1" customWidth="1"/>
    <col min="4217" max="4217" width="6" bestFit="1" customWidth="1"/>
    <col min="4218" max="4218" width="7.6640625" bestFit="1" customWidth="1"/>
    <col min="4219" max="4220" width="8.6640625" bestFit="1" customWidth="1"/>
    <col min="4221" max="4221" width="6" bestFit="1" customWidth="1"/>
    <col min="4222" max="4222" width="8.6640625" bestFit="1" customWidth="1"/>
    <col min="4223" max="4223" width="7.6640625" bestFit="1" customWidth="1"/>
    <col min="4224" max="4224" width="8.6640625" bestFit="1" customWidth="1"/>
    <col min="4225" max="4225" width="6" bestFit="1" customWidth="1"/>
    <col min="4226" max="4226" width="7.6640625" bestFit="1" customWidth="1"/>
    <col min="4227" max="4228" width="8.6640625" bestFit="1" customWidth="1"/>
    <col min="4229" max="4229" width="6" bestFit="1" customWidth="1"/>
    <col min="4230" max="4231" width="7.6640625" bestFit="1" customWidth="1"/>
    <col min="4232" max="4232" width="6" bestFit="1" customWidth="1"/>
    <col min="4233" max="4233" width="7.6640625" bestFit="1" customWidth="1"/>
    <col min="4234" max="4234" width="8.6640625" bestFit="1" customWidth="1"/>
    <col min="4235" max="4235" width="6" bestFit="1" customWidth="1"/>
    <col min="4236" max="4236" width="7.6640625" bestFit="1" customWidth="1"/>
    <col min="4237" max="4238" width="8.6640625" bestFit="1" customWidth="1"/>
    <col min="4239" max="4239" width="6" bestFit="1" customWidth="1"/>
    <col min="4240" max="4241" width="7.6640625" bestFit="1" customWidth="1"/>
    <col min="4242" max="4242" width="8.6640625" bestFit="1" customWidth="1"/>
    <col min="4243" max="4243" width="6" bestFit="1" customWidth="1"/>
    <col min="4244" max="4244" width="6.6640625" bestFit="1" customWidth="1"/>
    <col min="4245" max="4245" width="7.6640625" bestFit="1" customWidth="1"/>
    <col min="4246" max="4246" width="5" bestFit="1" customWidth="1"/>
    <col min="4247" max="4248" width="7.6640625" bestFit="1" customWidth="1"/>
    <col min="4249" max="4249" width="8.6640625" bestFit="1" customWidth="1"/>
    <col min="4250" max="4250" width="6" bestFit="1" customWidth="1"/>
    <col min="4251" max="4252" width="7.6640625" bestFit="1" customWidth="1"/>
    <col min="4253" max="4253" width="5" bestFit="1" customWidth="1"/>
    <col min="4254" max="4254" width="6.6640625" bestFit="1" customWidth="1"/>
    <col min="4255" max="4255" width="7.6640625" bestFit="1" customWidth="1"/>
    <col min="4256" max="4256" width="8.6640625" bestFit="1" customWidth="1"/>
    <col min="4257" max="4257" width="6" bestFit="1" customWidth="1"/>
    <col min="4258" max="4259" width="7.6640625" bestFit="1" customWidth="1"/>
    <col min="4260" max="4260" width="6" bestFit="1" customWidth="1"/>
    <col min="4261" max="4263" width="8.6640625" bestFit="1" customWidth="1"/>
    <col min="4264" max="4264" width="6" bestFit="1" customWidth="1"/>
    <col min="4265" max="4265" width="7.6640625" bestFit="1" customWidth="1"/>
    <col min="4266" max="4266" width="6.6640625" bestFit="1" customWidth="1"/>
    <col min="4267" max="4267" width="5" bestFit="1" customWidth="1"/>
    <col min="4268" max="4269" width="7.6640625" bestFit="1" customWidth="1"/>
    <col min="4270" max="4270" width="5" bestFit="1" customWidth="1"/>
    <col min="4271" max="4272" width="7.6640625" bestFit="1" customWidth="1"/>
    <col min="4273" max="4273" width="6" bestFit="1" customWidth="1"/>
    <col min="4274" max="4274" width="7.6640625" bestFit="1" customWidth="1"/>
    <col min="4275" max="4276" width="8.6640625" bestFit="1" customWidth="1"/>
    <col min="4277" max="4277" width="6" bestFit="1" customWidth="1"/>
    <col min="4278" max="4279" width="7.6640625" bestFit="1" customWidth="1"/>
    <col min="4280" max="4280" width="8.6640625" bestFit="1" customWidth="1"/>
    <col min="4281" max="4281" width="6" bestFit="1" customWidth="1"/>
    <col min="4282" max="4284" width="8.6640625" bestFit="1" customWidth="1"/>
    <col min="4285" max="4285" width="6" bestFit="1" customWidth="1"/>
    <col min="4286" max="4286" width="7.6640625" bestFit="1" customWidth="1"/>
    <col min="4287" max="4288" width="8.6640625" bestFit="1" customWidth="1"/>
    <col min="4289" max="4289" width="6" bestFit="1" customWidth="1"/>
    <col min="4290" max="4290" width="7.6640625" bestFit="1" customWidth="1"/>
    <col min="4291" max="4291" width="6.6640625" bestFit="1" customWidth="1"/>
    <col min="4292" max="4292" width="8.6640625" bestFit="1" customWidth="1"/>
    <col min="4293" max="4293" width="6" bestFit="1" customWidth="1"/>
    <col min="4294" max="4296" width="8.6640625" bestFit="1" customWidth="1"/>
    <col min="4297" max="4297" width="6" bestFit="1" customWidth="1"/>
    <col min="4298" max="4298" width="6.6640625" bestFit="1" customWidth="1"/>
    <col min="4299" max="4299" width="7.6640625" bestFit="1" customWidth="1"/>
    <col min="4300" max="4300" width="5" bestFit="1" customWidth="1"/>
    <col min="4301" max="4302" width="7.6640625" bestFit="1" customWidth="1"/>
    <col min="4303" max="4303" width="6" bestFit="1" customWidth="1"/>
    <col min="4304" max="4306" width="8.6640625" bestFit="1" customWidth="1"/>
    <col min="4307" max="4307" width="6" bestFit="1" customWidth="1"/>
    <col min="4308" max="4308" width="6.6640625" bestFit="1" customWidth="1"/>
    <col min="4309" max="4310" width="8.6640625" bestFit="1" customWidth="1"/>
    <col min="4311" max="4311" width="6" bestFit="1" customWidth="1"/>
    <col min="4312" max="4312" width="8.6640625" bestFit="1" customWidth="1"/>
    <col min="4313" max="4313" width="7.6640625" bestFit="1" customWidth="1"/>
    <col min="4314" max="4314" width="8.6640625" bestFit="1" customWidth="1"/>
    <col min="4315" max="4315" width="6" bestFit="1" customWidth="1"/>
    <col min="4316" max="4317" width="7.6640625" bestFit="1" customWidth="1"/>
    <col min="4318" max="4318" width="6" bestFit="1" customWidth="1"/>
    <col min="4319" max="4319" width="7.6640625" bestFit="1" customWidth="1"/>
    <col min="4320" max="4321" width="8.6640625" bestFit="1" customWidth="1"/>
    <col min="4322" max="4322" width="6" bestFit="1" customWidth="1"/>
    <col min="4323" max="4323" width="7.6640625" bestFit="1" customWidth="1"/>
    <col min="4324" max="4324" width="6.6640625" bestFit="1" customWidth="1"/>
    <col min="4325" max="4325" width="5" bestFit="1" customWidth="1"/>
    <col min="4326" max="4327" width="7.6640625" bestFit="1" customWidth="1"/>
    <col min="4328" max="4328" width="5" bestFit="1" customWidth="1"/>
    <col min="4329" max="4330" width="7.6640625" bestFit="1" customWidth="1"/>
    <col min="4331" max="4331" width="6" bestFit="1" customWidth="1"/>
    <col min="4332" max="4332" width="7.6640625" bestFit="1" customWidth="1"/>
    <col min="4333" max="4333" width="8.6640625" bestFit="1" customWidth="1"/>
    <col min="4334" max="4334" width="6" bestFit="1" customWidth="1"/>
    <col min="4335" max="4335" width="7.6640625" bestFit="1" customWidth="1"/>
    <col min="4336" max="4337" width="8.6640625" bestFit="1" customWidth="1"/>
    <col min="4338" max="4338" width="6" bestFit="1" customWidth="1"/>
    <col min="4339" max="4340" width="7.6640625" bestFit="1" customWidth="1"/>
    <col min="4341" max="4341" width="5" bestFit="1" customWidth="1"/>
    <col min="4342" max="4343" width="7.6640625" bestFit="1" customWidth="1"/>
    <col min="4344" max="4344" width="6" bestFit="1" customWidth="1"/>
    <col min="4345" max="4345" width="7.6640625" bestFit="1" customWidth="1"/>
    <col min="4346" max="4347" width="8.6640625" bestFit="1" customWidth="1"/>
    <col min="4348" max="4348" width="6" bestFit="1" customWidth="1"/>
    <col min="4349" max="4349" width="8.6640625" bestFit="1" customWidth="1"/>
    <col min="4350" max="4350" width="7.6640625" bestFit="1" customWidth="1"/>
    <col min="4351" max="4351" width="8.6640625" bestFit="1" customWidth="1"/>
    <col min="4352" max="4352" width="6" bestFit="1" customWidth="1"/>
    <col min="4353" max="4353" width="8.6640625" bestFit="1" customWidth="1"/>
    <col min="4354" max="4354" width="7.6640625" bestFit="1" customWidth="1"/>
    <col min="4355" max="4355" width="8.6640625" bestFit="1" customWidth="1"/>
    <col min="4356" max="4356" width="6" bestFit="1" customWidth="1"/>
    <col min="4357" max="4358" width="7.6640625" bestFit="1" customWidth="1"/>
    <col min="4359" max="4359" width="8.6640625" bestFit="1" customWidth="1"/>
    <col min="4360" max="4360" width="6" bestFit="1" customWidth="1"/>
    <col min="4361" max="4362" width="7.6640625" bestFit="1" customWidth="1"/>
    <col min="4363" max="4363" width="6" bestFit="1" customWidth="1"/>
    <col min="4364" max="4364" width="8.6640625" bestFit="1" customWidth="1"/>
    <col min="4365" max="4365" width="7.6640625" bestFit="1" customWidth="1"/>
    <col min="4366" max="4366" width="8.6640625" bestFit="1" customWidth="1"/>
    <col min="4367" max="4367" width="6" bestFit="1" customWidth="1"/>
    <col min="4368" max="4369" width="7.6640625" bestFit="1" customWidth="1"/>
    <col min="4370" max="4370" width="8.6640625" bestFit="1" customWidth="1"/>
    <col min="4371" max="4371" width="6" bestFit="1" customWidth="1"/>
    <col min="4372" max="4372" width="7.6640625" bestFit="1" customWidth="1"/>
    <col min="4373" max="4373" width="6.6640625" bestFit="1" customWidth="1"/>
    <col min="4374" max="4374" width="5" bestFit="1" customWidth="1"/>
    <col min="4375" max="4376" width="7.6640625" bestFit="1" customWidth="1"/>
    <col min="4377" max="4377" width="5" bestFit="1" customWidth="1"/>
    <col min="4378" max="4378" width="6.6640625" bestFit="1" customWidth="1"/>
    <col min="4379" max="4379" width="5" bestFit="1" customWidth="1"/>
    <col min="4380" max="4381" width="7.6640625" bestFit="1" customWidth="1"/>
    <col min="4382" max="4382" width="8.6640625" bestFit="1" customWidth="1"/>
    <col min="4383" max="4383" width="6" bestFit="1" customWidth="1"/>
    <col min="4384" max="4384" width="7.6640625" bestFit="1" customWidth="1"/>
    <col min="4385" max="4385" width="8.6640625" bestFit="1" customWidth="1"/>
    <col min="4386" max="4386" width="6" bestFit="1" customWidth="1"/>
    <col min="4387" max="4387" width="7.6640625" bestFit="1" customWidth="1"/>
    <col min="4388" max="4389" width="8.6640625" bestFit="1" customWidth="1"/>
    <col min="4390" max="4390" width="6" bestFit="1" customWidth="1"/>
    <col min="4391" max="4391" width="7.6640625" bestFit="1" customWidth="1"/>
    <col min="4392" max="4393" width="8.6640625" bestFit="1" customWidth="1"/>
    <col min="4394" max="4394" width="6" bestFit="1" customWidth="1"/>
    <col min="4395" max="4395" width="7.6640625" bestFit="1" customWidth="1"/>
    <col min="4396" max="4397" width="8.6640625" bestFit="1" customWidth="1"/>
    <col min="4398" max="4398" width="6" bestFit="1" customWidth="1"/>
    <col min="4399" max="4400" width="7.6640625" bestFit="1" customWidth="1"/>
    <col min="4401" max="4401" width="8.6640625" bestFit="1" customWidth="1"/>
    <col min="4402" max="4402" width="6" bestFit="1" customWidth="1"/>
    <col min="4403" max="4403" width="7.6640625" bestFit="1" customWidth="1"/>
    <col min="4404" max="4405" width="8.6640625" bestFit="1" customWidth="1"/>
    <col min="4406" max="4406" width="6" bestFit="1" customWidth="1"/>
    <col min="4407" max="4408" width="7.6640625" bestFit="1" customWidth="1"/>
    <col min="4409" max="4409" width="8.6640625" bestFit="1" customWidth="1"/>
    <col min="4410" max="4410" width="6" bestFit="1" customWidth="1"/>
    <col min="4411" max="4412" width="7.6640625" bestFit="1" customWidth="1"/>
    <col min="4413" max="4413" width="8.6640625" bestFit="1" customWidth="1"/>
    <col min="4414" max="4414" width="6" bestFit="1" customWidth="1"/>
    <col min="4415" max="4416" width="7.6640625" bestFit="1" customWidth="1"/>
    <col min="4417" max="4417" width="8.6640625" bestFit="1" customWidth="1"/>
    <col min="4418" max="4418" width="6" bestFit="1" customWidth="1"/>
    <col min="4419" max="4420" width="7.6640625" bestFit="1" customWidth="1"/>
    <col min="4421" max="4421" width="8.6640625" bestFit="1" customWidth="1"/>
    <col min="4422" max="4422" width="6" bestFit="1" customWidth="1"/>
    <col min="4423" max="4425" width="8.6640625" bestFit="1" customWidth="1"/>
    <col min="4426" max="4426" width="6" bestFit="1" customWidth="1"/>
    <col min="4427" max="4427" width="7.6640625" bestFit="1" customWidth="1"/>
    <col min="4428" max="4428" width="6.6640625" bestFit="1" customWidth="1"/>
    <col min="4429" max="4429" width="8.6640625" bestFit="1" customWidth="1"/>
    <col min="4430" max="4430" width="6" bestFit="1" customWidth="1"/>
    <col min="4431" max="4432" width="7.6640625" bestFit="1" customWidth="1"/>
    <col min="4433" max="4433" width="5" bestFit="1" customWidth="1"/>
    <col min="4434" max="4435" width="7.6640625" bestFit="1" customWidth="1"/>
    <col min="4436" max="4436" width="8.6640625" bestFit="1" customWidth="1"/>
    <col min="4437" max="4437" width="6" bestFit="1" customWidth="1"/>
    <col min="4438" max="4439" width="7.6640625" bestFit="1" customWidth="1"/>
    <col min="4440" max="4440" width="5" bestFit="1" customWidth="1"/>
    <col min="4441" max="4442" width="7.6640625" bestFit="1" customWidth="1"/>
    <col min="4443" max="4443" width="8.6640625" bestFit="1" customWidth="1"/>
    <col min="4444" max="4444" width="6" bestFit="1" customWidth="1"/>
    <col min="4445" max="4446" width="7.6640625" bestFit="1" customWidth="1"/>
    <col min="4447" max="4447" width="8.6640625" bestFit="1" customWidth="1"/>
    <col min="4448" max="4448" width="6" bestFit="1" customWidth="1"/>
    <col min="4449" max="4450" width="7.6640625" bestFit="1" customWidth="1"/>
    <col min="4451" max="4451" width="5" bestFit="1" customWidth="1"/>
    <col min="4452" max="4453" width="7.6640625" bestFit="1" customWidth="1"/>
    <col min="4454" max="4454" width="6" bestFit="1" customWidth="1"/>
    <col min="4455" max="4455" width="7.6640625" bestFit="1" customWidth="1"/>
    <col min="4456" max="4456" width="8.6640625" bestFit="1" customWidth="1"/>
    <col min="4457" max="4457" width="6" bestFit="1" customWidth="1"/>
    <col min="4458" max="4458" width="7.6640625" bestFit="1" customWidth="1"/>
    <col min="4459" max="4460" width="8.6640625" bestFit="1" customWidth="1"/>
    <col min="4461" max="4461" width="6" bestFit="1" customWidth="1"/>
    <col min="4462" max="4463" width="7.6640625" bestFit="1" customWidth="1"/>
    <col min="4464" max="4464" width="8.6640625" bestFit="1" customWidth="1"/>
    <col min="4465" max="4465" width="6" bestFit="1" customWidth="1"/>
    <col min="4466" max="4467" width="7.6640625" bestFit="1" customWidth="1"/>
    <col min="4468" max="4468" width="5" bestFit="1" customWidth="1"/>
    <col min="4469" max="4470" width="7.6640625" bestFit="1" customWidth="1"/>
    <col min="4471" max="4471" width="6" bestFit="1" customWidth="1"/>
    <col min="4472" max="4472" width="7.6640625" bestFit="1" customWidth="1"/>
    <col min="4473" max="4474" width="8.6640625" bestFit="1" customWidth="1"/>
    <col min="4475" max="4475" width="6" bestFit="1" customWidth="1"/>
    <col min="4476" max="4477" width="7.6640625" bestFit="1" customWidth="1"/>
    <col min="4478" max="4478" width="5" bestFit="1" customWidth="1"/>
    <col min="4479" max="4480" width="7.6640625" bestFit="1" customWidth="1"/>
    <col min="4481" max="4481" width="8.6640625" bestFit="1" customWidth="1"/>
    <col min="4482" max="4482" width="6" bestFit="1" customWidth="1"/>
    <col min="4483" max="4485" width="8.6640625" bestFit="1" customWidth="1"/>
    <col min="4486" max="4486" width="6" bestFit="1" customWidth="1"/>
    <col min="4487" max="4488" width="7.6640625" bestFit="1" customWidth="1"/>
    <col min="4489" max="4489" width="6" bestFit="1" customWidth="1"/>
    <col min="4490" max="4490" width="7.6640625" bestFit="1" customWidth="1"/>
    <col min="4491" max="4492" width="8.6640625" bestFit="1" customWidth="1"/>
    <col min="4493" max="4493" width="6" bestFit="1" customWidth="1"/>
    <col min="4494" max="4495" width="7.6640625" bestFit="1" customWidth="1"/>
    <col min="4496" max="4496" width="5" bestFit="1" customWidth="1"/>
    <col min="4497" max="4498" width="7.6640625" bestFit="1" customWidth="1"/>
    <col min="4499" max="4499" width="8.6640625" bestFit="1" customWidth="1"/>
    <col min="4500" max="4500" width="6" bestFit="1" customWidth="1"/>
    <col min="4501" max="4501" width="7.6640625" bestFit="1" customWidth="1"/>
    <col min="4502" max="4503" width="8.6640625" bestFit="1" customWidth="1"/>
    <col min="4504" max="4504" width="6" bestFit="1" customWidth="1"/>
    <col min="4505" max="4506" width="7.6640625" bestFit="1" customWidth="1"/>
    <col min="4507" max="4507" width="6" bestFit="1" customWidth="1"/>
    <col min="4508" max="4510" width="8.6640625" bestFit="1" customWidth="1"/>
    <col min="4511" max="4511" width="6" bestFit="1" customWidth="1"/>
    <col min="4512" max="4513" width="7.6640625" bestFit="1" customWidth="1"/>
    <col min="4514" max="4514" width="6" bestFit="1" customWidth="1"/>
    <col min="4515" max="4517" width="8.6640625" bestFit="1" customWidth="1"/>
    <col min="4518" max="4518" width="6" bestFit="1" customWidth="1"/>
    <col min="4519" max="4520" width="7.6640625" bestFit="1" customWidth="1"/>
    <col min="4521" max="4521" width="6" bestFit="1" customWidth="1"/>
    <col min="4522" max="4524" width="8.6640625" bestFit="1" customWidth="1"/>
    <col min="4525" max="4525" width="6" bestFit="1" customWidth="1"/>
    <col min="4526" max="4526" width="8.6640625" bestFit="1" customWidth="1"/>
    <col min="4527" max="4527" width="6.6640625" bestFit="1" customWidth="1"/>
    <col min="4528" max="4528" width="5" bestFit="1" customWidth="1"/>
    <col min="4529" max="4530" width="7.6640625" bestFit="1" customWidth="1"/>
    <col min="4531" max="4531" width="8.6640625" bestFit="1" customWidth="1"/>
    <col min="4532" max="4532" width="6" bestFit="1" customWidth="1"/>
    <col min="4533" max="4534" width="7.6640625" bestFit="1" customWidth="1"/>
    <col min="4535" max="4535" width="8.6640625" bestFit="1" customWidth="1"/>
    <col min="4536" max="4536" width="6" bestFit="1" customWidth="1"/>
    <col min="4537" max="4539" width="8.6640625" bestFit="1" customWidth="1"/>
    <col min="4540" max="4540" width="6" bestFit="1" customWidth="1"/>
    <col min="4541" max="4541" width="7.6640625" bestFit="1" customWidth="1"/>
    <col min="4542" max="4543" width="8.6640625" bestFit="1" customWidth="1"/>
    <col min="4544" max="4544" width="6" bestFit="1" customWidth="1"/>
    <col min="4545" max="4545" width="7.6640625" bestFit="1" customWidth="1"/>
    <col min="4546" max="4547" width="8.6640625" bestFit="1" customWidth="1"/>
    <col min="4548" max="4548" width="6" bestFit="1" customWidth="1"/>
    <col min="4549" max="4550" width="7.6640625" bestFit="1" customWidth="1"/>
    <col min="4551" max="4551" width="8.6640625" bestFit="1" customWidth="1"/>
    <col min="4552" max="4552" width="6" bestFit="1" customWidth="1"/>
    <col min="4553" max="4554" width="7.6640625" bestFit="1" customWidth="1"/>
    <col min="4555" max="4555" width="6" bestFit="1" customWidth="1"/>
    <col min="4556" max="4556" width="8.6640625" bestFit="1" customWidth="1"/>
    <col min="4557" max="4557" width="7.6640625" bestFit="1" customWidth="1"/>
    <col min="4558" max="4558" width="8.6640625" bestFit="1" customWidth="1"/>
    <col min="4559" max="4559" width="6" bestFit="1" customWidth="1"/>
    <col min="4560" max="4562" width="8.6640625" bestFit="1" customWidth="1"/>
    <col min="4563" max="4563" width="6" bestFit="1" customWidth="1"/>
    <col min="4564" max="4565" width="8.6640625" bestFit="1" customWidth="1"/>
    <col min="4566" max="4566" width="6" bestFit="1" customWidth="1"/>
    <col min="4567" max="4567" width="7.6640625" bestFit="1" customWidth="1"/>
    <col min="4568" max="4569" width="8.6640625" bestFit="1" customWidth="1"/>
    <col min="4570" max="4570" width="6" bestFit="1" customWidth="1"/>
    <col min="4571" max="4571" width="7.6640625" bestFit="1" customWidth="1"/>
    <col min="4572" max="4573" width="8.6640625" bestFit="1" customWidth="1"/>
    <col min="4574" max="4574" width="6" bestFit="1" customWidth="1"/>
    <col min="4575" max="4575" width="6.6640625" bestFit="1" customWidth="1"/>
    <col min="4576" max="4576" width="7.6640625" bestFit="1" customWidth="1"/>
    <col min="4577" max="4577" width="8.6640625" bestFit="1" customWidth="1"/>
    <col min="4578" max="4578" width="6" bestFit="1" customWidth="1"/>
    <col min="4579" max="4579" width="8.6640625" bestFit="1" customWidth="1"/>
    <col min="4580" max="4580" width="7.6640625" bestFit="1" customWidth="1"/>
    <col min="4581" max="4581" width="6" bestFit="1" customWidth="1"/>
    <col min="4582" max="4583" width="8.6640625" bestFit="1" customWidth="1"/>
    <col min="4584" max="4584" width="6" bestFit="1" customWidth="1"/>
    <col min="4585" max="4585" width="7.6640625" bestFit="1" customWidth="1"/>
    <col min="4586" max="4587" width="8.6640625" bestFit="1" customWidth="1"/>
    <col min="4588" max="4588" width="6" bestFit="1" customWidth="1"/>
    <col min="4589" max="4590" width="7.6640625" bestFit="1" customWidth="1"/>
    <col min="4591" max="4591" width="8.6640625" bestFit="1" customWidth="1"/>
    <col min="4592" max="4592" width="6" bestFit="1" customWidth="1"/>
    <col min="4593" max="4593" width="7.6640625" bestFit="1" customWidth="1"/>
    <col min="4594" max="4594" width="8.6640625" bestFit="1" customWidth="1"/>
    <col min="4595" max="4595" width="6" bestFit="1" customWidth="1"/>
    <col min="4596" max="4596" width="7.6640625" bestFit="1" customWidth="1"/>
    <col min="4597" max="4598" width="8.6640625" bestFit="1" customWidth="1"/>
    <col min="4599" max="4599" width="6" bestFit="1" customWidth="1"/>
    <col min="4600" max="4600" width="7.6640625" bestFit="1" customWidth="1"/>
    <col min="4601" max="4602" width="8.6640625" bestFit="1" customWidth="1"/>
    <col min="4603" max="4603" width="6" bestFit="1" customWidth="1"/>
    <col min="4604" max="4605" width="7.6640625" bestFit="1" customWidth="1"/>
    <col min="4606" max="4606" width="6" bestFit="1" customWidth="1"/>
    <col min="4607" max="4607" width="7.6640625" bestFit="1" customWidth="1"/>
    <col min="4608" max="4609" width="8.6640625" bestFit="1" customWidth="1"/>
    <col min="4610" max="4610" width="6" bestFit="1" customWidth="1"/>
    <col min="4611" max="4611" width="7.6640625" bestFit="1" customWidth="1"/>
    <col min="4612" max="4612" width="8.6640625" bestFit="1" customWidth="1"/>
    <col min="4613" max="4613" width="6" bestFit="1" customWidth="1"/>
    <col min="4614" max="4614" width="7.6640625" bestFit="1" customWidth="1"/>
    <col min="4615" max="4616" width="8.6640625" bestFit="1" customWidth="1"/>
    <col min="4617" max="4617" width="6" bestFit="1" customWidth="1"/>
    <col min="4618" max="4618" width="6.6640625" bestFit="1" customWidth="1"/>
    <col min="4619" max="4619" width="7.6640625" bestFit="1" customWidth="1"/>
    <col min="4620" max="4620" width="8.6640625" bestFit="1" customWidth="1"/>
    <col min="4621" max="4621" width="6" bestFit="1" customWidth="1"/>
    <col min="4622" max="4622" width="6.6640625" bestFit="1" customWidth="1"/>
    <col min="4623" max="4624" width="8.6640625" bestFit="1" customWidth="1"/>
    <col min="4625" max="4625" width="6" bestFit="1" customWidth="1"/>
    <col min="4626" max="4626" width="7.6640625" bestFit="1" customWidth="1"/>
    <col min="4627" max="4627" width="6.6640625" bestFit="1" customWidth="1"/>
    <col min="4628" max="4628" width="5" bestFit="1" customWidth="1"/>
    <col min="4629" max="4629" width="6.6640625" bestFit="1" customWidth="1"/>
    <col min="4630" max="4630" width="7.6640625" bestFit="1" customWidth="1"/>
    <col min="4631" max="4631" width="6" bestFit="1" customWidth="1"/>
    <col min="4632" max="4632" width="7.6640625" bestFit="1" customWidth="1"/>
    <col min="4633" max="4633" width="8.6640625" bestFit="1" customWidth="1"/>
    <col min="4634" max="4634" width="6" bestFit="1" customWidth="1"/>
    <col min="4635" max="4637" width="8.6640625" bestFit="1" customWidth="1"/>
    <col min="4638" max="4638" width="6" bestFit="1" customWidth="1"/>
    <col min="4639" max="4640" width="7.6640625" bestFit="1" customWidth="1"/>
    <col min="4641" max="4641" width="8.6640625" bestFit="1" customWidth="1"/>
    <col min="4642" max="4642" width="6" bestFit="1" customWidth="1"/>
    <col min="4643" max="4644" width="7.6640625" bestFit="1" customWidth="1"/>
    <col min="4645" max="4645" width="6" bestFit="1" customWidth="1"/>
    <col min="4646" max="4646" width="7.6640625" bestFit="1" customWidth="1"/>
    <col min="4647" max="4648" width="8.6640625" bestFit="1" customWidth="1"/>
    <col min="4649" max="4649" width="6" bestFit="1" customWidth="1"/>
    <col min="4650" max="4650" width="7.6640625" bestFit="1" customWidth="1"/>
    <col min="4651" max="4651" width="6.6640625" bestFit="1" customWidth="1"/>
    <col min="4652" max="4652" width="5" bestFit="1" customWidth="1"/>
    <col min="4653" max="4654" width="7.6640625" bestFit="1" customWidth="1"/>
    <col min="4655" max="4655" width="8.6640625" bestFit="1" customWidth="1"/>
    <col min="4656" max="4656" width="6" bestFit="1" customWidth="1"/>
    <col min="4657" max="4658" width="7.6640625" bestFit="1" customWidth="1"/>
    <col min="4659" max="4659" width="5" bestFit="1" customWidth="1"/>
    <col min="4660" max="4661" width="7.6640625" bestFit="1" customWidth="1"/>
    <col min="4662" max="4662" width="5" bestFit="1" customWidth="1"/>
    <col min="4663" max="4664" width="7.6640625" bestFit="1" customWidth="1"/>
    <col min="4665" max="4665" width="6" bestFit="1" customWidth="1"/>
    <col min="4666" max="4666" width="8.6640625" bestFit="1" customWidth="1"/>
    <col min="4667" max="4667" width="7.6640625" bestFit="1" customWidth="1"/>
    <col min="4668" max="4668" width="8.6640625" bestFit="1" customWidth="1"/>
    <col min="4669" max="4669" width="6" bestFit="1" customWidth="1"/>
    <col min="4670" max="4670" width="7.6640625" bestFit="1" customWidth="1"/>
    <col min="4671" max="4672" width="8.6640625" bestFit="1" customWidth="1"/>
    <col min="4673" max="4673" width="6" bestFit="1" customWidth="1"/>
    <col min="4674" max="4674" width="7.6640625" bestFit="1" customWidth="1"/>
    <col min="4675" max="4675" width="6.6640625" bestFit="1" customWidth="1"/>
    <col min="4676" max="4676" width="8.6640625" bestFit="1" customWidth="1"/>
    <col min="4677" max="4677" width="6" bestFit="1" customWidth="1"/>
    <col min="4678" max="4679" width="7.6640625" bestFit="1" customWidth="1"/>
    <col min="4680" max="4680" width="8.6640625" bestFit="1" customWidth="1"/>
    <col min="4681" max="4681" width="6" bestFit="1" customWidth="1"/>
    <col min="4682" max="4682" width="7.6640625" bestFit="1" customWidth="1"/>
    <col min="4683" max="4684" width="8.6640625" bestFit="1" customWidth="1"/>
    <col min="4685" max="4685" width="6" bestFit="1" customWidth="1"/>
    <col min="4686" max="4687" width="7.6640625" bestFit="1" customWidth="1"/>
    <col min="4688" max="4688" width="6" bestFit="1" customWidth="1"/>
    <col min="4689" max="4689" width="8.6640625" bestFit="1" customWidth="1"/>
    <col min="4690" max="4690" width="7.6640625" bestFit="1" customWidth="1"/>
    <col min="4691" max="4691" width="8.6640625" bestFit="1" customWidth="1"/>
    <col min="4692" max="4692" width="6" bestFit="1" customWidth="1"/>
    <col min="4693" max="4694" width="7.6640625" bestFit="1" customWidth="1"/>
    <col min="4695" max="4695" width="8.6640625" bestFit="1" customWidth="1"/>
    <col min="4696" max="4696" width="6" bestFit="1" customWidth="1"/>
    <col min="4697" max="4697" width="6.6640625" bestFit="1" customWidth="1"/>
    <col min="4698" max="4699" width="8.6640625" bestFit="1" customWidth="1"/>
    <col min="4700" max="4700" width="6" bestFit="1" customWidth="1"/>
    <col min="4701" max="4701" width="7.6640625" bestFit="1" customWidth="1"/>
    <col min="4702" max="4703" width="8.6640625" bestFit="1" customWidth="1"/>
    <col min="4704" max="4704" width="6" bestFit="1" customWidth="1"/>
    <col min="4705" max="4706" width="7.6640625" bestFit="1" customWidth="1"/>
    <col min="4707" max="4707" width="6" bestFit="1" customWidth="1"/>
    <col min="4708" max="4708" width="7.6640625" bestFit="1" customWidth="1"/>
    <col min="4709" max="4710" width="8.6640625" bestFit="1" customWidth="1"/>
    <col min="4711" max="4711" width="6" bestFit="1" customWidth="1"/>
    <col min="4712" max="4713" width="7.6640625" bestFit="1" customWidth="1"/>
    <col min="4714" max="4714" width="5" bestFit="1" customWidth="1"/>
    <col min="4715" max="4716" width="7.6640625" bestFit="1" customWidth="1"/>
    <col min="4717" max="4717" width="6" bestFit="1" customWidth="1"/>
    <col min="4718" max="4718" width="7.6640625" bestFit="1" customWidth="1"/>
    <col min="4719" max="4720" width="8.6640625" bestFit="1" customWidth="1"/>
    <col min="4721" max="4721" width="6" bestFit="1" customWidth="1"/>
    <col min="4722" max="4723" width="7.6640625" bestFit="1" customWidth="1"/>
    <col min="4724" max="4724" width="5" bestFit="1" customWidth="1"/>
    <col min="4725" max="4726" width="7.6640625" bestFit="1" customWidth="1"/>
    <col min="4727" max="4727" width="8.6640625" bestFit="1" customWidth="1"/>
    <col min="4728" max="4728" width="6" bestFit="1" customWidth="1"/>
    <col min="4729" max="4729" width="3" bestFit="1" customWidth="1"/>
    <col min="4730" max="4731" width="7.6640625" bestFit="1" customWidth="1"/>
    <col min="4732" max="4732" width="6" bestFit="1" customWidth="1"/>
    <col min="4733" max="4735" width="8.6640625" bestFit="1" customWidth="1"/>
    <col min="4736" max="4736" width="6" bestFit="1" customWidth="1"/>
    <col min="4737" max="4737" width="8.6640625" bestFit="1" customWidth="1"/>
    <col min="4738" max="4738" width="7.6640625" bestFit="1" customWidth="1"/>
    <col min="4739" max="4739" width="8.6640625" bestFit="1" customWidth="1"/>
    <col min="4740" max="4740" width="6" bestFit="1" customWidth="1"/>
    <col min="4741" max="4741" width="7.6640625" bestFit="1" customWidth="1"/>
    <col min="4742" max="4742" width="6.6640625" bestFit="1" customWidth="1"/>
    <col min="4743" max="4743" width="5" bestFit="1" customWidth="1"/>
    <col min="4744" max="4745" width="7.6640625" bestFit="1" customWidth="1"/>
    <col min="4746" max="4746" width="5" bestFit="1" customWidth="1"/>
    <col min="4747" max="4748" width="7.6640625" bestFit="1" customWidth="1"/>
    <col min="4749" max="4749" width="8.6640625" bestFit="1" customWidth="1"/>
    <col min="4750" max="4750" width="6" bestFit="1" customWidth="1"/>
    <col min="4751" max="4751" width="8.6640625" bestFit="1" customWidth="1"/>
    <col min="4752" max="4752" width="7.6640625" bestFit="1" customWidth="1"/>
    <col min="4753" max="4753" width="8.6640625" bestFit="1" customWidth="1"/>
    <col min="4754" max="4754" width="6" bestFit="1" customWidth="1"/>
    <col min="4755" max="4755" width="8.6640625" bestFit="1" customWidth="1"/>
    <col min="4756" max="4756" width="6.6640625" bestFit="1" customWidth="1"/>
    <col min="4757" max="4757" width="5" bestFit="1" customWidth="1"/>
    <col min="4758" max="4759" width="7.6640625" bestFit="1" customWidth="1"/>
    <col min="4760" max="4760" width="8.6640625" bestFit="1" customWidth="1"/>
    <col min="4761" max="4761" width="6" bestFit="1" customWidth="1"/>
    <col min="4762" max="4763" width="7.6640625" bestFit="1" customWidth="1"/>
    <col min="4764" max="4764" width="8.6640625" bestFit="1" customWidth="1"/>
    <col min="4765" max="4765" width="6" bestFit="1" customWidth="1"/>
    <col min="4766" max="4766" width="7.6640625" bestFit="1" customWidth="1"/>
    <col min="4767" max="4768" width="8.6640625" bestFit="1" customWidth="1"/>
    <col min="4769" max="4769" width="6" bestFit="1" customWidth="1"/>
    <col min="4770" max="4770" width="7.6640625" bestFit="1" customWidth="1"/>
    <col min="4771" max="4772" width="8.6640625" bestFit="1" customWidth="1"/>
    <col min="4773" max="4773" width="6" bestFit="1" customWidth="1"/>
    <col min="4774" max="4775" width="7.6640625" bestFit="1" customWidth="1"/>
    <col min="4776" max="4776" width="6" bestFit="1" customWidth="1"/>
    <col min="4777" max="4777" width="8.6640625" bestFit="1" customWidth="1"/>
    <col min="4778" max="4778" width="7.6640625" bestFit="1" customWidth="1"/>
    <col min="4779" max="4779" width="6" bestFit="1" customWidth="1"/>
    <col min="4780" max="4780" width="7.6640625" bestFit="1" customWidth="1"/>
    <col min="4781" max="4782" width="8.6640625" bestFit="1" customWidth="1"/>
    <col min="4783" max="4783" width="6" bestFit="1" customWidth="1"/>
    <col min="4784" max="4785" width="7.6640625" bestFit="1" customWidth="1"/>
    <col min="4786" max="4786" width="5" bestFit="1" customWidth="1"/>
    <col min="4787" max="4788" width="7.6640625" bestFit="1" customWidth="1"/>
    <col min="4789" max="4789" width="6" bestFit="1" customWidth="1"/>
    <col min="4790" max="4792" width="8.6640625" bestFit="1" customWidth="1"/>
    <col min="4793" max="4793" width="6" bestFit="1" customWidth="1"/>
    <col min="4794" max="4794" width="7.6640625" bestFit="1" customWidth="1"/>
    <col min="4795" max="4795" width="8.6640625" bestFit="1" customWidth="1"/>
    <col min="4796" max="4796" width="6" bestFit="1" customWidth="1"/>
    <col min="4797" max="4799" width="8.6640625" bestFit="1" customWidth="1"/>
    <col min="4800" max="4800" width="6" bestFit="1" customWidth="1"/>
    <col min="4801" max="4802" width="8.6640625" bestFit="1" customWidth="1"/>
    <col min="4803" max="4803" width="6" bestFit="1" customWidth="1"/>
    <col min="4804" max="4806" width="8.6640625" bestFit="1" customWidth="1"/>
    <col min="4807" max="4807" width="6" bestFit="1" customWidth="1"/>
    <col min="4808" max="4809" width="7.6640625" bestFit="1" customWidth="1"/>
    <col min="4810" max="4810" width="8.6640625" bestFit="1" customWidth="1"/>
    <col min="4811" max="4811" width="6" bestFit="1" customWidth="1"/>
    <col min="4812" max="4813" width="7.6640625" bestFit="1" customWidth="1"/>
    <col min="4814" max="4814" width="8.6640625" bestFit="1" customWidth="1"/>
    <col min="4815" max="4815" width="6" bestFit="1" customWidth="1"/>
    <col min="4816" max="4817" width="7.6640625" bestFit="1" customWidth="1"/>
    <col min="4818" max="4818" width="8.6640625" bestFit="1" customWidth="1"/>
    <col min="4819" max="4819" width="6" bestFit="1" customWidth="1"/>
    <col min="4820" max="4820" width="8.6640625" bestFit="1" customWidth="1"/>
    <col min="4821" max="4821" width="7.6640625" bestFit="1" customWidth="1"/>
    <col min="4822" max="4822" width="8.6640625" bestFit="1" customWidth="1"/>
    <col min="4823" max="4823" width="6" bestFit="1" customWidth="1"/>
    <col min="4824" max="4824" width="7.6640625" bestFit="1" customWidth="1"/>
    <col min="4825" max="4825" width="8.6640625" bestFit="1" customWidth="1"/>
    <col min="4826" max="4826" width="6" bestFit="1" customWidth="1"/>
    <col min="4827" max="4828" width="8.6640625" bestFit="1" customWidth="1"/>
    <col min="4829" max="4829" width="6" bestFit="1" customWidth="1"/>
    <col min="4830" max="4832" width="8.6640625" bestFit="1" customWidth="1"/>
    <col min="4833" max="4833" width="6" bestFit="1" customWidth="1"/>
    <col min="4834" max="4835" width="7.6640625" bestFit="1" customWidth="1"/>
    <col min="4836" max="4836" width="5" bestFit="1" customWidth="1"/>
    <col min="4837" max="4838" width="7.6640625" bestFit="1" customWidth="1"/>
    <col min="4839" max="4839" width="8.6640625" bestFit="1" customWidth="1"/>
    <col min="4840" max="4840" width="6" bestFit="1" customWidth="1"/>
    <col min="4841" max="4841" width="6.6640625" bestFit="1" customWidth="1"/>
    <col min="4842" max="4842" width="7.6640625" bestFit="1" customWidth="1"/>
    <col min="4843" max="4843" width="5" bestFit="1" customWidth="1"/>
    <col min="4844" max="4845" width="7.6640625" bestFit="1" customWidth="1"/>
    <col min="4846" max="4846" width="5" bestFit="1" customWidth="1"/>
    <col min="4847" max="4847" width="6.6640625" bestFit="1" customWidth="1"/>
    <col min="4848" max="4848" width="7.6640625" bestFit="1" customWidth="1"/>
    <col min="4849" max="4849" width="6" bestFit="1" customWidth="1"/>
    <col min="4850" max="4850" width="7.6640625" bestFit="1" customWidth="1"/>
    <col min="4851" max="4852" width="8.6640625" bestFit="1" customWidth="1"/>
    <col min="4853" max="4853" width="6" bestFit="1" customWidth="1"/>
    <col min="4854" max="4855" width="7.6640625" bestFit="1" customWidth="1"/>
    <col min="4856" max="4856" width="5" bestFit="1" customWidth="1"/>
    <col min="4857" max="4858" width="7.6640625" bestFit="1" customWidth="1"/>
    <col min="4859" max="4859" width="6" bestFit="1" customWidth="1"/>
    <col min="4860" max="4860" width="7.6640625" bestFit="1" customWidth="1"/>
    <col min="4861" max="4862" width="8.6640625" bestFit="1" customWidth="1"/>
    <col min="4863" max="4863" width="6" bestFit="1" customWidth="1"/>
    <col min="4864" max="4865" width="7.6640625" bestFit="1" customWidth="1"/>
    <col min="4866" max="4866" width="8.6640625" bestFit="1" customWidth="1"/>
    <col min="4867" max="4867" width="6" bestFit="1" customWidth="1"/>
    <col min="4868" max="4868" width="7.6640625" bestFit="1" customWidth="1"/>
    <col min="4869" max="4870" width="8.6640625" bestFit="1" customWidth="1"/>
    <col min="4871" max="4871" width="6" bestFit="1" customWidth="1"/>
    <col min="4872" max="4872" width="7.6640625" bestFit="1" customWidth="1"/>
    <col min="4873" max="4874" width="8.6640625" bestFit="1" customWidth="1"/>
    <col min="4875" max="4875" width="6" bestFit="1" customWidth="1"/>
    <col min="4876" max="4876" width="8.6640625" bestFit="1" customWidth="1"/>
    <col min="4877" max="4877" width="7.6640625" bestFit="1" customWidth="1"/>
    <col min="4878" max="4878" width="8.6640625" bestFit="1" customWidth="1"/>
    <col min="4879" max="4879" width="6" bestFit="1" customWidth="1"/>
    <col min="4880" max="4882" width="8.6640625" bestFit="1" customWidth="1"/>
    <col min="4883" max="4883" width="6" bestFit="1" customWidth="1"/>
    <col min="4884" max="4884" width="7.6640625" bestFit="1" customWidth="1"/>
    <col min="4885" max="4885" width="8.6640625" bestFit="1" customWidth="1"/>
    <col min="4886" max="4886" width="6" bestFit="1" customWidth="1"/>
    <col min="4887" max="4887" width="7.6640625" bestFit="1" customWidth="1"/>
    <col min="4888" max="4889" width="8.6640625" bestFit="1" customWidth="1"/>
    <col min="4890" max="4890" width="6" bestFit="1" customWidth="1"/>
    <col min="4891" max="4891" width="7.6640625" bestFit="1" customWidth="1"/>
    <col min="4892" max="4893" width="8.6640625" bestFit="1" customWidth="1"/>
    <col min="4894" max="4894" width="6" bestFit="1" customWidth="1"/>
    <col min="4895" max="4896" width="7.6640625" bestFit="1" customWidth="1"/>
    <col min="4897" max="4897" width="8.6640625" bestFit="1" customWidth="1"/>
    <col min="4898" max="4898" width="6" bestFit="1" customWidth="1"/>
    <col min="4899" max="4899" width="7.6640625" bestFit="1" customWidth="1"/>
    <col min="4900" max="4901" width="8.6640625" bestFit="1" customWidth="1"/>
    <col min="4902" max="4902" width="6" bestFit="1" customWidth="1"/>
    <col min="4903" max="4904" width="7.6640625" bestFit="1" customWidth="1"/>
    <col min="4905" max="4905" width="6" bestFit="1" customWidth="1"/>
    <col min="4906" max="4906" width="6.6640625" bestFit="1" customWidth="1"/>
    <col min="4907" max="4908" width="8.6640625" bestFit="1" customWidth="1"/>
    <col min="4909" max="4909" width="6" bestFit="1" customWidth="1"/>
    <col min="4910" max="4911" width="7.6640625" bestFit="1" customWidth="1"/>
    <col min="4912" max="4912" width="8.6640625" bestFit="1" customWidth="1"/>
    <col min="4913" max="4913" width="6" bestFit="1" customWidth="1"/>
    <col min="4914" max="4915" width="7.6640625" bestFit="1" customWidth="1"/>
    <col min="4916" max="4916" width="8.6640625" bestFit="1" customWidth="1"/>
    <col min="4917" max="4917" width="6" bestFit="1" customWidth="1"/>
    <col min="4918" max="4918" width="6.6640625" bestFit="1" customWidth="1"/>
    <col min="4919" max="4919" width="7.6640625" bestFit="1" customWidth="1"/>
    <col min="4920" max="4920" width="8.6640625" bestFit="1" customWidth="1"/>
    <col min="4921" max="4921" width="6" bestFit="1" customWidth="1"/>
    <col min="4922" max="4924" width="8.6640625" bestFit="1" customWidth="1"/>
    <col min="4925" max="4925" width="6" bestFit="1" customWidth="1"/>
    <col min="4926" max="4926" width="7.6640625" bestFit="1" customWidth="1"/>
    <col min="4927" max="4928" width="8.6640625" bestFit="1" customWidth="1"/>
    <col min="4929" max="4929" width="6" bestFit="1" customWidth="1"/>
    <col min="4930" max="4930" width="7.6640625" bestFit="1" customWidth="1"/>
    <col min="4931" max="4932" width="8.6640625" bestFit="1" customWidth="1"/>
    <col min="4933" max="4933" width="6" bestFit="1" customWidth="1"/>
    <col min="4934" max="4934" width="8.6640625" bestFit="1" customWidth="1"/>
    <col min="4935" max="4935" width="7.6640625" bestFit="1" customWidth="1"/>
    <col min="4936" max="4936" width="8.6640625" bestFit="1" customWidth="1"/>
    <col min="4937" max="4937" width="6" bestFit="1" customWidth="1"/>
    <col min="4938" max="4938" width="7.6640625" bestFit="1" customWidth="1"/>
    <col min="4939" max="4939" width="6" bestFit="1" customWidth="1"/>
    <col min="4940" max="4940" width="8.6640625" bestFit="1" customWidth="1"/>
    <col min="4941" max="4941" width="6.6640625" bestFit="1" customWidth="1"/>
    <col min="4942" max="4942" width="6" bestFit="1" customWidth="1"/>
    <col min="4943" max="4945" width="8.6640625" bestFit="1" customWidth="1"/>
    <col min="4946" max="4946" width="6" bestFit="1" customWidth="1"/>
    <col min="4947" max="4948" width="7.6640625" bestFit="1" customWidth="1"/>
    <col min="4949" max="4949" width="6" bestFit="1" customWidth="1"/>
    <col min="4950" max="4952" width="8.6640625" bestFit="1" customWidth="1"/>
    <col min="4953" max="4953" width="6" bestFit="1" customWidth="1"/>
    <col min="4954" max="4954" width="7.6640625" bestFit="1" customWidth="1"/>
    <col min="4955" max="4956" width="8.6640625" bestFit="1" customWidth="1"/>
    <col min="4957" max="4957" width="6" bestFit="1" customWidth="1"/>
    <col min="4958" max="4959" width="7.6640625" bestFit="1" customWidth="1"/>
    <col min="4960" max="4960" width="8.6640625" bestFit="1" customWidth="1"/>
    <col min="4961" max="4961" width="6" bestFit="1" customWidth="1"/>
    <col min="4962" max="4964" width="8.6640625" bestFit="1" customWidth="1"/>
    <col min="4965" max="4965" width="6" bestFit="1" customWidth="1"/>
    <col min="4966" max="4967" width="7.6640625" bestFit="1" customWidth="1"/>
    <col min="4968" max="4968" width="8.6640625" bestFit="1" customWidth="1"/>
    <col min="4969" max="4969" width="6" bestFit="1" customWidth="1"/>
    <col min="4970" max="4970" width="8.6640625" bestFit="1" customWidth="1"/>
    <col min="4971" max="4971" width="7.6640625" bestFit="1" customWidth="1"/>
    <col min="4972" max="4972" width="8.6640625" bestFit="1" customWidth="1"/>
    <col min="4973" max="4973" width="6" bestFit="1" customWidth="1"/>
    <col min="4974" max="4975" width="7.6640625" bestFit="1" customWidth="1"/>
    <col min="4976" max="4976" width="8.6640625" bestFit="1" customWidth="1"/>
    <col min="4977" max="4977" width="6" bestFit="1" customWidth="1"/>
    <col min="4978" max="4978" width="7.6640625" bestFit="1" customWidth="1"/>
    <col min="4979" max="4980" width="8.6640625" bestFit="1" customWidth="1"/>
    <col min="4981" max="4981" width="6" bestFit="1" customWidth="1"/>
    <col min="4982" max="4983" width="7.6640625" bestFit="1" customWidth="1"/>
    <col min="4984" max="4984" width="8.6640625" bestFit="1" customWidth="1"/>
    <col min="4985" max="4985" width="6" bestFit="1" customWidth="1"/>
    <col min="4986" max="4986" width="7.6640625" bestFit="1" customWidth="1"/>
    <col min="4987" max="4987" width="6.6640625" bestFit="1" customWidth="1"/>
    <col min="4988" max="4988" width="8.6640625" bestFit="1" customWidth="1"/>
    <col min="4989" max="4989" width="6" bestFit="1" customWidth="1"/>
    <col min="4990" max="4990" width="8.6640625" bestFit="1" customWidth="1"/>
    <col min="4991" max="4991" width="7.6640625" bestFit="1" customWidth="1"/>
    <col min="4992" max="4992" width="5" bestFit="1" customWidth="1"/>
    <col min="4993" max="4994" width="7.6640625" bestFit="1" customWidth="1"/>
    <col min="4995" max="4995" width="8.6640625" bestFit="1" customWidth="1"/>
    <col min="4996" max="4996" width="6" bestFit="1" customWidth="1"/>
    <col min="4997" max="4998" width="7.6640625" bestFit="1" customWidth="1"/>
    <col min="4999" max="4999" width="6" bestFit="1" customWidth="1"/>
    <col min="5000" max="5000" width="6.6640625" bestFit="1" customWidth="1"/>
    <col min="5001" max="5001" width="8.6640625" bestFit="1" customWidth="1"/>
    <col min="5002" max="5002" width="6" bestFit="1" customWidth="1"/>
    <col min="5003" max="5005" width="8.6640625" bestFit="1" customWidth="1"/>
    <col min="5006" max="5006" width="6" bestFit="1" customWidth="1"/>
    <col min="5007" max="5007" width="8.6640625" bestFit="1" customWidth="1"/>
    <col min="5008" max="5008" width="7.6640625" bestFit="1" customWidth="1"/>
    <col min="5009" max="5009" width="8.6640625" bestFit="1" customWidth="1"/>
    <col min="5010" max="5010" width="6" bestFit="1" customWidth="1"/>
    <col min="5011" max="5011" width="7.6640625" bestFit="1" customWidth="1"/>
    <col min="5012" max="5013" width="8.6640625" bestFit="1" customWidth="1"/>
    <col min="5014" max="5014" width="6" bestFit="1" customWidth="1"/>
    <col min="5015" max="5016" width="7.6640625" bestFit="1" customWidth="1"/>
    <col min="5017" max="5017" width="8.6640625" bestFit="1" customWidth="1"/>
    <col min="5018" max="5018" width="6" bestFit="1" customWidth="1"/>
    <col min="5019" max="5019" width="7.6640625" bestFit="1" customWidth="1"/>
    <col min="5020" max="5021" width="8.6640625" bestFit="1" customWidth="1"/>
    <col min="5022" max="5022" width="6" bestFit="1" customWidth="1"/>
    <col min="5023" max="5025" width="8.6640625" bestFit="1" customWidth="1"/>
    <col min="5026" max="5026" width="6" bestFit="1" customWidth="1"/>
    <col min="5027" max="5028" width="7.6640625" bestFit="1" customWidth="1"/>
    <col min="5029" max="5029" width="8.6640625" bestFit="1" customWidth="1"/>
    <col min="5030" max="5030" width="6" bestFit="1" customWidth="1"/>
    <col min="5031" max="5031" width="8.6640625" bestFit="1" customWidth="1"/>
    <col min="5032" max="5032" width="7.6640625" bestFit="1" customWidth="1"/>
    <col min="5033" max="5033" width="8.6640625" bestFit="1" customWidth="1"/>
    <col min="5034" max="5034" width="6" bestFit="1" customWidth="1"/>
    <col min="5035" max="5036" width="7.6640625" bestFit="1" customWidth="1"/>
    <col min="5037" max="5037" width="5" bestFit="1" customWidth="1"/>
    <col min="5038" max="5039" width="7.6640625" bestFit="1" customWidth="1"/>
    <col min="5040" max="5040" width="8.6640625" bestFit="1" customWidth="1"/>
    <col min="5041" max="5041" width="6" bestFit="1" customWidth="1"/>
    <col min="5042" max="5042" width="7.6640625" bestFit="1" customWidth="1"/>
    <col min="5043" max="5044" width="8.6640625" bestFit="1" customWidth="1"/>
    <col min="5045" max="5045" width="6" bestFit="1" customWidth="1"/>
    <col min="5046" max="5047" width="7.6640625" bestFit="1" customWidth="1"/>
    <col min="5048" max="5048" width="8.6640625" bestFit="1" customWidth="1"/>
    <col min="5049" max="5049" width="6" bestFit="1" customWidth="1"/>
    <col min="5050" max="5051" width="8.6640625" bestFit="1" customWidth="1"/>
    <col min="5052" max="5052" width="6" bestFit="1" customWidth="1"/>
    <col min="5053" max="5053" width="7.6640625" bestFit="1" customWidth="1"/>
    <col min="5054" max="5054" width="8.6640625" bestFit="1" customWidth="1"/>
    <col min="5055" max="5055" width="6" bestFit="1" customWidth="1"/>
    <col min="5056" max="5058" width="8.6640625" bestFit="1" customWidth="1"/>
    <col min="5059" max="5059" width="6" bestFit="1" customWidth="1"/>
    <col min="5060" max="5062" width="8.6640625" bestFit="1" customWidth="1"/>
    <col min="5063" max="5063" width="6" bestFit="1" customWidth="1"/>
    <col min="5064" max="5065" width="7.6640625" bestFit="1" customWidth="1"/>
    <col min="5066" max="5066" width="8.6640625" bestFit="1" customWidth="1"/>
    <col min="5067" max="5067" width="6" bestFit="1" customWidth="1"/>
    <col min="5068" max="5069" width="7.6640625" bestFit="1" customWidth="1"/>
    <col min="5070" max="5070" width="8.6640625" bestFit="1" customWidth="1"/>
    <col min="5071" max="5071" width="6" bestFit="1" customWidth="1"/>
    <col min="5072" max="5072" width="6.6640625" bestFit="1" customWidth="1"/>
    <col min="5073" max="5073" width="7.6640625" bestFit="1" customWidth="1"/>
    <col min="5074" max="5074" width="8.6640625" bestFit="1" customWidth="1"/>
    <col min="5075" max="5075" width="6" bestFit="1" customWidth="1"/>
    <col min="5076" max="5076" width="6.6640625" bestFit="1" customWidth="1"/>
    <col min="5077" max="5077" width="7.6640625" bestFit="1" customWidth="1"/>
    <col min="5078" max="5078" width="8.6640625" bestFit="1" customWidth="1"/>
    <col min="5079" max="5079" width="6" bestFit="1" customWidth="1"/>
    <col min="5080" max="5081" width="7.6640625" bestFit="1" customWidth="1"/>
    <col min="5082" max="5082" width="8.6640625" bestFit="1" customWidth="1"/>
    <col min="5083" max="5083" width="6" bestFit="1" customWidth="1"/>
    <col min="5084" max="5084" width="8.6640625" bestFit="1" customWidth="1"/>
    <col min="5085" max="5085" width="7.6640625" bestFit="1" customWidth="1"/>
    <col min="5086" max="5086" width="6" bestFit="1" customWidth="1"/>
    <col min="5087" max="5087" width="7.6640625" bestFit="1" customWidth="1"/>
    <col min="5088" max="5089" width="8.6640625" bestFit="1" customWidth="1"/>
    <col min="5090" max="5090" width="6" bestFit="1" customWidth="1"/>
    <col min="5091" max="5092" width="7.6640625" bestFit="1" customWidth="1"/>
    <col min="5093" max="5093" width="6" bestFit="1" customWidth="1"/>
    <col min="5094" max="5094" width="8.6640625" bestFit="1" customWidth="1"/>
    <col min="5095" max="5095" width="7.6640625" bestFit="1" customWidth="1"/>
    <col min="5096" max="5096" width="6" bestFit="1" customWidth="1"/>
    <col min="5097" max="5097" width="7.6640625" bestFit="1" customWidth="1"/>
    <col min="5098" max="5099" width="8.6640625" bestFit="1" customWidth="1"/>
    <col min="5100" max="5100" width="6" bestFit="1" customWidth="1"/>
    <col min="5101" max="5102" width="7.6640625" bestFit="1" customWidth="1"/>
    <col min="5103" max="5103" width="8.6640625" bestFit="1" customWidth="1"/>
    <col min="5104" max="5104" width="6" bestFit="1" customWidth="1"/>
    <col min="5105" max="5106" width="7.6640625" bestFit="1" customWidth="1"/>
    <col min="5107" max="5107" width="8.6640625" bestFit="1" customWidth="1"/>
    <col min="5108" max="5108" width="6" bestFit="1" customWidth="1"/>
    <col min="5109" max="5110" width="7.6640625" bestFit="1" customWidth="1"/>
    <col min="5111" max="5111" width="8.6640625" bestFit="1" customWidth="1"/>
    <col min="5112" max="5112" width="6" bestFit="1" customWidth="1"/>
    <col min="5113" max="5113" width="8.6640625" bestFit="1" customWidth="1"/>
    <col min="5114" max="5114" width="7.6640625" bestFit="1" customWidth="1"/>
    <col min="5115" max="5115" width="6" bestFit="1" customWidth="1"/>
    <col min="5116" max="5116" width="7.6640625" bestFit="1" customWidth="1"/>
    <col min="5117" max="5118" width="8.6640625" bestFit="1" customWidth="1"/>
    <col min="5119" max="5119" width="6" bestFit="1" customWidth="1"/>
    <col min="5120" max="5121" width="7.6640625" bestFit="1" customWidth="1"/>
    <col min="5122" max="5122" width="8.6640625" bestFit="1" customWidth="1"/>
    <col min="5123" max="5123" width="6" bestFit="1" customWidth="1"/>
    <col min="5124" max="5125" width="7.6640625" bestFit="1" customWidth="1"/>
    <col min="5126" max="5126" width="8.6640625" bestFit="1" customWidth="1"/>
    <col min="5127" max="5127" width="6" bestFit="1" customWidth="1"/>
    <col min="5128" max="5129" width="8.6640625" bestFit="1" customWidth="1"/>
    <col min="5130" max="5130" width="6" bestFit="1" customWidth="1"/>
    <col min="5131" max="5131" width="7.6640625" bestFit="1" customWidth="1"/>
    <col min="5132" max="5133" width="8.6640625" bestFit="1" customWidth="1"/>
    <col min="5134" max="5134" width="6" bestFit="1" customWidth="1"/>
    <col min="5135" max="5135" width="7.6640625" bestFit="1" customWidth="1"/>
    <col min="5136" max="5137" width="8.6640625" bestFit="1" customWidth="1"/>
    <col min="5138" max="5138" width="6" bestFit="1" customWidth="1"/>
    <col min="5139" max="5139" width="8.6640625" bestFit="1" customWidth="1"/>
    <col min="5140" max="5140" width="7.6640625" bestFit="1" customWidth="1"/>
    <col min="5141" max="5141" width="6" bestFit="1" customWidth="1"/>
    <col min="5142" max="5142" width="7.6640625" bestFit="1" customWidth="1"/>
    <col min="5143" max="5143" width="8.6640625" bestFit="1" customWidth="1"/>
    <col min="5144" max="5144" width="6" bestFit="1" customWidth="1"/>
    <col min="5145" max="5145" width="6.6640625" bestFit="1" customWidth="1"/>
    <col min="5146" max="5146" width="8.6640625" bestFit="1" customWidth="1"/>
    <col min="5147" max="5147" width="6" bestFit="1" customWidth="1"/>
    <col min="5148" max="5148" width="7.6640625" bestFit="1" customWidth="1"/>
    <col min="5149" max="5150" width="8.6640625" bestFit="1" customWidth="1"/>
    <col min="5151" max="5151" width="6" bestFit="1" customWidth="1"/>
    <col min="5152" max="5152" width="7.6640625" bestFit="1" customWidth="1"/>
    <col min="5153" max="5154" width="8.6640625" bestFit="1" customWidth="1"/>
    <col min="5155" max="5155" width="6" bestFit="1" customWidth="1"/>
    <col min="5156" max="5156" width="8.6640625" bestFit="1" customWidth="1"/>
    <col min="5157" max="5157" width="7.6640625" bestFit="1" customWidth="1"/>
    <col min="5158" max="5158" width="8.6640625" bestFit="1" customWidth="1"/>
    <col min="5159" max="5159" width="6" bestFit="1" customWidth="1"/>
    <col min="5160" max="5161" width="7.6640625" bestFit="1" customWidth="1"/>
    <col min="5162" max="5162" width="8.6640625" bestFit="1" customWidth="1"/>
    <col min="5163" max="5163" width="6" bestFit="1" customWidth="1"/>
    <col min="5164" max="5164" width="6.6640625" bestFit="1" customWidth="1"/>
    <col min="5165" max="5165" width="7.6640625" bestFit="1" customWidth="1"/>
    <col min="5166" max="5166" width="8.6640625" bestFit="1" customWidth="1"/>
    <col min="5167" max="5167" width="6" bestFit="1" customWidth="1"/>
    <col min="5168" max="5168" width="8.6640625" bestFit="1" customWidth="1"/>
    <col min="5169" max="5169" width="7.6640625" bestFit="1" customWidth="1"/>
    <col min="5170" max="5170" width="8.6640625" bestFit="1" customWidth="1"/>
    <col min="5171" max="5171" width="6" bestFit="1" customWidth="1"/>
    <col min="5172" max="5173" width="7.6640625" bestFit="1" customWidth="1"/>
    <col min="5174" max="5174" width="8.6640625" bestFit="1" customWidth="1"/>
    <col min="5175" max="5175" width="6" bestFit="1" customWidth="1"/>
    <col min="5176" max="5176" width="8.6640625" bestFit="1" customWidth="1"/>
    <col min="5177" max="5177" width="7.6640625" bestFit="1" customWidth="1"/>
    <col min="5178" max="5178" width="6" bestFit="1" customWidth="1"/>
    <col min="5179" max="5181" width="8.6640625" bestFit="1" customWidth="1"/>
    <col min="5182" max="5182" width="6" bestFit="1" customWidth="1"/>
    <col min="5183" max="5184" width="7.6640625" bestFit="1" customWidth="1"/>
    <col min="5185" max="5185" width="8.6640625" bestFit="1" customWidth="1"/>
    <col min="5186" max="5186" width="6" bestFit="1" customWidth="1"/>
    <col min="5187" max="5189" width="8.6640625" bestFit="1" customWidth="1"/>
    <col min="5190" max="5190" width="6" bestFit="1" customWidth="1"/>
    <col min="5191" max="5192" width="7.6640625" bestFit="1" customWidth="1"/>
    <col min="5193" max="5193" width="8.6640625" bestFit="1" customWidth="1"/>
    <col min="5194" max="5194" width="6" bestFit="1" customWidth="1"/>
    <col min="5195" max="5196" width="7.6640625" bestFit="1" customWidth="1"/>
    <col min="5197" max="5197" width="8.6640625" bestFit="1" customWidth="1"/>
    <col min="5198" max="5198" width="6" bestFit="1" customWidth="1"/>
    <col min="5199" max="5199" width="8.6640625" bestFit="1" customWidth="1"/>
    <col min="5200" max="5200" width="7.6640625" bestFit="1" customWidth="1"/>
    <col min="5201" max="5201" width="8.6640625" bestFit="1" customWidth="1"/>
    <col min="5202" max="5202" width="6" bestFit="1" customWidth="1"/>
    <col min="5203" max="5203" width="7.6640625" bestFit="1" customWidth="1"/>
    <col min="5204" max="5204" width="6.6640625" bestFit="1" customWidth="1"/>
    <col min="5205" max="5205" width="5" bestFit="1" customWidth="1"/>
    <col min="5206" max="5207" width="7.6640625" bestFit="1" customWidth="1"/>
    <col min="5208" max="5208" width="5" bestFit="1" customWidth="1"/>
    <col min="5209" max="5210" width="7.6640625" bestFit="1" customWidth="1"/>
    <col min="5211" max="5211" width="6" bestFit="1" customWidth="1"/>
    <col min="5212" max="5212" width="7.6640625" bestFit="1" customWidth="1"/>
    <col min="5213" max="5214" width="8.6640625" bestFit="1" customWidth="1"/>
    <col min="5215" max="5215" width="6" bestFit="1" customWidth="1"/>
    <col min="5216" max="5217" width="7.6640625" bestFit="1" customWidth="1"/>
    <col min="5218" max="5218" width="8.6640625" bestFit="1" customWidth="1"/>
    <col min="5219" max="5219" width="6" bestFit="1" customWidth="1"/>
    <col min="5220" max="5221" width="7.6640625" bestFit="1" customWidth="1"/>
    <col min="5222" max="5222" width="8.6640625" bestFit="1" customWidth="1"/>
    <col min="5223" max="5223" width="6" bestFit="1" customWidth="1"/>
    <col min="5224" max="5224" width="7.6640625" bestFit="1" customWidth="1"/>
    <col min="5225" max="5225" width="6" bestFit="1" customWidth="1"/>
    <col min="5226" max="5226" width="8.6640625" bestFit="1" customWidth="1"/>
    <col min="5227" max="5227" width="7.6640625" bestFit="1" customWidth="1"/>
    <col min="5228" max="5228" width="8.6640625" bestFit="1" customWidth="1"/>
    <col min="5229" max="5229" width="6" bestFit="1" customWidth="1"/>
    <col min="5230" max="5230" width="6.6640625" bestFit="1" customWidth="1"/>
    <col min="5231" max="5232" width="8.6640625" bestFit="1" customWidth="1"/>
    <col min="5233" max="5233" width="6" bestFit="1" customWidth="1"/>
    <col min="5234" max="5234" width="7.6640625" bestFit="1" customWidth="1"/>
    <col min="5235" max="5235" width="8.6640625" bestFit="1" customWidth="1"/>
    <col min="5236" max="5236" width="6" bestFit="1" customWidth="1"/>
    <col min="5237" max="5237" width="7.6640625" bestFit="1" customWidth="1"/>
    <col min="5238" max="5239" width="8.6640625" bestFit="1" customWidth="1"/>
    <col min="5240" max="5240" width="6" bestFit="1" customWidth="1"/>
    <col min="5241" max="5242" width="7.6640625" bestFit="1" customWidth="1"/>
    <col min="5243" max="5243" width="8.6640625" bestFit="1" customWidth="1"/>
    <col min="5244" max="5244" width="6" bestFit="1" customWidth="1"/>
    <col min="5245" max="5245" width="7.6640625" bestFit="1" customWidth="1"/>
    <col min="5246" max="5247" width="8.6640625" bestFit="1" customWidth="1"/>
    <col min="5248" max="5248" width="6" bestFit="1" customWidth="1"/>
    <col min="5249" max="5249" width="7.6640625" bestFit="1" customWidth="1"/>
    <col min="5250" max="5250" width="8.6640625" bestFit="1" customWidth="1"/>
    <col min="5251" max="5251" width="6" bestFit="1" customWidth="1"/>
    <col min="5252" max="5254" width="8.6640625" bestFit="1" customWidth="1"/>
    <col min="5255" max="5255" width="6" bestFit="1" customWidth="1"/>
    <col min="5256" max="5257" width="7.6640625" bestFit="1" customWidth="1"/>
    <col min="5258" max="5258" width="8.6640625" bestFit="1" customWidth="1"/>
    <col min="5259" max="5259" width="6" bestFit="1" customWidth="1"/>
    <col min="5260" max="5260" width="7.6640625" bestFit="1" customWidth="1"/>
    <col min="5261" max="5261" width="6.6640625" bestFit="1" customWidth="1"/>
    <col min="5262" max="5262" width="8.6640625" bestFit="1" customWidth="1"/>
    <col min="5263" max="5263" width="6" bestFit="1" customWidth="1"/>
    <col min="5264" max="5265" width="7.6640625" bestFit="1" customWidth="1"/>
    <col min="5266" max="5266" width="8.6640625" bestFit="1" customWidth="1"/>
    <col min="5267" max="5267" width="6" bestFit="1" customWidth="1"/>
    <col min="5268" max="5269" width="7.6640625" bestFit="1" customWidth="1"/>
    <col min="5270" max="5270" width="8.6640625" bestFit="1" customWidth="1"/>
    <col min="5271" max="5271" width="6" bestFit="1" customWidth="1"/>
    <col min="5272" max="5273" width="7.6640625" bestFit="1" customWidth="1"/>
    <col min="5274" max="5274" width="8.6640625" bestFit="1" customWidth="1"/>
    <col min="5275" max="5275" width="6" bestFit="1" customWidth="1"/>
    <col min="5276" max="5277" width="7.6640625" bestFit="1" customWidth="1"/>
    <col min="5278" max="5278" width="8.6640625" bestFit="1" customWidth="1"/>
    <col min="5279" max="5279" width="6" bestFit="1" customWidth="1"/>
    <col min="5280" max="5281" width="7.6640625" bestFit="1" customWidth="1"/>
    <col min="5282" max="5282" width="8.6640625" bestFit="1" customWidth="1"/>
    <col min="5283" max="5283" width="6" bestFit="1" customWidth="1"/>
    <col min="5284" max="5285" width="7.6640625" bestFit="1" customWidth="1"/>
    <col min="5286" max="5286" width="8.6640625" bestFit="1" customWidth="1"/>
    <col min="5287" max="5287" width="6" bestFit="1" customWidth="1"/>
    <col min="5288" max="5289" width="7.6640625" bestFit="1" customWidth="1"/>
    <col min="5290" max="5290" width="8.6640625" bestFit="1" customWidth="1"/>
    <col min="5291" max="5291" width="6" bestFit="1" customWidth="1"/>
    <col min="5292" max="5293" width="7.6640625" bestFit="1" customWidth="1"/>
    <col min="5294" max="5294" width="8.6640625" bestFit="1" customWidth="1"/>
    <col min="5295" max="5295" width="6" bestFit="1" customWidth="1"/>
    <col min="5296" max="5298" width="8.6640625" bestFit="1" customWidth="1"/>
    <col min="5299" max="5299" width="6" bestFit="1" customWidth="1"/>
    <col min="5300" max="5301" width="7.6640625" bestFit="1" customWidth="1"/>
    <col min="5302" max="5302" width="8.6640625" bestFit="1" customWidth="1"/>
    <col min="5303" max="5303" width="6" bestFit="1" customWidth="1"/>
    <col min="5304" max="5306" width="8.6640625" bestFit="1" customWidth="1"/>
    <col min="5307" max="5307" width="6" bestFit="1" customWidth="1"/>
    <col min="5308" max="5309" width="7.6640625" bestFit="1" customWidth="1"/>
    <col min="5310" max="5310" width="8.6640625" bestFit="1" customWidth="1"/>
    <col min="5311" max="5311" width="6" bestFit="1" customWidth="1"/>
    <col min="5312" max="5312" width="7.6640625" bestFit="1" customWidth="1"/>
    <col min="5313" max="5314" width="8.6640625" bestFit="1" customWidth="1"/>
    <col min="5315" max="5315" width="6" bestFit="1" customWidth="1"/>
    <col min="5316" max="5317" width="7.6640625" bestFit="1" customWidth="1"/>
    <col min="5318" max="5318" width="8.6640625" bestFit="1" customWidth="1"/>
    <col min="5319" max="5319" width="6" bestFit="1" customWidth="1"/>
    <col min="5320" max="5322" width="8.6640625" bestFit="1" customWidth="1"/>
    <col min="5323" max="5323" width="6" bestFit="1" customWidth="1"/>
    <col min="5324" max="5325" width="7.6640625" bestFit="1" customWidth="1"/>
    <col min="5326" max="5326" width="8.6640625" bestFit="1" customWidth="1"/>
    <col min="5327" max="5327" width="6" bestFit="1" customWidth="1"/>
    <col min="5328" max="5328" width="7.6640625" bestFit="1" customWidth="1"/>
    <col min="5329" max="5330" width="8.6640625" bestFit="1" customWidth="1"/>
    <col min="5331" max="5331" width="6" bestFit="1" customWidth="1"/>
    <col min="5332" max="5334" width="8.6640625" bestFit="1" customWidth="1"/>
    <col min="5335" max="5335" width="6" bestFit="1" customWidth="1"/>
    <col min="5336" max="5336" width="8.6640625" bestFit="1" customWidth="1"/>
    <col min="5337" max="5337" width="7.6640625" bestFit="1" customWidth="1"/>
    <col min="5338" max="5338" width="8.6640625" bestFit="1" customWidth="1"/>
    <col min="5339" max="5339" width="6" bestFit="1" customWidth="1"/>
    <col min="5340" max="5341" width="7.6640625" bestFit="1" customWidth="1"/>
    <col min="5342" max="5342" width="8.6640625" bestFit="1" customWidth="1"/>
    <col min="5343" max="5343" width="6" bestFit="1" customWidth="1"/>
    <col min="5344" max="5344" width="6.6640625" bestFit="1" customWidth="1"/>
    <col min="5345" max="5345" width="7.6640625" bestFit="1" customWidth="1"/>
    <col min="5346" max="5346" width="5" bestFit="1" customWidth="1"/>
    <col min="5347" max="5348" width="7.6640625" bestFit="1" customWidth="1"/>
    <col min="5349" max="5349" width="8.6640625" bestFit="1" customWidth="1"/>
    <col min="5350" max="5350" width="6" bestFit="1" customWidth="1"/>
    <col min="5351" max="5351" width="7.6640625" bestFit="1" customWidth="1"/>
    <col min="5352" max="5353" width="8.6640625" bestFit="1" customWidth="1"/>
    <col min="5354" max="5354" width="6" bestFit="1" customWidth="1"/>
    <col min="5355" max="5357" width="8.6640625" bestFit="1" customWidth="1"/>
    <col min="5358" max="5358" width="6" bestFit="1" customWidth="1"/>
    <col min="5359" max="5360" width="7.6640625" bestFit="1" customWidth="1"/>
    <col min="5361" max="5361" width="8.6640625" bestFit="1" customWidth="1"/>
    <col min="5362" max="5362" width="6" bestFit="1" customWidth="1"/>
    <col min="5363" max="5364" width="7.6640625" bestFit="1" customWidth="1"/>
    <col min="5365" max="5365" width="6" bestFit="1" customWidth="1"/>
    <col min="5366" max="5368" width="8.6640625" bestFit="1" customWidth="1"/>
    <col min="5369" max="5369" width="6" bestFit="1" customWidth="1"/>
    <col min="5370" max="5371" width="7.6640625" bestFit="1" customWidth="1"/>
    <col min="5372" max="5372" width="8.6640625" bestFit="1" customWidth="1"/>
    <col min="5373" max="5373" width="6" bestFit="1" customWidth="1"/>
    <col min="5374" max="5375" width="7.6640625" bestFit="1" customWidth="1"/>
    <col min="5376" max="5376" width="8.6640625" bestFit="1" customWidth="1"/>
    <col min="5377" max="5377" width="6" bestFit="1" customWidth="1"/>
    <col min="5378" max="5378" width="7.6640625" bestFit="1" customWidth="1"/>
    <col min="5379" max="5380" width="8.6640625" bestFit="1" customWidth="1"/>
    <col min="5381" max="5381" width="6" bestFit="1" customWidth="1"/>
    <col min="5382" max="5382" width="7.6640625" bestFit="1" customWidth="1"/>
    <col min="5383" max="5384" width="8.6640625" bestFit="1" customWidth="1"/>
    <col min="5385" max="5385" width="6" bestFit="1" customWidth="1"/>
    <col min="5386" max="5387" width="7.6640625" bestFit="1" customWidth="1"/>
    <col min="5388" max="5388" width="6" bestFit="1" customWidth="1"/>
    <col min="5389" max="5389" width="7.6640625" bestFit="1" customWidth="1"/>
    <col min="5390" max="5391" width="8.6640625" bestFit="1" customWidth="1"/>
    <col min="5392" max="5392" width="6" bestFit="1" customWidth="1"/>
    <col min="5393" max="5394" width="7.6640625" bestFit="1" customWidth="1"/>
    <col min="5395" max="5395" width="5" bestFit="1" customWidth="1"/>
    <col min="5396" max="5397" width="7.6640625" bestFit="1" customWidth="1"/>
    <col min="5398" max="5398" width="6" bestFit="1" customWidth="1"/>
    <col min="5399" max="5399" width="7.6640625" bestFit="1" customWidth="1"/>
    <col min="5400" max="5401" width="8.6640625" bestFit="1" customWidth="1"/>
    <col min="5402" max="5402" width="6" bestFit="1" customWidth="1"/>
    <col min="5403" max="5404" width="7.6640625" bestFit="1" customWidth="1"/>
    <col min="5405" max="5405" width="8.6640625" bestFit="1" customWidth="1"/>
    <col min="5406" max="5406" width="6" bestFit="1" customWidth="1"/>
    <col min="5407" max="5407" width="8.6640625" bestFit="1" customWidth="1"/>
    <col min="5408" max="5408" width="7.6640625" bestFit="1" customWidth="1"/>
    <col min="5409" max="5409" width="8.6640625" bestFit="1" customWidth="1"/>
    <col min="5410" max="5410" width="6" bestFit="1" customWidth="1"/>
    <col min="5411" max="5412" width="7.6640625" bestFit="1" customWidth="1"/>
    <col min="5413" max="5413" width="8.6640625" bestFit="1" customWidth="1"/>
    <col min="5414" max="5414" width="6" bestFit="1" customWidth="1"/>
    <col min="5415" max="5415" width="7.6640625" bestFit="1" customWidth="1"/>
    <col min="5416" max="5417" width="8.6640625" bestFit="1" customWidth="1"/>
    <col min="5418" max="5418" width="6" bestFit="1" customWidth="1"/>
    <col min="5419" max="5421" width="8.6640625" bestFit="1" customWidth="1"/>
    <col min="5422" max="5422" width="6" bestFit="1" customWidth="1"/>
    <col min="5423" max="5423" width="7.6640625" bestFit="1" customWidth="1"/>
    <col min="5424" max="5425" width="8.6640625" bestFit="1" customWidth="1"/>
    <col min="5426" max="5426" width="6" bestFit="1" customWidth="1"/>
    <col min="5427" max="5427" width="8.6640625" bestFit="1" customWidth="1"/>
    <col min="5428" max="5428" width="7.6640625" bestFit="1" customWidth="1"/>
    <col min="5429" max="5429" width="5" bestFit="1" customWidth="1"/>
    <col min="5430" max="5430" width="3" bestFit="1" customWidth="1"/>
    <col min="5431" max="5432" width="7.6640625" bestFit="1" customWidth="1"/>
    <col min="5433" max="5433" width="8.6640625" bestFit="1" customWidth="1"/>
    <col min="5434" max="5434" width="6" bestFit="1" customWidth="1"/>
    <col min="5435" max="5436" width="7.6640625" bestFit="1" customWidth="1"/>
    <col min="5437" max="5437" width="8.6640625" bestFit="1" customWidth="1"/>
    <col min="5438" max="5438" width="6" bestFit="1" customWidth="1"/>
    <col min="5439" max="5441" width="8.6640625" bestFit="1" customWidth="1"/>
    <col min="5442" max="5442" width="6" bestFit="1" customWidth="1"/>
    <col min="5443" max="5444" width="7.6640625" bestFit="1" customWidth="1"/>
    <col min="5445" max="5445" width="8.6640625" bestFit="1" customWidth="1"/>
    <col min="5446" max="5446" width="6" bestFit="1" customWidth="1"/>
    <col min="5447" max="5447" width="6.6640625" bestFit="1" customWidth="1"/>
    <col min="5448" max="5448" width="7.6640625" bestFit="1" customWidth="1"/>
    <col min="5449" max="5449" width="8.6640625" bestFit="1" customWidth="1"/>
    <col min="5450" max="5450" width="6" bestFit="1" customWidth="1"/>
    <col min="5451" max="5451" width="6.6640625" bestFit="1" customWidth="1"/>
    <col min="5452" max="5453" width="8.6640625" bestFit="1" customWidth="1"/>
    <col min="5454" max="5454" width="6" bestFit="1" customWidth="1"/>
    <col min="5455" max="5456" width="7.6640625" bestFit="1" customWidth="1"/>
    <col min="5457" max="5457" width="8.6640625" bestFit="1" customWidth="1"/>
    <col min="5458" max="5458" width="6" bestFit="1" customWidth="1"/>
    <col min="5459" max="5459" width="8.6640625" bestFit="1" customWidth="1"/>
    <col min="5460" max="5460" width="7.6640625" bestFit="1" customWidth="1"/>
    <col min="5461" max="5461" width="6" bestFit="1" customWidth="1"/>
    <col min="5462" max="5462" width="8.6640625" bestFit="1" customWidth="1"/>
    <col min="5463" max="5463" width="7.6640625" bestFit="1" customWidth="1"/>
    <col min="5464" max="5464" width="8.6640625" bestFit="1" customWidth="1"/>
    <col min="5465" max="5465" width="6" bestFit="1" customWidth="1"/>
    <col min="5466" max="5466" width="8.6640625" bestFit="1" customWidth="1"/>
    <col min="5467" max="5467" width="7.6640625" bestFit="1" customWidth="1"/>
    <col min="5468" max="5468" width="8.6640625" bestFit="1" customWidth="1"/>
    <col min="5469" max="5469" width="6" bestFit="1" customWidth="1"/>
    <col min="5470" max="5472" width="8.6640625" bestFit="1" customWidth="1"/>
    <col min="5473" max="5473" width="6" bestFit="1" customWidth="1"/>
    <col min="5474" max="5474" width="8.6640625" bestFit="1" customWidth="1"/>
    <col min="5475" max="5475" width="7.6640625" bestFit="1" customWidth="1"/>
    <col min="5476" max="5476" width="8.6640625" bestFit="1" customWidth="1"/>
    <col min="5477" max="5477" width="6" bestFit="1" customWidth="1"/>
    <col min="5478" max="5478" width="6.6640625" bestFit="1" customWidth="1"/>
    <col min="5479" max="5479" width="7.6640625" bestFit="1" customWidth="1"/>
    <col min="5480" max="5480" width="8.6640625" bestFit="1" customWidth="1"/>
    <col min="5481" max="5481" width="6" bestFit="1" customWidth="1"/>
    <col min="5482" max="5483" width="7.6640625" bestFit="1" customWidth="1"/>
    <col min="5484" max="5484" width="8.6640625" bestFit="1" customWidth="1"/>
    <col min="5485" max="5485" width="6" bestFit="1" customWidth="1"/>
    <col min="5486" max="5487" width="7.6640625" bestFit="1" customWidth="1"/>
    <col min="5488" max="5488" width="8.6640625" bestFit="1" customWidth="1"/>
    <col min="5489" max="5489" width="6" bestFit="1" customWidth="1"/>
    <col min="5490" max="5491" width="7.6640625" bestFit="1" customWidth="1"/>
    <col min="5492" max="5492" width="8.6640625" bestFit="1" customWidth="1"/>
    <col min="5493" max="5493" width="6" bestFit="1" customWidth="1"/>
    <col min="5494" max="5494" width="8.6640625" bestFit="1" customWidth="1"/>
    <col min="5495" max="5495" width="7.6640625" bestFit="1" customWidth="1"/>
    <col min="5496" max="5496" width="8.6640625" bestFit="1" customWidth="1"/>
    <col min="5497" max="5497" width="6" bestFit="1" customWidth="1"/>
    <col min="5498" max="5499" width="7.6640625" bestFit="1" customWidth="1"/>
    <col min="5500" max="5500" width="8.6640625" bestFit="1" customWidth="1"/>
    <col min="5501" max="5501" width="6" bestFit="1" customWidth="1"/>
    <col min="5502" max="5502" width="7.6640625" bestFit="1" customWidth="1"/>
    <col min="5503" max="5503" width="6.6640625" bestFit="1" customWidth="1"/>
    <col min="5504" max="5504" width="8.6640625" bestFit="1" customWidth="1"/>
    <col min="5505" max="5505" width="6" bestFit="1" customWidth="1"/>
    <col min="5506" max="5507" width="7.6640625" bestFit="1" customWidth="1"/>
    <col min="5508" max="5508" width="8.6640625" bestFit="1" customWidth="1"/>
    <col min="5509" max="5509" width="6" bestFit="1" customWidth="1"/>
    <col min="5510" max="5511" width="7.6640625" bestFit="1" customWidth="1"/>
    <col min="5512" max="5512" width="8.6640625" bestFit="1" customWidth="1"/>
    <col min="5513" max="5513" width="6" bestFit="1" customWidth="1"/>
    <col min="5514" max="5514" width="7.6640625" bestFit="1" customWidth="1"/>
    <col min="5515" max="5516" width="8.6640625" bestFit="1" customWidth="1"/>
    <col min="5517" max="5517" width="6" bestFit="1" customWidth="1"/>
    <col min="5518" max="5519" width="7.6640625" bestFit="1" customWidth="1"/>
    <col min="5520" max="5520" width="8.6640625" bestFit="1" customWidth="1"/>
    <col min="5521" max="5521" width="6" bestFit="1" customWidth="1"/>
    <col min="5522" max="5524" width="8.6640625" bestFit="1" customWidth="1"/>
    <col min="5525" max="5525" width="6" bestFit="1" customWidth="1"/>
    <col min="5526" max="5526" width="7.6640625" bestFit="1" customWidth="1"/>
    <col min="5527" max="5527" width="6.6640625" bestFit="1" customWidth="1"/>
    <col min="5528" max="5528" width="8.6640625" bestFit="1" customWidth="1"/>
    <col min="5529" max="5529" width="6" bestFit="1" customWidth="1"/>
    <col min="5530" max="5530" width="8.6640625" bestFit="1" customWidth="1"/>
    <col min="5531" max="5531" width="7.6640625" bestFit="1" customWidth="1"/>
    <col min="5532" max="5532" width="8.6640625" bestFit="1" customWidth="1"/>
    <col min="5533" max="5533" width="6" bestFit="1" customWidth="1"/>
    <col min="5534" max="5534" width="8.6640625" bestFit="1" customWidth="1"/>
    <col min="5535" max="5535" width="7.6640625" bestFit="1" customWidth="1"/>
    <col min="5536" max="5536" width="6" bestFit="1" customWidth="1"/>
    <col min="5537" max="5537" width="7.6640625" bestFit="1" customWidth="1"/>
    <col min="5538" max="5539" width="8.6640625" bestFit="1" customWidth="1"/>
    <col min="5540" max="5540" width="6" bestFit="1" customWidth="1"/>
    <col min="5541" max="5542" width="7.6640625" bestFit="1" customWidth="1"/>
    <col min="5543" max="5543" width="8.6640625" bestFit="1" customWidth="1"/>
    <col min="5544" max="5544" width="6" bestFit="1" customWidth="1"/>
    <col min="5545" max="5547" width="8.6640625" bestFit="1" customWidth="1"/>
    <col min="5548" max="5548" width="6" bestFit="1" customWidth="1"/>
    <col min="5549" max="5549" width="8.6640625" bestFit="1" customWidth="1"/>
    <col min="5550" max="5550" width="7.6640625" bestFit="1" customWidth="1"/>
    <col min="5551" max="5551" width="6" bestFit="1" customWidth="1"/>
    <col min="5552" max="5552" width="6.6640625" bestFit="1" customWidth="1"/>
    <col min="5553" max="5554" width="8.6640625" bestFit="1" customWidth="1"/>
    <col min="5555" max="5555" width="6" bestFit="1" customWidth="1"/>
    <col min="5556" max="5556" width="8.6640625" bestFit="1" customWidth="1"/>
    <col min="5557" max="5557" width="7.6640625" bestFit="1" customWidth="1"/>
    <col min="5558" max="5558" width="8.6640625" bestFit="1" customWidth="1"/>
    <col min="5559" max="5559" width="6" bestFit="1" customWidth="1"/>
    <col min="5560" max="5560" width="8.6640625" bestFit="1" customWidth="1"/>
    <col min="5561" max="5561" width="7.6640625" bestFit="1" customWidth="1"/>
    <col min="5562" max="5562" width="8.6640625" bestFit="1" customWidth="1"/>
    <col min="5563" max="5563" width="6" bestFit="1" customWidth="1"/>
    <col min="5564" max="5564" width="7.6640625" bestFit="1" customWidth="1"/>
    <col min="5565" max="5566" width="8.6640625" bestFit="1" customWidth="1"/>
    <col min="5567" max="5567" width="6" bestFit="1" customWidth="1"/>
    <col min="5568" max="5570" width="8.6640625" bestFit="1" customWidth="1"/>
    <col min="5571" max="5571" width="6" bestFit="1" customWidth="1"/>
    <col min="5572" max="5572" width="8.6640625" bestFit="1" customWidth="1"/>
    <col min="5573" max="5573" width="6" bestFit="1" customWidth="1"/>
    <col min="5574" max="5576" width="8.6640625" bestFit="1" customWidth="1"/>
    <col min="5577" max="5577" width="6" bestFit="1" customWidth="1"/>
    <col min="5578" max="5579" width="7.6640625" bestFit="1" customWidth="1"/>
    <col min="5580" max="5580" width="8.6640625" bestFit="1" customWidth="1"/>
    <col min="5581" max="5581" width="6" bestFit="1" customWidth="1"/>
    <col min="5582" max="5583" width="7.6640625" bestFit="1" customWidth="1"/>
    <col min="5584" max="5584" width="8.6640625" bestFit="1" customWidth="1"/>
    <col min="5585" max="5585" width="6" bestFit="1" customWidth="1"/>
    <col min="5586" max="5586" width="7.6640625" bestFit="1" customWidth="1"/>
    <col min="5587" max="5588" width="8.6640625" bestFit="1" customWidth="1"/>
    <col min="5589" max="5589" width="6" bestFit="1" customWidth="1"/>
    <col min="5590" max="5590" width="8.6640625" bestFit="1" customWidth="1"/>
    <col min="5591" max="5591" width="7.6640625" bestFit="1" customWidth="1"/>
    <col min="5592" max="5592" width="8.6640625" bestFit="1" customWidth="1"/>
    <col min="5593" max="5593" width="6" bestFit="1" customWidth="1"/>
    <col min="5594" max="5594" width="8.6640625" bestFit="1" customWidth="1"/>
    <col min="5595" max="5595" width="7.6640625" bestFit="1" customWidth="1"/>
    <col min="5596" max="5596" width="6" bestFit="1" customWidth="1"/>
    <col min="5597" max="5597" width="7.6640625" bestFit="1" customWidth="1"/>
    <col min="5598" max="5598" width="8.6640625" bestFit="1" customWidth="1"/>
    <col min="5599" max="5599" width="6" bestFit="1" customWidth="1"/>
    <col min="5600" max="5600" width="7.6640625" bestFit="1" customWidth="1"/>
    <col min="5601" max="5602" width="8.6640625" bestFit="1" customWidth="1"/>
    <col min="5603" max="5603" width="6" bestFit="1" customWidth="1"/>
    <col min="5604" max="5604" width="6.6640625" bestFit="1" customWidth="1"/>
    <col min="5605" max="5605" width="7.6640625" bestFit="1" customWidth="1"/>
    <col min="5606" max="5606" width="8.6640625" bestFit="1" customWidth="1"/>
    <col min="5607" max="5607" width="6" bestFit="1" customWidth="1"/>
    <col min="5608" max="5608" width="7.6640625" bestFit="1" customWidth="1"/>
    <col min="5609" max="5609" width="5" bestFit="1" customWidth="1"/>
    <col min="5610" max="5610" width="7.6640625" bestFit="1" customWidth="1"/>
    <col min="5611" max="5611" width="6.6640625" bestFit="1" customWidth="1"/>
    <col min="5612" max="5612" width="6" bestFit="1" customWidth="1"/>
    <col min="5613" max="5615" width="8.6640625" bestFit="1" customWidth="1"/>
    <col min="5616" max="5616" width="6" bestFit="1" customWidth="1"/>
    <col min="5617" max="5617" width="7.6640625" bestFit="1" customWidth="1"/>
    <col min="5618" max="5619" width="8.6640625" bestFit="1" customWidth="1"/>
    <col min="5620" max="5620" width="6" bestFit="1" customWidth="1"/>
    <col min="5621" max="5621" width="8.6640625" bestFit="1" customWidth="1"/>
    <col min="5622" max="5622" width="7.6640625" bestFit="1" customWidth="1"/>
    <col min="5623" max="5623" width="8.6640625" bestFit="1" customWidth="1"/>
    <col min="5624" max="5624" width="6" bestFit="1" customWidth="1"/>
    <col min="5625" max="5626" width="7.6640625" bestFit="1" customWidth="1"/>
    <col min="5627" max="5627" width="5" bestFit="1" customWidth="1"/>
    <col min="5628" max="5629" width="7.6640625" bestFit="1" customWidth="1"/>
    <col min="5630" max="5630" width="8.6640625" bestFit="1" customWidth="1"/>
    <col min="5631" max="5631" width="6" bestFit="1" customWidth="1"/>
    <col min="5632" max="5634" width="8.6640625" bestFit="1" customWidth="1"/>
    <col min="5635" max="5635" width="6" bestFit="1" customWidth="1"/>
    <col min="5636" max="5637" width="7.6640625" bestFit="1" customWidth="1"/>
    <col min="5638" max="5638" width="6" bestFit="1" customWidth="1"/>
    <col min="5639" max="5639" width="7.6640625" bestFit="1" customWidth="1"/>
    <col min="5640" max="5641" width="8.6640625" bestFit="1" customWidth="1"/>
    <col min="5642" max="5642" width="6" bestFit="1" customWidth="1"/>
    <col min="5643" max="5644" width="7.6640625" bestFit="1" customWidth="1"/>
    <col min="5645" max="5645" width="8.6640625" bestFit="1" customWidth="1"/>
    <col min="5646" max="5646" width="6" bestFit="1" customWidth="1"/>
    <col min="5647" max="5649" width="8.6640625" bestFit="1" customWidth="1"/>
    <col min="5650" max="5650" width="6" bestFit="1" customWidth="1"/>
    <col min="5651" max="5651" width="7.6640625" bestFit="1" customWidth="1"/>
    <col min="5652" max="5653" width="8.6640625" bestFit="1" customWidth="1"/>
    <col min="5654" max="5654" width="6" bestFit="1" customWidth="1"/>
    <col min="5655" max="5656" width="7.6640625" bestFit="1" customWidth="1"/>
    <col min="5657" max="5657" width="8.6640625" bestFit="1" customWidth="1"/>
    <col min="5658" max="5658" width="6" bestFit="1" customWidth="1"/>
    <col min="5659" max="5659" width="7.6640625" bestFit="1" customWidth="1"/>
    <col min="5660" max="5661" width="8.6640625" bestFit="1" customWidth="1"/>
    <col min="5662" max="5662" width="6" bestFit="1" customWidth="1"/>
    <col min="5663" max="5664" width="7.6640625" bestFit="1" customWidth="1"/>
    <col min="5665" max="5665" width="8.6640625" bestFit="1" customWidth="1"/>
    <col min="5666" max="5666" width="6" bestFit="1" customWidth="1"/>
    <col min="5667" max="5667" width="7.6640625" bestFit="1" customWidth="1"/>
    <col min="5668" max="5669" width="8.6640625" bestFit="1" customWidth="1"/>
    <col min="5670" max="5670" width="6" bestFit="1" customWidth="1"/>
    <col min="5671" max="5672" width="7.6640625" bestFit="1" customWidth="1"/>
    <col min="5673" max="5673" width="8.6640625" bestFit="1" customWidth="1"/>
    <col min="5674" max="5674" width="6" bestFit="1" customWidth="1"/>
    <col min="5675" max="5676" width="7.6640625" bestFit="1" customWidth="1"/>
    <col min="5677" max="5677" width="8.6640625" bestFit="1" customWidth="1"/>
    <col min="5678" max="5678" width="6" bestFit="1" customWidth="1"/>
    <col min="5679" max="5679" width="7.6640625" bestFit="1" customWidth="1"/>
    <col min="5680" max="5681" width="8.6640625" bestFit="1" customWidth="1"/>
    <col min="5682" max="5682" width="6" bestFit="1" customWidth="1"/>
    <col min="5683" max="5683" width="6.6640625" bestFit="1" customWidth="1"/>
    <col min="5684" max="5685" width="8.6640625" bestFit="1" customWidth="1"/>
    <col min="5686" max="5686" width="6" bestFit="1" customWidth="1"/>
    <col min="5687" max="5688" width="7.6640625" bestFit="1" customWidth="1"/>
    <col min="5689" max="5689" width="8.6640625" bestFit="1" customWidth="1"/>
    <col min="5690" max="5690" width="6" bestFit="1" customWidth="1"/>
    <col min="5691" max="5692" width="7.6640625" bestFit="1" customWidth="1"/>
    <col min="5693" max="5693" width="8.6640625" bestFit="1" customWidth="1"/>
    <col min="5694" max="5694" width="6" bestFit="1" customWidth="1"/>
    <col min="5695" max="5695" width="8.6640625" bestFit="1" customWidth="1"/>
    <col min="5696" max="5696" width="7.6640625" bestFit="1" customWidth="1"/>
    <col min="5697" max="5697" width="8.6640625" bestFit="1" customWidth="1"/>
    <col min="5698" max="5698" width="6" bestFit="1" customWidth="1"/>
    <col min="5699" max="5700" width="7.6640625" bestFit="1" customWidth="1"/>
    <col min="5701" max="5701" width="8.6640625" bestFit="1" customWidth="1"/>
    <col min="5702" max="5702" width="6" bestFit="1" customWidth="1"/>
    <col min="5703" max="5704" width="7.6640625" bestFit="1" customWidth="1"/>
    <col min="5705" max="5705" width="6" bestFit="1" customWidth="1"/>
    <col min="5706" max="5706" width="8.6640625" bestFit="1" customWidth="1"/>
    <col min="5707" max="5707" width="7.6640625" bestFit="1" customWidth="1"/>
    <col min="5708" max="5708" width="5" bestFit="1" customWidth="1"/>
    <col min="5709" max="5710" width="7.6640625" bestFit="1" customWidth="1"/>
    <col min="5711" max="5711" width="8.6640625" bestFit="1" customWidth="1"/>
    <col min="5712" max="5712" width="6" bestFit="1" customWidth="1"/>
    <col min="5713" max="5714" width="7.6640625" bestFit="1" customWidth="1"/>
    <col min="5715" max="5715" width="8.6640625" bestFit="1" customWidth="1"/>
    <col min="5716" max="5716" width="6" bestFit="1" customWidth="1"/>
    <col min="5717" max="5717" width="7.6640625" bestFit="1" customWidth="1"/>
    <col min="5718" max="5719" width="8.6640625" bestFit="1" customWidth="1"/>
    <col min="5720" max="5720" width="6" bestFit="1" customWidth="1"/>
    <col min="5721" max="5722" width="7.6640625" bestFit="1" customWidth="1"/>
    <col min="5723" max="5723" width="8.6640625" bestFit="1" customWidth="1"/>
    <col min="5724" max="5724" width="6" bestFit="1" customWidth="1"/>
    <col min="5725" max="5725" width="7.6640625" bestFit="1" customWidth="1"/>
    <col min="5726" max="5727" width="8.6640625" bestFit="1" customWidth="1"/>
    <col min="5728" max="5728" width="6" bestFit="1" customWidth="1"/>
    <col min="5729" max="5729" width="8.6640625" bestFit="1" customWidth="1"/>
    <col min="5730" max="5730" width="7.6640625" bestFit="1" customWidth="1"/>
    <col min="5731" max="5731" width="8.6640625" bestFit="1" customWidth="1"/>
    <col min="5732" max="5732" width="6" bestFit="1" customWidth="1"/>
    <col min="5733" max="5735" width="8.6640625" bestFit="1" customWidth="1"/>
    <col min="5736" max="5736" width="6" bestFit="1" customWidth="1"/>
    <col min="5737" max="5738" width="7.6640625" bestFit="1" customWidth="1"/>
    <col min="5739" max="5739" width="6" bestFit="1" customWidth="1"/>
    <col min="5740" max="5740" width="6.6640625" bestFit="1" customWidth="1"/>
    <col min="5741" max="5742" width="8.6640625" bestFit="1" customWidth="1"/>
    <col min="5743" max="5743" width="6" bestFit="1" customWidth="1"/>
    <col min="5744" max="5746" width="8.6640625" bestFit="1" customWidth="1"/>
    <col min="5747" max="5747" width="6" bestFit="1" customWidth="1"/>
    <col min="5748" max="5749" width="7.6640625" bestFit="1" customWidth="1"/>
    <col min="5750" max="5750" width="8.6640625" bestFit="1" customWidth="1"/>
    <col min="5751" max="5751" width="6" bestFit="1" customWidth="1"/>
    <col min="5752" max="5754" width="8.6640625" bestFit="1" customWidth="1"/>
    <col min="5755" max="5755" width="6" bestFit="1" customWidth="1"/>
    <col min="5756" max="5756" width="7.6640625" bestFit="1" customWidth="1"/>
    <col min="5757" max="5758" width="8.6640625" bestFit="1" customWidth="1"/>
    <col min="5759" max="5759" width="6" bestFit="1" customWidth="1"/>
    <col min="5760" max="5760" width="7.6640625" bestFit="1" customWidth="1"/>
    <col min="5761" max="5762" width="8.6640625" bestFit="1" customWidth="1"/>
    <col min="5763" max="5763" width="7" bestFit="1" customWidth="1"/>
    <col min="5764" max="5765" width="6.6640625" bestFit="1" customWidth="1"/>
    <col min="5766" max="5766" width="9.6640625" bestFit="1" customWidth="1"/>
    <col min="5767" max="5767" width="7" bestFit="1" customWidth="1"/>
    <col min="5768" max="5768" width="6.6640625" bestFit="1" customWidth="1"/>
    <col min="5769" max="5769" width="7.6640625" bestFit="1" customWidth="1"/>
    <col min="5770" max="5770" width="9.6640625" bestFit="1" customWidth="1"/>
    <col min="5771" max="5771" width="7" bestFit="1" customWidth="1"/>
    <col min="5772" max="5772" width="6.6640625" bestFit="1" customWidth="1"/>
    <col min="5773" max="5773" width="7.6640625" bestFit="1" customWidth="1"/>
    <col min="5774" max="5774" width="9.6640625" bestFit="1" customWidth="1"/>
    <col min="5775" max="5775" width="7" bestFit="1" customWidth="1"/>
    <col min="5776" max="5777" width="6.6640625" bestFit="1" customWidth="1"/>
    <col min="5778" max="5778" width="4" bestFit="1" customWidth="1"/>
    <col min="5779" max="5780" width="6.6640625" bestFit="1" customWidth="1"/>
    <col min="5781" max="5781" width="9.6640625" bestFit="1" customWidth="1"/>
    <col min="5782" max="5782" width="10.77734375" bestFit="1" customWidth="1"/>
    <col min="5783" max="5783" width="7.6640625" bestFit="1" customWidth="1"/>
    <col min="5784" max="5784" width="8.6640625" bestFit="1" customWidth="1"/>
    <col min="5785" max="5785" width="6" bestFit="1" customWidth="1"/>
    <col min="5786" max="5786" width="7.6640625" bestFit="1" customWidth="1"/>
    <col min="5787" max="5788" width="8.6640625" bestFit="1" customWidth="1"/>
    <col min="5789" max="5789" width="6" bestFit="1" customWidth="1"/>
    <col min="5790" max="5790" width="8.6640625" bestFit="1" customWidth="1"/>
    <col min="5791" max="5791" width="7.6640625" bestFit="1" customWidth="1"/>
    <col min="5792" max="5792" width="8.6640625" bestFit="1" customWidth="1"/>
    <col min="5793" max="5793" width="6" bestFit="1" customWidth="1"/>
    <col min="5794" max="5796" width="8.6640625" bestFit="1" customWidth="1"/>
    <col min="5797" max="5797" width="6" bestFit="1" customWidth="1"/>
    <col min="5798" max="5799" width="7.6640625" bestFit="1" customWidth="1"/>
    <col min="5800" max="5800" width="8.6640625" bestFit="1" customWidth="1"/>
    <col min="5801" max="5801" width="6" bestFit="1" customWidth="1"/>
    <col min="5802" max="5802" width="7.6640625" bestFit="1" customWidth="1"/>
    <col min="5803" max="5804" width="8.6640625" bestFit="1" customWidth="1"/>
    <col min="5805" max="5805" width="6" bestFit="1" customWidth="1"/>
    <col min="5806" max="5807" width="7.6640625" bestFit="1" customWidth="1"/>
    <col min="5808" max="5808" width="8.6640625" bestFit="1" customWidth="1"/>
    <col min="5809" max="5809" width="6" bestFit="1" customWidth="1"/>
    <col min="5810" max="5811" width="7.6640625" bestFit="1" customWidth="1"/>
    <col min="5812" max="5812" width="8.6640625" bestFit="1" customWidth="1"/>
    <col min="5813" max="5813" width="6" bestFit="1" customWidth="1"/>
    <col min="5814" max="5815" width="7.6640625" bestFit="1" customWidth="1"/>
    <col min="5816" max="5816" width="8.6640625" bestFit="1" customWidth="1"/>
    <col min="5817" max="5817" width="7.6640625" bestFit="1" customWidth="1"/>
    <col min="5818" max="5818" width="6" bestFit="1" customWidth="1"/>
    <col min="5819" max="5819" width="6.6640625" bestFit="1" customWidth="1"/>
    <col min="5820" max="5820" width="7.6640625" bestFit="1" customWidth="1"/>
    <col min="5821" max="5821" width="8.6640625" bestFit="1" customWidth="1"/>
    <col min="5822" max="5822" width="6" bestFit="1" customWidth="1"/>
    <col min="5823" max="5824" width="7.6640625" bestFit="1" customWidth="1"/>
    <col min="5825" max="5825" width="8.6640625" bestFit="1" customWidth="1"/>
    <col min="5826" max="5826" width="6" bestFit="1" customWidth="1"/>
    <col min="5827" max="5827" width="7.6640625" bestFit="1" customWidth="1"/>
    <col min="5828" max="5829" width="8.6640625" bestFit="1" customWidth="1"/>
    <col min="5830" max="5830" width="6" bestFit="1" customWidth="1"/>
    <col min="5831" max="5832" width="7.6640625" bestFit="1" customWidth="1"/>
    <col min="5833" max="5833" width="8.6640625" bestFit="1" customWidth="1"/>
    <col min="5834" max="5834" width="6" bestFit="1" customWidth="1"/>
    <col min="5835" max="5837" width="8.6640625" bestFit="1" customWidth="1"/>
    <col min="5838" max="5838" width="7.6640625" bestFit="1" customWidth="1"/>
    <col min="5839" max="5839" width="6" bestFit="1" customWidth="1"/>
    <col min="5840" max="5840" width="6.6640625" bestFit="1" customWidth="1"/>
    <col min="5841" max="5841" width="7.6640625" bestFit="1" customWidth="1"/>
    <col min="5842" max="5842" width="8.6640625" bestFit="1" customWidth="1"/>
    <col min="5843" max="5843" width="6" bestFit="1" customWidth="1"/>
    <col min="5844" max="5844" width="6.6640625" bestFit="1" customWidth="1"/>
    <col min="5845" max="5845" width="7.6640625" bestFit="1" customWidth="1"/>
    <col min="5846" max="5846" width="8.6640625" bestFit="1" customWidth="1"/>
    <col min="5847" max="5847" width="6" bestFit="1" customWidth="1"/>
    <col min="5848" max="5848" width="7.6640625" bestFit="1" customWidth="1"/>
    <col min="5849" max="5850" width="8.6640625" bestFit="1" customWidth="1"/>
    <col min="5851" max="5851" width="6" bestFit="1" customWidth="1"/>
    <col min="5852" max="5852" width="7.6640625" bestFit="1" customWidth="1"/>
    <col min="5853" max="5854" width="8.6640625" bestFit="1" customWidth="1"/>
    <col min="5855" max="5855" width="7.6640625" bestFit="1" customWidth="1"/>
    <col min="5856" max="5856" width="6" bestFit="1" customWidth="1"/>
    <col min="5857" max="5857" width="6.6640625" bestFit="1" customWidth="1"/>
    <col min="5858" max="5858" width="7.6640625" bestFit="1" customWidth="1"/>
    <col min="5859" max="5859" width="8.6640625" bestFit="1" customWidth="1"/>
    <col min="5860" max="5860" width="6" bestFit="1" customWidth="1"/>
    <col min="5861" max="5862" width="7.6640625" bestFit="1" customWidth="1"/>
    <col min="5863" max="5863" width="8.6640625" bestFit="1" customWidth="1"/>
    <col min="5864" max="5864" width="6" bestFit="1" customWidth="1"/>
    <col min="5865" max="5866" width="7.6640625" bestFit="1" customWidth="1"/>
    <col min="5867" max="5867" width="8.6640625" bestFit="1" customWidth="1"/>
    <col min="5868" max="5868" width="7.6640625" bestFit="1" customWidth="1"/>
    <col min="5869" max="5869" width="6" bestFit="1" customWidth="1"/>
    <col min="5870" max="5871" width="7.6640625" bestFit="1" customWidth="1"/>
    <col min="5872" max="5872" width="8.6640625" bestFit="1" customWidth="1"/>
    <col min="5873" max="5873" width="6" bestFit="1" customWidth="1"/>
    <col min="5874" max="5874" width="6.6640625" bestFit="1" customWidth="1"/>
    <col min="5875" max="5875" width="7.6640625" bestFit="1" customWidth="1"/>
    <col min="5876" max="5876" width="8.6640625" bestFit="1" customWidth="1"/>
    <col min="5877" max="5877" width="6" bestFit="1" customWidth="1"/>
    <col min="5878" max="5879" width="7.6640625" bestFit="1" customWidth="1"/>
    <col min="5880" max="5880" width="8.6640625" bestFit="1" customWidth="1"/>
    <col min="5881" max="5881" width="7.6640625" bestFit="1" customWidth="1"/>
    <col min="5882" max="5882" width="5" bestFit="1" customWidth="1"/>
    <col min="5883" max="5885" width="7.6640625" bestFit="1" customWidth="1"/>
    <col min="5886" max="5886" width="5" bestFit="1" customWidth="1"/>
    <col min="5887" max="5889" width="7.6640625" bestFit="1" customWidth="1"/>
    <col min="5890" max="5890" width="5" bestFit="1" customWidth="1"/>
    <col min="5891" max="5891" width="6.6640625" bestFit="1" customWidth="1"/>
    <col min="5892" max="5893" width="7.6640625" bestFit="1" customWidth="1"/>
    <col min="5894" max="5894" width="6" bestFit="1" customWidth="1"/>
    <col min="5895" max="5896" width="7.6640625" bestFit="1" customWidth="1"/>
    <col min="5897" max="5897" width="8.6640625" bestFit="1" customWidth="1"/>
    <col min="5898" max="5898" width="6" bestFit="1" customWidth="1"/>
    <col min="5899" max="5900" width="7.6640625" bestFit="1" customWidth="1"/>
    <col min="5901" max="5901" width="8.6640625" bestFit="1" customWidth="1"/>
    <col min="5902" max="5902" width="7.6640625" bestFit="1" customWidth="1"/>
    <col min="5903" max="5903" width="6" bestFit="1" customWidth="1"/>
    <col min="5904" max="5904" width="8.6640625" bestFit="1" customWidth="1"/>
    <col min="5905" max="5905" width="7.6640625" bestFit="1" customWidth="1"/>
    <col min="5906" max="5906" width="8.6640625" bestFit="1" customWidth="1"/>
    <col min="5907" max="5907" width="6" bestFit="1" customWidth="1"/>
    <col min="5908" max="5908" width="6.6640625" bestFit="1" customWidth="1"/>
    <col min="5909" max="5909" width="7.6640625" bestFit="1" customWidth="1"/>
    <col min="5910" max="5910" width="8.6640625" bestFit="1" customWidth="1"/>
    <col min="5911" max="5911" width="6" bestFit="1" customWidth="1"/>
    <col min="5912" max="5912" width="7.6640625" bestFit="1" customWidth="1"/>
    <col min="5913" max="5914" width="8.6640625" bestFit="1" customWidth="1"/>
    <col min="5915" max="5915" width="6" bestFit="1" customWidth="1"/>
    <col min="5916" max="5917" width="7.6640625" bestFit="1" customWidth="1"/>
    <col min="5918" max="5918" width="8.6640625" bestFit="1" customWidth="1"/>
    <col min="5919" max="5919" width="6" bestFit="1" customWidth="1"/>
    <col min="5920" max="5921" width="7.6640625" bestFit="1" customWidth="1"/>
    <col min="5922" max="5922" width="8.6640625" bestFit="1" customWidth="1"/>
    <col min="5923" max="5923" width="6" bestFit="1" customWidth="1"/>
    <col min="5924" max="5925" width="7.6640625" bestFit="1" customWidth="1"/>
    <col min="5926" max="5926" width="8.6640625" bestFit="1" customWidth="1"/>
    <col min="5927" max="5927" width="7.6640625" bestFit="1" customWidth="1"/>
    <col min="5928" max="5928" width="6" bestFit="1" customWidth="1"/>
    <col min="5929" max="5930" width="7.6640625" bestFit="1" customWidth="1"/>
    <col min="5931" max="5931" width="8.6640625" bestFit="1" customWidth="1"/>
    <col min="5932" max="5932" width="6" bestFit="1" customWidth="1"/>
    <col min="5933" max="5934" width="7.6640625" bestFit="1" customWidth="1"/>
    <col min="5935" max="5935" width="8.6640625" bestFit="1" customWidth="1"/>
    <col min="5936" max="5936" width="6" bestFit="1" customWidth="1"/>
    <col min="5937" max="5938" width="7.6640625" bestFit="1" customWidth="1"/>
    <col min="5939" max="5939" width="8.6640625" bestFit="1" customWidth="1"/>
    <col min="5940" max="5940" width="6" bestFit="1" customWidth="1"/>
    <col min="5941" max="5943" width="8.6640625" bestFit="1" customWidth="1"/>
    <col min="5944" max="5944" width="6" bestFit="1" customWidth="1"/>
    <col min="5945" max="5947" width="8.6640625" bestFit="1" customWidth="1"/>
    <col min="5948" max="5948" width="7.6640625" bestFit="1" customWidth="1"/>
    <col min="5949" max="5949" width="5" bestFit="1" customWidth="1"/>
    <col min="5950" max="5952" width="7.6640625" bestFit="1" customWidth="1"/>
    <col min="5953" max="5953" width="6" bestFit="1" customWidth="1"/>
    <col min="5954" max="5954" width="8.6640625" bestFit="1" customWidth="1"/>
    <col min="5955" max="5955" width="7.6640625" bestFit="1" customWidth="1"/>
    <col min="5956" max="5956" width="8.6640625" bestFit="1" customWidth="1"/>
    <col min="5957" max="5957" width="6" bestFit="1" customWidth="1"/>
    <col min="5958" max="5959" width="7.6640625" bestFit="1" customWidth="1"/>
    <col min="5960" max="5960" width="8.6640625" bestFit="1" customWidth="1"/>
    <col min="5961" max="5961" width="6" bestFit="1" customWidth="1"/>
    <col min="5962" max="5963" width="7.6640625" bestFit="1" customWidth="1"/>
    <col min="5964" max="5964" width="8.6640625" bestFit="1" customWidth="1"/>
    <col min="5965" max="5965" width="6" bestFit="1" customWidth="1"/>
    <col min="5966" max="5966" width="7.6640625" bestFit="1" customWidth="1"/>
    <col min="5967" max="5968" width="8.6640625" bestFit="1" customWidth="1"/>
    <col min="5969" max="5969" width="6" bestFit="1" customWidth="1"/>
    <col min="5970" max="5971" width="7.6640625" bestFit="1" customWidth="1"/>
    <col min="5972" max="5972" width="8.6640625" bestFit="1" customWidth="1"/>
    <col min="5973" max="5973" width="6" bestFit="1" customWidth="1"/>
    <col min="5974" max="5975" width="7.6640625" bestFit="1" customWidth="1"/>
    <col min="5976" max="5976" width="8.6640625" bestFit="1" customWidth="1"/>
    <col min="5977" max="5977" width="6" bestFit="1" customWidth="1"/>
    <col min="5978" max="5980" width="8.6640625" bestFit="1" customWidth="1"/>
    <col min="5981" max="5981" width="6" bestFit="1" customWidth="1"/>
    <col min="5982" max="5983" width="7.6640625" bestFit="1" customWidth="1"/>
    <col min="5984" max="5984" width="8.6640625" bestFit="1" customWidth="1"/>
    <col min="5985" max="5985" width="6" bestFit="1" customWidth="1"/>
    <col min="5986" max="5987" width="7.6640625" bestFit="1" customWidth="1"/>
    <col min="5988" max="5988" width="8.6640625" bestFit="1" customWidth="1"/>
    <col min="5989" max="5989" width="6" bestFit="1" customWidth="1"/>
    <col min="5990" max="5992" width="8.6640625" bestFit="1" customWidth="1"/>
    <col min="5993" max="5993" width="6" bestFit="1" customWidth="1"/>
    <col min="5994" max="5995" width="7.6640625" bestFit="1" customWidth="1"/>
    <col min="5996" max="5996" width="8.6640625" bestFit="1" customWidth="1"/>
    <col min="5997" max="5997" width="6" bestFit="1" customWidth="1"/>
    <col min="5998" max="5999" width="7.6640625" bestFit="1" customWidth="1"/>
    <col min="6000" max="6000" width="8.6640625" bestFit="1" customWidth="1"/>
    <col min="6001" max="6001" width="7.6640625" bestFit="1" customWidth="1"/>
    <col min="6002" max="6002" width="5" bestFit="1" customWidth="1"/>
    <col min="6003" max="6005" width="7.6640625" bestFit="1" customWidth="1"/>
    <col min="6006" max="6006" width="6" bestFit="1" customWidth="1"/>
    <col min="6007" max="6007" width="7.6640625" bestFit="1" customWidth="1"/>
    <col min="6008" max="6008" width="6.6640625" bestFit="1" customWidth="1"/>
    <col min="6009" max="6009" width="8.6640625" bestFit="1" customWidth="1"/>
    <col min="6010" max="6010" width="7.6640625" bestFit="1" customWidth="1"/>
    <col min="6011" max="6011" width="6" bestFit="1" customWidth="1"/>
    <col min="6012" max="6012" width="7.6640625" bestFit="1" customWidth="1"/>
    <col min="6013" max="6013" width="6.6640625" bestFit="1" customWidth="1"/>
    <col min="6014" max="6014" width="8.6640625" bestFit="1" customWidth="1"/>
    <col min="6015" max="6015" width="6" bestFit="1" customWidth="1"/>
    <col min="6016" max="6016" width="7.6640625" bestFit="1" customWidth="1"/>
    <col min="6017" max="6018" width="8.6640625" bestFit="1" customWidth="1"/>
    <col min="6019" max="6019" width="6" bestFit="1" customWidth="1"/>
    <col min="6020" max="6020" width="7.6640625" bestFit="1" customWidth="1"/>
    <col min="6021" max="6021" width="6.6640625" bestFit="1" customWidth="1"/>
    <col min="6022" max="6022" width="8.6640625" bestFit="1" customWidth="1"/>
    <col min="6023" max="6023" width="6" bestFit="1" customWidth="1"/>
    <col min="6024" max="6024" width="7.6640625" bestFit="1" customWidth="1"/>
    <col min="6025" max="6026" width="8.6640625" bestFit="1" customWidth="1"/>
    <col min="6027" max="6027" width="6" bestFit="1" customWidth="1"/>
    <col min="6028" max="6030" width="8.6640625" bestFit="1" customWidth="1"/>
    <col min="6031" max="6031" width="7.6640625" bestFit="1" customWidth="1"/>
    <col min="6032" max="6032" width="5" bestFit="1" customWidth="1"/>
    <col min="6033" max="6033" width="6.6640625" bestFit="1" customWidth="1"/>
    <col min="6034" max="6035" width="7.6640625" bestFit="1" customWidth="1"/>
    <col min="6036" max="6036" width="6" bestFit="1" customWidth="1"/>
    <col min="6037" max="6038" width="7.6640625" bestFit="1" customWidth="1"/>
    <col min="6039" max="6039" width="8.6640625" bestFit="1" customWidth="1"/>
    <col min="6040" max="6040" width="6" bestFit="1" customWidth="1"/>
    <col min="6041" max="6041" width="7.6640625" bestFit="1" customWidth="1"/>
    <col min="6042" max="6043" width="8.6640625" bestFit="1" customWidth="1"/>
    <col min="6044" max="6044" width="6" bestFit="1" customWidth="1"/>
    <col min="6045" max="6045" width="6.6640625" bestFit="1" customWidth="1"/>
    <col min="6046" max="6046" width="7.6640625" bestFit="1" customWidth="1"/>
    <col min="6047" max="6047" width="8.6640625" bestFit="1" customWidth="1"/>
    <col min="6048" max="6048" width="6" bestFit="1" customWidth="1"/>
    <col min="6049" max="6049" width="7.6640625" bestFit="1" customWidth="1"/>
    <col min="6050" max="6051" width="8.6640625" bestFit="1" customWidth="1"/>
    <col min="6052" max="6052" width="6" bestFit="1" customWidth="1"/>
    <col min="6053" max="6053" width="6.6640625" bestFit="1" customWidth="1"/>
    <col min="6054" max="6055" width="8.6640625" bestFit="1" customWidth="1"/>
    <col min="6056" max="6056" width="6" bestFit="1" customWidth="1"/>
    <col min="6057" max="6057" width="8.6640625" bestFit="1" customWidth="1"/>
    <col min="6058" max="6058" width="7.6640625" bestFit="1" customWidth="1"/>
    <col min="6059" max="6059" width="8.6640625" bestFit="1" customWidth="1"/>
    <col min="6060" max="6060" width="7.6640625" bestFit="1" customWidth="1"/>
    <col min="6061" max="6061" width="5" bestFit="1" customWidth="1"/>
    <col min="6062" max="6064" width="7.6640625" bestFit="1" customWidth="1"/>
    <col min="6065" max="6065" width="6" bestFit="1" customWidth="1"/>
    <col min="6066" max="6067" width="7.6640625" bestFit="1" customWidth="1"/>
    <col min="6068" max="6068" width="8.6640625" bestFit="1" customWidth="1"/>
    <col min="6069" max="6069" width="6" bestFit="1" customWidth="1"/>
    <col min="6070" max="6071" width="7.6640625" bestFit="1" customWidth="1"/>
    <col min="6072" max="6072" width="8.6640625" bestFit="1" customWidth="1"/>
    <col min="6073" max="6073" width="7.6640625" bestFit="1" customWidth="1"/>
    <col min="6074" max="6074" width="6" bestFit="1" customWidth="1"/>
    <col min="6075" max="6076" width="7.6640625" bestFit="1" customWidth="1"/>
    <col min="6077" max="6077" width="8.6640625" bestFit="1" customWidth="1"/>
    <col min="6078" max="6078" width="6" bestFit="1" customWidth="1"/>
    <col min="6079" max="6079" width="8.6640625" bestFit="1" customWidth="1"/>
    <col min="6080" max="6080" width="7.6640625" bestFit="1" customWidth="1"/>
    <col min="6081" max="6081" width="8.6640625" bestFit="1" customWidth="1"/>
    <col min="6082" max="6082" width="6" bestFit="1" customWidth="1"/>
    <col min="6083" max="6084" width="7.6640625" bestFit="1" customWidth="1"/>
    <col min="6085" max="6085" width="8.6640625" bestFit="1" customWidth="1"/>
    <col min="6086" max="6086" width="6" bestFit="1" customWidth="1"/>
    <col min="6087" max="6088" width="7.6640625" bestFit="1" customWidth="1"/>
    <col min="6089" max="6089" width="8.6640625" bestFit="1" customWidth="1"/>
    <col min="6090" max="6090" width="6" bestFit="1" customWidth="1"/>
    <col min="6091" max="6091" width="7.6640625" bestFit="1" customWidth="1"/>
    <col min="6092" max="6093" width="8.6640625" bestFit="1" customWidth="1"/>
    <col min="6094" max="6094" width="6" bestFit="1" customWidth="1"/>
    <col min="6095" max="6095" width="6.6640625" bestFit="1" customWidth="1"/>
    <col min="6096" max="6096" width="7.6640625" bestFit="1" customWidth="1"/>
    <col min="6097" max="6097" width="8.6640625" bestFit="1" customWidth="1"/>
    <col min="6098" max="6098" width="7.6640625" bestFit="1" customWidth="1"/>
    <col min="6099" max="6099" width="6" bestFit="1" customWidth="1"/>
    <col min="6100" max="6101" width="7.6640625" bestFit="1" customWidth="1"/>
    <col min="6102" max="6102" width="8.6640625" bestFit="1" customWidth="1"/>
    <col min="6103" max="6103" width="6" bestFit="1" customWidth="1"/>
    <col min="6104" max="6104" width="6.6640625" bestFit="1" customWidth="1"/>
    <col min="6105" max="6106" width="8.6640625" bestFit="1" customWidth="1"/>
    <col min="6107" max="6107" width="7.6640625" bestFit="1" customWidth="1"/>
    <col min="6108" max="6108" width="6" bestFit="1" customWidth="1"/>
    <col min="6109" max="6110" width="7.6640625" bestFit="1" customWidth="1"/>
    <col min="6111" max="6111" width="8.6640625" bestFit="1" customWidth="1"/>
    <col min="6112" max="6112" width="6" bestFit="1" customWidth="1"/>
    <col min="6113" max="6114" width="7.6640625" bestFit="1" customWidth="1"/>
    <col min="6115" max="6115" width="8.6640625" bestFit="1" customWidth="1"/>
    <col min="6116" max="6116" width="6" bestFit="1" customWidth="1"/>
    <col min="6117" max="6117" width="7.6640625" bestFit="1" customWidth="1"/>
    <col min="6118" max="6119" width="8.6640625" bestFit="1" customWidth="1"/>
    <col min="6120" max="6120" width="6" bestFit="1" customWidth="1"/>
    <col min="6121" max="6121" width="8.6640625" bestFit="1" customWidth="1"/>
    <col min="6122" max="6122" width="7.6640625" bestFit="1" customWidth="1"/>
    <col min="6123" max="6123" width="8.6640625" bestFit="1" customWidth="1"/>
    <col min="6124" max="6124" width="7.6640625" bestFit="1" customWidth="1"/>
    <col min="6125" max="6125" width="6" bestFit="1" customWidth="1"/>
    <col min="6126" max="6127" width="7.6640625" bestFit="1" customWidth="1"/>
    <col min="6128" max="6128" width="8.6640625" bestFit="1" customWidth="1"/>
    <col min="6129" max="6129" width="6" bestFit="1" customWidth="1"/>
    <col min="6130" max="6132" width="8.6640625" bestFit="1" customWidth="1"/>
    <col min="6133" max="6133" width="7.6640625" bestFit="1" customWidth="1"/>
    <col min="6134" max="6134" width="6" bestFit="1" customWidth="1"/>
    <col min="6135" max="6136" width="7.6640625" bestFit="1" customWidth="1"/>
    <col min="6137" max="6137" width="8.6640625" bestFit="1" customWidth="1"/>
    <col min="6138" max="6138" width="6" bestFit="1" customWidth="1"/>
    <col min="6139" max="6141" width="8.6640625" bestFit="1" customWidth="1"/>
    <col min="6142" max="6142" width="6" bestFit="1" customWidth="1"/>
    <col min="6143" max="6143" width="7.6640625" bestFit="1" customWidth="1"/>
    <col min="6144" max="6145" width="8.6640625" bestFit="1" customWidth="1"/>
    <col min="6146" max="6146" width="6" bestFit="1" customWidth="1"/>
    <col min="6147" max="6147" width="7.6640625" bestFit="1" customWidth="1"/>
    <col min="6148" max="6149" width="8.6640625" bestFit="1" customWidth="1"/>
    <col min="6150" max="6150" width="7.6640625" bestFit="1" customWidth="1"/>
    <col min="6151" max="6151" width="6" bestFit="1" customWidth="1"/>
    <col min="6152" max="6154" width="8.6640625" bestFit="1" customWidth="1"/>
    <col min="6155" max="6155" width="6" bestFit="1" customWidth="1"/>
    <col min="6156" max="6157" width="7.6640625" bestFit="1" customWidth="1"/>
    <col min="6158" max="6158" width="8.6640625" bestFit="1" customWidth="1"/>
    <col min="6159" max="6159" width="6" bestFit="1" customWidth="1"/>
    <col min="6160" max="6160" width="7.6640625" bestFit="1" customWidth="1"/>
    <col min="6161" max="6162" width="8.6640625" bestFit="1" customWidth="1"/>
    <col min="6163" max="6163" width="6" bestFit="1" customWidth="1"/>
    <col min="6164" max="6165" width="7.6640625" bestFit="1" customWidth="1"/>
    <col min="6166" max="6166" width="8.6640625" bestFit="1" customWidth="1"/>
    <col min="6167" max="6167" width="6" bestFit="1" customWidth="1"/>
    <col min="6168" max="6169" width="7.6640625" bestFit="1" customWidth="1"/>
    <col min="6170" max="6170" width="8.6640625" bestFit="1" customWidth="1"/>
    <col min="6171" max="6171" width="6" bestFit="1" customWidth="1"/>
    <col min="6172" max="6173" width="7.6640625" bestFit="1" customWidth="1"/>
    <col min="6174" max="6174" width="8.6640625" bestFit="1" customWidth="1"/>
    <col min="6175" max="6175" width="6" bestFit="1" customWidth="1"/>
    <col min="6176" max="6177" width="7.6640625" bestFit="1" customWidth="1"/>
    <col min="6178" max="6178" width="8.6640625" bestFit="1" customWidth="1"/>
    <col min="6179" max="6179" width="7.6640625" bestFit="1" customWidth="1"/>
    <col min="6180" max="6180" width="6" bestFit="1" customWidth="1"/>
    <col min="6181" max="6181" width="7.6640625" bestFit="1" customWidth="1"/>
    <col min="6182" max="6182" width="8.6640625" bestFit="1" customWidth="1"/>
    <col min="6183" max="6183" width="7.6640625" bestFit="1" customWidth="1"/>
    <col min="6184" max="6184" width="6" bestFit="1" customWidth="1"/>
    <col min="6185" max="6186" width="7.6640625" bestFit="1" customWidth="1"/>
    <col min="6187" max="6187" width="8.6640625" bestFit="1" customWidth="1"/>
    <col min="6188" max="6188" width="6" bestFit="1" customWidth="1"/>
    <col min="6189" max="6190" width="7.6640625" bestFit="1" customWidth="1"/>
    <col min="6191" max="6191" width="8.6640625" bestFit="1" customWidth="1"/>
    <col min="6192" max="6192" width="6" bestFit="1" customWidth="1"/>
    <col min="6193" max="6193" width="8.6640625" bestFit="1" customWidth="1"/>
    <col min="6194" max="6194" width="7.6640625" bestFit="1" customWidth="1"/>
    <col min="6195" max="6195" width="8.6640625" bestFit="1" customWidth="1"/>
    <col min="6196" max="6196" width="6" bestFit="1" customWidth="1"/>
    <col min="6197" max="6198" width="7.6640625" bestFit="1" customWidth="1"/>
    <col min="6199" max="6199" width="8.6640625" bestFit="1" customWidth="1"/>
    <col min="6200" max="6200" width="7.6640625" bestFit="1" customWidth="1"/>
    <col min="6201" max="6201" width="5" bestFit="1" customWidth="1"/>
    <col min="6202" max="6204" width="7.6640625" bestFit="1" customWidth="1"/>
    <col min="6205" max="6205" width="6" bestFit="1" customWidth="1"/>
    <col min="6206" max="6207" width="7.6640625" bestFit="1" customWidth="1"/>
    <col min="6208" max="6208" width="8.6640625" bestFit="1" customWidth="1"/>
    <col min="6209" max="6209" width="6" bestFit="1" customWidth="1"/>
    <col min="6210" max="6210" width="7.6640625" bestFit="1" customWidth="1"/>
    <col min="6211" max="6212" width="8.6640625" bestFit="1" customWidth="1"/>
    <col min="6213" max="6213" width="6" bestFit="1" customWidth="1"/>
    <col min="6214" max="6215" width="7.6640625" bestFit="1" customWidth="1"/>
    <col min="6216" max="6216" width="8.6640625" bestFit="1" customWidth="1"/>
    <col min="6217" max="6217" width="6" bestFit="1" customWidth="1"/>
    <col min="6218" max="6218" width="7.6640625" bestFit="1" customWidth="1"/>
    <col min="6219" max="6219" width="6.6640625" bestFit="1" customWidth="1"/>
    <col min="6220" max="6220" width="8.6640625" bestFit="1" customWidth="1"/>
    <col min="6221" max="6221" width="6" bestFit="1" customWidth="1"/>
    <col min="6222" max="6224" width="8.6640625" bestFit="1" customWidth="1"/>
    <col min="6225" max="6225" width="6" bestFit="1" customWidth="1"/>
    <col min="6226" max="6226" width="8.6640625" bestFit="1" customWidth="1"/>
    <col min="6227" max="6227" width="7.6640625" bestFit="1" customWidth="1"/>
    <col min="6228" max="6228" width="8.6640625" bestFit="1" customWidth="1"/>
    <col min="6229" max="6229" width="7.6640625" bestFit="1" customWidth="1"/>
    <col min="6230" max="6230" width="6" bestFit="1" customWidth="1"/>
    <col min="6231" max="6231" width="7.6640625" bestFit="1" customWidth="1"/>
    <col min="6232" max="6233" width="8.6640625" bestFit="1" customWidth="1"/>
    <col min="6234" max="6234" width="6" bestFit="1" customWidth="1"/>
    <col min="6235" max="6237" width="8.6640625" bestFit="1" customWidth="1"/>
    <col min="6238" max="6238" width="6" bestFit="1" customWidth="1"/>
    <col min="6239" max="6240" width="7.6640625" bestFit="1" customWidth="1"/>
    <col min="6241" max="6241" width="8.6640625" bestFit="1" customWidth="1"/>
    <col min="6242" max="6242" width="7.6640625" bestFit="1" customWidth="1"/>
    <col min="6243" max="6243" width="6" bestFit="1" customWidth="1"/>
    <col min="6244" max="6245" width="8.6640625" bestFit="1" customWidth="1"/>
    <col min="6246" max="6246" width="7.6640625" bestFit="1" customWidth="1"/>
    <col min="6247" max="6247" width="6" bestFit="1" customWidth="1"/>
    <col min="6248" max="6248" width="8.6640625" bestFit="1" customWidth="1"/>
    <col min="6249" max="6249" width="7.6640625" bestFit="1" customWidth="1"/>
    <col min="6250" max="6250" width="8.6640625" bestFit="1" customWidth="1"/>
    <col min="6251" max="6251" width="7.6640625" bestFit="1" customWidth="1"/>
    <col min="6252" max="6252" width="6" bestFit="1" customWidth="1"/>
    <col min="6253" max="6255" width="8.6640625" bestFit="1" customWidth="1"/>
    <col min="6256" max="6256" width="6" bestFit="1" customWidth="1"/>
    <col min="6257" max="6257" width="8.6640625" bestFit="1" customWidth="1"/>
    <col min="6258" max="6258" width="7.6640625" bestFit="1" customWidth="1"/>
    <col min="6259" max="6259" width="8.6640625" bestFit="1" customWidth="1"/>
    <col min="6260" max="6260" width="6" bestFit="1" customWidth="1"/>
    <col min="6261" max="6261" width="6.6640625" bestFit="1" customWidth="1"/>
    <col min="6262" max="6263" width="8.6640625" bestFit="1" customWidth="1"/>
    <col min="6264" max="6264" width="6" bestFit="1" customWidth="1"/>
    <col min="6265" max="6265" width="8.6640625" bestFit="1" customWidth="1"/>
    <col min="6266" max="6266" width="7.6640625" bestFit="1" customWidth="1"/>
    <col min="6267" max="6267" width="8.6640625" bestFit="1" customWidth="1"/>
    <col min="6268" max="6268" width="6" bestFit="1" customWidth="1"/>
    <col min="6269" max="6269" width="8.6640625" bestFit="1" customWidth="1"/>
    <col min="6270" max="6270" width="7.6640625" bestFit="1" customWidth="1"/>
    <col min="6271" max="6271" width="8.6640625" bestFit="1" customWidth="1"/>
    <col min="6272" max="6272" width="6" bestFit="1" customWidth="1"/>
    <col min="6273" max="6274" width="7.6640625" bestFit="1" customWidth="1"/>
    <col min="6275" max="6275" width="8.6640625" bestFit="1" customWidth="1"/>
    <col min="6276" max="6276" width="6" bestFit="1" customWidth="1"/>
    <col min="6277" max="6278" width="7.6640625" bestFit="1" customWidth="1"/>
    <col min="6279" max="6279" width="8.6640625" bestFit="1" customWidth="1"/>
    <col min="6280" max="6280" width="7.6640625" bestFit="1" customWidth="1"/>
    <col min="6281" max="6281" width="6" bestFit="1" customWidth="1"/>
    <col min="6282" max="6282" width="7.6640625" bestFit="1" customWidth="1"/>
    <col min="6283" max="6283" width="6.6640625" bestFit="1" customWidth="1"/>
    <col min="6284" max="6284" width="8.6640625" bestFit="1" customWidth="1"/>
    <col min="6285" max="6285" width="6" bestFit="1" customWidth="1"/>
    <col min="6286" max="6286" width="7.6640625" bestFit="1" customWidth="1"/>
    <col min="6287" max="6288" width="8.6640625" bestFit="1" customWidth="1"/>
    <col min="6289" max="6289" width="7.6640625" bestFit="1" customWidth="1"/>
    <col min="6290" max="6290" width="6" bestFit="1" customWidth="1"/>
    <col min="6291" max="6293" width="8.6640625" bestFit="1" customWidth="1"/>
    <col min="6294" max="6294" width="6" bestFit="1" customWidth="1"/>
    <col min="6295" max="6297" width="8.6640625" bestFit="1" customWidth="1"/>
    <col min="6298" max="6298" width="7.6640625" bestFit="1" customWidth="1"/>
    <col min="6299" max="6299" width="6" bestFit="1" customWidth="1"/>
    <col min="6300" max="6300" width="7.6640625" bestFit="1" customWidth="1"/>
    <col min="6301" max="6302" width="8.6640625" bestFit="1" customWidth="1"/>
    <col min="6303" max="6303" width="6" bestFit="1" customWidth="1"/>
    <col min="6304" max="6305" width="7.6640625" bestFit="1" customWidth="1"/>
    <col min="6306" max="6306" width="8.6640625" bestFit="1" customWidth="1"/>
    <col min="6307" max="6307" width="6" bestFit="1" customWidth="1"/>
    <col min="6308" max="6309" width="7.6640625" bestFit="1" customWidth="1"/>
    <col min="6310" max="6310" width="8.6640625" bestFit="1" customWidth="1"/>
    <col min="6311" max="6311" width="6" bestFit="1" customWidth="1"/>
    <col min="6312" max="6312" width="7.6640625" bestFit="1" customWidth="1"/>
    <col min="6313" max="6314" width="8.6640625" bestFit="1" customWidth="1"/>
    <col min="6315" max="6315" width="6" bestFit="1" customWidth="1"/>
    <col min="6316" max="6317" width="7.6640625" bestFit="1" customWidth="1"/>
    <col min="6318" max="6318" width="8.6640625" bestFit="1" customWidth="1"/>
    <col min="6319" max="6319" width="6" bestFit="1" customWidth="1"/>
    <col min="6320" max="6321" width="7.6640625" bestFit="1" customWidth="1"/>
    <col min="6322" max="6322" width="8.6640625" bestFit="1" customWidth="1"/>
    <col min="6323" max="6323" width="6" bestFit="1" customWidth="1"/>
    <col min="6324" max="6324" width="7.6640625" bestFit="1" customWidth="1"/>
    <col min="6325" max="6326" width="8.6640625" bestFit="1" customWidth="1"/>
    <col min="6327" max="6327" width="6" bestFit="1" customWidth="1"/>
    <col min="6328" max="6328" width="8.6640625" bestFit="1" customWidth="1"/>
    <col min="6329" max="6329" width="7.6640625" bestFit="1" customWidth="1"/>
    <col min="6330" max="6330" width="8.6640625" bestFit="1" customWidth="1"/>
    <col min="6331" max="6331" width="6" bestFit="1" customWidth="1"/>
    <col min="6332" max="6333" width="7.6640625" bestFit="1" customWidth="1"/>
    <col min="6334" max="6334" width="8.6640625" bestFit="1" customWidth="1"/>
    <col min="6335" max="6335" width="6" bestFit="1" customWidth="1"/>
    <col min="6336" max="6336" width="7.6640625" bestFit="1" customWidth="1"/>
    <col min="6337" max="6338" width="8.6640625" bestFit="1" customWidth="1"/>
    <col min="6339" max="6339" width="6" bestFit="1" customWidth="1"/>
    <col min="6340" max="6340" width="7.6640625" bestFit="1" customWidth="1"/>
    <col min="6341" max="6341" width="6.6640625" bestFit="1" customWidth="1"/>
    <col min="6342" max="6342" width="8.6640625" bestFit="1" customWidth="1"/>
    <col min="6343" max="6343" width="6" bestFit="1" customWidth="1"/>
    <col min="6344" max="6344" width="7.6640625" bestFit="1" customWidth="1"/>
    <col min="6345" max="6346" width="8.6640625" bestFit="1" customWidth="1"/>
    <col min="6347" max="6347" width="7.6640625" bestFit="1" customWidth="1"/>
    <col min="6348" max="6348" width="6" bestFit="1" customWidth="1"/>
    <col min="6349" max="6349" width="7.6640625" bestFit="1" customWidth="1"/>
    <col min="6350" max="6350" width="8.6640625" bestFit="1" customWidth="1"/>
    <col min="6351" max="6351" width="7.6640625" bestFit="1" customWidth="1"/>
    <col min="6352" max="6352" width="6" bestFit="1" customWidth="1"/>
    <col min="6353" max="6354" width="7.6640625" bestFit="1" customWidth="1"/>
    <col min="6355" max="6355" width="8.6640625" bestFit="1" customWidth="1"/>
    <col min="6356" max="6356" width="6" bestFit="1" customWidth="1"/>
    <col min="6357" max="6358" width="7.6640625" bestFit="1" customWidth="1"/>
    <col min="6359" max="6359" width="8.6640625" bestFit="1" customWidth="1"/>
    <col min="6360" max="6360" width="6" bestFit="1" customWidth="1"/>
    <col min="6361" max="6361" width="7.6640625" bestFit="1" customWidth="1"/>
    <col min="6362" max="6363" width="8.6640625" bestFit="1" customWidth="1"/>
    <col min="6364" max="6364" width="6" bestFit="1" customWidth="1"/>
    <col min="6365" max="6365" width="8.6640625" bestFit="1" customWidth="1"/>
    <col min="6366" max="6366" width="6.6640625" bestFit="1" customWidth="1"/>
    <col min="6367" max="6367" width="8.6640625" bestFit="1" customWidth="1"/>
    <col min="6368" max="6368" width="7.6640625" bestFit="1" customWidth="1"/>
    <col min="6369" max="6369" width="6" bestFit="1" customWidth="1"/>
    <col min="6370" max="6371" width="7.6640625" bestFit="1" customWidth="1"/>
    <col min="6372" max="6372" width="8.6640625" bestFit="1" customWidth="1"/>
    <col min="6373" max="6373" width="6" bestFit="1" customWidth="1"/>
    <col min="6374" max="6375" width="7.6640625" bestFit="1" customWidth="1"/>
    <col min="6376" max="6376" width="8.6640625" bestFit="1" customWidth="1"/>
    <col min="6377" max="6377" width="7.6640625" bestFit="1" customWidth="1"/>
    <col min="6378" max="6378" width="5" bestFit="1" customWidth="1"/>
    <col min="6379" max="6381" width="7.6640625" bestFit="1" customWidth="1"/>
    <col min="6382" max="6382" width="6" bestFit="1" customWidth="1"/>
    <col min="6383" max="6385" width="8.6640625" bestFit="1" customWidth="1"/>
    <col min="6386" max="6386" width="6" bestFit="1" customWidth="1"/>
    <col min="6387" max="6388" width="7.6640625" bestFit="1" customWidth="1"/>
    <col min="6389" max="6389" width="8.6640625" bestFit="1" customWidth="1"/>
    <col min="6390" max="6390" width="6" bestFit="1" customWidth="1"/>
    <col min="6391" max="6392" width="7.6640625" bestFit="1" customWidth="1"/>
    <col min="6393" max="6393" width="8.6640625" bestFit="1" customWidth="1"/>
    <col min="6394" max="6394" width="6" bestFit="1" customWidth="1"/>
    <col min="6395" max="6396" width="7.6640625" bestFit="1" customWidth="1"/>
    <col min="6397" max="6397" width="8.6640625" bestFit="1" customWidth="1"/>
    <col min="6398" max="6398" width="7.6640625" bestFit="1" customWidth="1"/>
    <col min="6399" max="6399" width="6" bestFit="1" customWidth="1"/>
    <col min="6400" max="6401" width="7.6640625" bestFit="1" customWidth="1"/>
    <col min="6402" max="6402" width="8.6640625" bestFit="1" customWidth="1"/>
    <col min="6403" max="6403" width="6" bestFit="1" customWidth="1"/>
    <col min="6404" max="6405" width="7.6640625" bestFit="1" customWidth="1"/>
    <col min="6406" max="6406" width="8.6640625" bestFit="1" customWidth="1"/>
    <col min="6407" max="6407" width="6" bestFit="1" customWidth="1"/>
    <col min="6408" max="6408" width="7.6640625" bestFit="1" customWidth="1"/>
    <col min="6409" max="6410" width="8.6640625" bestFit="1" customWidth="1"/>
    <col min="6411" max="6411" width="7.6640625" bestFit="1" customWidth="1"/>
    <col min="6412" max="6412" width="6" bestFit="1" customWidth="1"/>
    <col min="6413" max="6413" width="7.6640625" bestFit="1" customWidth="1"/>
    <col min="6414" max="6415" width="8.6640625" bestFit="1" customWidth="1"/>
    <col min="6416" max="6416" width="6" bestFit="1" customWidth="1"/>
    <col min="6417" max="6417" width="8.6640625" bestFit="1" customWidth="1"/>
    <col min="6418" max="6418" width="7.6640625" bestFit="1" customWidth="1"/>
    <col min="6419" max="6419" width="8.6640625" bestFit="1" customWidth="1"/>
    <col min="6420" max="6420" width="7.6640625" bestFit="1" customWidth="1"/>
    <col min="6421" max="6421" width="6" bestFit="1" customWidth="1"/>
    <col min="6422" max="6422" width="7.6640625" bestFit="1" customWidth="1"/>
    <col min="6423" max="6424" width="8.6640625" bestFit="1" customWidth="1"/>
    <col min="6425" max="6425" width="6" bestFit="1" customWidth="1"/>
    <col min="6426" max="6427" width="7.6640625" bestFit="1" customWidth="1"/>
    <col min="6428" max="6428" width="8.6640625" bestFit="1" customWidth="1"/>
    <col min="6429" max="6429" width="6" bestFit="1" customWidth="1"/>
    <col min="6430" max="6430" width="7.6640625" bestFit="1" customWidth="1"/>
    <col min="6431" max="6432" width="8.6640625" bestFit="1" customWidth="1"/>
    <col min="6433" max="6433" width="6" bestFit="1" customWidth="1"/>
    <col min="6434" max="6435" width="7.6640625" bestFit="1" customWidth="1"/>
    <col min="6436" max="6436" width="8.6640625" bestFit="1" customWidth="1"/>
    <col min="6437" max="6437" width="6" bestFit="1" customWidth="1"/>
    <col min="6438" max="6438" width="6.6640625" bestFit="1" customWidth="1"/>
    <col min="6439" max="6439" width="7.6640625" bestFit="1" customWidth="1"/>
    <col min="6440" max="6440" width="8.6640625" bestFit="1" customWidth="1"/>
    <col min="6441" max="6441" width="6" bestFit="1" customWidth="1"/>
    <col min="6442" max="6443" width="7.6640625" bestFit="1" customWidth="1"/>
    <col min="6444" max="6444" width="8.6640625" bestFit="1" customWidth="1"/>
    <col min="6445" max="6445" width="7.6640625" bestFit="1" customWidth="1"/>
    <col min="6446" max="6446" width="6" bestFit="1" customWidth="1"/>
    <col min="6447" max="6447" width="7.6640625" bestFit="1" customWidth="1"/>
    <col min="6448" max="6448" width="8.6640625" bestFit="1" customWidth="1"/>
    <col min="6449" max="6450" width="7.6640625" bestFit="1" customWidth="1"/>
    <col min="6451" max="6451" width="6" bestFit="1" customWidth="1"/>
    <col min="6452" max="6453" width="7.6640625" bestFit="1" customWidth="1"/>
    <col min="6454" max="6454" width="8.6640625" bestFit="1" customWidth="1"/>
    <col min="6455" max="6455" width="6" bestFit="1" customWidth="1"/>
    <col min="6456" max="6456" width="7.6640625" bestFit="1" customWidth="1"/>
    <col min="6457" max="6458" width="8.6640625" bestFit="1" customWidth="1"/>
    <col min="6459" max="6459" width="7.6640625" bestFit="1" customWidth="1"/>
    <col min="6460" max="6460" width="6" bestFit="1" customWidth="1"/>
    <col min="6461" max="6462" width="7.6640625" bestFit="1" customWidth="1"/>
    <col min="6463" max="6463" width="8.6640625" bestFit="1" customWidth="1"/>
    <col min="6464" max="6464" width="6" bestFit="1" customWidth="1"/>
    <col min="6465" max="6466" width="7.6640625" bestFit="1" customWidth="1"/>
    <col min="6467" max="6467" width="8.6640625" bestFit="1" customWidth="1"/>
    <col min="6468" max="6468" width="6" bestFit="1" customWidth="1"/>
    <col min="6469" max="6469" width="8.6640625" bestFit="1" customWidth="1"/>
    <col min="6470" max="6470" width="7.6640625" bestFit="1" customWidth="1"/>
    <col min="6471" max="6471" width="8.6640625" bestFit="1" customWidth="1"/>
    <col min="6472" max="6472" width="7.6640625" bestFit="1" customWidth="1"/>
    <col min="6473" max="6473" width="6" bestFit="1" customWidth="1"/>
    <col min="6474" max="6475" width="8.6640625" bestFit="1" customWidth="1"/>
    <col min="6476" max="6476" width="7.6640625" bestFit="1" customWidth="1"/>
    <col min="6477" max="6477" width="6" bestFit="1" customWidth="1"/>
    <col min="6478" max="6478" width="6.6640625" bestFit="1" customWidth="1"/>
    <col min="6479" max="6479" width="7.6640625" bestFit="1" customWidth="1"/>
    <col min="6480" max="6480" width="8.6640625" bestFit="1" customWidth="1"/>
    <col min="6481" max="6481" width="7.6640625" bestFit="1" customWidth="1"/>
    <col min="6482" max="6482" width="6" bestFit="1" customWidth="1"/>
    <col min="6483" max="6484" width="7.6640625" bestFit="1" customWidth="1"/>
    <col min="6485" max="6485" width="8.6640625" bestFit="1" customWidth="1"/>
    <col min="6486" max="6486" width="6" bestFit="1" customWidth="1"/>
    <col min="6487" max="6487" width="7.6640625" bestFit="1" customWidth="1"/>
    <col min="6488" max="6488" width="6.6640625" bestFit="1" customWidth="1"/>
    <col min="6489" max="6489" width="8.6640625" bestFit="1" customWidth="1"/>
    <col min="6490" max="6490" width="6" bestFit="1" customWidth="1"/>
    <col min="6491" max="6491" width="6.6640625" bestFit="1" customWidth="1"/>
    <col min="6492" max="6493" width="8.6640625" bestFit="1" customWidth="1"/>
    <col min="6494" max="6494" width="6" bestFit="1" customWidth="1"/>
    <col min="6495" max="6497" width="8.6640625" bestFit="1" customWidth="1"/>
    <col min="6498" max="6498" width="6" bestFit="1" customWidth="1"/>
    <col min="6499" max="6499" width="7.6640625" bestFit="1" customWidth="1"/>
    <col min="6500" max="6501" width="8.6640625" bestFit="1" customWidth="1"/>
    <col min="6502" max="6502" width="7.6640625" bestFit="1" customWidth="1"/>
    <col min="6503" max="6503" width="6" bestFit="1" customWidth="1"/>
    <col min="6504" max="6504" width="7.6640625" bestFit="1" customWidth="1"/>
    <col min="6505" max="6506" width="8.6640625" bestFit="1" customWidth="1"/>
    <col min="6507" max="6507" width="6" bestFit="1" customWidth="1"/>
    <col min="6508" max="6508" width="8.6640625" bestFit="1" customWidth="1"/>
    <col min="6509" max="6509" width="7.6640625" bestFit="1" customWidth="1"/>
    <col min="6510" max="6510" width="8.6640625" bestFit="1" customWidth="1"/>
    <col min="6511" max="6511" width="6" bestFit="1" customWidth="1"/>
    <col min="6512" max="6512" width="6.6640625" bestFit="1" customWidth="1"/>
    <col min="6513" max="6513" width="7.6640625" bestFit="1" customWidth="1"/>
    <col min="6514" max="6514" width="8.6640625" bestFit="1" customWidth="1"/>
    <col min="6515" max="6515" width="7.6640625" bestFit="1" customWidth="1"/>
    <col min="6516" max="6516" width="6" bestFit="1" customWidth="1"/>
    <col min="6517" max="6517" width="7.6640625" bestFit="1" customWidth="1"/>
    <col min="6518" max="6519" width="8.6640625" bestFit="1" customWidth="1"/>
    <col min="6520" max="6520" width="6" bestFit="1" customWidth="1"/>
    <col min="6521" max="6521" width="7.6640625" bestFit="1" customWidth="1"/>
    <col min="6522" max="6523" width="8.6640625" bestFit="1" customWidth="1"/>
    <col min="6524" max="6524" width="6" bestFit="1" customWidth="1"/>
    <col min="6525" max="6526" width="7.6640625" bestFit="1" customWidth="1"/>
    <col min="6527" max="6527" width="8.6640625" bestFit="1" customWidth="1"/>
    <col min="6528" max="6528" width="7.6640625" bestFit="1" customWidth="1"/>
    <col min="6529" max="6529" width="6" bestFit="1" customWidth="1"/>
    <col min="6530" max="6530" width="7.6640625" bestFit="1" customWidth="1"/>
    <col min="6531" max="6532" width="8.6640625" bestFit="1" customWidth="1"/>
    <col min="6533" max="6533" width="6" bestFit="1" customWidth="1"/>
    <col min="6534" max="6534" width="7.6640625" bestFit="1" customWidth="1"/>
    <col min="6535" max="6536" width="8.6640625" bestFit="1" customWidth="1"/>
    <col min="6537" max="6537" width="7.6640625" bestFit="1" customWidth="1"/>
    <col min="6538" max="6538" width="6" bestFit="1" customWidth="1"/>
    <col min="6539" max="6539" width="8.6640625" bestFit="1" customWidth="1"/>
    <col min="6540" max="6541" width="7.6640625" bestFit="1" customWidth="1"/>
    <col min="6542" max="6542" width="6" bestFit="1" customWidth="1"/>
    <col min="6543" max="6545" width="8.6640625" bestFit="1" customWidth="1"/>
    <col min="6546" max="6546" width="6" bestFit="1" customWidth="1"/>
    <col min="6547" max="6549" width="8.6640625" bestFit="1" customWidth="1"/>
    <col min="6550" max="6550" width="7.6640625" bestFit="1" customWidth="1"/>
    <col min="6551" max="6551" width="6" bestFit="1" customWidth="1"/>
    <col min="6552" max="6552" width="7.6640625" bestFit="1" customWidth="1"/>
    <col min="6553" max="6554" width="8.6640625" bestFit="1" customWidth="1"/>
    <col min="6555" max="6555" width="6" bestFit="1" customWidth="1"/>
    <col min="6556" max="6557" width="7.6640625" bestFit="1" customWidth="1"/>
    <col min="6558" max="6558" width="8.6640625" bestFit="1" customWidth="1"/>
    <col min="6559" max="6559" width="6" bestFit="1" customWidth="1"/>
    <col min="6560" max="6562" width="8.6640625" bestFit="1" customWidth="1"/>
    <col min="6563" max="6563" width="6" bestFit="1" customWidth="1"/>
    <col min="6564" max="6564" width="7.6640625" bestFit="1" customWidth="1"/>
    <col min="6565" max="6566" width="8.6640625" bestFit="1" customWidth="1"/>
    <col min="6567" max="6567" width="7.6640625" bestFit="1" customWidth="1"/>
    <col min="6568" max="6568" width="6" bestFit="1" customWidth="1"/>
    <col min="6569" max="6571" width="8.6640625" bestFit="1" customWidth="1"/>
    <col min="6572" max="6572" width="6" bestFit="1" customWidth="1"/>
    <col min="6573" max="6575" width="8.6640625" bestFit="1" customWidth="1"/>
    <col min="6576" max="6576" width="6" bestFit="1" customWidth="1"/>
    <col min="6577" max="6577" width="7.6640625" bestFit="1" customWidth="1"/>
    <col min="6578" max="6579" width="8.6640625" bestFit="1" customWidth="1"/>
    <col min="6580" max="6580" width="7.6640625" bestFit="1" customWidth="1"/>
    <col min="6581" max="6581" width="6" bestFit="1" customWidth="1"/>
    <col min="6582" max="6583" width="7.6640625" bestFit="1" customWidth="1"/>
    <col min="6584" max="6584" width="8.6640625" bestFit="1" customWidth="1"/>
    <col min="6585" max="6585" width="6" bestFit="1" customWidth="1"/>
    <col min="6586" max="6587" width="7.6640625" bestFit="1" customWidth="1"/>
    <col min="6588" max="6589" width="8.6640625" bestFit="1" customWidth="1"/>
    <col min="6590" max="6590" width="6" bestFit="1" customWidth="1"/>
    <col min="6591" max="6592" width="7.6640625" bestFit="1" customWidth="1"/>
    <col min="6593" max="6594" width="8.6640625" bestFit="1" customWidth="1"/>
    <col min="6595" max="6595" width="6" bestFit="1" customWidth="1"/>
    <col min="6596" max="6596" width="7.6640625" bestFit="1" customWidth="1"/>
    <col min="6597" max="6598" width="8.6640625" bestFit="1" customWidth="1"/>
    <col min="6599" max="6599" width="6" bestFit="1" customWidth="1"/>
    <col min="6600" max="6600" width="7.6640625" bestFit="1" customWidth="1"/>
    <col min="6601" max="6601" width="6.6640625" bestFit="1" customWidth="1"/>
    <col min="6602" max="6602" width="8.6640625" bestFit="1" customWidth="1"/>
    <col min="6603" max="6603" width="6" bestFit="1" customWidth="1"/>
    <col min="6604" max="6605" width="7.6640625" bestFit="1" customWidth="1"/>
    <col min="6606" max="6606" width="8.6640625" bestFit="1" customWidth="1"/>
    <col min="6607" max="6607" width="6" bestFit="1" customWidth="1"/>
    <col min="6608" max="6611" width="8.6640625" bestFit="1" customWidth="1"/>
    <col min="6612" max="6612" width="6" bestFit="1" customWidth="1"/>
    <col min="6613" max="6613" width="7.6640625" bestFit="1" customWidth="1"/>
    <col min="6614" max="6614" width="6.6640625" bestFit="1" customWidth="1"/>
    <col min="6615" max="6615" width="7.6640625" bestFit="1" customWidth="1"/>
    <col min="6616" max="6616" width="8.6640625" bestFit="1" customWidth="1"/>
    <col min="6617" max="6617" width="6" bestFit="1" customWidth="1"/>
    <col min="6618" max="6618" width="7.6640625" bestFit="1" customWidth="1"/>
    <col min="6619" max="6620" width="8.6640625" bestFit="1" customWidth="1"/>
    <col min="6621" max="6621" width="6" bestFit="1" customWidth="1"/>
    <col min="6622" max="6624" width="8.6640625" bestFit="1" customWidth="1"/>
    <col min="6625" max="6625" width="6" bestFit="1" customWidth="1"/>
    <col min="6626" max="6629" width="8.6640625" bestFit="1" customWidth="1"/>
    <col min="6630" max="6630" width="6" bestFit="1" customWidth="1"/>
    <col min="6631" max="6631" width="7.6640625" bestFit="1" customWidth="1"/>
    <col min="6632" max="6633" width="8.6640625" bestFit="1" customWidth="1"/>
    <col min="6634" max="6634" width="6" bestFit="1" customWidth="1"/>
    <col min="6635" max="6637" width="8.6640625" bestFit="1" customWidth="1"/>
    <col min="6638" max="6638" width="6" bestFit="1" customWidth="1"/>
    <col min="6639" max="6640" width="7.6640625" bestFit="1" customWidth="1"/>
    <col min="6641" max="6641" width="8.6640625" bestFit="1" customWidth="1"/>
    <col min="6642" max="6642" width="6" bestFit="1" customWidth="1"/>
    <col min="6643" max="6643" width="7.6640625" bestFit="1" customWidth="1"/>
    <col min="6644" max="6644" width="6.6640625" bestFit="1" customWidth="1"/>
    <col min="6645" max="6645" width="8.6640625" bestFit="1" customWidth="1"/>
    <col min="6646" max="6646" width="6" bestFit="1" customWidth="1"/>
    <col min="6647" max="6650" width="8.6640625" bestFit="1" customWidth="1"/>
    <col min="6651" max="6651" width="6" bestFit="1" customWidth="1"/>
    <col min="6652" max="6652" width="8.6640625" bestFit="1" customWidth="1"/>
    <col min="6653" max="6653" width="7.6640625" bestFit="1" customWidth="1"/>
    <col min="6654" max="6654" width="8.6640625" bestFit="1" customWidth="1"/>
    <col min="6655" max="6655" width="6" bestFit="1" customWidth="1"/>
    <col min="6656" max="6657" width="7.6640625" bestFit="1" customWidth="1"/>
    <col min="6658" max="6658" width="8.6640625" bestFit="1" customWidth="1"/>
    <col min="6659" max="6659" width="6" bestFit="1" customWidth="1"/>
    <col min="6660" max="6661" width="7.6640625" bestFit="1" customWidth="1"/>
    <col min="6662" max="6663" width="8.6640625" bestFit="1" customWidth="1"/>
    <col min="6664" max="6664" width="6" bestFit="1" customWidth="1"/>
    <col min="6665" max="6666" width="7.6640625" bestFit="1" customWidth="1"/>
    <col min="6667" max="6667" width="8.6640625" bestFit="1" customWidth="1"/>
    <col min="6668" max="6668" width="6" bestFit="1" customWidth="1"/>
    <col min="6669" max="6669" width="7.6640625" bestFit="1" customWidth="1"/>
    <col min="6670" max="6670" width="6.6640625" bestFit="1" customWidth="1"/>
    <col min="6671" max="6671" width="8.6640625" bestFit="1" customWidth="1"/>
    <col min="6672" max="6672" width="6" bestFit="1" customWidth="1"/>
    <col min="6673" max="6674" width="7.6640625" bestFit="1" customWidth="1"/>
    <col min="6675" max="6675" width="8.6640625" bestFit="1" customWidth="1"/>
    <col min="6676" max="6676" width="6" bestFit="1" customWidth="1"/>
    <col min="6677" max="6677" width="8.6640625" bestFit="1" customWidth="1"/>
    <col min="6678" max="6678" width="7.6640625" bestFit="1" customWidth="1"/>
    <col min="6679" max="6679" width="8.6640625" bestFit="1" customWidth="1"/>
    <col min="6680" max="6680" width="6" bestFit="1" customWidth="1"/>
    <col min="6681" max="6681" width="7.6640625" bestFit="1" customWidth="1"/>
    <col min="6682" max="6683" width="8.6640625" bestFit="1" customWidth="1"/>
    <col min="6684" max="6684" width="6" bestFit="1" customWidth="1"/>
    <col min="6685" max="6685" width="7.6640625" bestFit="1" customWidth="1"/>
    <col min="6686" max="6687" width="8.6640625" bestFit="1" customWidth="1"/>
    <col min="6688" max="6688" width="6" bestFit="1" customWidth="1"/>
    <col min="6689" max="6689" width="8.6640625" bestFit="1" customWidth="1"/>
    <col min="6690" max="6690" width="7.6640625" bestFit="1" customWidth="1"/>
    <col min="6691" max="6692" width="8.6640625" bestFit="1" customWidth="1"/>
    <col min="6693" max="6693" width="6" bestFit="1" customWidth="1"/>
    <col min="6694" max="6694" width="7.6640625" bestFit="1" customWidth="1"/>
    <col min="6695" max="6696" width="8.6640625" bestFit="1" customWidth="1"/>
    <col min="6697" max="6697" width="6" bestFit="1" customWidth="1"/>
    <col min="6698" max="6699" width="7.6640625" bestFit="1" customWidth="1"/>
    <col min="6700" max="6700" width="8.6640625" bestFit="1" customWidth="1"/>
    <col min="6701" max="6701" width="6" bestFit="1" customWidth="1"/>
    <col min="6702" max="6702" width="7.6640625" bestFit="1" customWidth="1"/>
    <col min="6703" max="6704" width="8.6640625" bestFit="1" customWidth="1"/>
    <col min="6705" max="6705" width="6" bestFit="1" customWidth="1"/>
    <col min="6706" max="6709" width="8.6640625" bestFit="1" customWidth="1"/>
    <col min="6710" max="6710" width="6" bestFit="1" customWidth="1"/>
    <col min="6711" max="6711" width="7.6640625" bestFit="1" customWidth="1"/>
    <col min="6712" max="6713" width="8.6640625" bestFit="1" customWidth="1"/>
    <col min="6714" max="6714" width="6" bestFit="1" customWidth="1"/>
    <col min="6715" max="6716" width="7.6640625" bestFit="1" customWidth="1"/>
    <col min="6717" max="6717" width="8.6640625" bestFit="1" customWidth="1"/>
    <col min="6718" max="6718" width="6" bestFit="1" customWidth="1"/>
    <col min="6719" max="6720" width="7.6640625" bestFit="1" customWidth="1"/>
    <col min="6721" max="6722" width="8.6640625" bestFit="1" customWidth="1"/>
    <col min="6723" max="6723" width="6" bestFit="1" customWidth="1"/>
    <col min="6724" max="6725" width="7.6640625" bestFit="1" customWidth="1"/>
    <col min="6726" max="6726" width="8.6640625" bestFit="1" customWidth="1"/>
    <col min="6727" max="6727" width="6" bestFit="1" customWidth="1"/>
    <col min="6728" max="6729" width="7.6640625" bestFit="1" customWidth="1"/>
    <col min="6730" max="6730" width="8.6640625" bestFit="1" customWidth="1"/>
    <col min="6731" max="6731" width="6" bestFit="1" customWidth="1"/>
    <col min="6732" max="6732" width="7.6640625" bestFit="1" customWidth="1"/>
    <col min="6733" max="6733" width="6.6640625" bestFit="1" customWidth="1"/>
    <col min="6734" max="6735" width="8.6640625" bestFit="1" customWidth="1"/>
    <col min="6736" max="6736" width="6" bestFit="1" customWidth="1"/>
    <col min="6737" max="6739" width="8.6640625" bestFit="1" customWidth="1"/>
    <col min="6740" max="6740" width="6" bestFit="1" customWidth="1"/>
    <col min="6741" max="6743" width="8.6640625" bestFit="1" customWidth="1"/>
    <col min="6744" max="6744" width="6" bestFit="1" customWidth="1"/>
    <col min="6745" max="6745" width="8.6640625" bestFit="1" customWidth="1"/>
    <col min="6746" max="6746" width="7.6640625" bestFit="1" customWidth="1"/>
    <col min="6747" max="6747" width="8.6640625" bestFit="1" customWidth="1"/>
    <col min="6748" max="6748" width="6" bestFit="1" customWidth="1"/>
    <col min="6749" max="6750" width="7.6640625" bestFit="1" customWidth="1"/>
    <col min="6751" max="6751" width="8.6640625" bestFit="1" customWidth="1"/>
    <col min="6752" max="6752" width="6" bestFit="1" customWidth="1"/>
    <col min="6753" max="6756" width="8.6640625" bestFit="1" customWidth="1"/>
    <col min="6757" max="6757" width="6" bestFit="1" customWidth="1"/>
    <col min="6758" max="6758" width="7.6640625" bestFit="1" customWidth="1"/>
    <col min="6759" max="6760" width="8.6640625" bestFit="1" customWidth="1"/>
    <col min="6761" max="6761" width="6" bestFit="1" customWidth="1"/>
    <col min="6762" max="6762" width="6.6640625" bestFit="1" customWidth="1"/>
    <col min="6763" max="6764" width="8.6640625" bestFit="1" customWidth="1"/>
    <col min="6765" max="6765" width="6" bestFit="1" customWidth="1"/>
    <col min="6766" max="6767" width="7.6640625" bestFit="1" customWidth="1"/>
    <col min="6768" max="6769" width="8.6640625" bestFit="1" customWidth="1"/>
    <col min="6770" max="6770" width="6" bestFit="1" customWidth="1"/>
    <col min="6771" max="6771" width="8.6640625" bestFit="1" customWidth="1"/>
    <col min="6772" max="6772" width="7.6640625" bestFit="1" customWidth="1"/>
    <col min="6773" max="6773" width="8.6640625" bestFit="1" customWidth="1"/>
    <col min="6774" max="6774" width="6" bestFit="1" customWidth="1"/>
    <col min="6775" max="6775" width="7.6640625" bestFit="1" customWidth="1"/>
    <col min="6776" max="6778" width="8.6640625" bestFit="1" customWidth="1"/>
    <col min="6779" max="6779" width="6" bestFit="1" customWidth="1"/>
    <col min="6780" max="6780" width="8.6640625" bestFit="1" customWidth="1"/>
    <col min="6781" max="6781" width="7.6640625" bestFit="1" customWidth="1"/>
    <col min="6782" max="6782" width="8.6640625" bestFit="1" customWidth="1"/>
    <col min="6783" max="6783" width="6" bestFit="1" customWidth="1"/>
    <col min="6784" max="6784" width="7.6640625" bestFit="1" customWidth="1"/>
    <col min="6785" max="6786" width="8.6640625" bestFit="1" customWidth="1"/>
    <col min="6787" max="6787" width="6" bestFit="1" customWidth="1"/>
    <col min="6788" max="6788" width="7.6640625" bestFit="1" customWidth="1"/>
    <col min="6789" max="6790" width="8.6640625" bestFit="1" customWidth="1"/>
    <col min="6791" max="6791" width="6" bestFit="1" customWidth="1"/>
    <col min="6792" max="6792" width="8.6640625" bestFit="1" customWidth="1"/>
    <col min="6793" max="6793" width="7.6640625" bestFit="1" customWidth="1"/>
    <col min="6794" max="6795" width="8.6640625" bestFit="1" customWidth="1"/>
    <col min="6796" max="6796" width="6" bestFit="1" customWidth="1"/>
    <col min="6797" max="6799" width="8.6640625" bestFit="1" customWidth="1"/>
    <col min="6800" max="6800" width="6" bestFit="1" customWidth="1"/>
    <col min="6801" max="6801" width="8.6640625" bestFit="1" customWidth="1"/>
    <col min="6802" max="6802" width="7.6640625" bestFit="1" customWidth="1"/>
    <col min="6803" max="6804" width="8.6640625" bestFit="1" customWidth="1"/>
    <col min="6805" max="6805" width="6" bestFit="1" customWidth="1"/>
    <col min="6806" max="6807" width="7.6640625" bestFit="1" customWidth="1"/>
    <col min="6808" max="6808" width="8.6640625" bestFit="1" customWidth="1"/>
    <col min="6809" max="6809" width="6" bestFit="1" customWidth="1"/>
    <col min="6810" max="6810" width="8.6640625" bestFit="1" customWidth="1"/>
    <col min="6811" max="6811" width="7.6640625" bestFit="1" customWidth="1"/>
    <col min="6812" max="6813" width="8.6640625" bestFit="1" customWidth="1"/>
    <col min="6814" max="6814" width="6" bestFit="1" customWidth="1"/>
    <col min="6815" max="6816" width="7.6640625" bestFit="1" customWidth="1"/>
    <col min="6817" max="6817" width="8.6640625" bestFit="1" customWidth="1"/>
    <col min="6818" max="6818" width="6" bestFit="1" customWidth="1"/>
    <col min="6819" max="6820" width="7.6640625" bestFit="1" customWidth="1"/>
    <col min="6821" max="6822" width="8.6640625" bestFit="1" customWidth="1"/>
    <col min="6823" max="6823" width="6" bestFit="1" customWidth="1"/>
    <col min="6824" max="6824" width="8.6640625" bestFit="1" customWidth="1"/>
    <col min="6825" max="6825" width="7.6640625" bestFit="1" customWidth="1"/>
    <col min="6826" max="6826" width="8.6640625" bestFit="1" customWidth="1"/>
    <col min="6827" max="6827" width="6" bestFit="1" customWidth="1"/>
    <col min="6828" max="6828" width="7.6640625" bestFit="1" customWidth="1"/>
    <col min="6829" max="6829" width="6.6640625" bestFit="1" customWidth="1"/>
    <col min="6830" max="6830" width="8.6640625" bestFit="1" customWidth="1"/>
    <col min="6831" max="6831" width="6" bestFit="1" customWidth="1"/>
    <col min="6832" max="6835" width="8.6640625" bestFit="1" customWidth="1"/>
    <col min="6836" max="6836" width="6" bestFit="1" customWidth="1"/>
    <col min="6837" max="6839" width="8.6640625" bestFit="1" customWidth="1"/>
    <col min="6840" max="6840" width="6" bestFit="1" customWidth="1"/>
    <col min="6841" max="6842" width="7.6640625" bestFit="1" customWidth="1"/>
    <col min="6843" max="6844" width="8.6640625" bestFit="1" customWidth="1"/>
    <col min="6845" max="6845" width="6" bestFit="1" customWidth="1"/>
    <col min="6846" max="6848" width="8.6640625" bestFit="1" customWidth="1"/>
    <col min="6849" max="6849" width="6" bestFit="1" customWidth="1"/>
    <col min="6850" max="6850" width="7.6640625" bestFit="1" customWidth="1"/>
    <col min="6851" max="6852" width="8.6640625" bestFit="1" customWidth="1"/>
    <col min="6853" max="6853" width="6" bestFit="1" customWidth="1"/>
    <col min="6854" max="6854" width="7.6640625" bestFit="1" customWidth="1"/>
    <col min="6855" max="6856" width="8.6640625" bestFit="1" customWidth="1"/>
    <col min="6857" max="6857" width="6" bestFit="1" customWidth="1"/>
    <col min="6858" max="6858" width="7.6640625" bestFit="1" customWidth="1"/>
    <col min="6859" max="6860" width="8.6640625" bestFit="1" customWidth="1"/>
    <col min="6861" max="6861" width="6" bestFit="1" customWidth="1"/>
    <col min="6862" max="6862" width="8.6640625" bestFit="1" customWidth="1"/>
    <col min="6863" max="6863" width="7.6640625" bestFit="1" customWidth="1"/>
    <col min="6864" max="6864" width="8.6640625" bestFit="1" customWidth="1"/>
    <col min="6865" max="6865" width="6" bestFit="1" customWidth="1"/>
    <col min="6866" max="6866" width="7.6640625" bestFit="1" customWidth="1"/>
    <col min="6867" max="6868" width="8.6640625" bestFit="1" customWidth="1"/>
    <col min="6869" max="6869" width="6" bestFit="1" customWidth="1"/>
    <col min="6870" max="6870" width="7.6640625" bestFit="1" customWidth="1"/>
    <col min="6871" max="6873" width="8.6640625" bestFit="1" customWidth="1"/>
    <col min="6874" max="6874" width="6" bestFit="1" customWidth="1"/>
    <col min="6875" max="6875" width="7.6640625" bestFit="1" customWidth="1"/>
    <col min="6876" max="6878" width="8.6640625" bestFit="1" customWidth="1"/>
    <col min="6879" max="6879" width="6" bestFit="1" customWidth="1"/>
    <col min="6880" max="6880" width="6.6640625" bestFit="1" customWidth="1"/>
    <col min="6881" max="6881" width="7.6640625" bestFit="1" customWidth="1"/>
    <col min="6882" max="6883" width="8.6640625" bestFit="1" customWidth="1"/>
    <col min="6884" max="6884" width="6" bestFit="1" customWidth="1"/>
    <col min="6885" max="6887" width="8.6640625" bestFit="1" customWidth="1"/>
    <col min="6888" max="6888" width="6" bestFit="1" customWidth="1"/>
    <col min="6889" max="6889" width="8.6640625" bestFit="1" customWidth="1"/>
    <col min="6890" max="6890" width="7.6640625" bestFit="1" customWidth="1"/>
    <col min="6891" max="6892" width="8.6640625" bestFit="1" customWidth="1"/>
    <col min="6893" max="6893" width="6" bestFit="1" customWidth="1"/>
    <col min="6894" max="6895" width="7.6640625" bestFit="1" customWidth="1"/>
    <col min="6896" max="6896" width="8.6640625" bestFit="1" customWidth="1"/>
    <col min="6897" max="6897" width="6" bestFit="1" customWidth="1"/>
    <col min="6898" max="6899" width="7.6640625" bestFit="1" customWidth="1"/>
    <col min="6900" max="6900" width="8.6640625" bestFit="1" customWidth="1"/>
    <col min="6901" max="6901" width="6" bestFit="1" customWidth="1"/>
    <col min="6902" max="6902" width="6.6640625" bestFit="1" customWidth="1"/>
    <col min="6903" max="6905" width="8.6640625" bestFit="1" customWidth="1"/>
    <col min="6906" max="6906" width="6" bestFit="1" customWidth="1"/>
    <col min="6907" max="6909" width="8.6640625" bestFit="1" customWidth="1"/>
    <col min="6910" max="6910" width="6" bestFit="1" customWidth="1"/>
    <col min="6911" max="6912" width="7.6640625" bestFit="1" customWidth="1"/>
    <col min="6913" max="6913" width="8.6640625" bestFit="1" customWidth="1"/>
    <col min="6914" max="6914" width="6" bestFit="1" customWidth="1"/>
    <col min="6915" max="6915" width="7.6640625" bestFit="1" customWidth="1"/>
    <col min="6916" max="6917" width="8.6640625" bestFit="1" customWidth="1"/>
    <col min="6918" max="6918" width="6" bestFit="1" customWidth="1"/>
    <col min="6919" max="6919" width="8.6640625" bestFit="1" customWidth="1"/>
    <col min="6920" max="6920" width="7.6640625" bestFit="1" customWidth="1"/>
    <col min="6921" max="6922" width="8.6640625" bestFit="1" customWidth="1"/>
    <col min="6923" max="6923" width="6" bestFit="1" customWidth="1"/>
    <col min="6924" max="6924" width="8.6640625" bestFit="1" customWidth="1"/>
    <col min="6925" max="6925" width="7.6640625" bestFit="1" customWidth="1"/>
    <col min="6926" max="6926" width="8.6640625" bestFit="1" customWidth="1"/>
    <col min="6927" max="6927" width="6" bestFit="1" customWidth="1"/>
    <col min="6928" max="6928" width="7.6640625" bestFit="1" customWidth="1"/>
    <col min="6929" max="6930" width="8.6640625" bestFit="1" customWidth="1"/>
    <col min="6931" max="6931" width="6" bestFit="1" customWidth="1"/>
    <col min="6932" max="6935" width="8.6640625" bestFit="1" customWidth="1"/>
    <col min="6936" max="6936" width="6" bestFit="1" customWidth="1"/>
    <col min="6937" max="6939" width="7.6640625" bestFit="1" customWidth="1"/>
    <col min="6940" max="6940" width="6" bestFit="1" customWidth="1"/>
    <col min="6941" max="6942" width="7.6640625" bestFit="1" customWidth="1"/>
    <col min="6943" max="6943" width="8.6640625" bestFit="1" customWidth="1"/>
    <col min="6944" max="6944" width="6" bestFit="1" customWidth="1"/>
    <col min="6945" max="6947" width="8.6640625" bestFit="1" customWidth="1"/>
    <col min="6948" max="6948" width="6" bestFit="1" customWidth="1"/>
    <col min="6949" max="6950" width="7.6640625" bestFit="1" customWidth="1"/>
    <col min="6951" max="6951" width="8.6640625" bestFit="1" customWidth="1"/>
    <col min="6952" max="6952" width="6" bestFit="1" customWidth="1"/>
    <col min="6953" max="6954" width="7.6640625" bestFit="1" customWidth="1"/>
    <col min="6955" max="6955" width="8.6640625" bestFit="1" customWidth="1"/>
    <col min="6956" max="6956" width="6" bestFit="1" customWidth="1"/>
    <col min="6957" max="6957" width="7.6640625" bestFit="1" customWidth="1"/>
    <col min="6958" max="6959" width="8.6640625" bestFit="1" customWidth="1"/>
    <col min="6960" max="6960" width="6" bestFit="1" customWidth="1"/>
    <col min="6961" max="6961" width="7.6640625" bestFit="1" customWidth="1"/>
    <col min="6962" max="6962" width="6.6640625" bestFit="1" customWidth="1"/>
    <col min="6963" max="6964" width="8.6640625" bestFit="1" customWidth="1"/>
    <col min="6965" max="6965" width="6" bestFit="1" customWidth="1"/>
    <col min="6966" max="6967" width="7.6640625" bestFit="1" customWidth="1"/>
    <col min="6968" max="6969" width="8.6640625" bestFit="1" customWidth="1"/>
    <col min="6970" max="6970" width="6" bestFit="1" customWidth="1"/>
    <col min="6971" max="6973" width="8.6640625" bestFit="1" customWidth="1"/>
    <col min="6974" max="6974" width="6" bestFit="1" customWidth="1"/>
    <col min="6975" max="6975" width="6.6640625" bestFit="1" customWidth="1"/>
    <col min="6976" max="6976" width="7.6640625" bestFit="1" customWidth="1"/>
    <col min="6977" max="6977" width="8.6640625" bestFit="1" customWidth="1"/>
    <col min="6978" max="6978" width="6" bestFit="1" customWidth="1"/>
    <col min="6979" max="6979" width="7.6640625" bestFit="1" customWidth="1"/>
    <col min="6980" max="6981" width="8.6640625" bestFit="1" customWidth="1"/>
    <col min="6982" max="6982" width="6" bestFit="1" customWidth="1"/>
    <col min="6983" max="6983" width="7.6640625" bestFit="1" customWidth="1"/>
    <col min="6984" max="6986" width="8.6640625" bestFit="1" customWidth="1"/>
    <col min="6987" max="6987" width="6" bestFit="1" customWidth="1"/>
    <col min="6988" max="6991" width="8.6640625" bestFit="1" customWidth="1"/>
    <col min="6992" max="6992" width="6" bestFit="1" customWidth="1"/>
    <col min="6993" max="6993" width="8.6640625" bestFit="1" customWidth="1"/>
    <col min="6994" max="6994" width="7.6640625" bestFit="1" customWidth="1"/>
    <col min="6995" max="6996" width="8.6640625" bestFit="1" customWidth="1"/>
    <col min="6997" max="6997" width="6" bestFit="1" customWidth="1"/>
    <col min="6998" max="7000" width="8.6640625" bestFit="1" customWidth="1"/>
    <col min="7001" max="7001" width="6" bestFit="1" customWidth="1"/>
    <col min="7002" max="7004" width="8.6640625" bestFit="1" customWidth="1"/>
    <col min="7005" max="7005" width="6" bestFit="1" customWidth="1"/>
    <col min="7006" max="7006" width="7.6640625" bestFit="1" customWidth="1"/>
    <col min="7007" max="7009" width="8.6640625" bestFit="1" customWidth="1"/>
    <col min="7010" max="7010" width="6" bestFit="1" customWidth="1"/>
    <col min="7011" max="7011" width="8.6640625" bestFit="1" customWidth="1"/>
    <col min="7012" max="7012" width="7.6640625" bestFit="1" customWidth="1"/>
    <col min="7013" max="7013" width="8.6640625" bestFit="1" customWidth="1"/>
    <col min="7014" max="7014" width="6" bestFit="1" customWidth="1"/>
    <col min="7015" max="7015" width="8.6640625" bestFit="1" customWidth="1"/>
    <col min="7016" max="7016" width="7.6640625" bestFit="1" customWidth="1"/>
    <col min="7017" max="7018" width="8.6640625" bestFit="1" customWidth="1"/>
    <col min="7019" max="7019" width="6" bestFit="1" customWidth="1"/>
    <col min="7020" max="7020" width="7.6640625" bestFit="1" customWidth="1"/>
    <col min="7021" max="7023" width="8.6640625" bestFit="1" customWidth="1"/>
    <col min="7024" max="7024" width="6" bestFit="1" customWidth="1"/>
    <col min="7025" max="7025" width="7.6640625" bestFit="1" customWidth="1"/>
    <col min="7026" max="7027" width="8.6640625" bestFit="1" customWidth="1"/>
    <col min="7028" max="7028" width="6" bestFit="1" customWidth="1"/>
    <col min="7029" max="7030" width="7.6640625" bestFit="1" customWidth="1"/>
    <col min="7031" max="7031" width="8.6640625" bestFit="1" customWidth="1"/>
    <col min="7032" max="7032" width="6" bestFit="1" customWidth="1"/>
    <col min="7033" max="7034" width="7.6640625" bestFit="1" customWidth="1"/>
    <col min="7035" max="7036" width="8.6640625" bestFit="1" customWidth="1"/>
    <col min="7037" max="7037" width="6" bestFit="1" customWidth="1"/>
    <col min="7038" max="7039" width="7.6640625" bestFit="1" customWidth="1"/>
    <col min="7040" max="7041" width="8.6640625" bestFit="1" customWidth="1"/>
    <col min="7042" max="7042" width="6" bestFit="1" customWidth="1"/>
    <col min="7043" max="7044" width="7.6640625" bestFit="1" customWidth="1"/>
    <col min="7045" max="7045" width="8.6640625" bestFit="1" customWidth="1"/>
    <col min="7046" max="7046" width="6" bestFit="1" customWidth="1"/>
    <col min="7047" max="7047" width="7.6640625" bestFit="1" customWidth="1"/>
    <col min="7048" max="7049" width="8.6640625" bestFit="1" customWidth="1"/>
    <col min="7050" max="7050" width="6" bestFit="1" customWidth="1"/>
    <col min="7051" max="7052" width="7.6640625" bestFit="1" customWidth="1"/>
    <col min="7053" max="7053" width="8.6640625" bestFit="1" customWidth="1"/>
    <col min="7054" max="7054" width="6" bestFit="1" customWidth="1"/>
    <col min="7055" max="7055" width="8.6640625" bestFit="1" customWidth="1"/>
    <col min="7056" max="7056" width="7.6640625" bestFit="1" customWidth="1"/>
    <col min="7057" max="7058" width="8.6640625" bestFit="1" customWidth="1"/>
    <col min="7059" max="7059" width="6" bestFit="1" customWidth="1"/>
    <col min="7060" max="7060" width="7.6640625" bestFit="1" customWidth="1"/>
    <col min="7061" max="7063" width="8.6640625" bestFit="1" customWidth="1"/>
    <col min="7064" max="7064" width="6" bestFit="1" customWidth="1"/>
    <col min="7065" max="7065" width="7.6640625" bestFit="1" customWidth="1"/>
    <col min="7066" max="7067" width="8.6640625" bestFit="1" customWidth="1"/>
    <col min="7068" max="7068" width="6" bestFit="1" customWidth="1"/>
    <col min="7069" max="7069" width="7.6640625" bestFit="1" customWidth="1"/>
    <col min="7070" max="7072" width="8.6640625" bestFit="1" customWidth="1"/>
    <col min="7073" max="7073" width="6" bestFit="1" customWidth="1"/>
    <col min="7074" max="7074" width="8.6640625" bestFit="1" customWidth="1"/>
    <col min="7075" max="7075" width="7.6640625" bestFit="1" customWidth="1"/>
    <col min="7076" max="7076" width="8.6640625" bestFit="1" customWidth="1"/>
    <col min="7077" max="7077" width="6" bestFit="1" customWidth="1"/>
    <col min="7078" max="7078" width="6.6640625" bestFit="1" customWidth="1"/>
    <col min="7079" max="7079" width="7.6640625" bestFit="1" customWidth="1"/>
    <col min="7080" max="7081" width="8.6640625" bestFit="1" customWidth="1"/>
    <col min="7082" max="7082" width="6" bestFit="1" customWidth="1"/>
    <col min="7083" max="7084" width="7.6640625" bestFit="1" customWidth="1"/>
    <col min="7085" max="7086" width="8.6640625" bestFit="1" customWidth="1"/>
    <col min="7087" max="7087" width="6" bestFit="1" customWidth="1"/>
    <col min="7088" max="7088" width="7.6640625" bestFit="1" customWidth="1"/>
    <col min="7089" max="7090" width="8.6640625" bestFit="1" customWidth="1"/>
    <col min="7091" max="7091" width="6" bestFit="1" customWidth="1"/>
    <col min="7092" max="7092" width="7.6640625" bestFit="1" customWidth="1"/>
    <col min="7093" max="7094" width="8.6640625" bestFit="1" customWidth="1"/>
    <col min="7095" max="7095" width="6" bestFit="1" customWidth="1"/>
    <col min="7096" max="7096" width="7.6640625" bestFit="1" customWidth="1"/>
    <col min="7097" max="7098" width="8.6640625" bestFit="1" customWidth="1"/>
    <col min="7099" max="7099" width="6" bestFit="1" customWidth="1"/>
    <col min="7100" max="7103" width="8.6640625" bestFit="1" customWidth="1"/>
    <col min="7104" max="7104" width="6" bestFit="1" customWidth="1"/>
    <col min="7105" max="7105" width="8.6640625" bestFit="1" customWidth="1"/>
    <col min="7106" max="7106" width="7.6640625" bestFit="1" customWidth="1"/>
    <col min="7107" max="7107" width="8.6640625" bestFit="1" customWidth="1"/>
    <col min="7108" max="7108" width="6" bestFit="1" customWidth="1"/>
    <col min="7109" max="7109" width="7.6640625" bestFit="1" customWidth="1"/>
    <col min="7110" max="7111" width="8.6640625" bestFit="1" customWidth="1"/>
    <col min="7112" max="7112" width="6" bestFit="1" customWidth="1"/>
    <col min="7113" max="7113" width="7.6640625" bestFit="1" customWidth="1"/>
    <col min="7114" max="7115" width="8.6640625" bestFit="1" customWidth="1"/>
    <col min="7116" max="7116" width="6" bestFit="1" customWidth="1"/>
    <col min="7117" max="7117" width="7.6640625" bestFit="1" customWidth="1"/>
    <col min="7118" max="7120" width="8.6640625" bestFit="1" customWidth="1"/>
    <col min="7121" max="7121" width="6" bestFit="1" customWidth="1"/>
    <col min="7122" max="7125" width="8.6640625" bestFit="1" customWidth="1"/>
    <col min="7126" max="7126" width="6" bestFit="1" customWidth="1"/>
    <col min="7127" max="7127" width="7.6640625" bestFit="1" customWidth="1"/>
    <col min="7128" max="7130" width="8.6640625" bestFit="1" customWidth="1"/>
    <col min="7131" max="7131" width="6" bestFit="1" customWidth="1"/>
    <col min="7132" max="7135" width="8.6640625" bestFit="1" customWidth="1"/>
    <col min="7136" max="7136" width="6" bestFit="1" customWidth="1"/>
    <col min="7137" max="7137" width="7.6640625" bestFit="1" customWidth="1"/>
    <col min="7138" max="7139" width="8.6640625" bestFit="1" customWidth="1"/>
    <col min="7140" max="7140" width="6" bestFit="1" customWidth="1"/>
    <col min="7141" max="7143" width="8.6640625" bestFit="1" customWidth="1"/>
    <col min="7144" max="7144" width="6" bestFit="1" customWidth="1"/>
    <col min="7145" max="7146" width="7.6640625" bestFit="1" customWidth="1"/>
    <col min="7147" max="7148" width="8.6640625" bestFit="1" customWidth="1"/>
    <col min="7149" max="7149" width="6" bestFit="1" customWidth="1"/>
    <col min="7150" max="7150" width="8.6640625" bestFit="1" customWidth="1"/>
    <col min="7151" max="7151" width="7.6640625" bestFit="1" customWidth="1"/>
    <col min="7152" max="7152" width="8.6640625" bestFit="1" customWidth="1"/>
    <col min="7153" max="7153" width="6" bestFit="1" customWidth="1"/>
    <col min="7154" max="7154" width="6.6640625" bestFit="1" customWidth="1"/>
    <col min="7155" max="7155" width="7.6640625" bestFit="1" customWidth="1"/>
    <col min="7156" max="7157" width="8.6640625" bestFit="1" customWidth="1"/>
    <col min="7158" max="7158" width="6" bestFit="1" customWidth="1"/>
    <col min="7159" max="7159" width="6.6640625" bestFit="1" customWidth="1"/>
    <col min="7160" max="7161" width="7.6640625" bestFit="1" customWidth="1"/>
    <col min="7162" max="7162" width="6" bestFit="1" customWidth="1"/>
    <col min="7163" max="7165" width="8.6640625" bestFit="1" customWidth="1"/>
    <col min="7166" max="7166" width="6" bestFit="1" customWidth="1"/>
    <col min="7167" max="7169" width="8.6640625" bestFit="1" customWidth="1"/>
    <col min="7170" max="7170" width="6" bestFit="1" customWidth="1"/>
    <col min="7171" max="7171" width="8.6640625" bestFit="1" customWidth="1"/>
    <col min="7172" max="7172" width="7.6640625" bestFit="1" customWidth="1"/>
    <col min="7173" max="7173" width="8.6640625" bestFit="1" customWidth="1"/>
    <col min="7174" max="7174" width="6" bestFit="1" customWidth="1"/>
    <col min="7175" max="7178" width="8.6640625" bestFit="1" customWidth="1"/>
    <col min="7179" max="7179" width="6" bestFit="1" customWidth="1"/>
    <col min="7180" max="7181" width="7.6640625" bestFit="1" customWidth="1"/>
    <col min="7182" max="7183" width="8.6640625" bestFit="1" customWidth="1"/>
    <col min="7184" max="7184" width="6" bestFit="1" customWidth="1"/>
    <col min="7185" max="7185" width="7.6640625" bestFit="1" customWidth="1"/>
    <col min="7186" max="7187" width="8.6640625" bestFit="1" customWidth="1"/>
    <col min="7188" max="7188" width="6" bestFit="1" customWidth="1"/>
    <col min="7189" max="7189" width="8.6640625" bestFit="1" customWidth="1"/>
    <col min="7190" max="7190" width="7.6640625" bestFit="1" customWidth="1"/>
    <col min="7191" max="7191" width="8.6640625" bestFit="1" customWidth="1"/>
    <col min="7192" max="7192" width="6" bestFit="1" customWidth="1"/>
    <col min="7193" max="7194" width="7.6640625" bestFit="1" customWidth="1"/>
    <col min="7195" max="7196" width="8.6640625" bestFit="1" customWidth="1"/>
    <col min="7197" max="7197" width="6" bestFit="1" customWidth="1"/>
    <col min="7198" max="7198" width="7.6640625" bestFit="1" customWidth="1"/>
    <col min="7199" max="7201" width="8.6640625" bestFit="1" customWidth="1"/>
    <col min="7202" max="7202" width="6" bestFit="1" customWidth="1"/>
    <col min="7203" max="7203" width="7.6640625" bestFit="1" customWidth="1"/>
    <col min="7204" max="7205" width="8.6640625" bestFit="1" customWidth="1"/>
    <col min="7206" max="7206" width="6" bestFit="1" customWidth="1"/>
    <col min="7207" max="7209" width="8.6640625" bestFit="1" customWidth="1"/>
    <col min="7210" max="7210" width="6" bestFit="1" customWidth="1"/>
    <col min="7211" max="7214" width="8.6640625" bestFit="1" customWidth="1"/>
    <col min="7215" max="7215" width="6" bestFit="1" customWidth="1"/>
    <col min="7216" max="7217" width="7.6640625" bestFit="1" customWidth="1"/>
    <col min="7218" max="7219" width="8.6640625" bestFit="1" customWidth="1"/>
    <col min="7220" max="7220" width="6" bestFit="1" customWidth="1"/>
    <col min="7221" max="7222" width="7.6640625" bestFit="1" customWidth="1"/>
    <col min="7223" max="7223" width="8.6640625" bestFit="1" customWidth="1"/>
    <col min="7224" max="7224" width="6" bestFit="1" customWidth="1"/>
    <col min="7225" max="7225" width="7.6640625" bestFit="1" customWidth="1"/>
    <col min="7226" max="7228" width="8.6640625" bestFit="1" customWidth="1"/>
    <col min="7229" max="7229" width="6" bestFit="1" customWidth="1"/>
    <col min="7230" max="7231" width="7.6640625" bestFit="1" customWidth="1"/>
    <col min="7232" max="7233" width="8.6640625" bestFit="1" customWidth="1"/>
    <col min="7234" max="7234" width="6" bestFit="1" customWidth="1"/>
    <col min="7235" max="7235" width="8.6640625" bestFit="1" customWidth="1"/>
    <col min="7236" max="7236" width="7.6640625" bestFit="1" customWidth="1"/>
    <col min="7237" max="7238" width="8.6640625" bestFit="1" customWidth="1"/>
    <col min="7239" max="7239" width="6" bestFit="1" customWidth="1"/>
    <col min="7240" max="7240" width="8.6640625" bestFit="1" customWidth="1"/>
    <col min="7241" max="7241" width="7.6640625" bestFit="1" customWidth="1"/>
    <col min="7242" max="7242" width="8.6640625" bestFit="1" customWidth="1"/>
    <col min="7243" max="7243" width="6" bestFit="1" customWidth="1"/>
    <col min="7244" max="7244" width="7.6640625" bestFit="1" customWidth="1"/>
    <col min="7245" max="7247" width="8.6640625" bestFit="1" customWidth="1"/>
    <col min="7248" max="7248" width="6" bestFit="1" customWidth="1"/>
    <col min="7249" max="7250" width="7.6640625" bestFit="1" customWidth="1"/>
    <col min="7251" max="7251" width="8.6640625" bestFit="1" customWidth="1"/>
    <col min="7252" max="7252" width="6" bestFit="1" customWidth="1"/>
    <col min="7253" max="7256" width="8.6640625" bestFit="1" customWidth="1"/>
    <col min="7257" max="7257" width="6" bestFit="1" customWidth="1"/>
    <col min="7258" max="7258" width="8.6640625" bestFit="1" customWidth="1"/>
    <col min="7259" max="7259" width="7.6640625" bestFit="1" customWidth="1"/>
    <col min="7260" max="7261" width="8.6640625" bestFit="1" customWidth="1"/>
    <col min="7262" max="7262" width="6" bestFit="1" customWidth="1"/>
    <col min="7263" max="7263" width="6.6640625" bestFit="1" customWidth="1"/>
    <col min="7264" max="7266" width="8.6640625" bestFit="1" customWidth="1"/>
    <col min="7267" max="7267" width="10.77734375" bestFit="1" customWidth="1"/>
    <col min="7268" max="7268" width="7.6640625" bestFit="1" customWidth="1"/>
    <col min="7269" max="7269" width="8.6640625" bestFit="1" customWidth="1"/>
    <col min="7270" max="7270" width="6" bestFit="1" customWidth="1"/>
    <col min="7271" max="7272" width="7.6640625" bestFit="1" customWidth="1"/>
    <col min="7273" max="7273" width="8.6640625" bestFit="1" customWidth="1"/>
    <col min="7274" max="7274" width="7.6640625" bestFit="1" customWidth="1"/>
    <col min="7275" max="7275" width="8.6640625" bestFit="1" customWidth="1"/>
    <col min="7276" max="7276" width="6" bestFit="1" customWidth="1"/>
    <col min="7277" max="7278" width="6.6640625" bestFit="1" customWidth="1"/>
    <col min="7279" max="7279" width="7.6640625" bestFit="1" customWidth="1"/>
    <col min="7280" max="7280" width="6.6640625" bestFit="1" customWidth="1"/>
    <col min="7281" max="7281" width="6" bestFit="1" customWidth="1"/>
    <col min="7282" max="7283" width="7.6640625" bestFit="1" customWidth="1"/>
    <col min="7284" max="7284" width="8.6640625" bestFit="1" customWidth="1"/>
    <col min="7285" max="7285" width="7.6640625" bestFit="1" customWidth="1"/>
    <col min="7286" max="7286" width="8.6640625" bestFit="1" customWidth="1"/>
    <col min="7287" max="7287" width="6" bestFit="1" customWidth="1"/>
    <col min="7288" max="7288" width="7.6640625" bestFit="1" customWidth="1"/>
    <col min="7289" max="7290" width="8.6640625" bestFit="1" customWidth="1"/>
    <col min="7291" max="7291" width="7.6640625" bestFit="1" customWidth="1"/>
    <col min="7292" max="7292" width="8.6640625" bestFit="1" customWidth="1"/>
    <col min="7293" max="7294" width="6" bestFit="1" customWidth="1"/>
    <col min="7295" max="7296" width="6.6640625" bestFit="1" customWidth="1"/>
    <col min="7297" max="7297" width="7.6640625" bestFit="1" customWidth="1"/>
    <col min="7298" max="7298" width="6.6640625" bestFit="1" customWidth="1"/>
    <col min="7299" max="7299" width="6" bestFit="1" customWidth="1"/>
    <col min="7300" max="7301" width="7.6640625" bestFit="1" customWidth="1"/>
    <col min="7302" max="7302" width="8.6640625" bestFit="1" customWidth="1"/>
    <col min="7303" max="7303" width="7.6640625" bestFit="1" customWidth="1"/>
    <col min="7304" max="7304" width="6" bestFit="1" customWidth="1"/>
    <col min="7305" max="7306" width="7.6640625" bestFit="1" customWidth="1"/>
    <col min="7307" max="7309" width="8.6640625" bestFit="1" customWidth="1"/>
    <col min="7310" max="7310" width="6" bestFit="1" customWidth="1"/>
    <col min="7311" max="7311" width="6.6640625" bestFit="1" customWidth="1"/>
    <col min="7312" max="7313" width="8.6640625" bestFit="1" customWidth="1"/>
    <col min="7314" max="7314" width="7.6640625" bestFit="1" customWidth="1"/>
    <col min="7315" max="7315" width="6" bestFit="1" customWidth="1"/>
    <col min="7316" max="7317" width="7.6640625" bestFit="1" customWidth="1"/>
    <col min="7318" max="7318" width="8.6640625" bestFit="1" customWidth="1"/>
    <col min="7319" max="7319" width="7.6640625" bestFit="1" customWidth="1"/>
    <col min="7320" max="7320" width="8.6640625" bestFit="1" customWidth="1"/>
    <col min="7321" max="7321" width="6" bestFit="1" customWidth="1"/>
    <col min="7322" max="7322" width="7.6640625" bestFit="1" customWidth="1"/>
    <col min="7323" max="7324" width="8.6640625" bestFit="1" customWidth="1"/>
    <col min="7325" max="7325" width="6.6640625" bestFit="1" customWidth="1"/>
    <col min="7326" max="7326" width="6" bestFit="1" customWidth="1"/>
    <col min="7327" max="7329" width="8.6640625" bestFit="1" customWidth="1"/>
    <col min="7330" max="7330" width="7.6640625" bestFit="1" customWidth="1"/>
    <col min="7331" max="7331" width="8.6640625" bestFit="1" customWidth="1"/>
    <col min="7332" max="7332" width="6" bestFit="1" customWidth="1"/>
    <col min="7333" max="7334" width="7.6640625" bestFit="1" customWidth="1"/>
    <col min="7335" max="7335" width="8.6640625" bestFit="1" customWidth="1"/>
    <col min="7336" max="7336" width="6.6640625" bestFit="1" customWidth="1"/>
    <col min="7337" max="7337" width="6" bestFit="1" customWidth="1"/>
    <col min="7338" max="7338" width="7.6640625" bestFit="1" customWidth="1"/>
    <col min="7339" max="7342" width="8.6640625" bestFit="1" customWidth="1"/>
    <col min="7343" max="7343" width="6" bestFit="1" customWidth="1"/>
    <col min="7344" max="7345" width="7.6640625" bestFit="1" customWidth="1"/>
    <col min="7346" max="7346" width="8.6640625" bestFit="1" customWidth="1"/>
    <col min="7347" max="7347" width="7.6640625" bestFit="1" customWidth="1"/>
    <col min="7348" max="7348" width="8.6640625" bestFit="1" customWidth="1"/>
    <col min="7349" max="7349" width="6" bestFit="1" customWidth="1"/>
    <col min="7350" max="7350" width="8.6640625" bestFit="1" customWidth="1"/>
    <col min="7351" max="7351" width="7.6640625" bestFit="1" customWidth="1"/>
    <col min="7352" max="7352" width="8.6640625" bestFit="1" customWidth="1"/>
    <col min="7353" max="7353" width="7.6640625" bestFit="1" customWidth="1"/>
    <col min="7354" max="7354" width="8.6640625" bestFit="1" customWidth="1"/>
    <col min="7355" max="7355" width="6" bestFit="1" customWidth="1"/>
    <col min="7356" max="7356" width="7.6640625" bestFit="1" customWidth="1"/>
    <col min="7357" max="7358" width="8.6640625" bestFit="1" customWidth="1"/>
    <col min="7359" max="7359" width="6.6640625" bestFit="1" customWidth="1"/>
    <col min="7360" max="7360" width="8.6640625" bestFit="1" customWidth="1"/>
    <col min="7361" max="7361" width="6" bestFit="1" customWidth="1"/>
    <col min="7362" max="7362" width="7.6640625" bestFit="1" customWidth="1"/>
    <col min="7363" max="7363" width="6.6640625" bestFit="1" customWidth="1"/>
    <col min="7364" max="7364" width="7.6640625" bestFit="1" customWidth="1"/>
    <col min="7365" max="7365" width="6.6640625" bestFit="1" customWidth="1"/>
    <col min="7366" max="7366" width="6" bestFit="1" customWidth="1"/>
    <col min="7367" max="7368" width="7.6640625" bestFit="1" customWidth="1"/>
    <col min="7369" max="7369" width="8.6640625" bestFit="1" customWidth="1"/>
    <col min="7370" max="7370" width="7.6640625" bestFit="1" customWidth="1"/>
    <col min="7371" max="7371" width="6" bestFit="1" customWidth="1"/>
    <col min="7372" max="7372" width="6.6640625" bestFit="1" customWidth="1"/>
    <col min="7373" max="7373" width="7.6640625" bestFit="1" customWidth="1"/>
    <col min="7374" max="7374" width="8.6640625" bestFit="1" customWidth="1"/>
    <col min="7375" max="7375" width="7.6640625" bestFit="1" customWidth="1"/>
    <col min="7376" max="7376" width="8.6640625" bestFit="1" customWidth="1"/>
    <col min="7377" max="7377" width="6" bestFit="1" customWidth="1"/>
    <col min="7378" max="7379" width="7.6640625" bestFit="1" customWidth="1"/>
    <col min="7380" max="7380" width="8.6640625" bestFit="1" customWidth="1"/>
    <col min="7381" max="7381" width="7.6640625" bestFit="1" customWidth="1"/>
    <col min="7382" max="7382" width="8.6640625" bestFit="1" customWidth="1"/>
    <col min="7383" max="7383" width="6" bestFit="1" customWidth="1"/>
    <col min="7384" max="7384" width="7.6640625" bestFit="1" customWidth="1"/>
    <col min="7385" max="7386" width="8.6640625" bestFit="1" customWidth="1"/>
    <col min="7387" max="7387" width="7.6640625" bestFit="1" customWidth="1"/>
    <col min="7388" max="7388" width="6" bestFit="1" customWidth="1"/>
    <col min="7389" max="7389" width="8.6640625" bestFit="1" customWidth="1"/>
    <col min="7390" max="7390" width="7.6640625" bestFit="1" customWidth="1"/>
    <col min="7391" max="7391" width="8.6640625" bestFit="1" customWidth="1"/>
    <col min="7392" max="7392" width="7.6640625" bestFit="1" customWidth="1"/>
    <col min="7393" max="7393" width="6" bestFit="1" customWidth="1"/>
    <col min="7394" max="7398" width="8.6640625" bestFit="1" customWidth="1"/>
    <col min="7399" max="7399" width="6" bestFit="1" customWidth="1"/>
    <col min="7400" max="7401" width="6.6640625" bestFit="1" customWidth="1"/>
    <col min="7402" max="7402" width="8.6640625" bestFit="1" customWidth="1"/>
    <col min="7403" max="7403" width="6" bestFit="1" customWidth="1"/>
    <col min="7404" max="7404" width="6.6640625" bestFit="1" customWidth="1"/>
    <col min="7405" max="7406" width="8.6640625" bestFit="1" customWidth="1"/>
    <col min="7407" max="7407" width="6.6640625" bestFit="1" customWidth="1"/>
    <col min="7408" max="7408" width="6" bestFit="1" customWidth="1"/>
    <col min="7409" max="7410" width="7.6640625" bestFit="1" customWidth="1"/>
    <col min="7411" max="7411" width="8.6640625" bestFit="1" customWidth="1"/>
    <col min="7412" max="7412" width="7.6640625" bestFit="1" customWidth="1"/>
    <col min="7413" max="7413" width="6" bestFit="1" customWidth="1"/>
    <col min="7414" max="7414" width="7.6640625" bestFit="1" customWidth="1"/>
    <col min="7415" max="7416" width="8.6640625" bestFit="1" customWidth="1"/>
    <col min="7417" max="7417" width="7.6640625" bestFit="1" customWidth="1"/>
    <col min="7418" max="7418" width="6" bestFit="1" customWidth="1"/>
    <col min="7419" max="7419" width="7.6640625" bestFit="1" customWidth="1"/>
    <col min="7420" max="7421" width="8.6640625" bestFit="1" customWidth="1"/>
    <col min="7422" max="7422" width="7.6640625" bestFit="1" customWidth="1"/>
    <col min="7423" max="7423" width="8.6640625" bestFit="1" customWidth="1"/>
    <col min="7424" max="7424" width="6" bestFit="1" customWidth="1"/>
    <col min="7425" max="7425" width="8.6640625" bestFit="1" customWidth="1"/>
    <col min="7426" max="7426" width="7.6640625" bestFit="1" customWidth="1"/>
    <col min="7427" max="7427" width="8.6640625" bestFit="1" customWidth="1"/>
    <col min="7428" max="7428" width="7.6640625" bestFit="1" customWidth="1"/>
    <col min="7429" max="7429" width="5" bestFit="1" customWidth="1"/>
    <col min="7430" max="7430" width="6.6640625" bestFit="1" customWidth="1"/>
    <col min="7431" max="7433" width="7.6640625" bestFit="1" customWidth="1"/>
    <col min="7434" max="7434" width="8.6640625" bestFit="1" customWidth="1"/>
    <col min="7435" max="7435" width="6" bestFit="1" customWidth="1"/>
    <col min="7436" max="7437" width="6.6640625" bestFit="1" customWidth="1"/>
    <col min="7438" max="7438" width="8.6640625" bestFit="1" customWidth="1"/>
    <col min="7439" max="7439" width="6.6640625" bestFit="1" customWidth="1"/>
    <col min="7440" max="7440" width="8.6640625" bestFit="1" customWidth="1"/>
    <col min="7441" max="7441" width="6" bestFit="1" customWidth="1"/>
    <col min="7442" max="7443" width="7.6640625" bestFit="1" customWidth="1"/>
    <col min="7444" max="7444" width="8.6640625" bestFit="1" customWidth="1"/>
    <col min="7445" max="7445" width="6.6640625" bestFit="1" customWidth="1"/>
    <col min="7446" max="7446" width="6" bestFit="1" customWidth="1"/>
    <col min="7447" max="7448" width="7.6640625" bestFit="1" customWidth="1"/>
    <col min="7449" max="7449" width="8.6640625" bestFit="1" customWidth="1"/>
    <col min="7450" max="7450" width="7.6640625" bestFit="1" customWidth="1"/>
    <col min="7451" max="7451" width="8.6640625" bestFit="1" customWidth="1"/>
    <col min="7452" max="7452" width="6" bestFit="1" customWidth="1"/>
    <col min="7453" max="7455" width="8.6640625" bestFit="1" customWidth="1"/>
    <col min="7456" max="7456" width="7.6640625" bestFit="1" customWidth="1"/>
    <col min="7457" max="7457" width="8.6640625" bestFit="1" customWidth="1"/>
    <col min="7458" max="7458" width="6" bestFit="1" customWidth="1"/>
    <col min="7459" max="7460" width="6.6640625" bestFit="1" customWidth="1"/>
    <col min="7461" max="7461" width="7.6640625" bestFit="1" customWidth="1"/>
    <col min="7462" max="7462" width="6.6640625" bestFit="1" customWidth="1"/>
    <col min="7463" max="7463" width="5" bestFit="1" customWidth="1"/>
    <col min="7464" max="7464" width="6.6640625" bestFit="1" customWidth="1"/>
    <col min="7465" max="7466" width="7.6640625" bestFit="1" customWidth="1"/>
    <col min="7467" max="7467" width="6.6640625" bestFit="1" customWidth="1"/>
    <col min="7468" max="7468" width="6" bestFit="1" customWidth="1"/>
    <col min="7469" max="7470" width="7.6640625" bestFit="1" customWidth="1"/>
    <col min="7471" max="7471" width="8.6640625" bestFit="1" customWidth="1"/>
    <col min="7472" max="7472" width="7.6640625" bestFit="1" customWidth="1"/>
    <col min="7473" max="7473" width="8.6640625" bestFit="1" customWidth="1"/>
    <col min="7474" max="7474" width="6" bestFit="1" customWidth="1"/>
    <col min="7475" max="7475" width="7.6640625" bestFit="1" customWidth="1"/>
    <col min="7476" max="7477" width="8.6640625" bestFit="1" customWidth="1"/>
    <col min="7478" max="7478" width="7.6640625" bestFit="1" customWidth="1"/>
    <col min="7479" max="7479" width="6" bestFit="1" customWidth="1"/>
    <col min="7480" max="7480" width="7.6640625" bestFit="1" customWidth="1"/>
    <col min="7481" max="7482" width="8.6640625" bestFit="1" customWidth="1"/>
    <col min="7483" max="7483" width="7.6640625" bestFit="1" customWidth="1"/>
    <col min="7484" max="7484" width="6" bestFit="1" customWidth="1"/>
    <col min="7485" max="7485" width="7.6640625" bestFit="1" customWidth="1"/>
    <col min="7486" max="7489" width="8.6640625" bestFit="1" customWidth="1"/>
    <col min="7490" max="7490" width="6" bestFit="1" customWidth="1"/>
    <col min="7491" max="7492" width="6.6640625" bestFit="1" customWidth="1"/>
    <col min="7493" max="7493" width="7.6640625" bestFit="1" customWidth="1"/>
    <col min="7494" max="7494" width="6.6640625" bestFit="1" customWidth="1"/>
    <col min="7495" max="7495" width="6" bestFit="1" customWidth="1"/>
    <col min="7496" max="7496" width="7.6640625" bestFit="1" customWidth="1"/>
    <col min="7497" max="7498" width="8.6640625" bestFit="1" customWidth="1"/>
    <col min="7499" max="7499" width="7.6640625" bestFit="1" customWidth="1"/>
    <col min="7500" max="7500" width="8.6640625" bestFit="1" customWidth="1"/>
    <col min="7501" max="7501" width="6" bestFit="1" customWidth="1"/>
    <col min="7502" max="7503" width="7.6640625" bestFit="1" customWidth="1"/>
    <col min="7504" max="7504" width="8.6640625" bestFit="1" customWidth="1"/>
    <col min="7505" max="7505" width="7.6640625" bestFit="1" customWidth="1"/>
    <col min="7506" max="7506" width="8.6640625" bestFit="1" customWidth="1"/>
    <col min="7507" max="7507" width="6" bestFit="1" customWidth="1"/>
    <col min="7508" max="7508" width="7.6640625" bestFit="1" customWidth="1"/>
    <col min="7509" max="7510" width="8.6640625" bestFit="1" customWidth="1"/>
    <col min="7511" max="7511" width="7.6640625" bestFit="1" customWidth="1"/>
    <col min="7512" max="7512" width="6" bestFit="1" customWidth="1"/>
    <col min="7513" max="7513" width="7.6640625" bestFit="1" customWidth="1"/>
    <col min="7514" max="7515" width="8.6640625" bestFit="1" customWidth="1"/>
    <col min="7516" max="7516" width="7.6640625" bestFit="1" customWidth="1"/>
    <col min="7517" max="7517" width="8.6640625" bestFit="1" customWidth="1"/>
    <col min="7518" max="7518" width="6" bestFit="1" customWidth="1"/>
    <col min="7519" max="7519" width="7.6640625" bestFit="1" customWidth="1"/>
    <col min="7520" max="7523" width="8.6640625" bestFit="1" customWidth="1"/>
    <col min="7524" max="7524" width="6" bestFit="1" customWidth="1"/>
    <col min="7525" max="7525" width="6.6640625" bestFit="1" customWidth="1"/>
    <col min="7526" max="7526" width="7.6640625" bestFit="1" customWidth="1"/>
    <col min="7527" max="7527" width="8.6640625" bestFit="1" customWidth="1"/>
    <col min="7528" max="7528" width="7.6640625" bestFit="1" customWidth="1"/>
    <col min="7529" max="7529" width="6" bestFit="1" customWidth="1"/>
    <col min="7530" max="7531" width="6.6640625" bestFit="1" customWidth="1"/>
    <col min="7532" max="7532" width="8.6640625" bestFit="1" customWidth="1"/>
    <col min="7533" max="7533" width="7.6640625" bestFit="1" customWidth="1"/>
    <col min="7534" max="7534" width="8.6640625" bestFit="1" customWidth="1"/>
    <col min="7535" max="7535" width="6" bestFit="1" customWidth="1"/>
    <col min="7536" max="7536" width="8.6640625" bestFit="1" customWidth="1"/>
    <col min="7537" max="7537" width="7.6640625" bestFit="1" customWidth="1"/>
    <col min="7538" max="7538" width="8.6640625" bestFit="1" customWidth="1"/>
    <col min="7539" max="7539" width="7.6640625" bestFit="1" customWidth="1"/>
    <col min="7540" max="7540" width="8.6640625" bestFit="1" customWidth="1"/>
    <col min="7541" max="7541" width="6" bestFit="1" customWidth="1"/>
    <col min="7542" max="7543" width="6.6640625" bestFit="1" customWidth="1"/>
    <col min="7544" max="7544" width="8.6640625" bestFit="1" customWidth="1"/>
    <col min="7545" max="7545" width="7.6640625" bestFit="1" customWidth="1"/>
    <col min="7546" max="7546" width="6" bestFit="1" customWidth="1"/>
    <col min="7547" max="7547" width="7.6640625" bestFit="1" customWidth="1"/>
    <col min="7548" max="7549" width="8.6640625" bestFit="1" customWidth="1"/>
    <col min="7550" max="7550" width="7.6640625" bestFit="1" customWidth="1"/>
    <col min="7551" max="7551" width="8.6640625" bestFit="1" customWidth="1"/>
    <col min="7552" max="7552" width="6" bestFit="1" customWidth="1"/>
    <col min="7553" max="7554" width="6.6640625" bestFit="1" customWidth="1"/>
    <col min="7555" max="7555" width="7.6640625" bestFit="1" customWidth="1"/>
    <col min="7556" max="7556" width="6.6640625" bestFit="1" customWidth="1"/>
    <col min="7557" max="7557" width="6" bestFit="1" customWidth="1"/>
    <col min="7558" max="7559" width="7.6640625" bestFit="1" customWidth="1"/>
    <col min="7560" max="7560" width="8.6640625" bestFit="1" customWidth="1"/>
    <col min="7561" max="7561" width="7.6640625" bestFit="1" customWidth="1"/>
    <col min="7562" max="7562" width="6" bestFit="1" customWidth="1"/>
    <col min="7563" max="7563" width="7.6640625" bestFit="1" customWidth="1"/>
    <col min="7564" max="7567" width="8.6640625" bestFit="1" customWidth="1"/>
    <col min="7568" max="7568" width="6" bestFit="1" customWidth="1"/>
    <col min="7569" max="7570" width="7.6640625" bestFit="1" customWidth="1"/>
    <col min="7571" max="7571" width="8.6640625" bestFit="1" customWidth="1"/>
    <col min="7572" max="7572" width="7.6640625" bestFit="1" customWidth="1"/>
    <col min="7573" max="7573" width="6" bestFit="1" customWidth="1"/>
    <col min="7574" max="7574" width="7.6640625" bestFit="1" customWidth="1"/>
    <col min="7575" max="7576" width="8.6640625" bestFit="1" customWidth="1"/>
    <col min="7577" max="7577" width="7.6640625" bestFit="1" customWidth="1"/>
    <col min="7578" max="7578" width="8.6640625" bestFit="1" customWidth="1"/>
    <col min="7579" max="7579" width="6" bestFit="1" customWidth="1"/>
    <col min="7580" max="7581" width="6.6640625" bestFit="1" customWidth="1"/>
    <col min="7582" max="7582" width="7.6640625" bestFit="1" customWidth="1"/>
    <col min="7583" max="7583" width="6.6640625" bestFit="1" customWidth="1"/>
    <col min="7584" max="7584" width="5" bestFit="1" customWidth="1"/>
    <col min="7585" max="7585" width="6.6640625" bestFit="1" customWidth="1"/>
    <col min="7586" max="7588" width="7.6640625" bestFit="1" customWidth="1"/>
    <col min="7589" max="7589" width="6" bestFit="1" customWidth="1"/>
    <col min="7590" max="7591" width="7.6640625" bestFit="1" customWidth="1"/>
    <col min="7592" max="7594" width="8.6640625" bestFit="1" customWidth="1"/>
    <col min="7595" max="7595" width="6" bestFit="1" customWidth="1"/>
    <col min="7596" max="7597" width="6.6640625" bestFit="1" customWidth="1"/>
    <col min="7598" max="7598" width="7.6640625" bestFit="1" customWidth="1"/>
    <col min="7599" max="7599" width="5" bestFit="1" customWidth="1"/>
    <col min="7600" max="7600" width="7.6640625" bestFit="1" customWidth="1"/>
    <col min="7601" max="7601" width="6.6640625" bestFit="1" customWidth="1"/>
    <col min="7602" max="7602" width="7.6640625" bestFit="1" customWidth="1"/>
    <col min="7603" max="7603" width="6.6640625" bestFit="1" customWidth="1"/>
    <col min="7604" max="7604" width="6" bestFit="1" customWidth="1"/>
    <col min="7605" max="7606" width="7.6640625" bestFit="1" customWidth="1"/>
    <col min="7607" max="7609" width="8.6640625" bestFit="1" customWidth="1"/>
    <col min="7610" max="7610" width="6" bestFit="1" customWidth="1"/>
    <col min="7611" max="7611" width="7.6640625" bestFit="1" customWidth="1"/>
    <col min="7612" max="7615" width="8.6640625" bestFit="1" customWidth="1"/>
    <col min="7616" max="7616" width="6" bestFit="1" customWidth="1"/>
    <col min="7617" max="7618" width="6.6640625" bestFit="1" customWidth="1"/>
    <col min="7619" max="7619" width="7.6640625" bestFit="1" customWidth="1"/>
    <col min="7620" max="7620" width="6.6640625" bestFit="1" customWidth="1"/>
    <col min="7621" max="7621" width="6" bestFit="1" customWidth="1"/>
    <col min="7622" max="7622" width="8.6640625" bestFit="1" customWidth="1"/>
    <col min="7623" max="7625" width="7.6640625" bestFit="1" customWidth="1"/>
    <col min="7626" max="7626" width="8.6640625" bestFit="1" customWidth="1"/>
    <col min="7627" max="7627" width="6" bestFit="1" customWidth="1"/>
    <col min="7628" max="7629" width="7.6640625" bestFit="1" customWidth="1"/>
    <col min="7630" max="7630" width="8.6640625" bestFit="1" customWidth="1"/>
    <col min="7631" max="7631" width="6.6640625" bestFit="1" customWidth="1"/>
    <col min="7632" max="7632" width="6" bestFit="1" customWidth="1"/>
    <col min="7633" max="7633" width="6.6640625" bestFit="1" customWidth="1"/>
    <col min="7634" max="7634" width="7.6640625" bestFit="1" customWidth="1"/>
    <col min="7635" max="7635" width="8.6640625" bestFit="1" customWidth="1"/>
    <col min="7636" max="7636" width="7.6640625" bestFit="1" customWidth="1"/>
    <col min="7637" max="7637" width="8.6640625" bestFit="1" customWidth="1"/>
    <col min="7638" max="7638" width="6" bestFit="1" customWidth="1"/>
    <col min="7639" max="7639" width="8.6640625" bestFit="1" customWidth="1"/>
    <col min="7640" max="7640" width="7.6640625" bestFit="1" customWidth="1"/>
    <col min="7641" max="7641" width="8.6640625" bestFit="1" customWidth="1"/>
    <col min="7642" max="7642" width="7.6640625" bestFit="1" customWidth="1"/>
    <col min="7643" max="7643" width="8.6640625" bestFit="1" customWidth="1"/>
    <col min="7644" max="7644" width="6" bestFit="1" customWidth="1"/>
    <col min="7645" max="7645" width="7.6640625" bestFit="1" customWidth="1"/>
    <col min="7646" max="7647" width="8.6640625" bestFit="1" customWidth="1"/>
    <col min="7648" max="7648" width="6" bestFit="1" customWidth="1"/>
    <col min="7649" max="7650" width="7.6640625" bestFit="1" customWidth="1"/>
    <col min="7651" max="7651" width="8.6640625" bestFit="1" customWidth="1"/>
    <col min="7652" max="7652" width="7.6640625" bestFit="1" customWidth="1"/>
    <col min="7653" max="7653" width="8.6640625" bestFit="1" customWidth="1"/>
    <col min="7654" max="7654" width="6" bestFit="1" customWidth="1"/>
    <col min="7655" max="7656" width="6.6640625" bestFit="1" customWidth="1"/>
    <col min="7657" max="7657" width="7.6640625" bestFit="1" customWidth="1"/>
    <col min="7658" max="7658" width="6.6640625" bestFit="1" customWidth="1"/>
    <col min="7659" max="7659" width="6" bestFit="1" customWidth="1"/>
    <col min="7660" max="7661" width="7.6640625" bestFit="1" customWidth="1"/>
    <col min="7662" max="7662" width="8.6640625" bestFit="1" customWidth="1"/>
    <col min="7663" max="7663" width="7.6640625" bestFit="1" customWidth="1"/>
    <col min="7664" max="7664" width="8.6640625" bestFit="1" customWidth="1"/>
    <col min="7665" max="7665" width="6" bestFit="1" customWidth="1"/>
    <col min="7666" max="7666" width="6.6640625" bestFit="1" customWidth="1"/>
    <col min="7667" max="7669" width="7.6640625" bestFit="1" customWidth="1"/>
    <col min="7670" max="7670" width="8.6640625" bestFit="1" customWidth="1"/>
    <col min="7671" max="7671" width="6" bestFit="1" customWidth="1"/>
    <col min="7672" max="7673" width="7.6640625" bestFit="1" customWidth="1"/>
    <col min="7674" max="7674" width="8.6640625" bestFit="1" customWidth="1"/>
    <col min="7675" max="7675" width="7.6640625" bestFit="1" customWidth="1"/>
    <col min="7676" max="7676" width="8.6640625" bestFit="1" customWidth="1"/>
    <col min="7677" max="7677" width="6" bestFit="1" customWidth="1"/>
    <col min="7678" max="7678" width="8.6640625" bestFit="1" customWidth="1"/>
    <col min="7679" max="7679" width="7.6640625" bestFit="1" customWidth="1"/>
    <col min="7680" max="7680" width="8.6640625" bestFit="1" customWidth="1"/>
    <col min="7681" max="7681" width="7.6640625" bestFit="1" customWidth="1"/>
    <col min="7682" max="7682" width="6" bestFit="1" customWidth="1"/>
    <col min="7683" max="7683" width="6.6640625" bestFit="1" customWidth="1"/>
    <col min="7684" max="7685" width="8.6640625" bestFit="1" customWidth="1"/>
    <col min="7686" max="7686" width="7.6640625" bestFit="1" customWidth="1"/>
    <col min="7687" max="7687" width="6" bestFit="1" customWidth="1"/>
    <col min="7688" max="7689" width="7.6640625" bestFit="1" customWidth="1"/>
    <col min="7690" max="7690" width="8.6640625" bestFit="1" customWidth="1"/>
    <col min="7691" max="7691" width="7.6640625" bestFit="1" customWidth="1"/>
    <col min="7692" max="7692" width="8.6640625" bestFit="1" customWidth="1"/>
    <col min="7693" max="7693" width="6" bestFit="1" customWidth="1"/>
    <col min="7694" max="7694" width="6.6640625" bestFit="1" customWidth="1"/>
    <col min="7695" max="7695" width="7.6640625" bestFit="1" customWidth="1"/>
    <col min="7696" max="7696" width="8.6640625" bestFit="1" customWidth="1"/>
    <col min="7697" max="7697" width="6.6640625" bestFit="1" customWidth="1"/>
    <col min="7698" max="7698" width="6" bestFit="1" customWidth="1"/>
    <col min="7699" max="7700" width="7.6640625" bestFit="1" customWidth="1"/>
    <col min="7701" max="7701" width="8.6640625" bestFit="1" customWidth="1"/>
    <col min="7702" max="7702" width="6.6640625" bestFit="1" customWidth="1"/>
    <col min="7703" max="7703" width="6" bestFit="1" customWidth="1"/>
    <col min="7704" max="7705" width="7.6640625" bestFit="1" customWidth="1"/>
    <col min="7706" max="7706" width="8.6640625" bestFit="1" customWidth="1"/>
    <col min="7707" max="7707" width="7.6640625" bestFit="1" customWidth="1"/>
    <col min="7708" max="7708" width="5" bestFit="1" customWidth="1"/>
    <col min="7709" max="7709" width="7.6640625" bestFit="1" customWidth="1"/>
    <col min="7710" max="7710" width="6.6640625" bestFit="1" customWidth="1"/>
    <col min="7711" max="7712" width="7.6640625" bestFit="1" customWidth="1"/>
    <col min="7713" max="7713" width="8.6640625" bestFit="1" customWidth="1"/>
    <col min="7714" max="7714" width="6" bestFit="1" customWidth="1"/>
    <col min="7715" max="7716" width="7.6640625" bestFit="1" customWidth="1"/>
    <col min="7717" max="7719" width="8.6640625" bestFit="1" customWidth="1"/>
    <col min="7720" max="7720" width="6" bestFit="1" customWidth="1"/>
    <col min="7721" max="7722" width="7.6640625" bestFit="1" customWidth="1"/>
    <col min="7723" max="7723" width="8.6640625" bestFit="1" customWidth="1"/>
    <col min="7724" max="7724" width="6" bestFit="1" customWidth="1"/>
    <col min="7725" max="7727" width="8.6640625" bestFit="1" customWidth="1"/>
    <col min="7728" max="7728" width="6.6640625" bestFit="1" customWidth="1"/>
    <col min="7729" max="7729" width="8.6640625" bestFit="1" customWidth="1"/>
    <col min="7730" max="7730" width="6" bestFit="1" customWidth="1"/>
    <col min="7731" max="7732" width="7.6640625" bestFit="1" customWidth="1"/>
    <col min="7733" max="7733" width="8.6640625" bestFit="1" customWidth="1"/>
    <col min="7734" max="7734" width="6.6640625" bestFit="1" customWidth="1"/>
    <col min="7735" max="7735" width="8.6640625" bestFit="1" customWidth="1"/>
    <col min="7736" max="7736" width="6" bestFit="1" customWidth="1"/>
    <col min="7737" max="7738" width="7.6640625" bestFit="1" customWidth="1"/>
    <col min="7739" max="7739" width="8.6640625" bestFit="1" customWidth="1"/>
    <col min="7740" max="7740" width="6.6640625" bestFit="1" customWidth="1"/>
    <col min="7741" max="7741" width="8.6640625" bestFit="1" customWidth="1"/>
    <col min="7742" max="7742" width="6" bestFit="1" customWidth="1"/>
    <col min="7743" max="7747" width="8.6640625" bestFit="1" customWidth="1"/>
    <col min="7748" max="7748" width="6" bestFit="1" customWidth="1"/>
    <col min="7749" max="7750" width="7.6640625" bestFit="1" customWidth="1"/>
    <col min="7751" max="7751" width="8.6640625" bestFit="1" customWidth="1"/>
    <col min="7752" max="7752" width="7.6640625" bestFit="1" customWidth="1"/>
    <col min="7753" max="7753" width="6" bestFit="1" customWidth="1"/>
    <col min="7754" max="7755" width="7.6640625" bestFit="1" customWidth="1"/>
    <col min="7756" max="7756" width="8.6640625" bestFit="1" customWidth="1"/>
    <col min="7757" max="7757" width="7.6640625" bestFit="1" customWidth="1"/>
    <col min="7758" max="7758" width="6" bestFit="1" customWidth="1"/>
    <col min="7759" max="7759" width="7.6640625" bestFit="1" customWidth="1"/>
    <col min="7760" max="7761" width="8.6640625" bestFit="1" customWidth="1"/>
    <col min="7762" max="7762" width="7.6640625" bestFit="1" customWidth="1"/>
    <col min="7763" max="7763" width="8.6640625" bestFit="1" customWidth="1"/>
    <col min="7764" max="7764" width="6" bestFit="1" customWidth="1"/>
    <col min="7765" max="7766" width="6.6640625" bestFit="1" customWidth="1"/>
    <col min="7767" max="7767" width="7.6640625" bestFit="1" customWidth="1"/>
    <col min="7768" max="7768" width="6.6640625" bestFit="1" customWidth="1"/>
    <col min="7769" max="7769" width="6" bestFit="1" customWidth="1"/>
    <col min="7770" max="7771" width="7.6640625" bestFit="1" customWidth="1"/>
    <col min="7772" max="7772" width="8.6640625" bestFit="1" customWidth="1"/>
    <col min="7773" max="7773" width="7.6640625" bestFit="1" customWidth="1"/>
    <col min="7774" max="7774" width="8.6640625" bestFit="1" customWidth="1"/>
    <col min="7775" max="7775" width="6" bestFit="1" customWidth="1"/>
    <col min="7776" max="7777" width="7.6640625" bestFit="1" customWidth="1"/>
    <col min="7778" max="7778" width="8.6640625" bestFit="1" customWidth="1"/>
    <col min="7779" max="7779" width="6.6640625" bestFit="1" customWidth="1"/>
    <col min="7780" max="7780" width="8.6640625" bestFit="1" customWidth="1"/>
    <col min="7781" max="7781" width="6" bestFit="1" customWidth="1"/>
    <col min="7782" max="7782" width="7.6640625" bestFit="1" customWidth="1"/>
    <col min="7783" max="7785" width="8.6640625" bestFit="1" customWidth="1"/>
    <col min="7786" max="7786" width="6" bestFit="1" customWidth="1"/>
    <col min="7787" max="7787" width="6.6640625" bestFit="1" customWidth="1"/>
    <col min="7788" max="7788" width="7.6640625" bestFit="1" customWidth="1"/>
    <col min="7789" max="7791" width="8.6640625" bestFit="1" customWidth="1"/>
    <col min="7792" max="7792" width="6" bestFit="1" customWidth="1"/>
    <col min="7793" max="7795" width="8.6640625" bestFit="1" customWidth="1"/>
    <col min="7796" max="7796" width="7.6640625" bestFit="1" customWidth="1"/>
    <col min="7797" max="7797" width="8.6640625" bestFit="1" customWidth="1"/>
    <col min="7798" max="7798" width="6" bestFit="1" customWidth="1"/>
    <col min="7799" max="7800" width="7.6640625" bestFit="1" customWidth="1"/>
    <col min="7801" max="7801" width="8.6640625" bestFit="1" customWidth="1"/>
    <col min="7802" max="7802" width="7.6640625" bestFit="1" customWidth="1"/>
    <col min="7803" max="7803" width="6" bestFit="1" customWidth="1"/>
    <col min="7804" max="7805" width="7.6640625" bestFit="1" customWidth="1"/>
    <col min="7806" max="7806" width="8.6640625" bestFit="1" customWidth="1"/>
    <col min="7807" max="7807" width="7.6640625" bestFit="1" customWidth="1"/>
    <col min="7808" max="7808" width="6" bestFit="1" customWidth="1"/>
    <col min="7809" max="7813" width="8.6640625" bestFit="1" customWidth="1"/>
    <col min="7814" max="7814" width="6" bestFit="1" customWidth="1"/>
    <col min="7815" max="7817" width="8.6640625" bestFit="1" customWidth="1"/>
    <col min="7818" max="7818" width="7.6640625" bestFit="1" customWidth="1"/>
    <col min="7819" max="7819" width="8.6640625" bestFit="1" customWidth="1"/>
    <col min="7820" max="7820" width="6" bestFit="1" customWidth="1"/>
    <col min="7821" max="7822" width="6.6640625" bestFit="1" customWidth="1"/>
    <col min="7823" max="7823" width="7.6640625" bestFit="1" customWidth="1"/>
    <col min="7824" max="7824" width="6.6640625" bestFit="1" customWidth="1"/>
    <col min="7825" max="7825" width="8.6640625" bestFit="1" customWidth="1"/>
    <col min="7826" max="7826" width="6" bestFit="1" customWidth="1"/>
    <col min="7827" max="7827" width="7.6640625" bestFit="1" customWidth="1"/>
    <col min="7828" max="7829" width="8.6640625" bestFit="1" customWidth="1"/>
    <col min="7830" max="7830" width="7.6640625" bestFit="1" customWidth="1"/>
    <col min="7831" max="7831" width="6" bestFit="1" customWidth="1"/>
    <col min="7832" max="7832" width="8.6640625" bestFit="1" customWidth="1"/>
    <col min="7833" max="7833" width="7.6640625" bestFit="1" customWidth="1"/>
    <col min="7834" max="7834" width="8.6640625" bestFit="1" customWidth="1"/>
    <col min="7835" max="7835" width="7.6640625" bestFit="1" customWidth="1"/>
    <col min="7836" max="7836" width="8.6640625" bestFit="1" customWidth="1"/>
    <col min="7837" max="7837" width="6" bestFit="1" customWidth="1"/>
    <col min="7838" max="7838" width="6.6640625" bestFit="1" customWidth="1"/>
    <col min="7839" max="7840" width="7.6640625" bestFit="1" customWidth="1"/>
    <col min="7841" max="7841" width="6.6640625" bestFit="1" customWidth="1"/>
    <col min="7842" max="7842" width="8.6640625" bestFit="1" customWidth="1"/>
    <col min="7843" max="7843" width="6" bestFit="1" customWidth="1"/>
    <col min="7844" max="7844" width="6.6640625" bestFit="1" customWidth="1"/>
    <col min="7845" max="7847" width="7.6640625" bestFit="1" customWidth="1"/>
    <col min="7848" max="7848" width="8.6640625" bestFit="1" customWidth="1"/>
    <col min="7849" max="7849" width="6" bestFit="1" customWidth="1"/>
    <col min="7850" max="7851" width="6.6640625" bestFit="1" customWidth="1"/>
    <col min="7852" max="7852" width="7.6640625" bestFit="1" customWidth="1"/>
    <col min="7853" max="7853" width="6.6640625" bestFit="1" customWidth="1"/>
    <col min="7854" max="7854" width="5" bestFit="1" customWidth="1"/>
    <col min="7855" max="7858" width="7.6640625" bestFit="1" customWidth="1"/>
    <col min="7859" max="7859" width="6" bestFit="1" customWidth="1"/>
    <col min="7860" max="7860" width="6.6640625" bestFit="1" customWidth="1"/>
    <col min="7861" max="7861" width="7.6640625" bestFit="1" customWidth="1"/>
    <col min="7862" max="7864" width="8.6640625" bestFit="1" customWidth="1"/>
    <col min="7865" max="7865" width="6" bestFit="1" customWidth="1"/>
    <col min="7866" max="7868" width="8.6640625" bestFit="1" customWidth="1"/>
    <col min="7869" max="7869" width="7.6640625" bestFit="1" customWidth="1"/>
    <col min="7870" max="7870" width="8.6640625" bestFit="1" customWidth="1"/>
    <col min="7871" max="7871" width="6" bestFit="1" customWidth="1"/>
    <col min="7872" max="7873" width="6.6640625" bestFit="1" customWidth="1"/>
    <col min="7874" max="7875" width="7.6640625" bestFit="1" customWidth="1"/>
    <col min="7876" max="7876" width="6" bestFit="1" customWidth="1"/>
    <col min="7877" max="7877" width="8.6640625" bestFit="1" customWidth="1"/>
    <col min="7878" max="7878" width="7.6640625" bestFit="1" customWidth="1"/>
    <col min="7879" max="7879" width="8.6640625" bestFit="1" customWidth="1"/>
    <col min="7880" max="7880" width="7.6640625" bestFit="1" customWidth="1"/>
    <col min="7881" max="7881" width="8.6640625" bestFit="1" customWidth="1"/>
    <col min="7882" max="7882" width="6" bestFit="1" customWidth="1"/>
    <col min="7883" max="7884" width="7.6640625" bestFit="1" customWidth="1"/>
    <col min="7885" max="7885" width="8.6640625" bestFit="1" customWidth="1"/>
    <col min="7886" max="7886" width="6.6640625" bestFit="1" customWidth="1"/>
    <col min="7887" max="7887" width="8.6640625" bestFit="1" customWidth="1"/>
    <col min="7888" max="7888" width="6" bestFit="1" customWidth="1"/>
    <col min="7889" max="7890" width="6.6640625" bestFit="1" customWidth="1"/>
    <col min="7891" max="7891" width="7.6640625" bestFit="1" customWidth="1"/>
    <col min="7892" max="7892" width="6.6640625" bestFit="1" customWidth="1"/>
    <col min="7893" max="7893" width="6" bestFit="1" customWidth="1"/>
    <col min="7894" max="7894" width="8.6640625" bestFit="1" customWidth="1"/>
    <col min="7895" max="7895" width="7.6640625" bestFit="1" customWidth="1"/>
    <col min="7896" max="7896" width="8.6640625" bestFit="1" customWidth="1"/>
    <col min="7897" max="7897" width="7.6640625" bestFit="1" customWidth="1"/>
    <col min="7898" max="7898" width="6" bestFit="1" customWidth="1"/>
    <col min="7899" max="7899" width="6.6640625" bestFit="1" customWidth="1"/>
    <col min="7900" max="7901" width="8.6640625" bestFit="1" customWidth="1"/>
    <col min="7902" max="7902" width="7.6640625" bestFit="1" customWidth="1"/>
    <col min="7903" max="7903" width="8.6640625" bestFit="1" customWidth="1"/>
    <col min="7904" max="7904" width="6" bestFit="1" customWidth="1"/>
    <col min="7905" max="7906" width="6.6640625" bestFit="1" customWidth="1"/>
    <col min="7907" max="7907" width="8.6640625" bestFit="1" customWidth="1"/>
    <col min="7908" max="7908" width="6.6640625" bestFit="1" customWidth="1"/>
    <col min="7909" max="7909" width="6" bestFit="1" customWidth="1"/>
    <col min="7910" max="7910" width="7.6640625" bestFit="1" customWidth="1"/>
    <col min="7911" max="7912" width="8.6640625" bestFit="1" customWidth="1"/>
    <col min="7913" max="7913" width="7.6640625" bestFit="1" customWidth="1"/>
    <col min="7914" max="7914" width="8.6640625" bestFit="1" customWidth="1"/>
    <col min="7915" max="7915" width="6" bestFit="1" customWidth="1"/>
    <col min="7916" max="7916" width="8.6640625" bestFit="1" customWidth="1"/>
    <col min="7917" max="7917" width="6.6640625" bestFit="1" customWidth="1"/>
    <col min="7918" max="7918" width="8.6640625" bestFit="1" customWidth="1"/>
    <col min="7919" max="7919" width="7.6640625" bestFit="1" customWidth="1"/>
    <col min="7920" max="7920" width="8.6640625" bestFit="1" customWidth="1"/>
    <col min="7921" max="7921" width="6" bestFit="1" customWidth="1"/>
    <col min="7922" max="7926" width="8.6640625" bestFit="1" customWidth="1"/>
    <col min="7927" max="7927" width="6" bestFit="1" customWidth="1"/>
    <col min="7928" max="7929" width="7.6640625" bestFit="1" customWidth="1"/>
    <col min="7930" max="7930" width="8.6640625" bestFit="1" customWidth="1"/>
    <col min="7931" max="7931" width="7.6640625" bestFit="1" customWidth="1"/>
    <col min="7932" max="7932" width="8.6640625" bestFit="1" customWidth="1"/>
    <col min="7933" max="7933" width="6" bestFit="1" customWidth="1"/>
    <col min="7934" max="7935" width="6.6640625" bestFit="1" customWidth="1"/>
    <col min="7936" max="7936" width="8.6640625" bestFit="1" customWidth="1"/>
    <col min="7937" max="7937" width="7.6640625" bestFit="1" customWidth="1"/>
    <col min="7938" max="7938" width="6" bestFit="1" customWidth="1"/>
    <col min="7939" max="7939" width="6.6640625" bestFit="1" customWidth="1"/>
    <col min="7940" max="7940" width="7.6640625" bestFit="1" customWidth="1"/>
    <col min="7941" max="7941" width="8.6640625" bestFit="1" customWidth="1"/>
    <col min="7942" max="7942" width="7.6640625" bestFit="1" customWidth="1"/>
    <col min="7943" max="7943" width="8.6640625" bestFit="1" customWidth="1"/>
    <col min="7944" max="7944" width="6" bestFit="1" customWidth="1"/>
    <col min="7945" max="7946" width="7.6640625" bestFit="1" customWidth="1"/>
    <col min="7947" max="7947" width="8.6640625" bestFit="1" customWidth="1"/>
    <col min="7948" max="7948" width="7.6640625" bestFit="1" customWidth="1"/>
    <col min="7949" max="7949" width="8.6640625" bestFit="1" customWidth="1"/>
    <col min="7950" max="7950" width="6" bestFit="1" customWidth="1"/>
    <col min="7951" max="7951" width="6.6640625" bestFit="1" customWidth="1"/>
    <col min="7952" max="7953" width="8.6640625" bestFit="1" customWidth="1"/>
    <col min="7954" max="7954" width="7.6640625" bestFit="1" customWidth="1"/>
    <col min="7955" max="7955" width="6" bestFit="1" customWidth="1"/>
    <col min="7956" max="7958" width="8.6640625" bestFit="1" customWidth="1"/>
    <col min="7959" max="7959" width="7.6640625" bestFit="1" customWidth="1"/>
    <col min="7960" max="7960" width="8.6640625" bestFit="1" customWidth="1"/>
    <col min="7961" max="7961" width="6" bestFit="1" customWidth="1"/>
    <col min="7962" max="7962" width="8.6640625" bestFit="1" customWidth="1"/>
    <col min="7963" max="7963" width="7.6640625" bestFit="1" customWidth="1"/>
    <col min="7964" max="7964" width="8.6640625" bestFit="1" customWidth="1"/>
    <col min="7965" max="7965" width="6" bestFit="1" customWidth="1"/>
    <col min="7966" max="7966" width="7.6640625" bestFit="1" customWidth="1"/>
    <col min="7967" max="7970" width="8.6640625" bestFit="1" customWidth="1"/>
    <col min="7971" max="7971" width="6" bestFit="1" customWidth="1"/>
    <col min="7972" max="7974" width="8.6640625" bestFit="1" customWidth="1"/>
    <col min="7975" max="7975" width="7.6640625" bestFit="1" customWidth="1"/>
    <col min="7976" max="7976" width="8.6640625" bestFit="1" customWidth="1"/>
    <col min="7977" max="7977" width="6" bestFit="1" customWidth="1"/>
    <col min="7978" max="7978" width="7.6640625" bestFit="1" customWidth="1"/>
    <col min="7979" max="7982" width="8.6640625" bestFit="1" customWidth="1"/>
    <col min="7983" max="7983" width="6" bestFit="1" customWidth="1"/>
    <col min="7984" max="7985" width="7.6640625" bestFit="1" customWidth="1"/>
    <col min="7986" max="7986" width="8.6640625" bestFit="1" customWidth="1"/>
    <col min="7987" max="7987" width="7.6640625" bestFit="1" customWidth="1"/>
    <col min="7988" max="7988" width="8.6640625" bestFit="1" customWidth="1"/>
    <col min="7989" max="7989" width="6" bestFit="1" customWidth="1"/>
    <col min="7990" max="7991" width="7.6640625" bestFit="1" customWidth="1"/>
    <col min="7992" max="7992" width="8.6640625" bestFit="1" customWidth="1"/>
    <col min="7993" max="7993" width="7.6640625" bestFit="1" customWidth="1"/>
    <col min="7994" max="7994" width="6" bestFit="1" customWidth="1"/>
    <col min="7995" max="7995" width="8.6640625" bestFit="1" customWidth="1"/>
    <col min="7996" max="7996" width="7.6640625" bestFit="1" customWidth="1"/>
    <col min="7997" max="7997" width="8.6640625" bestFit="1" customWidth="1"/>
    <col min="7998" max="7998" width="7.6640625" bestFit="1" customWidth="1"/>
    <col min="7999" max="7999" width="6" bestFit="1" customWidth="1"/>
    <col min="8000" max="8000" width="8.6640625" bestFit="1" customWidth="1"/>
    <col min="8001" max="8001" width="7.6640625" bestFit="1" customWidth="1"/>
    <col min="8002" max="8002" width="8.6640625" bestFit="1" customWidth="1"/>
    <col min="8003" max="8003" width="7.6640625" bestFit="1" customWidth="1"/>
    <col min="8004" max="8004" width="8.6640625" bestFit="1" customWidth="1"/>
    <col min="8005" max="8005" width="6" bestFit="1" customWidth="1"/>
    <col min="8006" max="8007" width="7.6640625" bestFit="1" customWidth="1"/>
    <col min="8008" max="8008" width="8.6640625" bestFit="1" customWidth="1"/>
    <col min="8009" max="8009" width="7.6640625" bestFit="1" customWidth="1"/>
    <col min="8010" max="8010" width="6" bestFit="1" customWidth="1"/>
    <col min="8011" max="8012" width="7.6640625" bestFit="1" customWidth="1"/>
    <col min="8013" max="8013" width="8.6640625" bestFit="1" customWidth="1"/>
    <col min="8014" max="8014" width="7.6640625" bestFit="1" customWidth="1"/>
    <col min="8015" max="8015" width="6" bestFit="1" customWidth="1"/>
    <col min="8016" max="8017" width="7.6640625" bestFit="1" customWidth="1"/>
    <col min="8018" max="8018" width="8.6640625" bestFit="1" customWidth="1"/>
    <col min="8019" max="8019" width="7.6640625" bestFit="1" customWidth="1"/>
    <col min="8020" max="8020" width="8.6640625" bestFit="1" customWidth="1"/>
    <col min="8021" max="8021" width="6" bestFit="1" customWidth="1"/>
    <col min="8022" max="8023" width="7.6640625" bestFit="1" customWidth="1"/>
    <col min="8024" max="8024" width="8.6640625" bestFit="1" customWidth="1"/>
    <col min="8025" max="8025" width="7.6640625" bestFit="1" customWidth="1"/>
    <col min="8026" max="8026" width="6" bestFit="1" customWidth="1"/>
    <col min="8027" max="8027" width="8.6640625" bestFit="1" customWidth="1"/>
    <col min="8028" max="8028" width="7.6640625" bestFit="1" customWidth="1"/>
    <col min="8029" max="8029" width="8.6640625" bestFit="1" customWidth="1"/>
    <col min="8030" max="8030" width="7.6640625" bestFit="1" customWidth="1"/>
    <col min="8031" max="8031" width="8.6640625" bestFit="1" customWidth="1"/>
    <col min="8032" max="8032" width="6" bestFit="1" customWidth="1"/>
    <col min="8033" max="8034" width="6.6640625" bestFit="1" customWidth="1"/>
    <col min="8035" max="8035" width="7.6640625" bestFit="1" customWidth="1"/>
    <col min="8036" max="8036" width="6.6640625" bestFit="1" customWidth="1"/>
    <col min="8037" max="8037" width="6" bestFit="1" customWidth="1"/>
    <col min="8038" max="8039" width="7.6640625" bestFit="1" customWidth="1"/>
    <col min="8040" max="8040" width="8.6640625" bestFit="1" customWidth="1"/>
    <col min="8041" max="8041" width="7.6640625" bestFit="1" customWidth="1"/>
    <col min="8042" max="8042" width="6" bestFit="1" customWidth="1"/>
    <col min="8043" max="8044" width="7.6640625" bestFit="1" customWidth="1"/>
    <col min="8045" max="8045" width="8.6640625" bestFit="1" customWidth="1"/>
    <col min="8046" max="8046" width="7.6640625" bestFit="1" customWidth="1"/>
    <col min="8047" max="8047" width="8.6640625" bestFit="1" customWidth="1"/>
    <col min="8048" max="8048" width="6" bestFit="1" customWidth="1"/>
    <col min="8049" max="8051" width="8.6640625" bestFit="1" customWidth="1"/>
    <col min="8052" max="8052" width="7.6640625" bestFit="1" customWidth="1"/>
    <col min="8053" max="8053" width="8.6640625" bestFit="1" customWidth="1"/>
    <col min="8054" max="8054" width="6" bestFit="1" customWidth="1"/>
    <col min="8055" max="8056" width="7.6640625" bestFit="1" customWidth="1"/>
    <col min="8057" max="8057" width="8.6640625" bestFit="1" customWidth="1"/>
    <col min="8058" max="8058" width="7.6640625" bestFit="1" customWidth="1"/>
    <col min="8059" max="8059" width="6" bestFit="1" customWidth="1"/>
    <col min="8060" max="8061" width="7.6640625" bestFit="1" customWidth="1"/>
    <col min="8062" max="8062" width="8.6640625" bestFit="1" customWidth="1"/>
    <col min="8063" max="8063" width="7.6640625" bestFit="1" customWidth="1"/>
    <col min="8064" max="8064" width="8.6640625" bestFit="1" customWidth="1"/>
    <col min="8065" max="8065" width="6" bestFit="1" customWidth="1"/>
    <col min="8066" max="8067" width="7.6640625" bestFit="1" customWidth="1"/>
    <col min="8068" max="8068" width="8.6640625" bestFit="1" customWidth="1"/>
    <col min="8069" max="8069" width="6" bestFit="1" customWidth="1"/>
    <col min="8070" max="8071" width="7.6640625" bestFit="1" customWidth="1"/>
    <col min="8072" max="8072" width="8.6640625" bestFit="1" customWidth="1"/>
    <col min="8073" max="8073" width="6.6640625" bestFit="1" customWidth="1"/>
    <col min="8074" max="8074" width="6" bestFit="1" customWidth="1"/>
    <col min="8075" max="8076" width="7.6640625" bestFit="1" customWidth="1"/>
    <col min="8077" max="8077" width="8.6640625" bestFit="1" customWidth="1"/>
    <col min="8078" max="8078" width="7.6640625" bestFit="1" customWidth="1"/>
    <col min="8079" max="8079" width="8.6640625" bestFit="1" customWidth="1"/>
    <col min="8080" max="8080" width="6" bestFit="1" customWidth="1"/>
    <col min="8081" max="8082" width="7.6640625" bestFit="1" customWidth="1"/>
    <col min="8083" max="8083" width="8.6640625" bestFit="1" customWidth="1"/>
    <col min="8084" max="8084" width="6.6640625" bestFit="1" customWidth="1"/>
    <col min="8085" max="8085" width="8.6640625" bestFit="1" customWidth="1"/>
    <col min="8086" max="8086" width="6" bestFit="1" customWidth="1"/>
    <col min="8087" max="8087" width="7.6640625" bestFit="1" customWidth="1"/>
    <col min="8088" max="8089" width="8.6640625" bestFit="1" customWidth="1"/>
    <col min="8090" max="8090" width="7.6640625" bestFit="1" customWidth="1"/>
    <col min="8091" max="8091" width="8.6640625" bestFit="1" customWidth="1"/>
    <col min="8092" max="8092" width="6" bestFit="1" customWidth="1"/>
    <col min="8093" max="8093" width="6.6640625" bestFit="1" customWidth="1"/>
    <col min="8094" max="8094" width="7.6640625" bestFit="1" customWidth="1"/>
    <col min="8095" max="8095" width="8.6640625" bestFit="1" customWidth="1"/>
    <col min="8096" max="8096" width="6.6640625" bestFit="1" customWidth="1"/>
    <col min="8097" max="8097" width="6" bestFit="1" customWidth="1"/>
    <col min="8098" max="8102" width="8.6640625" bestFit="1" customWidth="1"/>
    <col min="8103" max="8103" width="6" bestFit="1" customWidth="1"/>
    <col min="8104" max="8105" width="6.6640625" bestFit="1" customWidth="1"/>
    <col min="8106" max="8106" width="7.6640625" bestFit="1" customWidth="1"/>
    <col min="8107" max="8107" width="6.6640625" bestFit="1" customWidth="1"/>
    <col min="8108" max="8108" width="8.6640625" bestFit="1" customWidth="1"/>
    <col min="8109" max="8109" width="6" bestFit="1" customWidth="1"/>
    <col min="8110" max="8111" width="6.6640625" bestFit="1" customWidth="1"/>
    <col min="8112" max="8112" width="7.6640625" bestFit="1" customWidth="1"/>
    <col min="8113" max="8113" width="6.6640625" bestFit="1" customWidth="1"/>
    <col min="8114" max="8114" width="8.6640625" bestFit="1" customWidth="1"/>
    <col min="8115" max="8115" width="6" bestFit="1" customWidth="1"/>
    <col min="8116" max="8116" width="6.6640625" bestFit="1" customWidth="1"/>
    <col min="8117" max="8117" width="7.6640625" bestFit="1" customWidth="1"/>
    <col min="8118" max="8118" width="8.6640625" bestFit="1" customWidth="1"/>
    <col min="8119" max="8119" width="7.6640625" bestFit="1" customWidth="1"/>
    <col min="8120" max="8120" width="8.6640625" bestFit="1" customWidth="1"/>
    <col min="8121" max="8121" width="6" bestFit="1" customWidth="1"/>
    <col min="8122" max="8123" width="6.6640625" bestFit="1" customWidth="1"/>
    <col min="8124" max="8124" width="7.6640625" bestFit="1" customWidth="1"/>
    <col min="8125" max="8125" width="6.6640625" bestFit="1" customWidth="1"/>
    <col min="8126" max="8126" width="8.6640625" bestFit="1" customWidth="1"/>
    <col min="8127" max="8127" width="6" bestFit="1" customWidth="1"/>
    <col min="8128" max="8128" width="7.6640625" bestFit="1" customWidth="1"/>
    <col min="8129" max="8129" width="6.6640625" bestFit="1" customWidth="1"/>
    <col min="8130" max="8130" width="8.6640625" bestFit="1" customWidth="1"/>
    <col min="8131" max="8131" width="7.6640625" bestFit="1" customWidth="1"/>
    <col min="8132" max="8132" width="8.6640625" bestFit="1" customWidth="1"/>
    <col min="8133" max="8133" width="6" bestFit="1" customWidth="1"/>
    <col min="8134" max="8134" width="6.6640625" bestFit="1" customWidth="1"/>
    <col min="8135" max="8135" width="7.6640625" bestFit="1" customWidth="1"/>
    <col min="8136" max="8136" width="8.6640625" bestFit="1" customWidth="1"/>
    <col min="8137" max="8137" width="7.6640625" bestFit="1" customWidth="1"/>
    <col min="8138" max="8138" width="6" bestFit="1" customWidth="1"/>
    <col min="8139" max="8140" width="7.6640625" bestFit="1" customWidth="1"/>
    <col min="8141" max="8143" width="8.6640625" bestFit="1" customWidth="1"/>
    <col min="8144" max="8144" width="6" bestFit="1" customWidth="1"/>
    <col min="8145" max="8145" width="6.6640625" bestFit="1" customWidth="1"/>
    <col min="8146" max="8146" width="7.6640625" bestFit="1" customWidth="1"/>
    <col min="8147" max="8147" width="8.6640625" bestFit="1" customWidth="1"/>
    <col min="8148" max="8148" width="7.6640625" bestFit="1" customWidth="1"/>
    <col min="8149" max="8149" width="8.6640625" bestFit="1" customWidth="1"/>
    <col min="8150" max="8150" width="6" bestFit="1" customWidth="1"/>
    <col min="8151" max="8152" width="7.6640625" bestFit="1" customWidth="1"/>
    <col min="8153" max="8153" width="8.6640625" bestFit="1" customWidth="1"/>
    <col min="8154" max="8154" width="7.6640625" bestFit="1" customWidth="1"/>
    <col min="8155" max="8155" width="6" bestFit="1" customWidth="1"/>
    <col min="8156" max="8156" width="6.6640625" bestFit="1" customWidth="1"/>
    <col min="8157" max="8158" width="8.6640625" bestFit="1" customWidth="1"/>
    <col min="8159" max="8159" width="6" bestFit="1" customWidth="1"/>
    <col min="8160" max="8160" width="7.6640625" bestFit="1" customWidth="1"/>
    <col min="8161" max="8162" width="8.6640625" bestFit="1" customWidth="1"/>
    <col min="8163" max="8163" width="7.6640625" bestFit="1" customWidth="1"/>
    <col min="8164" max="8164" width="6" bestFit="1" customWidth="1"/>
    <col min="8165" max="8166" width="7.6640625" bestFit="1" customWidth="1"/>
    <col min="8167" max="8167" width="8.6640625" bestFit="1" customWidth="1"/>
    <col min="8168" max="8168" width="7.6640625" bestFit="1" customWidth="1"/>
    <col min="8169" max="8169" width="8.6640625" bestFit="1" customWidth="1"/>
    <col min="8170" max="8170" width="6" bestFit="1" customWidth="1"/>
    <col min="8171" max="8171" width="7.6640625" bestFit="1" customWidth="1"/>
    <col min="8172" max="8172" width="8.6640625" bestFit="1" customWidth="1"/>
    <col min="8173" max="8173" width="7.6640625" bestFit="1" customWidth="1"/>
    <col min="8174" max="8174" width="6.6640625" bestFit="1" customWidth="1"/>
    <col min="8175" max="8175" width="8.6640625" bestFit="1" customWidth="1"/>
    <col min="8176" max="8176" width="6" bestFit="1" customWidth="1"/>
    <col min="8177" max="8180" width="7.6640625" bestFit="1" customWidth="1"/>
    <col min="8181" max="8181" width="8.6640625" bestFit="1" customWidth="1"/>
    <col min="8182" max="8182" width="6" bestFit="1" customWidth="1"/>
    <col min="8183" max="8184" width="7.6640625" bestFit="1" customWidth="1"/>
    <col min="8185" max="8185" width="8.6640625" bestFit="1" customWidth="1"/>
    <col min="8186" max="8186" width="7.6640625" bestFit="1" customWidth="1"/>
    <col min="8187" max="8187" width="6" bestFit="1" customWidth="1"/>
    <col min="8188" max="8188" width="8.6640625" bestFit="1" customWidth="1"/>
    <col min="8189" max="8189" width="7.6640625" bestFit="1" customWidth="1"/>
    <col min="8190" max="8192" width="8.6640625" bestFit="1" customWidth="1"/>
    <col min="8193" max="8193" width="6" bestFit="1" customWidth="1"/>
    <col min="8194" max="8195" width="7.6640625" bestFit="1" customWidth="1"/>
    <col min="8196" max="8196" width="8.6640625" bestFit="1" customWidth="1"/>
    <col min="8197" max="8197" width="7.6640625" bestFit="1" customWidth="1"/>
    <col min="8198" max="8198" width="6" bestFit="1" customWidth="1"/>
    <col min="8199" max="8201" width="8.6640625" bestFit="1" customWidth="1"/>
    <col min="8202" max="8202" width="7.6640625" bestFit="1" customWidth="1"/>
    <col min="8203" max="8203" width="6" bestFit="1" customWidth="1"/>
    <col min="8204" max="8206" width="8.6640625" bestFit="1" customWidth="1"/>
    <col min="8207" max="8207" width="7.6640625" bestFit="1" customWidth="1"/>
    <col min="8208" max="8208" width="8.6640625" bestFit="1" customWidth="1"/>
    <col min="8209" max="8209" width="6" bestFit="1" customWidth="1"/>
    <col min="8210" max="8214" width="8.6640625" bestFit="1" customWidth="1"/>
    <col min="8215" max="8215" width="6" bestFit="1" customWidth="1"/>
    <col min="8216" max="8217" width="7.6640625" bestFit="1" customWidth="1"/>
    <col min="8218" max="8218" width="8.6640625" bestFit="1" customWidth="1"/>
    <col min="8219" max="8219" width="7.6640625" bestFit="1" customWidth="1"/>
    <col min="8220" max="8220" width="8.6640625" bestFit="1" customWidth="1"/>
    <col min="8221" max="8221" width="6" bestFit="1" customWidth="1"/>
    <col min="8222" max="8223" width="7.6640625" bestFit="1" customWidth="1"/>
    <col min="8224" max="8224" width="8.6640625" bestFit="1" customWidth="1"/>
    <col min="8225" max="8225" width="7.6640625" bestFit="1" customWidth="1"/>
    <col min="8226" max="8226" width="6" bestFit="1" customWidth="1"/>
    <col min="8227" max="8229" width="8.6640625" bestFit="1" customWidth="1"/>
    <col min="8230" max="8230" width="7.6640625" bestFit="1" customWidth="1"/>
    <col min="8231" max="8231" width="8.6640625" bestFit="1" customWidth="1"/>
    <col min="8232" max="8232" width="6" bestFit="1" customWidth="1"/>
    <col min="8233" max="8234" width="7.6640625" bestFit="1" customWidth="1"/>
    <col min="8235" max="8235" width="8.6640625" bestFit="1" customWidth="1"/>
    <col min="8236" max="8236" width="7.6640625" bestFit="1" customWidth="1"/>
    <col min="8237" max="8237" width="8.6640625" bestFit="1" customWidth="1"/>
    <col min="8238" max="8238" width="6" bestFit="1" customWidth="1"/>
    <col min="8239" max="8239" width="6.6640625" bestFit="1" customWidth="1"/>
    <col min="8240" max="8240" width="7.6640625" bestFit="1" customWidth="1"/>
    <col min="8241" max="8241" width="8.6640625" bestFit="1" customWidth="1"/>
    <col min="8242" max="8242" width="6.6640625" bestFit="1" customWidth="1"/>
    <col min="8243" max="8243" width="6" bestFit="1" customWidth="1"/>
    <col min="8244" max="8246" width="8.6640625" bestFit="1" customWidth="1"/>
    <col min="8247" max="8247" width="7.6640625" bestFit="1" customWidth="1"/>
    <col min="8248" max="8248" width="6" bestFit="1" customWidth="1"/>
    <col min="8249" max="8250" width="7.6640625" bestFit="1" customWidth="1"/>
    <col min="8251" max="8251" width="8.6640625" bestFit="1" customWidth="1"/>
    <col min="8252" max="8252" width="7.6640625" bestFit="1" customWidth="1"/>
    <col min="8253" max="8253" width="8.6640625" bestFit="1" customWidth="1"/>
    <col min="8254" max="8254" width="6" bestFit="1" customWidth="1"/>
    <col min="8255" max="8256" width="7.6640625" bestFit="1" customWidth="1"/>
    <col min="8257" max="8257" width="8.6640625" bestFit="1" customWidth="1"/>
    <col min="8258" max="8258" width="7.6640625" bestFit="1" customWidth="1"/>
    <col min="8259" max="8259" width="6" bestFit="1" customWidth="1"/>
    <col min="8260" max="8260" width="7.6640625" bestFit="1" customWidth="1"/>
    <col min="8261" max="8261" width="6.6640625" bestFit="1" customWidth="1"/>
    <col min="8262" max="8262" width="8.6640625" bestFit="1" customWidth="1"/>
    <col min="8263" max="8263" width="7.6640625" bestFit="1" customWidth="1"/>
    <col min="8264" max="8264" width="8.6640625" bestFit="1" customWidth="1"/>
    <col min="8265" max="8265" width="6" bestFit="1" customWidth="1"/>
    <col min="8266" max="8266" width="6.6640625" bestFit="1" customWidth="1"/>
    <col min="8267" max="8267" width="7.6640625" bestFit="1" customWidth="1"/>
    <col min="8268" max="8268" width="8.6640625" bestFit="1" customWidth="1"/>
    <col min="8269" max="8269" width="6.6640625" bestFit="1" customWidth="1"/>
    <col min="8270" max="8270" width="6" bestFit="1" customWidth="1"/>
    <col min="8271" max="8273" width="8.6640625" bestFit="1" customWidth="1"/>
    <col min="8274" max="8274" width="7.6640625" bestFit="1" customWidth="1"/>
    <col min="8275" max="8275" width="6" bestFit="1" customWidth="1"/>
    <col min="8276" max="8276" width="8.6640625" bestFit="1" customWidth="1"/>
    <col min="8277" max="8277" width="7.6640625" bestFit="1" customWidth="1"/>
    <col min="8278" max="8280" width="8.6640625" bestFit="1" customWidth="1"/>
    <col min="8281" max="8281" width="6" bestFit="1" customWidth="1"/>
    <col min="8282" max="8282" width="7.6640625" bestFit="1" customWidth="1"/>
    <col min="8283" max="8286" width="8.6640625" bestFit="1" customWidth="1"/>
    <col min="8287" max="8287" width="6" bestFit="1" customWidth="1"/>
    <col min="8288" max="8289" width="7.6640625" bestFit="1" customWidth="1"/>
    <col min="8290" max="8290" width="8.6640625" bestFit="1" customWidth="1"/>
    <col min="8291" max="8291" width="7.6640625" bestFit="1" customWidth="1"/>
    <col min="8292" max="8292" width="8.6640625" bestFit="1" customWidth="1"/>
    <col min="8293" max="8293" width="6" bestFit="1" customWidth="1"/>
    <col min="8294" max="8296" width="8.6640625" bestFit="1" customWidth="1"/>
    <col min="8297" max="8297" width="7.6640625" bestFit="1" customWidth="1"/>
    <col min="8298" max="8298" width="8.6640625" bestFit="1" customWidth="1"/>
    <col min="8299" max="8299" width="6" bestFit="1" customWidth="1"/>
    <col min="8300" max="8300" width="8.6640625" bestFit="1" customWidth="1"/>
    <col min="8301" max="8301" width="7.6640625" bestFit="1" customWidth="1"/>
    <col min="8302" max="8302" width="8.6640625" bestFit="1" customWidth="1"/>
    <col min="8303" max="8303" width="7.6640625" bestFit="1" customWidth="1"/>
    <col min="8304" max="8304" width="8.6640625" bestFit="1" customWidth="1"/>
    <col min="8305" max="8305" width="6" bestFit="1" customWidth="1"/>
    <col min="8306" max="8307" width="7.6640625" bestFit="1" customWidth="1"/>
    <col min="8308" max="8308" width="8.6640625" bestFit="1" customWidth="1"/>
    <col min="8309" max="8309" width="7.6640625" bestFit="1" customWidth="1"/>
    <col min="8310" max="8310" width="6" bestFit="1" customWidth="1"/>
    <col min="8311" max="8312" width="7.6640625" bestFit="1" customWidth="1"/>
    <col min="8313" max="8313" width="8.6640625" bestFit="1" customWidth="1"/>
    <col min="8314" max="8314" width="7.6640625" bestFit="1" customWidth="1"/>
    <col min="8315" max="8315" width="8.6640625" bestFit="1" customWidth="1"/>
    <col min="8316" max="8316" width="6" bestFit="1" customWidth="1"/>
    <col min="8317" max="8318" width="7.6640625" bestFit="1" customWidth="1"/>
    <col min="8319" max="8319" width="8.6640625" bestFit="1" customWidth="1"/>
    <col min="8320" max="8320" width="7.6640625" bestFit="1" customWidth="1"/>
    <col min="8321" max="8321" width="8.6640625" bestFit="1" customWidth="1"/>
    <col min="8322" max="8322" width="6" bestFit="1" customWidth="1"/>
    <col min="8323" max="8323" width="6.6640625" bestFit="1" customWidth="1"/>
    <col min="8324" max="8324" width="7.6640625" bestFit="1" customWidth="1"/>
    <col min="8325" max="8325" width="8.6640625" bestFit="1" customWidth="1"/>
    <col min="8326" max="8326" width="7.6640625" bestFit="1" customWidth="1"/>
    <col min="8327" max="8327" width="6" bestFit="1" customWidth="1"/>
    <col min="8328" max="8328" width="7.6640625" bestFit="1" customWidth="1"/>
    <col min="8329" max="8329" width="6.6640625" bestFit="1" customWidth="1"/>
    <col min="8330" max="8330" width="8.6640625" bestFit="1" customWidth="1"/>
    <col min="8331" max="8331" width="7.6640625" bestFit="1" customWidth="1"/>
    <col min="8332" max="8332" width="8.6640625" bestFit="1" customWidth="1"/>
    <col min="8333" max="8333" width="6" bestFit="1" customWidth="1"/>
    <col min="8334" max="8334" width="7.6640625" bestFit="1" customWidth="1"/>
    <col min="8335" max="8336" width="8.6640625" bestFit="1" customWidth="1"/>
    <col min="8337" max="8337" width="7.6640625" bestFit="1" customWidth="1"/>
    <col min="8338" max="8338" width="8.6640625" bestFit="1" customWidth="1"/>
    <col min="8339" max="8339" width="6" bestFit="1" customWidth="1"/>
    <col min="8340" max="8340" width="7.6640625" bestFit="1" customWidth="1"/>
    <col min="8341" max="8341" width="6.6640625" bestFit="1" customWidth="1"/>
    <col min="8342" max="8342" width="8.6640625" bestFit="1" customWidth="1"/>
    <col min="8343" max="8343" width="7.6640625" bestFit="1" customWidth="1"/>
    <col min="8344" max="8344" width="6" bestFit="1" customWidth="1"/>
    <col min="8345" max="8346" width="7.6640625" bestFit="1" customWidth="1"/>
    <col min="8347" max="8347" width="8.6640625" bestFit="1" customWidth="1"/>
    <col min="8348" max="8348" width="7.6640625" bestFit="1" customWidth="1"/>
    <col min="8349" max="8349" width="6" bestFit="1" customWidth="1"/>
    <col min="8350" max="8351" width="7.6640625" bestFit="1" customWidth="1"/>
    <col min="8352" max="8352" width="8.6640625" bestFit="1" customWidth="1"/>
    <col min="8353" max="8353" width="7.6640625" bestFit="1" customWidth="1"/>
    <col min="8354" max="8354" width="8.6640625" bestFit="1" customWidth="1"/>
    <col min="8355" max="8355" width="6" bestFit="1" customWidth="1"/>
    <col min="8356" max="8357" width="7.6640625" bestFit="1" customWidth="1"/>
    <col min="8358" max="8358" width="8.6640625" bestFit="1" customWidth="1"/>
    <col min="8359" max="8359" width="7.6640625" bestFit="1" customWidth="1"/>
    <col min="8360" max="8360" width="8.6640625" bestFit="1" customWidth="1"/>
    <col min="8361" max="8361" width="6" bestFit="1" customWidth="1"/>
    <col min="8362" max="8362" width="6.6640625" bestFit="1" customWidth="1"/>
    <col min="8363" max="8363" width="7.6640625" bestFit="1" customWidth="1"/>
    <col min="8364" max="8364" width="8.6640625" bestFit="1" customWidth="1"/>
    <col min="8365" max="8365" width="6.6640625" bestFit="1" customWidth="1"/>
    <col min="8366" max="8366" width="8.6640625" bestFit="1" customWidth="1"/>
    <col min="8367" max="8367" width="6" bestFit="1" customWidth="1"/>
    <col min="8368" max="8369" width="7.6640625" bestFit="1" customWidth="1"/>
    <col min="8370" max="8370" width="8.6640625" bestFit="1" customWidth="1"/>
    <col min="8371" max="8371" width="7.6640625" bestFit="1" customWidth="1"/>
    <col min="8372" max="8372" width="8.6640625" bestFit="1" customWidth="1"/>
    <col min="8373" max="8373" width="6" bestFit="1" customWidth="1"/>
    <col min="8374" max="8376" width="7.6640625" bestFit="1" customWidth="1"/>
    <col min="8377" max="8377" width="6.6640625" bestFit="1" customWidth="1"/>
    <col min="8378" max="8378" width="6" bestFit="1" customWidth="1"/>
    <col min="8379" max="8380" width="7.6640625" bestFit="1" customWidth="1"/>
    <col min="8381" max="8381" width="8.6640625" bestFit="1" customWidth="1"/>
    <col min="8382" max="8382" width="7.6640625" bestFit="1" customWidth="1"/>
    <col min="8383" max="8383" width="6" bestFit="1" customWidth="1"/>
    <col min="8384" max="8385" width="7.6640625" bestFit="1" customWidth="1"/>
    <col min="8386" max="8386" width="8.6640625" bestFit="1" customWidth="1"/>
    <col min="8387" max="8387" width="7.6640625" bestFit="1" customWidth="1"/>
    <col min="8388" max="8388" width="8.6640625" bestFit="1" customWidth="1"/>
    <col min="8389" max="8389" width="6" bestFit="1" customWidth="1"/>
    <col min="8390" max="8391" width="6.6640625" bestFit="1" customWidth="1"/>
    <col min="8392" max="8392" width="7.6640625" bestFit="1" customWidth="1"/>
    <col min="8393" max="8393" width="6.6640625" bestFit="1" customWidth="1"/>
    <col min="8394" max="8394" width="8.6640625" bestFit="1" customWidth="1"/>
    <col min="8395" max="8395" width="6" bestFit="1" customWidth="1"/>
    <col min="8396" max="8396" width="7.6640625" bestFit="1" customWidth="1"/>
    <col min="8397" max="8398" width="8.6640625" bestFit="1" customWidth="1"/>
    <col min="8399" max="8399" width="7.6640625" bestFit="1" customWidth="1"/>
    <col min="8400" max="8400" width="6" bestFit="1" customWidth="1"/>
    <col min="8401" max="8401" width="7.6640625" bestFit="1" customWidth="1"/>
    <col min="8402" max="8405" width="8.6640625" bestFit="1" customWidth="1"/>
    <col min="8406" max="8406" width="6" bestFit="1" customWidth="1"/>
    <col min="8407" max="8408" width="6.6640625" bestFit="1" customWidth="1"/>
    <col min="8409" max="8409" width="7.6640625" bestFit="1" customWidth="1"/>
    <col min="8410" max="8410" width="6.6640625" bestFit="1" customWidth="1"/>
    <col min="8411" max="8411" width="6" bestFit="1" customWidth="1"/>
    <col min="8412" max="8412" width="6.6640625" bestFit="1" customWidth="1"/>
    <col min="8413" max="8413" width="7.6640625" bestFit="1" customWidth="1"/>
    <col min="8414" max="8414" width="8.6640625" bestFit="1" customWidth="1"/>
    <col min="8415" max="8415" width="7.6640625" bestFit="1" customWidth="1"/>
    <col min="8416" max="8416" width="8.6640625" bestFit="1" customWidth="1"/>
    <col min="8417" max="8417" width="6" bestFit="1" customWidth="1"/>
    <col min="8418" max="8419" width="7.6640625" bestFit="1" customWidth="1"/>
    <col min="8420" max="8420" width="8.6640625" bestFit="1" customWidth="1"/>
    <col min="8421" max="8421" width="7.6640625" bestFit="1" customWidth="1"/>
    <col min="8422" max="8422" width="8.6640625" bestFit="1" customWidth="1"/>
    <col min="8423" max="8423" width="6" bestFit="1" customWidth="1"/>
    <col min="8424" max="8424" width="6.6640625" bestFit="1" customWidth="1"/>
    <col min="8425" max="8425" width="7.6640625" bestFit="1" customWidth="1"/>
    <col min="8426" max="8426" width="8.6640625" bestFit="1" customWidth="1"/>
    <col min="8427" max="8427" width="6.6640625" bestFit="1" customWidth="1"/>
    <col min="8428" max="8428" width="6" bestFit="1" customWidth="1"/>
    <col min="8429" max="8430" width="7.6640625" bestFit="1" customWidth="1"/>
    <col min="8431" max="8431" width="8.6640625" bestFit="1" customWidth="1"/>
    <col min="8432" max="8432" width="7.6640625" bestFit="1" customWidth="1"/>
    <col min="8433" max="8433" width="6" bestFit="1" customWidth="1"/>
    <col min="8434" max="8434" width="7.6640625" bestFit="1" customWidth="1"/>
    <col min="8435" max="8436" width="8.6640625" bestFit="1" customWidth="1"/>
    <col min="8437" max="8437" width="7.6640625" bestFit="1" customWidth="1"/>
    <col min="8438" max="8438" width="8.6640625" bestFit="1" customWidth="1"/>
    <col min="8439" max="8439" width="6" bestFit="1" customWidth="1"/>
    <col min="8440" max="8440" width="6.6640625" bestFit="1" customWidth="1"/>
    <col min="8441" max="8441" width="7.6640625" bestFit="1" customWidth="1"/>
    <col min="8442" max="8442" width="8.6640625" bestFit="1" customWidth="1"/>
    <col min="8443" max="8443" width="7.6640625" bestFit="1" customWidth="1"/>
    <col min="8444" max="8444" width="6" bestFit="1" customWidth="1"/>
    <col min="8445" max="8445" width="7.6640625" bestFit="1" customWidth="1"/>
    <col min="8446" max="8447" width="8.6640625" bestFit="1" customWidth="1"/>
    <col min="8448" max="8448" width="7.6640625" bestFit="1" customWidth="1"/>
    <col min="8449" max="8449" width="6" bestFit="1" customWidth="1"/>
    <col min="8450" max="8454" width="8.6640625" bestFit="1" customWidth="1"/>
    <col min="8455" max="8455" width="6" bestFit="1" customWidth="1"/>
    <col min="8456" max="8457" width="7.6640625" bestFit="1" customWidth="1"/>
    <col min="8458" max="8458" width="8.6640625" bestFit="1" customWidth="1"/>
    <col min="8459" max="8459" width="7.6640625" bestFit="1" customWidth="1"/>
    <col min="8460" max="8460" width="8.6640625" bestFit="1" customWidth="1"/>
    <col min="8461" max="8461" width="6" bestFit="1" customWidth="1"/>
    <col min="8462" max="8462" width="6.6640625" bestFit="1" customWidth="1"/>
    <col min="8463" max="8463" width="7.6640625" bestFit="1" customWidth="1"/>
    <col min="8464" max="8464" width="8.6640625" bestFit="1" customWidth="1"/>
    <col min="8465" max="8465" width="6.6640625" bestFit="1" customWidth="1"/>
    <col min="8466" max="8466" width="8.6640625" bestFit="1" customWidth="1"/>
    <col min="8467" max="8467" width="6" bestFit="1" customWidth="1"/>
    <col min="8468" max="8469" width="6.6640625" bestFit="1" customWidth="1"/>
    <col min="8470" max="8470" width="7.6640625" bestFit="1" customWidth="1"/>
    <col min="8471" max="8471" width="5" bestFit="1" customWidth="1"/>
    <col min="8472" max="8472" width="7.6640625" bestFit="1" customWidth="1"/>
    <col min="8473" max="8473" width="6.6640625" bestFit="1" customWidth="1"/>
    <col min="8474" max="8474" width="7.6640625" bestFit="1" customWidth="1"/>
    <col min="8475" max="8475" width="6.6640625" bestFit="1" customWidth="1"/>
    <col min="8476" max="8476" width="8.6640625" bestFit="1" customWidth="1"/>
    <col min="8477" max="8477" width="6" bestFit="1" customWidth="1"/>
    <col min="8478" max="8479" width="6.6640625" bestFit="1" customWidth="1"/>
    <col min="8480" max="8481" width="7.6640625" bestFit="1" customWidth="1"/>
    <col min="8482" max="8482" width="8.6640625" bestFit="1" customWidth="1"/>
    <col min="8483" max="8483" width="6" bestFit="1" customWidth="1"/>
    <col min="8484" max="8484" width="7.6640625" bestFit="1" customWidth="1"/>
    <col min="8485" max="8488" width="8.6640625" bestFit="1" customWidth="1"/>
    <col min="8489" max="8489" width="6" bestFit="1" customWidth="1"/>
    <col min="8490" max="8491" width="7.6640625" bestFit="1" customWidth="1"/>
    <col min="8492" max="8492" width="8.6640625" bestFit="1" customWidth="1"/>
    <col min="8493" max="8493" width="7.6640625" bestFit="1" customWidth="1"/>
    <col min="8494" max="8494" width="6" bestFit="1" customWidth="1"/>
    <col min="8495" max="8495" width="8.6640625" bestFit="1" customWidth="1"/>
    <col min="8496" max="8496" width="7.6640625" bestFit="1" customWidth="1"/>
    <col min="8497" max="8497" width="8.6640625" bestFit="1" customWidth="1"/>
    <col min="8498" max="8498" width="7.6640625" bestFit="1" customWidth="1"/>
    <col min="8499" max="8499" width="8.6640625" bestFit="1" customWidth="1"/>
    <col min="8500" max="8500" width="6" bestFit="1" customWidth="1"/>
    <col min="8501" max="8501" width="6.6640625" bestFit="1" customWidth="1"/>
    <col min="8502" max="8502" width="7.6640625" bestFit="1" customWidth="1"/>
    <col min="8503" max="8503" width="8.6640625" bestFit="1" customWidth="1"/>
    <col min="8504" max="8504" width="6.6640625" bestFit="1" customWidth="1"/>
    <col min="8505" max="8505" width="6" bestFit="1" customWidth="1"/>
    <col min="8506" max="8507" width="7.6640625" bestFit="1" customWidth="1"/>
    <col min="8508" max="8508" width="8.6640625" bestFit="1" customWidth="1"/>
    <col min="8509" max="8509" width="7.6640625" bestFit="1" customWidth="1"/>
    <col min="8510" max="8510" width="8.6640625" bestFit="1" customWidth="1"/>
    <col min="8511" max="8511" width="6" bestFit="1" customWidth="1"/>
    <col min="8512" max="8513" width="7.6640625" bestFit="1" customWidth="1"/>
    <col min="8514" max="8514" width="8.6640625" bestFit="1" customWidth="1"/>
    <col min="8515" max="8515" width="7.6640625" bestFit="1" customWidth="1"/>
    <col min="8516" max="8516" width="8.6640625" bestFit="1" customWidth="1"/>
    <col min="8517" max="8517" width="6" bestFit="1" customWidth="1"/>
    <col min="8518" max="8518" width="7.6640625" bestFit="1" customWidth="1"/>
    <col min="8519" max="8519" width="6.6640625" bestFit="1" customWidth="1"/>
    <col min="8520" max="8520" width="7.6640625" bestFit="1" customWidth="1"/>
    <col min="8521" max="8521" width="6.6640625" bestFit="1" customWidth="1"/>
    <col min="8522" max="8522" width="8.6640625" bestFit="1" customWidth="1"/>
    <col min="8523" max="8523" width="6" bestFit="1" customWidth="1"/>
    <col min="8524" max="8525" width="7.6640625" bestFit="1" customWidth="1"/>
    <col min="8526" max="8526" width="8.6640625" bestFit="1" customWidth="1"/>
    <col min="8527" max="8527" width="7.6640625" bestFit="1" customWidth="1"/>
    <col min="8528" max="8528" width="6" bestFit="1" customWidth="1"/>
    <col min="8529" max="8530" width="7.6640625" bestFit="1" customWidth="1"/>
    <col min="8531" max="8531" width="8.6640625" bestFit="1" customWidth="1"/>
    <col min="8532" max="8532" width="7.6640625" bestFit="1" customWidth="1"/>
    <col min="8533" max="8533" width="6" bestFit="1" customWidth="1"/>
    <col min="8534" max="8534" width="8.6640625" bestFit="1" customWidth="1"/>
    <col min="8535" max="8535" width="7.6640625" bestFit="1" customWidth="1"/>
    <col min="8536" max="8536" width="8.6640625" bestFit="1" customWidth="1"/>
    <col min="8537" max="8537" width="7.6640625" bestFit="1" customWidth="1"/>
    <col min="8538" max="8538" width="8.6640625" bestFit="1" customWidth="1"/>
    <col min="8539" max="8539" width="6" bestFit="1" customWidth="1"/>
    <col min="8540" max="8540" width="7.6640625" bestFit="1" customWidth="1"/>
    <col min="8541" max="8542" width="8.6640625" bestFit="1" customWidth="1"/>
    <col min="8543" max="8543" width="7.6640625" bestFit="1" customWidth="1"/>
    <col min="8544" max="8544" width="8.6640625" bestFit="1" customWidth="1"/>
    <col min="8545" max="8545" width="6" bestFit="1" customWidth="1"/>
    <col min="8546" max="8547" width="7.6640625" bestFit="1" customWidth="1"/>
    <col min="8548" max="8548" width="8.6640625" bestFit="1" customWidth="1"/>
    <col min="8549" max="8549" width="6.6640625" bestFit="1" customWidth="1"/>
    <col min="8550" max="8550" width="5" bestFit="1" customWidth="1"/>
    <col min="8551" max="8551" width="6.6640625" bestFit="1" customWidth="1"/>
    <col min="8552" max="8554" width="7.6640625" bestFit="1" customWidth="1"/>
    <col min="8555" max="8555" width="8.6640625" bestFit="1" customWidth="1"/>
    <col min="8556" max="8556" width="6" bestFit="1" customWidth="1"/>
    <col min="8557" max="8557" width="6.6640625" bestFit="1" customWidth="1"/>
    <col min="8558" max="8558" width="7.6640625" bestFit="1" customWidth="1"/>
    <col min="8559" max="8559" width="8.6640625" bestFit="1" customWidth="1"/>
    <col min="8560" max="8560" width="7.6640625" bestFit="1" customWidth="1"/>
    <col min="8561" max="8561" width="8.6640625" bestFit="1" customWidth="1"/>
    <col min="8562" max="8562" width="6" bestFit="1" customWidth="1"/>
    <col min="8563" max="8564" width="7.6640625" bestFit="1" customWidth="1"/>
    <col min="8565" max="8565" width="8.6640625" bestFit="1" customWidth="1"/>
    <col min="8566" max="8566" width="7.6640625" bestFit="1" customWidth="1"/>
    <col min="8567" max="8567" width="8.6640625" bestFit="1" customWidth="1"/>
    <col min="8568" max="8568" width="6" bestFit="1" customWidth="1"/>
    <col min="8569" max="8569" width="7.6640625" bestFit="1" customWidth="1"/>
    <col min="8570" max="8570" width="6.6640625" bestFit="1" customWidth="1"/>
    <col min="8571" max="8571" width="8.6640625" bestFit="1" customWidth="1"/>
    <col min="8572" max="8572" width="6.6640625" bestFit="1" customWidth="1"/>
    <col min="8573" max="8573" width="8.6640625" bestFit="1" customWidth="1"/>
    <col min="8574" max="8574" width="6" bestFit="1" customWidth="1"/>
    <col min="8575" max="8577" width="8.6640625" bestFit="1" customWidth="1"/>
    <col min="8578" max="8578" width="7.6640625" bestFit="1" customWidth="1"/>
    <col min="8579" max="8579" width="8.6640625" bestFit="1" customWidth="1"/>
    <col min="8580" max="8580" width="6" bestFit="1" customWidth="1"/>
    <col min="8581" max="8582" width="7.6640625" bestFit="1" customWidth="1"/>
    <col min="8583" max="8583" width="8.6640625" bestFit="1" customWidth="1"/>
    <col min="8584" max="8584" width="6.6640625" bestFit="1" customWidth="1"/>
    <col min="8585" max="8585" width="8.6640625" bestFit="1" customWidth="1"/>
    <col min="8586" max="8586" width="6" bestFit="1" customWidth="1"/>
    <col min="8587" max="8587" width="7.6640625" bestFit="1" customWidth="1"/>
    <col min="8588" max="8588" width="6.6640625" bestFit="1" customWidth="1"/>
    <col min="8589" max="8589" width="8.6640625" bestFit="1" customWidth="1"/>
    <col min="8590" max="8590" width="7.6640625" bestFit="1" customWidth="1"/>
    <col min="8591" max="8591" width="6" bestFit="1" customWidth="1"/>
    <col min="8592" max="8592" width="6.6640625" bestFit="1" customWidth="1"/>
    <col min="8593" max="8593" width="7.6640625" bestFit="1" customWidth="1"/>
    <col min="8594" max="8594" width="8.6640625" bestFit="1" customWidth="1"/>
    <col min="8595" max="8595" width="7.6640625" bestFit="1" customWidth="1"/>
    <col min="8596" max="8596" width="6" bestFit="1" customWidth="1"/>
    <col min="8597" max="8597" width="7.6640625" bestFit="1" customWidth="1"/>
    <col min="8598" max="8601" width="8.6640625" bestFit="1" customWidth="1"/>
    <col min="8602" max="8602" width="6" bestFit="1" customWidth="1"/>
    <col min="8603" max="8603" width="6.6640625" bestFit="1" customWidth="1"/>
    <col min="8604" max="8605" width="7.6640625" bestFit="1" customWidth="1"/>
    <col min="8606" max="8606" width="6.6640625" bestFit="1" customWidth="1"/>
    <col min="8607" max="8607" width="6" bestFit="1" customWidth="1"/>
    <col min="8608" max="8609" width="7.6640625" bestFit="1" customWidth="1"/>
    <col min="8610" max="8610" width="8.6640625" bestFit="1" customWidth="1"/>
    <col min="8611" max="8611" width="7.6640625" bestFit="1" customWidth="1"/>
    <col min="8612" max="8612" width="6" bestFit="1" customWidth="1"/>
    <col min="8613" max="8613" width="8.6640625" bestFit="1" customWidth="1"/>
    <col min="8614" max="8614" width="7.6640625" bestFit="1" customWidth="1"/>
    <col min="8615" max="8617" width="8.6640625" bestFit="1" customWidth="1"/>
    <col min="8618" max="8618" width="6" bestFit="1" customWidth="1"/>
    <col min="8619" max="8619" width="7.6640625" bestFit="1" customWidth="1"/>
    <col min="8620" max="8623" width="8.6640625" bestFit="1" customWidth="1"/>
    <col min="8624" max="8624" width="6" bestFit="1" customWidth="1"/>
    <col min="8625" max="8625" width="6.6640625" bestFit="1" customWidth="1"/>
    <col min="8626" max="8626" width="7.6640625" bestFit="1" customWidth="1"/>
    <col min="8627" max="8627" width="8.6640625" bestFit="1" customWidth="1"/>
    <col min="8628" max="8628" width="7.6640625" bestFit="1" customWidth="1"/>
    <col min="8629" max="8629" width="8.6640625" bestFit="1" customWidth="1"/>
    <col min="8630" max="8630" width="6" bestFit="1" customWidth="1"/>
    <col min="8631" max="8632" width="7.6640625" bestFit="1" customWidth="1"/>
    <col min="8633" max="8635" width="8.6640625" bestFit="1" customWidth="1"/>
    <col min="8636" max="8636" width="6" bestFit="1" customWidth="1"/>
    <col min="8637" max="8638" width="7.6640625" bestFit="1" customWidth="1"/>
    <col min="8639" max="8639" width="8.6640625" bestFit="1" customWidth="1"/>
    <col min="8640" max="8640" width="7.6640625" bestFit="1" customWidth="1"/>
    <col min="8641" max="8641" width="8.6640625" bestFit="1" customWidth="1"/>
    <col min="8642" max="8642" width="6" bestFit="1" customWidth="1"/>
    <col min="8643" max="8643" width="7.6640625" bestFit="1" customWidth="1"/>
    <col min="8644" max="8645" width="8.6640625" bestFit="1" customWidth="1"/>
    <col min="8646" max="8646" width="7.6640625" bestFit="1" customWidth="1"/>
    <col min="8647" max="8647" width="8.6640625" bestFit="1" customWidth="1"/>
    <col min="8648" max="8648" width="6" bestFit="1" customWidth="1"/>
    <col min="8649" max="8649" width="6.6640625" bestFit="1" customWidth="1"/>
    <col min="8650" max="8650" width="7.6640625" bestFit="1" customWidth="1"/>
    <col min="8651" max="8651" width="8.6640625" bestFit="1" customWidth="1"/>
    <col min="8652" max="8652" width="6.6640625" bestFit="1" customWidth="1"/>
    <col min="8653" max="8653" width="8.6640625" bestFit="1" customWidth="1"/>
    <col min="8654" max="8654" width="6" bestFit="1" customWidth="1"/>
    <col min="8655" max="8655" width="8.6640625" bestFit="1" customWidth="1"/>
    <col min="8656" max="8656" width="7.6640625" bestFit="1" customWidth="1"/>
    <col min="8657" max="8659" width="8.6640625" bestFit="1" customWidth="1"/>
    <col min="8660" max="8660" width="6" bestFit="1" customWidth="1"/>
    <col min="8661" max="8661" width="6.6640625" bestFit="1" customWidth="1"/>
    <col min="8662" max="8663" width="7.6640625" bestFit="1" customWidth="1"/>
    <col min="8664" max="8664" width="6.6640625" bestFit="1" customWidth="1"/>
    <col min="8665" max="8665" width="5" bestFit="1" customWidth="1"/>
    <col min="8666" max="8666" width="6.6640625" bestFit="1" customWidth="1"/>
    <col min="8667" max="8668" width="7.6640625" bestFit="1" customWidth="1"/>
    <col min="8669" max="8669" width="5" bestFit="1" customWidth="1"/>
    <col min="8670" max="8671" width="6.6640625" bestFit="1" customWidth="1"/>
    <col min="8672" max="8672" width="7.6640625" bestFit="1" customWidth="1"/>
    <col min="8673" max="8673" width="6.6640625" bestFit="1" customWidth="1"/>
    <col min="8674" max="8674" width="8.6640625" bestFit="1" customWidth="1"/>
    <col min="8675" max="8675" width="6" bestFit="1" customWidth="1"/>
    <col min="8676" max="8678" width="8.6640625" bestFit="1" customWidth="1"/>
    <col min="8679" max="8679" width="6" bestFit="1" customWidth="1"/>
    <col min="8680" max="8681" width="7.6640625" bestFit="1" customWidth="1"/>
    <col min="8682" max="8682" width="8.6640625" bestFit="1" customWidth="1"/>
    <col min="8683" max="8683" width="7.6640625" bestFit="1" customWidth="1"/>
    <col min="8684" max="8684" width="8.6640625" bestFit="1" customWidth="1"/>
    <col min="8685" max="8685" width="6" bestFit="1" customWidth="1"/>
    <col min="8686" max="8687" width="6.6640625" bestFit="1" customWidth="1"/>
    <col min="8688" max="8688" width="8.6640625" bestFit="1" customWidth="1"/>
    <col min="8689" max="8689" width="7.6640625" bestFit="1" customWidth="1"/>
    <col min="8690" max="8690" width="8.6640625" bestFit="1" customWidth="1"/>
    <col min="8691" max="8691" width="6" bestFit="1" customWidth="1"/>
    <col min="8692" max="8692" width="7.6640625" bestFit="1" customWidth="1"/>
    <col min="8693" max="8693" width="6.6640625" bestFit="1" customWidth="1"/>
    <col min="8694" max="8696" width="8.6640625" bestFit="1" customWidth="1"/>
    <col min="8697" max="8697" width="6" bestFit="1" customWidth="1"/>
    <col min="8698" max="8698" width="7.6640625" bestFit="1" customWidth="1"/>
    <col min="8699" max="8702" width="8.6640625" bestFit="1" customWidth="1"/>
    <col min="8703" max="8703" width="6" bestFit="1" customWidth="1"/>
    <col min="8704" max="8705" width="7.6640625" bestFit="1" customWidth="1"/>
    <col min="8706" max="8706" width="8.6640625" bestFit="1" customWidth="1"/>
    <col min="8707" max="8707" width="7.6640625" bestFit="1" customWidth="1"/>
    <col min="8708" max="8708" width="6" bestFit="1" customWidth="1"/>
    <col min="8709" max="8710" width="7.6640625" bestFit="1" customWidth="1"/>
    <col min="8711" max="8711" width="8.6640625" bestFit="1" customWidth="1"/>
    <col min="8712" max="8712" width="7.6640625" bestFit="1" customWidth="1"/>
    <col min="8713" max="8713" width="6" bestFit="1" customWidth="1"/>
    <col min="8714" max="8715" width="7.6640625" bestFit="1" customWidth="1"/>
    <col min="8716" max="8716" width="8.6640625" bestFit="1" customWidth="1"/>
    <col min="8717" max="8717" width="7.6640625" bestFit="1" customWidth="1"/>
    <col min="8718" max="8718" width="8.6640625" bestFit="1" customWidth="1"/>
    <col min="8719" max="8719" width="6" bestFit="1" customWidth="1"/>
    <col min="8720" max="8721" width="6.6640625" bestFit="1" customWidth="1"/>
    <col min="8722" max="8722" width="7.6640625" bestFit="1" customWidth="1"/>
    <col min="8723" max="8723" width="6.6640625" bestFit="1" customWidth="1"/>
    <col min="8724" max="8724" width="8.6640625" bestFit="1" customWidth="1"/>
    <col min="8725" max="8725" width="6" bestFit="1" customWidth="1"/>
    <col min="8726" max="8726" width="8.6640625" bestFit="1" customWidth="1"/>
    <col min="8727" max="8727" width="7.6640625" bestFit="1" customWidth="1"/>
    <col min="8728" max="8728" width="8.6640625" bestFit="1" customWidth="1"/>
    <col min="8729" max="8729" width="7.6640625" bestFit="1" customWidth="1"/>
    <col min="8730" max="8730" width="6" bestFit="1" customWidth="1"/>
    <col min="8731" max="8731" width="8.6640625" bestFit="1" customWidth="1"/>
    <col min="8732" max="8732" width="7.6640625" bestFit="1" customWidth="1"/>
    <col min="8733" max="8733" width="8.6640625" bestFit="1" customWidth="1"/>
    <col min="8734" max="8734" width="7.6640625" bestFit="1" customWidth="1"/>
    <col min="8735" max="8735" width="6" bestFit="1" customWidth="1"/>
    <col min="8736" max="8736" width="7.6640625" bestFit="1" customWidth="1"/>
    <col min="8737" max="8738" width="8.6640625" bestFit="1" customWidth="1"/>
    <col min="8739" max="8739" width="7.6640625" bestFit="1" customWidth="1"/>
    <col min="8740" max="8740" width="8.6640625" bestFit="1" customWidth="1"/>
    <col min="8741" max="8741" width="6" bestFit="1" customWidth="1"/>
    <col min="8742" max="8742" width="6.6640625" bestFit="1" customWidth="1"/>
    <col min="8743" max="8745" width="7.6640625" bestFit="1" customWidth="1"/>
    <col min="8746" max="8746" width="8.6640625" bestFit="1" customWidth="1"/>
    <col min="8747" max="8747" width="6" bestFit="1" customWidth="1"/>
    <col min="8748" max="8749" width="7.6640625" bestFit="1" customWidth="1"/>
    <col min="8750" max="8750" width="8.6640625" bestFit="1" customWidth="1"/>
    <col min="8751" max="8751" width="7.6640625" bestFit="1" customWidth="1"/>
    <col min="8752" max="8752" width="6" bestFit="1" customWidth="1"/>
    <col min="8753" max="8753" width="7.6640625" bestFit="1" customWidth="1"/>
    <col min="8754" max="8755" width="8.6640625" bestFit="1" customWidth="1"/>
    <col min="8756" max="8756" width="7.6640625" bestFit="1" customWidth="1"/>
    <col min="8757" max="8757" width="8.6640625" bestFit="1" customWidth="1"/>
    <col min="8758" max="8758" width="6" bestFit="1" customWidth="1"/>
    <col min="8759" max="8760" width="6.6640625" bestFit="1" customWidth="1"/>
    <col min="8761" max="8761" width="7.6640625" bestFit="1" customWidth="1"/>
    <col min="8762" max="8762" width="6.6640625" bestFit="1" customWidth="1"/>
    <col min="8763" max="8763" width="6" bestFit="1" customWidth="1"/>
    <col min="8764" max="8765" width="7.6640625" bestFit="1" customWidth="1"/>
    <col min="8766" max="8766" width="8.6640625" bestFit="1" customWidth="1"/>
    <col min="8767" max="8767" width="7.6640625" bestFit="1" customWidth="1"/>
    <col min="8768" max="8768" width="6" bestFit="1" customWidth="1"/>
    <col min="8769" max="8770" width="7.6640625" bestFit="1" customWidth="1"/>
    <col min="8771" max="8771" width="8.6640625" bestFit="1" customWidth="1"/>
    <col min="8772" max="8772" width="7.6640625" bestFit="1" customWidth="1"/>
    <col min="8773" max="8773" width="8.6640625" bestFit="1" customWidth="1"/>
    <col min="8774" max="8774" width="6" bestFit="1" customWidth="1"/>
    <col min="8775" max="8775" width="7.6640625" bestFit="1" customWidth="1"/>
    <col min="8776" max="8777" width="8.6640625" bestFit="1" customWidth="1"/>
    <col min="8778" max="8778" width="6.6640625" bestFit="1" customWidth="1"/>
    <col min="8779" max="8779" width="8.6640625" bestFit="1" customWidth="1"/>
    <col min="8780" max="8780" width="6" bestFit="1" customWidth="1"/>
    <col min="8781" max="8781" width="6.6640625" bestFit="1" customWidth="1"/>
    <col min="8782" max="8783" width="7.6640625" bestFit="1" customWidth="1"/>
    <col min="8784" max="8784" width="6.6640625" bestFit="1" customWidth="1"/>
    <col min="8785" max="8785" width="6" bestFit="1" customWidth="1"/>
    <col min="8786" max="8786" width="6.6640625" bestFit="1" customWidth="1"/>
    <col min="8787" max="8788" width="8.6640625" bestFit="1" customWidth="1"/>
    <col min="8789" max="8789" width="7.6640625" bestFit="1" customWidth="1"/>
    <col min="8790" max="8790" width="8.6640625" bestFit="1" customWidth="1"/>
    <col min="8791" max="8791" width="6" bestFit="1" customWidth="1"/>
    <col min="8792" max="8792" width="7.6640625" bestFit="1" customWidth="1"/>
    <col min="8793" max="8794" width="8.6640625" bestFit="1" customWidth="1"/>
    <col min="8795" max="8795" width="7.6640625" bestFit="1" customWidth="1"/>
    <col min="8796" max="8796" width="8.6640625" bestFit="1" customWidth="1"/>
    <col min="8797" max="8797" width="6" bestFit="1" customWidth="1"/>
    <col min="8798" max="8798" width="7.6640625" bestFit="1" customWidth="1"/>
    <col min="8799" max="8800" width="8.6640625" bestFit="1" customWidth="1"/>
    <col min="8801" max="8801" width="6.6640625" bestFit="1" customWidth="1"/>
    <col min="8802" max="8802" width="6" bestFit="1" customWidth="1"/>
    <col min="8803" max="8804" width="7.6640625" bestFit="1" customWidth="1"/>
    <col min="8805" max="8807" width="8.6640625" bestFit="1" customWidth="1"/>
    <col min="8808" max="8808" width="6" bestFit="1" customWidth="1"/>
    <col min="8809" max="8810" width="7.6640625" bestFit="1" customWidth="1"/>
    <col min="8811" max="8811" width="8.6640625" bestFit="1" customWidth="1"/>
    <col min="8812" max="8812" width="7.6640625" bestFit="1" customWidth="1"/>
    <col min="8813" max="8813" width="8.6640625" bestFit="1" customWidth="1"/>
    <col min="8814" max="8814" width="6" bestFit="1" customWidth="1"/>
    <col min="8815" max="8816" width="6.6640625" bestFit="1" customWidth="1"/>
    <col min="8817" max="8817" width="8.6640625" bestFit="1" customWidth="1"/>
    <col min="8818" max="8818" width="7.6640625" bestFit="1" customWidth="1"/>
    <col min="8819" max="8819" width="6" bestFit="1" customWidth="1"/>
    <col min="8820" max="8821" width="7.6640625" bestFit="1" customWidth="1"/>
    <col min="8822" max="8822" width="8.6640625" bestFit="1" customWidth="1"/>
    <col min="8823" max="8823" width="7.6640625" bestFit="1" customWidth="1"/>
    <col min="8824" max="8824" width="8.6640625" bestFit="1" customWidth="1"/>
    <col min="8825" max="8825" width="6" bestFit="1" customWidth="1"/>
    <col min="8826" max="8828" width="8.6640625" bestFit="1" customWidth="1"/>
    <col min="8829" max="8829" width="7.6640625" bestFit="1" customWidth="1"/>
    <col min="8830" max="8830" width="8.6640625" bestFit="1" customWidth="1"/>
    <col min="8831" max="8831" width="6" bestFit="1" customWidth="1"/>
    <col min="8832" max="8832" width="6.6640625" bestFit="1" customWidth="1"/>
    <col min="8833" max="8833" width="7.6640625" bestFit="1" customWidth="1"/>
    <col min="8834" max="8834" width="8.6640625" bestFit="1" customWidth="1"/>
    <col min="8835" max="8835" width="7.6640625" bestFit="1" customWidth="1"/>
    <col min="8836" max="8836" width="8.6640625" bestFit="1" customWidth="1"/>
    <col min="8837" max="8837" width="6" bestFit="1" customWidth="1"/>
    <col min="8838" max="8838" width="6.6640625" bestFit="1" customWidth="1"/>
    <col min="8839" max="8839" width="7.6640625" bestFit="1" customWidth="1"/>
    <col min="8840" max="8840" width="8.6640625" bestFit="1" customWidth="1"/>
    <col min="8841" max="8841" width="7.6640625" bestFit="1" customWidth="1"/>
    <col min="8842" max="8842" width="8.6640625" bestFit="1" customWidth="1"/>
    <col min="8843" max="8843" width="6" bestFit="1" customWidth="1"/>
    <col min="8844" max="8845" width="7.6640625" bestFit="1" customWidth="1"/>
    <col min="8846" max="8846" width="8.6640625" bestFit="1" customWidth="1"/>
    <col min="8847" max="8847" width="7.6640625" bestFit="1" customWidth="1"/>
    <col min="8848" max="8848" width="8.6640625" bestFit="1" customWidth="1"/>
    <col min="8849" max="8849" width="6" bestFit="1" customWidth="1"/>
    <col min="8850" max="8851" width="7.6640625" bestFit="1" customWidth="1"/>
    <col min="8852" max="8852" width="8.6640625" bestFit="1" customWidth="1"/>
    <col min="8853" max="8853" width="6.6640625" bestFit="1" customWidth="1"/>
    <col min="8854" max="8854" width="8.6640625" bestFit="1" customWidth="1"/>
    <col min="8855" max="8855" width="6" bestFit="1" customWidth="1"/>
    <col min="8856" max="8856" width="7.6640625" bestFit="1" customWidth="1"/>
    <col min="8857" max="8858" width="8.6640625" bestFit="1" customWidth="1"/>
    <col min="8859" max="8859" width="7.6640625" bestFit="1" customWidth="1"/>
    <col min="8860" max="8860" width="5" bestFit="1" customWidth="1"/>
    <col min="8861" max="8864" width="7.6640625" bestFit="1" customWidth="1"/>
    <col min="8865" max="8865" width="8.6640625" bestFit="1" customWidth="1"/>
    <col min="8866" max="8866" width="6" bestFit="1" customWidth="1"/>
    <col min="8867" max="8868" width="7.6640625" bestFit="1" customWidth="1"/>
    <col min="8869" max="8869" width="8.6640625" bestFit="1" customWidth="1"/>
    <col min="8870" max="8870" width="7.6640625" bestFit="1" customWidth="1"/>
    <col min="8871" max="8871" width="8.6640625" bestFit="1" customWidth="1"/>
    <col min="8872" max="8872" width="6" bestFit="1" customWidth="1"/>
    <col min="8873" max="8875" width="8.6640625" bestFit="1" customWidth="1"/>
    <col min="8876" max="8876" width="7.6640625" bestFit="1" customWidth="1"/>
    <col min="8877" max="8877" width="6" bestFit="1" customWidth="1"/>
    <col min="8878" max="8879" width="7.6640625" bestFit="1" customWidth="1"/>
    <col min="8880" max="8881" width="8.6640625" bestFit="1" customWidth="1"/>
    <col min="8882" max="8882" width="6" bestFit="1" customWidth="1"/>
    <col min="8883" max="8887" width="8.6640625" bestFit="1" customWidth="1"/>
    <col min="8888" max="8888" width="6" bestFit="1" customWidth="1"/>
    <col min="8889" max="8890" width="7.6640625" bestFit="1" customWidth="1"/>
    <col min="8891" max="8891" width="8.6640625" bestFit="1" customWidth="1"/>
    <col min="8892" max="8892" width="7.6640625" bestFit="1" customWidth="1"/>
    <col min="8893" max="8893" width="8.6640625" bestFit="1" customWidth="1"/>
    <col min="8894" max="8894" width="6" bestFit="1" customWidth="1"/>
    <col min="8895" max="8896" width="7.6640625" bestFit="1" customWidth="1"/>
    <col min="8897" max="8897" width="8.6640625" bestFit="1" customWidth="1"/>
    <col min="8898" max="8898" width="6.6640625" bestFit="1" customWidth="1"/>
    <col min="8899" max="8899" width="6" bestFit="1" customWidth="1"/>
    <col min="8900" max="8901" width="7.6640625" bestFit="1" customWidth="1"/>
    <col min="8902" max="8902" width="8.6640625" bestFit="1" customWidth="1"/>
    <col min="8903" max="8903" width="7.6640625" bestFit="1" customWidth="1"/>
    <col min="8904" max="8904" width="8.6640625" bestFit="1" customWidth="1"/>
    <col min="8905" max="8905" width="6" bestFit="1" customWidth="1"/>
    <col min="8906" max="8906" width="7.6640625" bestFit="1" customWidth="1"/>
    <col min="8907" max="8910" width="8.6640625" bestFit="1" customWidth="1"/>
    <col min="8911" max="8911" width="6" bestFit="1" customWidth="1"/>
    <col min="8912" max="8912" width="6.6640625" bestFit="1" customWidth="1"/>
    <col min="8913" max="8913" width="7.6640625" bestFit="1" customWidth="1"/>
    <col min="8914" max="8914" width="8.6640625" bestFit="1" customWidth="1"/>
    <col min="8915" max="8915" width="7.6640625" bestFit="1" customWidth="1"/>
    <col min="8916" max="8916" width="6" bestFit="1" customWidth="1"/>
    <col min="8917" max="8917" width="7.6640625" bestFit="1" customWidth="1"/>
    <col min="8918" max="8919" width="8.6640625" bestFit="1" customWidth="1"/>
    <col min="8920" max="8920" width="7.6640625" bestFit="1" customWidth="1"/>
    <col min="8921" max="8921" width="8.6640625" bestFit="1" customWidth="1"/>
    <col min="8922" max="8922" width="6" bestFit="1" customWidth="1"/>
    <col min="8923" max="8923" width="6.6640625" bestFit="1" customWidth="1"/>
    <col min="8924" max="8924" width="7.6640625" bestFit="1" customWidth="1"/>
    <col min="8925" max="8925" width="8.6640625" bestFit="1" customWidth="1"/>
    <col min="8926" max="8926" width="7.6640625" bestFit="1" customWidth="1"/>
    <col min="8927" max="8927" width="8.6640625" bestFit="1" customWidth="1"/>
    <col min="8928" max="8928" width="6" bestFit="1" customWidth="1"/>
    <col min="8929" max="8929" width="6.6640625" bestFit="1" customWidth="1"/>
    <col min="8930" max="8930" width="7.6640625" bestFit="1" customWidth="1"/>
    <col min="8931" max="8931" width="8.6640625" bestFit="1" customWidth="1"/>
    <col min="8932" max="8932" width="7.6640625" bestFit="1" customWidth="1"/>
    <col min="8933" max="8933" width="8.6640625" bestFit="1" customWidth="1"/>
    <col min="8934" max="8934" width="6" bestFit="1" customWidth="1"/>
    <col min="8935" max="8935" width="6.6640625" bestFit="1" customWidth="1"/>
    <col min="8936" max="8936" width="7.6640625" bestFit="1" customWidth="1"/>
    <col min="8937" max="8937" width="8.6640625" bestFit="1" customWidth="1"/>
    <col min="8938" max="8938" width="6.6640625" bestFit="1" customWidth="1"/>
    <col min="8939" max="8939" width="8.6640625" bestFit="1" customWidth="1"/>
    <col min="8940" max="8940" width="6" bestFit="1" customWidth="1"/>
    <col min="8941" max="8942" width="7.6640625" bestFit="1" customWidth="1"/>
    <col min="8943" max="8943" width="8.6640625" bestFit="1" customWidth="1"/>
    <col min="8944" max="8944" width="7.6640625" bestFit="1" customWidth="1"/>
    <col min="8945" max="8945" width="8.6640625" bestFit="1" customWidth="1"/>
    <col min="8946" max="8946" width="6" bestFit="1" customWidth="1"/>
    <col min="8947" max="8949" width="8.6640625" bestFit="1" customWidth="1"/>
    <col min="8950" max="8950" width="7.6640625" bestFit="1" customWidth="1"/>
    <col min="8951" max="8951" width="8.6640625" bestFit="1" customWidth="1"/>
    <col min="8952" max="8952" width="6" bestFit="1" customWidth="1"/>
    <col min="8953" max="8953" width="6.6640625" bestFit="1" customWidth="1"/>
    <col min="8954" max="8954" width="7.6640625" bestFit="1" customWidth="1"/>
    <col min="8955" max="8955" width="8.6640625" bestFit="1" customWidth="1"/>
    <col min="8956" max="8956" width="6.6640625" bestFit="1" customWidth="1"/>
    <col min="8957" max="8957" width="6" bestFit="1" customWidth="1"/>
    <col min="8958" max="8959" width="7.6640625" bestFit="1" customWidth="1"/>
    <col min="8960" max="8960" width="8.6640625" bestFit="1" customWidth="1"/>
    <col min="8961" max="8961" width="7.6640625" bestFit="1" customWidth="1"/>
    <col min="8962" max="8962" width="8.6640625" bestFit="1" customWidth="1"/>
    <col min="8963" max="8963" width="6" bestFit="1" customWidth="1"/>
    <col min="8964" max="8965" width="7.6640625" bestFit="1" customWidth="1"/>
    <col min="8966" max="8968" width="8.6640625" bestFit="1" customWidth="1"/>
    <col min="8969" max="8969" width="6" bestFit="1" customWidth="1"/>
    <col min="8970" max="8970" width="8.6640625" bestFit="1" customWidth="1"/>
    <col min="8971" max="8971" width="7.6640625" bestFit="1" customWidth="1"/>
    <col min="8972" max="8974" width="8.6640625" bestFit="1" customWidth="1"/>
    <col min="8975" max="8975" width="6" bestFit="1" customWidth="1"/>
    <col min="8976" max="8977" width="7.6640625" bestFit="1" customWidth="1"/>
    <col min="8978" max="8978" width="8.6640625" bestFit="1" customWidth="1"/>
    <col min="8979" max="8979" width="7.6640625" bestFit="1" customWidth="1"/>
    <col min="8980" max="8980" width="8.6640625" bestFit="1" customWidth="1"/>
    <col min="8981" max="8981" width="6" bestFit="1" customWidth="1"/>
    <col min="8982" max="8983" width="7.6640625" bestFit="1" customWidth="1"/>
    <col min="8984" max="8986" width="8.6640625" bestFit="1" customWidth="1"/>
    <col min="8987" max="8987" width="6" bestFit="1" customWidth="1"/>
    <col min="8988" max="8992" width="8.6640625" bestFit="1" customWidth="1"/>
    <col min="8993" max="8993" width="6" bestFit="1" customWidth="1"/>
    <col min="8994" max="8995" width="7.6640625" bestFit="1" customWidth="1"/>
    <col min="8996" max="8996" width="8.6640625" bestFit="1" customWidth="1"/>
    <col min="8997" max="8997" width="7.6640625" bestFit="1" customWidth="1"/>
    <col min="8998" max="8998" width="8.6640625" bestFit="1" customWidth="1"/>
    <col min="8999" max="8999" width="6" bestFit="1" customWidth="1"/>
    <col min="9000" max="9001" width="7.6640625" bestFit="1" customWidth="1"/>
    <col min="9002" max="9002" width="8.6640625" bestFit="1" customWidth="1"/>
    <col min="9003" max="9003" width="7.6640625" bestFit="1" customWidth="1"/>
    <col min="9004" max="9004" width="8.6640625" bestFit="1" customWidth="1"/>
    <col min="9005" max="9005" width="6" bestFit="1" customWidth="1"/>
    <col min="9006" max="9006" width="6.6640625" bestFit="1" customWidth="1"/>
    <col min="9007" max="9007" width="7.6640625" bestFit="1" customWidth="1"/>
    <col min="9008" max="9008" width="8.6640625" bestFit="1" customWidth="1"/>
    <col min="9009" max="9009" width="7.6640625" bestFit="1" customWidth="1"/>
    <col min="9010" max="9010" width="6" bestFit="1" customWidth="1"/>
    <col min="9011" max="9011" width="7.6640625" bestFit="1" customWidth="1"/>
    <col min="9012" max="9012" width="6.6640625" bestFit="1" customWidth="1"/>
    <col min="9013" max="9013" width="8.6640625" bestFit="1" customWidth="1"/>
    <col min="9014" max="9014" width="7.6640625" bestFit="1" customWidth="1"/>
    <col min="9015" max="9015" width="6" bestFit="1" customWidth="1"/>
    <col min="9016" max="9017" width="7.6640625" bestFit="1" customWidth="1"/>
    <col min="9018" max="9018" width="8.6640625" bestFit="1" customWidth="1"/>
    <col min="9019" max="9019" width="7.6640625" bestFit="1" customWidth="1"/>
    <col min="9020" max="9020" width="6" bestFit="1" customWidth="1"/>
    <col min="9021" max="9022" width="7.6640625" bestFit="1" customWidth="1"/>
    <col min="9023" max="9023" width="8.6640625" bestFit="1" customWidth="1"/>
    <col min="9024" max="9024" width="7.6640625" bestFit="1" customWidth="1"/>
    <col min="9025" max="9025" width="8.6640625" bestFit="1" customWidth="1"/>
    <col min="9026" max="9026" width="6" bestFit="1" customWidth="1"/>
    <col min="9027" max="9027" width="8.6640625" bestFit="1" customWidth="1"/>
    <col min="9028" max="9028" width="7.6640625" bestFit="1" customWidth="1"/>
    <col min="9029" max="9029" width="8.6640625" bestFit="1" customWidth="1"/>
    <col min="9030" max="9030" width="7.6640625" bestFit="1" customWidth="1"/>
    <col min="9031" max="9031" width="8.6640625" bestFit="1" customWidth="1"/>
    <col min="9032" max="9032" width="6" bestFit="1" customWidth="1"/>
    <col min="9033" max="9034" width="7.6640625" bestFit="1" customWidth="1"/>
    <col min="9035" max="9035" width="8.6640625" bestFit="1" customWidth="1"/>
    <col min="9036" max="9036" width="7.6640625" bestFit="1" customWidth="1"/>
    <col min="9037" max="9037" width="8.6640625" bestFit="1" customWidth="1"/>
    <col min="9038" max="9038" width="6" bestFit="1" customWidth="1"/>
    <col min="9039" max="9041" width="8.6640625" bestFit="1" customWidth="1"/>
    <col min="9042" max="9042" width="7.6640625" bestFit="1" customWidth="1"/>
    <col min="9043" max="9043" width="6" bestFit="1" customWidth="1"/>
    <col min="9044" max="9045" width="7.6640625" bestFit="1" customWidth="1"/>
    <col min="9046" max="9046" width="8.6640625" bestFit="1" customWidth="1"/>
    <col min="9047" max="9047" width="7.6640625" bestFit="1" customWidth="1"/>
    <col min="9048" max="9048" width="8.6640625" bestFit="1" customWidth="1"/>
    <col min="9049" max="9049" width="6" bestFit="1" customWidth="1"/>
    <col min="9050" max="9050" width="7.6640625" bestFit="1" customWidth="1"/>
    <col min="9051" max="9052" width="8.6640625" bestFit="1" customWidth="1"/>
    <col min="9053" max="9053" width="7.6640625" bestFit="1" customWidth="1"/>
    <col min="9054" max="9054" width="8.6640625" bestFit="1" customWidth="1"/>
    <col min="9055" max="9055" width="6" bestFit="1" customWidth="1"/>
    <col min="9056" max="9057" width="7.6640625" bestFit="1" customWidth="1"/>
    <col min="9058" max="9058" width="8.6640625" bestFit="1" customWidth="1"/>
    <col min="9059" max="9059" width="7.6640625" bestFit="1" customWidth="1"/>
    <col min="9060" max="9060" width="8.6640625" bestFit="1" customWidth="1"/>
    <col min="9061" max="9061" width="6" bestFit="1" customWidth="1"/>
    <col min="9062" max="9064" width="8.6640625" bestFit="1" customWidth="1"/>
    <col min="9065" max="9065" width="7.6640625" bestFit="1" customWidth="1"/>
    <col min="9066" max="9066" width="8.6640625" bestFit="1" customWidth="1"/>
    <col min="9067" max="9067" width="6" bestFit="1" customWidth="1"/>
    <col min="9068" max="9068" width="7.6640625" bestFit="1" customWidth="1"/>
    <col min="9069" max="9069" width="6.6640625" bestFit="1" customWidth="1"/>
    <col min="9070" max="9070" width="8.6640625" bestFit="1" customWidth="1"/>
    <col min="9071" max="9071" width="7.6640625" bestFit="1" customWidth="1"/>
    <col min="9072" max="9072" width="6" bestFit="1" customWidth="1"/>
    <col min="9073" max="9073" width="8.6640625" bestFit="1" customWidth="1"/>
    <col min="9074" max="9074" width="7.6640625" bestFit="1" customWidth="1"/>
    <col min="9075" max="9075" width="8.6640625" bestFit="1" customWidth="1"/>
    <col min="9076" max="9076" width="7.6640625" bestFit="1" customWidth="1"/>
    <col min="9077" max="9077" width="6" bestFit="1" customWidth="1"/>
    <col min="9078" max="9078" width="7.6640625" bestFit="1" customWidth="1"/>
    <col min="9079" max="9082" width="8.6640625" bestFit="1" customWidth="1"/>
    <col min="9083" max="9083" width="6" bestFit="1" customWidth="1"/>
    <col min="9084" max="9085" width="7.6640625" bestFit="1" customWidth="1"/>
    <col min="9086" max="9086" width="8.6640625" bestFit="1" customWidth="1"/>
    <col min="9087" max="9087" width="7.6640625" bestFit="1" customWidth="1"/>
    <col min="9088" max="9088" width="6" bestFit="1" customWidth="1"/>
    <col min="9089" max="9090" width="7.6640625" bestFit="1" customWidth="1"/>
    <col min="9091" max="9093" width="8.6640625" bestFit="1" customWidth="1"/>
    <col min="9094" max="9094" width="6" bestFit="1" customWidth="1"/>
    <col min="9095" max="9096" width="7.6640625" bestFit="1" customWidth="1"/>
    <col min="9097" max="9097" width="8.6640625" bestFit="1" customWidth="1"/>
    <col min="9098" max="9098" width="7.6640625" bestFit="1" customWidth="1"/>
    <col min="9099" max="9099" width="8.6640625" bestFit="1" customWidth="1"/>
    <col min="9100" max="9100" width="6" bestFit="1" customWidth="1"/>
    <col min="9101" max="9101" width="7.6640625" bestFit="1" customWidth="1"/>
    <col min="9102" max="9103" width="8.6640625" bestFit="1" customWidth="1"/>
    <col min="9104" max="9104" width="7.6640625" bestFit="1" customWidth="1"/>
    <col min="9105" max="9105" width="8.6640625" bestFit="1" customWidth="1"/>
    <col min="9106" max="9106" width="6" bestFit="1" customWidth="1"/>
    <col min="9107" max="9107" width="8.6640625" bestFit="1" customWidth="1"/>
    <col min="9108" max="9108" width="7.6640625" bestFit="1" customWidth="1"/>
    <col min="9109" max="9109" width="8.6640625" bestFit="1" customWidth="1"/>
    <col min="9110" max="9110" width="7.6640625" bestFit="1" customWidth="1"/>
    <col min="9111" max="9111" width="8.6640625" bestFit="1" customWidth="1"/>
    <col min="9112" max="9112" width="6" bestFit="1" customWidth="1"/>
    <col min="9113" max="9114" width="6.6640625" bestFit="1" customWidth="1"/>
    <col min="9115" max="9115" width="8.6640625" bestFit="1" customWidth="1"/>
    <col min="9116" max="9116" width="7.6640625" bestFit="1" customWidth="1"/>
    <col min="9117" max="9117" width="8.6640625" bestFit="1" customWidth="1"/>
    <col min="9118" max="9118" width="6" bestFit="1" customWidth="1"/>
    <col min="9119" max="9119" width="7.6640625" bestFit="1" customWidth="1"/>
    <col min="9120" max="9120" width="6.6640625" bestFit="1" customWidth="1"/>
    <col min="9121" max="9121" width="8.6640625" bestFit="1" customWidth="1"/>
    <col min="9122" max="9122" width="6" bestFit="1" customWidth="1"/>
    <col min="9123" max="9123" width="6.6640625" bestFit="1" customWidth="1"/>
    <col min="9124" max="9124" width="7.6640625" bestFit="1" customWidth="1"/>
    <col min="9125" max="9125" width="8.6640625" bestFit="1" customWidth="1"/>
    <col min="9126" max="9126" width="6.6640625" bestFit="1" customWidth="1"/>
    <col min="9127" max="9127" width="6" bestFit="1" customWidth="1"/>
    <col min="9128" max="9129" width="7.6640625" bestFit="1" customWidth="1"/>
    <col min="9130" max="9130" width="8.6640625" bestFit="1" customWidth="1"/>
    <col min="9131" max="9131" width="7.6640625" bestFit="1" customWidth="1"/>
    <col min="9132" max="9132" width="8.6640625" bestFit="1" customWidth="1"/>
    <col min="9133" max="9133" width="6" bestFit="1" customWidth="1"/>
    <col min="9134" max="9134" width="6.6640625" bestFit="1" customWidth="1"/>
    <col min="9135" max="9135" width="7.6640625" bestFit="1" customWidth="1"/>
    <col min="9136" max="9136" width="8.6640625" bestFit="1" customWidth="1"/>
    <col min="9137" max="9137" width="7.6640625" bestFit="1" customWidth="1"/>
    <col min="9138" max="9138" width="8.6640625" bestFit="1" customWidth="1"/>
    <col min="9139" max="9139" width="6" bestFit="1" customWidth="1"/>
    <col min="9140" max="9141" width="7.6640625" bestFit="1" customWidth="1"/>
    <col min="9142" max="9142" width="8.6640625" bestFit="1" customWidth="1"/>
    <col min="9143" max="9143" width="6.6640625" bestFit="1" customWidth="1"/>
    <col min="9144" max="9144" width="6" bestFit="1" customWidth="1"/>
    <col min="9145" max="9146" width="7.6640625" bestFit="1" customWidth="1"/>
    <col min="9147" max="9147" width="8.6640625" bestFit="1" customWidth="1"/>
    <col min="9148" max="9148" width="7.6640625" bestFit="1" customWidth="1"/>
    <col min="9149" max="9149" width="8.6640625" bestFit="1" customWidth="1"/>
    <col min="9150" max="9150" width="6" bestFit="1" customWidth="1"/>
    <col min="9151" max="9151" width="7.6640625" bestFit="1" customWidth="1"/>
    <col min="9152" max="9152" width="6.6640625" bestFit="1" customWidth="1"/>
    <col min="9153" max="9153" width="8.6640625" bestFit="1" customWidth="1"/>
    <col min="9154" max="9154" width="7.6640625" bestFit="1" customWidth="1"/>
    <col min="9155" max="9155" width="6" bestFit="1" customWidth="1"/>
    <col min="9156" max="9156" width="6.6640625" bestFit="1" customWidth="1"/>
    <col min="9157" max="9160" width="8.6640625" bestFit="1" customWidth="1"/>
    <col min="9161" max="9161" width="6" bestFit="1" customWidth="1"/>
    <col min="9162" max="9163" width="7.6640625" bestFit="1" customWidth="1"/>
    <col min="9164" max="9164" width="8.6640625" bestFit="1" customWidth="1"/>
    <col min="9165" max="9165" width="6.6640625" bestFit="1" customWidth="1"/>
    <col min="9166" max="9166" width="8.6640625" bestFit="1" customWidth="1"/>
    <col min="9167" max="9167" width="6" bestFit="1" customWidth="1"/>
    <col min="9168" max="9169" width="7.6640625" bestFit="1" customWidth="1"/>
    <col min="9170" max="9170" width="8.6640625" bestFit="1" customWidth="1"/>
    <col min="9171" max="9171" width="7.6640625" bestFit="1" customWidth="1"/>
    <col min="9172" max="9172" width="8.6640625" bestFit="1" customWidth="1"/>
    <col min="9173" max="9173" width="6" bestFit="1" customWidth="1"/>
    <col min="9174" max="9175" width="7.6640625" bestFit="1" customWidth="1"/>
    <col min="9176" max="9178" width="8.6640625" bestFit="1" customWidth="1"/>
    <col min="9179" max="9179" width="6" bestFit="1" customWidth="1"/>
    <col min="9180" max="9181" width="7.6640625" bestFit="1" customWidth="1"/>
    <col min="9182" max="9182" width="8.6640625" bestFit="1" customWidth="1"/>
    <col min="9183" max="9183" width="7.6640625" bestFit="1" customWidth="1"/>
    <col min="9184" max="9184" width="8.6640625" bestFit="1" customWidth="1"/>
    <col min="9185" max="9185" width="6" bestFit="1" customWidth="1"/>
    <col min="9186" max="9186" width="7.6640625" bestFit="1" customWidth="1"/>
    <col min="9187" max="9187" width="6.6640625" bestFit="1" customWidth="1"/>
    <col min="9188" max="9188" width="8.6640625" bestFit="1" customWidth="1"/>
    <col min="9189" max="9189" width="6.6640625" bestFit="1" customWidth="1"/>
    <col min="9190" max="9190" width="8.6640625" bestFit="1" customWidth="1"/>
    <col min="9191" max="9191" width="6" bestFit="1" customWidth="1"/>
    <col min="9192" max="9193" width="6.6640625" bestFit="1" customWidth="1"/>
    <col min="9194" max="9194" width="7.6640625" bestFit="1" customWidth="1"/>
    <col min="9195" max="9195" width="6.6640625" bestFit="1" customWidth="1"/>
    <col min="9196" max="9196" width="8.6640625" bestFit="1" customWidth="1"/>
    <col min="9197" max="9197" width="6" bestFit="1" customWidth="1"/>
    <col min="9198" max="9198" width="7.6640625" bestFit="1" customWidth="1"/>
    <col min="9199" max="9200" width="8.6640625" bestFit="1" customWidth="1"/>
    <col min="9201" max="9201" width="7.6640625" bestFit="1" customWidth="1"/>
    <col min="9202" max="9202" width="8.6640625" bestFit="1" customWidth="1"/>
    <col min="9203" max="9203" width="6" bestFit="1" customWidth="1"/>
    <col min="9204" max="9204" width="8.6640625" bestFit="1" customWidth="1"/>
    <col min="9205" max="9205" width="7.6640625" bestFit="1" customWidth="1"/>
    <col min="9206" max="9206" width="8.6640625" bestFit="1" customWidth="1"/>
    <col min="9207" max="9207" width="7.6640625" bestFit="1" customWidth="1"/>
    <col min="9208" max="9208" width="8.6640625" bestFit="1" customWidth="1"/>
    <col min="9209" max="9209" width="6" bestFit="1" customWidth="1"/>
    <col min="9210" max="9212" width="8.6640625" bestFit="1" customWidth="1"/>
    <col min="9213" max="9213" width="7.6640625" bestFit="1" customWidth="1"/>
    <col min="9214" max="9214" width="8.6640625" bestFit="1" customWidth="1"/>
    <col min="9215" max="9215" width="6" bestFit="1" customWidth="1"/>
    <col min="9216" max="9216" width="6.6640625" bestFit="1" customWidth="1"/>
    <col min="9217" max="9218" width="7.6640625" bestFit="1" customWidth="1"/>
    <col min="9219" max="9219" width="6.6640625" bestFit="1" customWidth="1"/>
    <col min="9220" max="9220" width="6" bestFit="1" customWidth="1"/>
    <col min="9221" max="9222" width="7.6640625" bestFit="1" customWidth="1"/>
    <col min="9223" max="9223" width="8.6640625" bestFit="1" customWidth="1"/>
    <col min="9224" max="9224" width="7.6640625" bestFit="1" customWidth="1"/>
    <col min="9225" max="9225" width="8.6640625" bestFit="1" customWidth="1"/>
    <col min="9226" max="9226" width="6" bestFit="1" customWidth="1"/>
    <col min="9227" max="9228" width="7.6640625" bestFit="1" customWidth="1"/>
    <col min="9229" max="9229" width="8.6640625" bestFit="1" customWidth="1"/>
    <col min="9230" max="9230" width="7.6640625" bestFit="1" customWidth="1"/>
    <col min="9231" max="9231" width="6" bestFit="1" customWidth="1"/>
    <col min="9232" max="9232" width="7.6640625" bestFit="1" customWidth="1"/>
    <col min="9233" max="9234" width="8.6640625" bestFit="1" customWidth="1"/>
    <col min="9235" max="9235" width="7.6640625" bestFit="1" customWidth="1"/>
    <col min="9236" max="9236" width="8.6640625" bestFit="1" customWidth="1"/>
    <col min="9237" max="9237" width="6" bestFit="1" customWidth="1"/>
    <col min="9238" max="9241" width="8.6640625" bestFit="1" customWidth="1"/>
    <col min="9242" max="9242" width="6" bestFit="1" customWidth="1"/>
    <col min="9243" max="9243" width="7.6640625" bestFit="1" customWidth="1"/>
    <col min="9244" max="9247" width="8.6640625" bestFit="1" customWidth="1"/>
    <col min="9248" max="9248" width="6" bestFit="1" customWidth="1"/>
    <col min="9249" max="9249" width="6.6640625" bestFit="1" customWidth="1"/>
    <col min="9250" max="9251" width="7.6640625" bestFit="1" customWidth="1"/>
    <col min="9252" max="9252" width="6.6640625" bestFit="1" customWidth="1"/>
    <col min="9253" max="9253" width="8.6640625" bestFit="1" customWidth="1"/>
    <col min="9254" max="9254" width="6" bestFit="1" customWidth="1"/>
    <col min="9255" max="9255" width="6.6640625" bestFit="1" customWidth="1"/>
    <col min="9256" max="9256" width="7.6640625" bestFit="1" customWidth="1"/>
    <col min="9257" max="9257" width="8.6640625" bestFit="1" customWidth="1"/>
    <col min="9258" max="9258" width="7.6640625" bestFit="1" customWidth="1"/>
    <col min="9259" max="9259" width="8.6640625" bestFit="1" customWidth="1"/>
    <col min="9260" max="9260" width="6" bestFit="1" customWidth="1"/>
    <col min="9261" max="9265" width="8.6640625" bestFit="1" customWidth="1"/>
    <col min="9266" max="9266" width="6" bestFit="1" customWidth="1"/>
    <col min="9267" max="9267" width="7.6640625" bestFit="1" customWidth="1"/>
    <col min="9268" max="9269" width="8.6640625" bestFit="1" customWidth="1"/>
    <col min="9270" max="9270" width="7.6640625" bestFit="1" customWidth="1"/>
    <col min="9271" max="9271" width="8.6640625" bestFit="1" customWidth="1"/>
    <col min="9272" max="9272" width="6" bestFit="1" customWidth="1"/>
    <col min="9273" max="9274" width="7.6640625" bestFit="1" customWidth="1"/>
    <col min="9275" max="9275" width="8.6640625" bestFit="1" customWidth="1"/>
    <col min="9276" max="9276" width="7.6640625" bestFit="1" customWidth="1"/>
    <col min="9277" max="9277" width="8.6640625" bestFit="1" customWidth="1"/>
    <col min="9278" max="9278" width="6" bestFit="1" customWidth="1"/>
    <col min="9279" max="9279" width="6.6640625" bestFit="1" customWidth="1"/>
    <col min="9280" max="9281" width="7.6640625" bestFit="1" customWidth="1"/>
    <col min="9282" max="9282" width="6.6640625" bestFit="1" customWidth="1"/>
    <col min="9283" max="9283" width="8.6640625" bestFit="1" customWidth="1"/>
    <col min="9284" max="9284" width="6" bestFit="1" customWidth="1"/>
    <col min="9285" max="9286" width="7.6640625" bestFit="1" customWidth="1"/>
    <col min="9287" max="9287" width="8.6640625" bestFit="1" customWidth="1"/>
    <col min="9288" max="9288" width="7.6640625" bestFit="1" customWidth="1"/>
    <col min="9289" max="9289" width="8.6640625" bestFit="1" customWidth="1"/>
    <col min="9290" max="9290" width="6" bestFit="1" customWidth="1"/>
    <col min="9291" max="9292" width="7.6640625" bestFit="1" customWidth="1"/>
    <col min="9293" max="9295" width="8.6640625" bestFit="1" customWidth="1"/>
    <col min="9296" max="9296" width="6" bestFit="1" customWidth="1"/>
    <col min="9297" max="9298" width="7.6640625" bestFit="1" customWidth="1"/>
    <col min="9299" max="9299" width="8.6640625" bestFit="1" customWidth="1"/>
    <col min="9300" max="9300" width="7.6640625" bestFit="1" customWidth="1"/>
    <col min="9301" max="9301" width="8.6640625" bestFit="1" customWidth="1"/>
    <col min="9302" max="9302" width="6" bestFit="1" customWidth="1"/>
    <col min="9303" max="9305" width="8.6640625" bestFit="1" customWidth="1"/>
    <col min="9306" max="9306" width="7.6640625" bestFit="1" customWidth="1"/>
    <col min="9307" max="9307" width="6" bestFit="1" customWidth="1"/>
    <col min="9308" max="9309" width="7.6640625" bestFit="1" customWidth="1"/>
    <col min="9310" max="9310" width="8.6640625" bestFit="1" customWidth="1"/>
    <col min="9311" max="9311" width="7.6640625" bestFit="1" customWidth="1"/>
    <col min="9312" max="9312" width="8.6640625" bestFit="1" customWidth="1"/>
    <col min="9313" max="9313" width="6" bestFit="1" customWidth="1"/>
    <col min="9314" max="9314" width="7.6640625" bestFit="1" customWidth="1"/>
    <col min="9315" max="9316" width="8.6640625" bestFit="1" customWidth="1"/>
    <col min="9317" max="9317" width="7.6640625" bestFit="1" customWidth="1"/>
    <col min="9318" max="9318" width="8.6640625" bestFit="1" customWidth="1"/>
    <col min="9319" max="9319" width="6" bestFit="1" customWidth="1"/>
    <col min="9320" max="9321" width="7.6640625" bestFit="1" customWidth="1"/>
    <col min="9322" max="9324" width="8.6640625" bestFit="1" customWidth="1"/>
    <col min="9325" max="9325" width="6" bestFit="1" customWidth="1"/>
    <col min="9326" max="9327" width="7.6640625" bestFit="1" customWidth="1"/>
    <col min="9328" max="9328" width="8.6640625" bestFit="1" customWidth="1"/>
    <col min="9329" max="9329" width="7.6640625" bestFit="1" customWidth="1"/>
    <col min="9330" max="9330" width="8.6640625" bestFit="1" customWidth="1"/>
    <col min="9331" max="9331" width="6" bestFit="1" customWidth="1"/>
    <col min="9332" max="9333" width="7.6640625" bestFit="1" customWidth="1"/>
    <col min="9334" max="9334" width="8.6640625" bestFit="1" customWidth="1"/>
    <col min="9335" max="9335" width="7.6640625" bestFit="1" customWidth="1"/>
    <col min="9336" max="9336" width="8.6640625" bestFit="1" customWidth="1"/>
    <col min="9337" max="9337" width="6" bestFit="1" customWidth="1"/>
    <col min="9338" max="9339" width="7.6640625" bestFit="1" customWidth="1"/>
    <col min="9340" max="9340" width="8.6640625" bestFit="1" customWidth="1"/>
    <col min="9341" max="9341" width="7.6640625" bestFit="1" customWidth="1"/>
    <col min="9342" max="9342" width="8.6640625" bestFit="1" customWidth="1"/>
    <col min="9343" max="9343" width="6" bestFit="1" customWidth="1"/>
    <col min="9344" max="9344" width="7.6640625" bestFit="1" customWidth="1"/>
    <col min="9345" max="9348" width="8.6640625" bestFit="1" customWidth="1"/>
    <col min="9349" max="9349" width="6" bestFit="1" customWidth="1"/>
    <col min="9350" max="9351" width="7.6640625" bestFit="1" customWidth="1"/>
    <col min="9352" max="9352" width="8.6640625" bestFit="1" customWidth="1"/>
    <col min="9353" max="9353" width="7.6640625" bestFit="1" customWidth="1"/>
    <col min="9354" max="9354" width="8.6640625" bestFit="1" customWidth="1"/>
    <col min="9355" max="9355" width="6" bestFit="1" customWidth="1"/>
    <col min="9356" max="9357" width="7.6640625" bestFit="1" customWidth="1"/>
    <col min="9358" max="9358" width="8.6640625" bestFit="1" customWidth="1"/>
    <col min="9359" max="9359" width="7.6640625" bestFit="1" customWidth="1"/>
    <col min="9360" max="9360" width="8.6640625" bestFit="1" customWidth="1"/>
    <col min="9361" max="9361" width="6" bestFit="1" customWidth="1"/>
    <col min="9362" max="9362" width="6.6640625" bestFit="1" customWidth="1"/>
    <col min="9363" max="9364" width="7.6640625" bestFit="1" customWidth="1"/>
    <col min="9365" max="9365" width="6.6640625" bestFit="1" customWidth="1"/>
    <col min="9366" max="9366" width="6" bestFit="1" customWidth="1"/>
    <col min="9367" max="9368" width="7.6640625" bestFit="1" customWidth="1"/>
    <col min="9369" max="9369" width="8.6640625" bestFit="1" customWidth="1"/>
    <col min="9370" max="9370" width="7.6640625" bestFit="1" customWidth="1"/>
    <col min="9371" max="9371" width="6" bestFit="1" customWidth="1"/>
    <col min="9372" max="9373" width="7.6640625" bestFit="1" customWidth="1"/>
    <col min="9374" max="9374" width="8.6640625" bestFit="1" customWidth="1"/>
    <col min="9375" max="9375" width="7.6640625" bestFit="1" customWidth="1"/>
    <col min="9376" max="9376" width="8.6640625" bestFit="1" customWidth="1"/>
    <col min="9377" max="9377" width="6" bestFit="1" customWidth="1"/>
    <col min="9378" max="9379" width="7.6640625" bestFit="1" customWidth="1"/>
    <col min="9380" max="9380" width="8.6640625" bestFit="1" customWidth="1"/>
    <col min="9381" max="9381" width="7.6640625" bestFit="1" customWidth="1"/>
    <col min="9382" max="9382" width="8.6640625" bestFit="1" customWidth="1"/>
    <col min="9383" max="9383" width="6" bestFit="1" customWidth="1"/>
    <col min="9384" max="9385" width="7.6640625" bestFit="1" customWidth="1"/>
    <col min="9386" max="9386" width="8.6640625" bestFit="1" customWidth="1"/>
    <col min="9387" max="9387" width="7.6640625" bestFit="1" customWidth="1"/>
    <col min="9388" max="9388" width="6" bestFit="1" customWidth="1"/>
    <col min="9389" max="9390" width="7.6640625" bestFit="1" customWidth="1"/>
    <col min="9391" max="9393" width="8.6640625" bestFit="1" customWidth="1"/>
    <col min="9394" max="9394" width="6" bestFit="1" customWidth="1"/>
    <col min="9395" max="9396" width="7.6640625" bestFit="1" customWidth="1"/>
    <col min="9397" max="9397" width="8.6640625" bestFit="1" customWidth="1"/>
    <col min="9398" max="9398" width="7.6640625" bestFit="1" customWidth="1"/>
    <col min="9399" max="9399" width="8.6640625" bestFit="1" customWidth="1"/>
    <col min="9400" max="9400" width="6" bestFit="1" customWidth="1"/>
    <col min="9401" max="9401" width="7.6640625" bestFit="1" customWidth="1"/>
    <col min="9402" max="9405" width="8.6640625" bestFit="1" customWidth="1"/>
    <col min="9406" max="9406" width="6" bestFit="1" customWidth="1"/>
    <col min="9407" max="9408" width="7.6640625" bestFit="1" customWidth="1"/>
    <col min="9409" max="9409" width="8.6640625" bestFit="1" customWidth="1"/>
    <col min="9410" max="9410" width="7.6640625" bestFit="1" customWidth="1"/>
    <col min="9411" max="9411" width="8.6640625" bestFit="1" customWidth="1"/>
    <col min="9412" max="9412" width="6" bestFit="1" customWidth="1"/>
    <col min="9413" max="9414" width="6.6640625" bestFit="1" customWidth="1"/>
    <col min="9415" max="9415" width="7.6640625" bestFit="1" customWidth="1"/>
    <col min="9416" max="9416" width="6.6640625" bestFit="1" customWidth="1"/>
    <col min="9417" max="9417" width="8.6640625" bestFit="1" customWidth="1"/>
    <col min="9418" max="9418" width="6" bestFit="1" customWidth="1"/>
    <col min="9419" max="9419" width="7.6640625" bestFit="1" customWidth="1"/>
    <col min="9420" max="9423" width="8.6640625" bestFit="1" customWidth="1"/>
    <col min="9424" max="9424" width="6" bestFit="1" customWidth="1"/>
    <col min="9425" max="9429" width="8.6640625" bestFit="1" customWidth="1"/>
    <col min="9430" max="9430" width="6" bestFit="1" customWidth="1"/>
    <col min="9431" max="9432" width="7.6640625" bestFit="1" customWidth="1"/>
    <col min="9433" max="9433" width="8.6640625" bestFit="1" customWidth="1"/>
    <col min="9434" max="9434" width="7.6640625" bestFit="1" customWidth="1"/>
    <col min="9435" max="9435" width="8.6640625" bestFit="1" customWidth="1"/>
    <col min="9436" max="9436" width="6" bestFit="1" customWidth="1"/>
    <col min="9437" max="9438" width="7.6640625" bestFit="1" customWidth="1"/>
    <col min="9439" max="9439" width="8.6640625" bestFit="1" customWidth="1"/>
    <col min="9440" max="9440" width="7.6640625" bestFit="1" customWidth="1"/>
    <col min="9441" max="9441" width="8.6640625" bestFit="1" customWidth="1"/>
    <col min="9442" max="9442" width="6" bestFit="1" customWidth="1"/>
    <col min="9443" max="9444" width="6.6640625" bestFit="1" customWidth="1"/>
    <col min="9445" max="9445" width="7.6640625" bestFit="1" customWidth="1"/>
    <col min="9446" max="9446" width="6.6640625" bestFit="1" customWidth="1"/>
    <col min="9447" max="9447" width="8.6640625" bestFit="1" customWidth="1"/>
    <col min="9448" max="9448" width="6" bestFit="1" customWidth="1"/>
    <col min="9449" max="9449" width="7.6640625" bestFit="1" customWidth="1"/>
    <col min="9450" max="9451" width="8.6640625" bestFit="1" customWidth="1"/>
    <col min="9452" max="9452" width="7.6640625" bestFit="1" customWidth="1"/>
    <col min="9453" max="9453" width="8.6640625" bestFit="1" customWidth="1"/>
    <col min="9454" max="9454" width="6" bestFit="1" customWidth="1"/>
    <col min="9455" max="9455" width="7.6640625" bestFit="1" customWidth="1"/>
    <col min="9456" max="9456" width="6.6640625" bestFit="1" customWidth="1"/>
    <col min="9457" max="9457" width="8.6640625" bestFit="1" customWidth="1"/>
    <col min="9458" max="9458" width="7.6640625" bestFit="1" customWidth="1"/>
    <col min="9459" max="9459" width="8.6640625" bestFit="1" customWidth="1"/>
    <col min="9460" max="9460" width="6" bestFit="1" customWidth="1"/>
    <col min="9461" max="9461" width="6.6640625" bestFit="1" customWidth="1"/>
    <col min="9462" max="9462" width="7.6640625" bestFit="1" customWidth="1"/>
    <col min="9463" max="9463" width="8.6640625" bestFit="1" customWidth="1"/>
    <col min="9464" max="9464" width="7.6640625" bestFit="1" customWidth="1"/>
    <col min="9465" max="9465" width="8.6640625" bestFit="1" customWidth="1"/>
    <col min="9466" max="9466" width="6" bestFit="1" customWidth="1"/>
    <col min="9467" max="9468" width="7.6640625" bestFit="1" customWidth="1"/>
    <col min="9469" max="9469" width="8.6640625" bestFit="1" customWidth="1"/>
    <col min="9470" max="9470" width="7.6640625" bestFit="1" customWidth="1"/>
    <col min="9471" max="9471" width="8.6640625" bestFit="1" customWidth="1"/>
    <col min="9472" max="9472" width="6" bestFit="1" customWidth="1"/>
    <col min="9473" max="9474" width="7.6640625" bestFit="1" customWidth="1"/>
    <col min="9475" max="9475" width="8.6640625" bestFit="1" customWidth="1"/>
    <col min="9476" max="9476" width="7.6640625" bestFit="1" customWidth="1"/>
    <col min="9477" max="9477" width="6" bestFit="1" customWidth="1"/>
    <col min="9478" max="9478" width="8.6640625" bestFit="1" customWidth="1"/>
    <col min="9479" max="9479" width="7.6640625" bestFit="1" customWidth="1"/>
    <col min="9480" max="9481" width="8.6640625" bestFit="1" customWidth="1"/>
    <col min="9482" max="9482" width="6" bestFit="1" customWidth="1"/>
    <col min="9483" max="9487" width="8.6640625" bestFit="1" customWidth="1"/>
    <col min="9488" max="9488" width="6" bestFit="1" customWidth="1"/>
    <col min="9489" max="9490" width="6.6640625" bestFit="1" customWidth="1"/>
    <col min="9491" max="9491" width="8.6640625" bestFit="1" customWidth="1"/>
    <col min="9492" max="9492" width="6.6640625" bestFit="1" customWidth="1"/>
    <col min="9493" max="9493" width="6" bestFit="1" customWidth="1"/>
    <col min="9494" max="9498" width="8.6640625" bestFit="1" customWidth="1"/>
    <col min="9499" max="9499" width="6" bestFit="1" customWidth="1"/>
    <col min="9500" max="9501" width="7.6640625" bestFit="1" customWidth="1"/>
    <col min="9502" max="9502" width="8.6640625" bestFit="1" customWidth="1"/>
    <col min="9503" max="9503" width="7.6640625" bestFit="1" customWidth="1"/>
    <col min="9504" max="9504" width="6" bestFit="1" customWidth="1"/>
    <col min="9505" max="9507" width="8.6640625" bestFit="1" customWidth="1"/>
    <col min="9508" max="9508" width="7.6640625" bestFit="1" customWidth="1"/>
    <col min="9509" max="9509" width="8.6640625" bestFit="1" customWidth="1"/>
    <col min="9510" max="9510" width="6" bestFit="1" customWidth="1"/>
    <col min="9511" max="9511" width="8.6640625" bestFit="1" customWidth="1"/>
    <col min="9512" max="9512" width="7.6640625" bestFit="1" customWidth="1"/>
    <col min="9513" max="9513" width="8.6640625" bestFit="1" customWidth="1"/>
    <col min="9514" max="9514" width="7.6640625" bestFit="1" customWidth="1"/>
    <col min="9515" max="9515" width="6" bestFit="1" customWidth="1"/>
    <col min="9516" max="9517" width="7.6640625" bestFit="1" customWidth="1"/>
    <col min="9518" max="9518" width="8.6640625" bestFit="1" customWidth="1"/>
    <col min="9519" max="9519" width="7.6640625" bestFit="1" customWidth="1"/>
    <col min="9520" max="9520" width="8.6640625" bestFit="1" customWidth="1"/>
    <col min="9521" max="9521" width="6" bestFit="1" customWidth="1"/>
    <col min="9522" max="9523" width="6.6640625" bestFit="1" customWidth="1"/>
    <col min="9524" max="9524" width="8.6640625" bestFit="1" customWidth="1"/>
    <col min="9525" max="9525" width="7.6640625" bestFit="1" customWidth="1"/>
    <col min="9526" max="9526" width="6" bestFit="1" customWidth="1"/>
    <col min="9527" max="9527" width="7.6640625" bestFit="1" customWidth="1"/>
    <col min="9528" max="9528" width="6.6640625" bestFit="1" customWidth="1"/>
    <col min="9529" max="9529" width="8.6640625" bestFit="1" customWidth="1"/>
    <col min="9530" max="9530" width="7.6640625" bestFit="1" customWidth="1"/>
    <col min="9531" max="9531" width="8.6640625" bestFit="1" customWidth="1"/>
    <col min="9532" max="9532" width="6" bestFit="1" customWidth="1"/>
    <col min="9533" max="9534" width="7.6640625" bestFit="1" customWidth="1"/>
    <col min="9535" max="9537" width="8.6640625" bestFit="1" customWidth="1"/>
    <col min="9538" max="9538" width="6" bestFit="1" customWidth="1"/>
    <col min="9539" max="9540" width="7.6640625" bestFit="1" customWidth="1"/>
    <col min="9541" max="9541" width="8.6640625" bestFit="1" customWidth="1"/>
    <col min="9542" max="9542" width="7.6640625" bestFit="1" customWidth="1"/>
    <col min="9543" max="9543" width="8.6640625" bestFit="1" customWidth="1"/>
    <col min="9544" max="9544" width="6" bestFit="1" customWidth="1"/>
    <col min="9545" max="9546" width="7.6640625" bestFit="1" customWidth="1"/>
    <col min="9547" max="9547" width="8.6640625" bestFit="1" customWidth="1"/>
    <col min="9548" max="9548" width="7.6640625" bestFit="1" customWidth="1"/>
    <col min="9549" max="9549" width="8.6640625" bestFit="1" customWidth="1"/>
    <col min="9550" max="9550" width="6" bestFit="1" customWidth="1"/>
    <col min="9551" max="9551" width="6.6640625" bestFit="1" customWidth="1"/>
    <col min="9552" max="9552" width="7.6640625" bestFit="1" customWidth="1"/>
    <col min="9553" max="9553" width="8.6640625" bestFit="1" customWidth="1"/>
    <col min="9554" max="9554" width="7.6640625" bestFit="1" customWidth="1"/>
    <col min="9555" max="9555" width="6" bestFit="1" customWidth="1"/>
    <col min="9556" max="9557" width="7.6640625" bestFit="1" customWidth="1"/>
    <col min="9558" max="9558" width="8.6640625" bestFit="1" customWidth="1"/>
    <col min="9559" max="9559" width="7.6640625" bestFit="1" customWidth="1"/>
    <col min="9560" max="9560" width="6" bestFit="1" customWidth="1"/>
    <col min="9561" max="9562" width="7.6640625" bestFit="1" customWidth="1"/>
    <col min="9563" max="9563" width="8.6640625" bestFit="1" customWidth="1"/>
    <col min="9564" max="9564" width="7.6640625" bestFit="1" customWidth="1"/>
    <col min="9565" max="9565" width="8.6640625" bestFit="1" customWidth="1"/>
    <col min="9566" max="9566" width="6" bestFit="1" customWidth="1"/>
    <col min="9567" max="9568" width="7.6640625" bestFit="1" customWidth="1"/>
    <col min="9569" max="9569" width="8.6640625" bestFit="1" customWidth="1"/>
    <col min="9570" max="9570" width="6.6640625" bestFit="1" customWidth="1"/>
    <col min="9571" max="9571" width="8.6640625" bestFit="1" customWidth="1"/>
    <col min="9572" max="9572" width="6" bestFit="1" customWidth="1"/>
    <col min="9573" max="9574" width="7.6640625" bestFit="1" customWidth="1"/>
    <col min="9575" max="9577" width="8.6640625" bestFit="1" customWidth="1"/>
    <col min="9578" max="9578" width="6" bestFit="1" customWidth="1"/>
    <col min="9579" max="9579" width="7.6640625" bestFit="1" customWidth="1"/>
    <col min="9580" max="9581" width="8.6640625" bestFit="1" customWidth="1"/>
    <col min="9582" max="9582" width="7.6640625" bestFit="1" customWidth="1"/>
    <col min="9583" max="9583" width="8.6640625" bestFit="1" customWidth="1"/>
    <col min="9584" max="9584" width="6" bestFit="1" customWidth="1"/>
    <col min="9585" max="9585" width="7.6640625" bestFit="1" customWidth="1"/>
    <col min="9586" max="9586" width="6.6640625" bestFit="1" customWidth="1"/>
    <col min="9587" max="9587" width="8.6640625" bestFit="1" customWidth="1"/>
    <col min="9588" max="9588" width="7.6640625" bestFit="1" customWidth="1"/>
    <col min="9589" max="9589" width="8.6640625" bestFit="1" customWidth="1"/>
    <col min="9590" max="9590" width="6" bestFit="1" customWidth="1"/>
    <col min="9591" max="9592" width="7.6640625" bestFit="1" customWidth="1"/>
    <col min="9593" max="9593" width="8.6640625" bestFit="1" customWidth="1"/>
    <col min="9594" max="9594" width="7.6640625" bestFit="1" customWidth="1"/>
    <col min="9595" max="9595" width="8.6640625" bestFit="1" customWidth="1"/>
    <col min="9596" max="9596" width="6" bestFit="1" customWidth="1"/>
    <col min="9597" max="9598" width="7.6640625" bestFit="1" customWidth="1"/>
    <col min="9599" max="9599" width="8.6640625" bestFit="1" customWidth="1"/>
    <col min="9600" max="9600" width="7.6640625" bestFit="1" customWidth="1"/>
    <col min="9601" max="9601" width="8.6640625" bestFit="1" customWidth="1"/>
    <col min="9602" max="9602" width="6" bestFit="1" customWidth="1"/>
    <col min="9603" max="9604" width="7.6640625" bestFit="1" customWidth="1"/>
    <col min="9605" max="9605" width="8.6640625" bestFit="1" customWidth="1"/>
    <col min="9606" max="9606" width="7.6640625" bestFit="1" customWidth="1"/>
    <col min="9607" max="9607" width="6" bestFit="1" customWidth="1"/>
    <col min="9608" max="9608" width="7.6640625" bestFit="1" customWidth="1"/>
    <col min="9609" max="9612" width="8.6640625" bestFit="1" customWidth="1"/>
    <col min="9613" max="9613" width="6" bestFit="1" customWidth="1"/>
    <col min="9614" max="9614" width="7.6640625" bestFit="1" customWidth="1"/>
    <col min="9615" max="9615" width="6.6640625" bestFit="1" customWidth="1"/>
    <col min="9616" max="9616" width="8.6640625" bestFit="1" customWidth="1"/>
    <col min="9617" max="9617" width="7.6640625" bestFit="1" customWidth="1"/>
    <col min="9618" max="9618" width="8.6640625" bestFit="1" customWidth="1"/>
    <col min="9619" max="9619" width="6" bestFit="1" customWidth="1"/>
    <col min="9620" max="9621" width="7.6640625" bestFit="1" customWidth="1"/>
    <col min="9622" max="9622" width="8.6640625" bestFit="1" customWidth="1"/>
    <col min="9623" max="9623" width="7.6640625" bestFit="1" customWidth="1"/>
    <col min="9624" max="9624" width="8.6640625" bestFit="1" customWidth="1"/>
    <col min="9625" max="9625" width="6" bestFit="1" customWidth="1"/>
    <col min="9626" max="9627" width="6.6640625" bestFit="1" customWidth="1"/>
    <col min="9628" max="9628" width="7.6640625" bestFit="1" customWidth="1"/>
    <col min="9629" max="9629" width="6.6640625" bestFit="1" customWidth="1"/>
    <col min="9630" max="9630" width="8.6640625" bestFit="1" customWidth="1"/>
    <col min="9631" max="9631" width="6" bestFit="1" customWidth="1"/>
    <col min="9632" max="9635" width="7.6640625" bestFit="1" customWidth="1"/>
    <col min="9636" max="9636" width="8.6640625" bestFit="1" customWidth="1"/>
    <col min="9637" max="9637" width="6" bestFit="1" customWidth="1"/>
    <col min="9638" max="9639" width="7.6640625" bestFit="1" customWidth="1"/>
    <col min="9640" max="9640" width="8.6640625" bestFit="1" customWidth="1"/>
    <col min="9641" max="9641" width="7.6640625" bestFit="1" customWidth="1"/>
    <col min="9642" max="9642" width="8.6640625" bestFit="1" customWidth="1"/>
    <col min="9643" max="9643" width="6" bestFit="1" customWidth="1"/>
    <col min="9644" max="9645" width="6.6640625" bestFit="1" customWidth="1"/>
    <col min="9646" max="9646" width="7.6640625" bestFit="1" customWidth="1"/>
    <col min="9647" max="9647" width="6.6640625" bestFit="1" customWidth="1"/>
    <col min="9648" max="9648" width="8.6640625" bestFit="1" customWidth="1"/>
    <col min="9649" max="9649" width="6" bestFit="1" customWidth="1"/>
    <col min="9650" max="9650" width="7.6640625" bestFit="1" customWidth="1"/>
    <col min="9651" max="9652" width="8.6640625" bestFit="1" customWidth="1"/>
    <col min="9653" max="9653" width="7.6640625" bestFit="1" customWidth="1"/>
    <col min="9654" max="9654" width="6" bestFit="1" customWidth="1"/>
    <col min="9655" max="9656" width="7.6640625" bestFit="1" customWidth="1"/>
    <col min="9657" max="9657" width="8.6640625" bestFit="1" customWidth="1"/>
    <col min="9658" max="9658" width="7.6640625" bestFit="1" customWidth="1"/>
    <col min="9659" max="9659" width="6" bestFit="1" customWidth="1"/>
    <col min="9660" max="9661" width="7.6640625" bestFit="1" customWidth="1"/>
    <col min="9662" max="9664" width="8.6640625" bestFit="1" customWidth="1"/>
    <col min="9665" max="9665" width="6" bestFit="1" customWidth="1"/>
    <col min="9666" max="9666" width="6.6640625" bestFit="1" customWidth="1"/>
    <col min="9667" max="9667" width="7.6640625" bestFit="1" customWidth="1"/>
    <col min="9668" max="9670" width="8.6640625" bestFit="1" customWidth="1"/>
    <col min="9671" max="9671" width="6" bestFit="1" customWidth="1"/>
    <col min="9672" max="9673" width="7.6640625" bestFit="1" customWidth="1"/>
    <col min="9674" max="9674" width="8.6640625" bestFit="1" customWidth="1"/>
    <col min="9675" max="9675" width="6.6640625" bestFit="1" customWidth="1"/>
    <col min="9676" max="9676" width="6" bestFit="1" customWidth="1"/>
    <col min="9677" max="9677" width="7.6640625" bestFit="1" customWidth="1"/>
    <col min="9678" max="9679" width="8.6640625" bestFit="1" customWidth="1"/>
    <col min="9680" max="9680" width="7.6640625" bestFit="1" customWidth="1"/>
    <col min="9681" max="9681" width="6" bestFit="1" customWidth="1"/>
    <col min="9682" max="9682" width="6.6640625" bestFit="1" customWidth="1"/>
    <col min="9683" max="9684" width="8.6640625" bestFit="1" customWidth="1"/>
    <col min="9685" max="9685" width="7.6640625" bestFit="1" customWidth="1"/>
    <col min="9686" max="9686" width="8.6640625" bestFit="1" customWidth="1"/>
    <col min="9687" max="9687" width="6" bestFit="1" customWidth="1"/>
    <col min="9688" max="9689" width="7.6640625" bestFit="1" customWidth="1"/>
    <col min="9690" max="9690" width="8.6640625" bestFit="1" customWidth="1"/>
    <col min="9691" max="9691" width="7.6640625" bestFit="1" customWidth="1"/>
    <col min="9692" max="9692" width="6" bestFit="1" customWidth="1"/>
    <col min="9693" max="9694" width="7.6640625" bestFit="1" customWidth="1"/>
    <col min="9695" max="9695" width="8.6640625" bestFit="1" customWidth="1"/>
    <col min="9696" max="9696" width="7.6640625" bestFit="1" customWidth="1"/>
    <col min="9697" max="9697" width="8.6640625" bestFit="1" customWidth="1"/>
    <col min="9698" max="9698" width="6" bestFit="1" customWidth="1"/>
    <col min="9699" max="9699" width="6.6640625" bestFit="1" customWidth="1"/>
    <col min="9700" max="9700" width="7.6640625" bestFit="1" customWidth="1"/>
    <col min="9701" max="9701" width="8.6640625" bestFit="1" customWidth="1"/>
    <col min="9702" max="9702" width="7.6640625" bestFit="1" customWidth="1"/>
    <col min="9703" max="9703" width="8.6640625" bestFit="1" customWidth="1"/>
    <col min="9704" max="9704" width="6" bestFit="1" customWidth="1"/>
    <col min="9705" max="9706" width="7.6640625" bestFit="1" customWidth="1"/>
    <col min="9707" max="9707" width="8.6640625" bestFit="1" customWidth="1"/>
    <col min="9708" max="9708" width="7.6640625" bestFit="1" customWidth="1"/>
    <col min="9709" max="9709" width="6" bestFit="1" customWidth="1"/>
    <col min="9710" max="9711" width="7.6640625" bestFit="1" customWidth="1"/>
    <col min="9712" max="9712" width="8.6640625" bestFit="1" customWidth="1"/>
    <col min="9713" max="9713" width="7.6640625" bestFit="1" customWidth="1"/>
    <col min="9714" max="9714" width="8.6640625" bestFit="1" customWidth="1"/>
    <col min="9715" max="9715" width="6" bestFit="1" customWidth="1"/>
    <col min="9716" max="9717" width="7.6640625" bestFit="1" customWidth="1"/>
    <col min="9718" max="9718" width="8.6640625" bestFit="1" customWidth="1"/>
    <col min="9719" max="9719" width="7.6640625" bestFit="1" customWidth="1"/>
    <col min="9720" max="9720" width="6" bestFit="1" customWidth="1"/>
    <col min="9721" max="9725" width="8.6640625" bestFit="1" customWidth="1"/>
    <col min="9726" max="9726" width="6" bestFit="1" customWidth="1"/>
    <col min="9727" max="9728" width="7.6640625" bestFit="1" customWidth="1"/>
    <col min="9729" max="9729" width="8.6640625" bestFit="1" customWidth="1"/>
    <col min="9730" max="9730" width="6.6640625" bestFit="1" customWidth="1"/>
    <col min="9731" max="9731" width="8.6640625" bestFit="1" customWidth="1"/>
    <col min="9732" max="9732" width="6" bestFit="1" customWidth="1"/>
    <col min="9733" max="9733" width="7.6640625" bestFit="1" customWidth="1"/>
    <col min="9734" max="9737" width="8.6640625" bestFit="1" customWidth="1"/>
    <col min="9738" max="9738" width="6" bestFit="1" customWidth="1"/>
    <col min="9739" max="9739" width="7.6640625" bestFit="1" customWidth="1"/>
    <col min="9740" max="9741" width="8.6640625" bestFit="1" customWidth="1"/>
    <col min="9742" max="9742" width="7.6640625" bestFit="1" customWidth="1"/>
    <col min="9743" max="9743" width="6" bestFit="1" customWidth="1"/>
    <col min="9744" max="9745" width="7.6640625" bestFit="1" customWidth="1"/>
    <col min="9746" max="9746" width="8.6640625" bestFit="1" customWidth="1"/>
    <col min="9747" max="9747" width="7.6640625" bestFit="1" customWidth="1"/>
    <col min="9748" max="9748" width="8.6640625" bestFit="1" customWidth="1"/>
    <col min="9749" max="9749" width="6" bestFit="1" customWidth="1"/>
    <col min="9750" max="9751" width="7.6640625" bestFit="1" customWidth="1"/>
    <col min="9752" max="9752" width="8.6640625" bestFit="1" customWidth="1"/>
    <col min="9753" max="9753" width="7.6640625" bestFit="1" customWidth="1"/>
    <col min="9754" max="9754" width="8.6640625" bestFit="1" customWidth="1"/>
    <col min="9755" max="9755" width="6" bestFit="1" customWidth="1"/>
    <col min="9756" max="9757" width="7.6640625" bestFit="1" customWidth="1"/>
    <col min="9758" max="9758" width="8.6640625" bestFit="1" customWidth="1"/>
    <col min="9759" max="9759" width="7.6640625" bestFit="1" customWidth="1"/>
    <col min="9760" max="9760" width="8.6640625" bestFit="1" customWidth="1"/>
    <col min="9761" max="9761" width="6" bestFit="1" customWidth="1"/>
    <col min="9762" max="9762" width="8.6640625" bestFit="1" customWidth="1"/>
    <col min="9763" max="9763" width="7.6640625" bestFit="1" customWidth="1"/>
    <col min="9764" max="9764" width="8.6640625" bestFit="1" customWidth="1"/>
    <col min="9765" max="9765" width="7.6640625" bestFit="1" customWidth="1"/>
    <col min="9766" max="9766" width="8.6640625" bestFit="1" customWidth="1"/>
    <col min="9767" max="9767" width="6" bestFit="1" customWidth="1"/>
    <col min="9768" max="9769" width="7.6640625" bestFit="1" customWidth="1"/>
    <col min="9770" max="9770" width="8.6640625" bestFit="1" customWidth="1"/>
    <col min="9771" max="9771" width="7.6640625" bestFit="1" customWidth="1"/>
    <col min="9772" max="9772" width="6" bestFit="1" customWidth="1"/>
    <col min="9773" max="9774" width="7.6640625" bestFit="1" customWidth="1"/>
    <col min="9775" max="9775" width="8.6640625" bestFit="1" customWidth="1"/>
    <col min="9776" max="9776" width="7.6640625" bestFit="1" customWidth="1"/>
    <col min="9777" max="9777" width="8.6640625" bestFit="1" customWidth="1"/>
    <col min="9778" max="9778" width="6" bestFit="1" customWidth="1"/>
    <col min="9779" max="9779" width="7.6640625" bestFit="1" customWidth="1"/>
    <col min="9780" max="9781" width="8.6640625" bestFit="1" customWidth="1"/>
    <col min="9782" max="9782" width="7.6640625" bestFit="1" customWidth="1"/>
    <col min="9783" max="9783" width="6" bestFit="1" customWidth="1"/>
    <col min="9784" max="9786" width="8.6640625" bestFit="1" customWidth="1"/>
    <col min="9787" max="9787" width="7.6640625" bestFit="1" customWidth="1"/>
    <col min="9788" max="9788" width="8.6640625" bestFit="1" customWidth="1"/>
    <col min="9789" max="9789" width="6" bestFit="1" customWidth="1"/>
    <col min="9790" max="9792" width="8.6640625" bestFit="1" customWidth="1"/>
    <col min="9793" max="9793" width="7.6640625" bestFit="1" customWidth="1"/>
    <col min="9794" max="9794" width="8.6640625" bestFit="1" customWidth="1"/>
    <col min="9795" max="9795" width="6" bestFit="1" customWidth="1"/>
    <col min="9796" max="9796" width="6.6640625" bestFit="1" customWidth="1"/>
    <col min="9797" max="9797" width="7.6640625" bestFit="1" customWidth="1"/>
    <col min="9798" max="9798" width="8.6640625" bestFit="1" customWidth="1"/>
    <col min="9799" max="9799" width="7.6640625" bestFit="1" customWidth="1"/>
    <col min="9800" max="9800" width="8.6640625" bestFit="1" customWidth="1"/>
    <col min="9801" max="9801" width="6" bestFit="1" customWidth="1"/>
    <col min="9802" max="9803" width="7.6640625" bestFit="1" customWidth="1"/>
    <col min="9804" max="9804" width="8.6640625" bestFit="1" customWidth="1"/>
    <col min="9805" max="9805" width="7.6640625" bestFit="1" customWidth="1"/>
    <col min="9806" max="9806" width="8.6640625" bestFit="1" customWidth="1"/>
    <col min="9807" max="9807" width="6" bestFit="1" customWidth="1"/>
    <col min="9808" max="9809" width="7.6640625" bestFit="1" customWidth="1"/>
    <col min="9810" max="9812" width="8.6640625" bestFit="1" customWidth="1"/>
    <col min="9813" max="9813" width="6" bestFit="1" customWidth="1"/>
    <col min="9814" max="9815" width="7.6640625" bestFit="1" customWidth="1"/>
    <col min="9816" max="9816" width="8.6640625" bestFit="1" customWidth="1"/>
    <col min="9817" max="9817" width="7.6640625" bestFit="1" customWidth="1"/>
    <col min="9818" max="9818" width="6" bestFit="1" customWidth="1"/>
    <col min="9819" max="9820" width="7.6640625" bestFit="1" customWidth="1"/>
    <col min="9821" max="9821" width="8.6640625" bestFit="1" customWidth="1"/>
    <col min="9822" max="9822" width="7.6640625" bestFit="1" customWidth="1"/>
    <col min="9823" max="9823" width="8.6640625" bestFit="1" customWidth="1"/>
    <col min="9824" max="9824" width="7" bestFit="1" customWidth="1"/>
    <col min="9825" max="9826" width="6.6640625" bestFit="1" customWidth="1"/>
    <col min="9827" max="9827" width="7.6640625" bestFit="1" customWidth="1"/>
    <col min="9828" max="9828" width="6.6640625" bestFit="1" customWidth="1"/>
    <col min="9829" max="9829" width="6" bestFit="1" customWidth="1"/>
    <col min="9830" max="9832" width="8.6640625" bestFit="1" customWidth="1"/>
    <col min="9833" max="9833" width="7.6640625" bestFit="1" customWidth="1"/>
    <col min="9834" max="9834" width="6" bestFit="1" customWidth="1"/>
    <col min="9835" max="9835" width="7.6640625" bestFit="1" customWidth="1"/>
    <col min="9836" max="9838" width="8.6640625" bestFit="1" customWidth="1"/>
    <col min="9839" max="9839" width="9.6640625" bestFit="1" customWidth="1"/>
    <col min="9840" max="9840" width="7" bestFit="1" customWidth="1"/>
    <col min="9841" max="9842" width="7.6640625" bestFit="1" customWidth="1"/>
    <col min="9843" max="9843" width="8.6640625" bestFit="1" customWidth="1"/>
    <col min="9844" max="9844" width="7.6640625" bestFit="1" customWidth="1"/>
    <col min="9845" max="9845" width="6" bestFit="1" customWidth="1"/>
    <col min="9846" max="9846" width="8.6640625" bestFit="1" customWidth="1"/>
    <col min="9847" max="9847" width="7.6640625" bestFit="1" customWidth="1"/>
    <col min="9848" max="9848" width="8.6640625" bestFit="1" customWidth="1"/>
    <col min="9849" max="9849" width="7.6640625" bestFit="1" customWidth="1"/>
    <col min="9850" max="9850" width="6" bestFit="1" customWidth="1"/>
    <col min="9851" max="9852" width="7.6640625" bestFit="1" customWidth="1"/>
    <col min="9853" max="9853" width="8.6640625" bestFit="1" customWidth="1"/>
    <col min="9854" max="9854" width="7.6640625" bestFit="1" customWidth="1"/>
    <col min="9855" max="9855" width="9.6640625" bestFit="1" customWidth="1"/>
    <col min="9856" max="9856" width="7" bestFit="1" customWidth="1"/>
    <col min="9857" max="9857" width="7.6640625" bestFit="1" customWidth="1"/>
    <col min="9858" max="9859" width="8.6640625" bestFit="1" customWidth="1"/>
    <col min="9860" max="9860" width="7.6640625" bestFit="1" customWidth="1"/>
    <col min="9861" max="9861" width="9.6640625" bestFit="1" customWidth="1"/>
    <col min="9862" max="9862" width="7" bestFit="1" customWidth="1"/>
    <col min="9863" max="9864" width="7.6640625" bestFit="1" customWidth="1"/>
    <col min="9865" max="9865" width="8.6640625" bestFit="1" customWidth="1"/>
    <col min="9866" max="9866" width="7.6640625" bestFit="1" customWidth="1"/>
    <col min="9867" max="9867" width="6" bestFit="1" customWidth="1"/>
    <col min="9868" max="9868" width="7.6640625" bestFit="1" customWidth="1"/>
    <col min="9869" max="9870" width="8.6640625" bestFit="1" customWidth="1"/>
    <col min="9871" max="9871" width="7.6640625" bestFit="1" customWidth="1"/>
    <col min="9872" max="9872" width="9.6640625" bestFit="1" customWidth="1"/>
    <col min="9873" max="9873" width="7" bestFit="1" customWidth="1"/>
    <col min="9874" max="9875" width="7.6640625" bestFit="1" customWidth="1"/>
    <col min="9876" max="9876" width="8.6640625" bestFit="1" customWidth="1"/>
    <col min="9877" max="9877" width="7.6640625" bestFit="1" customWidth="1"/>
    <col min="9878" max="9878" width="9.6640625" bestFit="1" customWidth="1"/>
    <col min="9879" max="9879" width="7" bestFit="1" customWidth="1"/>
    <col min="9880" max="9880" width="7.6640625" bestFit="1" customWidth="1"/>
    <col min="9881" max="9883" width="8.6640625" bestFit="1" customWidth="1"/>
    <col min="9884" max="9884" width="9.6640625" bestFit="1" customWidth="1"/>
    <col min="9885" max="9885" width="7" bestFit="1" customWidth="1"/>
    <col min="9886" max="9886" width="7.6640625" bestFit="1" customWidth="1"/>
    <col min="9887" max="9887" width="6.6640625" bestFit="1" customWidth="1"/>
    <col min="9888" max="9888" width="8.6640625" bestFit="1" customWidth="1"/>
    <col min="9889" max="9889" width="7.6640625" bestFit="1" customWidth="1"/>
    <col min="9890" max="9890" width="9.6640625" bestFit="1" customWidth="1"/>
    <col min="9891" max="9891" width="7" bestFit="1" customWidth="1"/>
    <col min="9892" max="9893" width="7.6640625" bestFit="1" customWidth="1"/>
    <col min="9894" max="9894" width="8.6640625" bestFit="1" customWidth="1"/>
    <col min="9895" max="9895" width="7.6640625" bestFit="1" customWidth="1"/>
    <col min="9896" max="9896" width="9.6640625" bestFit="1" customWidth="1"/>
    <col min="9897" max="9897" width="7" bestFit="1" customWidth="1"/>
    <col min="9898" max="9899" width="7.6640625" bestFit="1" customWidth="1"/>
    <col min="9900" max="9900" width="8.6640625" bestFit="1" customWidth="1"/>
    <col min="9901" max="9901" width="7.6640625" bestFit="1" customWidth="1"/>
    <col min="9902" max="9902" width="9.6640625" bestFit="1" customWidth="1"/>
    <col min="9903" max="9903" width="7" bestFit="1" customWidth="1"/>
    <col min="9904" max="9906" width="8.6640625" bestFit="1" customWidth="1"/>
    <col min="9907" max="9907" width="7.6640625" bestFit="1" customWidth="1"/>
    <col min="9908" max="9908" width="6" bestFit="1" customWidth="1"/>
    <col min="9909" max="9910" width="7.6640625" bestFit="1" customWidth="1"/>
    <col min="9911" max="9911" width="8.6640625" bestFit="1" customWidth="1"/>
    <col min="9912" max="9912" width="7.6640625" bestFit="1" customWidth="1"/>
    <col min="9913" max="9913" width="9.6640625" bestFit="1" customWidth="1"/>
    <col min="9914" max="9914" width="7" bestFit="1" customWidth="1"/>
    <col min="9915" max="9916" width="7.6640625" bestFit="1" customWidth="1"/>
    <col min="9917" max="9917" width="8.6640625" bestFit="1" customWidth="1"/>
    <col min="9918" max="9918" width="7.6640625" bestFit="1" customWidth="1"/>
    <col min="9919" max="9919" width="9.6640625" bestFit="1" customWidth="1"/>
    <col min="9920" max="9920" width="7" bestFit="1" customWidth="1"/>
    <col min="9921" max="9922" width="7.6640625" bestFit="1" customWidth="1"/>
    <col min="9923" max="9923" width="8.6640625" bestFit="1" customWidth="1"/>
    <col min="9924" max="9924" width="7.6640625" bestFit="1" customWidth="1"/>
    <col min="9925" max="9925" width="9.6640625" bestFit="1" customWidth="1"/>
    <col min="9926" max="9926" width="7" bestFit="1" customWidth="1"/>
    <col min="9927" max="9930" width="8.6640625" bestFit="1" customWidth="1"/>
    <col min="9931" max="9931" width="9.6640625" bestFit="1" customWidth="1"/>
    <col min="9932" max="9932" width="7" bestFit="1" customWidth="1"/>
    <col min="9933" max="9934" width="7.6640625" bestFit="1" customWidth="1"/>
    <col min="9935" max="9936" width="8.6640625" bestFit="1" customWidth="1"/>
    <col min="9937" max="9937" width="9.6640625" bestFit="1" customWidth="1"/>
    <col min="9938" max="9938" width="7" bestFit="1" customWidth="1"/>
    <col min="9939" max="9939" width="7.6640625" bestFit="1" customWidth="1"/>
    <col min="9940" max="9941" width="8.6640625" bestFit="1" customWidth="1"/>
    <col min="9942" max="9942" width="7.6640625" bestFit="1" customWidth="1"/>
    <col min="9943" max="9943" width="9.6640625" bestFit="1" customWidth="1"/>
    <col min="9944" max="9944" width="7" bestFit="1" customWidth="1"/>
    <col min="9945" max="9948" width="7.6640625" bestFit="1" customWidth="1"/>
    <col min="9949" max="9949" width="9.6640625" bestFit="1" customWidth="1"/>
    <col min="9950" max="9950" width="7" bestFit="1" customWidth="1"/>
    <col min="9951" max="9952" width="7.6640625" bestFit="1" customWidth="1"/>
    <col min="9953" max="9953" width="8.6640625" bestFit="1" customWidth="1"/>
    <col min="9954" max="9954" width="7.6640625" bestFit="1" customWidth="1"/>
    <col min="9955" max="9955" width="9.6640625" bestFit="1" customWidth="1"/>
    <col min="9956" max="9956" width="7" bestFit="1" customWidth="1"/>
    <col min="9957" max="9958" width="7.6640625" bestFit="1" customWidth="1"/>
    <col min="9959" max="9959" width="8.6640625" bestFit="1" customWidth="1"/>
    <col min="9960" max="9960" width="6.6640625" bestFit="1" customWidth="1"/>
    <col min="9961" max="9961" width="9.6640625" bestFit="1" customWidth="1"/>
    <col min="9962" max="9962" width="7" bestFit="1" customWidth="1"/>
    <col min="9963" max="9964" width="6.6640625" bestFit="1" customWidth="1"/>
    <col min="9965" max="9965" width="8.6640625" bestFit="1" customWidth="1"/>
    <col min="9966" max="9966" width="6.6640625" bestFit="1" customWidth="1"/>
    <col min="9967" max="9967" width="9.6640625" bestFit="1" customWidth="1"/>
    <col min="9968" max="9968" width="7" bestFit="1" customWidth="1"/>
    <col min="9969" max="9970" width="6.6640625" bestFit="1" customWidth="1"/>
    <col min="9971" max="9971" width="8.6640625" bestFit="1" customWidth="1"/>
    <col min="9972" max="9972" width="7.6640625" bestFit="1" customWidth="1"/>
    <col min="9973" max="9973" width="6" bestFit="1" customWidth="1"/>
    <col min="9974" max="9974" width="7.6640625" bestFit="1" customWidth="1"/>
    <col min="9975" max="9975" width="6.6640625" bestFit="1" customWidth="1"/>
    <col min="9976" max="9976" width="8.6640625" bestFit="1" customWidth="1"/>
    <col min="9977" max="9977" width="7.6640625" bestFit="1" customWidth="1"/>
    <col min="9978" max="9978" width="6" bestFit="1" customWidth="1"/>
    <col min="9979" max="9979" width="8.6640625" bestFit="1" customWidth="1"/>
    <col min="9980" max="9980" width="7.6640625" bestFit="1" customWidth="1"/>
    <col min="9981" max="9982" width="8.6640625" bestFit="1" customWidth="1"/>
    <col min="9983" max="9983" width="9.6640625" bestFit="1" customWidth="1"/>
    <col min="9984" max="9984" width="7" bestFit="1" customWidth="1"/>
    <col min="9985" max="9985" width="6.6640625" bestFit="1" customWidth="1"/>
    <col min="9986" max="9986" width="7.6640625" bestFit="1" customWidth="1"/>
    <col min="9987" max="9987" width="8.6640625" bestFit="1" customWidth="1"/>
    <col min="9988" max="9988" width="7.6640625" bestFit="1" customWidth="1"/>
    <col min="9989" max="9989" width="6" bestFit="1" customWidth="1"/>
    <col min="9990" max="9991" width="7.6640625" bestFit="1" customWidth="1"/>
    <col min="9992" max="9992" width="8.6640625" bestFit="1" customWidth="1"/>
    <col min="9993" max="9993" width="7.6640625" bestFit="1" customWidth="1"/>
    <col min="9994" max="9994" width="9.6640625" bestFit="1" customWidth="1"/>
    <col min="9995" max="9995" width="7" bestFit="1" customWidth="1"/>
    <col min="9996" max="9997" width="7.6640625" bestFit="1" customWidth="1"/>
    <col min="9998" max="9998" width="8.6640625" bestFit="1" customWidth="1"/>
    <col min="9999" max="9999" width="7.6640625" bestFit="1" customWidth="1"/>
    <col min="10000" max="10000" width="9.6640625" bestFit="1" customWidth="1"/>
    <col min="10001" max="10001" width="7" bestFit="1" customWidth="1"/>
    <col min="10002" max="10002" width="7.6640625" bestFit="1" customWidth="1"/>
    <col min="10003" max="10003" width="6.6640625" bestFit="1" customWidth="1"/>
    <col min="10004" max="10005" width="8.6640625" bestFit="1" customWidth="1"/>
    <col min="10006" max="10006" width="9.6640625" bestFit="1" customWidth="1"/>
    <col min="10007" max="10007" width="7" bestFit="1" customWidth="1"/>
    <col min="10008" max="10008" width="7.6640625" bestFit="1" customWidth="1"/>
    <col min="10009" max="10010" width="8.6640625" bestFit="1" customWidth="1"/>
    <col min="10011" max="10011" width="6" bestFit="1" customWidth="1"/>
    <col min="10012" max="10012" width="7.6640625" bestFit="1" customWidth="1"/>
    <col min="10013" max="10014" width="8.6640625" bestFit="1" customWidth="1"/>
    <col min="10015" max="10015" width="6.6640625" bestFit="1" customWidth="1"/>
    <col min="10016" max="10016" width="9.6640625" bestFit="1" customWidth="1"/>
    <col min="10017" max="10017" width="7" bestFit="1" customWidth="1"/>
    <col min="10018" max="10019" width="6.6640625" bestFit="1" customWidth="1"/>
    <col min="10020" max="10020" width="7.6640625" bestFit="1" customWidth="1"/>
    <col min="10021" max="10021" width="6.6640625" bestFit="1" customWidth="1"/>
    <col min="10022" max="10022" width="6" bestFit="1" customWidth="1"/>
    <col min="10023" max="10023" width="7.6640625" bestFit="1" customWidth="1"/>
    <col min="10024" max="10025" width="8.6640625" bestFit="1" customWidth="1"/>
    <col min="10026" max="10026" width="7.6640625" bestFit="1" customWidth="1"/>
    <col min="10027" max="10027" width="9.6640625" bestFit="1" customWidth="1"/>
    <col min="10028" max="10028" width="7" bestFit="1" customWidth="1"/>
    <col min="10029" max="10030" width="7.6640625" bestFit="1" customWidth="1"/>
    <col min="10031" max="10031" width="8.6640625" bestFit="1" customWidth="1"/>
    <col min="10032" max="10032" width="7.6640625" bestFit="1" customWidth="1"/>
    <col min="10033" max="10033" width="6" bestFit="1" customWidth="1"/>
    <col min="10034" max="10035" width="7.6640625" bestFit="1" customWidth="1"/>
    <col min="10036" max="10036" width="8.6640625" bestFit="1" customWidth="1"/>
    <col min="10037" max="10037" width="7.6640625" bestFit="1" customWidth="1"/>
    <col min="10038" max="10038" width="9.6640625" bestFit="1" customWidth="1"/>
    <col min="10039" max="10039" width="7" bestFit="1" customWidth="1"/>
    <col min="10040" max="10043" width="8.6640625" bestFit="1" customWidth="1"/>
    <col min="10044" max="10044" width="9.6640625" bestFit="1" customWidth="1"/>
    <col min="10045" max="10045" width="7" bestFit="1" customWidth="1"/>
    <col min="10046" max="10049" width="7.6640625" bestFit="1" customWidth="1"/>
    <col min="10050" max="10050" width="9.6640625" bestFit="1" customWidth="1"/>
    <col min="10051" max="10051" width="7" bestFit="1" customWidth="1"/>
    <col min="10052" max="10052" width="7.6640625" bestFit="1" customWidth="1"/>
    <col min="10053" max="10054" width="8.6640625" bestFit="1" customWidth="1"/>
    <col min="10055" max="10055" width="7.6640625" bestFit="1" customWidth="1"/>
    <col min="10056" max="10056" width="9.6640625" bestFit="1" customWidth="1"/>
    <col min="10057" max="10057" width="7" bestFit="1" customWidth="1"/>
    <col min="10058" max="10059" width="6.6640625" bestFit="1" customWidth="1"/>
    <col min="10060" max="10060" width="7.6640625" bestFit="1" customWidth="1"/>
    <col min="10061" max="10061" width="6.6640625" bestFit="1" customWidth="1"/>
    <col min="10062" max="10062" width="9.6640625" bestFit="1" customWidth="1"/>
    <col min="10063" max="10063" width="7" bestFit="1" customWidth="1"/>
    <col min="10064" max="10065" width="6.6640625" bestFit="1" customWidth="1"/>
    <col min="10066" max="10066" width="7.6640625" bestFit="1" customWidth="1"/>
    <col min="10067" max="10067" width="6.6640625" bestFit="1" customWidth="1"/>
    <col min="10068" max="10068" width="9.6640625" bestFit="1" customWidth="1"/>
    <col min="10069" max="10069" width="7" bestFit="1" customWidth="1"/>
    <col min="10070" max="10070" width="7.6640625" bestFit="1" customWidth="1"/>
    <col min="10071" max="10072" width="8.6640625" bestFit="1" customWidth="1"/>
    <col min="10073" max="10073" width="7.6640625" bestFit="1" customWidth="1"/>
    <col min="10074" max="10074" width="9.6640625" bestFit="1" customWidth="1"/>
    <col min="10075" max="10075" width="7" bestFit="1" customWidth="1"/>
    <col min="10076" max="10077" width="7.6640625" bestFit="1" customWidth="1"/>
    <col min="10078" max="10078" width="8.6640625" bestFit="1" customWidth="1"/>
    <col min="10079" max="10079" width="7.6640625" bestFit="1" customWidth="1"/>
    <col min="10080" max="10080" width="9.6640625" bestFit="1" customWidth="1"/>
    <col min="10081" max="10081" width="7" bestFit="1" customWidth="1"/>
    <col min="10082" max="10082" width="7.6640625" bestFit="1" customWidth="1"/>
    <col min="10083" max="10083" width="6.6640625" bestFit="1" customWidth="1"/>
    <col min="10084" max="10084" width="7.6640625" bestFit="1" customWidth="1"/>
    <col min="10085" max="10085" width="6.6640625" bestFit="1" customWidth="1"/>
    <col min="10086" max="10086" width="9.6640625" bestFit="1" customWidth="1"/>
    <col min="10087" max="10087" width="7" bestFit="1" customWidth="1"/>
    <col min="10088" max="10089" width="7.6640625" bestFit="1" customWidth="1"/>
    <col min="10090" max="10090" width="8.6640625" bestFit="1" customWidth="1"/>
    <col min="10091" max="10091" width="7.6640625" bestFit="1" customWidth="1"/>
    <col min="10092" max="10092" width="9.6640625" bestFit="1" customWidth="1"/>
    <col min="10093" max="10093" width="7" bestFit="1" customWidth="1"/>
    <col min="10094" max="10097" width="8.6640625" bestFit="1" customWidth="1"/>
    <col min="10098" max="10098" width="9.6640625" bestFit="1" customWidth="1"/>
    <col min="10099" max="10099" width="7" bestFit="1" customWidth="1"/>
    <col min="10100" max="10101" width="7.6640625" bestFit="1" customWidth="1"/>
    <col min="10102" max="10102" width="8.6640625" bestFit="1" customWidth="1"/>
    <col min="10103" max="10103" width="7.6640625" bestFit="1" customWidth="1"/>
    <col min="10104" max="10104" width="6" bestFit="1" customWidth="1"/>
    <col min="10105" max="10106" width="7.6640625" bestFit="1" customWidth="1"/>
    <col min="10107" max="10107" width="8.6640625" bestFit="1" customWidth="1"/>
    <col min="10108" max="10108" width="7.6640625" bestFit="1" customWidth="1"/>
    <col min="10109" max="10109" width="9.6640625" bestFit="1" customWidth="1"/>
    <col min="10110" max="10110" width="7" bestFit="1" customWidth="1"/>
    <col min="10111" max="10112" width="6.6640625" bestFit="1" customWidth="1"/>
    <col min="10113" max="10113" width="7.6640625" bestFit="1" customWidth="1"/>
    <col min="10114" max="10114" width="6.6640625" bestFit="1" customWidth="1"/>
    <col min="10115" max="10115" width="9.6640625" bestFit="1" customWidth="1"/>
    <col min="10116" max="10116" width="7" bestFit="1" customWidth="1"/>
    <col min="10117" max="10118" width="7.6640625" bestFit="1" customWidth="1"/>
    <col min="10119" max="10119" width="8.6640625" bestFit="1" customWidth="1"/>
    <col min="10120" max="10120" width="7.6640625" bestFit="1" customWidth="1"/>
    <col min="10121" max="10121" width="9.6640625" bestFit="1" customWidth="1"/>
    <col min="10122" max="10122" width="7" bestFit="1" customWidth="1"/>
    <col min="10123" max="10123" width="8.6640625" bestFit="1" customWidth="1"/>
    <col min="10124" max="10124" width="7.6640625" bestFit="1" customWidth="1"/>
    <col min="10125" max="10126" width="8.6640625" bestFit="1" customWidth="1"/>
    <col min="10127" max="10127" width="9.6640625" bestFit="1" customWidth="1"/>
    <col min="10128" max="10128" width="7" bestFit="1" customWidth="1"/>
    <col min="10129" max="10130" width="6.6640625" bestFit="1" customWidth="1"/>
    <col min="10131" max="10131" width="7.6640625" bestFit="1" customWidth="1"/>
    <col min="10132" max="10132" width="6.6640625" bestFit="1" customWidth="1"/>
    <col min="10133" max="10133" width="9.6640625" bestFit="1" customWidth="1"/>
    <col min="10134" max="10134" width="7" bestFit="1" customWidth="1"/>
    <col min="10135" max="10135" width="8.6640625" bestFit="1" customWidth="1"/>
    <col min="10136" max="10136" width="7.6640625" bestFit="1" customWidth="1"/>
    <col min="10137" max="10137" width="8.6640625" bestFit="1" customWidth="1"/>
    <col min="10138" max="10138" width="7.6640625" bestFit="1" customWidth="1"/>
    <col min="10139" max="10139" width="9.6640625" bestFit="1" customWidth="1"/>
    <col min="10140" max="10140" width="7" bestFit="1" customWidth="1"/>
    <col min="10141" max="10142" width="7.6640625" bestFit="1" customWidth="1"/>
    <col min="10143" max="10143" width="8.6640625" bestFit="1" customWidth="1"/>
    <col min="10144" max="10144" width="7.6640625" bestFit="1" customWidth="1"/>
    <col min="10145" max="10145" width="6" bestFit="1" customWidth="1"/>
    <col min="10146" max="10147" width="7.6640625" bestFit="1" customWidth="1"/>
    <col min="10148" max="10148" width="8.6640625" bestFit="1" customWidth="1"/>
    <col min="10149" max="10149" width="7.6640625" bestFit="1" customWidth="1"/>
    <col min="10150" max="10150" width="9.6640625" bestFit="1" customWidth="1"/>
    <col min="10151" max="10151" width="7" bestFit="1" customWidth="1"/>
    <col min="10152" max="10153" width="7.6640625" bestFit="1" customWidth="1"/>
    <col min="10154" max="10154" width="8.6640625" bestFit="1" customWidth="1"/>
    <col min="10155" max="10155" width="7.6640625" bestFit="1" customWidth="1"/>
    <col min="10156" max="10156" width="9.6640625" bestFit="1" customWidth="1"/>
    <col min="10157" max="10157" width="7" bestFit="1" customWidth="1"/>
    <col min="10158" max="10159" width="7.6640625" bestFit="1" customWidth="1"/>
    <col min="10160" max="10160" width="8.6640625" bestFit="1" customWidth="1"/>
    <col min="10161" max="10161" width="7.6640625" bestFit="1" customWidth="1"/>
    <col min="10162" max="10162" width="6" bestFit="1" customWidth="1"/>
    <col min="10163" max="10164" width="7.6640625" bestFit="1" customWidth="1"/>
    <col min="10165" max="10166" width="8.6640625" bestFit="1" customWidth="1"/>
    <col min="10167" max="10167" width="9.6640625" bestFit="1" customWidth="1"/>
    <col min="10168" max="10168" width="7" bestFit="1" customWidth="1"/>
    <col min="10169" max="10170" width="7.6640625" bestFit="1" customWidth="1"/>
    <col min="10171" max="10171" width="8.6640625" bestFit="1" customWidth="1"/>
    <col min="10172" max="10172" width="7.6640625" bestFit="1" customWidth="1"/>
    <col min="10173" max="10173" width="6" bestFit="1" customWidth="1"/>
    <col min="10174" max="10175" width="7.6640625" bestFit="1" customWidth="1"/>
    <col min="10176" max="10177" width="8.6640625" bestFit="1" customWidth="1"/>
    <col min="10178" max="10178" width="9.6640625" bestFit="1" customWidth="1"/>
    <col min="10179" max="10179" width="7" bestFit="1" customWidth="1"/>
    <col min="10180" max="10180" width="7.6640625" bestFit="1" customWidth="1"/>
    <col min="10181" max="10182" width="8.6640625" bestFit="1" customWidth="1"/>
    <col min="10183" max="10183" width="7.6640625" bestFit="1" customWidth="1"/>
    <col min="10184" max="10184" width="9.6640625" bestFit="1" customWidth="1"/>
    <col min="10185" max="10185" width="7" bestFit="1" customWidth="1"/>
    <col min="10186" max="10187" width="7.6640625" bestFit="1" customWidth="1"/>
    <col min="10188" max="10188" width="8.6640625" bestFit="1" customWidth="1"/>
    <col min="10189" max="10189" width="6.6640625" bestFit="1" customWidth="1"/>
    <col min="10190" max="10190" width="6" bestFit="1" customWidth="1"/>
    <col min="10191" max="10191" width="7.6640625" bestFit="1" customWidth="1"/>
    <col min="10192" max="10192" width="6.6640625" bestFit="1" customWidth="1"/>
    <col min="10193" max="10194" width="8.6640625" bestFit="1" customWidth="1"/>
    <col min="10195" max="10195" width="9.6640625" bestFit="1" customWidth="1"/>
    <col min="10196" max="10196" width="7" bestFit="1" customWidth="1"/>
    <col min="10197" max="10198" width="7.6640625" bestFit="1" customWidth="1"/>
    <col min="10199" max="10199" width="8.6640625" bestFit="1" customWidth="1"/>
    <col min="10200" max="10200" width="6.6640625" bestFit="1" customWidth="1"/>
    <col min="10201" max="10201" width="9.6640625" bestFit="1" customWidth="1"/>
    <col min="10202" max="10202" width="7" bestFit="1" customWidth="1"/>
    <col min="10203" max="10203" width="7.6640625" bestFit="1" customWidth="1"/>
    <col min="10204" max="10205" width="8.6640625" bestFit="1" customWidth="1"/>
    <col min="10206" max="10206" width="7.6640625" bestFit="1" customWidth="1"/>
    <col min="10207" max="10207" width="9.6640625" bestFit="1" customWidth="1"/>
    <col min="10208" max="10208" width="7" bestFit="1" customWidth="1"/>
    <col min="10209" max="10209" width="8.6640625" bestFit="1" customWidth="1"/>
    <col min="10210" max="10210" width="7.6640625" bestFit="1" customWidth="1"/>
    <col min="10211" max="10211" width="8.6640625" bestFit="1" customWidth="1"/>
    <col min="10212" max="10212" width="7.6640625" bestFit="1" customWidth="1"/>
    <col min="10213" max="10213" width="9.6640625" bestFit="1" customWidth="1"/>
    <col min="10214" max="10214" width="7" bestFit="1" customWidth="1"/>
    <col min="10215" max="10215" width="6.6640625" bestFit="1" customWidth="1"/>
    <col min="10216" max="10217" width="8.6640625" bestFit="1" customWidth="1"/>
    <col min="10218" max="10218" width="7.6640625" bestFit="1" customWidth="1"/>
    <col min="10219" max="10219" width="6" bestFit="1" customWidth="1"/>
    <col min="10220" max="10220" width="8.6640625" bestFit="1" customWidth="1"/>
    <col min="10221" max="10221" width="7.6640625" bestFit="1" customWidth="1"/>
    <col min="10222" max="10223" width="8.6640625" bestFit="1" customWidth="1"/>
    <col min="10224" max="10224" width="9.6640625" bestFit="1" customWidth="1"/>
    <col min="10225" max="10225" width="7" bestFit="1" customWidth="1"/>
    <col min="10226" max="10226" width="7.6640625" bestFit="1" customWidth="1"/>
    <col min="10227" max="10227" width="6.6640625" bestFit="1" customWidth="1"/>
    <col min="10228" max="10228" width="8.6640625" bestFit="1" customWidth="1"/>
    <col min="10229" max="10229" width="7.6640625" bestFit="1" customWidth="1"/>
    <col min="10230" max="10230" width="9.6640625" bestFit="1" customWidth="1"/>
    <col min="10231" max="10231" width="7" bestFit="1" customWidth="1"/>
    <col min="10232" max="10234" width="8.6640625" bestFit="1" customWidth="1"/>
    <col min="10235" max="10235" width="6.6640625" bestFit="1" customWidth="1"/>
    <col min="10236" max="10236" width="9.6640625" bestFit="1" customWidth="1"/>
    <col min="10237" max="10237" width="7" bestFit="1" customWidth="1"/>
    <col min="10238" max="10239" width="7.6640625" bestFit="1" customWidth="1"/>
    <col min="10240" max="10240" width="8.6640625" bestFit="1" customWidth="1"/>
    <col min="10241" max="10241" width="7.6640625" bestFit="1" customWidth="1"/>
    <col min="10242" max="10242" width="9.6640625" bestFit="1" customWidth="1"/>
    <col min="10243" max="10243" width="7" bestFit="1" customWidth="1"/>
    <col min="10244" max="10244" width="7.6640625" bestFit="1" customWidth="1"/>
    <col min="10245" max="10245" width="6.6640625" bestFit="1" customWidth="1"/>
    <col min="10246" max="10246" width="7.6640625" bestFit="1" customWidth="1"/>
    <col min="10247" max="10247" width="6.6640625" bestFit="1" customWidth="1"/>
    <col min="10248" max="10248" width="9.6640625" bestFit="1" customWidth="1"/>
    <col min="10249" max="10249" width="7" bestFit="1" customWidth="1"/>
    <col min="10250" max="10251" width="7.6640625" bestFit="1" customWidth="1"/>
    <col min="10252" max="10252" width="8.6640625" bestFit="1" customWidth="1"/>
    <col min="10253" max="10253" width="7.6640625" bestFit="1" customWidth="1"/>
    <col min="10254" max="10254" width="9.6640625" bestFit="1" customWidth="1"/>
    <col min="10255" max="10255" width="7" bestFit="1" customWidth="1"/>
    <col min="10256" max="10257" width="7.6640625" bestFit="1" customWidth="1"/>
    <col min="10258" max="10258" width="8.6640625" bestFit="1" customWidth="1"/>
    <col min="10259" max="10259" width="7.6640625" bestFit="1" customWidth="1"/>
    <col min="10260" max="10260" width="9.6640625" bestFit="1" customWidth="1"/>
    <col min="10261" max="10261" width="7" bestFit="1" customWidth="1"/>
    <col min="10262" max="10263" width="7.6640625" bestFit="1" customWidth="1"/>
    <col min="10264" max="10264" width="8.6640625" bestFit="1" customWidth="1"/>
    <col min="10265" max="10265" width="6.6640625" bestFit="1" customWidth="1"/>
    <col min="10266" max="10266" width="9.6640625" bestFit="1" customWidth="1"/>
    <col min="10267" max="10267" width="7" bestFit="1" customWidth="1"/>
    <col min="10268" max="10269" width="7.6640625" bestFit="1" customWidth="1"/>
    <col min="10270" max="10270" width="8.6640625" bestFit="1" customWidth="1"/>
    <col min="10271" max="10271" width="6.6640625" bestFit="1" customWidth="1"/>
    <col min="10272" max="10272" width="9.6640625" bestFit="1" customWidth="1"/>
    <col min="10273" max="10273" width="7" bestFit="1" customWidth="1"/>
    <col min="10274" max="10274" width="8.6640625" bestFit="1" customWidth="1"/>
    <col min="10275" max="10275" width="7.6640625" bestFit="1" customWidth="1"/>
    <col min="10276" max="10277" width="8.6640625" bestFit="1" customWidth="1"/>
    <col min="10278" max="10278" width="9.6640625" bestFit="1" customWidth="1"/>
    <col min="10279" max="10279" width="7" bestFit="1" customWidth="1"/>
    <col min="10280" max="10281" width="7.6640625" bestFit="1" customWidth="1"/>
    <col min="10282" max="10282" width="8.6640625" bestFit="1" customWidth="1"/>
    <col min="10283" max="10283" width="7.6640625" bestFit="1" customWidth="1"/>
    <col min="10284" max="10284" width="9.6640625" bestFit="1" customWidth="1"/>
    <col min="10285" max="10285" width="7" bestFit="1" customWidth="1"/>
    <col min="10286" max="10286" width="6.6640625" bestFit="1" customWidth="1"/>
    <col min="10287" max="10287" width="7.6640625" bestFit="1" customWidth="1"/>
    <col min="10288" max="10288" width="8.6640625" bestFit="1" customWidth="1"/>
    <col min="10289" max="10289" width="7.6640625" bestFit="1" customWidth="1"/>
    <col min="10290" max="10290" width="9.6640625" bestFit="1" customWidth="1"/>
    <col min="10291" max="10291" width="7" bestFit="1" customWidth="1"/>
    <col min="10292" max="10292" width="7.6640625" bestFit="1" customWidth="1"/>
    <col min="10293" max="10294" width="8.6640625" bestFit="1" customWidth="1"/>
    <col min="10295" max="10295" width="7.6640625" bestFit="1" customWidth="1"/>
    <col min="10296" max="10296" width="6" bestFit="1" customWidth="1"/>
    <col min="10297" max="10297" width="6.6640625" bestFit="1" customWidth="1"/>
    <col min="10298" max="10298" width="7.6640625" bestFit="1" customWidth="1"/>
    <col min="10299" max="10299" width="8.6640625" bestFit="1" customWidth="1"/>
    <col min="10300" max="10300" width="7.6640625" bestFit="1" customWidth="1"/>
    <col min="10301" max="10301" width="6" bestFit="1" customWidth="1"/>
    <col min="10302" max="10303" width="7.6640625" bestFit="1" customWidth="1"/>
    <col min="10304" max="10305" width="8.6640625" bestFit="1" customWidth="1"/>
    <col min="10306" max="10306" width="9.6640625" bestFit="1" customWidth="1"/>
    <col min="10307" max="10307" width="7" bestFit="1" customWidth="1"/>
    <col min="10308" max="10309" width="7.6640625" bestFit="1" customWidth="1"/>
    <col min="10310" max="10310" width="8.6640625" bestFit="1" customWidth="1"/>
    <col min="10311" max="10311" width="7.6640625" bestFit="1" customWidth="1"/>
    <col min="10312" max="10312" width="9.6640625" bestFit="1" customWidth="1"/>
    <col min="10313" max="10313" width="7" bestFit="1" customWidth="1"/>
    <col min="10314" max="10315" width="7.6640625" bestFit="1" customWidth="1"/>
    <col min="10316" max="10316" width="8.6640625" bestFit="1" customWidth="1"/>
    <col min="10317" max="10317" width="7.6640625" bestFit="1" customWidth="1"/>
    <col min="10318" max="10318" width="9.6640625" bestFit="1" customWidth="1"/>
    <col min="10319" max="10319" width="7" bestFit="1" customWidth="1"/>
    <col min="10320" max="10322" width="7.6640625" bestFit="1" customWidth="1"/>
    <col min="10323" max="10323" width="6.6640625" bestFit="1" customWidth="1"/>
    <col min="10324" max="10324" width="9.6640625" bestFit="1" customWidth="1"/>
    <col min="10325" max="10325" width="7" bestFit="1" customWidth="1"/>
    <col min="10326" max="10326" width="8.6640625" bestFit="1" customWidth="1"/>
    <col min="10327" max="10327" width="7.6640625" bestFit="1" customWidth="1"/>
    <col min="10328" max="10328" width="8.6640625" bestFit="1" customWidth="1"/>
    <col min="10329" max="10329" width="7.6640625" bestFit="1" customWidth="1"/>
    <col min="10330" max="10330" width="9.6640625" bestFit="1" customWidth="1"/>
    <col min="10331" max="10331" width="7" bestFit="1" customWidth="1"/>
    <col min="10332" max="10332" width="6.6640625" bestFit="1" customWidth="1"/>
    <col min="10333" max="10333" width="7.6640625" bestFit="1" customWidth="1"/>
    <col min="10334" max="10334" width="8.6640625" bestFit="1" customWidth="1"/>
    <col min="10335" max="10335" width="6.6640625" bestFit="1" customWidth="1"/>
    <col min="10336" max="10336" width="9.6640625" bestFit="1" customWidth="1"/>
    <col min="10337" max="10337" width="7" bestFit="1" customWidth="1"/>
    <col min="10338" max="10339" width="7.6640625" bestFit="1" customWidth="1"/>
    <col min="10340" max="10340" width="8.6640625" bestFit="1" customWidth="1"/>
    <col min="10341" max="10341" width="6.6640625" bestFit="1" customWidth="1"/>
    <col min="10342" max="10342" width="9.6640625" bestFit="1" customWidth="1"/>
    <col min="10343" max="10343" width="7" bestFit="1" customWidth="1"/>
    <col min="10344" max="10344" width="6.6640625" bestFit="1" customWidth="1"/>
    <col min="10345" max="10346" width="8.6640625" bestFit="1" customWidth="1"/>
    <col min="10347" max="10347" width="7.6640625" bestFit="1" customWidth="1"/>
    <col min="10348" max="10348" width="9.6640625" bestFit="1" customWidth="1"/>
    <col min="10349" max="10349" width="7" bestFit="1" customWidth="1"/>
    <col min="10350" max="10350" width="8.6640625" bestFit="1" customWidth="1"/>
    <col min="10351" max="10351" width="7.6640625" bestFit="1" customWidth="1"/>
    <col min="10352" max="10352" width="8.6640625" bestFit="1" customWidth="1"/>
    <col min="10353" max="10353" width="7.6640625" bestFit="1" customWidth="1"/>
    <col min="10354" max="10354" width="9.6640625" bestFit="1" customWidth="1"/>
    <col min="10355" max="10355" width="7" bestFit="1" customWidth="1"/>
    <col min="10356" max="10357" width="7.6640625" bestFit="1" customWidth="1"/>
    <col min="10358" max="10358" width="8.6640625" bestFit="1" customWidth="1"/>
    <col min="10359" max="10359" width="7.6640625" bestFit="1" customWidth="1"/>
    <col min="10360" max="10360" width="9.6640625" bestFit="1" customWidth="1"/>
    <col min="10361" max="10361" width="7" bestFit="1" customWidth="1"/>
    <col min="10362" max="10363" width="7.6640625" bestFit="1" customWidth="1"/>
    <col min="10364" max="10364" width="8.6640625" bestFit="1" customWidth="1"/>
    <col min="10365" max="10365" width="7.6640625" bestFit="1" customWidth="1"/>
    <col min="10366" max="10366" width="9.6640625" bestFit="1" customWidth="1"/>
    <col min="10367" max="10367" width="7" bestFit="1" customWidth="1"/>
    <col min="10368" max="10368" width="7.6640625" bestFit="1" customWidth="1"/>
    <col min="10369" max="10369" width="6.6640625" bestFit="1" customWidth="1"/>
    <col min="10370" max="10370" width="8.6640625" bestFit="1" customWidth="1"/>
    <col min="10371" max="10371" width="7.6640625" bestFit="1" customWidth="1"/>
    <col min="10372" max="10372" width="9.6640625" bestFit="1" customWidth="1"/>
    <col min="10373" max="10373" width="7" bestFit="1" customWidth="1"/>
    <col min="10374" max="10375" width="7.6640625" bestFit="1" customWidth="1"/>
    <col min="10376" max="10376" width="8.6640625" bestFit="1" customWidth="1"/>
    <col min="10377" max="10377" width="7.6640625" bestFit="1" customWidth="1"/>
    <col min="10378" max="10378" width="9.6640625" bestFit="1" customWidth="1"/>
    <col min="10379" max="10379" width="7" bestFit="1" customWidth="1"/>
    <col min="10380" max="10381" width="7.6640625" bestFit="1" customWidth="1"/>
    <col min="10382" max="10382" width="8.6640625" bestFit="1" customWidth="1"/>
    <col min="10383" max="10383" width="6.6640625" bestFit="1" customWidth="1"/>
    <col min="10384" max="10384" width="9.6640625" bestFit="1" customWidth="1"/>
    <col min="10385" max="10385" width="7" bestFit="1" customWidth="1"/>
    <col min="10386" max="10387" width="7.6640625" bestFit="1" customWidth="1"/>
    <col min="10388" max="10388" width="8.6640625" bestFit="1" customWidth="1"/>
    <col min="10389" max="10389" width="7.6640625" bestFit="1" customWidth="1"/>
    <col min="10390" max="10390" width="9.6640625" bestFit="1" customWidth="1"/>
    <col min="10391" max="10391" width="7" bestFit="1" customWidth="1"/>
    <col min="10392" max="10392" width="7.6640625" bestFit="1" customWidth="1"/>
    <col min="10393" max="10393" width="6.6640625" bestFit="1" customWidth="1"/>
    <col min="10394" max="10394" width="7.6640625" bestFit="1" customWidth="1"/>
    <col min="10395" max="10395" width="6.6640625" bestFit="1" customWidth="1"/>
    <col min="10396" max="10396" width="9.6640625" bestFit="1" customWidth="1"/>
    <col min="10397" max="10397" width="7" bestFit="1" customWidth="1"/>
    <col min="10398" max="10399" width="6.6640625" bestFit="1" customWidth="1"/>
    <col min="10400" max="10400" width="8.6640625" bestFit="1" customWidth="1"/>
    <col min="10401" max="10401" width="7.6640625" bestFit="1" customWidth="1"/>
    <col min="10402" max="10402" width="9.6640625" bestFit="1" customWidth="1"/>
    <col min="10403" max="10403" width="7" bestFit="1" customWidth="1"/>
    <col min="10404" max="10404" width="7.6640625" bestFit="1" customWidth="1"/>
    <col min="10405" max="10405" width="6.6640625" bestFit="1" customWidth="1"/>
    <col min="10406" max="10406" width="8.6640625" bestFit="1" customWidth="1"/>
    <col min="10407" max="10407" width="7.6640625" bestFit="1" customWidth="1"/>
    <col min="10408" max="10408" width="9.6640625" bestFit="1" customWidth="1"/>
    <col min="10409" max="10409" width="7" bestFit="1" customWidth="1"/>
    <col min="10410" max="10410" width="6.6640625" bestFit="1" customWidth="1"/>
    <col min="10411" max="10411" width="7.6640625" bestFit="1" customWidth="1"/>
    <col min="10412" max="10412" width="8.6640625" bestFit="1" customWidth="1"/>
    <col min="10413" max="10413" width="7.6640625" bestFit="1" customWidth="1"/>
    <col min="10414" max="10414" width="9.6640625" bestFit="1" customWidth="1"/>
    <col min="10415" max="10415" width="7" bestFit="1" customWidth="1"/>
    <col min="10416" max="10417" width="7.6640625" bestFit="1" customWidth="1"/>
    <col min="10418" max="10418" width="8.6640625" bestFit="1" customWidth="1"/>
    <col min="10419" max="10419" width="7.6640625" bestFit="1" customWidth="1"/>
    <col min="10420" max="10420" width="9.6640625" bestFit="1" customWidth="1"/>
    <col min="10421" max="10421" width="7" bestFit="1" customWidth="1"/>
    <col min="10422" max="10422" width="7.6640625" bestFit="1" customWidth="1"/>
    <col min="10423" max="10424" width="8.6640625" bestFit="1" customWidth="1"/>
    <col min="10425" max="10425" width="7.6640625" bestFit="1" customWidth="1"/>
    <col min="10426" max="10426" width="9.6640625" bestFit="1" customWidth="1"/>
    <col min="10427" max="10427" width="10.77734375" bestFit="1" customWidth="1"/>
    <col min="10428" max="10428" width="8.6640625" bestFit="1" customWidth="1"/>
    <col min="10429" max="10429" width="6" bestFit="1" customWidth="1"/>
    <col min="10430" max="10431" width="7.6640625" bestFit="1" customWidth="1"/>
    <col min="10432" max="10432" width="6" bestFit="1" customWidth="1"/>
    <col min="10433" max="10433" width="8.6640625" bestFit="1" customWidth="1"/>
    <col min="10434" max="10434" width="7.6640625" bestFit="1" customWidth="1"/>
    <col min="10435" max="10435" width="8.6640625" bestFit="1" customWidth="1"/>
    <col min="10436" max="10436" width="6" bestFit="1" customWidth="1"/>
    <col min="10437" max="10437" width="8.6640625" bestFit="1" customWidth="1"/>
    <col min="10438" max="10438" width="7.6640625" bestFit="1" customWidth="1"/>
    <col min="10439" max="10439" width="6" bestFit="1" customWidth="1"/>
    <col min="10440" max="10440" width="8.6640625" bestFit="1" customWidth="1"/>
    <col min="10441" max="10441" width="7.6640625" bestFit="1" customWidth="1"/>
    <col min="10442" max="10442" width="6" bestFit="1" customWidth="1"/>
    <col min="10443" max="10443" width="8.6640625" bestFit="1" customWidth="1"/>
    <col min="10444" max="10444" width="7.6640625" bestFit="1" customWidth="1"/>
    <col min="10445" max="10445" width="6" bestFit="1" customWidth="1"/>
    <col min="10446" max="10448" width="8.6640625" bestFit="1" customWidth="1"/>
    <col min="10449" max="10449" width="6" bestFit="1" customWidth="1"/>
    <col min="10450" max="10450" width="7.6640625" bestFit="1" customWidth="1"/>
    <col min="10451" max="10451" width="6.6640625" bestFit="1" customWidth="1"/>
    <col min="10452" max="10452" width="6" bestFit="1" customWidth="1"/>
    <col min="10453" max="10453" width="8.6640625" bestFit="1" customWidth="1"/>
    <col min="10454" max="10454" width="7.6640625" bestFit="1" customWidth="1"/>
    <col min="10455" max="10455" width="6" bestFit="1" customWidth="1"/>
    <col min="10456" max="10456" width="8.6640625" bestFit="1" customWidth="1"/>
    <col min="10457" max="10457" width="7.6640625" bestFit="1" customWidth="1"/>
    <col min="10458" max="10458" width="8.6640625" bestFit="1" customWidth="1"/>
    <col min="10459" max="10459" width="6" bestFit="1" customWidth="1"/>
    <col min="10460" max="10460" width="7.6640625" bestFit="1" customWidth="1"/>
    <col min="10461" max="10461" width="6.6640625" bestFit="1" customWidth="1"/>
    <col min="10462" max="10462" width="6" bestFit="1" customWidth="1"/>
    <col min="10463" max="10463" width="8.6640625" bestFit="1" customWidth="1"/>
    <col min="10464" max="10464" width="7.6640625" bestFit="1" customWidth="1"/>
    <col min="10465" max="10465" width="8.6640625" bestFit="1" customWidth="1"/>
    <col min="10466" max="10466" width="6" bestFit="1" customWidth="1"/>
    <col min="10467" max="10467" width="8.6640625" bestFit="1" customWidth="1"/>
    <col min="10468" max="10468" width="7.6640625" bestFit="1" customWidth="1"/>
    <col min="10469" max="10469" width="8.6640625" bestFit="1" customWidth="1"/>
    <col min="10470" max="10470" width="6" bestFit="1" customWidth="1"/>
    <col min="10471" max="10472" width="7.6640625" bestFit="1" customWidth="1"/>
    <col min="10473" max="10473" width="8.6640625" bestFit="1" customWidth="1"/>
    <col min="10474" max="10474" width="6" bestFit="1" customWidth="1"/>
    <col min="10475" max="10475" width="7.6640625" bestFit="1" customWidth="1"/>
    <col min="10476" max="10476" width="6.6640625" bestFit="1" customWidth="1"/>
    <col min="10477" max="10477" width="8.6640625" bestFit="1" customWidth="1"/>
    <col min="10478" max="10478" width="6" bestFit="1" customWidth="1"/>
    <col min="10479" max="10479" width="7.6640625" bestFit="1" customWidth="1"/>
    <col min="10480" max="10480" width="6.6640625" bestFit="1" customWidth="1"/>
    <col min="10481" max="10481" width="8.6640625" bestFit="1" customWidth="1"/>
    <col min="10482" max="10482" width="6" bestFit="1" customWidth="1"/>
    <col min="10483" max="10483" width="8.6640625" bestFit="1" customWidth="1"/>
    <col min="10484" max="10484" width="7.6640625" bestFit="1" customWidth="1"/>
    <col min="10485" max="10485" width="6" bestFit="1" customWidth="1"/>
    <col min="10486" max="10486" width="8.6640625" bestFit="1" customWidth="1"/>
    <col min="10487" max="10487" width="7.6640625" bestFit="1" customWidth="1"/>
    <col min="10488" max="10488" width="6" bestFit="1" customWidth="1"/>
    <col min="10489" max="10489" width="8.6640625" bestFit="1" customWidth="1"/>
    <col min="10490" max="10490" width="7.6640625" bestFit="1" customWidth="1"/>
    <col min="10491" max="10491" width="6" bestFit="1" customWidth="1"/>
    <col min="10492" max="10494" width="8.6640625" bestFit="1" customWidth="1"/>
    <col min="10495" max="10495" width="6" bestFit="1" customWidth="1"/>
    <col min="10496" max="10496" width="7.6640625" bestFit="1" customWidth="1"/>
    <col min="10497" max="10497" width="6.6640625" bestFit="1" customWidth="1"/>
    <col min="10498" max="10498" width="6" bestFit="1" customWidth="1"/>
    <col min="10499" max="10499" width="8.6640625" bestFit="1" customWidth="1"/>
    <col min="10500" max="10500" width="7.6640625" bestFit="1" customWidth="1"/>
    <col min="10501" max="10501" width="8.6640625" bestFit="1" customWidth="1"/>
    <col min="10502" max="10502" width="6" bestFit="1" customWidth="1"/>
    <col min="10503" max="10503" width="7.6640625" bestFit="1" customWidth="1"/>
    <col min="10504" max="10504" width="6" bestFit="1" customWidth="1"/>
    <col min="10505" max="10505" width="8.6640625" bestFit="1" customWidth="1"/>
    <col min="10506" max="10506" width="6.6640625" bestFit="1" customWidth="1"/>
    <col min="10507" max="10507" width="6" bestFit="1" customWidth="1"/>
    <col min="10508" max="10508" width="8.6640625" bestFit="1" customWidth="1"/>
    <col min="10509" max="10509" width="7.6640625" bestFit="1" customWidth="1"/>
    <col min="10510" max="10510" width="6" bestFit="1" customWidth="1"/>
    <col min="10511" max="10511" width="8.6640625" bestFit="1" customWidth="1"/>
    <col min="10512" max="10512" width="7.6640625" bestFit="1" customWidth="1"/>
    <col min="10513" max="10513" width="6" bestFit="1" customWidth="1"/>
    <col min="10514" max="10516" width="8.6640625" bestFit="1" customWidth="1"/>
    <col min="10517" max="10517" width="6" bestFit="1" customWidth="1"/>
    <col min="10518" max="10518" width="7.6640625" bestFit="1" customWidth="1"/>
    <col min="10519" max="10519" width="6.6640625" bestFit="1" customWidth="1"/>
    <col min="10520" max="10520" width="6" bestFit="1" customWidth="1"/>
    <col min="10521" max="10523" width="8.6640625" bestFit="1" customWidth="1"/>
    <col min="10524" max="10524" width="6" bestFit="1" customWidth="1"/>
    <col min="10525" max="10525" width="8.6640625" bestFit="1" customWidth="1"/>
    <col min="10526" max="10526" width="6.6640625" bestFit="1" customWidth="1"/>
    <col min="10527" max="10527" width="6" bestFit="1" customWidth="1"/>
    <col min="10528" max="10528" width="8.6640625" bestFit="1" customWidth="1"/>
    <col min="10529" max="10529" width="7.6640625" bestFit="1" customWidth="1"/>
    <col min="10530" max="10530" width="6" bestFit="1" customWidth="1"/>
    <col min="10531" max="10531" width="8.6640625" bestFit="1" customWidth="1"/>
    <col min="10532" max="10532" width="7.6640625" bestFit="1" customWidth="1"/>
    <col min="10533" max="10533" width="6" bestFit="1" customWidth="1"/>
    <col min="10534" max="10536" width="8.6640625" bestFit="1" customWidth="1"/>
    <col min="10537" max="10537" width="6" bestFit="1" customWidth="1"/>
    <col min="10538" max="10538" width="8.6640625" bestFit="1" customWidth="1"/>
    <col min="10539" max="10539" width="6.6640625" bestFit="1" customWidth="1"/>
    <col min="10540" max="10540" width="8.6640625" bestFit="1" customWidth="1"/>
    <col min="10541" max="10541" width="6" bestFit="1" customWidth="1"/>
    <col min="10542" max="10542" width="7.6640625" bestFit="1" customWidth="1"/>
    <col min="10543" max="10543" width="6.6640625" bestFit="1" customWidth="1"/>
    <col min="10544" max="10544" width="6" bestFit="1" customWidth="1"/>
    <col min="10545" max="10545" width="8.6640625" bestFit="1" customWidth="1"/>
    <col min="10546" max="10546" width="7.6640625" bestFit="1" customWidth="1"/>
    <col min="10547" max="10547" width="8.6640625" bestFit="1" customWidth="1"/>
    <col min="10548" max="10548" width="6" bestFit="1" customWidth="1"/>
    <col min="10549" max="10549" width="8.6640625" bestFit="1" customWidth="1"/>
    <col min="10550" max="10550" width="7.6640625" bestFit="1" customWidth="1"/>
    <col min="10551" max="10551" width="8.6640625" bestFit="1" customWidth="1"/>
    <col min="10552" max="10552" width="6" bestFit="1" customWidth="1"/>
    <col min="10553" max="10553" width="8.6640625" bestFit="1" customWidth="1"/>
    <col min="10554" max="10554" width="6.6640625" bestFit="1" customWidth="1"/>
    <col min="10555" max="10555" width="6" bestFit="1" customWidth="1"/>
    <col min="10556" max="10556" width="8.6640625" bestFit="1" customWidth="1"/>
    <col min="10557" max="10557" width="7.6640625" bestFit="1" customWidth="1"/>
    <col min="10558" max="10558" width="8.6640625" bestFit="1" customWidth="1"/>
    <col min="10559" max="10559" width="6" bestFit="1" customWidth="1"/>
    <col min="10560" max="10560" width="7.6640625" bestFit="1" customWidth="1"/>
    <col min="10561" max="10561" width="6.6640625" bestFit="1" customWidth="1"/>
    <col min="10562" max="10562" width="6" bestFit="1" customWidth="1"/>
    <col min="10563" max="10563" width="8.6640625" bestFit="1" customWidth="1"/>
    <col min="10564" max="10564" width="7.6640625" bestFit="1" customWidth="1"/>
    <col min="10565" max="10565" width="8.6640625" bestFit="1" customWidth="1"/>
    <col min="10566" max="10566" width="6" bestFit="1" customWidth="1"/>
    <col min="10567" max="10567" width="8.6640625" bestFit="1" customWidth="1"/>
    <col min="10568" max="10568" width="6.6640625" bestFit="1" customWidth="1"/>
    <col min="10569" max="10569" width="8.6640625" bestFit="1" customWidth="1"/>
    <col min="10570" max="10570" width="6" bestFit="1" customWidth="1"/>
    <col min="10571" max="10571" width="8.6640625" bestFit="1" customWidth="1"/>
    <col min="10572" max="10572" width="7.6640625" bestFit="1" customWidth="1"/>
    <col min="10573" max="10573" width="6" bestFit="1" customWidth="1"/>
    <col min="10574" max="10576" width="8.6640625" bestFit="1" customWidth="1"/>
    <col min="10577" max="10577" width="6" bestFit="1" customWidth="1"/>
    <col min="10578" max="10578" width="8.6640625" bestFit="1" customWidth="1"/>
    <col min="10579" max="10579" width="7.6640625" bestFit="1" customWidth="1"/>
    <col min="10580" max="10580" width="8.6640625" bestFit="1" customWidth="1"/>
    <col min="10581" max="10581" width="6" bestFit="1" customWidth="1"/>
    <col min="10582" max="10584" width="8.6640625" bestFit="1" customWidth="1"/>
    <col min="10585" max="10585" width="6" bestFit="1" customWidth="1"/>
    <col min="10586" max="10586" width="8.6640625" bestFit="1" customWidth="1"/>
    <col min="10587" max="10587" width="7.6640625" bestFit="1" customWidth="1"/>
    <col min="10588" max="10588" width="8.6640625" bestFit="1" customWidth="1"/>
    <col min="10589" max="10589" width="6" bestFit="1" customWidth="1"/>
    <col min="10590" max="10590" width="8.6640625" bestFit="1" customWidth="1"/>
    <col min="10591" max="10591" width="7.6640625" bestFit="1" customWidth="1"/>
    <col min="10592" max="10592" width="8.6640625" bestFit="1" customWidth="1"/>
    <col min="10593" max="10593" width="6" bestFit="1" customWidth="1"/>
    <col min="10594" max="10594" width="8.6640625" bestFit="1" customWidth="1"/>
    <col min="10595" max="10595" width="7.6640625" bestFit="1" customWidth="1"/>
    <col min="10596" max="10596" width="8.6640625" bestFit="1" customWidth="1"/>
    <col min="10597" max="10597" width="6" bestFit="1" customWidth="1"/>
    <col min="10598" max="10598" width="8.6640625" bestFit="1" customWidth="1"/>
    <col min="10599" max="10599" width="7.6640625" bestFit="1" customWidth="1"/>
    <col min="10600" max="10600" width="8.6640625" bestFit="1" customWidth="1"/>
    <col min="10601" max="10601" width="6" bestFit="1" customWidth="1"/>
    <col min="10602" max="10602" width="8.6640625" bestFit="1" customWidth="1"/>
    <col min="10603" max="10603" width="7.6640625" bestFit="1" customWidth="1"/>
    <col min="10604" max="10604" width="8.6640625" bestFit="1" customWidth="1"/>
    <col min="10605" max="10605" width="6" bestFit="1" customWidth="1"/>
    <col min="10606" max="10606" width="8.6640625" bestFit="1" customWidth="1"/>
    <col min="10607" max="10607" width="7.6640625" bestFit="1" customWidth="1"/>
    <col min="10608" max="10608" width="8.6640625" bestFit="1" customWidth="1"/>
    <col min="10609" max="10609" width="6" bestFit="1" customWidth="1"/>
    <col min="10610" max="10610" width="8.6640625" bestFit="1" customWidth="1"/>
    <col min="10611" max="10611" width="7.6640625" bestFit="1" customWidth="1"/>
    <col min="10612" max="10612" width="6" bestFit="1" customWidth="1"/>
    <col min="10613" max="10615" width="8.6640625" bestFit="1" customWidth="1"/>
    <col min="10616" max="10616" width="6" bestFit="1" customWidth="1"/>
    <col min="10617" max="10617" width="8.6640625" bestFit="1" customWidth="1"/>
    <col min="10618" max="10618" width="6.6640625" bestFit="1" customWidth="1"/>
    <col min="10619" max="10619" width="8.6640625" bestFit="1" customWidth="1"/>
    <col min="10620" max="10620" width="6" bestFit="1" customWidth="1"/>
    <col min="10621" max="10621" width="8.6640625" bestFit="1" customWidth="1"/>
    <col min="10622" max="10622" width="7.6640625" bestFit="1" customWidth="1"/>
    <col min="10623" max="10623" width="6" bestFit="1" customWidth="1"/>
    <col min="10624" max="10626" width="8.6640625" bestFit="1" customWidth="1"/>
    <col min="10627" max="10627" width="6" bestFit="1" customWidth="1"/>
    <col min="10628" max="10628" width="8.6640625" bestFit="1" customWidth="1"/>
    <col min="10629" max="10629" width="7.6640625" bestFit="1" customWidth="1"/>
    <col min="10630" max="10630" width="8.6640625" bestFit="1" customWidth="1"/>
    <col min="10631" max="10631" width="6" bestFit="1" customWidth="1"/>
    <col min="10632" max="10633" width="7.6640625" bestFit="1" customWidth="1"/>
    <col min="10634" max="10634" width="8.6640625" bestFit="1" customWidth="1"/>
    <col min="10635" max="10635" width="6" bestFit="1" customWidth="1"/>
    <col min="10636" max="10636" width="7.6640625" bestFit="1" customWidth="1"/>
    <col min="10637" max="10637" width="6.6640625" bestFit="1" customWidth="1"/>
    <col min="10638" max="10638" width="5" bestFit="1" customWidth="1"/>
    <col min="10639" max="10640" width="7.6640625" bestFit="1" customWidth="1"/>
    <col min="10641" max="10641" width="8.6640625" bestFit="1" customWidth="1"/>
    <col min="10642" max="10642" width="6" bestFit="1" customWidth="1"/>
    <col min="10643" max="10643" width="8.6640625" bestFit="1" customWidth="1"/>
    <col min="10644" max="10644" width="7.6640625" bestFit="1" customWidth="1"/>
    <col min="10645" max="10645" width="8.6640625" bestFit="1" customWidth="1"/>
    <col min="10646" max="10646" width="6" bestFit="1" customWidth="1"/>
    <col min="10647" max="10647" width="8.6640625" bestFit="1" customWidth="1"/>
    <col min="10648" max="10648" width="7.6640625" bestFit="1" customWidth="1"/>
    <col min="10649" max="10649" width="6" bestFit="1" customWidth="1"/>
    <col min="10650" max="10650" width="8.6640625" bestFit="1" customWidth="1"/>
    <col min="10651" max="10651" width="7.6640625" bestFit="1" customWidth="1"/>
    <col min="10652" max="10652" width="6" bestFit="1" customWidth="1"/>
    <col min="10653" max="10653" width="8.6640625" bestFit="1" customWidth="1"/>
    <col min="10654" max="10654" width="7.6640625" bestFit="1" customWidth="1"/>
    <col min="10655" max="10655" width="8.6640625" bestFit="1" customWidth="1"/>
    <col min="10656" max="10656" width="6" bestFit="1" customWidth="1"/>
    <col min="10657" max="10659" width="8.6640625" bestFit="1" customWidth="1"/>
    <col min="10660" max="10660" width="6" bestFit="1" customWidth="1"/>
    <col min="10661" max="10661" width="7.6640625" bestFit="1" customWidth="1"/>
    <col min="10662" max="10662" width="6.6640625" bestFit="1" customWidth="1"/>
    <col min="10663" max="10663" width="8.6640625" bestFit="1" customWidth="1"/>
    <col min="10664" max="10664" width="6" bestFit="1" customWidth="1"/>
    <col min="10665" max="10665" width="7.6640625" bestFit="1" customWidth="1"/>
    <col min="10666" max="10666" width="6.6640625" bestFit="1" customWidth="1"/>
    <col min="10667" max="10667" width="6" bestFit="1" customWidth="1"/>
    <col min="10668" max="10668" width="8.6640625" bestFit="1" customWidth="1"/>
    <col min="10669" max="10669" width="7.6640625" bestFit="1" customWidth="1"/>
    <col min="10670" max="10670" width="6" bestFit="1" customWidth="1"/>
    <col min="10671" max="10671" width="8.6640625" bestFit="1" customWidth="1"/>
    <col min="10672" max="10672" width="7.6640625" bestFit="1" customWidth="1"/>
    <col min="10673" max="10673" width="6" bestFit="1" customWidth="1"/>
    <col min="10674" max="10674" width="8.6640625" bestFit="1" customWidth="1"/>
    <col min="10675" max="10675" width="7.6640625" bestFit="1" customWidth="1"/>
    <col min="10676" max="10676" width="8.6640625" bestFit="1" customWidth="1"/>
    <col min="10677" max="10677" width="6" bestFit="1" customWidth="1"/>
    <col min="10678" max="10678" width="8.6640625" bestFit="1" customWidth="1"/>
    <col min="10679" max="10679" width="7.6640625" bestFit="1" customWidth="1"/>
    <col min="10680" max="10680" width="6" bestFit="1" customWidth="1"/>
    <col min="10681" max="10683" width="8.6640625" bestFit="1" customWidth="1"/>
    <col min="10684" max="10684" width="6" bestFit="1" customWidth="1"/>
    <col min="10685" max="10685" width="7.6640625" bestFit="1" customWidth="1"/>
    <col min="10686" max="10686" width="6.6640625" bestFit="1" customWidth="1"/>
    <col min="10687" max="10687" width="8.6640625" bestFit="1" customWidth="1"/>
    <col min="10688" max="10688" width="6" bestFit="1" customWidth="1"/>
    <col min="10689" max="10689" width="8.6640625" bestFit="1" customWidth="1"/>
    <col min="10690" max="10690" width="7.6640625" bestFit="1" customWidth="1"/>
    <col min="10691" max="10691" width="6" bestFit="1" customWidth="1"/>
    <col min="10692" max="10692" width="8.6640625" bestFit="1" customWidth="1"/>
    <col min="10693" max="10693" width="7.6640625" bestFit="1" customWidth="1"/>
    <col min="10694" max="10694" width="8.6640625" bestFit="1" customWidth="1"/>
    <col min="10695" max="10695" width="6" bestFit="1" customWidth="1"/>
    <col min="10696" max="10696" width="8.6640625" bestFit="1" customWidth="1"/>
    <col min="10697" max="10697" width="7.6640625" bestFit="1" customWidth="1"/>
    <col min="10698" max="10698" width="8.6640625" bestFit="1" customWidth="1"/>
    <col min="10699" max="10699" width="6" bestFit="1" customWidth="1"/>
    <col min="10700" max="10700" width="8.6640625" bestFit="1" customWidth="1"/>
    <col min="10701" max="10701" width="6.6640625" bestFit="1" customWidth="1"/>
    <col min="10702" max="10702" width="6" bestFit="1" customWidth="1"/>
    <col min="10703" max="10705" width="8.6640625" bestFit="1" customWidth="1"/>
    <col min="10706" max="10706" width="6" bestFit="1" customWidth="1"/>
    <col min="10707" max="10707" width="7.6640625" bestFit="1" customWidth="1"/>
    <col min="10708" max="10708" width="6.6640625" bestFit="1" customWidth="1"/>
    <col min="10709" max="10709" width="6" bestFit="1" customWidth="1"/>
    <col min="10710" max="10710" width="8.6640625" bestFit="1" customWidth="1"/>
    <col min="10711" max="10711" width="7.6640625" bestFit="1" customWidth="1"/>
    <col min="10712" max="10712" width="8.6640625" bestFit="1" customWidth="1"/>
    <col min="10713" max="10713" width="6" bestFit="1" customWidth="1"/>
    <col min="10714" max="10714" width="7.6640625" bestFit="1" customWidth="1"/>
    <col min="10715" max="10715" width="6.6640625" bestFit="1" customWidth="1"/>
    <col min="10716" max="10716" width="6" bestFit="1" customWidth="1"/>
    <col min="10717" max="10717" width="8.6640625" bestFit="1" customWidth="1"/>
    <col min="10718" max="10718" width="6.6640625" bestFit="1" customWidth="1"/>
    <col min="10719" max="10719" width="8.6640625" bestFit="1" customWidth="1"/>
    <col min="10720" max="10720" width="6" bestFit="1" customWidth="1"/>
    <col min="10721" max="10721" width="7.6640625" bestFit="1" customWidth="1"/>
    <col min="10722" max="10722" width="6.6640625" bestFit="1" customWidth="1"/>
    <col min="10723" max="10723" width="6" bestFit="1" customWidth="1"/>
    <col min="10724" max="10724" width="8.6640625" bestFit="1" customWidth="1"/>
    <col min="10725" max="10725" width="7.6640625" bestFit="1" customWidth="1"/>
    <col min="10726" max="10726" width="8.6640625" bestFit="1" customWidth="1"/>
    <col min="10727" max="10727" width="6" bestFit="1" customWidth="1"/>
    <col min="10728" max="10728" width="7.6640625" bestFit="1" customWidth="1"/>
    <col min="10729" max="10729" width="6.6640625" bestFit="1" customWidth="1"/>
    <col min="10730" max="10730" width="6" bestFit="1" customWidth="1"/>
    <col min="10731" max="10731" width="8.6640625" bestFit="1" customWidth="1"/>
    <col min="10732" max="10732" width="7.6640625" bestFit="1" customWidth="1"/>
    <col min="10733" max="10733" width="8.6640625" bestFit="1" customWidth="1"/>
    <col min="10734" max="10734" width="6" bestFit="1" customWidth="1"/>
    <col min="10735" max="10735" width="8.6640625" bestFit="1" customWidth="1"/>
    <col min="10736" max="10736" width="7.6640625" bestFit="1" customWidth="1"/>
    <col min="10737" max="10737" width="8.6640625" bestFit="1" customWidth="1"/>
    <col min="10738" max="10738" width="6" bestFit="1" customWidth="1"/>
    <col min="10739" max="10739" width="7.6640625" bestFit="1" customWidth="1"/>
    <col min="10740" max="10740" width="6.6640625" bestFit="1" customWidth="1"/>
    <col min="10741" max="10741" width="6" bestFit="1" customWidth="1"/>
    <col min="10742" max="10742" width="8.6640625" bestFit="1" customWidth="1"/>
    <col min="10743" max="10743" width="7.6640625" bestFit="1" customWidth="1"/>
    <col min="10744" max="10744" width="8.6640625" bestFit="1" customWidth="1"/>
    <col min="10745" max="10745" width="6" bestFit="1" customWidth="1"/>
    <col min="10746" max="10746" width="8.6640625" bestFit="1" customWidth="1"/>
    <col min="10747" max="10747" width="7.6640625" bestFit="1" customWidth="1"/>
    <col min="10748" max="10748" width="8.6640625" bestFit="1" customWidth="1"/>
    <col min="10749" max="10749" width="6" bestFit="1" customWidth="1"/>
    <col min="10750" max="10750" width="7.6640625" bestFit="1" customWidth="1"/>
    <col min="10751" max="10751" width="6.6640625" bestFit="1" customWidth="1"/>
    <col min="10752" max="10752" width="6" bestFit="1" customWidth="1"/>
    <col min="10753" max="10753" width="8.6640625" bestFit="1" customWidth="1"/>
    <col min="10754" max="10754" width="7.6640625" bestFit="1" customWidth="1"/>
    <col min="10755" max="10755" width="6" bestFit="1" customWidth="1"/>
    <col min="10756" max="10758" width="8.6640625" bestFit="1" customWidth="1"/>
    <col min="10759" max="10759" width="6" bestFit="1" customWidth="1"/>
    <col min="10760" max="10760" width="8.6640625" bestFit="1" customWidth="1"/>
    <col min="10761" max="10761" width="7.6640625" bestFit="1" customWidth="1"/>
    <col min="10762" max="10762" width="6" bestFit="1" customWidth="1"/>
    <col min="10763" max="10763" width="8.6640625" bestFit="1" customWidth="1"/>
    <col min="10764" max="10764" width="7.6640625" bestFit="1" customWidth="1"/>
    <col min="10765" max="10765" width="8.6640625" bestFit="1" customWidth="1"/>
    <col min="10766" max="10766" width="6" bestFit="1" customWidth="1"/>
    <col min="10767" max="10767" width="8.6640625" bestFit="1" customWidth="1"/>
    <col min="10768" max="10768" width="6.6640625" bestFit="1" customWidth="1"/>
    <col min="10769" max="10769" width="6" bestFit="1" customWidth="1"/>
    <col min="10770" max="10770" width="8.6640625" bestFit="1" customWidth="1"/>
    <col min="10771" max="10771" width="7.6640625" bestFit="1" customWidth="1"/>
    <col min="10772" max="10772" width="8.6640625" bestFit="1" customWidth="1"/>
    <col min="10773" max="10773" width="6" bestFit="1" customWidth="1"/>
    <col min="10774" max="10774" width="8.6640625" bestFit="1" customWidth="1"/>
    <col min="10775" max="10775" width="6.6640625" bestFit="1" customWidth="1"/>
    <col min="10776" max="10776" width="6" bestFit="1" customWidth="1"/>
    <col min="10777" max="10779" width="8.6640625" bestFit="1" customWidth="1"/>
    <col min="10780" max="10780" width="6" bestFit="1" customWidth="1"/>
    <col min="10781" max="10781" width="8.6640625" bestFit="1" customWidth="1"/>
    <col min="10782" max="10782" width="7.6640625" bestFit="1" customWidth="1"/>
    <col min="10783" max="10783" width="8.6640625" bestFit="1" customWidth="1"/>
    <col min="10784" max="10784" width="6" bestFit="1" customWidth="1"/>
    <col min="10785" max="10785" width="8.6640625" bestFit="1" customWidth="1"/>
    <col min="10786" max="10786" width="7.6640625" bestFit="1" customWidth="1"/>
    <col min="10787" max="10787" width="8.6640625" bestFit="1" customWidth="1"/>
    <col min="10788" max="10788" width="6" bestFit="1" customWidth="1"/>
    <col min="10789" max="10789" width="8.6640625" bestFit="1" customWidth="1"/>
    <col min="10790" max="10790" width="6.6640625" bestFit="1" customWidth="1"/>
    <col min="10791" max="10791" width="8.6640625" bestFit="1" customWidth="1"/>
    <col min="10792" max="10792" width="6" bestFit="1" customWidth="1"/>
    <col min="10793" max="10793" width="7.6640625" bestFit="1" customWidth="1"/>
    <col min="10794" max="10794" width="6.6640625" bestFit="1" customWidth="1"/>
    <col min="10795" max="10795" width="6" bestFit="1" customWidth="1"/>
    <col min="10796" max="10796" width="8.6640625" bestFit="1" customWidth="1"/>
    <col min="10797" max="10797" width="7.6640625" bestFit="1" customWidth="1"/>
    <col min="10798" max="10798" width="6" bestFit="1" customWidth="1"/>
    <col min="10799" max="10799" width="8.6640625" bestFit="1" customWidth="1"/>
    <col min="10800" max="10800" width="7.6640625" bestFit="1" customWidth="1"/>
    <col min="10801" max="10801" width="8.6640625" bestFit="1" customWidth="1"/>
    <col min="10802" max="10802" width="6" bestFit="1" customWidth="1"/>
    <col min="10803" max="10803" width="8.6640625" bestFit="1" customWidth="1"/>
    <col min="10804" max="10804" width="7.6640625" bestFit="1" customWidth="1"/>
    <col min="10805" max="10805" width="8.6640625" bestFit="1" customWidth="1"/>
    <col min="10806" max="10806" width="6" bestFit="1" customWidth="1"/>
    <col min="10807" max="10807" width="8.6640625" bestFit="1" customWidth="1"/>
    <col min="10808" max="10808" width="7.6640625" bestFit="1" customWidth="1"/>
    <col min="10809" max="10809" width="6" bestFit="1" customWidth="1"/>
    <col min="10810" max="10810" width="8.6640625" bestFit="1" customWidth="1"/>
    <col min="10811" max="10811" width="7.6640625" bestFit="1" customWidth="1"/>
    <col min="10812" max="10812" width="6" bestFit="1" customWidth="1"/>
    <col min="10813" max="10815" width="8.6640625" bestFit="1" customWidth="1"/>
    <col min="10816" max="10816" width="6" bestFit="1" customWidth="1"/>
    <col min="10817" max="10817" width="8.6640625" bestFit="1" customWidth="1"/>
    <col min="10818" max="10818" width="6" bestFit="1" customWidth="1"/>
    <col min="10819" max="10819" width="8.6640625" bestFit="1" customWidth="1"/>
    <col min="10820" max="10820" width="6.6640625" bestFit="1" customWidth="1"/>
    <col min="10821" max="10821" width="6" bestFit="1" customWidth="1"/>
    <col min="10822" max="10822" width="8.6640625" bestFit="1" customWidth="1"/>
    <col min="10823" max="10823" width="7.6640625" bestFit="1" customWidth="1"/>
    <col min="10824" max="10824" width="6" bestFit="1" customWidth="1"/>
    <col min="10825" max="10825" width="8.6640625" bestFit="1" customWidth="1"/>
    <col min="10826" max="10826" width="7.6640625" bestFit="1" customWidth="1"/>
    <col min="10827" max="10827" width="6" bestFit="1" customWidth="1"/>
    <col min="10828" max="10828" width="8.6640625" bestFit="1" customWidth="1"/>
    <col min="10829" max="10829" width="7.6640625" bestFit="1" customWidth="1"/>
    <col min="10830" max="10830" width="8.6640625" bestFit="1" customWidth="1"/>
    <col min="10831" max="10831" width="6" bestFit="1" customWidth="1"/>
    <col min="10832" max="10832" width="8.6640625" bestFit="1" customWidth="1"/>
    <col min="10833" max="10833" width="7.6640625" bestFit="1" customWidth="1"/>
    <col min="10834" max="10834" width="5" bestFit="1" customWidth="1"/>
    <col min="10835" max="10836" width="7.6640625" bestFit="1" customWidth="1"/>
    <col min="10837" max="10837" width="8.6640625" bestFit="1" customWidth="1"/>
    <col min="10838" max="10838" width="6" bestFit="1" customWidth="1"/>
    <col min="10839" max="10839" width="8.6640625" bestFit="1" customWidth="1"/>
    <col min="10840" max="10840" width="6.6640625" bestFit="1" customWidth="1"/>
    <col min="10841" max="10841" width="8.6640625" bestFit="1" customWidth="1"/>
    <col min="10842" max="10842" width="6" bestFit="1" customWidth="1"/>
    <col min="10843" max="10843" width="8.6640625" bestFit="1" customWidth="1"/>
    <col min="10844" max="10844" width="6.6640625" bestFit="1" customWidth="1"/>
    <col min="10845" max="10845" width="6" bestFit="1" customWidth="1"/>
    <col min="10846" max="10846" width="8.6640625" bestFit="1" customWidth="1"/>
    <col min="10847" max="10847" width="7.6640625" bestFit="1" customWidth="1"/>
    <col min="10848" max="10848" width="8.6640625" bestFit="1" customWidth="1"/>
    <col min="10849" max="10849" width="6" bestFit="1" customWidth="1"/>
    <col min="10850" max="10850" width="8.6640625" bestFit="1" customWidth="1"/>
    <col min="10851" max="10851" width="7.6640625" bestFit="1" customWidth="1"/>
    <col min="10852" max="10852" width="8.6640625" bestFit="1" customWidth="1"/>
    <col min="10853" max="10853" width="6" bestFit="1" customWidth="1"/>
    <col min="10854" max="10854" width="7.6640625" bestFit="1" customWidth="1"/>
    <col min="10855" max="10855" width="6.6640625" bestFit="1" customWidth="1"/>
    <col min="10856" max="10856" width="5" bestFit="1" customWidth="1"/>
    <col min="10857" max="10857" width="7.6640625" bestFit="1" customWidth="1"/>
    <col min="10858" max="10858" width="6.6640625" bestFit="1" customWidth="1"/>
    <col min="10859" max="10859" width="6" bestFit="1" customWidth="1"/>
    <col min="10860" max="10860" width="8.6640625" bestFit="1" customWidth="1"/>
    <col min="10861" max="10861" width="7.6640625" bestFit="1" customWidth="1"/>
    <col min="10862" max="10862" width="8.6640625" bestFit="1" customWidth="1"/>
    <col min="10863" max="10863" width="6" bestFit="1" customWidth="1"/>
    <col min="10864" max="10864" width="8.6640625" bestFit="1" customWidth="1"/>
    <col min="10865" max="10865" width="7.6640625" bestFit="1" customWidth="1"/>
    <col min="10866" max="10866" width="6" bestFit="1" customWidth="1"/>
    <col min="10867" max="10867" width="8.6640625" bestFit="1" customWidth="1"/>
    <col min="10868" max="10868" width="7.6640625" bestFit="1" customWidth="1"/>
    <col min="10869" max="10869" width="6" bestFit="1" customWidth="1"/>
    <col min="10870" max="10872" width="8.6640625" bestFit="1" customWidth="1"/>
    <col min="10873" max="10873" width="6" bestFit="1" customWidth="1"/>
    <col min="10874" max="10874" width="7.6640625" bestFit="1" customWidth="1"/>
    <col min="10875" max="10875" width="6.6640625" bestFit="1" customWidth="1"/>
    <col min="10876" max="10876" width="6" bestFit="1" customWidth="1"/>
    <col min="10877" max="10877" width="8.6640625" bestFit="1" customWidth="1"/>
    <col min="10878" max="10878" width="7.6640625" bestFit="1" customWidth="1"/>
    <col min="10879" max="10879" width="8.6640625" bestFit="1" customWidth="1"/>
    <col min="10880" max="10880" width="6" bestFit="1" customWidth="1"/>
    <col min="10881" max="10881" width="8.6640625" bestFit="1" customWidth="1"/>
    <col min="10882" max="10882" width="7.6640625" bestFit="1" customWidth="1"/>
    <col min="10883" max="10883" width="8.6640625" bestFit="1" customWidth="1"/>
    <col min="10884" max="10884" width="6" bestFit="1" customWidth="1"/>
    <col min="10885" max="10885" width="8.6640625" bestFit="1" customWidth="1"/>
    <col min="10886" max="10886" width="7.6640625" bestFit="1" customWidth="1"/>
    <col min="10887" max="10887" width="6" bestFit="1" customWidth="1"/>
    <col min="10888" max="10888" width="8.6640625" bestFit="1" customWidth="1"/>
    <col min="10889" max="10889" width="7.6640625" bestFit="1" customWidth="1"/>
    <col min="10890" max="10890" width="8.6640625" bestFit="1" customWidth="1"/>
    <col min="10891" max="10891" width="6" bestFit="1" customWidth="1"/>
    <col min="10892" max="10894" width="8.6640625" bestFit="1" customWidth="1"/>
    <col min="10895" max="10895" width="6" bestFit="1" customWidth="1"/>
    <col min="10896" max="10896" width="8.6640625" bestFit="1" customWidth="1"/>
    <col min="10897" max="10897" width="7.6640625" bestFit="1" customWidth="1"/>
    <col min="10898" max="10898" width="6" bestFit="1" customWidth="1"/>
    <col min="10899" max="10899" width="8.6640625" bestFit="1" customWidth="1"/>
    <col min="10900" max="10900" width="7.6640625" bestFit="1" customWidth="1"/>
    <col min="10901" max="10901" width="8.6640625" bestFit="1" customWidth="1"/>
    <col min="10902" max="10902" width="6" bestFit="1" customWidth="1"/>
    <col min="10903" max="10903" width="8.6640625" bestFit="1" customWidth="1"/>
    <col min="10904" max="10904" width="7.6640625" bestFit="1" customWidth="1"/>
    <col min="10905" max="10905" width="8.6640625" bestFit="1" customWidth="1"/>
    <col min="10906" max="10906" width="6" bestFit="1" customWidth="1"/>
    <col min="10907" max="10907" width="8.6640625" bestFit="1" customWidth="1"/>
    <col min="10908" max="10908" width="7.6640625" bestFit="1" customWidth="1"/>
    <col min="10909" max="10909" width="6" bestFit="1" customWidth="1"/>
    <col min="10910" max="10910" width="8.6640625" bestFit="1" customWidth="1"/>
    <col min="10911" max="10911" width="7.6640625" bestFit="1" customWidth="1"/>
    <col min="10912" max="10912" width="8.6640625" bestFit="1" customWidth="1"/>
    <col min="10913" max="10913" width="6" bestFit="1" customWidth="1"/>
    <col min="10914" max="10914" width="7.6640625" bestFit="1" customWidth="1"/>
    <col min="10915" max="10915" width="6.6640625" bestFit="1" customWidth="1"/>
    <col min="10916" max="10916" width="6" bestFit="1" customWidth="1"/>
    <col min="10917" max="10917" width="8.6640625" bestFit="1" customWidth="1"/>
    <col min="10918" max="10918" width="7.6640625" bestFit="1" customWidth="1"/>
    <col min="10919" max="10919" width="6" bestFit="1" customWidth="1"/>
    <col min="10920" max="10922" width="8.6640625" bestFit="1" customWidth="1"/>
    <col min="10923" max="10923" width="6" bestFit="1" customWidth="1"/>
    <col min="10924" max="10924" width="8.6640625" bestFit="1" customWidth="1"/>
    <col min="10925" max="10925" width="7.6640625" bestFit="1" customWidth="1"/>
    <col min="10926" max="10926" width="6" bestFit="1" customWidth="1"/>
    <col min="10927" max="10927" width="8.6640625" bestFit="1" customWidth="1"/>
    <col min="10928" max="10928" width="7.6640625" bestFit="1" customWidth="1"/>
    <col min="10929" max="10929" width="8.6640625" bestFit="1" customWidth="1"/>
    <col min="10930" max="10930" width="6" bestFit="1" customWidth="1"/>
    <col min="10931" max="10931" width="7.6640625" bestFit="1" customWidth="1"/>
    <col min="10932" max="10932" width="6.6640625" bestFit="1" customWidth="1"/>
    <col min="10933" max="10933" width="5" bestFit="1" customWidth="1"/>
    <col min="10934" max="10935" width="7.6640625" bestFit="1" customWidth="1"/>
    <col min="10936" max="10936" width="6" bestFit="1" customWidth="1"/>
    <col min="10937" max="10939" width="8.6640625" bestFit="1" customWidth="1"/>
    <col min="10940" max="10940" width="6" bestFit="1" customWidth="1"/>
    <col min="10941" max="10941" width="7.6640625" bestFit="1" customWidth="1"/>
    <col min="10942" max="10942" width="5" bestFit="1" customWidth="1"/>
    <col min="10943" max="10943" width="7.6640625" bestFit="1" customWidth="1"/>
    <col min="10944" max="10944" width="6.6640625" bestFit="1" customWidth="1"/>
    <col min="10945" max="10945" width="6" bestFit="1" customWidth="1"/>
    <col min="10946" max="10948" width="8.6640625" bestFit="1" customWidth="1"/>
    <col min="10949" max="10949" width="6" bestFit="1" customWidth="1"/>
    <col min="10950" max="10952" width="8.6640625" bestFit="1" customWidth="1"/>
    <col min="10953" max="10953" width="6" bestFit="1" customWidth="1"/>
    <col min="10954" max="10954" width="7.6640625" bestFit="1" customWidth="1"/>
    <col min="10955" max="10955" width="6.6640625" bestFit="1" customWidth="1"/>
    <col min="10956" max="10956" width="5" bestFit="1" customWidth="1"/>
    <col min="10957" max="10958" width="7.6640625" bestFit="1" customWidth="1"/>
    <col min="10959" max="10959" width="8.6640625" bestFit="1" customWidth="1"/>
    <col min="10960" max="10960" width="6" bestFit="1" customWidth="1"/>
    <col min="10961" max="10961" width="8.6640625" bestFit="1" customWidth="1"/>
    <col min="10962" max="10962" width="6.6640625" bestFit="1" customWidth="1"/>
    <col min="10963" max="10963" width="6" bestFit="1" customWidth="1"/>
    <col min="10964" max="10964" width="8.6640625" bestFit="1" customWidth="1"/>
    <col min="10965" max="10965" width="7.6640625" bestFit="1" customWidth="1"/>
    <col min="10966" max="10966" width="8.6640625" bestFit="1" customWidth="1"/>
    <col min="10967" max="10967" width="6" bestFit="1" customWidth="1"/>
    <col min="10968" max="10968" width="8.6640625" bestFit="1" customWidth="1"/>
    <col min="10969" max="10969" width="7.6640625" bestFit="1" customWidth="1"/>
    <col min="10970" max="10970" width="8.6640625" bestFit="1" customWidth="1"/>
    <col min="10971" max="10971" width="6" bestFit="1" customWidth="1"/>
    <col min="10972" max="10972" width="8.6640625" bestFit="1" customWidth="1"/>
    <col min="10973" max="10973" width="6" bestFit="1" customWidth="1"/>
    <col min="10974" max="10974" width="8.6640625" bestFit="1" customWidth="1"/>
    <col min="10975" max="10975" width="7.6640625" bestFit="1" customWidth="1"/>
    <col min="10976" max="10976" width="8.6640625" bestFit="1" customWidth="1"/>
    <col min="10977" max="10977" width="6" bestFit="1" customWidth="1"/>
    <col min="10978" max="10978" width="7.6640625" bestFit="1" customWidth="1"/>
    <col min="10979" max="10979" width="6.6640625" bestFit="1" customWidth="1"/>
    <col min="10980" max="10980" width="6" bestFit="1" customWidth="1"/>
    <col min="10981" max="10981" width="8.6640625" bestFit="1" customWidth="1"/>
    <col min="10982" max="10982" width="7.6640625" bestFit="1" customWidth="1"/>
    <col min="10983" max="10983" width="8.6640625" bestFit="1" customWidth="1"/>
    <col min="10984" max="10984" width="6" bestFit="1" customWidth="1"/>
    <col min="10985" max="10986" width="7.6640625" bestFit="1" customWidth="1"/>
    <col min="10987" max="10987" width="8.6640625" bestFit="1" customWidth="1"/>
    <col min="10988" max="10988" width="6" bestFit="1" customWidth="1"/>
    <col min="10989" max="10989" width="8.6640625" bestFit="1" customWidth="1"/>
    <col min="10990" max="10990" width="7.6640625" bestFit="1" customWidth="1"/>
    <col min="10991" max="10991" width="8.6640625" bestFit="1" customWidth="1"/>
    <col min="10992" max="10992" width="6" bestFit="1" customWidth="1"/>
    <col min="10993" max="10993" width="8.6640625" bestFit="1" customWidth="1"/>
    <col min="10994" max="10994" width="7.6640625" bestFit="1" customWidth="1"/>
    <col min="10995" max="10995" width="6" bestFit="1" customWidth="1"/>
    <col min="10996" max="10996" width="8.6640625" bestFit="1" customWidth="1"/>
    <col min="10997" max="10997" width="7.6640625" bestFit="1" customWidth="1"/>
    <col min="10998" max="10998" width="6" bestFit="1" customWidth="1"/>
    <col min="10999" max="10999" width="8.6640625" bestFit="1" customWidth="1"/>
    <col min="11000" max="11000" width="7.6640625" bestFit="1" customWidth="1"/>
    <col min="11001" max="11001" width="8.6640625" bestFit="1" customWidth="1"/>
    <col min="11002" max="11002" width="6" bestFit="1" customWidth="1"/>
    <col min="11003" max="11003" width="8.6640625" bestFit="1" customWidth="1"/>
    <col min="11004" max="11004" width="6.6640625" bestFit="1" customWidth="1"/>
    <col min="11005" max="11005" width="6" bestFit="1" customWidth="1"/>
    <col min="11006" max="11006" width="8.6640625" bestFit="1" customWidth="1"/>
    <col min="11007" max="11007" width="6.6640625" bestFit="1" customWidth="1"/>
    <col min="11008" max="11008" width="6" bestFit="1" customWidth="1"/>
    <col min="11009" max="11009" width="8.6640625" bestFit="1" customWidth="1"/>
    <col min="11010" max="11010" width="7.6640625" bestFit="1" customWidth="1"/>
    <col min="11011" max="11011" width="5" bestFit="1" customWidth="1"/>
    <col min="11012" max="11013" width="7.6640625" bestFit="1" customWidth="1"/>
    <col min="11014" max="11014" width="8.6640625" bestFit="1" customWidth="1"/>
    <col min="11015" max="11015" width="6" bestFit="1" customWidth="1"/>
    <col min="11016" max="11018" width="8.6640625" bestFit="1" customWidth="1"/>
    <col min="11019" max="11019" width="6" bestFit="1" customWidth="1"/>
    <col min="11020" max="11020" width="8.6640625" bestFit="1" customWidth="1"/>
    <col min="11021" max="11021" width="6" bestFit="1" customWidth="1"/>
    <col min="11022" max="11022" width="8.6640625" bestFit="1" customWidth="1"/>
    <col min="11023" max="11023" width="6.6640625" bestFit="1" customWidth="1"/>
    <col min="11024" max="11024" width="8.6640625" bestFit="1" customWidth="1"/>
    <col min="11025" max="11025" width="6" bestFit="1" customWidth="1"/>
    <col min="11026" max="11026" width="8.6640625" bestFit="1" customWidth="1"/>
    <col min="11027" max="11027" width="6.6640625" bestFit="1" customWidth="1"/>
    <col min="11028" max="11028" width="8.6640625" bestFit="1" customWidth="1"/>
    <col min="11029" max="11029" width="6" bestFit="1" customWidth="1"/>
    <col min="11030" max="11030" width="8.6640625" bestFit="1" customWidth="1"/>
    <col min="11031" max="11031" width="6.6640625" bestFit="1" customWidth="1"/>
    <col min="11032" max="11032" width="8.6640625" bestFit="1" customWidth="1"/>
    <col min="11033" max="11033" width="6" bestFit="1" customWidth="1"/>
    <col min="11034" max="11036" width="8.6640625" bestFit="1" customWidth="1"/>
    <col min="11037" max="11037" width="6" bestFit="1" customWidth="1"/>
    <col min="11038" max="11038" width="8.6640625" bestFit="1" customWidth="1"/>
    <col min="11039" max="11039" width="7.6640625" bestFit="1" customWidth="1"/>
    <col min="11040" max="11040" width="6" bestFit="1" customWidth="1"/>
    <col min="11041" max="11041" width="8.6640625" bestFit="1" customWidth="1"/>
    <col min="11042" max="11042" width="7.6640625" bestFit="1" customWidth="1"/>
    <col min="11043" max="11043" width="6" bestFit="1" customWidth="1"/>
    <col min="11044" max="11044" width="8.6640625" bestFit="1" customWidth="1"/>
    <col min="11045" max="11045" width="7.6640625" bestFit="1" customWidth="1"/>
    <col min="11046" max="11046" width="8.6640625" bestFit="1" customWidth="1"/>
    <col min="11047" max="11047" width="6" bestFit="1" customWidth="1"/>
    <col min="11048" max="11048" width="7.6640625" bestFit="1" customWidth="1"/>
    <col min="11049" max="11049" width="6.6640625" bestFit="1" customWidth="1"/>
    <col min="11050" max="11050" width="6" bestFit="1" customWidth="1"/>
    <col min="11051" max="11051" width="8.6640625" bestFit="1" customWidth="1"/>
    <col min="11052" max="11052" width="7.6640625" bestFit="1" customWidth="1"/>
    <col min="11053" max="11053" width="8.6640625" bestFit="1" customWidth="1"/>
    <col min="11054" max="11054" width="6" bestFit="1" customWidth="1"/>
    <col min="11055" max="11055" width="8.6640625" bestFit="1" customWidth="1"/>
    <col min="11056" max="11056" width="6.6640625" bestFit="1" customWidth="1"/>
    <col min="11057" max="11057" width="8.6640625" bestFit="1" customWidth="1"/>
    <col min="11058" max="11058" width="6" bestFit="1" customWidth="1"/>
    <col min="11059" max="11060" width="8.6640625" bestFit="1" customWidth="1"/>
    <col min="11061" max="11061" width="6" bestFit="1" customWidth="1"/>
    <col min="11062" max="11064" width="8.6640625" bestFit="1" customWidth="1"/>
    <col min="11065" max="11065" width="6" bestFit="1" customWidth="1"/>
    <col min="11066" max="11066" width="8.6640625" bestFit="1" customWidth="1"/>
    <col min="11067" max="11067" width="7.6640625" bestFit="1" customWidth="1"/>
    <col min="11068" max="11068" width="8.6640625" bestFit="1" customWidth="1"/>
    <col min="11069" max="11069" width="6" bestFit="1" customWidth="1"/>
    <col min="11070" max="11070" width="8.6640625" bestFit="1" customWidth="1"/>
    <col min="11071" max="11071" width="7.6640625" bestFit="1" customWidth="1"/>
    <col min="11072" max="11072" width="6" bestFit="1" customWidth="1"/>
    <col min="11073" max="11073" width="8.6640625" bestFit="1" customWidth="1"/>
    <col min="11074" max="11074" width="7.6640625" bestFit="1" customWidth="1"/>
    <col min="11075" max="11075" width="6" bestFit="1" customWidth="1"/>
    <col min="11076" max="11078" width="8.6640625" bestFit="1" customWidth="1"/>
    <col min="11079" max="11079" width="6" bestFit="1" customWidth="1"/>
    <col min="11080" max="11080" width="8.6640625" bestFit="1" customWidth="1"/>
    <col min="11081" max="11081" width="7.6640625" bestFit="1" customWidth="1"/>
    <col min="11082" max="11082" width="8.6640625" bestFit="1" customWidth="1"/>
    <col min="11083" max="11083" width="6" bestFit="1" customWidth="1"/>
    <col min="11084" max="11084" width="7.6640625" bestFit="1" customWidth="1"/>
    <col min="11085" max="11085" width="6.6640625" bestFit="1" customWidth="1"/>
    <col min="11086" max="11086" width="8.6640625" bestFit="1" customWidth="1"/>
    <col min="11087" max="11087" width="6" bestFit="1" customWidth="1"/>
    <col min="11088" max="11088" width="8.6640625" bestFit="1" customWidth="1"/>
    <col min="11089" max="11089" width="7.6640625" bestFit="1" customWidth="1"/>
    <col min="11090" max="11090" width="6" bestFit="1" customWidth="1"/>
    <col min="11091" max="11091" width="8.6640625" bestFit="1" customWidth="1"/>
    <col min="11092" max="11092" width="7.6640625" bestFit="1" customWidth="1"/>
    <col min="11093" max="11093" width="8.6640625" bestFit="1" customWidth="1"/>
    <col min="11094" max="11094" width="6" bestFit="1" customWidth="1"/>
    <col min="11095" max="11095" width="7.6640625" bestFit="1" customWidth="1"/>
    <col min="11096" max="11096" width="6.6640625" bestFit="1" customWidth="1"/>
    <col min="11097" max="11097" width="8.6640625" bestFit="1" customWidth="1"/>
    <col min="11098" max="11098" width="6" bestFit="1" customWidth="1"/>
    <col min="11099" max="11100" width="7.6640625" bestFit="1" customWidth="1"/>
    <col min="11101" max="11101" width="8.6640625" bestFit="1" customWidth="1"/>
    <col min="11102" max="11102" width="6" bestFit="1" customWidth="1"/>
    <col min="11103" max="11103" width="7.6640625" bestFit="1" customWidth="1"/>
    <col min="11104" max="11104" width="6.6640625" bestFit="1" customWidth="1"/>
    <col min="11105" max="11105" width="5" bestFit="1" customWidth="1"/>
    <col min="11106" max="11107" width="7.6640625" bestFit="1" customWidth="1"/>
    <col min="11108" max="11108" width="6" bestFit="1" customWidth="1"/>
    <col min="11109" max="11111" width="8.6640625" bestFit="1" customWidth="1"/>
    <col min="11112" max="11112" width="6" bestFit="1" customWidth="1"/>
    <col min="11113" max="11113" width="8.6640625" bestFit="1" customWidth="1"/>
    <col min="11114" max="11114" width="7.6640625" bestFit="1" customWidth="1"/>
    <col min="11115" max="11115" width="8.6640625" bestFit="1" customWidth="1"/>
    <col min="11116" max="11116" width="6" bestFit="1" customWidth="1"/>
    <col min="11117" max="11118" width="7.6640625" bestFit="1" customWidth="1"/>
    <col min="11119" max="11119" width="6" bestFit="1" customWidth="1"/>
    <col min="11120" max="11120" width="8.6640625" bestFit="1" customWidth="1"/>
    <col min="11121" max="11121" width="7.6640625" bestFit="1" customWidth="1"/>
    <col min="11122" max="11122" width="8.6640625" bestFit="1" customWidth="1"/>
    <col min="11123" max="11123" width="6" bestFit="1" customWidth="1"/>
    <col min="11124" max="11124" width="8.6640625" bestFit="1" customWidth="1"/>
    <col min="11125" max="11125" width="6.6640625" bestFit="1" customWidth="1"/>
    <col min="11126" max="11126" width="8.6640625" bestFit="1" customWidth="1"/>
    <col min="11127" max="11127" width="6" bestFit="1" customWidth="1"/>
    <col min="11128" max="11128" width="7.6640625" bestFit="1" customWidth="1"/>
    <col min="11129" max="11129" width="6.6640625" bestFit="1" customWidth="1"/>
    <col min="11130" max="11130" width="6" bestFit="1" customWidth="1"/>
    <col min="11131" max="11131" width="8.6640625" bestFit="1" customWidth="1"/>
    <col min="11132" max="11132" width="7.6640625" bestFit="1" customWidth="1"/>
    <col min="11133" max="11133" width="6" bestFit="1" customWidth="1"/>
    <col min="11134" max="11134" width="8.6640625" bestFit="1" customWidth="1"/>
    <col min="11135" max="11135" width="7.6640625" bestFit="1" customWidth="1"/>
    <col min="11136" max="11136" width="8.6640625" bestFit="1" customWidth="1"/>
    <col min="11137" max="11137" width="6" bestFit="1" customWidth="1"/>
    <col min="11138" max="11138" width="8.6640625" bestFit="1" customWidth="1"/>
    <col min="11139" max="11139" width="6.6640625" bestFit="1" customWidth="1"/>
    <col min="11140" max="11140" width="6" bestFit="1" customWidth="1"/>
    <col min="11141" max="11141" width="8.6640625" bestFit="1" customWidth="1"/>
    <col min="11142" max="11142" width="7.6640625" bestFit="1" customWidth="1"/>
    <col min="11143" max="11143" width="8.6640625" bestFit="1" customWidth="1"/>
    <col min="11144" max="11144" width="6" bestFit="1" customWidth="1"/>
    <col min="11145" max="11145" width="8.6640625" bestFit="1" customWidth="1"/>
    <col min="11146" max="11146" width="7.6640625" bestFit="1" customWidth="1"/>
    <col min="11147" max="11147" width="8.6640625" bestFit="1" customWidth="1"/>
    <col min="11148" max="11148" width="6" bestFit="1" customWidth="1"/>
    <col min="11149" max="11151" width="8.6640625" bestFit="1" customWidth="1"/>
    <col min="11152" max="11152" width="6" bestFit="1" customWidth="1"/>
    <col min="11153" max="11153" width="8.6640625" bestFit="1" customWidth="1"/>
    <col min="11154" max="11154" width="7.6640625" bestFit="1" customWidth="1"/>
    <col min="11155" max="11155" width="8.6640625" bestFit="1" customWidth="1"/>
    <col min="11156" max="11156" width="6" bestFit="1" customWidth="1"/>
    <col min="11157" max="11157" width="8.6640625" bestFit="1" customWidth="1"/>
    <col min="11158" max="11158" width="7.6640625" bestFit="1" customWidth="1"/>
    <col min="11159" max="11159" width="6" bestFit="1" customWidth="1"/>
    <col min="11160" max="11160" width="8.6640625" bestFit="1" customWidth="1"/>
    <col min="11161" max="11161" width="7.6640625" bestFit="1" customWidth="1"/>
    <col min="11162" max="11162" width="8.6640625" bestFit="1" customWidth="1"/>
    <col min="11163" max="11163" width="6" bestFit="1" customWidth="1"/>
    <col min="11164" max="11164" width="8.6640625" bestFit="1" customWidth="1"/>
    <col min="11165" max="11165" width="7.6640625" bestFit="1" customWidth="1"/>
    <col min="11166" max="11166" width="8.6640625" bestFit="1" customWidth="1"/>
    <col min="11167" max="11167" width="6" bestFit="1" customWidth="1"/>
    <col min="11168" max="11168" width="8.6640625" bestFit="1" customWidth="1"/>
    <col min="11169" max="11169" width="7.6640625" bestFit="1" customWidth="1"/>
    <col min="11170" max="11170" width="6" bestFit="1" customWidth="1"/>
    <col min="11171" max="11171" width="8.6640625" bestFit="1" customWidth="1"/>
    <col min="11172" max="11172" width="7.6640625" bestFit="1" customWidth="1"/>
    <col min="11173" max="11173" width="8.6640625" bestFit="1" customWidth="1"/>
    <col min="11174" max="11174" width="6" bestFit="1" customWidth="1"/>
    <col min="11175" max="11175" width="8.6640625" bestFit="1" customWidth="1"/>
    <col min="11176" max="11176" width="6" bestFit="1" customWidth="1"/>
    <col min="11177" max="11179" width="8.6640625" bestFit="1" customWidth="1"/>
    <col min="11180" max="11180" width="6" bestFit="1" customWidth="1"/>
    <col min="11181" max="11181" width="8.6640625" bestFit="1" customWidth="1"/>
    <col min="11182" max="11182" width="7.6640625" bestFit="1" customWidth="1"/>
    <col min="11183" max="11183" width="8.6640625" bestFit="1" customWidth="1"/>
    <col min="11184" max="11184" width="6" bestFit="1" customWidth="1"/>
    <col min="11185" max="11187" width="8.6640625" bestFit="1" customWidth="1"/>
    <col min="11188" max="11188" width="6" bestFit="1" customWidth="1"/>
    <col min="11189" max="11189" width="8.6640625" bestFit="1" customWidth="1"/>
    <col min="11190" max="11190" width="7.6640625" bestFit="1" customWidth="1"/>
    <col min="11191" max="11191" width="8.6640625" bestFit="1" customWidth="1"/>
    <col min="11192" max="11192" width="6" bestFit="1" customWidth="1"/>
    <col min="11193" max="11193" width="8.6640625" bestFit="1" customWidth="1"/>
    <col min="11194" max="11194" width="7.6640625" bestFit="1" customWidth="1"/>
    <col min="11195" max="11195" width="6" bestFit="1" customWidth="1"/>
    <col min="11196" max="11196" width="8.6640625" bestFit="1" customWidth="1"/>
    <col min="11197" max="11197" width="7.6640625" bestFit="1" customWidth="1"/>
    <col min="11198" max="11198" width="6" bestFit="1" customWidth="1"/>
    <col min="11199" max="11199" width="8.6640625" bestFit="1" customWidth="1"/>
    <col min="11200" max="11200" width="7.6640625" bestFit="1" customWidth="1"/>
    <col min="11201" max="11201" width="8.6640625" bestFit="1" customWidth="1"/>
    <col min="11202" max="11202" width="6" bestFit="1" customWidth="1"/>
    <col min="11203" max="11203" width="8.6640625" bestFit="1" customWidth="1"/>
    <col min="11204" max="11204" width="7.6640625" bestFit="1" customWidth="1"/>
    <col min="11205" max="11205" width="6" bestFit="1" customWidth="1"/>
    <col min="11206" max="11206" width="8.6640625" bestFit="1" customWidth="1"/>
    <col min="11207" max="11207" width="7.6640625" bestFit="1" customWidth="1"/>
    <col min="11208" max="11208" width="6" bestFit="1" customWidth="1"/>
    <col min="11209" max="11209" width="8.6640625" bestFit="1" customWidth="1"/>
    <col min="11210" max="11210" width="7.6640625" bestFit="1" customWidth="1"/>
    <col min="11211" max="11211" width="8.6640625" bestFit="1" customWidth="1"/>
    <col min="11212" max="11212" width="6" bestFit="1" customWidth="1"/>
    <col min="11213" max="11213" width="8.6640625" bestFit="1" customWidth="1"/>
    <col min="11214" max="11214" width="7.6640625" bestFit="1" customWidth="1"/>
    <col min="11215" max="11215" width="6" bestFit="1" customWidth="1"/>
    <col min="11216" max="11216" width="8.6640625" bestFit="1" customWidth="1"/>
    <col min="11217" max="11217" width="7.6640625" bestFit="1" customWidth="1"/>
    <col min="11218" max="11218" width="8.6640625" bestFit="1" customWidth="1"/>
    <col min="11219" max="11219" width="6" bestFit="1" customWidth="1"/>
    <col min="11220" max="11220" width="7.6640625" bestFit="1" customWidth="1"/>
    <col min="11221" max="11221" width="6.6640625" bestFit="1" customWidth="1"/>
    <col min="11222" max="11222" width="6" bestFit="1" customWidth="1"/>
    <col min="11223" max="11223" width="8.6640625" bestFit="1" customWidth="1"/>
    <col min="11224" max="11224" width="7.6640625" bestFit="1" customWidth="1"/>
    <col min="11225" max="11225" width="6" bestFit="1" customWidth="1"/>
    <col min="11226" max="11226" width="8.6640625" bestFit="1" customWidth="1"/>
    <col min="11227" max="11227" width="7.6640625" bestFit="1" customWidth="1"/>
    <col min="11228" max="11228" width="8.6640625" bestFit="1" customWidth="1"/>
    <col min="11229" max="11229" width="6" bestFit="1" customWidth="1"/>
    <col min="11230" max="11230" width="8.6640625" bestFit="1" customWidth="1"/>
    <col min="11231" max="11231" width="7.6640625" bestFit="1" customWidth="1"/>
    <col min="11232" max="11232" width="8.6640625" bestFit="1" customWidth="1"/>
    <col min="11233" max="11233" width="6" bestFit="1" customWidth="1"/>
    <col min="11234" max="11234" width="8.6640625" bestFit="1" customWidth="1"/>
    <col min="11235" max="11235" width="7.6640625" bestFit="1" customWidth="1"/>
    <col min="11236" max="11236" width="6" bestFit="1" customWidth="1"/>
    <col min="11237" max="11237" width="8.6640625" bestFit="1" customWidth="1"/>
    <col min="11238" max="11238" width="7.6640625" bestFit="1" customWidth="1"/>
    <col min="11239" max="11239" width="8.6640625" bestFit="1" customWidth="1"/>
    <col min="11240" max="11240" width="6" bestFit="1" customWidth="1"/>
    <col min="11241" max="11241" width="8.6640625" bestFit="1" customWidth="1"/>
    <col min="11242" max="11242" width="6" bestFit="1" customWidth="1"/>
    <col min="11243" max="11243" width="8.6640625" bestFit="1" customWidth="1"/>
    <col min="11244" max="11244" width="6.6640625" bestFit="1" customWidth="1"/>
    <col min="11245" max="11245" width="6" bestFit="1" customWidth="1"/>
    <col min="11246" max="11246" width="8.6640625" bestFit="1" customWidth="1"/>
    <col min="11247" max="11247" width="7.6640625" bestFit="1" customWidth="1"/>
    <col min="11248" max="11248" width="8.6640625" bestFit="1" customWidth="1"/>
    <col min="11249" max="11249" width="6" bestFit="1" customWidth="1"/>
    <col min="11250" max="11250" width="8.6640625" bestFit="1" customWidth="1"/>
    <col min="11251" max="11251" width="6.6640625" bestFit="1" customWidth="1"/>
    <col min="11252" max="11252" width="8.6640625" bestFit="1" customWidth="1"/>
    <col min="11253" max="11253" width="6" bestFit="1" customWidth="1"/>
    <col min="11254" max="11254" width="8.6640625" bestFit="1" customWidth="1"/>
    <col min="11255" max="11255" width="7.6640625" bestFit="1" customWidth="1"/>
    <col min="11256" max="11256" width="8.6640625" bestFit="1" customWidth="1"/>
    <col min="11257" max="11257" width="6" bestFit="1" customWidth="1"/>
    <col min="11258" max="11258" width="8.6640625" bestFit="1" customWidth="1"/>
    <col min="11259" max="11259" width="6.6640625" bestFit="1" customWidth="1"/>
    <col min="11260" max="11260" width="6" bestFit="1" customWidth="1"/>
    <col min="11261" max="11263" width="8.6640625" bestFit="1" customWidth="1"/>
    <col min="11264" max="11264" width="6" bestFit="1" customWidth="1"/>
    <col min="11265" max="11265" width="7.6640625" bestFit="1" customWidth="1"/>
    <col min="11266" max="11266" width="6.6640625" bestFit="1" customWidth="1"/>
    <col min="11267" max="11267" width="8.6640625" bestFit="1" customWidth="1"/>
    <col min="11268" max="11268" width="6" bestFit="1" customWidth="1"/>
    <col min="11269" max="11269" width="7.6640625" bestFit="1" customWidth="1"/>
    <col min="11270" max="11270" width="6.6640625" bestFit="1" customWidth="1"/>
    <col min="11271" max="11271" width="8.6640625" bestFit="1" customWidth="1"/>
    <col min="11272" max="11272" width="6" bestFit="1" customWidth="1"/>
    <col min="11273" max="11273" width="8.6640625" bestFit="1" customWidth="1"/>
    <col min="11274" max="11274" width="7.6640625" bestFit="1" customWidth="1"/>
    <col min="11275" max="11275" width="8.6640625" bestFit="1" customWidth="1"/>
    <col min="11276" max="11276" width="6" bestFit="1" customWidth="1"/>
    <col min="11277" max="11277" width="7.6640625" bestFit="1" customWidth="1"/>
    <col min="11278" max="11278" width="6.6640625" bestFit="1" customWidth="1"/>
    <col min="11279" max="11279" width="8.6640625" bestFit="1" customWidth="1"/>
    <col min="11280" max="11280" width="6" bestFit="1" customWidth="1"/>
    <col min="11281" max="11281" width="8.6640625" bestFit="1" customWidth="1"/>
    <col min="11282" max="11282" width="7.6640625" bestFit="1" customWidth="1"/>
    <col min="11283" max="11283" width="8.6640625" bestFit="1" customWidth="1"/>
    <col min="11284" max="11284" width="6" bestFit="1" customWidth="1"/>
    <col min="11285" max="11285" width="8.6640625" bestFit="1" customWidth="1"/>
    <col min="11286" max="11286" width="7.6640625" bestFit="1" customWidth="1"/>
    <col min="11287" max="11287" width="6" bestFit="1" customWidth="1"/>
    <col min="11288" max="11290" width="8.6640625" bestFit="1" customWidth="1"/>
    <col min="11291" max="11291" width="6" bestFit="1" customWidth="1"/>
    <col min="11292" max="11292" width="8.6640625" bestFit="1" customWidth="1"/>
    <col min="11293" max="11293" width="7.6640625" bestFit="1" customWidth="1"/>
    <col min="11294" max="11294" width="8.6640625" bestFit="1" customWidth="1"/>
    <col min="11295" max="11295" width="6" bestFit="1" customWidth="1"/>
    <col min="11296" max="11296" width="8.6640625" bestFit="1" customWidth="1"/>
    <col min="11297" max="11297" width="7.6640625" bestFit="1" customWidth="1"/>
    <col min="11298" max="11298" width="6" bestFit="1" customWidth="1"/>
    <col min="11299" max="11299" width="8.6640625" bestFit="1" customWidth="1"/>
    <col min="11300" max="11300" width="6" bestFit="1" customWidth="1"/>
    <col min="11301" max="11301" width="8.6640625" bestFit="1" customWidth="1"/>
    <col min="11302" max="11302" width="7.6640625" bestFit="1" customWidth="1"/>
    <col min="11303" max="11303" width="6" bestFit="1" customWidth="1"/>
    <col min="11304" max="11304" width="8.6640625" bestFit="1" customWidth="1"/>
    <col min="11305" max="11305" width="7.6640625" bestFit="1" customWidth="1"/>
    <col min="11306" max="11306" width="8.6640625" bestFit="1" customWidth="1"/>
    <col min="11307" max="11307" width="6" bestFit="1" customWidth="1"/>
    <col min="11308" max="11308" width="7.6640625" bestFit="1" customWidth="1"/>
    <col min="11309" max="11309" width="6.6640625" bestFit="1" customWidth="1"/>
    <col min="11310" max="11310" width="8.6640625" bestFit="1" customWidth="1"/>
    <col min="11311" max="11311" width="6" bestFit="1" customWidth="1"/>
    <col min="11312" max="11313" width="7.6640625" bestFit="1" customWidth="1"/>
    <col min="11314" max="11314" width="8.6640625" bestFit="1" customWidth="1"/>
    <col min="11315" max="11315" width="6" bestFit="1" customWidth="1"/>
    <col min="11316" max="11316" width="8.6640625" bestFit="1" customWidth="1"/>
    <col min="11317" max="11317" width="7.6640625" bestFit="1" customWidth="1"/>
    <col min="11318" max="11318" width="6" bestFit="1" customWidth="1"/>
    <col min="11319" max="11321" width="8.6640625" bestFit="1" customWidth="1"/>
    <col min="11322" max="11322" width="6" bestFit="1" customWidth="1"/>
    <col min="11323" max="11323" width="8.6640625" bestFit="1" customWidth="1"/>
    <col min="11324" max="11324" width="7.6640625" bestFit="1" customWidth="1"/>
    <col min="11325" max="11325" width="6" bestFit="1" customWidth="1"/>
    <col min="11326" max="11326" width="8.6640625" bestFit="1" customWidth="1"/>
    <col min="11327" max="11327" width="7.6640625" bestFit="1" customWidth="1"/>
    <col min="11328" max="11328" width="6" bestFit="1" customWidth="1"/>
    <col min="11329" max="11329" width="8.6640625" bestFit="1" customWidth="1"/>
    <col min="11330" max="11330" width="7.6640625" bestFit="1" customWidth="1"/>
    <col min="11331" max="11331" width="8.6640625" bestFit="1" customWidth="1"/>
    <col min="11332" max="11332" width="6" bestFit="1" customWidth="1"/>
    <col min="11333" max="11335" width="8.6640625" bestFit="1" customWidth="1"/>
    <col min="11336" max="11336" width="6" bestFit="1" customWidth="1"/>
    <col min="11337" max="11337" width="8.6640625" bestFit="1" customWidth="1"/>
    <col min="11338" max="11338" width="7.6640625" bestFit="1" customWidth="1"/>
    <col min="11339" max="11339" width="8.6640625" bestFit="1" customWidth="1"/>
    <col min="11340" max="11340" width="6" bestFit="1" customWidth="1"/>
    <col min="11341" max="11341" width="8.6640625" bestFit="1" customWidth="1"/>
    <col min="11342" max="11342" width="7.6640625" bestFit="1" customWidth="1"/>
    <col min="11343" max="11343" width="6" bestFit="1" customWidth="1"/>
    <col min="11344" max="11344" width="8.6640625" bestFit="1" customWidth="1"/>
    <col min="11345" max="11345" width="7.6640625" bestFit="1" customWidth="1"/>
    <col min="11346" max="11346" width="8.6640625" bestFit="1" customWidth="1"/>
    <col min="11347" max="11347" width="6" bestFit="1" customWidth="1"/>
    <col min="11348" max="11348" width="8.6640625" bestFit="1" customWidth="1"/>
    <col min="11349" max="11349" width="7.6640625" bestFit="1" customWidth="1"/>
    <col min="11350" max="11350" width="8.6640625" bestFit="1" customWidth="1"/>
    <col min="11351" max="11351" width="6" bestFit="1" customWidth="1"/>
    <col min="11352" max="11352" width="8.6640625" bestFit="1" customWidth="1"/>
    <col min="11353" max="11353" width="6.6640625" bestFit="1" customWidth="1"/>
    <col min="11354" max="11354" width="6" bestFit="1" customWidth="1"/>
    <col min="11355" max="11355" width="8.6640625" bestFit="1" customWidth="1"/>
    <col min="11356" max="11356" width="7.6640625" bestFit="1" customWidth="1"/>
    <col min="11357" max="11357" width="6" bestFit="1" customWidth="1"/>
    <col min="11358" max="11358" width="8.6640625" bestFit="1" customWidth="1"/>
    <col min="11359" max="11359" width="7.6640625" bestFit="1" customWidth="1"/>
    <col min="11360" max="11360" width="8.6640625" bestFit="1" customWidth="1"/>
    <col min="11361" max="11361" width="6" bestFit="1" customWidth="1"/>
    <col min="11362" max="11362" width="8.6640625" bestFit="1" customWidth="1"/>
    <col min="11363" max="11363" width="7.6640625" bestFit="1" customWidth="1"/>
    <col min="11364" max="11364" width="6" bestFit="1" customWidth="1"/>
    <col min="11365" max="11365" width="8.6640625" bestFit="1" customWidth="1"/>
    <col min="11366" max="11366" width="7.6640625" bestFit="1" customWidth="1"/>
    <col min="11367" max="11367" width="8.6640625" bestFit="1" customWidth="1"/>
    <col min="11368" max="11368" width="6" bestFit="1" customWidth="1"/>
    <col min="11369" max="11369" width="8.6640625" bestFit="1" customWidth="1"/>
    <col min="11370" max="11370" width="6.6640625" bestFit="1" customWidth="1"/>
    <col min="11371" max="11371" width="6" bestFit="1" customWidth="1"/>
    <col min="11372" max="11372" width="8.6640625" bestFit="1" customWidth="1"/>
    <col min="11373" max="11373" width="7.6640625" bestFit="1" customWidth="1"/>
    <col min="11374" max="11374" width="6" bestFit="1" customWidth="1"/>
    <col min="11375" max="11377" width="8.6640625" bestFit="1" customWidth="1"/>
    <col min="11378" max="11378" width="6" bestFit="1" customWidth="1"/>
    <col min="11379" max="11381" width="8.6640625" bestFit="1" customWidth="1"/>
    <col min="11382" max="11382" width="6" bestFit="1" customWidth="1"/>
    <col min="11383" max="11383" width="8.6640625" bestFit="1" customWidth="1"/>
    <col min="11384" max="11384" width="7.6640625" bestFit="1" customWidth="1"/>
    <col min="11385" max="11385" width="8.6640625" bestFit="1" customWidth="1"/>
    <col min="11386" max="11386" width="6" bestFit="1" customWidth="1"/>
    <col min="11387" max="11387" width="8.6640625" bestFit="1" customWidth="1"/>
    <col min="11388" max="11388" width="7.6640625" bestFit="1" customWidth="1"/>
    <col min="11389" max="11389" width="8.6640625" bestFit="1" customWidth="1"/>
    <col min="11390" max="11390" width="6" bestFit="1" customWidth="1"/>
    <col min="11391" max="11391" width="8.6640625" bestFit="1" customWidth="1"/>
    <col min="11392" max="11392" width="7.6640625" bestFit="1" customWidth="1"/>
    <col min="11393" max="11393" width="8.6640625" bestFit="1" customWidth="1"/>
    <col min="11394" max="11394" width="6" bestFit="1" customWidth="1"/>
    <col min="11395" max="11395" width="8.6640625" bestFit="1" customWidth="1"/>
    <col min="11396" max="11396" width="7.6640625" bestFit="1" customWidth="1"/>
    <col min="11397" max="11397" width="6" bestFit="1" customWidth="1"/>
    <col min="11398" max="11398" width="8.6640625" bestFit="1" customWidth="1"/>
    <col min="11399" max="11399" width="7.6640625" bestFit="1" customWidth="1"/>
    <col min="11400" max="11400" width="8.6640625" bestFit="1" customWidth="1"/>
    <col min="11401" max="11401" width="6" bestFit="1" customWidth="1"/>
    <col min="11402" max="11402" width="8.6640625" bestFit="1" customWidth="1"/>
    <col min="11403" max="11403" width="7.6640625" bestFit="1" customWidth="1"/>
    <col min="11404" max="11404" width="8.6640625" bestFit="1" customWidth="1"/>
    <col min="11405" max="11405" width="6" bestFit="1" customWidth="1"/>
    <col min="11406" max="11406" width="8.6640625" bestFit="1" customWidth="1"/>
    <col min="11407" max="11407" width="7.6640625" bestFit="1" customWidth="1"/>
    <col min="11408" max="11408" width="6" bestFit="1" customWidth="1"/>
    <col min="11409" max="11409" width="8.6640625" bestFit="1" customWidth="1"/>
    <col min="11410" max="11410" width="7.6640625" bestFit="1" customWidth="1"/>
    <col min="11411" max="11411" width="8.6640625" bestFit="1" customWidth="1"/>
    <col min="11412" max="11412" width="6" bestFit="1" customWidth="1"/>
    <col min="11413" max="11413" width="8.6640625" bestFit="1" customWidth="1"/>
    <col min="11414" max="11414" width="7.6640625" bestFit="1" customWidth="1"/>
    <col min="11415" max="11415" width="8.6640625" bestFit="1" customWidth="1"/>
    <col min="11416" max="11416" width="6" bestFit="1" customWidth="1"/>
    <col min="11417" max="11417" width="8.6640625" bestFit="1" customWidth="1"/>
    <col min="11418" max="11418" width="7.6640625" bestFit="1" customWidth="1"/>
    <col min="11419" max="11419" width="6" bestFit="1" customWidth="1"/>
    <col min="11420" max="11420" width="8.6640625" bestFit="1" customWidth="1"/>
    <col min="11421" max="11421" width="7.6640625" bestFit="1" customWidth="1"/>
    <col min="11422" max="11422" width="6" bestFit="1" customWidth="1"/>
    <col min="11423" max="11423" width="8.6640625" bestFit="1" customWidth="1"/>
    <col min="11424" max="11424" width="7.6640625" bestFit="1" customWidth="1"/>
    <col min="11425" max="11425" width="8.6640625" bestFit="1" customWidth="1"/>
    <col min="11426" max="11426" width="6" bestFit="1" customWidth="1"/>
    <col min="11427" max="11427" width="8.6640625" bestFit="1" customWidth="1"/>
    <col min="11428" max="11428" width="7.6640625" bestFit="1" customWidth="1"/>
    <col min="11429" max="11429" width="8.6640625" bestFit="1" customWidth="1"/>
    <col min="11430" max="11430" width="6" bestFit="1" customWidth="1"/>
    <col min="11431" max="11431" width="8.6640625" bestFit="1" customWidth="1"/>
    <col min="11432" max="11432" width="6.6640625" bestFit="1" customWidth="1"/>
    <col min="11433" max="11433" width="8.6640625" bestFit="1" customWidth="1"/>
    <col min="11434" max="11434" width="6" bestFit="1" customWidth="1"/>
    <col min="11435" max="11435" width="8.6640625" bestFit="1" customWidth="1"/>
    <col min="11436" max="11436" width="7.6640625" bestFit="1" customWidth="1"/>
    <col min="11437" max="11437" width="8.6640625" bestFit="1" customWidth="1"/>
    <col min="11438" max="11438" width="6" bestFit="1" customWidth="1"/>
    <col min="11439" max="11439" width="7.6640625" bestFit="1" customWidth="1"/>
    <col min="11440" max="11440" width="6.6640625" bestFit="1" customWidth="1"/>
    <col min="11441" max="11441" width="6" bestFit="1" customWidth="1"/>
    <col min="11442" max="11442" width="8.6640625" bestFit="1" customWidth="1"/>
    <col min="11443" max="11443" width="7.6640625" bestFit="1" customWidth="1"/>
    <col min="11444" max="11444" width="6" bestFit="1" customWidth="1"/>
    <col min="11445" max="11445" width="8.6640625" bestFit="1" customWidth="1"/>
    <col min="11446" max="11446" width="7.6640625" bestFit="1" customWidth="1"/>
    <col min="11447" max="11447" width="8.6640625" bestFit="1" customWidth="1"/>
    <col min="11448" max="11448" width="6" bestFit="1" customWidth="1"/>
    <col min="11449" max="11449" width="7.6640625" bestFit="1" customWidth="1"/>
    <col min="11450" max="11450" width="6.6640625" bestFit="1" customWidth="1"/>
    <col min="11451" max="11451" width="8.6640625" bestFit="1" customWidth="1"/>
    <col min="11452" max="11452" width="6" bestFit="1" customWidth="1"/>
    <col min="11453" max="11453" width="8.6640625" bestFit="1" customWidth="1"/>
    <col min="11454" max="11454" width="7.6640625" bestFit="1" customWidth="1"/>
    <col min="11455" max="11455" width="6" bestFit="1" customWidth="1"/>
    <col min="11456" max="11458" width="8.6640625" bestFit="1" customWidth="1"/>
    <col min="11459" max="11459" width="6" bestFit="1" customWidth="1"/>
    <col min="11460" max="11460" width="7.6640625" bestFit="1" customWidth="1"/>
    <col min="11461" max="11461" width="6.6640625" bestFit="1" customWidth="1"/>
    <col min="11462" max="11462" width="6" bestFit="1" customWidth="1"/>
    <col min="11463" max="11463" width="8.6640625" bestFit="1" customWidth="1"/>
    <col min="11464" max="11464" width="7.6640625" bestFit="1" customWidth="1"/>
    <col min="11465" max="11465" width="8.6640625" bestFit="1" customWidth="1"/>
    <col min="11466" max="11466" width="6" bestFit="1" customWidth="1"/>
    <col min="11467" max="11467" width="8.6640625" bestFit="1" customWidth="1"/>
    <col min="11468" max="11468" width="7.6640625" bestFit="1" customWidth="1"/>
    <col min="11469" max="11469" width="8.6640625" bestFit="1" customWidth="1"/>
    <col min="11470" max="11470" width="6" bestFit="1" customWidth="1"/>
    <col min="11471" max="11471" width="8.6640625" bestFit="1" customWidth="1"/>
    <col min="11472" max="11472" width="6.6640625" bestFit="1" customWidth="1"/>
    <col min="11473" max="11473" width="6" bestFit="1" customWidth="1"/>
    <col min="11474" max="11474" width="8.6640625" bestFit="1" customWidth="1"/>
    <col min="11475" max="11475" width="7.6640625" bestFit="1" customWidth="1"/>
    <col min="11476" max="11476" width="6" bestFit="1" customWidth="1"/>
    <col min="11477" max="11477" width="8.6640625" bestFit="1" customWidth="1"/>
    <col min="11478" max="11478" width="7.6640625" bestFit="1" customWidth="1"/>
    <col min="11479" max="11479" width="8.6640625" bestFit="1" customWidth="1"/>
    <col min="11480" max="11480" width="6" bestFit="1" customWidth="1"/>
    <col min="11481" max="11481" width="8.6640625" bestFit="1" customWidth="1"/>
    <col min="11482" max="11482" width="7.6640625" bestFit="1" customWidth="1"/>
    <col min="11483" max="11483" width="6" bestFit="1" customWidth="1"/>
    <col min="11484" max="11484" width="8.6640625" bestFit="1" customWidth="1"/>
    <col min="11485" max="11485" width="7.6640625" bestFit="1" customWidth="1"/>
    <col min="11486" max="11486" width="6" bestFit="1" customWidth="1"/>
    <col min="11487" max="11489" width="8.6640625" bestFit="1" customWidth="1"/>
    <col min="11490" max="11490" width="6" bestFit="1" customWidth="1"/>
    <col min="11491" max="11491" width="8.6640625" bestFit="1" customWidth="1"/>
    <col min="11492" max="11492" width="7.6640625" bestFit="1" customWidth="1"/>
    <col min="11493" max="11493" width="8.6640625" bestFit="1" customWidth="1"/>
    <col min="11494" max="11494" width="6" bestFit="1" customWidth="1"/>
    <col min="11495" max="11495" width="8.6640625" bestFit="1" customWidth="1"/>
    <col min="11496" max="11496" width="6.6640625" bestFit="1" customWidth="1"/>
    <col min="11497" max="11497" width="8.6640625" bestFit="1" customWidth="1"/>
    <col min="11498" max="11498" width="6" bestFit="1" customWidth="1"/>
    <col min="11499" max="11499" width="7.6640625" bestFit="1" customWidth="1"/>
    <col min="11500" max="11500" width="5" bestFit="1" customWidth="1"/>
    <col min="11501" max="11501" width="7.6640625" bestFit="1" customWidth="1"/>
    <col min="11502" max="11502" width="6.6640625" bestFit="1" customWidth="1"/>
    <col min="11503" max="11503" width="8.6640625" bestFit="1" customWidth="1"/>
    <col min="11504" max="11504" width="6" bestFit="1" customWidth="1"/>
    <col min="11505" max="11506" width="7.6640625" bestFit="1" customWidth="1"/>
    <col min="11507" max="11507" width="8.6640625" bestFit="1" customWidth="1"/>
    <col min="11508" max="11508" width="6" bestFit="1" customWidth="1"/>
    <col min="11509" max="11511" width="8.6640625" bestFit="1" customWidth="1"/>
    <col min="11512" max="11512" width="6" bestFit="1" customWidth="1"/>
    <col min="11513" max="11513" width="8.6640625" bestFit="1" customWidth="1"/>
    <col min="11514" max="11514" width="7.6640625" bestFit="1" customWidth="1"/>
    <col min="11515" max="11515" width="6" bestFit="1" customWidth="1"/>
    <col min="11516" max="11516" width="8.6640625" bestFit="1" customWidth="1"/>
    <col min="11517" max="11517" width="7.6640625" bestFit="1" customWidth="1"/>
    <col min="11518" max="11518" width="8.6640625" bestFit="1" customWidth="1"/>
    <col min="11519" max="11519" width="6" bestFit="1" customWidth="1"/>
    <col min="11520" max="11520" width="8.6640625" bestFit="1" customWidth="1"/>
    <col min="11521" max="11521" width="6.6640625" bestFit="1" customWidth="1"/>
    <col min="11522" max="11522" width="6" bestFit="1" customWidth="1"/>
    <col min="11523" max="11523" width="8.6640625" bestFit="1" customWidth="1"/>
    <col min="11524" max="11524" width="7.6640625" bestFit="1" customWidth="1"/>
    <col min="11525" max="11525" width="8.6640625" bestFit="1" customWidth="1"/>
    <col min="11526" max="11526" width="6" bestFit="1" customWidth="1"/>
    <col min="11527" max="11527" width="8.6640625" bestFit="1" customWidth="1"/>
    <col min="11528" max="11528" width="7.6640625" bestFit="1" customWidth="1"/>
    <col min="11529" max="11529" width="8.6640625" bestFit="1" customWidth="1"/>
    <col min="11530" max="11530" width="6" bestFit="1" customWidth="1"/>
    <col min="11531" max="11531" width="7.6640625" bestFit="1" customWidth="1"/>
    <col min="11532" max="11532" width="6.6640625" bestFit="1" customWidth="1"/>
    <col min="11533" max="11533" width="8.6640625" bestFit="1" customWidth="1"/>
    <col min="11534" max="11534" width="6" bestFit="1" customWidth="1"/>
    <col min="11535" max="11535" width="8.6640625" bestFit="1" customWidth="1"/>
    <col min="11536" max="11536" width="7.6640625" bestFit="1" customWidth="1"/>
    <col min="11537" max="11537" width="6" bestFit="1" customWidth="1"/>
    <col min="11538" max="11538" width="8.6640625" bestFit="1" customWidth="1"/>
    <col min="11539" max="11539" width="7.6640625" bestFit="1" customWidth="1"/>
    <col min="11540" max="11540" width="6" bestFit="1" customWidth="1"/>
    <col min="11541" max="11541" width="8.6640625" bestFit="1" customWidth="1"/>
    <col min="11542" max="11542" width="7.6640625" bestFit="1" customWidth="1"/>
    <col min="11543" max="11543" width="8.6640625" bestFit="1" customWidth="1"/>
    <col min="11544" max="11544" width="6" bestFit="1" customWidth="1"/>
    <col min="11545" max="11545" width="8.6640625" bestFit="1" customWidth="1"/>
    <col min="11546" max="11546" width="7.6640625" bestFit="1" customWidth="1"/>
    <col min="11547" max="11547" width="8.6640625" bestFit="1" customWidth="1"/>
    <col min="11548" max="11548" width="6" bestFit="1" customWidth="1"/>
    <col min="11549" max="11549" width="8.6640625" bestFit="1" customWidth="1"/>
    <col min="11550" max="11550" width="6.6640625" bestFit="1" customWidth="1"/>
    <col min="11551" max="11551" width="5" bestFit="1" customWidth="1"/>
    <col min="11552" max="11553" width="7.6640625" bestFit="1" customWidth="1"/>
    <col min="11554" max="11554" width="8.6640625" bestFit="1" customWidth="1"/>
    <col min="11555" max="11555" width="6" bestFit="1" customWidth="1"/>
    <col min="11556" max="11556" width="8.6640625" bestFit="1" customWidth="1"/>
    <col min="11557" max="11557" width="7.6640625" bestFit="1" customWidth="1"/>
    <col min="11558" max="11558" width="8.6640625" bestFit="1" customWidth="1"/>
    <col min="11559" max="11559" width="6" bestFit="1" customWidth="1"/>
    <col min="11560" max="11560" width="8.6640625" bestFit="1" customWidth="1"/>
    <col min="11561" max="11561" width="7.6640625" bestFit="1" customWidth="1"/>
    <col min="11562" max="11562" width="8.6640625" bestFit="1" customWidth="1"/>
    <col min="11563" max="11563" width="6" bestFit="1" customWidth="1"/>
    <col min="11564" max="11564" width="8.6640625" bestFit="1" customWidth="1"/>
    <col min="11565" max="11565" width="6.6640625" bestFit="1" customWidth="1"/>
    <col min="11566" max="11566" width="8.6640625" bestFit="1" customWidth="1"/>
    <col min="11567" max="11567" width="6" bestFit="1" customWidth="1"/>
    <col min="11568" max="11568" width="8.6640625" bestFit="1" customWidth="1"/>
    <col min="11569" max="11569" width="7.6640625" bestFit="1" customWidth="1"/>
    <col min="11570" max="11570" width="8.6640625" bestFit="1" customWidth="1"/>
    <col min="11571" max="11571" width="6" bestFit="1" customWidth="1"/>
    <col min="11572" max="11572" width="8.6640625" bestFit="1" customWidth="1"/>
    <col min="11573" max="11573" width="6.6640625" bestFit="1" customWidth="1"/>
    <col min="11574" max="11574" width="8.6640625" bestFit="1" customWidth="1"/>
    <col min="11575" max="11575" width="6" bestFit="1" customWidth="1"/>
    <col min="11576" max="11576" width="8.6640625" bestFit="1" customWidth="1"/>
    <col min="11577" max="11577" width="7.6640625" bestFit="1" customWidth="1"/>
    <col min="11578" max="11578" width="6" bestFit="1" customWidth="1"/>
    <col min="11579" max="11579" width="8.6640625" bestFit="1" customWidth="1"/>
    <col min="11580" max="11580" width="7.6640625" bestFit="1" customWidth="1"/>
    <col min="11581" max="11581" width="6" bestFit="1" customWidth="1"/>
    <col min="11582" max="11584" width="8.6640625" bestFit="1" customWidth="1"/>
    <col min="11585" max="11585" width="6" bestFit="1" customWidth="1"/>
    <col min="11586" max="11586" width="7.6640625" bestFit="1" customWidth="1"/>
    <col min="11587" max="11587" width="6.6640625" bestFit="1" customWidth="1"/>
    <col min="11588" max="11588" width="6" bestFit="1" customWidth="1"/>
    <col min="11589" max="11589" width="8.6640625" bestFit="1" customWidth="1"/>
    <col min="11590" max="11590" width="7.6640625" bestFit="1" customWidth="1"/>
    <col min="11591" max="11591" width="6" bestFit="1" customWidth="1"/>
    <col min="11592" max="11594" width="8.6640625" bestFit="1" customWidth="1"/>
    <col min="11595" max="11595" width="6" bestFit="1" customWidth="1"/>
    <col min="11596" max="11598" width="8.6640625" bestFit="1" customWidth="1"/>
    <col min="11599" max="11599" width="6" bestFit="1" customWidth="1"/>
    <col min="11600" max="11600" width="8.6640625" bestFit="1" customWidth="1"/>
    <col min="11601" max="11601" width="7.6640625" bestFit="1" customWidth="1"/>
    <col min="11602" max="11602" width="8.6640625" bestFit="1" customWidth="1"/>
    <col min="11603" max="11603" width="6" bestFit="1" customWidth="1"/>
    <col min="11604" max="11606" width="8.6640625" bestFit="1" customWidth="1"/>
    <col min="11607" max="11607" width="6" bestFit="1" customWidth="1"/>
    <col min="11608" max="11608" width="8.6640625" bestFit="1" customWidth="1"/>
    <col min="11609" max="11609" width="7.6640625" bestFit="1" customWidth="1"/>
    <col min="11610" max="11610" width="8.6640625" bestFit="1" customWidth="1"/>
    <col min="11611" max="11611" width="6" bestFit="1" customWidth="1"/>
    <col min="11612" max="11612" width="8.6640625" bestFit="1" customWidth="1"/>
    <col min="11613" max="11613" width="7.6640625" bestFit="1" customWidth="1"/>
    <col min="11614" max="11614" width="8.6640625" bestFit="1" customWidth="1"/>
    <col min="11615" max="11615" width="6" bestFit="1" customWidth="1"/>
    <col min="11616" max="11616" width="8.6640625" bestFit="1" customWidth="1"/>
    <col min="11617" max="11617" width="6.6640625" bestFit="1" customWidth="1"/>
    <col min="11618" max="11618" width="8.6640625" bestFit="1" customWidth="1"/>
    <col min="11619" max="11619" width="6" bestFit="1" customWidth="1"/>
    <col min="11620" max="11622" width="8.6640625" bestFit="1" customWidth="1"/>
    <col min="11623" max="11623" width="6" bestFit="1" customWidth="1"/>
    <col min="11624" max="11624" width="7.6640625" bestFit="1" customWidth="1"/>
    <col min="11625" max="11625" width="6.6640625" bestFit="1" customWidth="1"/>
    <col min="11626" max="11626" width="5" bestFit="1" customWidth="1"/>
    <col min="11627" max="11627" width="7.6640625" bestFit="1" customWidth="1"/>
    <col min="11628" max="11628" width="5" bestFit="1" customWidth="1"/>
    <col min="11629" max="11629" width="7.6640625" bestFit="1" customWidth="1"/>
    <col min="11630" max="11630" width="6.6640625" bestFit="1" customWidth="1"/>
    <col min="11631" max="11631" width="8.6640625" bestFit="1" customWidth="1"/>
    <col min="11632" max="11632" width="6" bestFit="1" customWidth="1"/>
    <col min="11633" max="11633" width="8.6640625" bestFit="1" customWidth="1"/>
    <col min="11634" max="11634" width="6" bestFit="1" customWidth="1"/>
    <col min="11635" max="11635" width="8.6640625" bestFit="1" customWidth="1"/>
    <col min="11636" max="11636" width="7.6640625" bestFit="1" customWidth="1"/>
    <col min="11637" max="11637" width="8.6640625" bestFit="1" customWidth="1"/>
    <col min="11638" max="11638" width="6" bestFit="1" customWidth="1"/>
    <col min="11639" max="11639" width="8.6640625" bestFit="1" customWidth="1"/>
    <col min="11640" max="11640" width="7.6640625" bestFit="1" customWidth="1"/>
    <col min="11641" max="11641" width="8.6640625" bestFit="1" customWidth="1"/>
    <col min="11642" max="11642" width="6" bestFit="1" customWidth="1"/>
    <col min="11643" max="11645" width="8.6640625" bestFit="1" customWidth="1"/>
    <col min="11646" max="11646" width="6" bestFit="1" customWidth="1"/>
    <col min="11647" max="11649" width="8.6640625" bestFit="1" customWidth="1"/>
    <col min="11650" max="11650" width="6" bestFit="1" customWidth="1"/>
    <col min="11651" max="11651" width="8.6640625" bestFit="1" customWidth="1"/>
    <col min="11652" max="11652" width="7.6640625" bestFit="1" customWidth="1"/>
    <col min="11653" max="11653" width="6" bestFit="1" customWidth="1"/>
    <col min="11654" max="11654" width="8.6640625" bestFit="1" customWidth="1"/>
    <col min="11655" max="11655" width="7.6640625" bestFit="1" customWidth="1"/>
    <col min="11656" max="11656" width="6" bestFit="1" customWidth="1"/>
    <col min="11657" max="11657" width="8.6640625" bestFit="1" customWidth="1"/>
    <col min="11658" max="11658" width="7.6640625" bestFit="1" customWidth="1"/>
    <col min="11659" max="11659" width="8.6640625" bestFit="1" customWidth="1"/>
    <col min="11660" max="11660" width="6" bestFit="1" customWidth="1"/>
    <col min="11661" max="11661" width="7.6640625" bestFit="1" customWidth="1"/>
    <col min="11662" max="11662" width="6.6640625" bestFit="1" customWidth="1"/>
    <col min="11663" max="11663" width="8.6640625" bestFit="1" customWidth="1"/>
    <col min="11664" max="11664" width="6" bestFit="1" customWidth="1"/>
    <col min="11665" max="11665" width="8.6640625" bestFit="1" customWidth="1"/>
    <col min="11666" max="11666" width="7.6640625" bestFit="1" customWidth="1"/>
    <col min="11667" max="11667" width="6" bestFit="1" customWidth="1"/>
    <col min="11668" max="11668" width="8.6640625" bestFit="1" customWidth="1"/>
    <col min="11669" max="11669" width="7.6640625" bestFit="1" customWidth="1"/>
    <col min="11670" max="11670" width="6" bestFit="1" customWidth="1"/>
    <col min="11671" max="11671" width="8.6640625" bestFit="1" customWidth="1"/>
    <col min="11672" max="11672" width="7.6640625" bestFit="1" customWidth="1"/>
    <col min="11673" max="11673" width="8.6640625" bestFit="1" customWidth="1"/>
    <col min="11674" max="11674" width="6" bestFit="1" customWidth="1"/>
    <col min="11675" max="11676" width="7.6640625" bestFit="1" customWidth="1"/>
    <col min="11677" max="11677" width="8.6640625" bestFit="1" customWidth="1"/>
    <col min="11678" max="11678" width="6" bestFit="1" customWidth="1"/>
    <col min="11679" max="11679" width="8.6640625" bestFit="1" customWidth="1"/>
    <col min="11680" max="11680" width="7.6640625" bestFit="1" customWidth="1"/>
    <col min="11681" max="11681" width="6" bestFit="1" customWidth="1"/>
    <col min="11682" max="11682" width="8.6640625" bestFit="1" customWidth="1"/>
    <col min="11683" max="11683" width="7.6640625" bestFit="1" customWidth="1"/>
    <col min="11684" max="11684" width="8.6640625" bestFit="1" customWidth="1"/>
    <col min="11685" max="11685" width="6" bestFit="1" customWidth="1"/>
    <col min="11686" max="11686" width="7.6640625" bestFit="1" customWidth="1"/>
    <col min="11687" max="11687" width="6.6640625" bestFit="1" customWidth="1"/>
    <col min="11688" max="11688" width="6" bestFit="1" customWidth="1"/>
    <col min="11689" max="11689" width="8.6640625" bestFit="1" customWidth="1"/>
    <col min="11690" max="11690" width="7.6640625" bestFit="1" customWidth="1"/>
    <col min="11691" max="11691" width="6" bestFit="1" customWidth="1"/>
    <col min="11692" max="11692" width="8.6640625" bestFit="1" customWidth="1"/>
    <col min="11693" max="11693" width="7.6640625" bestFit="1" customWidth="1"/>
    <col min="11694" max="11694" width="8.6640625" bestFit="1" customWidth="1"/>
    <col min="11695" max="11695" width="6" bestFit="1" customWidth="1"/>
    <col min="11696" max="11696" width="8.6640625" bestFit="1" customWidth="1"/>
    <col min="11697" max="11697" width="6.6640625" bestFit="1" customWidth="1"/>
    <col min="11698" max="11698" width="8.6640625" bestFit="1" customWidth="1"/>
    <col min="11699" max="11699" width="6" bestFit="1" customWidth="1"/>
    <col min="11700" max="11700" width="7.6640625" bestFit="1" customWidth="1"/>
    <col min="11701" max="11701" width="6.6640625" bestFit="1" customWidth="1"/>
    <col min="11702" max="11702" width="6" bestFit="1" customWidth="1"/>
    <col min="11703" max="11703" width="8.6640625" bestFit="1" customWidth="1"/>
    <col min="11704" max="11704" width="7.6640625" bestFit="1" customWidth="1"/>
    <col min="11705" max="11705" width="8.6640625" bestFit="1" customWidth="1"/>
    <col min="11706" max="11706" width="6" bestFit="1" customWidth="1"/>
    <col min="11707" max="11707" width="8.6640625" bestFit="1" customWidth="1"/>
    <col min="11708" max="11708" width="7.6640625" bestFit="1" customWidth="1"/>
    <col min="11709" max="11709" width="8.6640625" bestFit="1" customWidth="1"/>
    <col min="11710" max="11710" width="6" bestFit="1" customWidth="1"/>
    <col min="11711" max="11711" width="8.6640625" bestFit="1" customWidth="1"/>
    <col min="11712" max="11712" width="6.6640625" bestFit="1" customWidth="1"/>
    <col min="11713" max="11713" width="6" bestFit="1" customWidth="1"/>
    <col min="11714" max="11716" width="8.6640625" bestFit="1" customWidth="1"/>
    <col min="11717" max="11717" width="6" bestFit="1" customWidth="1"/>
    <col min="11718" max="11718" width="8.6640625" bestFit="1" customWidth="1"/>
    <col min="11719" max="11719" width="7.6640625" bestFit="1" customWidth="1"/>
    <col min="11720" max="11720" width="8.6640625" bestFit="1" customWidth="1"/>
    <col min="11721" max="11721" width="6" bestFit="1" customWidth="1"/>
    <col min="11722" max="11722" width="8.6640625" bestFit="1" customWidth="1"/>
    <col min="11723" max="11723" width="7.6640625" bestFit="1" customWidth="1"/>
    <col min="11724" max="11724" width="6" bestFit="1" customWidth="1"/>
    <col min="11725" max="11725" width="8.6640625" bestFit="1" customWidth="1"/>
    <col min="11726" max="11726" width="7.6640625" bestFit="1" customWidth="1"/>
    <col min="11727" max="11727" width="8.6640625" bestFit="1" customWidth="1"/>
    <col min="11728" max="11728" width="6" bestFit="1" customWidth="1"/>
    <col min="11729" max="11729" width="8.6640625" bestFit="1" customWidth="1"/>
    <col min="11730" max="11730" width="7.6640625" bestFit="1" customWidth="1"/>
    <col min="11731" max="11731" width="8.6640625" bestFit="1" customWidth="1"/>
    <col min="11732" max="11732" width="6" bestFit="1" customWidth="1"/>
    <col min="11733" max="11733" width="8.6640625" bestFit="1" customWidth="1"/>
    <col min="11734" max="11734" width="7.6640625" bestFit="1" customWidth="1"/>
    <col min="11735" max="11735" width="8.6640625" bestFit="1" customWidth="1"/>
    <col min="11736" max="11736" width="6" bestFit="1" customWidth="1"/>
    <col min="11737" max="11737" width="8.6640625" bestFit="1" customWidth="1"/>
    <col min="11738" max="11738" width="7.6640625" bestFit="1" customWidth="1"/>
    <col min="11739" max="11739" width="8.6640625" bestFit="1" customWidth="1"/>
    <col min="11740" max="11740" width="6" bestFit="1" customWidth="1"/>
    <col min="11741" max="11741" width="8.6640625" bestFit="1" customWidth="1"/>
    <col min="11742" max="11742" width="7.6640625" bestFit="1" customWidth="1"/>
    <col min="11743" max="11743" width="8.6640625" bestFit="1" customWidth="1"/>
    <col min="11744" max="11744" width="6" bestFit="1" customWidth="1"/>
    <col min="11745" max="11745" width="8.6640625" bestFit="1" customWidth="1"/>
    <col min="11746" max="11746" width="6.6640625" bestFit="1" customWidth="1"/>
    <col min="11747" max="11747" width="8.6640625" bestFit="1" customWidth="1"/>
    <col min="11748" max="11748" width="6" bestFit="1" customWidth="1"/>
    <col min="11749" max="11749" width="8.6640625" bestFit="1" customWidth="1"/>
    <col min="11750" max="11750" width="7.6640625" bestFit="1" customWidth="1"/>
    <col min="11751" max="11751" width="5" bestFit="1" customWidth="1"/>
    <col min="11752" max="11753" width="7.6640625" bestFit="1" customWidth="1"/>
    <col min="11754" max="11754" width="8.6640625" bestFit="1" customWidth="1"/>
    <col min="11755" max="11755" width="6" bestFit="1" customWidth="1"/>
    <col min="11756" max="11756" width="8.6640625" bestFit="1" customWidth="1"/>
    <col min="11757" max="11757" width="7.6640625" bestFit="1" customWidth="1"/>
    <col min="11758" max="11758" width="8.6640625" bestFit="1" customWidth="1"/>
    <col min="11759" max="11759" width="6" bestFit="1" customWidth="1"/>
    <col min="11760" max="11760" width="8.6640625" bestFit="1" customWidth="1"/>
    <col min="11761" max="11761" width="7.6640625" bestFit="1" customWidth="1"/>
    <col min="11762" max="11762" width="6" bestFit="1" customWidth="1"/>
    <col min="11763" max="11764" width="8.6640625" bestFit="1" customWidth="1"/>
    <col min="11765" max="11765" width="6" bestFit="1" customWidth="1"/>
    <col min="11766" max="11768" width="8.6640625" bestFit="1" customWidth="1"/>
    <col min="11769" max="11769" width="6" bestFit="1" customWidth="1"/>
    <col min="11770" max="11770" width="8.6640625" bestFit="1" customWidth="1"/>
    <col min="11771" max="11771" width="7.6640625" bestFit="1" customWidth="1"/>
    <col min="11772" max="11772" width="8.6640625" bestFit="1" customWidth="1"/>
    <col min="11773" max="11773" width="6" bestFit="1" customWidth="1"/>
    <col min="11774" max="11774" width="8.6640625" bestFit="1" customWidth="1"/>
    <col min="11775" max="11775" width="6.6640625" bestFit="1" customWidth="1"/>
    <col min="11776" max="11776" width="6" bestFit="1" customWidth="1"/>
    <col min="11777" max="11777" width="8.6640625" bestFit="1" customWidth="1"/>
    <col min="11778" max="11778" width="7.6640625" bestFit="1" customWidth="1"/>
    <col min="11779" max="11779" width="8.6640625" bestFit="1" customWidth="1"/>
    <col min="11780" max="11780" width="6" bestFit="1" customWidth="1"/>
    <col min="11781" max="11783" width="8.6640625" bestFit="1" customWidth="1"/>
    <col min="11784" max="11784" width="6" bestFit="1" customWidth="1"/>
    <col min="11785" max="11785" width="8.6640625" bestFit="1" customWidth="1"/>
    <col min="11786" max="11786" width="7.6640625" bestFit="1" customWidth="1"/>
    <col min="11787" max="11787" width="6" bestFit="1" customWidth="1"/>
    <col min="11788" max="11788" width="8.6640625" bestFit="1" customWidth="1"/>
    <col min="11789" max="11789" width="7.6640625" bestFit="1" customWidth="1"/>
    <col min="11790" max="11790" width="8.6640625" bestFit="1" customWidth="1"/>
    <col min="11791" max="11791" width="6" bestFit="1" customWidth="1"/>
    <col min="11792" max="11792" width="8.6640625" bestFit="1" customWidth="1"/>
    <col min="11793" max="11793" width="7.6640625" bestFit="1" customWidth="1"/>
    <col min="11794" max="11794" width="8.6640625" bestFit="1" customWidth="1"/>
    <col min="11795" max="11795" width="6" bestFit="1" customWidth="1"/>
    <col min="11796" max="11796" width="8.6640625" bestFit="1" customWidth="1"/>
    <col min="11797" max="11797" width="7.6640625" bestFit="1" customWidth="1"/>
    <col min="11798" max="11798" width="8.6640625" bestFit="1" customWidth="1"/>
    <col min="11799" max="11799" width="6" bestFit="1" customWidth="1"/>
    <col min="11800" max="11800" width="8.6640625" bestFit="1" customWidth="1"/>
    <col min="11801" max="11801" width="6.6640625" bestFit="1" customWidth="1"/>
    <col min="11802" max="11802" width="8.6640625" bestFit="1" customWidth="1"/>
    <col min="11803" max="11803" width="6" bestFit="1" customWidth="1"/>
    <col min="11804" max="11804" width="8.6640625" bestFit="1" customWidth="1"/>
    <col min="11805" max="11805" width="7.6640625" bestFit="1" customWidth="1"/>
    <col min="11806" max="11806" width="8.6640625" bestFit="1" customWidth="1"/>
    <col min="11807" max="11807" width="6" bestFit="1" customWidth="1"/>
    <col min="11808" max="11808" width="8.6640625" bestFit="1" customWidth="1"/>
    <col min="11809" max="11809" width="7.6640625" bestFit="1" customWidth="1"/>
    <col min="11810" max="11810" width="8.6640625" bestFit="1" customWidth="1"/>
    <col min="11811" max="11811" width="6" bestFit="1" customWidth="1"/>
    <col min="11812" max="11812" width="8.6640625" bestFit="1" customWidth="1"/>
    <col min="11813" max="11813" width="6.6640625" bestFit="1" customWidth="1"/>
    <col min="11814" max="11814" width="6" bestFit="1" customWidth="1"/>
    <col min="11815" max="11815" width="8.6640625" bestFit="1" customWidth="1"/>
    <col min="11816" max="11816" width="7.6640625" bestFit="1" customWidth="1"/>
    <col min="11817" max="11817" width="8.6640625" bestFit="1" customWidth="1"/>
    <col min="11818" max="11818" width="6" bestFit="1" customWidth="1"/>
    <col min="11819" max="11821" width="8.6640625" bestFit="1" customWidth="1"/>
    <col min="11822" max="11822" width="6" bestFit="1" customWidth="1"/>
    <col min="11823" max="11825" width="8.6640625" bestFit="1" customWidth="1"/>
    <col min="11826" max="11826" width="6" bestFit="1" customWidth="1"/>
    <col min="11827" max="11827" width="8.6640625" bestFit="1" customWidth="1"/>
    <col min="11828" max="11828" width="7.6640625" bestFit="1" customWidth="1"/>
    <col min="11829" max="11829" width="8.6640625" bestFit="1" customWidth="1"/>
    <col min="11830" max="11830" width="6" bestFit="1" customWidth="1"/>
    <col min="11831" max="11833" width="8.6640625" bestFit="1" customWidth="1"/>
    <col min="11834" max="11834" width="6" bestFit="1" customWidth="1"/>
    <col min="11835" max="11837" width="8.6640625" bestFit="1" customWidth="1"/>
    <col min="11838" max="11838" width="6" bestFit="1" customWidth="1"/>
    <col min="11839" max="11839" width="8.6640625" bestFit="1" customWidth="1"/>
    <col min="11840" max="11840" width="7.6640625" bestFit="1" customWidth="1"/>
    <col min="11841" max="11841" width="8.6640625" bestFit="1" customWidth="1"/>
    <col min="11842" max="11842" width="6" bestFit="1" customWidth="1"/>
    <col min="11843" max="11843" width="8.6640625" bestFit="1" customWidth="1"/>
    <col min="11844" max="11844" width="7.6640625" bestFit="1" customWidth="1"/>
    <col min="11845" max="11845" width="8.6640625" bestFit="1" customWidth="1"/>
    <col min="11846" max="11846" width="6" bestFit="1" customWidth="1"/>
    <col min="11847" max="11847" width="8.6640625" bestFit="1" customWidth="1"/>
    <col min="11848" max="11848" width="7.6640625" bestFit="1" customWidth="1"/>
    <col min="11849" max="11849" width="6" bestFit="1" customWidth="1"/>
    <col min="11850" max="11850" width="8.6640625" bestFit="1" customWidth="1"/>
    <col min="11851" max="11851" width="7.6640625" bestFit="1" customWidth="1"/>
    <col min="11852" max="11852" width="6" bestFit="1" customWidth="1"/>
    <col min="11853" max="11853" width="8.6640625" bestFit="1" customWidth="1"/>
    <col min="11854" max="11854" width="7.6640625" bestFit="1" customWidth="1"/>
    <col min="11855" max="11855" width="6" bestFit="1" customWidth="1"/>
    <col min="11856" max="11856" width="8.6640625" bestFit="1" customWidth="1"/>
    <col min="11857" max="11857" width="7.6640625" bestFit="1" customWidth="1"/>
    <col min="11858" max="11858" width="8.6640625" bestFit="1" customWidth="1"/>
    <col min="11859" max="11859" width="6" bestFit="1" customWidth="1"/>
    <col min="11860" max="11860" width="8.6640625" bestFit="1" customWidth="1"/>
    <col min="11861" max="11861" width="7.6640625" bestFit="1" customWidth="1"/>
    <col min="11862" max="11862" width="8.6640625" bestFit="1" customWidth="1"/>
    <col min="11863" max="11863" width="6" bestFit="1" customWidth="1"/>
    <col min="11864" max="11864" width="8.6640625" bestFit="1" customWidth="1"/>
    <col min="11865" max="11865" width="7.6640625" bestFit="1" customWidth="1"/>
    <col min="11866" max="11866" width="8.6640625" bestFit="1" customWidth="1"/>
    <col min="11867" max="11867" width="6" bestFit="1" customWidth="1"/>
    <col min="11868" max="11868" width="8.6640625" bestFit="1" customWidth="1"/>
    <col min="11869" max="11869" width="7.6640625" bestFit="1" customWidth="1"/>
    <col min="11870" max="11870" width="6" bestFit="1" customWidth="1"/>
    <col min="11871" max="11871" width="8.6640625" bestFit="1" customWidth="1"/>
    <col min="11872" max="11872" width="7.6640625" bestFit="1" customWidth="1"/>
    <col min="11873" max="11873" width="8.6640625" bestFit="1" customWidth="1"/>
    <col min="11874" max="11874" width="6" bestFit="1" customWidth="1"/>
    <col min="11875" max="11875" width="8.6640625" bestFit="1" customWidth="1"/>
    <col min="11876" max="11876" width="7.6640625" bestFit="1" customWidth="1"/>
    <col min="11877" max="11877" width="8.6640625" bestFit="1" customWidth="1"/>
    <col min="11878" max="11878" width="6" bestFit="1" customWidth="1"/>
    <col min="11879" max="11879" width="8.6640625" bestFit="1" customWidth="1"/>
    <col min="11880" max="11880" width="7.6640625" bestFit="1" customWidth="1"/>
    <col min="11881" max="11881" width="8.6640625" bestFit="1" customWidth="1"/>
    <col min="11882" max="11882" width="6" bestFit="1" customWidth="1"/>
    <col min="11883" max="11883" width="8.6640625" bestFit="1" customWidth="1"/>
    <col min="11884" max="11884" width="7.6640625" bestFit="1" customWidth="1"/>
    <col min="11885" max="11885" width="8.6640625" bestFit="1" customWidth="1"/>
    <col min="11886" max="11886" width="6" bestFit="1" customWidth="1"/>
    <col min="11887" max="11887" width="8.6640625" bestFit="1" customWidth="1"/>
    <col min="11888" max="11888" width="7.6640625" bestFit="1" customWidth="1"/>
    <col min="11889" max="11889" width="6" bestFit="1" customWidth="1"/>
    <col min="11890" max="11890" width="8.6640625" bestFit="1" customWidth="1"/>
    <col min="11891" max="11891" width="7.6640625" bestFit="1" customWidth="1"/>
    <col min="11892" max="11892" width="6" bestFit="1" customWidth="1"/>
    <col min="11893" max="11895" width="8.6640625" bestFit="1" customWidth="1"/>
    <col min="11896" max="11896" width="6" bestFit="1" customWidth="1"/>
    <col min="11897" max="11897" width="8.6640625" bestFit="1" customWidth="1"/>
    <col min="11898" max="11898" width="7.6640625" bestFit="1" customWidth="1"/>
    <col min="11899" max="11899" width="6" bestFit="1" customWidth="1"/>
    <col min="11900" max="11902" width="8.6640625" bestFit="1" customWidth="1"/>
    <col min="11903" max="11903" width="6" bestFit="1" customWidth="1"/>
    <col min="11904" max="11904" width="8.6640625" bestFit="1" customWidth="1"/>
    <col min="11905" max="11905" width="7.6640625" bestFit="1" customWidth="1"/>
    <col min="11906" max="11906" width="8.6640625" bestFit="1" customWidth="1"/>
    <col min="11907" max="11907" width="6" bestFit="1" customWidth="1"/>
    <col min="11908" max="11908" width="8.6640625" bestFit="1" customWidth="1"/>
    <col min="11909" max="11909" width="7.6640625" bestFit="1" customWidth="1"/>
    <col min="11910" max="11910" width="8.6640625" bestFit="1" customWidth="1"/>
    <col min="11911" max="11911" width="6" bestFit="1" customWidth="1"/>
    <col min="11912" max="11912" width="8.6640625" bestFit="1" customWidth="1"/>
    <col min="11913" max="11913" width="7.6640625" bestFit="1" customWidth="1"/>
    <col min="11914" max="11914" width="8.6640625" bestFit="1" customWidth="1"/>
    <col min="11915" max="11915" width="6" bestFit="1" customWidth="1"/>
    <col min="11916" max="11916" width="8.6640625" bestFit="1" customWidth="1"/>
    <col min="11917" max="11917" width="7.6640625" bestFit="1" customWidth="1"/>
    <col min="11918" max="11918" width="8.6640625" bestFit="1" customWidth="1"/>
    <col min="11919" max="11919" width="6" bestFit="1" customWidth="1"/>
    <col min="11920" max="11920" width="8.6640625" bestFit="1" customWidth="1"/>
    <col min="11921" max="11921" width="6" bestFit="1" customWidth="1"/>
    <col min="11922" max="11922" width="8.6640625" bestFit="1" customWidth="1"/>
    <col min="11923" max="11923" width="6.6640625" bestFit="1" customWidth="1"/>
    <col min="11924" max="11924" width="6" bestFit="1" customWidth="1"/>
    <col min="11925" max="11925" width="8.6640625" bestFit="1" customWidth="1"/>
    <col min="11926" max="11926" width="7.6640625" bestFit="1" customWidth="1"/>
    <col min="11927" max="11927" width="8.6640625" bestFit="1" customWidth="1"/>
    <col min="11928" max="11928" width="6" bestFit="1" customWidth="1"/>
    <col min="11929" max="11929" width="8.6640625" bestFit="1" customWidth="1"/>
    <col min="11930" max="11930" width="7.6640625" bestFit="1" customWidth="1"/>
    <col min="11931" max="11931" width="8.6640625" bestFit="1" customWidth="1"/>
    <col min="11932" max="11932" width="6" bestFit="1" customWidth="1"/>
    <col min="11933" max="11933" width="8.6640625" bestFit="1" customWidth="1"/>
    <col min="11934" max="11934" width="6.6640625" bestFit="1" customWidth="1"/>
    <col min="11935" max="11935" width="6" bestFit="1" customWidth="1"/>
    <col min="11936" max="11936" width="8.6640625" bestFit="1" customWidth="1"/>
    <col min="11937" max="11937" width="7.6640625" bestFit="1" customWidth="1"/>
    <col min="11938" max="11938" width="8.6640625" bestFit="1" customWidth="1"/>
    <col min="11939" max="11939" width="6" bestFit="1" customWidth="1"/>
    <col min="11940" max="11940" width="8.6640625" bestFit="1" customWidth="1"/>
    <col min="11941" max="11941" width="7.6640625" bestFit="1" customWidth="1"/>
    <col min="11942" max="11942" width="6" bestFit="1" customWidth="1"/>
    <col min="11943" max="11945" width="8.6640625" bestFit="1" customWidth="1"/>
    <col min="11946" max="11946" width="6" bestFit="1" customWidth="1"/>
    <col min="11947" max="11947" width="8.6640625" bestFit="1" customWidth="1"/>
    <col min="11948" max="11948" width="6.6640625" bestFit="1" customWidth="1"/>
    <col min="11949" max="11949" width="8.6640625" bestFit="1" customWidth="1"/>
    <col min="11950" max="11950" width="6" bestFit="1" customWidth="1"/>
    <col min="11951" max="11951" width="8.6640625" bestFit="1" customWidth="1"/>
    <col min="11952" max="11952" width="7.6640625" bestFit="1" customWidth="1"/>
    <col min="11953" max="11953" width="8.6640625" bestFit="1" customWidth="1"/>
    <col min="11954" max="11954" width="6" bestFit="1" customWidth="1"/>
    <col min="11955" max="11957" width="8.6640625" bestFit="1" customWidth="1"/>
    <col min="11958" max="11958" width="6" bestFit="1" customWidth="1"/>
    <col min="11959" max="11959" width="8.6640625" bestFit="1" customWidth="1"/>
    <col min="11960" max="11960" width="7.6640625" bestFit="1" customWidth="1"/>
    <col min="11961" max="11961" width="8.6640625" bestFit="1" customWidth="1"/>
    <col min="11962" max="11962" width="6" bestFit="1" customWidth="1"/>
    <col min="11963" max="11963" width="8.6640625" bestFit="1" customWidth="1"/>
    <col min="11964" max="11964" width="6.6640625" bestFit="1" customWidth="1"/>
    <col min="11965" max="11965" width="8.6640625" bestFit="1" customWidth="1"/>
    <col min="11966" max="11966" width="6" bestFit="1" customWidth="1"/>
    <col min="11967" max="11967" width="7.6640625" bestFit="1" customWidth="1"/>
    <col min="11968" max="11968" width="6.6640625" bestFit="1" customWidth="1"/>
    <col min="11969" max="11969" width="8.6640625" bestFit="1" customWidth="1"/>
    <col min="11970" max="11970" width="6" bestFit="1" customWidth="1"/>
    <col min="11971" max="11971" width="8.6640625" bestFit="1" customWidth="1"/>
    <col min="11972" max="11972" width="7.6640625" bestFit="1" customWidth="1"/>
    <col min="11973" max="11973" width="8.6640625" bestFit="1" customWidth="1"/>
    <col min="11974" max="11974" width="6" bestFit="1" customWidth="1"/>
    <col min="11975" max="11975" width="8.6640625" bestFit="1" customWidth="1"/>
    <col min="11976" max="11976" width="7.6640625" bestFit="1" customWidth="1"/>
    <col min="11977" max="11977" width="8.6640625" bestFit="1" customWidth="1"/>
    <col min="11978" max="11978" width="6" bestFit="1" customWidth="1"/>
    <col min="11979" max="11979" width="8.6640625" bestFit="1" customWidth="1"/>
    <col min="11980" max="11980" width="7.6640625" bestFit="1" customWidth="1"/>
    <col min="11981" max="11981" width="8.6640625" bestFit="1" customWidth="1"/>
    <col min="11982" max="11982" width="6" bestFit="1" customWidth="1"/>
    <col min="11983" max="11983" width="7.6640625" bestFit="1" customWidth="1"/>
    <col min="11984" max="11984" width="6.6640625" bestFit="1" customWidth="1"/>
    <col min="11985" max="11985" width="6" bestFit="1" customWidth="1"/>
    <col min="11986" max="11986" width="8.6640625" bestFit="1" customWidth="1"/>
    <col min="11987" max="11987" width="7.6640625" bestFit="1" customWidth="1"/>
    <col min="11988" max="11988" width="8.6640625" bestFit="1" customWidth="1"/>
    <col min="11989" max="11989" width="6" bestFit="1" customWidth="1"/>
    <col min="11990" max="11990" width="8.6640625" bestFit="1" customWidth="1"/>
    <col min="11991" max="11991" width="7.6640625" bestFit="1" customWidth="1"/>
    <col min="11992" max="11992" width="6" bestFit="1" customWidth="1"/>
    <col min="11993" max="11993" width="8.6640625" bestFit="1" customWidth="1"/>
    <col min="11994" max="11994" width="7.6640625" bestFit="1" customWidth="1"/>
    <col min="11995" max="11995" width="8.6640625" bestFit="1" customWidth="1"/>
    <col min="11996" max="11996" width="6" bestFit="1" customWidth="1"/>
    <col min="11997" max="11998" width="8.6640625" bestFit="1" customWidth="1"/>
    <col min="11999" max="11999" width="6" bestFit="1" customWidth="1"/>
    <col min="12000" max="12002" width="8.6640625" bestFit="1" customWidth="1"/>
    <col min="12003" max="12003" width="6" bestFit="1" customWidth="1"/>
    <col min="12004" max="12004" width="7.6640625" bestFit="1" customWidth="1"/>
    <col min="12005" max="12005" width="6.6640625" bestFit="1" customWidth="1"/>
    <col min="12006" max="12006" width="8.6640625" bestFit="1" customWidth="1"/>
    <col min="12007" max="12007" width="6" bestFit="1" customWidth="1"/>
    <col min="12008" max="12008" width="8.6640625" bestFit="1" customWidth="1"/>
    <col min="12009" max="12009" width="7.6640625" bestFit="1" customWidth="1"/>
    <col min="12010" max="12010" width="8.6640625" bestFit="1" customWidth="1"/>
    <col min="12011" max="12011" width="6" bestFit="1" customWidth="1"/>
    <col min="12012" max="12014" width="8.6640625" bestFit="1" customWidth="1"/>
    <col min="12015" max="12015" width="6" bestFit="1" customWidth="1"/>
    <col min="12016" max="12016" width="8.6640625" bestFit="1" customWidth="1"/>
    <col min="12017" max="12017" width="7.6640625" bestFit="1" customWidth="1"/>
    <col min="12018" max="12018" width="8.6640625" bestFit="1" customWidth="1"/>
    <col min="12019" max="12019" width="6" bestFit="1" customWidth="1"/>
    <col min="12020" max="12020" width="8.6640625" bestFit="1" customWidth="1"/>
    <col min="12021" max="12021" width="7.6640625" bestFit="1" customWidth="1"/>
    <col min="12022" max="12022" width="8.6640625" bestFit="1" customWidth="1"/>
    <col min="12023" max="12023" width="6" bestFit="1" customWidth="1"/>
    <col min="12024" max="12024" width="7.6640625" bestFit="1" customWidth="1"/>
    <col min="12025" max="12025" width="6.6640625" bestFit="1" customWidth="1"/>
    <col min="12026" max="12026" width="8.6640625" bestFit="1" customWidth="1"/>
    <col min="12027" max="12027" width="6" bestFit="1" customWidth="1"/>
    <col min="12028" max="12028" width="8.6640625" bestFit="1" customWidth="1"/>
    <col min="12029" max="12029" width="7.6640625" bestFit="1" customWidth="1"/>
    <col min="12030" max="12030" width="8.6640625" bestFit="1" customWidth="1"/>
    <col min="12031" max="12031" width="6" bestFit="1" customWidth="1"/>
    <col min="12032" max="12034" width="8.6640625" bestFit="1" customWidth="1"/>
    <col min="12035" max="12035" width="6" bestFit="1" customWidth="1"/>
    <col min="12036" max="12036" width="8.6640625" bestFit="1" customWidth="1"/>
    <col min="12037" max="12037" width="7.6640625" bestFit="1" customWidth="1"/>
    <col min="12038" max="12038" width="8.6640625" bestFit="1" customWidth="1"/>
    <col min="12039" max="12039" width="6" bestFit="1" customWidth="1"/>
    <col min="12040" max="12040" width="8.6640625" bestFit="1" customWidth="1"/>
    <col min="12041" max="12041" width="7.6640625" bestFit="1" customWidth="1"/>
    <col min="12042" max="12042" width="6" bestFit="1" customWidth="1"/>
    <col min="12043" max="12043" width="8.6640625" bestFit="1" customWidth="1"/>
    <col min="12044" max="12044" width="7.6640625" bestFit="1" customWidth="1"/>
    <col min="12045" max="12045" width="8.6640625" bestFit="1" customWidth="1"/>
    <col min="12046" max="12046" width="6" bestFit="1" customWidth="1"/>
    <col min="12047" max="12047" width="8.6640625" bestFit="1" customWidth="1"/>
    <col min="12048" max="12048" width="7.6640625" bestFit="1" customWidth="1"/>
    <col min="12049" max="12049" width="8.6640625" bestFit="1" customWidth="1"/>
    <col min="12050" max="12050" width="6" bestFit="1" customWidth="1"/>
    <col min="12051" max="12053" width="8.6640625" bestFit="1" customWidth="1"/>
    <col min="12054" max="12054" width="6" bestFit="1" customWidth="1"/>
    <col min="12055" max="12055" width="8.6640625" bestFit="1" customWidth="1"/>
    <col min="12056" max="12056" width="7.6640625" bestFit="1" customWidth="1"/>
    <col min="12057" max="12057" width="8.6640625" bestFit="1" customWidth="1"/>
    <col min="12058" max="12058" width="6" bestFit="1" customWidth="1"/>
    <col min="12059" max="12059" width="8.6640625" bestFit="1" customWidth="1"/>
    <col min="12060" max="12060" width="7.6640625" bestFit="1" customWidth="1"/>
    <col min="12061" max="12061" width="8.6640625" bestFit="1" customWidth="1"/>
    <col min="12062" max="12062" width="6" bestFit="1" customWidth="1"/>
    <col min="12063" max="12063" width="8.6640625" bestFit="1" customWidth="1"/>
    <col min="12064" max="12064" width="7.6640625" bestFit="1" customWidth="1"/>
    <col min="12065" max="12065" width="8.6640625" bestFit="1" customWidth="1"/>
    <col min="12066" max="12066" width="6" bestFit="1" customWidth="1"/>
    <col min="12067" max="12069" width="8.6640625" bestFit="1" customWidth="1"/>
    <col min="12070" max="12070" width="6" bestFit="1" customWidth="1"/>
    <col min="12071" max="12071" width="8.6640625" bestFit="1" customWidth="1"/>
    <col min="12072" max="12072" width="7.6640625" bestFit="1" customWidth="1"/>
    <col min="12073" max="12073" width="8.6640625" bestFit="1" customWidth="1"/>
    <col min="12074" max="12074" width="6" bestFit="1" customWidth="1"/>
    <col min="12075" max="12075" width="8.6640625" bestFit="1" customWidth="1"/>
    <col min="12076" max="12076" width="7.6640625" bestFit="1" customWidth="1"/>
    <col min="12077" max="12077" width="8.6640625" bestFit="1" customWidth="1"/>
    <col min="12078" max="12078" width="6" bestFit="1" customWidth="1"/>
    <col min="12079" max="12079" width="7.6640625" bestFit="1" customWidth="1"/>
    <col min="12080" max="12080" width="6.6640625" bestFit="1" customWidth="1"/>
    <col min="12081" max="12081" width="6" bestFit="1" customWidth="1"/>
    <col min="12082" max="12082" width="8.6640625" bestFit="1" customWidth="1"/>
    <col min="12083" max="12083" width="7.6640625" bestFit="1" customWidth="1"/>
    <col min="12084" max="12084" width="6" bestFit="1" customWidth="1"/>
    <col min="12085" max="12085" width="8.6640625" bestFit="1" customWidth="1"/>
    <col min="12086" max="12086" width="7.6640625" bestFit="1" customWidth="1"/>
    <col min="12087" max="12087" width="8.6640625" bestFit="1" customWidth="1"/>
    <col min="12088" max="12088" width="6" bestFit="1" customWidth="1"/>
    <col min="12089" max="12089" width="8.6640625" bestFit="1" customWidth="1"/>
    <col min="12090" max="12090" width="7.6640625" bestFit="1" customWidth="1"/>
    <col min="12091" max="12091" width="8.6640625" bestFit="1" customWidth="1"/>
    <col min="12092" max="12092" width="6" bestFit="1" customWidth="1"/>
    <col min="12093" max="12093" width="8.6640625" bestFit="1" customWidth="1"/>
    <col min="12094" max="12094" width="7.6640625" bestFit="1" customWidth="1"/>
    <col min="12095" max="12095" width="6" bestFit="1" customWidth="1"/>
    <col min="12096" max="12098" width="8.6640625" bestFit="1" customWidth="1"/>
    <col min="12099" max="12099" width="6" bestFit="1" customWidth="1"/>
    <col min="12100" max="12100" width="8.6640625" bestFit="1" customWidth="1"/>
    <col min="12101" max="12101" width="7.6640625" bestFit="1" customWidth="1"/>
    <col min="12102" max="12102" width="8.6640625" bestFit="1" customWidth="1"/>
    <col min="12103" max="12103" width="6" bestFit="1" customWidth="1"/>
    <col min="12104" max="12106" width="8.6640625" bestFit="1" customWidth="1"/>
    <col min="12107" max="12107" width="6" bestFit="1" customWidth="1"/>
    <col min="12108" max="12108" width="8.6640625" bestFit="1" customWidth="1"/>
    <col min="12109" max="12109" width="7.6640625" bestFit="1" customWidth="1"/>
    <col min="12110" max="12110" width="8.6640625" bestFit="1" customWidth="1"/>
    <col min="12111" max="12111" width="6" bestFit="1" customWidth="1"/>
    <col min="12112" max="12112" width="7.6640625" bestFit="1" customWidth="1"/>
    <col min="12113" max="12113" width="6.6640625" bestFit="1" customWidth="1"/>
    <col min="12114" max="12114" width="8.6640625" bestFit="1" customWidth="1"/>
    <col min="12115" max="12115" width="6" bestFit="1" customWidth="1"/>
    <col min="12116" max="12118" width="8.6640625" bestFit="1" customWidth="1"/>
    <col min="12119" max="12119" width="6" bestFit="1" customWidth="1"/>
    <col min="12120" max="12122" width="8.6640625" bestFit="1" customWidth="1"/>
    <col min="12123" max="12123" width="6" bestFit="1" customWidth="1"/>
    <col min="12124" max="12124" width="8.6640625" bestFit="1" customWidth="1"/>
    <col min="12125" max="12125" width="7.6640625" bestFit="1" customWidth="1"/>
    <col min="12126" max="12126" width="8.6640625" bestFit="1" customWidth="1"/>
    <col min="12127" max="12127" width="6" bestFit="1" customWidth="1"/>
    <col min="12128" max="12128" width="8.6640625" bestFit="1" customWidth="1"/>
    <col min="12129" max="12129" width="7.6640625" bestFit="1" customWidth="1"/>
    <col min="12130" max="12130" width="8.6640625" bestFit="1" customWidth="1"/>
    <col min="12131" max="12131" width="6" bestFit="1" customWidth="1"/>
    <col min="12132" max="12132" width="7.6640625" bestFit="1" customWidth="1"/>
    <col min="12133" max="12133" width="6.6640625" bestFit="1" customWidth="1"/>
    <col min="12134" max="12134" width="8.6640625" bestFit="1" customWidth="1"/>
    <col min="12135" max="12135" width="6" bestFit="1" customWidth="1"/>
    <col min="12136" max="12136" width="8.6640625" bestFit="1" customWidth="1"/>
    <col min="12137" max="12137" width="7.6640625" bestFit="1" customWidth="1"/>
    <col min="12138" max="12138" width="8.6640625" bestFit="1" customWidth="1"/>
    <col min="12139" max="12139" width="6" bestFit="1" customWidth="1"/>
    <col min="12140" max="12140" width="8.6640625" bestFit="1" customWidth="1"/>
    <col min="12141" max="12141" width="7.6640625" bestFit="1" customWidth="1"/>
    <col min="12142" max="12142" width="8.6640625" bestFit="1" customWidth="1"/>
    <col min="12143" max="12143" width="6" bestFit="1" customWidth="1"/>
    <col min="12144" max="12144" width="8.6640625" bestFit="1" customWidth="1"/>
    <col min="12145" max="12145" width="7.6640625" bestFit="1" customWidth="1"/>
    <col min="12146" max="12146" width="8.6640625" bestFit="1" customWidth="1"/>
    <col min="12147" max="12147" width="6" bestFit="1" customWidth="1"/>
    <col min="12148" max="12148" width="8.6640625" bestFit="1" customWidth="1"/>
    <col min="12149" max="12149" width="7.6640625" bestFit="1" customWidth="1"/>
    <col min="12150" max="12150" width="8.6640625" bestFit="1" customWidth="1"/>
    <col min="12151" max="12151" width="6" bestFit="1" customWidth="1"/>
    <col min="12152" max="12152" width="8.6640625" bestFit="1" customWidth="1"/>
    <col min="12153" max="12153" width="7.6640625" bestFit="1" customWidth="1"/>
    <col min="12154" max="12154" width="6" bestFit="1" customWidth="1"/>
    <col min="12155" max="12156" width="8.6640625" bestFit="1" customWidth="1"/>
    <col min="12157" max="12157" width="6" bestFit="1" customWidth="1"/>
    <col min="12158" max="12160" width="8.6640625" bestFit="1" customWidth="1"/>
    <col min="12161" max="12161" width="6" bestFit="1" customWidth="1"/>
    <col min="12162" max="12162" width="8.6640625" bestFit="1" customWidth="1"/>
    <col min="12163" max="12163" width="6.6640625" bestFit="1" customWidth="1"/>
    <col min="12164" max="12164" width="6" bestFit="1" customWidth="1"/>
    <col min="12165" max="12167" width="8.6640625" bestFit="1" customWidth="1"/>
    <col min="12168" max="12168" width="6" bestFit="1" customWidth="1"/>
    <col min="12169" max="12169" width="8.6640625" bestFit="1" customWidth="1"/>
    <col min="12170" max="12170" width="7.6640625" bestFit="1" customWidth="1"/>
    <col min="12171" max="12171" width="6" bestFit="1" customWidth="1"/>
    <col min="12172" max="12172" width="8.6640625" bestFit="1" customWidth="1"/>
    <col min="12173" max="12173" width="7.6640625" bestFit="1" customWidth="1"/>
    <col min="12174" max="12174" width="8.6640625" bestFit="1" customWidth="1"/>
    <col min="12175" max="12175" width="6" bestFit="1" customWidth="1"/>
    <col min="12176" max="12176" width="8.6640625" bestFit="1" customWidth="1"/>
    <col min="12177" max="12177" width="7.6640625" bestFit="1" customWidth="1"/>
    <col min="12178" max="12178" width="6" bestFit="1" customWidth="1"/>
    <col min="12179" max="12179" width="8.6640625" bestFit="1" customWidth="1"/>
    <col min="12180" max="12180" width="7.6640625" bestFit="1" customWidth="1"/>
    <col min="12181" max="12181" width="8.6640625" bestFit="1" customWidth="1"/>
    <col min="12182" max="12182" width="6" bestFit="1" customWidth="1"/>
    <col min="12183" max="12183" width="8.6640625" bestFit="1" customWidth="1"/>
    <col min="12184" max="12184" width="7.6640625" bestFit="1" customWidth="1"/>
    <col min="12185" max="12185" width="6" bestFit="1" customWidth="1"/>
    <col min="12186" max="12186" width="8.6640625" bestFit="1" customWidth="1"/>
    <col min="12187" max="12187" width="7.6640625" bestFit="1" customWidth="1"/>
    <col min="12188" max="12188" width="8.6640625" bestFit="1" customWidth="1"/>
    <col min="12189" max="12189" width="6" bestFit="1" customWidth="1"/>
    <col min="12190" max="12192" width="8.6640625" bestFit="1" customWidth="1"/>
    <col min="12193" max="12193" width="6" bestFit="1" customWidth="1"/>
    <col min="12194" max="12194" width="8.6640625" bestFit="1" customWidth="1"/>
    <col min="12195" max="12195" width="7.6640625" bestFit="1" customWidth="1"/>
    <col min="12196" max="12196" width="8.6640625" bestFit="1" customWidth="1"/>
    <col min="12197" max="12197" width="6" bestFit="1" customWidth="1"/>
    <col min="12198" max="12198" width="8.6640625" bestFit="1" customWidth="1"/>
    <col min="12199" max="12199" width="7.6640625" bestFit="1" customWidth="1"/>
    <col min="12200" max="12200" width="8.6640625" bestFit="1" customWidth="1"/>
    <col min="12201" max="12201" width="6" bestFit="1" customWidth="1"/>
    <col min="12202" max="12202" width="8.6640625" bestFit="1" customWidth="1"/>
    <col min="12203" max="12203" width="7.6640625" bestFit="1" customWidth="1"/>
    <col min="12204" max="12204" width="6" bestFit="1" customWidth="1"/>
    <col min="12205" max="12205" width="8.6640625" bestFit="1" customWidth="1"/>
    <col min="12206" max="12206" width="7.6640625" bestFit="1" customWidth="1"/>
    <col min="12207" max="12207" width="6" bestFit="1" customWidth="1"/>
    <col min="12208" max="12208" width="8.6640625" bestFit="1" customWidth="1"/>
    <col min="12209" max="12209" width="7.6640625" bestFit="1" customWidth="1"/>
    <col min="12210" max="12210" width="8.6640625" bestFit="1" customWidth="1"/>
    <col min="12211" max="12211" width="6" bestFit="1" customWidth="1"/>
    <col min="12212" max="12212" width="8.6640625" bestFit="1" customWidth="1"/>
    <col min="12213" max="12213" width="6.6640625" bestFit="1" customWidth="1"/>
    <col min="12214" max="12214" width="8.6640625" bestFit="1" customWidth="1"/>
    <col min="12215" max="12215" width="6" bestFit="1" customWidth="1"/>
    <col min="12216" max="12218" width="8.6640625" bestFit="1" customWidth="1"/>
    <col min="12219" max="12219" width="6" bestFit="1" customWidth="1"/>
    <col min="12220" max="12220" width="8.6640625" bestFit="1" customWidth="1"/>
    <col min="12221" max="12221" width="7.6640625" bestFit="1" customWidth="1"/>
    <col min="12222" max="12222" width="8.6640625" bestFit="1" customWidth="1"/>
    <col min="12223" max="12223" width="6" bestFit="1" customWidth="1"/>
    <col min="12224" max="12224" width="8.6640625" bestFit="1" customWidth="1"/>
    <col min="12225" max="12225" width="7.6640625" bestFit="1" customWidth="1"/>
    <col min="12226" max="12226" width="8.6640625" bestFit="1" customWidth="1"/>
    <col min="12227" max="12227" width="6" bestFit="1" customWidth="1"/>
    <col min="12228" max="12228" width="8.6640625" bestFit="1" customWidth="1"/>
    <col min="12229" max="12229" width="7.6640625" bestFit="1" customWidth="1"/>
    <col min="12230" max="12230" width="8.6640625" bestFit="1" customWidth="1"/>
    <col min="12231" max="12231" width="6" bestFit="1" customWidth="1"/>
    <col min="12232" max="12232" width="8.6640625" bestFit="1" customWidth="1"/>
    <col min="12233" max="12233" width="7.6640625" bestFit="1" customWidth="1"/>
    <col min="12234" max="12234" width="8.6640625" bestFit="1" customWidth="1"/>
    <col min="12235" max="12235" width="6" bestFit="1" customWidth="1"/>
    <col min="12236" max="12236" width="8.6640625" bestFit="1" customWidth="1"/>
    <col min="12237" max="12237" width="7.6640625" bestFit="1" customWidth="1"/>
    <col min="12238" max="12238" width="6" bestFit="1" customWidth="1"/>
    <col min="12239" max="12241" width="8.6640625" bestFit="1" customWidth="1"/>
    <col min="12242" max="12242" width="6" bestFit="1" customWidth="1"/>
    <col min="12243" max="12243" width="8.6640625" bestFit="1" customWidth="1"/>
    <col min="12244" max="12244" width="7.6640625" bestFit="1" customWidth="1"/>
    <col min="12245" max="12245" width="8.6640625" bestFit="1" customWidth="1"/>
    <col min="12246" max="12246" width="6" bestFit="1" customWidth="1"/>
    <col min="12247" max="12247" width="8.6640625" bestFit="1" customWidth="1"/>
    <col min="12248" max="12248" width="7.6640625" bestFit="1" customWidth="1"/>
    <col min="12249" max="12249" width="8.6640625" bestFit="1" customWidth="1"/>
    <col min="12250" max="12250" width="6" bestFit="1" customWidth="1"/>
    <col min="12251" max="12251" width="7.6640625" bestFit="1" customWidth="1"/>
    <col min="12252" max="12252" width="6.6640625" bestFit="1" customWidth="1"/>
    <col min="12253" max="12253" width="8.6640625" bestFit="1" customWidth="1"/>
    <col min="12254" max="12254" width="6" bestFit="1" customWidth="1"/>
    <col min="12255" max="12256" width="7.6640625" bestFit="1" customWidth="1"/>
    <col min="12257" max="12257" width="8.6640625" bestFit="1" customWidth="1"/>
    <col min="12258" max="12258" width="6" bestFit="1" customWidth="1"/>
    <col min="12259" max="12259" width="8.6640625" bestFit="1" customWidth="1"/>
    <col min="12260" max="12260" width="7.6640625" bestFit="1" customWidth="1"/>
    <col min="12261" max="12261" width="8.6640625" bestFit="1" customWidth="1"/>
    <col min="12262" max="12262" width="6" bestFit="1" customWidth="1"/>
    <col min="12263" max="12263" width="7.6640625" bestFit="1" customWidth="1"/>
    <col min="12264" max="12264" width="6.6640625" bestFit="1" customWidth="1"/>
    <col min="12265" max="12265" width="8.6640625" bestFit="1" customWidth="1"/>
    <col min="12266" max="12266" width="6" bestFit="1" customWidth="1"/>
    <col min="12267" max="12267" width="8.6640625" bestFit="1" customWidth="1"/>
    <col min="12268" max="12268" width="7.6640625" bestFit="1" customWidth="1"/>
    <col min="12269" max="12269" width="6" bestFit="1" customWidth="1"/>
    <col min="12270" max="12270" width="8.6640625" bestFit="1" customWidth="1"/>
    <col min="12271" max="12271" width="7.6640625" bestFit="1" customWidth="1"/>
    <col min="12272" max="12272" width="6" bestFit="1" customWidth="1"/>
    <col min="12273" max="12275" width="8.6640625" bestFit="1" customWidth="1"/>
    <col min="12276" max="12276" width="6" bestFit="1" customWidth="1"/>
    <col min="12277" max="12279" width="8.6640625" bestFit="1" customWidth="1"/>
    <col min="12280" max="12280" width="6" bestFit="1" customWidth="1"/>
    <col min="12281" max="12281" width="8.6640625" bestFit="1" customWidth="1"/>
    <col min="12282" max="12282" width="6.6640625" bestFit="1" customWidth="1"/>
    <col min="12283" max="12283" width="6" bestFit="1" customWidth="1"/>
    <col min="12284" max="12284" width="8.6640625" bestFit="1" customWidth="1"/>
    <col min="12285" max="12285" width="7.6640625" bestFit="1" customWidth="1"/>
    <col min="12286" max="12286" width="6" bestFit="1" customWidth="1"/>
    <col min="12287" max="12287" width="8.6640625" bestFit="1" customWidth="1"/>
    <col min="12288" max="12288" width="7.6640625" bestFit="1" customWidth="1"/>
    <col min="12289" max="12289" width="8.6640625" bestFit="1" customWidth="1"/>
    <col min="12290" max="12290" width="6" bestFit="1" customWidth="1"/>
    <col min="12291" max="12291" width="8.6640625" bestFit="1" customWidth="1"/>
    <col min="12292" max="12292" width="7.6640625" bestFit="1" customWidth="1"/>
    <col min="12293" max="12293" width="6" bestFit="1" customWidth="1"/>
    <col min="12294" max="12294" width="8.6640625" bestFit="1" customWidth="1"/>
    <col min="12295" max="12295" width="7.6640625" bestFit="1" customWidth="1"/>
    <col min="12296" max="12296" width="8.6640625" bestFit="1" customWidth="1"/>
    <col min="12297" max="12297" width="6" bestFit="1" customWidth="1"/>
    <col min="12298" max="12298" width="8.6640625" bestFit="1" customWidth="1"/>
    <col min="12299" max="12299" width="7.6640625" bestFit="1" customWidth="1"/>
    <col min="12300" max="12300" width="8.6640625" bestFit="1" customWidth="1"/>
    <col min="12301" max="12301" width="6" bestFit="1" customWidth="1"/>
    <col min="12302" max="12302" width="8.6640625" bestFit="1" customWidth="1"/>
    <col min="12303" max="12303" width="7.6640625" bestFit="1" customWidth="1"/>
    <col min="12304" max="12304" width="6" bestFit="1" customWidth="1"/>
    <col min="12305" max="12305" width="8.6640625" bestFit="1" customWidth="1"/>
    <col min="12306" max="12306" width="7.6640625" bestFit="1" customWidth="1"/>
    <col min="12307" max="12307" width="8.6640625" bestFit="1" customWidth="1"/>
    <col min="12308" max="12308" width="6" bestFit="1" customWidth="1"/>
    <col min="12309" max="12309" width="8.6640625" bestFit="1" customWidth="1"/>
    <col min="12310" max="12310" width="7.6640625" bestFit="1" customWidth="1"/>
    <col min="12311" max="12311" width="6" bestFit="1" customWidth="1"/>
    <col min="12312" max="12314" width="8.6640625" bestFit="1" customWidth="1"/>
    <col min="12315" max="12315" width="6" bestFit="1" customWidth="1"/>
    <col min="12316" max="12316" width="8.6640625" bestFit="1" customWidth="1"/>
    <col min="12317" max="12317" width="6.6640625" bestFit="1" customWidth="1"/>
    <col min="12318" max="12318" width="8.6640625" bestFit="1" customWidth="1"/>
    <col min="12319" max="12319" width="6" bestFit="1" customWidth="1"/>
    <col min="12320" max="12322" width="8.6640625" bestFit="1" customWidth="1"/>
    <col min="12323" max="12323" width="6" bestFit="1" customWidth="1"/>
    <col min="12324" max="12324" width="8.6640625" bestFit="1" customWidth="1"/>
    <col min="12325" max="12325" width="7.6640625" bestFit="1" customWidth="1"/>
    <col min="12326" max="12326" width="6" bestFit="1" customWidth="1"/>
    <col min="12327" max="12327" width="8.6640625" bestFit="1" customWidth="1"/>
    <col min="12328" max="12328" width="7.6640625" bestFit="1" customWidth="1"/>
    <col min="12329" max="12329" width="8.6640625" bestFit="1" customWidth="1"/>
    <col min="12330" max="12330" width="6" bestFit="1" customWidth="1"/>
    <col min="12331" max="12331" width="8.6640625" bestFit="1" customWidth="1"/>
    <col min="12332" max="12332" width="7.6640625" bestFit="1" customWidth="1"/>
    <col min="12333" max="12333" width="8.6640625" bestFit="1" customWidth="1"/>
    <col min="12334" max="12334" width="6" bestFit="1" customWidth="1"/>
    <col min="12335" max="12335" width="8.6640625" bestFit="1" customWidth="1"/>
    <col min="12336" max="12336" width="7.6640625" bestFit="1" customWidth="1"/>
    <col min="12337" max="12337" width="8.6640625" bestFit="1" customWidth="1"/>
    <col min="12338" max="12338" width="6" bestFit="1" customWidth="1"/>
    <col min="12339" max="12339" width="8.6640625" bestFit="1" customWidth="1"/>
    <col min="12340" max="12340" width="7.6640625" bestFit="1" customWidth="1"/>
    <col min="12341" max="12341" width="8.6640625" bestFit="1" customWidth="1"/>
    <col min="12342" max="12342" width="6" bestFit="1" customWidth="1"/>
    <col min="12343" max="12343" width="8.6640625" bestFit="1" customWidth="1"/>
    <col min="12344" max="12344" width="7.6640625" bestFit="1" customWidth="1"/>
    <col min="12345" max="12345" width="6" bestFit="1" customWidth="1"/>
    <col min="12346" max="12346" width="8.6640625" bestFit="1" customWidth="1"/>
    <col min="12347" max="12347" width="7.6640625" bestFit="1" customWidth="1"/>
    <col min="12348" max="12348" width="8.6640625" bestFit="1" customWidth="1"/>
    <col min="12349" max="12349" width="6" bestFit="1" customWidth="1"/>
    <col min="12350" max="12350" width="8.6640625" bestFit="1" customWidth="1"/>
    <col min="12351" max="12351" width="7.6640625" bestFit="1" customWidth="1"/>
    <col min="12352" max="12352" width="6" bestFit="1" customWidth="1"/>
    <col min="12353" max="12353" width="8.6640625" bestFit="1" customWidth="1"/>
    <col min="12354" max="12354" width="7.6640625" bestFit="1" customWidth="1"/>
    <col min="12355" max="12355" width="8.6640625" bestFit="1" customWidth="1"/>
    <col min="12356" max="12356" width="6" bestFit="1" customWidth="1"/>
    <col min="12357" max="12357" width="8.6640625" bestFit="1" customWidth="1"/>
    <col min="12358" max="12358" width="7.6640625" bestFit="1" customWidth="1"/>
    <col min="12359" max="12359" width="8.6640625" bestFit="1" customWidth="1"/>
    <col min="12360" max="12360" width="6" bestFit="1" customWidth="1"/>
    <col min="12361" max="12361" width="8.6640625" bestFit="1" customWidth="1"/>
    <col min="12362" max="12362" width="7.6640625" bestFit="1" customWidth="1"/>
    <col min="12363" max="12363" width="8.6640625" bestFit="1" customWidth="1"/>
    <col min="12364" max="12364" width="6" bestFit="1" customWidth="1"/>
    <col min="12365" max="12365" width="8.6640625" bestFit="1" customWidth="1"/>
    <col min="12366" max="12366" width="7.6640625" bestFit="1" customWidth="1"/>
    <col min="12367" max="12367" width="8.6640625" bestFit="1" customWidth="1"/>
    <col min="12368" max="12368" width="6" bestFit="1" customWidth="1"/>
    <col min="12369" max="12371" width="8.6640625" bestFit="1" customWidth="1"/>
    <col min="12372" max="12372" width="6" bestFit="1" customWidth="1"/>
    <col min="12373" max="12373" width="8.6640625" bestFit="1" customWidth="1"/>
    <col min="12374" max="12374" width="7.6640625" bestFit="1" customWidth="1"/>
    <col min="12375" max="12375" width="6" bestFit="1" customWidth="1"/>
    <col min="12376" max="12376" width="8.6640625" bestFit="1" customWidth="1"/>
    <col min="12377" max="12377" width="7.6640625" bestFit="1" customWidth="1"/>
    <col min="12378" max="12378" width="8.6640625" bestFit="1" customWidth="1"/>
    <col min="12379" max="12379" width="7" bestFit="1" customWidth="1"/>
    <col min="12380" max="12380" width="7.6640625" bestFit="1" customWidth="1"/>
    <col min="12381" max="12381" width="6.6640625" bestFit="1" customWidth="1"/>
    <col min="12382" max="12382" width="6" bestFit="1" customWidth="1"/>
    <col min="12383" max="12383" width="8.6640625" bestFit="1" customWidth="1"/>
    <col min="12384" max="12384" width="7.6640625" bestFit="1" customWidth="1"/>
    <col min="12385" max="12385" width="6" bestFit="1" customWidth="1"/>
    <col min="12386" max="12387" width="8.6640625" bestFit="1" customWidth="1"/>
    <col min="12388" max="12388" width="9.6640625" bestFit="1" customWidth="1"/>
    <col min="12389" max="12389" width="7" bestFit="1" customWidth="1"/>
    <col min="12390" max="12390" width="8.6640625" bestFit="1" customWidth="1"/>
    <col min="12391" max="12391" width="7.6640625" bestFit="1" customWidth="1"/>
    <col min="12392" max="12392" width="6" bestFit="1" customWidth="1"/>
    <col min="12393" max="12393" width="8.6640625" bestFit="1" customWidth="1"/>
    <col min="12394" max="12394" width="7.6640625" bestFit="1" customWidth="1"/>
    <col min="12395" max="12395" width="6" bestFit="1" customWidth="1"/>
    <col min="12396" max="12396" width="8.6640625" bestFit="1" customWidth="1"/>
    <col min="12397" max="12397" width="7.6640625" bestFit="1" customWidth="1"/>
    <col min="12398" max="12398" width="9.6640625" bestFit="1" customWidth="1"/>
    <col min="12399" max="12399" width="7" bestFit="1" customWidth="1"/>
    <col min="12400" max="12400" width="8.6640625" bestFit="1" customWidth="1"/>
    <col min="12401" max="12401" width="7.6640625" bestFit="1" customWidth="1"/>
    <col min="12402" max="12402" width="9.6640625" bestFit="1" customWidth="1"/>
    <col min="12403" max="12403" width="7" bestFit="1" customWidth="1"/>
    <col min="12404" max="12404" width="8.6640625" bestFit="1" customWidth="1"/>
    <col min="12405" max="12405" width="7.6640625" bestFit="1" customWidth="1"/>
    <col min="12406" max="12406" width="6" bestFit="1" customWidth="1"/>
    <col min="12407" max="12407" width="8.6640625" bestFit="1" customWidth="1"/>
    <col min="12408" max="12408" width="7.6640625" bestFit="1" customWidth="1"/>
    <col min="12409" max="12409" width="9.6640625" bestFit="1" customWidth="1"/>
    <col min="12410" max="12410" width="7" bestFit="1" customWidth="1"/>
    <col min="12411" max="12411" width="8.6640625" bestFit="1" customWidth="1"/>
    <col min="12412" max="12412" width="7.6640625" bestFit="1" customWidth="1"/>
    <col min="12413" max="12413" width="9.6640625" bestFit="1" customWidth="1"/>
    <col min="12414" max="12414" width="7" bestFit="1" customWidth="1"/>
    <col min="12415" max="12416" width="8.6640625" bestFit="1" customWidth="1"/>
    <col min="12417" max="12417" width="9.6640625" bestFit="1" customWidth="1"/>
    <col min="12418" max="12418" width="7" bestFit="1" customWidth="1"/>
    <col min="12419" max="12419" width="8.6640625" bestFit="1" customWidth="1"/>
    <col min="12420" max="12420" width="7.6640625" bestFit="1" customWidth="1"/>
    <col min="12421" max="12421" width="9.6640625" bestFit="1" customWidth="1"/>
    <col min="12422" max="12422" width="7" bestFit="1" customWidth="1"/>
    <col min="12423" max="12423" width="8.6640625" bestFit="1" customWidth="1"/>
    <col min="12424" max="12424" width="7.6640625" bestFit="1" customWidth="1"/>
    <col min="12425" max="12425" width="9.6640625" bestFit="1" customWidth="1"/>
    <col min="12426" max="12426" width="7" bestFit="1" customWidth="1"/>
    <col min="12427" max="12427" width="8.6640625" bestFit="1" customWidth="1"/>
    <col min="12428" max="12428" width="7.6640625" bestFit="1" customWidth="1"/>
    <col min="12429" max="12429" width="9.6640625" bestFit="1" customWidth="1"/>
    <col min="12430" max="12430" width="7" bestFit="1" customWidth="1"/>
    <col min="12431" max="12431" width="8.6640625" bestFit="1" customWidth="1"/>
    <col min="12432" max="12432" width="7.6640625" bestFit="1" customWidth="1"/>
    <col min="12433" max="12433" width="6" bestFit="1" customWidth="1"/>
    <col min="12434" max="12434" width="8.6640625" bestFit="1" customWidth="1"/>
    <col min="12435" max="12435" width="7.6640625" bestFit="1" customWidth="1"/>
    <col min="12436" max="12436" width="9.6640625" bestFit="1" customWidth="1"/>
    <col min="12437" max="12437" width="7" bestFit="1" customWidth="1"/>
    <col min="12438" max="12438" width="8.6640625" bestFit="1" customWidth="1"/>
    <col min="12439" max="12439" width="7.6640625" bestFit="1" customWidth="1"/>
    <col min="12440" max="12440" width="9.6640625" bestFit="1" customWidth="1"/>
    <col min="12441" max="12441" width="7" bestFit="1" customWidth="1"/>
    <col min="12442" max="12442" width="8.6640625" bestFit="1" customWidth="1"/>
    <col min="12443" max="12443" width="7.6640625" bestFit="1" customWidth="1"/>
    <col min="12444" max="12444" width="9.6640625" bestFit="1" customWidth="1"/>
    <col min="12445" max="12445" width="7" bestFit="1" customWidth="1"/>
    <col min="12446" max="12447" width="8.6640625" bestFit="1" customWidth="1"/>
    <col min="12448" max="12448" width="9.6640625" bestFit="1" customWidth="1"/>
    <col min="12449" max="12449" width="7" bestFit="1" customWidth="1"/>
    <col min="12450" max="12451" width="8.6640625" bestFit="1" customWidth="1"/>
    <col min="12452" max="12452" width="9.6640625" bestFit="1" customWidth="1"/>
    <col min="12453" max="12453" width="7" bestFit="1" customWidth="1"/>
    <col min="12454" max="12454" width="8.6640625" bestFit="1" customWidth="1"/>
    <col min="12455" max="12455" width="7.6640625" bestFit="1" customWidth="1"/>
    <col min="12456" max="12456" width="9.6640625" bestFit="1" customWidth="1"/>
    <col min="12457" max="12457" width="7" bestFit="1" customWidth="1"/>
    <col min="12458" max="12459" width="7.6640625" bestFit="1" customWidth="1"/>
    <col min="12460" max="12460" width="9.6640625" bestFit="1" customWidth="1"/>
    <col min="12461" max="12461" width="7" bestFit="1" customWidth="1"/>
    <col min="12462" max="12462" width="8.6640625" bestFit="1" customWidth="1"/>
    <col min="12463" max="12463" width="7.6640625" bestFit="1" customWidth="1"/>
    <col min="12464" max="12464" width="9.6640625" bestFit="1" customWidth="1"/>
    <col min="12465" max="12465" width="7" bestFit="1" customWidth="1"/>
    <col min="12466" max="12466" width="8.6640625" bestFit="1" customWidth="1"/>
    <col min="12467" max="12467" width="6.6640625" bestFit="1" customWidth="1"/>
    <col min="12468" max="12468" width="9.6640625" bestFit="1" customWidth="1"/>
    <col min="12469" max="12469" width="7" bestFit="1" customWidth="1"/>
    <col min="12470" max="12470" width="8.6640625" bestFit="1" customWidth="1"/>
    <col min="12471" max="12471" width="6.6640625" bestFit="1" customWidth="1"/>
    <col min="12472" max="12472" width="9.6640625" bestFit="1" customWidth="1"/>
    <col min="12473" max="12473" width="7" bestFit="1" customWidth="1"/>
    <col min="12474" max="12474" width="8.6640625" bestFit="1" customWidth="1"/>
    <col min="12475" max="12475" width="7.6640625" bestFit="1" customWidth="1"/>
    <col min="12476" max="12476" width="6" bestFit="1" customWidth="1"/>
    <col min="12477" max="12477" width="8.6640625" bestFit="1" customWidth="1"/>
    <col min="12478" max="12478" width="7.6640625" bestFit="1" customWidth="1"/>
    <col min="12479" max="12479" width="6" bestFit="1" customWidth="1"/>
    <col min="12480" max="12481" width="8.6640625" bestFit="1" customWidth="1"/>
    <col min="12482" max="12482" width="9.6640625" bestFit="1" customWidth="1"/>
    <col min="12483" max="12483" width="7" bestFit="1" customWidth="1"/>
    <col min="12484" max="12484" width="8.6640625" bestFit="1" customWidth="1"/>
    <col min="12485" max="12485" width="7.6640625" bestFit="1" customWidth="1"/>
    <col min="12486" max="12486" width="6" bestFit="1" customWidth="1"/>
    <col min="12487" max="12487" width="8.6640625" bestFit="1" customWidth="1"/>
    <col min="12488" max="12488" width="7.6640625" bestFit="1" customWidth="1"/>
    <col min="12489" max="12489" width="9.6640625" bestFit="1" customWidth="1"/>
    <col min="12490" max="12490" width="7" bestFit="1" customWidth="1"/>
    <col min="12491" max="12491" width="8.6640625" bestFit="1" customWidth="1"/>
    <col min="12492" max="12492" width="7.6640625" bestFit="1" customWidth="1"/>
    <col min="12493" max="12493" width="9.6640625" bestFit="1" customWidth="1"/>
    <col min="12494" max="12494" width="7" bestFit="1" customWidth="1"/>
    <col min="12495" max="12496" width="8.6640625" bestFit="1" customWidth="1"/>
    <col min="12497" max="12497" width="9.6640625" bestFit="1" customWidth="1"/>
    <col min="12498" max="12498" width="7" bestFit="1" customWidth="1"/>
    <col min="12499" max="12499" width="8.6640625" bestFit="1" customWidth="1"/>
    <col min="12500" max="12500" width="6" bestFit="1" customWidth="1"/>
    <col min="12501" max="12501" width="8.6640625" bestFit="1" customWidth="1"/>
    <col min="12502" max="12502" width="6.6640625" bestFit="1" customWidth="1"/>
    <col min="12503" max="12503" width="9.6640625" bestFit="1" customWidth="1"/>
    <col min="12504" max="12504" width="7" bestFit="1" customWidth="1"/>
    <col min="12505" max="12505" width="7.6640625" bestFit="1" customWidth="1"/>
    <col min="12506" max="12506" width="6.6640625" bestFit="1" customWidth="1"/>
    <col min="12507" max="12507" width="6" bestFit="1" customWidth="1"/>
    <col min="12508" max="12508" width="8.6640625" bestFit="1" customWidth="1"/>
    <col min="12509" max="12509" width="7.6640625" bestFit="1" customWidth="1"/>
    <col min="12510" max="12510" width="9.6640625" bestFit="1" customWidth="1"/>
    <col min="12511" max="12511" width="7" bestFit="1" customWidth="1"/>
    <col min="12512" max="12512" width="8.6640625" bestFit="1" customWidth="1"/>
    <col min="12513" max="12513" width="7.6640625" bestFit="1" customWidth="1"/>
    <col min="12514" max="12514" width="6" bestFit="1" customWidth="1"/>
    <col min="12515" max="12515" width="8.6640625" bestFit="1" customWidth="1"/>
    <col min="12516" max="12516" width="7.6640625" bestFit="1" customWidth="1"/>
    <col min="12517" max="12517" width="9.6640625" bestFit="1" customWidth="1"/>
    <col min="12518" max="12518" width="7" bestFit="1" customWidth="1"/>
    <col min="12519" max="12520" width="8.6640625" bestFit="1" customWidth="1"/>
    <col min="12521" max="12521" width="9.6640625" bestFit="1" customWidth="1"/>
    <col min="12522" max="12522" width="7" bestFit="1" customWidth="1"/>
    <col min="12523" max="12524" width="7.6640625" bestFit="1" customWidth="1"/>
    <col min="12525" max="12525" width="9.6640625" bestFit="1" customWidth="1"/>
    <col min="12526" max="12526" width="7" bestFit="1" customWidth="1"/>
    <col min="12527" max="12527" width="8.6640625" bestFit="1" customWidth="1"/>
    <col min="12528" max="12528" width="7.6640625" bestFit="1" customWidth="1"/>
    <col min="12529" max="12529" width="9.6640625" bestFit="1" customWidth="1"/>
    <col min="12530" max="12530" width="7" bestFit="1" customWidth="1"/>
    <col min="12531" max="12531" width="7.6640625" bestFit="1" customWidth="1"/>
    <col min="12532" max="12532" width="6.6640625" bestFit="1" customWidth="1"/>
    <col min="12533" max="12533" width="9.6640625" bestFit="1" customWidth="1"/>
    <col min="12534" max="12534" width="7" bestFit="1" customWidth="1"/>
    <col min="12535" max="12535" width="7.6640625" bestFit="1" customWidth="1"/>
    <col min="12536" max="12536" width="6.6640625" bestFit="1" customWidth="1"/>
    <col min="12537" max="12537" width="9.6640625" bestFit="1" customWidth="1"/>
    <col min="12538" max="12538" width="7" bestFit="1" customWidth="1"/>
    <col min="12539" max="12539" width="8.6640625" bestFit="1" customWidth="1"/>
    <col min="12540" max="12540" width="7.6640625" bestFit="1" customWidth="1"/>
    <col min="12541" max="12541" width="9.6640625" bestFit="1" customWidth="1"/>
    <col min="12542" max="12542" width="7" bestFit="1" customWidth="1"/>
    <col min="12543" max="12543" width="8.6640625" bestFit="1" customWidth="1"/>
    <col min="12544" max="12544" width="7.6640625" bestFit="1" customWidth="1"/>
    <col min="12545" max="12545" width="9.6640625" bestFit="1" customWidth="1"/>
    <col min="12546" max="12546" width="7" bestFit="1" customWidth="1"/>
    <col min="12547" max="12547" width="7.6640625" bestFit="1" customWidth="1"/>
    <col min="12548" max="12548" width="6.6640625" bestFit="1" customWidth="1"/>
    <col min="12549" max="12549" width="9.6640625" bestFit="1" customWidth="1"/>
    <col min="12550" max="12550" width="7" bestFit="1" customWidth="1"/>
    <col min="12551" max="12551" width="8.6640625" bestFit="1" customWidth="1"/>
    <col min="12552" max="12552" width="7.6640625" bestFit="1" customWidth="1"/>
    <col min="12553" max="12553" width="9.6640625" bestFit="1" customWidth="1"/>
    <col min="12554" max="12554" width="7" bestFit="1" customWidth="1"/>
    <col min="12555" max="12556" width="8.6640625" bestFit="1" customWidth="1"/>
    <col min="12557" max="12557" width="9.6640625" bestFit="1" customWidth="1"/>
    <col min="12558" max="12558" width="7" bestFit="1" customWidth="1"/>
    <col min="12559" max="12559" width="8.6640625" bestFit="1" customWidth="1"/>
    <col min="12560" max="12560" width="7.6640625" bestFit="1" customWidth="1"/>
    <col min="12561" max="12561" width="6" bestFit="1" customWidth="1"/>
    <col min="12562" max="12562" width="8.6640625" bestFit="1" customWidth="1"/>
    <col min="12563" max="12563" width="7.6640625" bestFit="1" customWidth="1"/>
    <col min="12564" max="12564" width="9.6640625" bestFit="1" customWidth="1"/>
    <col min="12565" max="12565" width="7" bestFit="1" customWidth="1"/>
    <col min="12566" max="12566" width="7.6640625" bestFit="1" customWidth="1"/>
    <col min="12567" max="12567" width="6.6640625" bestFit="1" customWidth="1"/>
    <col min="12568" max="12568" width="9.6640625" bestFit="1" customWidth="1"/>
    <col min="12569" max="12569" width="7" bestFit="1" customWidth="1"/>
    <col min="12570" max="12570" width="8.6640625" bestFit="1" customWidth="1"/>
    <col min="12571" max="12571" width="7.6640625" bestFit="1" customWidth="1"/>
    <col min="12572" max="12572" width="9.6640625" bestFit="1" customWidth="1"/>
    <col min="12573" max="12573" width="7" bestFit="1" customWidth="1"/>
    <col min="12574" max="12575" width="8.6640625" bestFit="1" customWidth="1"/>
    <col min="12576" max="12576" width="9.6640625" bestFit="1" customWidth="1"/>
    <col min="12577" max="12577" width="7" bestFit="1" customWidth="1"/>
    <col min="12578" max="12578" width="7.6640625" bestFit="1" customWidth="1"/>
    <col min="12579" max="12579" width="6.6640625" bestFit="1" customWidth="1"/>
    <col min="12580" max="12580" width="9.6640625" bestFit="1" customWidth="1"/>
    <col min="12581" max="12581" width="7" bestFit="1" customWidth="1"/>
    <col min="12582" max="12582" width="8.6640625" bestFit="1" customWidth="1"/>
    <col min="12583" max="12583" width="7.6640625" bestFit="1" customWidth="1"/>
    <col min="12584" max="12584" width="9.6640625" bestFit="1" customWidth="1"/>
    <col min="12585" max="12585" width="7" bestFit="1" customWidth="1"/>
    <col min="12586" max="12586" width="8.6640625" bestFit="1" customWidth="1"/>
    <col min="12587" max="12587" width="7.6640625" bestFit="1" customWidth="1"/>
    <col min="12588" max="12588" width="6" bestFit="1" customWidth="1"/>
    <col min="12589" max="12589" width="8.6640625" bestFit="1" customWidth="1"/>
    <col min="12590" max="12590" width="7.6640625" bestFit="1" customWidth="1"/>
    <col min="12591" max="12591" width="9.6640625" bestFit="1" customWidth="1"/>
    <col min="12592" max="12592" width="7" bestFit="1" customWidth="1"/>
    <col min="12593" max="12593" width="8.6640625" bestFit="1" customWidth="1"/>
    <col min="12594" max="12594" width="7.6640625" bestFit="1" customWidth="1"/>
    <col min="12595" max="12595" width="9.6640625" bestFit="1" customWidth="1"/>
    <col min="12596" max="12596" width="7" bestFit="1" customWidth="1"/>
    <col min="12597" max="12597" width="8.6640625" bestFit="1" customWidth="1"/>
    <col min="12598" max="12598" width="7.6640625" bestFit="1" customWidth="1"/>
    <col min="12599" max="12599" width="6" bestFit="1" customWidth="1"/>
    <col min="12600" max="12601" width="8.6640625" bestFit="1" customWidth="1"/>
    <col min="12602" max="12602" width="9.6640625" bestFit="1" customWidth="1"/>
    <col min="12603" max="12603" width="7" bestFit="1" customWidth="1"/>
    <col min="12604" max="12604" width="8.6640625" bestFit="1" customWidth="1"/>
    <col min="12605" max="12605" width="7.6640625" bestFit="1" customWidth="1"/>
    <col min="12606" max="12606" width="6" bestFit="1" customWidth="1"/>
    <col min="12607" max="12608" width="8.6640625" bestFit="1" customWidth="1"/>
    <col min="12609" max="12609" width="9.6640625" bestFit="1" customWidth="1"/>
    <col min="12610" max="12610" width="7" bestFit="1" customWidth="1"/>
    <col min="12611" max="12611" width="8.6640625" bestFit="1" customWidth="1"/>
    <col min="12612" max="12612" width="7.6640625" bestFit="1" customWidth="1"/>
    <col min="12613" max="12613" width="9.6640625" bestFit="1" customWidth="1"/>
    <col min="12614" max="12614" width="7" bestFit="1" customWidth="1"/>
    <col min="12615" max="12615" width="8.6640625" bestFit="1" customWidth="1"/>
    <col min="12616" max="12616" width="6.6640625" bestFit="1" customWidth="1"/>
    <col min="12617" max="12617" width="6" bestFit="1" customWidth="1"/>
    <col min="12618" max="12619" width="8.6640625" bestFit="1" customWidth="1"/>
    <col min="12620" max="12620" width="9.6640625" bestFit="1" customWidth="1"/>
    <col min="12621" max="12621" width="7" bestFit="1" customWidth="1"/>
    <col min="12622" max="12622" width="8.6640625" bestFit="1" customWidth="1"/>
    <col min="12623" max="12623" width="6.6640625" bestFit="1" customWidth="1"/>
    <col min="12624" max="12624" width="9.6640625" bestFit="1" customWidth="1"/>
    <col min="12625" max="12625" width="7" bestFit="1" customWidth="1"/>
    <col min="12626" max="12626" width="8.6640625" bestFit="1" customWidth="1"/>
    <col min="12627" max="12627" width="7.6640625" bestFit="1" customWidth="1"/>
    <col min="12628" max="12628" width="9.6640625" bestFit="1" customWidth="1"/>
    <col min="12629" max="12629" width="7" bestFit="1" customWidth="1"/>
    <col min="12630" max="12630" width="8.6640625" bestFit="1" customWidth="1"/>
    <col min="12631" max="12631" width="7.6640625" bestFit="1" customWidth="1"/>
    <col min="12632" max="12632" width="9.6640625" bestFit="1" customWidth="1"/>
    <col min="12633" max="12633" width="7" bestFit="1" customWidth="1"/>
    <col min="12634" max="12634" width="8.6640625" bestFit="1" customWidth="1"/>
    <col min="12635" max="12635" width="7.6640625" bestFit="1" customWidth="1"/>
    <col min="12636" max="12636" width="6" bestFit="1" customWidth="1"/>
    <col min="12637" max="12638" width="8.6640625" bestFit="1" customWidth="1"/>
    <col min="12639" max="12639" width="9.6640625" bestFit="1" customWidth="1"/>
    <col min="12640" max="12640" width="7" bestFit="1" customWidth="1"/>
    <col min="12641" max="12641" width="8.6640625" bestFit="1" customWidth="1"/>
    <col min="12642" max="12642" width="7.6640625" bestFit="1" customWidth="1"/>
    <col min="12643" max="12643" width="9.6640625" bestFit="1" customWidth="1"/>
    <col min="12644" max="12644" width="7" bestFit="1" customWidth="1"/>
    <col min="12645" max="12645" width="8.6640625" bestFit="1" customWidth="1"/>
    <col min="12646" max="12646" width="6.6640625" bestFit="1" customWidth="1"/>
    <col min="12647" max="12647" width="9.6640625" bestFit="1" customWidth="1"/>
    <col min="12648" max="12648" width="7" bestFit="1" customWidth="1"/>
    <col min="12649" max="12649" width="8.6640625" bestFit="1" customWidth="1"/>
    <col min="12650" max="12650" width="7.6640625" bestFit="1" customWidth="1"/>
    <col min="12651" max="12651" width="9.6640625" bestFit="1" customWidth="1"/>
    <col min="12652" max="12652" width="7" bestFit="1" customWidth="1"/>
    <col min="12653" max="12653" width="7.6640625" bestFit="1" customWidth="1"/>
    <col min="12654" max="12654" width="6.6640625" bestFit="1" customWidth="1"/>
    <col min="12655" max="12655" width="9.6640625" bestFit="1" customWidth="1"/>
    <col min="12656" max="12656" width="7" bestFit="1" customWidth="1"/>
    <col min="12657" max="12657" width="8.6640625" bestFit="1" customWidth="1"/>
    <col min="12658" max="12658" width="7.6640625" bestFit="1" customWidth="1"/>
    <col min="12659" max="12659" width="9.6640625" bestFit="1" customWidth="1"/>
    <col min="12660" max="12660" width="7" bestFit="1" customWidth="1"/>
    <col min="12661" max="12661" width="8.6640625" bestFit="1" customWidth="1"/>
    <col min="12662" max="12662" width="7.6640625" bestFit="1" customWidth="1"/>
    <col min="12663" max="12663" width="9.6640625" bestFit="1" customWidth="1"/>
    <col min="12664" max="12664" width="7" bestFit="1" customWidth="1"/>
    <col min="12665" max="12665" width="8.6640625" bestFit="1" customWidth="1"/>
    <col min="12666" max="12666" width="6.6640625" bestFit="1" customWidth="1"/>
    <col min="12667" max="12667" width="9.6640625" bestFit="1" customWidth="1"/>
    <col min="12668" max="12668" width="7" bestFit="1" customWidth="1"/>
    <col min="12669" max="12669" width="8.6640625" bestFit="1" customWidth="1"/>
    <col min="12670" max="12670" width="6.6640625" bestFit="1" customWidth="1"/>
    <col min="12671" max="12671" width="9.6640625" bestFit="1" customWidth="1"/>
    <col min="12672" max="12672" width="7" bestFit="1" customWidth="1"/>
    <col min="12673" max="12674" width="8.6640625" bestFit="1" customWidth="1"/>
    <col min="12675" max="12675" width="9.6640625" bestFit="1" customWidth="1"/>
    <col min="12676" max="12676" width="7" bestFit="1" customWidth="1"/>
    <col min="12677" max="12677" width="8.6640625" bestFit="1" customWidth="1"/>
    <col min="12678" max="12678" width="7.6640625" bestFit="1" customWidth="1"/>
    <col min="12679" max="12679" width="9.6640625" bestFit="1" customWidth="1"/>
    <col min="12680" max="12680" width="7" bestFit="1" customWidth="1"/>
    <col min="12681" max="12681" width="8.6640625" bestFit="1" customWidth="1"/>
    <col min="12682" max="12682" width="7.6640625" bestFit="1" customWidth="1"/>
    <col min="12683" max="12683" width="9.6640625" bestFit="1" customWidth="1"/>
    <col min="12684" max="12684" width="7" bestFit="1" customWidth="1"/>
    <col min="12685" max="12685" width="8.6640625" bestFit="1" customWidth="1"/>
    <col min="12686" max="12686" width="7.6640625" bestFit="1" customWidth="1"/>
    <col min="12687" max="12687" width="6" bestFit="1" customWidth="1"/>
    <col min="12688" max="12688" width="8.6640625" bestFit="1" customWidth="1"/>
    <col min="12689" max="12689" width="7.6640625" bestFit="1" customWidth="1"/>
    <col min="12690" max="12690" width="6" bestFit="1" customWidth="1"/>
    <col min="12691" max="12692" width="8.6640625" bestFit="1" customWidth="1"/>
    <col min="12693" max="12693" width="9.6640625" bestFit="1" customWidth="1"/>
    <col min="12694" max="12694" width="7" bestFit="1" customWidth="1"/>
    <col min="12695" max="12695" width="8.6640625" bestFit="1" customWidth="1"/>
    <col min="12696" max="12696" width="7.6640625" bestFit="1" customWidth="1"/>
    <col min="12697" max="12697" width="9.6640625" bestFit="1" customWidth="1"/>
    <col min="12698" max="12698" width="7" bestFit="1" customWidth="1"/>
    <col min="12699" max="12699" width="8.6640625" bestFit="1" customWidth="1"/>
    <col min="12700" max="12700" width="7.6640625" bestFit="1" customWidth="1"/>
    <col min="12701" max="12701" width="9.6640625" bestFit="1" customWidth="1"/>
    <col min="12702" max="12702" width="7" bestFit="1" customWidth="1"/>
    <col min="12703" max="12703" width="7.6640625" bestFit="1" customWidth="1"/>
    <col min="12704" max="12704" width="6.6640625" bestFit="1" customWidth="1"/>
    <col min="12705" max="12705" width="9.6640625" bestFit="1" customWidth="1"/>
    <col min="12706" max="12706" width="7" bestFit="1" customWidth="1"/>
    <col min="12707" max="12707" width="8.6640625" bestFit="1" customWidth="1"/>
    <col min="12708" max="12708" width="7.6640625" bestFit="1" customWidth="1"/>
    <col min="12709" max="12709" width="9.6640625" bestFit="1" customWidth="1"/>
    <col min="12710" max="12710" width="7" bestFit="1" customWidth="1"/>
    <col min="12711" max="12711" width="8.6640625" bestFit="1" customWidth="1"/>
    <col min="12712" max="12712" width="6.6640625" bestFit="1" customWidth="1"/>
    <col min="12713" max="12713" width="9.6640625" bestFit="1" customWidth="1"/>
    <col min="12714" max="12714" width="7" bestFit="1" customWidth="1"/>
    <col min="12715" max="12715" width="8.6640625" bestFit="1" customWidth="1"/>
    <col min="12716" max="12716" width="6.6640625" bestFit="1" customWidth="1"/>
    <col min="12717" max="12717" width="9.6640625" bestFit="1" customWidth="1"/>
    <col min="12718" max="12718" width="7" bestFit="1" customWidth="1"/>
    <col min="12719" max="12719" width="8.6640625" bestFit="1" customWidth="1"/>
    <col min="12720" max="12720" width="7.6640625" bestFit="1" customWidth="1"/>
    <col min="12721" max="12721" width="9.6640625" bestFit="1" customWidth="1"/>
    <col min="12722" max="12722" width="7" bestFit="1" customWidth="1"/>
    <col min="12723" max="12723" width="8.6640625" bestFit="1" customWidth="1"/>
    <col min="12724" max="12724" width="7.6640625" bestFit="1" customWidth="1"/>
    <col min="12725" max="12725" width="9.6640625" bestFit="1" customWidth="1"/>
    <col min="12726" max="12726" width="7" bestFit="1" customWidth="1"/>
    <col min="12727" max="12727" width="8.6640625" bestFit="1" customWidth="1"/>
    <col min="12728" max="12728" width="7.6640625" bestFit="1" customWidth="1"/>
    <col min="12729" max="12729" width="9.6640625" bestFit="1" customWidth="1"/>
    <col min="12730" max="12730" width="7" bestFit="1" customWidth="1"/>
    <col min="12731" max="12731" width="8.6640625" bestFit="1" customWidth="1"/>
    <col min="12732" max="12732" width="7.6640625" bestFit="1" customWidth="1"/>
    <col min="12733" max="12733" width="9.6640625" bestFit="1" customWidth="1"/>
    <col min="12734" max="12734" width="7" bestFit="1" customWidth="1"/>
    <col min="12735" max="12735" width="8.6640625" bestFit="1" customWidth="1"/>
    <col min="12736" max="12736" width="7.6640625" bestFit="1" customWidth="1"/>
    <col min="12737" max="12737" width="9.6640625" bestFit="1" customWidth="1"/>
    <col min="12738" max="12738" width="7" bestFit="1" customWidth="1"/>
    <col min="12739" max="12739" width="8.6640625" bestFit="1" customWidth="1"/>
    <col min="12740" max="12740" width="7.6640625" bestFit="1" customWidth="1"/>
    <col min="12741" max="12741" width="9.6640625" bestFit="1" customWidth="1"/>
    <col min="12742" max="12742" width="7" bestFit="1" customWidth="1"/>
    <col min="12743" max="12743" width="8.6640625" bestFit="1" customWidth="1"/>
    <col min="12744" max="12744" width="6.6640625" bestFit="1" customWidth="1"/>
    <col min="12745" max="12745" width="9.6640625" bestFit="1" customWidth="1"/>
    <col min="12746" max="12746" width="7" bestFit="1" customWidth="1"/>
    <col min="12747" max="12747" width="8.6640625" bestFit="1" customWidth="1"/>
    <col min="12748" max="12748" width="7.6640625" bestFit="1" customWidth="1"/>
    <col min="12749" max="12749" width="9.6640625" bestFit="1" customWidth="1"/>
    <col min="12750" max="12750" width="7" bestFit="1" customWidth="1"/>
    <col min="12751" max="12751" width="7.6640625" bestFit="1" customWidth="1"/>
    <col min="12752" max="12752" width="6.6640625" bestFit="1" customWidth="1"/>
    <col min="12753" max="12753" width="9.6640625" bestFit="1" customWidth="1"/>
    <col min="12754" max="12754" width="7" bestFit="1" customWidth="1"/>
    <col min="12755" max="12755" width="8.6640625" bestFit="1" customWidth="1"/>
    <col min="12756" max="12756" width="7.6640625" bestFit="1" customWidth="1"/>
    <col min="12757" max="12757" width="9.6640625" bestFit="1" customWidth="1"/>
    <col min="12758" max="12758" width="7" bestFit="1" customWidth="1"/>
    <col min="12759" max="12759" width="8.6640625" bestFit="1" customWidth="1"/>
    <col min="12760" max="12760" width="7.6640625" bestFit="1" customWidth="1"/>
    <col min="12761" max="12761" width="9.6640625" bestFit="1" customWidth="1"/>
    <col min="12762" max="12762" width="7" bestFit="1" customWidth="1"/>
    <col min="12763" max="12763" width="8.6640625" bestFit="1" customWidth="1"/>
    <col min="12764" max="12764" width="7.6640625" bestFit="1" customWidth="1"/>
    <col min="12765" max="12765" width="9.6640625" bestFit="1" customWidth="1"/>
    <col min="12766" max="12766" width="7" bestFit="1" customWidth="1"/>
    <col min="12767" max="12767" width="8.6640625" bestFit="1" customWidth="1"/>
    <col min="12768" max="12768" width="7.6640625" bestFit="1" customWidth="1"/>
    <col min="12769" max="12769" width="9.6640625" bestFit="1" customWidth="1"/>
    <col min="12770" max="12770" width="7" bestFit="1" customWidth="1"/>
    <col min="12771" max="12771" width="8.6640625" bestFit="1" customWidth="1"/>
    <col min="12772" max="12772" width="7.6640625" bestFit="1" customWidth="1"/>
    <col min="12773" max="12773" width="9.6640625" bestFit="1" customWidth="1"/>
    <col min="12774" max="12774" width="28.6640625" bestFit="1" customWidth="1"/>
    <col min="12775" max="12775" width="24.6640625" bestFit="1" customWidth="1"/>
    <col min="12776" max="12776" width="7.6640625" bestFit="1" customWidth="1"/>
    <col min="12777" max="12777" width="8.6640625" bestFit="1" customWidth="1"/>
    <col min="12778" max="12778" width="6" bestFit="1" customWidth="1"/>
    <col min="12779" max="12779" width="7.6640625" bestFit="1" customWidth="1"/>
    <col min="12780" max="12780" width="5" bestFit="1" customWidth="1"/>
    <col min="12781" max="12781" width="7.6640625" bestFit="1" customWidth="1"/>
    <col min="12782" max="12782" width="8.6640625" bestFit="1" customWidth="1"/>
    <col min="12783" max="12783" width="6" bestFit="1" customWidth="1"/>
    <col min="12784" max="12784" width="7.6640625" bestFit="1" customWidth="1"/>
    <col min="12785" max="12785" width="8.6640625" bestFit="1" customWidth="1"/>
    <col min="12786" max="12786" width="6" bestFit="1" customWidth="1"/>
    <col min="12787" max="12787" width="7.6640625" bestFit="1" customWidth="1"/>
    <col min="12788" max="12788" width="5" bestFit="1" customWidth="1"/>
    <col min="12789" max="12789" width="7.6640625" bestFit="1" customWidth="1"/>
    <col min="12790" max="12790" width="8.6640625" bestFit="1" customWidth="1"/>
    <col min="12791" max="12791" width="6" bestFit="1" customWidth="1"/>
    <col min="12792" max="12792" width="7.6640625" bestFit="1" customWidth="1"/>
    <col min="12793" max="12793" width="6" bestFit="1" customWidth="1"/>
    <col min="12794" max="12795" width="8.6640625" bestFit="1" customWidth="1"/>
    <col min="12796" max="12796" width="6" bestFit="1" customWidth="1"/>
    <col min="12797" max="12797" width="6.6640625" bestFit="1" customWidth="1"/>
    <col min="12798" max="12798" width="8.6640625" bestFit="1" customWidth="1"/>
    <col min="12799" max="12799" width="6" bestFit="1" customWidth="1"/>
    <col min="12800" max="12801" width="8.6640625" bestFit="1" customWidth="1"/>
    <col min="12802" max="12802" width="6" bestFit="1" customWidth="1"/>
    <col min="12803" max="12803" width="7.6640625" bestFit="1" customWidth="1"/>
    <col min="12804" max="12804" width="5" bestFit="1" customWidth="1"/>
    <col min="12805" max="12805" width="7.6640625" bestFit="1" customWidth="1"/>
    <col min="12806" max="12806" width="8.6640625" bestFit="1" customWidth="1"/>
    <col min="12807" max="12807" width="6" bestFit="1" customWidth="1"/>
    <col min="12808" max="12808" width="7.6640625" bestFit="1" customWidth="1"/>
    <col min="12809" max="12809" width="8.6640625" bestFit="1" customWidth="1"/>
    <col min="12810" max="12810" width="6" bestFit="1" customWidth="1"/>
    <col min="12811" max="12811" width="7.6640625" bestFit="1" customWidth="1"/>
    <col min="12812" max="12812" width="8.6640625" bestFit="1" customWidth="1"/>
    <col min="12813" max="12813" width="6" bestFit="1" customWidth="1"/>
    <col min="12814" max="12814" width="7.6640625" bestFit="1" customWidth="1"/>
    <col min="12815" max="12815" width="8.6640625" bestFit="1" customWidth="1"/>
    <col min="12816" max="12816" width="6" bestFit="1" customWidth="1"/>
    <col min="12817" max="12817" width="7.6640625" bestFit="1" customWidth="1"/>
    <col min="12818" max="12818" width="5" bestFit="1" customWidth="1"/>
    <col min="12819" max="12819" width="7.6640625" bestFit="1" customWidth="1"/>
    <col min="12820" max="12820" width="8.6640625" bestFit="1" customWidth="1"/>
    <col min="12821" max="12821" width="6" bestFit="1" customWidth="1"/>
    <col min="12822" max="12822" width="7.6640625" bestFit="1" customWidth="1"/>
    <col min="12823" max="12823" width="5" bestFit="1" customWidth="1"/>
    <col min="12824" max="12824" width="7.6640625" bestFit="1" customWidth="1"/>
    <col min="12825" max="12825" width="8.6640625" bestFit="1" customWidth="1"/>
    <col min="12826" max="12826" width="6" bestFit="1" customWidth="1"/>
    <col min="12827" max="12827" width="7.6640625" bestFit="1" customWidth="1"/>
    <col min="12828" max="12828" width="8.6640625" bestFit="1" customWidth="1"/>
    <col min="12829" max="12829" width="6" bestFit="1" customWidth="1"/>
    <col min="12830" max="12830" width="7.6640625" bestFit="1" customWidth="1"/>
    <col min="12831" max="12831" width="8.6640625" bestFit="1" customWidth="1"/>
    <col min="12832" max="12832" width="6" bestFit="1" customWidth="1"/>
    <col min="12833" max="12833" width="7.6640625" bestFit="1" customWidth="1"/>
    <col min="12834" max="12834" width="8.6640625" bestFit="1" customWidth="1"/>
    <col min="12835" max="12835" width="6" bestFit="1" customWidth="1"/>
    <col min="12836" max="12837" width="8.6640625" bestFit="1" customWidth="1"/>
    <col min="12838" max="12838" width="6" bestFit="1" customWidth="1"/>
    <col min="12839" max="12839" width="7.6640625" bestFit="1" customWidth="1"/>
    <col min="12840" max="12840" width="5" bestFit="1" customWidth="1"/>
    <col min="12841" max="12841" width="7.6640625" bestFit="1" customWidth="1"/>
    <col min="12842" max="12842" width="8.6640625" bestFit="1" customWidth="1"/>
    <col min="12843" max="12843" width="7" bestFit="1" customWidth="1"/>
    <col min="12844" max="12844" width="6.6640625" bestFit="1" customWidth="1"/>
    <col min="12845" max="12845" width="5" bestFit="1" customWidth="1"/>
    <col min="12846" max="12846" width="7.6640625" bestFit="1" customWidth="1"/>
    <col min="12847" max="12847" width="6" bestFit="1" customWidth="1"/>
    <col min="12848" max="12848" width="8.6640625" bestFit="1" customWidth="1"/>
    <col min="12849" max="12849" width="9.6640625" bestFit="1" customWidth="1"/>
    <col min="12850" max="12850" width="7" bestFit="1" customWidth="1"/>
    <col min="12851" max="12851" width="7.6640625" bestFit="1" customWidth="1"/>
    <col min="12852" max="12852" width="5" bestFit="1" customWidth="1"/>
    <col min="12853" max="12853" width="7.6640625" bestFit="1" customWidth="1"/>
    <col min="12854" max="12854" width="5" bestFit="1" customWidth="1"/>
    <col min="12855" max="12855" width="7.6640625" bestFit="1" customWidth="1"/>
    <col min="12856" max="12856" width="9.6640625" bestFit="1" customWidth="1"/>
    <col min="12857" max="12857" width="7" bestFit="1" customWidth="1"/>
    <col min="12858" max="12858" width="7.6640625" bestFit="1" customWidth="1"/>
    <col min="12859" max="12859" width="9.6640625" bestFit="1" customWidth="1"/>
    <col min="12860" max="12860" width="7" bestFit="1" customWidth="1"/>
    <col min="12861" max="12861" width="7.6640625" bestFit="1" customWidth="1"/>
    <col min="12862" max="12862" width="5" bestFit="1" customWidth="1"/>
    <col min="12863" max="12863" width="7.6640625" bestFit="1" customWidth="1"/>
    <col min="12864" max="12864" width="9.6640625" bestFit="1" customWidth="1"/>
    <col min="12865" max="12865" width="7" bestFit="1" customWidth="1"/>
    <col min="12866" max="12866" width="7.6640625" bestFit="1" customWidth="1"/>
    <col min="12867" max="12867" width="9.6640625" bestFit="1" customWidth="1"/>
    <col min="12868" max="12868" width="7" bestFit="1" customWidth="1"/>
    <col min="12869" max="12869" width="8.6640625" bestFit="1" customWidth="1"/>
    <col min="12870" max="12870" width="9.6640625" bestFit="1" customWidth="1"/>
    <col min="12871" max="12871" width="7" bestFit="1" customWidth="1"/>
    <col min="12872" max="12872" width="7.6640625" bestFit="1" customWidth="1"/>
    <col min="12873" max="12873" width="9.6640625" bestFit="1" customWidth="1"/>
    <col min="12874" max="12874" width="7" bestFit="1" customWidth="1"/>
    <col min="12875" max="12875" width="7.6640625" bestFit="1" customWidth="1"/>
    <col min="12876" max="12876" width="9.6640625" bestFit="1" customWidth="1"/>
    <col min="12877" max="12877" width="7" bestFit="1" customWidth="1"/>
    <col min="12878" max="12878" width="7.6640625" bestFit="1" customWidth="1"/>
    <col min="12879" max="12879" width="9.6640625" bestFit="1" customWidth="1"/>
    <col min="12880" max="12880" width="7" bestFit="1" customWidth="1"/>
    <col min="12881" max="12881" width="7.6640625" bestFit="1" customWidth="1"/>
    <col min="12882" max="12882" width="5" bestFit="1" customWidth="1"/>
    <col min="12883" max="12883" width="7.6640625" bestFit="1" customWidth="1"/>
    <col min="12884" max="12884" width="9.6640625" bestFit="1" customWidth="1"/>
    <col min="12885" max="12885" width="7" bestFit="1" customWidth="1"/>
    <col min="12886" max="12886" width="7.6640625" bestFit="1" customWidth="1"/>
    <col min="12887" max="12887" width="9.6640625" bestFit="1" customWidth="1"/>
    <col min="12888" max="12888" width="7" bestFit="1" customWidth="1"/>
    <col min="12889" max="12889" width="7.6640625" bestFit="1" customWidth="1"/>
    <col min="12890" max="12890" width="9.6640625" bestFit="1" customWidth="1"/>
    <col min="12891" max="12891" width="7" bestFit="1" customWidth="1"/>
    <col min="12892" max="12892" width="8.6640625" bestFit="1" customWidth="1"/>
    <col min="12893" max="12893" width="9.6640625" bestFit="1" customWidth="1"/>
    <col min="12894" max="12894" width="7" bestFit="1" customWidth="1"/>
    <col min="12895" max="12895" width="8.6640625" bestFit="1" customWidth="1"/>
    <col min="12896" max="12896" width="9.6640625" bestFit="1" customWidth="1"/>
    <col min="12897" max="12897" width="7" bestFit="1" customWidth="1"/>
    <col min="12898" max="12898" width="7.6640625" bestFit="1" customWidth="1"/>
    <col min="12899" max="12899" width="9.6640625" bestFit="1" customWidth="1"/>
    <col min="12900" max="12900" width="7" bestFit="1" customWidth="1"/>
    <col min="12901" max="12901" width="7.6640625" bestFit="1" customWidth="1"/>
    <col min="12902" max="12902" width="9.6640625" bestFit="1" customWidth="1"/>
    <col min="12903" max="12903" width="7" bestFit="1" customWidth="1"/>
    <col min="12904" max="12904" width="7.6640625" bestFit="1" customWidth="1"/>
    <col min="12905" max="12905" width="9.6640625" bestFit="1" customWidth="1"/>
    <col min="12906" max="12906" width="7" bestFit="1" customWidth="1"/>
    <col min="12907" max="12907" width="6.6640625" bestFit="1" customWidth="1"/>
    <col min="12908" max="12908" width="9.6640625" bestFit="1" customWidth="1"/>
    <col min="12909" max="12909" width="7" bestFit="1" customWidth="1"/>
    <col min="12910" max="12910" width="6.6640625" bestFit="1" customWidth="1"/>
    <col min="12911" max="12911" width="9.6640625" bestFit="1" customWidth="1"/>
    <col min="12912" max="12912" width="7" bestFit="1" customWidth="1"/>
    <col min="12913" max="12913" width="7.6640625" bestFit="1" customWidth="1"/>
    <col min="12914" max="12914" width="5" bestFit="1" customWidth="1"/>
    <col min="12915" max="12915" width="7.6640625" bestFit="1" customWidth="1"/>
    <col min="12916" max="12916" width="6" bestFit="1" customWidth="1"/>
    <col min="12917" max="12917" width="8.6640625" bestFit="1" customWidth="1"/>
    <col min="12918" max="12918" width="9.6640625" bestFit="1" customWidth="1"/>
    <col min="12919" max="12919" width="7" bestFit="1" customWidth="1"/>
    <col min="12920" max="12920" width="7.6640625" bestFit="1" customWidth="1"/>
    <col min="12921" max="12921" width="5" bestFit="1" customWidth="1"/>
    <col min="12922" max="12922" width="7.6640625" bestFit="1" customWidth="1"/>
    <col min="12923" max="12923" width="9.6640625" bestFit="1" customWidth="1"/>
    <col min="12924" max="12924" width="7" bestFit="1" customWidth="1"/>
    <col min="12925" max="12925" width="7.6640625" bestFit="1" customWidth="1"/>
    <col min="12926" max="12926" width="9.6640625" bestFit="1" customWidth="1"/>
    <col min="12927" max="12927" width="7" bestFit="1" customWidth="1"/>
    <col min="12928" max="12928" width="8.6640625" bestFit="1" customWidth="1"/>
    <col min="12929" max="12929" width="9.6640625" bestFit="1" customWidth="1"/>
    <col min="12930" max="12931" width="7" bestFit="1" customWidth="1"/>
    <col min="12932" max="12932" width="6.6640625" bestFit="1" customWidth="1"/>
    <col min="12933" max="12933" width="9.6640625" bestFit="1" customWidth="1"/>
    <col min="12934" max="12934" width="7" bestFit="1" customWidth="1"/>
    <col min="12935" max="12935" width="6.6640625" bestFit="1" customWidth="1"/>
    <col min="12936" max="12936" width="5" bestFit="1" customWidth="1"/>
    <col min="12937" max="12937" width="7.6640625" bestFit="1" customWidth="1"/>
    <col min="12938" max="12938" width="9.6640625" bestFit="1" customWidth="1"/>
    <col min="12939" max="12939" width="7" bestFit="1" customWidth="1"/>
    <col min="12940" max="12940" width="7.6640625" bestFit="1" customWidth="1"/>
    <col min="12941" max="12941" width="5" bestFit="1" customWidth="1"/>
    <col min="12942" max="12942" width="7.6640625" bestFit="1" customWidth="1"/>
    <col min="12943" max="12943" width="9.6640625" bestFit="1" customWidth="1"/>
    <col min="12944" max="12944" width="7" bestFit="1" customWidth="1"/>
    <col min="12945" max="12945" width="8.6640625" bestFit="1" customWidth="1"/>
    <col min="12946" max="12946" width="9.6640625" bestFit="1" customWidth="1"/>
    <col min="12947" max="12947" width="7" bestFit="1" customWidth="1"/>
    <col min="12948" max="12948" width="7.6640625" bestFit="1" customWidth="1"/>
    <col min="12949" max="12949" width="9.6640625" bestFit="1" customWidth="1"/>
    <col min="12950" max="12950" width="7" bestFit="1" customWidth="1"/>
    <col min="12951" max="12951" width="7.6640625" bestFit="1" customWidth="1"/>
    <col min="12952" max="12952" width="9.6640625" bestFit="1" customWidth="1"/>
    <col min="12953" max="12953" width="7" bestFit="1" customWidth="1"/>
    <col min="12954" max="12954" width="6.6640625" bestFit="1" customWidth="1"/>
    <col min="12955" max="12955" width="9.6640625" bestFit="1" customWidth="1"/>
    <col min="12956" max="12956" width="7" bestFit="1" customWidth="1"/>
    <col min="12957" max="12957" width="6.6640625" bestFit="1" customWidth="1"/>
    <col min="12958" max="12958" width="9.6640625" bestFit="1" customWidth="1"/>
    <col min="12959" max="12959" width="7" bestFit="1" customWidth="1"/>
    <col min="12960" max="12960" width="7.6640625" bestFit="1" customWidth="1"/>
    <col min="12961" max="12961" width="9.6640625" bestFit="1" customWidth="1"/>
    <col min="12962" max="12962" width="7" bestFit="1" customWidth="1"/>
    <col min="12963" max="12963" width="7.6640625" bestFit="1" customWidth="1"/>
    <col min="12964" max="12964" width="9.6640625" bestFit="1" customWidth="1"/>
    <col min="12965" max="12965" width="7" bestFit="1" customWidth="1"/>
    <col min="12966" max="12966" width="6.6640625" bestFit="1" customWidth="1"/>
    <col min="12967" max="12967" width="9.6640625" bestFit="1" customWidth="1"/>
    <col min="12968" max="12968" width="7" bestFit="1" customWidth="1"/>
    <col min="12969" max="12969" width="7.6640625" bestFit="1" customWidth="1"/>
    <col min="12970" max="12970" width="9.6640625" bestFit="1" customWidth="1"/>
    <col min="12971" max="12971" width="7" bestFit="1" customWidth="1"/>
    <col min="12972" max="12972" width="8.6640625" bestFit="1" customWidth="1"/>
    <col min="12973" max="12973" width="9.6640625" bestFit="1" customWidth="1"/>
    <col min="12974" max="12974" width="7" bestFit="1" customWidth="1"/>
    <col min="12975" max="12975" width="7.6640625" bestFit="1" customWidth="1"/>
    <col min="12976" max="12976" width="5" bestFit="1" customWidth="1"/>
    <col min="12977" max="12977" width="7.6640625" bestFit="1" customWidth="1"/>
    <col min="12978" max="12978" width="9.6640625" bestFit="1" customWidth="1"/>
    <col min="12979" max="12979" width="7" bestFit="1" customWidth="1"/>
    <col min="12980" max="12980" width="6.6640625" bestFit="1" customWidth="1"/>
    <col min="12981" max="12981" width="9.6640625" bestFit="1" customWidth="1"/>
    <col min="12982" max="12982" width="7" bestFit="1" customWidth="1"/>
    <col min="12983" max="12983" width="7.6640625" bestFit="1" customWidth="1"/>
    <col min="12984" max="12984" width="9.6640625" bestFit="1" customWidth="1"/>
    <col min="12985" max="12985" width="7" bestFit="1" customWidth="1"/>
    <col min="12986" max="12986" width="8.6640625" bestFit="1" customWidth="1"/>
    <col min="12987" max="12987" width="9.6640625" bestFit="1" customWidth="1"/>
    <col min="12988" max="12988" width="7" bestFit="1" customWidth="1"/>
    <col min="12989" max="12989" width="6.6640625" bestFit="1" customWidth="1"/>
    <col min="12990" max="12990" width="9.6640625" bestFit="1" customWidth="1"/>
    <col min="12991" max="12991" width="7" bestFit="1" customWidth="1"/>
    <col min="12992" max="12992" width="7.6640625" bestFit="1" customWidth="1"/>
    <col min="12993" max="12993" width="9.6640625" bestFit="1" customWidth="1"/>
    <col min="12994" max="12994" width="7" bestFit="1" customWidth="1"/>
    <col min="12995" max="12995" width="7.6640625" bestFit="1" customWidth="1"/>
    <col min="12996" max="12996" width="5" bestFit="1" customWidth="1"/>
    <col min="12997" max="12997" width="7.6640625" bestFit="1" customWidth="1"/>
    <col min="12998" max="12998" width="9.6640625" bestFit="1" customWidth="1"/>
    <col min="12999" max="12999" width="7" bestFit="1" customWidth="1"/>
    <col min="13000" max="13000" width="7.6640625" bestFit="1" customWidth="1"/>
    <col min="13001" max="13001" width="9.6640625" bestFit="1" customWidth="1"/>
    <col min="13002" max="13002" width="7" bestFit="1" customWidth="1"/>
    <col min="13003" max="13003" width="7.6640625" bestFit="1" customWidth="1"/>
    <col min="13004" max="13004" width="6" bestFit="1" customWidth="1"/>
    <col min="13005" max="13005" width="8.6640625" bestFit="1" customWidth="1"/>
    <col min="13006" max="13006" width="9.6640625" bestFit="1" customWidth="1"/>
    <col min="13007" max="13007" width="7" bestFit="1" customWidth="1"/>
    <col min="13008" max="13008" width="7.6640625" bestFit="1" customWidth="1"/>
    <col min="13009" max="13009" width="6" bestFit="1" customWidth="1"/>
    <col min="13010" max="13010" width="8.6640625" bestFit="1" customWidth="1"/>
    <col min="13011" max="13011" width="9.6640625" bestFit="1" customWidth="1"/>
    <col min="13012" max="13012" width="7" bestFit="1" customWidth="1"/>
    <col min="13013" max="13013" width="7.6640625" bestFit="1" customWidth="1"/>
    <col min="13014" max="13014" width="9.6640625" bestFit="1" customWidth="1"/>
    <col min="13015" max="13015" width="7" bestFit="1" customWidth="1"/>
    <col min="13016" max="13016" width="6.6640625" bestFit="1" customWidth="1"/>
    <col min="13017" max="13017" width="6" bestFit="1" customWidth="1"/>
    <col min="13018" max="13018" width="8.6640625" bestFit="1" customWidth="1"/>
    <col min="13019" max="13019" width="9.6640625" bestFit="1" customWidth="1"/>
    <col min="13020" max="13020" width="7" bestFit="1" customWidth="1"/>
    <col min="13021" max="13021" width="6.6640625" bestFit="1" customWidth="1"/>
    <col min="13022" max="13022" width="9.6640625" bestFit="1" customWidth="1"/>
    <col min="13023" max="13023" width="7" bestFit="1" customWidth="1"/>
    <col min="13024" max="13024" width="7.6640625" bestFit="1" customWidth="1"/>
    <col min="13025" max="13025" width="9.6640625" bestFit="1" customWidth="1"/>
    <col min="13026" max="13026" width="7" bestFit="1" customWidth="1"/>
    <col min="13027" max="13027" width="7.6640625" bestFit="1" customWidth="1"/>
    <col min="13028" max="13028" width="9.6640625" bestFit="1" customWidth="1"/>
    <col min="13029" max="13029" width="7" bestFit="1" customWidth="1"/>
    <col min="13030" max="13030" width="7.6640625" bestFit="1" customWidth="1"/>
    <col min="13031" max="13031" width="6" bestFit="1" customWidth="1"/>
    <col min="13032" max="13032" width="8.6640625" bestFit="1" customWidth="1"/>
    <col min="13033" max="13033" width="9.6640625" bestFit="1" customWidth="1"/>
    <col min="13034" max="13034" width="7" bestFit="1" customWidth="1"/>
    <col min="13035" max="13035" width="7.6640625" bestFit="1" customWidth="1"/>
    <col min="13036" max="13036" width="9.6640625" bestFit="1" customWidth="1"/>
    <col min="13037" max="13037" width="7" bestFit="1" customWidth="1"/>
    <col min="13038" max="13038" width="6.6640625" bestFit="1" customWidth="1"/>
    <col min="13039" max="13039" width="9.6640625" bestFit="1" customWidth="1"/>
    <col min="13040" max="13040" width="7" bestFit="1" customWidth="1"/>
    <col min="13041" max="13041" width="7.6640625" bestFit="1" customWidth="1"/>
    <col min="13042" max="13042" width="9.6640625" bestFit="1" customWidth="1"/>
    <col min="13043" max="13043" width="7" bestFit="1" customWidth="1"/>
    <col min="13044" max="13044" width="6.6640625" bestFit="1" customWidth="1"/>
    <col min="13045" max="13045" width="9.6640625" bestFit="1" customWidth="1"/>
    <col min="13046" max="13046" width="7" bestFit="1" customWidth="1"/>
    <col min="13047" max="13047" width="7.6640625" bestFit="1" customWidth="1"/>
    <col min="13048" max="13048" width="9.6640625" bestFit="1" customWidth="1"/>
    <col min="13049" max="13049" width="7" bestFit="1" customWidth="1"/>
    <col min="13050" max="13050" width="7.6640625" bestFit="1" customWidth="1"/>
    <col min="13051" max="13051" width="9.6640625" bestFit="1" customWidth="1"/>
    <col min="13052" max="13052" width="7" bestFit="1" customWidth="1"/>
    <col min="13053" max="13053" width="6.6640625" bestFit="1" customWidth="1"/>
    <col min="13054" max="13054" width="9.6640625" bestFit="1" customWidth="1"/>
    <col min="13055" max="13055" width="7" bestFit="1" customWidth="1"/>
    <col min="13056" max="13056" width="6.6640625" bestFit="1" customWidth="1"/>
    <col min="13057" max="13057" width="9.6640625" bestFit="1" customWidth="1"/>
    <col min="13058" max="13058" width="7" bestFit="1" customWidth="1"/>
    <col min="13059" max="13059" width="8.6640625" bestFit="1" customWidth="1"/>
    <col min="13060" max="13060" width="9.6640625" bestFit="1" customWidth="1"/>
    <col min="13061" max="13061" width="7" bestFit="1" customWidth="1"/>
    <col min="13062" max="13062" width="7.6640625" bestFit="1" customWidth="1"/>
    <col min="13063" max="13063" width="9.6640625" bestFit="1" customWidth="1"/>
    <col min="13064" max="13064" width="7" bestFit="1" customWidth="1"/>
    <col min="13065" max="13065" width="7.6640625" bestFit="1" customWidth="1"/>
    <col min="13066" max="13066" width="9.6640625" bestFit="1" customWidth="1"/>
    <col min="13067" max="13067" width="7" bestFit="1" customWidth="1"/>
    <col min="13068" max="13068" width="7.6640625" bestFit="1" customWidth="1"/>
    <col min="13069" max="13069" width="5" bestFit="1" customWidth="1"/>
    <col min="13070" max="13070" width="7.6640625" bestFit="1" customWidth="1"/>
    <col min="13071" max="13071" width="6" bestFit="1" customWidth="1"/>
    <col min="13072" max="13072" width="8.6640625" bestFit="1" customWidth="1"/>
    <col min="13073" max="13073" width="9.6640625" bestFit="1" customWidth="1"/>
    <col min="13074" max="13074" width="7" bestFit="1" customWidth="1"/>
    <col min="13075" max="13075" width="7.6640625" bestFit="1" customWidth="1"/>
    <col min="13076" max="13076" width="9.6640625" bestFit="1" customWidth="1"/>
    <col min="13077" max="13077" width="7" bestFit="1" customWidth="1"/>
    <col min="13078" max="13078" width="7.6640625" bestFit="1" customWidth="1"/>
    <col min="13079" max="13079" width="9.6640625" bestFit="1" customWidth="1"/>
    <col min="13080" max="13080" width="7" bestFit="1" customWidth="1"/>
    <col min="13081" max="13081" width="6.6640625" bestFit="1" customWidth="1"/>
    <col min="13082" max="13082" width="9.6640625" bestFit="1" customWidth="1"/>
    <col min="13083" max="13083" width="7" bestFit="1" customWidth="1"/>
    <col min="13084" max="13084" width="7.6640625" bestFit="1" customWidth="1"/>
    <col min="13085" max="13085" width="9.6640625" bestFit="1" customWidth="1"/>
    <col min="13086" max="13086" width="7" bestFit="1" customWidth="1"/>
    <col min="13087" max="13087" width="6.6640625" bestFit="1" customWidth="1"/>
    <col min="13088" max="13088" width="9.6640625" bestFit="1" customWidth="1"/>
    <col min="13089" max="13089" width="7" bestFit="1" customWidth="1"/>
    <col min="13090" max="13090" width="6.6640625" bestFit="1" customWidth="1"/>
    <col min="13091" max="13091" width="9.6640625" bestFit="1" customWidth="1"/>
    <col min="13092" max="13092" width="7" bestFit="1" customWidth="1"/>
    <col min="13093" max="13093" width="7.6640625" bestFit="1" customWidth="1"/>
    <col min="13094" max="13094" width="9.6640625" bestFit="1" customWidth="1"/>
    <col min="13095" max="13095" width="7" bestFit="1" customWidth="1"/>
    <col min="13096" max="13096" width="7.6640625" bestFit="1" customWidth="1"/>
    <col min="13097" max="13097" width="9.6640625" bestFit="1" customWidth="1"/>
    <col min="13098" max="13098" width="7" bestFit="1" customWidth="1"/>
    <col min="13099" max="13099" width="7.6640625" bestFit="1" customWidth="1"/>
    <col min="13100" max="13100" width="9.6640625" bestFit="1" customWidth="1"/>
    <col min="13101" max="13101" width="7" bestFit="1" customWidth="1"/>
    <col min="13102" max="13102" width="7.6640625" bestFit="1" customWidth="1"/>
    <col min="13103" max="13103" width="9.6640625" bestFit="1" customWidth="1"/>
    <col min="13104" max="13104" width="7" bestFit="1" customWidth="1"/>
    <col min="13105" max="13105" width="7.6640625" bestFit="1" customWidth="1"/>
    <col min="13106" max="13106" width="9.6640625" bestFit="1" customWidth="1"/>
    <col min="13107" max="13107" width="7" bestFit="1" customWidth="1"/>
    <col min="13108" max="13108" width="7.6640625" bestFit="1" customWidth="1"/>
    <col min="13109" max="13109" width="9.6640625" bestFit="1" customWidth="1"/>
    <col min="13110" max="13110" width="7" bestFit="1" customWidth="1"/>
    <col min="13111" max="13111" width="6.6640625" bestFit="1" customWidth="1"/>
    <col min="13112" max="13112" width="9.6640625" bestFit="1" customWidth="1"/>
    <col min="13113" max="13113" width="7" bestFit="1" customWidth="1"/>
    <col min="13114" max="13114" width="7.6640625" bestFit="1" customWidth="1"/>
    <col min="13115" max="13115" width="9.6640625" bestFit="1" customWidth="1"/>
    <col min="13116" max="13116" width="7" bestFit="1" customWidth="1"/>
    <col min="13117" max="13117" width="6.6640625" bestFit="1" customWidth="1"/>
    <col min="13118" max="13118" width="9.6640625" bestFit="1" customWidth="1"/>
    <col min="13119" max="13119" width="7" bestFit="1" customWidth="1"/>
    <col min="13120" max="13120" width="7.6640625" bestFit="1" customWidth="1"/>
    <col min="13121" max="13121" width="9.6640625" bestFit="1" customWidth="1"/>
    <col min="13122" max="13122" width="7" bestFit="1" customWidth="1"/>
    <col min="13123" max="13123" width="7.6640625" bestFit="1" customWidth="1"/>
    <col min="13124" max="13124" width="9.6640625" bestFit="1" customWidth="1"/>
    <col min="13125" max="13125" width="7" bestFit="1" customWidth="1"/>
    <col min="13126" max="13126" width="7.6640625" bestFit="1" customWidth="1"/>
    <col min="13127" max="13127" width="9.6640625" bestFit="1" customWidth="1"/>
    <col min="13128" max="13128" width="7" bestFit="1" customWidth="1"/>
    <col min="13129" max="13129" width="7.6640625" bestFit="1" customWidth="1"/>
    <col min="13130" max="13130" width="9.6640625" bestFit="1" customWidth="1"/>
    <col min="13131" max="13131" width="7" bestFit="1" customWidth="1"/>
    <col min="13132" max="13132" width="7.6640625" bestFit="1" customWidth="1"/>
    <col min="13133" max="13133" width="9.6640625" bestFit="1" customWidth="1"/>
    <col min="13134" max="13134" width="26.77734375" bestFit="1" customWidth="1"/>
    <col min="13135" max="13135" width="28.6640625" bestFit="1" customWidth="1"/>
    <col min="13136" max="13136" width="24.6640625" bestFit="1" customWidth="1"/>
  </cols>
  <sheetData>
    <row r="1" spans="1:13" x14ac:dyDescent="0.3">
      <c r="A1" s="29" t="s">
        <v>789</v>
      </c>
      <c r="B1" s="8" t="s">
        <v>28</v>
      </c>
      <c r="C1" s="9">
        <v>1</v>
      </c>
      <c r="D1" s="8" t="s">
        <v>28</v>
      </c>
      <c r="E1" s="9">
        <v>0</v>
      </c>
      <c r="F1" t="s">
        <v>816</v>
      </c>
      <c r="G1" t="s">
        <v>807</v>
      </c>
    </row>
    <row r="2" spans="1:13" x14ac:dyDescent="0.3">
      <c r="A2" s="28">
        <v>0.14937388193202147</v>
      </c>
      <c r="F2">
        <v>2236</v>
      </c>
      <c r="G2" s="28">
        <v>7.4686940966010737E-2</v>
      </c>
    </row>
    <row r="3" spans="1:13" x14ac:dyDescent="0.3">
      <c r="B3" t="s">
        <v>790</v>
      </c>
      <c r="D3" t="s">
        <v>790</v>
      </c>
    </row>
    <row r="4" spans="1:13" x14ac:dyDescent="0.3">
      <c r="B4" s="12">
        <v>987.3922155688623</v>
      </c>
      <c r="D4" s="12">
        <v>539.00998948475285</v>
      </c>
    </row>
    <row r="6" spans="1:13" x14ac:dyDescent="0.3">
      <c r="A6" t="s">
        <v>811</v>
      </c>
      <c r="F6" t="s">
        <v>809</v>
      </c>
      <c r="I6" t="s">
        <v>797</v>
      </c>
      <c r="L6" t="s">
        <v>810</v>
      </c>
    </row>
    <row r="7" spans="1:13" x14ac:dyDescent="0.3">
      <c r="A7" s="8" t="s">
        <v>742</v>
      </c>
      <c r="F7" s="8" t="s">
        <v>738</v>
      </c>
      <c r="I7" s="8" t="s">
        <v>708</v>
      </c>
      <c r="J7" t="s">
        <v>754</v>
      </c>
      <c r="L7" s="8" t="s">
        <v>798</v>
      </c>
    </row>
    <row r="8" spans="1:13" x14ac:dyDescent="0.3">
      <c r="A8" s="9" t="s">
        <v>788</v>
      </c>
      <c r="B8" s="28">
        <v>7.4686940966010737E-2</v>
      </c>
      <c r="F8" s="9" t="s">
        <v>792</v>
      </c>
      <c r="G8" s="12">
        <v>26.275939177101968</v>
      </c>
      <c r="I8" s="9" t="s">
        <v>732</v>
      </c>
      <c r="J8" s="18">
        <v>0.23255813953488372</v>
      </c>
      <c r="L8" s="9" t="s">
        <v>802</v>
      </c>
      <c r="M8" s="18">
        <v>5.7956171735241506</v>
      </c>
    </row>
    <row r="9" spans="1:13" x14ac:dyDescent="0.3">
      <c r="A9" s="9" t="s">
        <v>815</v>
      </c>
      <c r="B9" s="28">
        <v>7.2898032200357787E-2</v>
      </c>
      <c r="F9" s="9" t="s">
        <v>795</v>
      </c>
      <c r="G9" s="12">
        <v>27.080500894454381</v>
      </c>
      <c r="I9" s="9" t="s">
        <v>730</v>
      </c>
      <c r="J9" s="18">
        <v>0.15340364333652926</v>
      </c>
      <c r="L9" s="9" t="s">
        <v>803</v>
      </c>
      <c r="M9" s="18">
        <v>4.0876565295169947</v>
      </c>
    </row>
    <row r="10" spans="1:13" x14ac:dyDescent="0.3">
      <c r="A10" s="9" t="s">
        <v>799</v>
      </c>
      <c r="B10" s="28">
        <v>7.2450805008944547E-2</v>
      </c>
      <c r="F10" s="9" t="s">
        <v>794</v>
      </c>
      <c r="G10" s="12">
        <v>37.536225402504471</v>
      </c>
      <c r="I10" s="9" t="s">
        <v>731</v>
      </c>
      <c r="J10" s="18">
        <v>0.14260869565217391</v>
      </c>
      <c r="L10" s="9" t="s">
        <v>804</v>
      </c>
      <c r="M10" s="18">
        <v>2.663237924865832</v>
      </c>
    </row>
    <row r="11" spans="1:13" x14ac:dyDescent="0.3">
      <c r="A11" s="9" t="s">
        <v>800</v>
      </c>
      <c r="B11" s="28">
        <v>6.4400715563506267E-2</v>
      </c>
      <c r="F11" s="9" t="s">
        <v>796</v>
      </c>
      <c r="G11" s="12">
        <v>43.983005366726296</v>
      </c>
      <c r="H11" s="13"/>
      <c r="L11" s="9" t="s">
        <v>805</v>
      </c>
      <c r="M11" s="18">
        <v>2.3260286225402504</v>
      </c>
    </row>
    <row r="12" spans="1:13" x14ac:dyDescent="0.3">
      <c r="A12" s="9" t="s">
        <v>801</v>
      </c>
      <c r="B12" s="28">
        <v>1.3416815742397137E-2</v>
      </c>
      <c r="F12" s="9" t="s">
        <v>793</v>
      </c>
      <c r="G12" s="12">
        <v>166.98345259391772</v>
      </c>
      <c r="H12" s="13"/>
    </row>
    <row r="13" spans="1:13" x14ac:dyDescent="0.3">
      <c r="F13" s="9" t="s">
        <v>791</v>
      </c>
      <c r="G13" s="12">
        <v>304.12745974955277</v>
      </c>
      <c r="H13" s="13"/>
    </row>
  </sheetData>
  <sortState xmlns:xlrd2="http://schemas.microsoft.com/office/spreadsheetml/2017/richdata2" ref="A7:B12">
    <sortCondition descending="1" ref="B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47626-5433-402D-9977-92189F957365}">
  <dimension ref="A1:U66"/>
  <sheetViews>
    <sheetView showGridLines="0" tabSelected="1" topLeftCell="A37" zoomScale="59" workbookViewId="0">
      <selection activeCell="F73" sqref="F73"/>
    </sheetView>
  </sheetViews>
  <sheetFormatPr defaultRowHeight="14.4" x14ac:dyDescent="0.3"/>
  <cols>
    <col min="6" max="7" width="8.88671875" customWidth="1"/>
    <col min="9" max="10" width="8.88671875" customWidth="1"/>
  </cols>
  <sheetData>
    <row r="1" spans="1:21" ht="14.4" customHeight="1" x14ac:dyDescent="0.3">
      <c r="A1" s="41" t="s">
        <v>806</v>
      </c>
      <c r="B1" s="41"/>
      <c r="C1" s="41"/>
      <c r="D1" s="41"/>
      <c r="E1" s="41"/>
      <c r="F1" s="41"/>
      <c r="G1" s="41"/>
      <c r="H1" s="41"/>
      <c r="I1" s="41"/>
      <c r="J1" s="41"/>
      <c r="K1" s="41"/>
      <c r="L1" s="41"/>
      <c r="M1" s="41"/>
      <c r="N1" s="41"/>
      <c r="O1" s="41"/>
      <c r="P1" s="41"/>
      <c r="Q1" s="41"/>
      <c r="R1" s="41"/>
      <c r="S1" s="41"/>
      <c r="T1" s="41"/>
      <c r="U1" s="41"/>
    </row>
    <row r="2" spans="1:21" ht="14.4" customHeight="1" x14ac:dyDescent="0.3">
      <c r="A2" s="41"/>
      <c r="B2" s="41"/>
      <c r="C2" s="41"/>
      <c r="D2" s="41"/>
      <c r="E2" s="41"/>
      <c r="F2" s="41"/>
      <c r="G2" s="41"/>
      <c r="H2" s="41"/>
      <c r="I2" s="41"/>
      <c r="J2" s="41"/>
      <c r="K2" s="41"/>
      <c r="L2" s="41"/>
      <c r="M2" s="41"/>
      <c r="N2" s="41"/>
      <c r="O2" s="41"/>
      <c r="P2" s="41"/>
      <c r="Q2" s="41"/>
      <c r="R2" s="41"/>
      <c r="S2" s="41"/>
      <c r="T2" s="41"/>
      <c r="U2" s="41"/>
    </row>
    <row r="3" spans="1:21" x14ac:dyDescent="0.3">
      <c r="A3" s="41"/>
      <c r="B3" s="41"/>
      <c r="C3" s="41"/>
      <c r="D3" s="41"/>
      <c r="E3" s="41"/>
      <c r="F3" s="41"/>
      <c r="G3" s="41"/>
      <c r="H3" s="41"/>
      <c r="I3" s="41"/>
      <c r="J3" s="41"/>
      <c r="K3" s="41"/>
      <c r="L3" s="41"/>
      <c r="M3" s="41"/>
      <c r="N3" s="41"/>
      <c r="O3" s="41"/>
      <c r="P3" s="41"/>
      <c r="Q3" s="41"/>
      <c r="R3" s="41"/>
      <c r="S3" s="41"/>
      <c r="T3" s="41"/>
      <c r="U3" s="41"/>
    </row>
    <row r="4" spans="1:21" ht="14.4" customHeight="1" x14ac:dyDescent="0.3">
      <c r="A4" s="42" t="s">
        <v>808</v>
      </c>
      <c r="B4" s="42"/>
      <c r="C4" s="42"/>
      <c r="D4" s="42"/>
      <c r="E4" s="42"/>
      <c r="F4" s="42"/>
      <c r="G4" s="42"/>
      <c r="H4" s="42"/>
      <c r="I4" s="42"/>
      <c r="J4" s="42"/>
      <c r="K4" s="42"/>
      <c r="L4" s="42"/>
      <c r="M4" s="42"/>
      <c r="N4" s="42"/>
      <c r="O4" s="42"/>
      <c r="P4" s="42"/>
      <c r="Q4" s="42"/>
      <c r="R4" s="42"/>
      <c r="S4" s="42"/>
      <c r="T4" s="42"/>
      <c r="U4" s="42"/>
    </row>
    <row r="5" spans="1:21" ht="14.4" customHeight="1" x14ac:dyDescent="0.3">
      <c r="A5" s="31"/>
      <c r="B5" s="31"/>
      <c r="C5" s="31"/>
      <c r="D5" s="31"/>
      <c r="E5" s="31"/>
      <c r="F5" s="31"/>
      <c r="G5" s="31"/>
      <c r="H5" s="31"/>
      <c r="I5" s="31"/>
      <c r="J5" s="31"/>
      <c r="K5" s="31"/>
      <c r="L5" s="31"/>
      <c r="M5" s="31"/>
      <c r="N5" s="31"/>
      <c r="O5" s="31"/>
      <c r="P5" s="31"/>
      <c r="Q5" s="31"/>
      <c r="R5" s="31"/>
      <c r="S5" s="31"/>
      <c r="T5" s="31"/>
      <c r="U5" s="31"/>
    </row>
    <row r="6" spans="1:21" ht="14.4" customHeight="1" x14ac:dyDescent="0.3">
      <c r="A6" s="31"/>
      <c r="B6" s="31"/>
      <c r="C6" s="31"/>
      <c r="D6" s="31"/>
      <c r="E6" s="31"/>
      <c r="F6" s="31"/>
      <c r="G6" s="31"/>
      <c r="H6" s="31"/>
      <c r="I6" s="31"/>
      <c r="J6" s="31"/>
      <c r="K6" s="31"/>
      <c r="L6" s="31"/>
      <c r="M6" s="31"/>
      <c r="N6" s="31"/>
      <c r="O6" s="31"/>
      <c r="P6" s="31"/>
      <c r="Q6" s="31"/>
      <c r="R6" s="31"/>
      <c r="S6" s="31"/>
      <c r="T6" s="31"/>
      <c r="U6" s="31"/>
    </row>
    <row r="7" spans="1:21" ht="14.4" customHeight="1" x14ac:dyDescent="0.3">
      <c r="A7" s="31"/>
      <c r="B7" s="31"/>
      <c r="C7" s="31"/>
      <c r="D7" s="31"/>
      <c r="E7" s="31"/>
      <c r="F7" s="31"/>
      <c r="G7" s="31"/>
      <c r="H7" s="31"/>
      <c r="I7" s="31"/>
      <c r="J7" s="31"/>
      <c r="K7" s="31"/>
      <c r="L7" s="31"/>
      <c r="M7" s="31"/>
      <c r="N7" s="31"/>
      <c r="O7" s="31"/>
      <c r="P7" s="31"/>
      <c r="Q7" s="31"/>
      <c r="R7" s="31"/>
      <c r="S7" s="31"/>
      <c r="T7" s="31"/>
      <c r="U7" s="31"/>
    </row>
    <row r="8" spans="1:21" ht="14.4" customHeight="1" x14ac:dyDescent="0.3">
      <c r="A8" s="31"/>
      <c r="B8" s="31"/>
      <c r="C8" s="31"/>
      <c r="D8" s="31"/>
      <c r="E8" s="31"/>
      <c r="F8" s="31"/>
      <c r="G8" s="31"/>
      <c r="H8" s="31"/>
      <c r="I8" s="31"/>
      <c r="J8" s="31"/>
      <c r="K8" s="31"/>
      <c r="L8" s="31"/>
      <c r="M8" s="31"/>
      <c r="N8" s="31"/>
      <c r="O8" s="31"/>
      <c r="P8" s="31"/>
      <c r="Q8" s="31"/>
      <c r="R8" s="31"/>
      <c r="S8" s="31"/>
      <c r="T8" s="31"/>
      <c r="U8" s="31"/>
    </row>
    <row r="9" spans="1:21" ht="14.4" customHeight="1" x14ac:dyDescent="0.3">
      <c r="A9" s="31"/>
      <c r="B9" s="31"/>
      <c r="C9" s="31"/>
      <c r="D9" s="31"/>
      <c r="E9" s="31"/>
      <c r="F9" s="31"/>
      <c r="G9" s="31"/>
      <c r="H9" s="31"/>
      <c r="I9" s="31"/>
      <c r="J9" s="31"/>
      <c r="K9" s="31"/>
      <c r="L9" s="31"/>
      <c r="M9" s="31"/>
      <c r="N9" s="31"/>
      <c r="O9" s="31"/>
      <c r="P9" s="31"/>
      <c r="Q9" s="31"/>
      <c r="R9" s="31"/>
      <c r="S9" s="31"/>
      <c r="T9" s="31"/>
      <c r="U9" s="31"/>
    </row>
    <row r="10" spans="1:21" x14ac:dyDescent="0.3">
      <c r="A10" s="30"/>
      <c r="B10" s="30"/>
      <c r="C10" s="30"/>
      <c r="D10" s="30"/>
      <c r="E10" s="30"/>
      <c r="F10" s="30"/>
      <c r="G10" s="30"/>
      <c r="H10" s="30"/>
      <c r="I10" s="30"/>
      <c r="J10" s="30"/>
      <c r="K10" s="30"/>
      <c r="L10" s="30"/>
      <c r="M10" s="30"/>
      <c r="N10" s="30"/>
      <c r="O10" s="30"/>
      <c r="P10" s="30"/>
      <c r="Q10" s="30"/>
      <c r="R10" s="30"/>
      <c r="S10" s="30"/>
      <c r="T10" s="30"/>
      <c r="U10" s="30"/>
    </row>
    <row r="11" spans="1:21" x14ac:dyDescent="0.3">
      <c r="A11" s="30"/>
      <c r="B11" s="46" t="str">
        <f>'Dashboard Analysis'!A1</f>
        <v>Overall Response Rate (%)</v>
      </c>
      <c r="C11" s="46"/>
      <c r="D11" s="46"/>
      <c r="E11" s="46"/>
      <c r="F11" s="30"/>
      <c r="G11" s="47" t="s">
        <v>822</v>
      </c>
      <c r="H11" s="47"/>
      <c r="I11" s="47"/>
      <c r="J11" s="47"/>
      <c r="K11" s="30"/>
      <c r="L11" s="46" t="str">
        <f>'Dashboard Analysis'!F1</f>
        <v>Customers in Segment</v>
      </c>
      <c r="M11" s="46"/>
      <c r="N11" s="46"/>
      <c r="O11" s="46"/>
      <c r="P11" s="30"/>
      <c r="Q11" s="46" t="str">
        <f>'Dashboard Analysis'!G1</f>
        <v>Best Performing Campaign (%)</v>
      </c>
      <c r="R11" s="46"/>
      <c r="S11" s="46"/>
      <c r="T11" s="46"/>
      <c r="U11" s="30"/>
    </row>
    <row r="12" spans="1:21" x14ac:dyDescent="0.3">
      <c r="A12" s="30"/>
      <c r="B12" s="46"/>
      <c r="C12" s="46"/>
      <c r="D12" s="46"/>
      <c r="E12" s="46"/>
      <c r="F12" s="30"/>
      <c r="G12" s="47"/>
      <c r="H12" s="47"/>
      <c r="I12" s="47"/>
      <c r="J12" s="47"/>
      <c r="K12" s="30"/>
      <c r="L12" s="46"/>
      <c r="M12" s="46"/>
      <c r="N12" s="46"/>
      <c r="O12" s="46"/>
      <c r="P12" s="30"/>
      <c r="Q12" s="46"/>
      <c r="R12" s="46"/>
      <c r="S12" s="46"/>
      <c r="T12" s="46"/>
      <c r="U12" s="30"/>
    </row>
    <row r="13" spans="1:21" ht="14.4" customHeight="1" x14ac:dyDescent="0.3">
      <c r="A13" s="30"/>
      <c r="C13" s="43">
        <f>'Dashboard Analysis'!A2</f>
        <v>0.14937388193202147</v>
      </c>
      <c r="D13" s="43"/>
      <c r="F13" s="30"/>
      <c r="H13" s="44">
        <f>'Dashboard Analysis'!B4</f>
        <v>987.3922155688623</v>
      </c>
      <c r="I13" s="44"/>
      <c r="K13" s="30"/>
      <c r="M13" s="45">
        <f>'Dashboard Analysis'!F2</f>
        <v>2236</v>
      </c>
      <c r="N13" s="45"/>
      <c r="P13" s="30"/>
      <c r="R13" s="43">
        <f>'Dashboard Analysis'!G2</f>
        <v>7.4686940966010737E-2</v>
      </c>
      <c r="S13" s="43"/>
      <c r="U13" s="30"/>
    </row>
    <row r="14" spans="1:21" ht="14.4" customHeight="1" x14ac:dyDescent="0.3">
      <c r="A14" s="30"/>
      <c r="C14" s="43"/>
      <c r="D14" s="43"/>
      <c r="F14" s="30"/>
      <c r="H14" s="44"/>
      <c r="I14" s="44"/>
      <c r="K14" s="30"/>
      <c r="M14" s="45"/>
      <c r="N14" s="45"/>
      <c r="P14" s="30"/>
      <c r="R14" s="43"/>
      <c r="S14" s="43"/>
      <c r="U14" s="30"/>
    </row>
    <row r="15" spans="1:21" ht="14.4" customHeight="1" x14ac:dyDescent="0.3">
      <c r="A15" s="30"/>
      <c r="C15" s="43"/>
      <c r="D15" s="43"/>
      <c r="F15" s="30"/>
      <c r="H15" s="44"/>
      <c r="I15" s="44"/>
      <c r="J15" s="48">
        <f>'Dashboard Analysis'!D4</f>
        <v>539.00998948475285</v>
      </c>
      <c r="K15" s="30"/>
      <c r="M15" s="45"/>
      <c r="N15" s="45"/>
      <c r="P15" s="30"/>
      <c r="R15" s="43"/>
      <c r="S15" s="43"/>
      <c r="U15" s="30"/>
    </row>
    <row r="16" spans="1:21" x14ac:dyDescent="0.3">
      <c r="A16" s="30"/>
      <c r="F16" s="30"/>
      <c r="J16" s="48"/>
      <c r="K16" s="30"/>
      <c r="P16" s="30"/>
      <c r="U16" s="30"/>
    </row>
    <row r="17" spans="1:21" x14ac:dyDescent="0.3">
      <c r="A17" s="30"/>
      <c r="B17" s="30"/>
      <c r="C17" s="30"/>
      <c r="D17" s="30"/>
      <c r="E17" s="30"/>
      <c r="F17" s="30"/>
      <c r="G17" s="30"/>
      <c r="H17" s="30"/>
      <c r="I17" s="30"/>
      <c r="J17" s="30"/>
      <c r="K17" s="30"/>
      <c r="L17" s="30"/>
      <c r="M17" s="30"/>
      <c r="N17" s="30"/>
      <c r="O17" s="30"/>
      <c r="P17" s="30"/>
      <c r="Q17" s="30"/>
      <c r="R17" s="30"/>
      <c r="S17" s="30"/>
      <c r="T17" s="30"/>
      <c r="U17" s="30"/>
    </row>
    <row r="18" spans="1:21" x14ac:dyDescent="0.3">
      <c r="A18" s="30"/>
      <c r="B18" s="30"/>
      <c r="C18" s="30"/>
      <c r="D18" s="30"/>
      <c r="E18" s="30"/>
      <c r="F18" s="30"/>
      <c r="G18" s="30"/>
      <c r="H18" s="30"/>
      <c r="I18" s="30"/>
      <c r="J18" s="30"/>
      <c r="K18" s="30"/>
      <c r="L18" s="30"/>
      <c r="M18" s="30"/>
      <c r="N18" s="30"/>
      <c r="O18" s="30"/>
      <c r="P18" s="30"/>
      <c r="Q18" s="30"/>
      <c r="R18" s="30"/>
      <c r="S18" s="30"/>
      <c r="T18" s="30"/>
      <c r="U18" s="30"/>
    </row>
    <row r="19" spans="1:21" x14ac:dyDescent="0.3">
      <c r="A19" s="30"/>
      <c r="B19" s="30"/>
      <c r="C19" s="30"/>
      <c r="D19" s="30"/>
      <c r="E19" s="30"/>
      <c r="F19" s="30"/>
      <c r="G19" s="30"/>
      <c r="H19" s="30"/>
      <c r="I19" s="30"/>
      <c r="J19" s="30"/>
      <c r="K19" s="30"/>
      <c r="L19" s="30"/>
      <c r="M19" s="30"/>
      <c r="N19" s="30"/>
      <c r="O19" s="30"/>
      <c r="P19" s="30"/>
      <c r="Q19" s="30"/>
      <c r="R19" s="30"/>
      <c r="S19" s="30"/>
      <c r="T19" s="30"/>
      <c r="U19" s="30"/>
    </row>
    <row r="20" spans="1:21" x14ac:dyDescent="0.3">
      <c r="A20" s="30"/>
      <c r="B20" s="30"/>
      <c r="C20" s="30"/>
      <c r="D20" s="30"/>
      <c r="E20" s="30"/>
      <c r="F20" s="30"/>
      <c r="G20" s="30"/>
      <c r="H20" s="30"/>
      <c r="I20" s="30"/>
      <c r="J20" s="30"/>
      <c r="K20" s="30"/>
      <c r="L20" s="30"/>
      <c r="M20" s="30"/>
      <c r="N20" s="30"/>
      <c r="O20" s="30"/>
      <c r="P20" s="30"/>
      <c r="Q20" s="30"/>
      <c r="R20" s="30"/>
      <c r="S20" s="30"/>
      <c r="T20" s="30"/>
      <c r="U20" s="30"/>
    </row>
    <row r="21" spans="1:21" x14ac:dyDescent="0.3">
      <c r="A21" s="30"/>
      <c r="B21" s="30"/>
      <c r="C21" s="30"/>
      <c r="D21" s="30"/>
      <c r="E21" s="30"/>
      <c r="F21" s="30"/>
      <c r="G21" s="30"/>
      <c r="H21" s="30"/>
      <c r="I21" s="30"/>
      <c r="J21" s="30"/>
      <c r="K21" s="30"/>
      <c r="L21" s="30"/>
      <c r="M21" s="30"/>
      <c r="N21" s="30"/>
      <c r="O21" s="30"/>
      <c r="P21" s="30"/>
      <c r="Q21" s="30"/>
      <c r="R21" s="30"/>
      <c r="S21" s="30"/>
      <c r="T21" s="30"/>
      <c r="U21" s="30"/>
    </row>
    <row r="22" spans="1:21" x14ac:dyDescent="0.3">
      <c r="A22" s="30"/>
      <c r="B22" s="30"/>
      <c r="C22" s="30"/>
      <c r="D22" s="30"/>
      <c r="E22" s="30"/>
      <c r="F22" s="30"/>
      <c r="G22" s="30"/>
      <c r="H22" s="30"/>
      <c r="I22" s="30"/>
      <c r="J22" s="30"/>
      <c r="K22" s="30"/>
      <c r="L22" s="30"/>
      <c r="M22" s="30"/>
      <c r="N22" s="30"/>
      <c r="O22" s="30"/>
      <c r="P22" s="30"/>
      <c r="Q22" s="30"/>
      <c r="R22" s="30"/>
      <c r="S22" s="30"/>
      <c r="T22" s="30"/>
      <c r="U22" s="30"/>
    </row>
    <row r="23" spans="1:21" x14ac:dyDescent="0.3">
      <c r="A23" s="30"/>
      <c r="B23" s="30"/>
      <c r="C23" s="30"/>
      <c r="D23" s="30"/>
      <c r="E23" s="30"/>
      <c r="F23" s="30"/>
      <c r="G23" s="30"/>
      <c r="H23" s="30"/>
      <c r="I23" s="30"/>
      <c r="J23" s="30"/>
      <c r="K23" s="30"/>
      <c r="L23" s="30"/>
      <c r="M23" s="30"/>
      <c r="N23" s="30"/>
      <c r="O23" s="30"/>
      <c r="P23" s="30"/>
      <c r="Q23" s="30"/>
      <c r="R23" s="30"/>
      <c r="S23" s="30"/>
      <c r="T23" s="30"/>
      <c r="U23" s="30"/>
    </row>
    <row r="24" spans="1:21" x14ac:dyDescent="0.3">
      <c r="A24" s="30"/>
      <c r="B24" s="30"/>
      <c r="C24" s="30"/>
      <c r="D24" s="30"/>
      <c r="E24" s="30"/>
      <c r="F24" s="30"/>
      <c r="G24" s="30"/>
      <c r="H24" s="30"/>
      <c r="I24" s="30"/>
      <c r="J24" s="30"/>
      <c r="K24" s="30"/>
      <c r="L24" s="30"/>
      <c r="M24" s="30"/>
      <c r="N24" s="30"/>
      <c r="O24" s="30"/>
      <c r="P24" s="30"/>
      <c r="Q24" s="30"/>
      <c r="R24" s="30"/>
      <c r="S24" s="30"/>
      <c r="T24" s="30"/>
      <c r="U24" s="30"/>
    </row>
    <row r="25" spans="1:21" x14ac:dyDescent="0.3">
      <c r="A25" s="30"/>
      <c r="B25" s="30"/>
      <c r="C25" s="30"/>
      <c r="D25" s="30"/>
      <c r="E25" s="30"/>
      <c r="F25" s="30"/>
      <c r="G25" s="30"/>
      <c r="H25" s="30"/>
      <c r="I25" s="30"/>
      <c r="J25" s="30"/>
      <c r="K25" s="30"/>
      <c r="L25" s="30"/>
      <c r="M25" s="30"/>
      <c r="N25" s="30"/>
      <c r="O25" s="30"/>
      <c r="P25" s="30"/>
      <c r="Q25" s="30"/>
      <c r="R25" s="30"/>
      <c r="S25" s="30"/>
      <c r="T25" s="30"/>
      <c r="U25" s="30"/>
    </row>
    <row r="26" spans="1:21" x14ac:dyDescent="0.3">
      <c r="A26" s="30"/>
      <c r="B26" s="30"/>
      <c r="C26" s="30"/>
      <c r="D26" s="30"/>
      <c r="E26" s="30"/>
      <c r="F26" s="30"/>
      <c r="G26" s="30"/>
      <c r="H26" s="30"/>
      <c r="I26" s="30"/>
      <c r="J26" s="30"/>
      <c r="K26" s="30"/>
      <c r="L26" s="30"/>
      <c r="M26" s="30"/>
      <c r="N26" s="30"/>
      <c r="O26" s="30"/>
      <c r="P26" s="30"/>
      <c r="Q26" s="30"/>
      <c r="R26" s="30"/>
      <c r="S26" s="30"/>
      <c r="T26" s="30"/>
      <c r="U26" s="30"/>
    </row>
    <row r="27" spans="1:21" x14ac:dyDescent="0.3">
      <c r="A27" s="30"/>
      <c r="B27" s="30"/>
      <c r="C27" s="30"/>
      <c r="D27" s="30"/>
      <c r="E27" s="30"/>
      <c r="F27" s="30"/>
      <c r="G27" s="30"/>
      <c r="H27" s="30"/>
      <c r="I27" s="30"/>
      <c r="J27" s="30"/>
      <c r="K27" s="30"/>
      <c r="L27" s="30"/>
      <c r="M27" s="30"/>
      <c r="N27" s="30"/>
      <c r="O27" s="30"/>
      <c r="P27" s="30"/>
      <c r="Q27" s="30"/>
      <c r="R27" s="30"/>
      <c r="S27" s="30"/>
      <c r="T27" s="30"/>
      <c r="U27" s="30"/>
    </row>
    <row r="28" spans="1:21" x14ac:dyDescent="0.3">
      <c r="A28" s="30"/>
      <c r="B28" s="30"/>
      <c r="C28" s="30"/>
      <c r="D28" s="30"/>
      <c r="E28" s="30"/>
      <c r="F28" s="30"/>
      <c r="G28" s="30"/>
      <c r="H28" s="30"/>
      <c r="I28" s="30"/>
      <c r="J28" s="30"/>
      <c r="K28" s="30"/>
      <c r="L28" s="30"/>
      <c r="M28" s="30"/>
      <c r="N28" s="30"/>
      <c r="O28" s="30"/>
      <c r="P28" s="30"/>
      <c r="Q28" s="30"/>
      <c r="R28" s="30"/>
      <c r="S28" s="30"/>
      <c r="T28" s="30"/>
      <c r="U28" s="30"/>
    </row>
    <row r="29" spans="1:21" x14ac:dyDescent="0.3">
      <c r="A29" s="30"/>
      <c r="B29" s="30"/>
      <c r="C29" s="30"/>
      <c r="D29" s="30"/>
      <c r="E29" s="30"/>
      <c r="F29" s="30"/>
      <c r="G29" s="30"/>
      <c r="H29" s="30"/>
      <c r="I29" s="30"/>
      <c r="J29" s="30"/>
      <c r="K29" s="30"/>
      <c r="L29" s="30"/>
      <c r="M29" s="30"/>
      <c r="N29" s="30"/>
      <c r="O29" s="30"/>
      <c r="P29" s="30"/>
      <c r="Q29" s="30"/>
      <c r="R29" s="30"/>
      <c r="S29" s="30"/>
      <c r="T29" s="30"/>
      <c r="U29" s="30"/>
    </row>
    <row r="30" spans="1:21" x14ac:dyDescent="0.3">
      <c r="A30" s="30"/>
      <c r="B30" s="30"/>
      <c r="C30" s="30"/>
      <c r="D30" s="30"/>
      <c r="E30" s="30"/>
      <c r="F30" s="30"/>
      <c r="G30" s="30"/>
      <c r="H30" s="30"/>
      <c r="I30" s="30"/>
      <c r="J30" s="30"/>
      <c r="K30" s="30"/>
      <c r="L30" s="30"/>
      <c r="M30" s="30"/>
      <c r="N30" s="30"/>
      <c r="O30" s="30"/>
      <c r="P30" s="30"/>
      <c r="Q30" s="30"/>
      <c r="R30" s="30"/>
      <c r="S30" s="30"/>
      <c r="T30" s="30"/>
      <c r="U30" s="30"/>
    </row>
    <row r="31" spans="1:21" x14ac:dyDescent="0.3">
      <c r="A31" s="30"/>
      <c r="B31" s="30"/>
      <c r="C31" s="30"/>
      <c r="D31" s="30"/>
      <c r="E31" s="30"/>
      <c r="F31" s="30"/>
      <c r="G31" s="30"/>
      <c r="H31" s="30"/>
      <c r="I31" s="30"/>
      <c r="J31" s="30"/>
      <c r="K31" s="30"/>
      <c r="L31" s="30"/>
      <c r="M31" s="30"/>
      <c r="N31" s="30"/>
      <c r="O31" s="30"/>
      <c r="P31" s="30"/>
      <c r="Q31" s="30"/>
      <c r="R31" s="30"/>
      <c r="S31" s="30"/>
      <c r="T31" s="30"/>
      <c r="U31" s="30"/>
    </row>
    <row r="32" spans="1:21" x14ac:dyDescent="0.3">
      <c r="A32" s="30"/>
      <c r="B32" s="30"/>
      <c r="C32" s="30"/>
      <c r="D32" s="30"/>
      <c r="E32" s="30"/>
      <c r="F32" s="30"/>
      <c r="G32" s="30"/>
      <c r="H32" s="30"/>
      <c r="I32" s="30"/>
      <c r="J32" s="30"/>
      <c r="K32" s="30"/>
      <c r="L32" s="30"/>
      <c r="M32" s="30"/>
      <c r="N32" s="30"/>
      <c r="O32" s="30"/>
      <c r="P32" s="30"/>
      <c r="Q32" s="30"/>
      <c r="R32" s="30"/>
      <c r="S32" s="30"/>
      <c r="T32" s="30"/>
      <c r="U32" s="30"/>
    </row>
    <row r="33" spans="1:21" x14ac:dyDescent="0.3">
      <c r="A33" s="30"/>
      <c r="B33" s="30"/>
      <c r="C33" s="30"/>
      <c r="D33" s="30"/>
      <c r="E33" s="30"/>
      <c r="F33" s="30"/>
      <c r="G33" s="30"/>
      <c r="H33" s="30"/>
      <c r="I33" s="30"/>
      <c r="J33" s="30"/>
      <c r="K33" s="30"/>
      <c r="L33" s="30"/>
      <c r="M33" s="30"/>
      <c r="N33" s="30"/>
      <c r="O33" s="30"/>
      <c r="P33" s="30"/>
      <c r="Q33" s="30"/>
      <c r="R33" s="30"/>
      <c r="S33" s="30"/>
      <c r="T33" s="30"/>
      <c r="U33" s="30"/>
    </row>
    <row r="34" spans="1:21" x14ac:dyDescent="0.3">
      <c r="A34" s="30"/>
      <c r="B34" s="30"/>
      <c r="C34" s="30"/>
      <c r="D34" s="30"/>
      <c r="E34" s="30"/>
      <c r="F34" s="30"/>
      <c r="G34" s="30"/>
      <c r="H34" s="30"/>
      <c r="I34" s="30"/>
      <c r="J34" s="30"/>
      <c r="K34" s="30"/>
      <c r="L34" s="30"/>
      <c r="M34" s="30"/>
      <c r="N34" s="30"/>
      <c r="O34" s="30"/>
      <c r="P34" s="30"/>
      <c r="Q34" s="30"/>
      <c r="R34" s="30"/>
      <c r="S34" s="30"/>
      <c r="T34" s="30"/>
      <c r="U34" s="30"/>
    </row>
    <row r="35" spans="1:21" x14ac:dyDescent="0.3">
      <c r="A35" s="30"/>
      <c r="B35" s="30"/>
      <c r="C35" s="30"/>
      <c r="D35" s="30"/>
      <c r="E35" s="30"/>
      <c r="F35" s="30"/>
      <c r="G35" s="30"/>
      <c r="H35" s="30"/>
      <c r="I35" s="30"/>
      <c r="J35" s="30"/>
      <c r="K35" s="30"/>
      <c r="L35" s="30"/>
      <c r="M35" s="30"/>
      <c r="N35" s="30"/>
      <c r="O35" s="30"/>
      <c r="P35" s="30"/>
      <c r="Q35" s="30"/>
      <c r="R35" s="30"/>
      <c r="S35" s="30"/>
      <c r="T35" s="30"/>
      <c r="U35" s="30"/>
    </row>
    <row r="36" spans="1:21" x14ac:dyDescent="0.3">
      <c r="A36" s="30"/>
      <c r="B36" s="30"/>
      <c r="C36" s="30"/>
      <c r="D36" s="30"/>
      <c r="E36" s="30"/>
      <c r="F36" s="30"/>
      <c r="G36" s="30"/>
      <c r="H36" s="30"/>
      <c r="I36" s="30"/>
      <c r="J36" s="30"/>
      <c r="K36" s="30"/>
      <c r="L36" s="30"/>
      <c r="M36" s="30"/>
      <c r="N36" s="30"/>
      <c r="O36" s="30"/>
      <c r="P36" s="30"/>
      <c r="Q36" s="30"/>
      <c r="R36" s="30"/>
      <c r="S36" s="30"/>
      <c r="T36" s="30"/>
      <c r="U36" s="30"/>
    </row>
    <row r="37" spans="1:21" x14ac:dyDescent="0.3">
      <c r="A37" s="30"/>
      <c r="B37" s="30"/>
      <c r="C37" s="30"/>
      <c r="D37" s="30"/>
      <c r="E37" s="30"/>
      <c r="F37" s="30"/>
      <c r="G37" s="30"/>
      <c r="H37" s="30"/>
      <c r="I37" s="30"/>
      <c r="J37" s="30"/>
      <c r="K37" s="30"/>
      <c r="L37" s="30"/>
      <c r="M37" s="30"/>
      <c r="N37" s="30"/>
      <c r="O37" s="30"/>
      <c r="P37" s="30"/>
      <c r="Q37" s="30"/>
      <c r="R37" s="30"/>
      <c r="S37" s="30"/>
      <c r="T37" s="30"/>
      <c r="U37" s="30"/>
    </row>
    <row r="38" spans="1:21" x14ac:dyDescent="0.3">
      <c r="A38" s="30"/>
      <c r="B38" s="30"/>
      <c r="C38" s="30"/>
      <c r="D38" s="30"/>
      <c r="E38" s="30"/>
      <c r="F38" s="30"/>
      <c r="G38" s="30"/>
      <c r="H38" s="30"/>
      <c r="I38" s="30"/>
      <c r="J38" s="30"/>
      <c r="K38" s="30"/>
      <c r="L38" s="30"/>
      <c r="M38" s="30"/>
      <c r="N38" s="30"/>
      <c r="O38" s="30"/>
      <c r="P38" s="30"/>
      <c r="Q38" s="30"/>
      <c r="R38" s="30"/>
      <c r="S38" s="30"/>
      <c r="T38" s="30"/>
      <c r="U38" s="30"/>
    </row>
    <row r="39" spans="1:21" x14ac:dyDescent="0.3">
      <c r="A39" s="30"/>
      <c r="B39" s="30"/>
      <c r="C39" s="30"/>
      <c r="D39" s="30"/>
      <c r="E39" s="30"/>
      <c r="F39" s="30"/>
      <c r="G39" s="30"/>
      <c r="H39" s="30"/>
      <c r="I39" s="30"/>
      <c r="J39" s="30"/>
      <c r="K39" s="30"/>
      <c r="L39" s="30"/>
      <c r="M39" s="30"/>
      <c r="N39" s="30"/>
      <c r="O39" s="30"/>
      <c r="P39" s="30"/>
      <c r="Q39" s="30"/>
      <c r="R39" s="30"/>
      <c r="S39" s="30"/>
      <c r="T39" s="30"/>
      <c r="U39" s="30"/>
    </row>
    <row r="40" spans="1:21" x14ac:dyDescent="0.3">
      <c r="A40" s="30"/>
      <c r="B40" s="30"/>
      <c r="C40" s="30"/>
      <c r="D40" s="30"/>
      <c r="E40" s="30"/>
      <c r="F40" s="30"/>
      <c r="G40" s="30"/>
      <c r="H40" s="30"/>
      <c r="I40" s="30"/>
      <c r="J40" s="30"/>
      <c r="K40" s="30"/>
      <c r="L40" s="30"/>
      <c r="M40" s="30"/>
      <c r="N40" s="30"/>
      <c r="O40" s="30"/>
      <c r="P40" s="30"/>
      <c r="Q40" s="30"/>
      <c r="R40" s="30"/>
      <c r="S40" s="30"/>
      <c r="T40" s="30"/>
      <c r="U40" s="30"/>
    </row>
    <row r="41" spans="1:21" x14ac:dyDescent="0.3">
      <c r="A41" s="30"/>
      <c r="B41" s="30"/>
      <c r="C41" s="30"/>
      <c r="D41" s="30"/>
      <c r="E41" s="30"/>
      <c r="F41" s="30"/>
      <c r="G41" s="30"/>
      <c r="H41" s="30"/>
      <c r="I41" s="30"/>
      <c r="J41" s="30"/>
      <c r="K41" s="30"/>
      <c r="L41" s="30"/>
      <c r="M41" s="30"/>
      <c r="N41" s="30"/>
      <c r="O41" s="30"/>
      <c r="P41" s="30"/>
      <c r="Q41" s="30"/>
      <c r="R41" s="30"/>
      <c r="S41" s="30"/>
      <c r="T41" s="30"/>
      <c r="U41" s="30"/>
    </row>
    <row r="42" spans="1:21" x14ac:dyDescent="0.3">
      <c r="A42" s="30"/>
      <c r="B42" s="30"/>
      <c r="C42" s="30"/>
      <c r="D42" s="30"/>
      <c r="E42" s="30"/>
      <c r="F42" s="30"/>
      <c r="G42" s="30"/>
      <c r="H42" s="30"/>
      <c r="I42" s="30"/>
      <c r="J42" s="30"/>
      <c r="K42" s="30"/>
      <c r="L42" s="30"/>
      <c r="M42" s="30"/>
      <c r="N42" s="30"/>
      <c r="O42" s="30"/>
      <c r="P42" s="30"/>
      <c r="Q42" s="30"/>
      <c r="R42" s="30"/>
      <c r="S42" s="30"/>
      <c r="T42" s="30"/>
      <c r="U42" s="30"/>
    </row>
    <row r="43" spans="1:21" x14ac:dyDescent="0.3">
      <c r="A43" s="30"/>
      <c r="B43" s="30"/>
      <c r="C43" s="30"/>
      <c r="D43" s="30"/>
      <c r="E43" s="30"/>
      <c r="F43" s="30"/>
      <c r="G43" s="30"/>
      <c r="H43" s="30"/>
      <c r="I43" s="30"/>
      <c r="J43" s="30"/>
      <c r="K43" s="30"/>
      <c r="L43" s="30"/>
      <c r="M43" s="30"/>
      <c r="N43" s="30"/>
      <c r="O43" s="30"/>
      <c r="P43" s="30"/>
      <c r="Q43" s="30"/>
      <c r="R43" s="30"/>
      <c r="S43" s="30"/>
      <c r="T43" s="30"/>
      <c r="U43" s="30"/>
    </row>
    <row r="44" spans="1:21" x14ac:dyDescent="0.3">
      <c r="A44" s="30"/>
      <c r="B44" s="30"/>
      <c r="C44" s="30"/>
      <c r="D44" s="30"/>
      <c r="E44" s="30"/>
      <c r="F44" s="30"/>
      <c r="G44" s="30"/>
      <c r="H44" s="30"/>
      <c r="I44" s="30"/>
      <c r="J44" s="30"/>
      <c r="K44" s="30"/>
      <c r="L44" s="30"/>
      <c r="M44" s="30"/>
      <c r="N44" s="30"/>
      <c r="O44" s="30"/>
      <c r="P44" s="30"/>
      <c r="Q44" s="30"/>
      <c r="R44" s="30"/>
      <c r="S44" s="30"/>
      <c r="T44" s="30"/>
      <c r="U44" s="30"/>
    </row>
    <row r="45" spans="1:21" x14ac:dyDescent="0.3">
      <c r="A45" s="30"/>
      <c r="B45" s="30"/>
      <c r="C45" s="30"/>
      <c r="D45" s="30"/>
      <c r="E45" s="30"/>
      <c r="F45" s="30"/>
      <c r="G45" s="30"/>
      <c r="H45" s="30"/>
      <c r="I45" s="30"/>
      <c r="J45" s="30"/>
      <c r="K45" s="30"/>
      <c r="L45" s="30"/>
      <c r="M45" s="30"/>
      <c r="N45" s="30"/>
      <c r="O45" s="30"/>
      <c r="P45" s="30"/>
      <c r="Q45" s="30"/>
      <c r="R45" s="30"/>
      <c r="S45" s="30"/>
      <c r="T45" s="30"/>
      <c r="U45" s="30"/>
    </row>
    <row r="46" spans="1:21" x14ac:dyDescent="0.3">
      <c r="A46" s="30"/>
      <c r="B46" s="30"/>
      <c r="C46" s="30"/>
      <c r="D46" s="30"/>
      <c r="E46" s="30"/>
      <c r="F46" s="30"/>
      <c r="G46" s="30"/>
      <c r="H46" s="30"/>
      <c r="I46" s="30"/>
      <c r="J46" s="30"/>
      <c r="K46" s="30"/>
      <c r="L46" s="30"/>
      <c r="M46" s="30"/>
      <c r="N46" s="30"/>
      <c r="O46" s="30"/>
      <c r="P46" s="30"/>
      <c r="Q46" s="30"/>
      <c r="R46" s="30"/>
      <c r="S46" s="30"/>
      <c r="T46" s="30"/>
      <c r="U46" s="30"/>
    </row>
    <row r="47" spans="1:21" x14ac:dyDescent="0.3">
      <c r="A47" s="30"/>
      <c r="B47" s="30"/>
      <c r="C47" s="30"/>
      <c r="D47" s="30"/>
      <c r="E47" s="30"/>
      <c r="F47" s="30"/>
      <c r="G47" s="30"/>
      <c r="H47" s="30"/>
      <c r="I47" s="30"/>
      <c r="J47" s="30"/>
      <c r="K47" s="30"/>
      <c r="L47" s="30"/>
      <c r="M47" s="30"/>
      <c r="N47" s="30"/>
      <c r="O47" s="30"/>
      <c r="P47" s="30"/>
      <c r="Q47" s="30"/>
      <c r="R47" s="30"/>
      <c r="S47" s="30"/>
      <c r="T47" s="30"/>
      <c r="U47" s="30"/>
    </row>
    <row r="48" spans="1:21" x14ac:dyDescent="0.3">
      <c r="A48" s="30"/>
      <c r="B48" s="30"/>
      <c r="C48" s="30"/>
      <c r="D48" s="30"/>
      <c r="E48" s="30"/>
      <c r="F48" s="30"/>
      <c r="G48" s="30"/>
      <c r="H48" s="30"/>
      <c r="I48" s="30"/>
      <c r="J48" s="30"/>
      <c r="K48" s="30"/>
      <c r="L48" s="30"/>
      <c r="M48" s="30"/>
      <c r="N48" s="30"/>
      <c r="O48" s="30"/>
      <c r="P48" s="30"/>
      <c r="Q48" s="30"/>
      <c r="R48" s="30"/>
      <c r="S48" s="30"/>
      <c r="T48" s="30"/>
      <c r="U48" s="30"/>
    </row>
    <row r="49" spans="1:21" x14ac:dyDescent="0.3">
      <c r="A49" s="30"/>
      <c r="B49" s="30"/>
      <c r="C49" s="30"/>
      <c r="D49" s="30"/>
      <c r="E49" s="30"/>
      <c r="F49" s="30"/>
      <c r="G49" s="30"/>
      <c r="H49" s="30"/>
      <c r="I49" s="30"/>
      <c r="J49" s="30"/>
      <c r="K49" s="30"/>
      <c r="L49" s="30"/>
      <c r="M49" s="30"/>
      <c r="N49" s="30"/>
      <c r="O49" s="30"/>
      <c r="P49" s="30"/>
      <c r="Q49" s="30"/>
      <c r="R49" s="30"/>
      <c r="S49" s="30"/>
      <c r="T49" s="30"/>
      <c r="U49" s="30"/>
    </row>
    <row r="50" spans="1:21" x14ac:dyDescent="0.3">
      <c r="A50" s="30"/>
      <c r="B50" s="30"/>
      <c r="C50" s="30"/>
      <c r="D50" s="30"/>
      <c r="E50" s="30"/>
      <c r="F50" s="30"/>
      <c r="G50" s="30"/>
      <c r="H50" s="30"/>
      <c r="I50" s="30"/>
      <c r="J50" s="30"/>
      <c r="K50" s="30"/>
      <c r="L50" s="30"/>
      <c r="M50" s="30"/>
      <c r="N50" s="30"/>
      <c r="O50" s="30"/>
      <c r="P50" s="30"/>
      <c r="Q50" s="30"/>
      <c r="R50" s="30"/>
      <c r="S50" s="30"/>
      <c r="T50" s="30"/>
      <c r="U50" s="30"/>
    </row>
    <row r="51" spans="1:21" x14ac:dyDescent="0.3">
      <c r="A51" s="30"/>
      <c r="B51" s="30"/>
      <c r="C51" s="30"/>
      <c r="D51" s="30"/>
      <c r="E51" s="30"/>
      <c r="F51" s="30"/>
      <c r="G51" s="30"/>
      <c r="H51" s="30"/>
      <c r="I51" s="30"/>
      <c r="J51" s="30"/>
      <c r="K51" s="30"/>
      <c r="L51" s="30"/>
      <c r="M51" s="30"/>
      <c r="N51" s="30"/>
      <c r="O51" s="30"/>
      <c r="P51" s="30"/>
      <c r="Q51" s="30"/>
      <c r="R51" s="30"/>
      <c r="S51" s="30"/>
      <c r="T51" s="30"/>
      <c r="U51" s="30"/>
    </row>
    <row r="52" spans="1:21" x14ac:dyDescent="0.3">
      <c r="A52" s="30"/>
      <c r="B52" s="30"/>
      <c r="C52" s="30"/>
      <c r="D52" s="30"/>
      <c r="E52" s="30"/>
      <c r="F52" s="30"/>
      <c r="G52" s="30"/>
      <c r="H52" s="30"/>
      <c r="I52" s="30"/>
      <c r="J52" s="30"/>
      <c r="K52" s="30"/>
      <c r="L52" s="30"/>
      <c r="M52" s="30"/>
      <c r="N52" s="30"/>
      <c r="O52" s="30"/>
      <c r="P52" s="30"/>
      <c r="Q52" s="30"/>
      <c r="R52" s="30"/>
      <c r="S52" s="30"/>
      <c r="T52" s="30"/>
      <c r="U52" s="30"/>
    </row>
    <row r="53" spans="1:21" x14ac:dyDescent="0.3">
      <c r="A53" s="30"/>
      <c r="B53" s="30"/>
      <c r="C53" s="30"/>
      <c r="D53" s="30"/>
      <c r="E53" s="30"/>
      <c r="F53" s="30"/>
      <c r="G53" s="30"/>
      <c r="H53" s="30"/>
      <c r="I53" s="30"/>
      <c r="J53" s="30"/>
      <c r="K53" s="30"/>
      <c r="L53" s="30"/>
      <c r="M53" s="30"/>
      <c r="N53" s="30"/>
      <c r="O53" s="30"/>
      <c r="P53" s="30"/>
      <c r="Q53" s="30"/>
      <c r="R53" s="30"/>
      <c r="S53" s="30"/>
      <c r="T53" s="30"/>
      <c r="U53" s="30"/>
    </row>
    <row r="54" spans="1:21" x14ac:dyDescent="0.3">
      <c r="A54" s="30"/>
      <c r="B54" s="30"/>
      <c r="C54" s="30"/>
      <c r="D54" s="30"/>
      <c r="E54" s="30"/>
      <c r="F54" s="30"/>
      <c r="G54" s="30"/>
      <c r="H54" s="30"/>
      <c r="I54" s="30"/>
      <c r="J54" s="30"/>
      <c r="K54" s="30"/>
      <c r="L54" s="30"/>
      <c r="M54" s="30"/>
      <c r="N54" s="30"/>
      <c r="O54" s="30"/>
      <c r="P54" s="30"/>
      <c r="Q54" s="30"/>
      <c r="R54" s="30"/>
      <c r="S54" s="30"/>
      <c r="T54" s="30"/>
      <c r="U54" s="30"/>
    </row>
    <row r="55" spans="1:21" x14ac:dyDescent="0.3">
      <c r="A55" s="30"/>
      <c r="B55" s="30"/>
      <c r="C55" s="30"/>
      <c r="D55" s="30"/>
      <c r="E55" s="30"/>
      <c r="F55" s="30"/>
      <c r="G55" s="30"/>
      <c r="H55" s="30"/>
      <c r="I55" s="30"/>
      <c r="J55" s="30"/>
      <c r="K55" s="30"/>
      <c r="L55" s="30"/>
      <c r="M55" s="30"/>
      <c r="N55" s="30"/>
      <c r="O55" s="30"/>
      <c r="P55" s="30"/>
      <c r="Q55" s="30"/>
      <c r="R55" s="30"/>
      <c r="S55" s="30"/>
      <c r="T55" s="30"/>
      <c r="U55" s="30"/>
    </row>
    <row r="56" spans="1:21" x14ac:dyDescent="0.3">
      <c r="A56" s="30"/>
      <c r="B56" s="30"/>
      <c r="C56" s="30"/>
      <c r="D56" s="30"/>
      <c r="E56" s="30"/>
      <c r="F56" s="30"/>
      <c r="G56" s="30"/>
      <c r="H56" s="30"/>
      <c r="I56" s="30"/>
      <c r="J56" s="30"/>
      <c r="K56" s="30"/>
      <c r="L56" s="30"/>
      <c r="M56" s="30"/>
      <c r="N56" s="30"/>
      <c r="O56" s="30"/>
      <c r="P56" s="30"/>
      <c r="Q56" s="30"/>
      <c r="R56" s="30"/>
      <c r="S56" s="30"/>
      <c r="T56" s="30"/>
      <c r="U56" s="30"/>
    </row>
    <row r="60" spans="1:21" ht="25.8" x14ac:dyDescent="0.3">
      <c r="B60" s="35"/>
      <c r="E60" s="32"/>
      <c r="F60" s="32"/>
      <c r="G60" s="32"/>
      <c r="H60" s="32"/>
      <c r="J60" s="32"/>
      <c r="K60" s="34" t="s">
        <v>812</v>
      </c>
      <c r="L60" s="32"/>
      <c r="M60" s="32"/>
      <c r="N60" s="32"/>
      <c r="O60" s="32"/>
      <c r="P60" s="32"/>
      <c r="Q60" s="32"/>
      <c r="R60" s="32"/>
      <c r="S60" s="32"/>
      <c r="T60" s="32"/>
    </row>
    <row r="61" spans="1:21" x14ac:dyDescent="0.3">
      <c r="B61" s="35"/>
      <c r="C61" s="32"/>
      <c r="D61" s="32"/>
      <c r="E61" s="32"/>
      <c r="F61" s="32"/>
      <c r="G61" s="32"/>
      <c r="H61" s="32"/>
      <c r="I61" s="32"/>
      <c r="J61" s="32"/>
      <c r="K61" s="32"/>
      <c r="L61" s="32"/>
      <c r="M61" s="32"/>
      <c r="N61" s="32"/>
      <c r="O61" s="32"/>
      <c r="P61" s="32"/>
      <c r="Q61" s="32"/>
      <c r="R61" s="32"/>
      <c r="S61" s="32"/>
      <c r="T61" s="32"/>
    </row>
    <row r="62" spans="1:21" ht="24.6" x14ac:dyDescent="0.3">
      <c r="B62" s="37" t="str">
        <f>CHAR(198)</f>
        <v>Ж</v>
      </c>
      <c r="C62" s="33" t="s">
        <v>817</v>
      </c>
      <c r="E62" s="36"/>
      <c r="F62" s="36"/>
      <c r="G62" s="36"/>
      <c r="H62" s="36"/>
      <c r="I62" s="36"/>
      <c r="J62" s="36"/>
      <c r="K62" s="36"/>
      <c r="L62" s="36"/>
      <c r="M62" s="36"/>
      <c r="N62" s="36"/>
      <c r="O62" s="36"/>
      <c r="P62" s="36"/>
      <c r="Q62" s="36"/>
      <c r="R62" s="36"/>
      <c r="S62" s="32"/>
      <c r="T62" s="32"/>
    </row>
    <row r="63" spans="1:21" ht="24.6" x14ac:dyDescent="0.3">
      <c r="B63" s="37" t="str">
        <f t="shared" ref="B63:B65" si="0">CHAR(198)</f>
        <v>Ж</v>
      </c>
      <c r="C63" s="33" t="s">
        <v>813</v>
      </c>
      <c r="E63" s="36"/>
      <c r="F63" s="36"/>
      <c r="G63" s="36"/>
      <c r="H63" s="36"/>
      <c r="I63" s="36"/>
      <c r="J63" s="36"/>
      <c r="K63" s="36"/>
      <c r="L63" s="36"/>
      <c r="M63" s="36"/>
      <c r="N63" s="36"/>
      <c r="O63" s="36"/>
      <c r="P63" s="36"/>
      <c r="Q63" s="36"/>
      <c r="R63" s="36"/>
      <c r="S63" s="32"/>
      <c r="T63" s="32"/>
    </row>
    <row r="64" spans="1:21" ht="24.6" x14ac:dyDescent="0.3">
      <c r="B64" s="37" t="str">
        <f t="shared" si="0"/>
        <v>Ж</v>
      </c>
      <c r="C64" s="33" t="s">
        <v>823</v>
      </c>
      <c r="E64" s="36"/>
      <c r="F64" s="36"/>
      <c r="G64" s="36"/>
      <c r="H64" s="36"/>
      <c r="I64" s="36"/>
      <c r="J64" s="36"/>
      <c r="K64" s="36"/>
      <c r="L64" s="36"/>
      <c r="M64" s="36"/>
      <c r="N64" s="36"/>
      <c r="O64" s="36"/>
      <c r="P64" s="36"/>
      <c r="Q64" s="36"/>
      <c r="R64" s="36"/>
      <c r="S64" s="32"/>
      <c r="T64" s="32"/>
    </row>
    <row r="65" spans="2:20" ht="24.6" x14ac:dyDescent="0.3">
      <c r="B65" s="37" t="str">
        <f t="shared" si="0"/>
        <v>Ж</v>
      </c>
      <c r="C65" s="33" t="s">
        <v>814</v>
      </c>
      <c r="E65" s="36"/>
      <c r="F65" s="36"/>
      <c r="G65" s="36"/>
      <c r="H65" s="36"/>
      <c r="I65" s="36"/>
      <c r="J65" s="36"/>
      <c r="K65" s="36"/>
      <c r="L65" s="36"/>
      <c r="M65" s="36"/>
      <c r="N65" s="36"/>
      <c r="O65" s="36"/>
      <c r="P65" s="36"/>
      <c r="Q65" s="36"/>
      <c r="R65" s="36"/>
      <c r="S65" s="32"/>
      <c r="T65" s="32"/>
    </row>
    <row r="66" spans="2:20" x14ac:dyDescent="0.3">
      <c r="B66" s="35"/>
      <c r="C66" s="32"/>
      <c r="D66" s="32"/>
      <c r="E66" s="32"/>
      <c r="F66" s="32"/>
      <c r="G66" s="32"/>
      <c r="H66" s="32"/>
      <c r="I66" s="32"/>
      <c r="J66" s="32"/>
      <c r="K66" s="32"/>
      <c r="L66" s="32"/>
      <c r="M66" s="32"/>
      <c r="N66" s="32"/>
      <c r="O66" s="32"/>
      <c r="P66" s="32"/>
      <c r="Q66" s="32"/>
      <c r="R66" s="32"/>
      <c r="S66" s="32"/>
      <c r="T66" s="32"/>
    </row>
  </sheetData>
  <mergeCells count="11">
    <mergeCell ref="A1:U3"/>
    <mergeCell ref="A4:U4"/>
    <mergeCell ref="C13:D15"/>
    <mergeCell ref="H13:I15"/>
    <mergeCell ref="M13:N15"/>
    <mergeCell ref="R13:S15"/>
    <mergeCell ref="B11:E12"/>
    <mergeCell ref="G11:J12"/>
    <mergeCell ref="L11:O12"/>
    <mergeCell ref="Q11:T12"/>
    <mergeCell ref="J15:J16"/>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34</vt:i4>
      </vt:variant>
    </vt:vector>
  </HeadingPairs>
  <TitlesOfParts>
    <vt:vector size="41" baseType="lpstr">
      <vt:lpstr>Raw Data</vt:lpstr>
      <vt:lpstr>Data Cleaning</vt:lpstr>
      <vt:lpstr>Typical Client</vt:lpstr>
      <vt:lpstr>Campaign Analysis</vt:lpstr>
      <vt:lpstr>Channel Analysis</vt:lpstr>
      <vt:lpstr>Dashboard Analysis</vt:lpstr>
      <vt:lpstr>Dashboard</vt:lpstr>
      <vt:lpstr>AcceptedCmp1</vt:lpstr>
      <vt:lpstr>AcceptedCmp2</vt:lpstr>
      <vt:lpstr>AcceptedCmp3</vt:lpstr>
      <vt:lpstr>AcceptedCmp4</vt:lpstr>
      <vt:lpstr>AcceptedCmp5</vt:lpstr>
      <vt:lpstr>Age</vt:lpstr>
      <vt:lpstr>Age_Group</vt:lpstr>
      <vt:lpstr>Complain</vt:lpstr>
      <vt:lpstr>Dt_Customer</vt:lpstr>
      <vt:lpstr>Education</vt:lpstr>
      <vt:lpstr>HasChildren</vt:lpstr>
      <vt:lpstr>ID</vt:lpstr>
      <vt:lpstr>Income</vt:lpstr>
      <vt:lpstr>Income_Clean</vt:lpstr>
      <vt:lpstr>Income_Segment</vt:lpstr>
      <vt:lpstr>Kidhome</vt:lpstr>
      <vt:lpstr>Marital_Status</vt:lpstr>
      <vt:lpstr>MntFishProducts</vt:lpstr>
      <vt:lpstr>MntFruits</vt:lpstr>
      <vt:lpstr>MntGoldProds</vt:lpstr>
      <vt:lpstr>MntMeatProducts</vt:lpstr>
      <vt:lpstr>MntSweetProducts</vt:lpstr>
      <vt:lpstr>MntWines</vt:lpstr>
      <vt:lpstr>NumCatalogPurchases</vt:lpstr>
      <vt:lpstr>NumDealsPurchases</vt:lpstr>
      <vt:lpstr>NumStorePurchases</vt:lpstr>
      <vt:lpstr>NumWebPurchases</vt:lpstr>
      <vt:lpstr>NumWebVisitsMonth</vt:lpstr>
      <vt:lpstr>Recency</vt:lpstr>
      <vt:lpstr>Response</vt:lpstr>
      <vt:lpstr>Teenhome</vt:lpstr>
      <vt:lpstr>TotalCampaigns</vt:lpstr>
      <vt:lpstr>TotalSpend</vt:lpstr>
      <vt:lpstr>Year_Birth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My+Office</cp:lastModifiedBy>
  <dcterms:created xsi:type="dcterms:W3CDTF">2019-03-27T21:05:54Z</dcterms:created>
  <dcterms:modified xsi:type="dcterms:W3CDTF">2026-06-14T20:32:12Z</dcterms:modified>
</cp:coreProperties>
</file>